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"/>
    </mc:Choice>
  </mc:AlternateContent>
  <xr:revisionPtr revIDLastSave="0" documentId="13_ncr:1_{A045F671-8370-4A81-B0EE-E11A269529D2}" xr6:coauthVersionLast="47" xr6:coauthVersionMax="47" xr10:uidLastSave="{00000000-0000-0000-0000-000000000000}"/>
  <bookViews>
    <workbookView xWindow="28680" yWindow="1290" windowWidth="29040" windowHeight="16440" tabRatio="788" firstSheet="9" activeTab="10" xr2:uid="{00000000-000D-0000-FFFF-FFFF00000000}"/>
  </bookViews>
  <sheets>
    <sheet name="для расчета" sheetId="26" state="hidden" r:id="rId1"/>
    <sheet name="расчет" sheetId="37" state="hidden" r:id="rId2"/>
    <sheet name="КС3 №6" sheetId="4" state="hidden" r:id="rId3"/>
    <sheet name="кс-2№6" sheetId="42" state="hidden" r:id="rId4"/>
    <sheet name="кс-2№6 &quot;бегунок&quot;" sheetId="44" state="hidden" r:id="rId5"/>
    <sheet name="кс-6а за март справочно" sheetId="25" state="hidden" r:id="rId6"/>
    <sheet name="кс-2 &quot;бегунок&quot;" sheetId="1" state="hidden" r:id="rId7"/>
    <sheet name="кс-6а февр" sheetId="7" state="hidden" r:id="rId8"/>
    <sheet name="КМД_считалка  (!!!!)" sheetId="55" state="hidden" r:id="rId9"/>
    <sheet name="КМД_считалка Маша" sheetId="53" r:id="rId10"/>
    <sheet name="КМД_считалка Маша (2)" sheetId="57" r:id="rId11"/>
    <sheet name="СВОД ПЛАН_ФАКТ" sheetId="56" r:id="rId12"/>
    <sheet name="КС3 свод по оплате (кс №1-9)" sheetId="48" r:id="rId13"/>
    <sheet name="считалка (ЛСР по КМ) " sheetId="52" r:id="rId14"/>
    <sheet name="кс-6а (кс-2 №1-9)" sheetId="51" r:id="rId15"/>
    <sheet name="расчет (для Кирилла) на 06.05" sheetId="54" r:id="rId16"/>
    <sheet name="свод м-15" sheetId="45" r:id="rId17"/>
    <sheet name="оплата по бухг." sheetId="49" state="hidden" r:id="rId18"/>
    <sheet name="отчет о дав. 1" sheetId="5" state="hidden" r:id="rId19"/>
    <sheet name="отчет о дав. 2 корр " sheetId="6" state="hidden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____11" localSheetId="2">#REF!</definedName>
    <definedName name="_____11" localSheetId="12">#REF!</definedName>
    <definedName name="_____11" localSheetId="14">#REF!</definedName>
    <definedName name="_____11" localSheetId="16">#REF!</definedName>
    <definedName name="_____11">#REF!</definedName>
    <definedName name="_____140" localSheetId="2">#REF!</definedName>
    <definedName name="_____140" localSheetId="12">#REF!</definedName>
    <definedName name="_____140">#REF!</definedName>
    <definedName name="_____174" localSheetId="2">#REF!</definedName>
    <definedName name="_____174" localSheetId="12">#REF!</definedName>
    <definedName name="_____174">#REF!</definedName>
    <definedName name="_____33" localSheetId="2">#REF!</definedName>
    <definedName name="_____33" localSheetId="12">#REF!</definedName>
    <definedName name="_____33">#REF!</definedName>
    <definedName name="_____66" localSheetId="2">#REF!</definedName>
    <definedName name="_____66" localSheetId="12">#REF!</definedName>
    <definedName name="_____66">#REF!</definedName>
    <definedName name="____1" localSheetId="2">#REF!</definedName>
    <definedName name="____1" localSheetId="12">#REF!</definedName>
    <definedName name="____1">#REF!</definedName>
    <definedName name="____140" localSheetId="2">#REF!</definedName>
    <definedName name="____140" localSheetId="12">#REF!</definedName>
    <definedName name="____140">#REF!</definedName>
    <definedName name="____174" localSheetId="2">#REF!</definedName>
    <definedName name="____174" localSheetId="12">#REF!</definedName>
    <definedName name="____174">#REF!</definedName>
    <definedName name="____33" localSheetId="2">#REF!</definedName>
    <definedName name="____33" localSheetId="12">#REF!</definedName>
    <definedName name="____33">#REF!</definedName>
    <definedName name="____66" localSheetId="2">#REF!</definedName>
    <definedName name="____66" localSheetId="12">#REF!</definedName>
    <definedName name="____66">#REF!</definedName>
    <definedName name="___34" localSheetId="2">#REF!</definedName>
    <definedName name="___34" localSheetId="12">#REF!</definedName>
    <definedName name="___34">#REF!</definedName>
    <definedName name="__1" localSheetId="2">#REF!</definedName>
    <definedName name="__1" localSheetId="12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2">#REF!</definedName>
    <definedName name="__140" localSheetId="12">#REF!</definedName>
    <definedName name="__140" localSheetId="14">#REF!</definedName>
    <definedName name="__140" localSheetId="16">#REF!</definedName>
    <definedName name="__140">#REF!</definedName>
    <definedName name="__174" localSheetId="2">#REF!</definedName>
    <definedName name="__174" localSheetId="12">#REF!</definedName>
    <definedName name="__174" localSheetId="16">#REF!</definedName>
    <definedName name="__174">#REF!</definedName>
    <definedName name="__205" localSheetId="2">#REF!</definedName>
    <definedName name="__205" localSheetId="12">#REF!</definedName>
    <definedName name="__205" localSheetId="16">#REF!</definedName>
    <definedName name="__205">#REF!</definedName>
    <definedName name="__33" localSheetId="2">#REF!</definedName>
    <definedName name="__33" localSheetId="12">#REF!</definedName>
    <definedName name="__33">#REF!</definedName>
    <definedName name="__333" localSheetId="2">#REF!</definedName>
    <definedName name="__333" localSheetId="12">#REF!</definedName>
    <definedName name="__333">#REF!</definedName>
    <definedName name="__66" localSheetId="2">#REF!</definedName>
    <definedName name="__66" localSheetId="12">#REF!</definedName>
    <definedName name="__66">#REF!</definedName>
    <definedName name="__IntlFixup" hidden="1">TRUE</definedName>
    <definedName name="__xlnm._FilterDatabase" localSheetId="2">#REF!</definedName>
    <definedName name="__xlnm._FilterDatabase" localSheetId="12">#REF!</definedName>
    <definedName name="__xlnm._FilterDatabase" localSheetId="14">#REF!</definedName>
    <definedName name="__xlnm._FilterDatabase" localSheetId="16">#REF!</definedName>
    <definedName name="__xlnm._FilterDatabase">#REF!</definedName>
    <definedName name="__xlnm.Print_Area" localSheetId="2">#REF!</definedName>
    <definedName name="__xlnm.Print_Area" localSheetId="12">#REF!</definedName>
    <definedName name="__xlnm.Print_Area" localSheetId="16">#REF!</definedName>
    <definedName name="__xlnm.Print_Area">#REF!</definedName>
    <definedName name="_101" localSheetId="2">#REF!</definedName>
    <definedName name="_101" localSheetId="12">#REF!</definedName>
    <definedName name="_101" localSheetId="16">#REF!</definedName>
    <definedName name="_101">#REF!</definedName>
    <definedName name="_123" localSheetId="2">#REF!</definedName>
    <definedName name="_123" localSheetId="12">#REF!</definedName>
    <definedName name="_123">#REF!</definedName>
    <definedName name="_123Graph_XGraph4" hidden="1">#N/A</definedName>
    <definedName name="_1Excel_BuiltIn_Print_Area_1_1" localSheetId="2">#REF!</definedName>
    <definedName name="_1Excel_BuiltIn_Print_Area_1_1" localSheetId="12">#REF!</definedName>
    <definedName name="_1Excel_BuiltIn_Print_Area_1_1" localSheetId="14">#REF!</definedName>
    <definedName name="_1Excel_BuiltIn_Print_Area_1_1" localSheetId="16">#REF!</definedName>
    <definedName name="_1Excel_BuiltIn_Print_Area_1_1">#REF!</definedName>
    <definedName name="_201" localSheetId="2">#REF!</definedName>
    <definedName name="_201" localSheetId="12">#REF!</definedName>
    <definedName name="_201" localSheetId="16">#REF!</definedName>
    <definedName name="_201">#REF!</definedName>
    <definedName name="_230" localSheetId="2">#REF!</definedName>
    <definedName name="_230" localSheetId="12">#REF!</definedName>
    <definedName name="_230" localSheetId="16">#REF!</definedName>
    <definedName name="_230">#REF!</definedName>
    <definedName name="_243" localSheetId="2">#REF!</definedName>
    <definedName name="_243" localSheetId="12">#REF!</definedName>
    <definedName name="_243">#REF!</definedName>
    <definedName name="_431" localSheetId="2">#REF!</definedName>
    <definedName name="_431" localSheetId="12">#REF!</definedName>
    <definedName name="_431">#REF!</definedName>
    <definedName name="_456" localSheetId="2">#REF!</definedName>
    <definedName name="_456" localSheetId="12">#REF!</definedName>
    <definedName name="_456">#REF!</definedName>
    <definedName name="_488" localSheetId="2">#REF!</definedName>
    <definedName name="_488" localSheetId="12">#REF!</definedName>
    <definedName name="_488">#REF!</definedName>
    <definedName name="_513" localSheetId="2">#REF!</definedName>
    <definedName name="_513" localSheetId="12">#REF!</definedName>
    <definedName name="_513">#REF!</definedName>
    <definedName name="_61" localSheetId="2">#REF!</definedName>
    <definedName name="_61" localSheetId="12">#REF!</definedName>
    <definedName name="_61">#REF!</definedName>
    <definedName name="_73" localSheetId="2">#REF!</definedName>
    <definedName name="_73" localSheetId="12">#REF!</definedName>
    <definedName name="_73">#REF!</definedName>
    <definedName name="_98" localSheetId="2">#REF!</definedName>
    <definedName name="_98" localSheetId="12">#REF!</definedName>
    <definedName name="_98">#REF!</definedName>
    <definedName name="_xlnm._FilterDatabase" localSheetId="0" hidden="1">'для расчета'!$A$38:$ZY$85</definedName>
    <definedName name="_xlnm._FilterDatabase" localSheetId="8" hidden="1">'КМД_считалка  (!!!!)'!$A$6:$AM$50</definedName>
    <definedName name="_xlnm._FilterDatabase" localSheetId="9" hidden="1">'КМД_считалка Маша'!$A$6:$AN$50</definedName>
    <definedName name="_xlnm._FilterDatabase" localSheetId="10" hidden="1">'КМД_считалка Маша (2)'!$A$6:$AN$50</definedName>
    <definedName name="_xlnm._FilterDatabase" localSheetId="1" hidden="1">расчет!$A$5:$BP$63</definedName>
    <definedName name="_xlnm._FilterDatabase" localSheetId="13" hidden="1">'считалка (ЛСР по КМ) '!$A$6:$AM$50</definedName>
    <definedName name="_xlnm._FilterDatabase" hidden="1">#N/A</definedName>
    <definedName name="AccessDatabase" hidden="1">"C:\My Documents\vlad\Var_2\can270398v2t05.mdb"</definedName>
    <definedName name="Excel_BuiltIn__FilterDatabase_2" localSheetId="2">#REF!</definedName>
    <definedName name="Excel_BuiltIn__FilterDatabase_2" localSheetId="12">#REF!</definedName>
    <definedName name="Excel_BuiltIn__FilterDatabase_2" localSheetId="14">#REF!</definedName>
    <definedName name="Excel_BuiltIn__FilterDatabase_2" localSheetId="16">#REF!</definedName>
    <definedName name="Excel_BuiltIn__FilterDatabase_2">#REF!</definedName>
    <definedName name="Excel_BuiltIn_Print_Area_1" localSheetId="2">#REF!</definedName>
    <definedName name="Excel_BuiltIn_Print_Area_1" localSheetId="12">#REF!</definedName>
    <definedName name="Excel_BuiltIn_Print_Area_1" localSheetId="16">#REF!</definedName>
    <definedName name="Excel_BuiltIn_Print_Area_1">#REF!</definedName>
    <definedName name="Excel_BuiltIn_Print_Area_1_1" localSheetId="2">#REF!</definedName>
    <definedName name="Excel_BuiltIn_Print_Area_1_1" localSheetId="12">#REF!</definedName>
    <definedName name="Excel_BuiltIn_Print_Area_1_1" localSheetId="16">#REF!</definedName>
    <definedName name="Excel_BuiltIn_Print_Area_1_1">#REF!</definedName>
    <definedName name="Excel_BuiltIn_Print_Titles_1" localSheetId="2">#REF!</definedName>
    <definedName name="Excel_BuiltIn_Print_Titles_1" localSheetId="12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2">#REF!</definedName>
    <definedName name="f" localSheetId="12">#REF!</definedName>
    <definedName name="f" localSheetId="14">#REF!</definedName>
    <definedName name="f" localSheetId="16">#REF!</definedName>
    <definedName name="f">#REF!</definedName>
    <definedName name="fdfgd" localSheetId="2">#REF!</definedName>
    <definedName name="fdfgd" localSheetId="12">#REF!</definedName>
    <definedName name="fdfgd">#REF!</definedName>
    <definedName name="sencount" hidden="1">1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localSheetId="12" hidden="1">{"konoplin - Личное представление",#N/A,TRUE,"ФинПлан_1кв";"konoplin - Личное представление",#N/A,TRUE,"ФинПлан_2кв"}</definedName>
    <definedName name="wrn.1." localSheetId="14" hidden="1">{"konoplin - Личное представление",#N/A,TRUE,"ФинПлан_1кв";"konoplin - Личное представление",#N/A,TRUE,"ФинПлан_2кв"}</definedName>
    <definedName name="wrn.1." localSheetId="18" hidden="1">{"konoplin - Личное представление",#N/A,TRUE,"ФинПлан_1кв";"konoplin - Личное представление",#N/A,TRUE,"ФинПлан_2кв"}</definedName>
    <definedName name="wrn.1." localSheetId="19" hidden="1">{"konoplin - Личное представление",#N/A,TRUE,"ФинПлан_1кв";"konoplin - Личное представление",#N/A,TRUE,"ФинПлан_2кв"}</definedName>
    <definedName name="wrn.1." localSheetId="16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4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8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6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localSheetId="12" hidden="1">{#N/A,#N/A,TRUE,"Лист1";#N/A,#N/A,TRUE,"Лист2";#N/A,#N/A,TRUE,"Лист3"}</definedName>
    <definedName name="wrn.Сравнение._.с._.отраслями." localSheetId="14" hidden="1">{#N/A,#N/A,TRUE,"Лист1";#N/A,#N/A,TRUE,"Лист2";#N/A,#N/A,TRUE,"Лист3"}</definedName>
    <definedName name="wrn.Сравнение._.с._.отраслями." localSheetId="18" hidden="1">{#N/A,#N/A,TRUE,"Лист1";#N/A,#N/A,TRUE,"Лист2";#N/A,#N/A,TRUE,"Лист3"}</definedName>
    <definedName name="wrn.Сравнение._.с._.отраслями." localSheetId="19" hidden="1">{#N/A,#N/A,TRUE,"Лист1";#N/A,#N/A,TRUE,"Лист2";#N/A,#N/A,TRUE,"Лист3"}</definedName>
    <definedName name="wrn.Сравнение._.с._.отраслями." localSheetId="16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2">#REF!</definedName>
    <definedName name="yyyyyyy" localSheetId="12">#REF!</definedName>
    <definedName name="yyyyyyy" localSheetId="14">#REF!</definedName>
    <definedName name="yyyyyyy" localSheetId="16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2" hidden="1">#REF!</definedName>
    <definedName name="Z_A0AC4B42_5259_11D4_B5FE_00C04FC949BF_.wvu.FilterData" localSheetId="12" hidden="1">#REF!</definedName>
    <definedName name="Z_A0AC4B42_5259_11D4_B5FE_00C04FC949BF_.wvu.FilterData" localSheetId="14" hidden="1">#REF!</definedName>
    <definedName name="Z_A0AC4B42_5259_11D4_B5FE_00C04FC949BF_.wvu.FilterData" localSheetId="16" hidden="1">#REF!</definedName>
    <definedName name="Z_A0AC4B42_5259_11D4_B5FE_00C04FC949BF_.wvu.FilterData" hidden="1">#REF!</definedName>
    <definedName name="а" localSheetId="2">#REF!</definedName>
    <definedName name="а" localSheetId="12">#REF!</definedName>
    <definedName name="а" localSheetId="16">#REF!</definedName>
    <definedName name="а">#REF!</definedName>
    <definedName name="А1" localSheetId="2">#REF!</definedName>
    <definedName name="А1" localSheetId="12">#REF!</definedName>
    <definedName name="А1" localSheetId="16">#REF!</definedName>
    <definedName name="А1">#REF!</definedName>
    <definedName name="А308" localSheetId="2">#REF!</definedName>
    <definedName name="А308" localSheetId="12">#REF!</definedName>
    <definedName name="А308">#REF!</definedName>
    <definedName name="А395" localSheetId="2">#REF!</definedName>
    <definedName name="А395" localSheetId="12">#REF!</definedName>
    <definedName name="А395">#REF!</definedName>
    <definedName name="А6" localSheetId="2">#REF!</definedName>
    <definedName name="А6" localSheetId="12">#REF!</definedName>
    <definedName name="А6">#REF!</definedName>
    <definedName name="ааа" localSheetId="2">#REF!</definedName>
    <definedName name="ааа" localSheetId="12">#REF!</definedName>
    <definedName name="ааа">#REF!</definedName>
    <definedName name="авт" localSheetId="2">#REF!</definedName>
    <definedName name="авт" localSheetId="12">#REF!</definedName>
    <definedName name="авт">#REF!</definedName>
    <definedName name="Авторский_надзор" localSheetId="2">#REF!</definedName>
    <definedName name="Авторский_надзор" localSheetId="12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2">#REF!</definedName>
    <definedName name="в_оао_4" localSheetId="12">#REF!</definedName>
    <definedName name="в_оао_4" localSheetId="14">#REF!</definedName>
    <definedName name="в_оао_4" localSheetId="16">#REF!</definedName>
    <definedName name="в_оао_4">#REF!</definedName>
    <definedName name="в_пк_гов_з" localSheetId="2">#REF!</definedName>
    <definedName name="в_пк_гов_з" localSheetId="12">#REF!</definedName>
    <definedName name="в_пк_гов_з">#REF!</definedName>
    <definedName name="в_рз_подз" localSheetId="2">#REF!</definedName>
    <definedName name="в_рз_подз" localSheetId="12">#REF!</definedName>
    <definedName name="в_рз_подз">#REF!</definedName>
    <definedName name="в_ск_5с_зфц" localSheetId="2">#REF!</definedName>
    <definedName name="в_ск_5с_зфц" localSheetId="12">#REF!</definedName>
    <definedName name="в_ск_5с_зфц">#REF!</definedName>
    <definedName name="вL150" localSheetId="2">#REF!</definedName>
    <definedName name="вL150" localSheetId="12">#REF!</definedName>
    <definedName name="вL150">#REF!</definedName>
    <definedName name="вL368" localSheetId="2">#REF!</definedName>
    <definedName name="вL368" localSheetId="12">#REF!</definedName>
    <definedName name="вL368">#REF!</definedName>
    <definedName name="ваавпапа" localSheetId="2" hidden="1">{#N/A,#N/A,TRUE,"Лист1";#N/A,#N/A,TRUE,"Лист2";#N/A,#N/A,TRUE,"Лист3"}</definedName>
    <definedName name="ваавпапа" localSheetId="12" hidden="1">{#N/A,#N/A,TRUE,"Лист1";#N/A,#N/A,TRUE,"Лист2";#N/A,#N/A,TRUE,"Лист3"}</definedName>
    <definedName name="ваавпапа" localSheetId="14" hidden="1">{#N/A,#N/A,TRUE,"Лист1";#N/A,#N/A,TRUE,"Лист2";#N/A,#N/A,TRUE,"Лист3"}</definedName>
    <definedName name="ваавпапа" localSheetId="18" hidden="1">{#N/A,#N/A,TRUE,"Лист1";#N/A,#N/A,TRUE,"Лист2";#N/A,#N/A,TRUE,"Лист3"}</definedName>
    <definedName name="ваавпапа" localSheetId="19" hidden="1">{#N/A,#N/A,TRUE,"Лист1";#N/A,#N/A,TRUE,"Лист2";#N/A,#N/A,TRUE,"Лист3"}</definedName>
    <definedName name="ваавпапа" localSheetId="16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2" hidden="1">{#N/A,#N/A,TRUE,"Лист1";#N/A,#N/A,TRUE,"Лист2";#N/A,#N/A,TRUE,"Лист3"}</definedName>
    <definedName name="веввве" localSheetId="12" hidden="1">{#N/A,#N/A,TRUE,"Лист1";#N/A,#N/A,TRUE,"Лист2";#N/A,#N/A,TRUE,"Лист3"}</definedName>
    <definedName name="веввве" localSheetId="14" hidden="1">{#N/A,#N/A,TRUE,"Лист1";#N/A,#N/A,TRUE,"Лист2";#N/A,#N/A,TRUE,"Лист3"}</definedName>
    <definedName name="веввве" localSheetId="18" hidden="1">{#N/A,#N/A,TRUE,"Лист1";#N/A,#N/A,TRUE,"Лист2";#N/A,#N/A,TRUE,"Лист3"}</definedName>
    <definedName name="веввве" localSheetId="19" hidden="1">{#N/A,#N/A,TRUE,"Лист1";#N/A,#N/A,TRUE,"Лист2";#N/A,#N/A,TRUE,"Лист3"}</definedName>
    <definedName name="веввве" localSheetId="16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2">#REF!</definedName>
    <definedName name="Возвратные_суммы" localSheetId="12">#REF!</definedName>
    <definedName name="Возвратные_суммы" localSheetId="14">#REF!</definedName>
    <definedName name="Возвратные_суммы" localSheetId="16">#REF!</definedName>
    <definedName name="Возвратные_суммы">#REF!</definedName>
    <definedName name="Временные_здания_линия" localSheetId="2">#REF!</definedName>
    <definedName name="Временные_здания_линия" localSheetId="12">#REF!</definedName>
    <definedName name="Временные_здания_линия" localSheetId="16">#REF!</definedName>
    <definedName name="Временные_здания_линия">#REF!</definedName>
    <definedName name="Временные_здания_площадка" localSheetId="2">#REF!</definedName>
    <definedName name="Временные_здания_площадка" localSheetId="12">#REF!</definedName>
    <definedName name="Временные_здания_площадка" localSheetId="16">#REF!</definedName>
    <definedName name="Временные_здания_площадка">#REF!</definedName>
    <definedName name="Гидрол">[8]топо!$IU$3</definedName>
    <definedName name="грфинцкавг98Х" localSheetId="2" hidden="1">{#N/A,#N/A,TRUE,"Лист1";#N/A,#N/A,TRUE,"Лист2";#N/A,#N/A,TRUE,"Лист3"}</definedName>
    <definedName name="грфинцкавг98Х" localSheetId="12" hidden="1">{#N/A,#N/A,TRUE,"Лист1";#N/A,#N/A,TRUE,"Лист2";#N/A,#N/A,TRUE,"Лист3"}</definedName>
    <definedName name="грфинцкавг98Х" localSheetId="14" hidden="1">{#N/A,#N/A,TRUE,"Лист1";#N/A,#N/A,TRUE,"Лист2";#N/A,#N/A,TRUE,"Лист3"}</definedName>
    <definedName name="грфинцкавг98Х" localSheetId="18" hidden="1">{#N/A,#N/A,TRUE,"Лист1";#N/A,#N/A,TRUE,"Лист2";#N/A,#N/A,TRUE,"Лист3"}</definedName>
    <definedName name="грфинцкавг98Х" localSheetId="19" hidden="1">{#N/A,#N/A,TRUE,"Лист1";#N/A,#N/A,TRUE,"Лист2";#N/A,#N/A,TRUE,"Лист3"}</definedName>
    <definedName name="грфинцкавг98Х" localSheetId="16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С_Итог.БИМ.ВетикальныеСтроки2020" localSheetId="15">'[9]ЛСР укрупнен'!#REF!</definedName>
    <definedName name="ГС_Итог.БИМ.ВетикальныеСтроки2020">'[9]ЛСР укрупнен'!#REF!</definedName>
    <definedName name="ГС_Коэффициенты2020" localSheetId="15">'[9]ЛСР укрупнен'!#REF!</definedName>
    <definedName name="ГС_Коэффициенты2020">'[9]ЛСР укрупнен'!#REF!</definedName>
    <definedName name="ГС_Разделы">'[9]ЛСР укрупнен'!$G$17:$M$20</definedName>
    <definedName name="ГС_Строки\ТипСтроки_Позиция">'[9]ЛСР укрупнен'!#REF!</definedName>
    <definedName name="д">[10]ц_1991!$A$6</definedName>
    <definedName name="Дата">[11]Настройки!$B$9</definedName>
    <definedName name="Диапозон">[12]Настройка!$B$41:$B$90</definedName>
    <definedName name="ДиапозонДат">[7]Курс!$A$3:$A$834</definedName>
    <definedName name="длва" localSheetId="2" hidden="1">{#N/A,#N/A,TRUE,"Лист1";#N/A,#N/A,TRUE,"Лист2";#N/A,#N/A,TRUE,"Лист3"}</definedName>
    <definedName name="длва" localSheetId="12" hidden="1">{#N/A,#N/A,TRUE,"Лист1";#N/A,#N/A,TRUE,"Лист2";#N/A,#N/A,TRUE,"Лист3"}</definedName>
    <definedName name="длва" localSheetId="14" hidden="1">{#N/A,#N/A,TRUE,"Лист1";#N/A,#N/A,TRUE,"Лист2";#N/A,#N/A,TRUE,"Лист3"}</definedName>
    <definedName name="длва" localSheetId="18" hidden="1">{#N/A,#N/A,TRUE,"Лист1";#N/A,#N/A,TRUE,"Лист2";#N/A,#N/A,TRUE,"Лист3"}</definedName>
    <definedName name="длва" localSheetId="19" hidden="1">{#N/A,#N/A,TRUE,"Лист1";#N/A,#N/A,TRUE,"Лист2";#N/A,#N/A,TRUE,"Лист3"}</definedName>
    <definedName name="длва" localSheetId="16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'[13]Данные для расчёта сметы'!$J$42</definedName>
    <definedName name="Доб.кв." hidden="1">#N/A</definedName>
    <definedName name="Добровольное_страхование" localSheetId="2">#REF!</definedName>
    <definedName name="Добровольное_страхование" localSheetId="12">#REF!</definedName>
    <definedName name="Добровольное_страхование" localSheetId="14">#REF!</definedName>
    <definedName name="Добровольное_страхование" localSheetId="16">#REF!</definedName>
    <definedName name="Добровольное_страхование">#REF!</definedName>
    <definedName name="дол" localSheetId="2">#REF!</definedName>
    <definedName name="дол" localSheetId="12">#REF!</definedName>
    <definedName name="дол" localSheetId="16">#REF!</definedName>
    <definedName name="дол">#REF!</definedName>
    <definedName name="долл" localSheetId="2">#REF!</definedName>
    <definedName name="долл" localSheetId="12">#REF!</definedName>
    <definedName name="долл" localSheetId="16">#REF!</definedName>
    <definedName name="долл">#REF!</definedName>
    <definedName name="Доп.затраты_в_зимнее_время" localSheetId="2">#REF!</definedName>
    <definedName name="Доп.затраты_в_зимнее_время" localSheetId="12">#REF!</definedName>
    <definedName name="Доп.затраты_в_зимнее_время">#REF!</definedName>
    <definedName name="ДЦ1" localSheetId="2">#REF!</definedName>
    <definedName name="ДЦ1" localSheetId="12">#REF!</definedName>
    <definedName name="ДЦ1">#REF!</definedName>
    <definedName name="ДЦ10" localSheetId="2">#REF!</definedName>
    <definedName name="ДЦ10" localSheetId="12">#REF!</definedName>
    <definedName name="ДЦ10">#REF!</definedName>
    <definedName name="ДЦ11" localSheetId="2">#REF!</definedName>
    <definedName name="ДЦ11" localSheetId="12">#REF!</definedName>
    <definedName name="ДЦ11">#REF!</definedName>
    <definedName name="ДЦ12" localSheetId="2">#REF!</definedName>
    <definedName name="ДЦ12" localSheetId="12">#REF!</definedName>
    <definedName name="ДЦ12">#REF!</definedName>
    <definedName name="ДЦ13" localSheetId="2">#REF!</definedName>
    <definedName name="ДЦ13" localSheetId="12">#REF!</definedName>
    <definedName name="ДЦ13">#REF!</definedName>
    <definedName name="ДЦ14" localSheetId="2">#REF!</definedName>
    <definedName name="ДЦ14" localSheetId="12">#REF!</definedName>
    <definedName name="ДЦ14">#REF!</definedName>
    <definedName name="ДЦ15" localSheetId="2">#REF!</definedName>
    <definedName name="ДЦ15" localSheetId="12">#REF!</definedName>
    <definedName name="ДЦ15">#REF!</definedName>
    <definedName name="ДЦ16" localSheetId="2">#REF!</definedName>
    <definedName name="ДЦ16" localSheetId="12">#REF!</definedName>
    <definedName name="ДЦ16">#REF!</definedName>
    <definedName name="ДЦ17" localSheetId="2">#REF!</definedName>
    <definedName name="ДЦ17" localSheetId="12">#REF!</definedName>
    <definedName name="ДЦ17">#REF!</definedName>
    <definedName name="ДЦ18" localSheetId="2">#REF!</definedName>
    <definedName name="ДЦ18" localSheetId="12">#REF!</definedName>
    <definedName name="ДЦ18">#REF!</definedName>
    <definedName name="ДЦ19" localSheetId="2">#REF!</definedName>
    <definedName name="ДЦ19" localSheetId="12">#REF!</definedName>
    <definedName name="ДЦ19">#REF!</definedName>
    <definedName name="ДЦ2" localSheetId="2">#REF!</definedName>
    <definedName name="ДЦ2" localSheetId="12">#REF!</definedName>
    <definedName name="ДЦ2">#REF!</definedName>
    <definedName name="ДЦ2_" localSheetId="2">#REF!</definedName>
    <definedName name="ДЦ2_" localSheetId="12">#REF!</definedName>
    <definedName name="ДЦ2_">#REF!</definedName>
    <definedName name="ДЦ20" localSheetId="2">#REF!</definedName>
    <definedName name="ДЦ20" localSheetId="12">#REF!</definedName>
    <definedName name="ДЦ20">#REF!</definedName>
    <definedName name="ДЦ20_1" localSheetId="2">#REF!</definedName>
    <definedName name="ДЦ20_1" localSheetId="12">#REF!</definedName>
    <definedName name="ДЦ20_1">#REF!</definedName>
    <definedName name="ДЦ21" localSheetId="2">#REF!</definedName>
    <definedName name="ДЦ21" localSheetId="12">#REF!</definedName>
    <definedName name="ДЦ21">#REF!</definedName>
    <definedName name="ДЦ22" localSheetId="2">#REF!</definedName>
    <definedName name="ДЦ22" localSheetId="12">#REF!</definedName>
    <definedName name="ДЦ22">#REF!</definedName>
    <definedName name="ДЦ23" localSheetId="2">#REF!</definedName>
    <definedName name="ДЦ23" localSheetId="12">#REF!</definedName>
    <definedName name="ДЦ23">#REF!</definedName>
    <definedName name="ДЦ24" localSheetId="2">#REF!</definedName>
    <definedName name="ДЦ24" localSheetId="12">#REF!</definedName>
    <definedName name="ДЦ24">#REF!</definedName>
    <definedName name="ДЦ25" localSheetId="2">#REF!</definedName>
    <definedName name="ДЦ25" localSheetId="12">#REF!</definedName>
    <definedName name="ДЦ25">#REF!</definedName>
    <definedName name="ДЦ26" localSheetId="2">#REF!</definedName>
    <definedName name="ДЦ26" localSheetId="12">#REF!</definedName>
    <definedName name="ДЦ26">#REF!</definedName>
    <definedName name="ДЦ3" localSheetId="2">#REF!</definedName>
    <definedName name="ДЦ3" localSheetId="12">#REF!</definedName>
    <definedName name="ДЦ3">#REF!</definedName>
    <definedName name="ДЦ3_" localSheetId="2">#REF!</definedName>
    <definedName name="ДЦ3_" localSheetId="12">#REF!</definedName>
    <definedName name="ДЦ3_">#REF!</definedName>
    <definedName name="ДЦ4" localSheetId="2">#REF!</definedName>
    <definedName name="ДЦ4" localSheetId="12">#REF!</definedName>
    <definedName name="ДЦ4">#REF!</definedName>
    <definedName name="ДЦ5" localSheetId="2">#REF!</definedName>
    <definedName name="ДЦ5" localSheetId="12">#REF!</definedName>
    <definedName name="ДЦ5">#REF!</definedName>
    <definedName name="ДЦ6" localSheetId="2">#REF!</definedName>
    <definedName name="ДЦ6" localSheetId="12">#REF!</definedName>
    <definedName name="ДЦ6">#REF!</definedName>
    <definedName name="ДЦ6_1" localSheetId="2">#REF!</definedName>
    <definedName name="ДЦ6_1" localSheetId="12">#REF!</definedName>
    <definedName name="ДЦ6_1">#REF!</definedName>
    <definedName name="ДЦ7" localSheetId="2">#REF!</definedName>
    <definedName name="ДЦ7" localSheetId="12">#REF!</definedName>
    <definedName name="ДЦ7">#REF!</definedName>
    <definedName name="ДЦ8" localSheetId="2">#REF!</definedName>
    <definedName name="ДЦ8" localSheetId="12">#REF!</definedName>
    <definedName name="ДЦ8">#REF!</definedName>
    <definedName name="ДЦ9" localSheetId="2">#REF!</definedName>
    <definedName name="ДЦ9" localSheetId="12">#REF!</definedName>
    <definedName name="ДЦ9">#REF!</definedName>
    <definedName name="еее" localSheetId="2" hidden="1">{#N/A,#N/A,TRUE,"Лист1";#N/A,#N/A,TRUE,"Лист2";#N/A,#N/A,TRUE,"Лист3"}</definedName>
    <definedName name="еее" localSheetId="12" hidden="1">{#N/A,#N/A,TRUE,"Лист1";#N/A,#N/A,TRUE,"Лист2";#N/A,#N/A,TRUE,"Лист3"}</definedName>
    <definedName name="еее" localSheetId="14" hidden="1">{#N/A,#N/A,TRUE,"Лист1";#N/A,#N/A,TRUE,"Лист2";#N/A,#N/A,TRUE,"Лист3"}</definedName>
    <definedName name="еее" localSheetId="18" hidden="1">{#N/A,#N/A,TRUE,"Лист1";#N/A,#N/A,TRUE,"Лист2";#N/A,#N/A,TRUE,"Лист3"}</definedName>
    <definedName name="еее" localSheetId="19" hidden="1">{#N/A,#N/A,TRUE,"Лист1";#N/A,#N/A,TRUE,"Лист2";#N/A,#N/A,TRUE,"Лист3"}</definedName>
    <definedName name="еее" localSheetId="16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2" hidden="1">{#N/A,#N/A,TRUE,"Лист1";#N/A,#N/A,TRUE,"Лист2";#N/A,#N/A,TRUE,"Лист3"}</definedName>
    <definedName name="ееее" localSheetId="12" hidden="1">{#N/A,#N/A,TRUE,"Лист1";#N/A,#N/A,TRUE,"Лист2";#N/A,#N/A,TRUE,"Лист3"}</definedName>
    <definedName name="ееее" localSheetId="14" hidden="1">{#N/A,#N/A,TRUE,"Лист1";#N/A,#N/A,TRUE,"Лист2";#N/A,#N/A,TRUE,"Лист3"}</definedName>
    <definedName name="ееее" localSheetId="18" hidden="1">{#N/A,#N/A,TRUE,"Лист1";#N/A,#N/A,TRUE,"Лист2";#N/A,#N/A,TRUE,"Лист3"}</definedName>
    <definedName name="ееее" localSheetId="19" hidden="1">{#N/A,#N/A,TRUE,"Лист1";#N/A,#N/A,TRUE,"Лист2";#N/A,#N/A,TRUE,"Лист3"}</definedName>
    <definedName name="ееее" localSheetId="16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2" hidden="1">{#N/A,#N/A,TRUE,"Лист1";#N/A,#N/A,TRUE,"Лист2";#N/A,#N/A,TRUE,"Лист3"}</definedName>
    <definedName name="ж" localSheetId="12" hidden="1">{#N/A,#N/A,TRUE,"Лист1";#N/A,#N/A,TRUE,"Лист2";#N/A,#N/A,TRUE,"Лист3"}</definedName>
    <definedName name="ж" localSheetId="14" hidden="1">{#N/A,#N/A,TRUE,"Лист1";#N/A,#N/A,TRUE,"Лист2";#N/A,#N/A,TRUE,"Лист3"}</definedName>
    <definedName name="ж" localSheetId="18" hidden="1">{#N/A,#N/A,TRUE,"Лист1";#N/A,#N/A,TRUE,"Лист2";#N/A,#N/A,TRUE,"Лист3"}</definedName>
    <definedName name="ж" localSheetId="19" hidden="1">{#N/A,#N/A,TRUE,"Лист1";#N/A,#N/A,TRUE,"Лист2";#N/A,#N/A,TRUE,"Лист3"}</definedName>
    <definedName name="ж" localSheetId="16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2">#REF!</definedName>
    <definedName name="з" localSheetId="12">#REF!</definedName>
    <definedName name="з" localSheetId="14">#REF!</definedName>
    <definedName name="з" localSheetId="16">#REF!</definedName>
    <definedName name="з">#REF!</definedName>
    <definedName name="_xlnm.Print_Titles" localSheetId="8">'КМД_считалка  (!!!!)'!$6:$6</definedName>
    <definedName name="_xlnm.Print_Titles" localSheetId="9">'КМД_считалка Маша'!$6:$6</definedName>
    <definedName name="_xlnm.Print_Titles" localSheetId="10">'КМД_считалка Маша (2)'!$6:$6</definedName>
    <definedName name="_xlnm.Print_Titles" localSheetId="6">'кс-2 "бегунок"'!$30:$30</definedName>
    <definedName name="_xlnm.Print_Titles" localSheetId="3">'кс-2№6'!$30:$30</definedName>
    <definedName name="_xlnm.Print_Titles" localSheetId="4">'кс-2№6 "бегунок"'!$30:$30</definedName>
    <definedName name="_xlnm.Print_Titles" localSheetId="13">'считалка (ЛСР по КМ) '!$6:$6</definedName>
    <definedName name="Затраты_на_дирекцию" localSheetId="2">#REF!</definedName>
    <definedName name="Затраты_на_дирекцию" localSheetId="12">#REF!</definedName>
    <definedName name="Затраты_на_дирекцию" localSheetId="14">#REF!</definedName>
    <definedName name="Затраты_на_дирекцию" localSheetId="16">#REF!</definedName>
    <definedName name="Затраты_на_дирекцию">#REF!</definedName>
    <definedName name="зм" localSheetId="2">#REF!</definedName>
    <definedName name="зм" localSheetId="12">#REF!</definedName>
    <definedName name="зм">#REF!</definedName>
    <definedName name="инд11" localSheetId="2">#REF!</definedName>
    <definedName name="инд11" localSheetId="12">#REF!</definedName>
    <definedName name="инд11">#REF!</definedName>
    <definedName name="инд11с" localSheetId="2">#REF!</definedName>
    <definedName name="инд11с" localSheetId="12">#REF!</definedName>
    <definedName name="инд11с">#REF!</definedName>
    <definedName name="инд12" localSheetId="2">#REF!</definedName>
    <definedName name="инд12" localSheetId="12">#REF!</definedName>
    <definedName name="инд12">#REF!</definedName>
    <definedName name="инд12с" localSheetId="2">#REF!</definedName>
    <definedName name="инд12с" localSheetId="12">#REF!</definedName>
    <definedName name="инд12с">#REF!</definedName>
    <definedName name="инд13" localSheetId="2">#REF!</definedName>
    <definedName name="инд13" localSheetId="12">#REF!</definedName>
    <definedName name="инд13">#REF!</definedName>
    <definedName name="инд13с" localSheetId="2">#REF!</definedName>
    <definedName name="инд13с" localSheetId="12">#REF!</definedName>
    <definedName name="инд13с">#REF!</definedName>
    <definedName name="инд3" localSheetId="2">#REF!</definedName>
    <definedName name="инд3" localSheetId="12">#REF!</definedName>
    <definedName name="инд3">#REF!</definedName>
    <definedName name="инд3с" localSheetId="2">#REF!</definedName>
    <definedName name="инд3с" localSheetId="12">#REF!</definedName>
    <definedName name="инд3с">#REF!</definedName>
    <definedName name="инд4" localSheetId="2">#REF!</definedName>
    <definedName name="инд4" localSheetId="12">#REF!</definedName>
    <definedName name="инд4">#REF!</definedName>
    <definedName name="инд4с" localSheetId="2">#REF!</definedName>
    <definedName name="инд4с" localSheetId="12">#REF!</definedName>
    <definedName name="инд4с">#REF!</definedName>
    <definedName name="инд5" localSheetId="2">#REF!</definedName>
    <definedName name="инд5" localSheetId="12">#REF!</definedName>
    <definedName name="инд5">#REF!</definedName>
    <definedName name="инд5с" localSheetId="2">#REF!</definedName>
    <definedName name="инд5с" localSheetId="12">#REF!</definedName>
    <definedName name="инд5с">#REF!</definedName>
    <definedName name="инд6" localSheetId="2">#REF!</definedName>
    <definedName name="инд6" localSheetId="12">#REF!</definedName>
    <definedName name="инд6">#REF!</definedName>
    <definedName name="инд6с" localSheetId="2">#REF!</definedName>
    <definedName name="инд6с" localSheetId="12">#REF!</definedName>
    <definedName name="инд6с">#REF!</definedName>
    <definedName name="инд7" localSheetId="2">#REF!</definedName>
    <definedName name="инд7" localSheetId="12">#REF!</definedName>
    <definedName name="инд7">#REF!</definedName>
    <definedName name="инд7с" localSheetId="2">#REF!</definedName>
    <definedName name="инд7с" localSheetId="12">#REF!</definedName>
    <definedName name="инд7с">#REF!</definedName>
    <definedName name="инд8" localSheetId="2">#REF!</definedName>
    <definedName name="инд8" localSheetId="12">#REF!</definedName>
    <definedName name="инд8">#REF!</definedName>
    <definedName name="инд8с" localSheetId="2">#REF!</definedName>
    <definedName name="инд8с" localSheetId="12">#REF!</definedName>
    <definedName name="инд8с">#REF!</definedName>
    <definedName name="инд9" localSheetId="2">#REF!</definedName>
    <definedName name="инд9" localSheetId="12">#REF!</definedName>
    <definedName name="инд9">#REF!</definedName>
    <definedName name="инд9с" localSheetId="2">#REF!</definedName>
    <definedName name="инд9с" localSheetId="12">#REF!</definedName>
    <definedName name="инд9с">#REF!</definedName>
    <definedName name="индцкавг98" localSheetId="2" hidden="1">{#N/A,#N/A,TRUE,"Лист1";#N/A,#N/A,TRUE,"Лист2";#N/A,#N/A,TRUE,"Лист3"}</definedName>
    <definedName name="индцкавг98" localSheetId="12" hidden="1">{#N/A,#N/A,TRUE,"Лист1";#N/A,#N/A,TRUE,"Лист2";#N/A,#N/A,TRUE,"Лист3"}</definedName>
    <definedName name="индцкавг98" localSheetId="14" hidden="1">{#N/A,#N/A,TRUE,"Лист1";#N/A,#N/A,TRUE,"Лист2";#N/A,#N/A,TRUE,"Лист3"}</definedName>
    <definedName name="индцкавг98" localSheetId="18" hidden="1">{#N/A,#N/A,TRUE,"Лист1";#N/A,#N/A,TRUE,"Лист2";#N/A,#N/A,TRUE,"Лист3"}</definedName>
    <definedName name="индцкавг98" localSheetId="19" hidden="1">{#N/A,#N/A,TRUE,"Лист1";#N/A,#N/A,TRUE,"Лист2";#N/A,#N/A,TRUE,"Лист3"}</definedName>
    <definedName name="индцкавг98" localSheetId="16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2" hidden="1">{#N/A,#N/A,TRUE,"Лист1";#N/A,#N/A,TRUE,"Лист2";#N/A,#N/A,TRUE,"Лист3"}</definedName>
    <definedName name="иппппртит" localSheetId="12" hidden="1">{#N/A,#N/A,TRUE,"Лист1";#N/A,#N/A,TRUE,"Лист2";#N/A,#N/A,TRUE,"Лист3"}</definedName>
    <definedName name="иппппртит" localSheetId="14" hidden="1">{#N/A,#N/A,TRUE,"Лист1";#N/A,#N/A,TRUE,"Лист2";#N/A,#N/A,TRUE,"Лист3"}</definedName>
    <definedName name="иппппртит" localSheetId="18" hidden="1">{#N/A,#N/A,TRUE,"Лист1";#N/A,#N/A,TRUE,"Лист2";#N/A,#N/A,TRUE,"Лист3"}</definedName>
    <definedName name="иппппртит" localSheetId="19" hidden="1">{#N/A,#N/A,TRUE,"Лист1";#N/A,#N/A,TRUE,"Лист2";#N/A,#N/A,TRUE,"Лист3"}</definedName>
    <definedName name="иппппртит" localSheetId="16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2">#REF!</definedName>
    <definedName name="ис" localSheetId="12">#REF!</definedName>
    <definedName name="ис" localSheetId="14">#REF!</definedName>
    <definedName name="ис" localSheetId="16">#REF!</definedName>
    <definedName name="ис">#REF!</definedName>
    <definedName name="Источник" localSheetId="2">#REF!</definedName>
    <definedName name="Источник" localSheetId="12">#REF!</definedName>
    <definedName name="Источник" localSheetId="16">#REF!</definedName>
    <definedName name="Источник">#REF!</definedName>
    <definedName name="Источник1" localSheetId="2">#REF!</definedName>
    <definedName name="Источник1" localSheetId="12">#REF!</definedName>
    <definedName name="Источник1" localSheetId="16">#REF!</definedName>
    <definedName name="Источник1">#REF!</definedName>
    <definedName name="к" localSheetId="2">#REF!</definedName>
    <definedName name="к" localSheetId="12">#REF!</definedName>
    <definedName name="к">#REF!</definedName>
    <definedName name="кеппппппппппп" localSheetId="2" hidden="1">{#N/A,#N/A,TRUE,"Лист1";#N/A,#N/A,TRUE,"Лист2";#N/A,#N/A,TRUE,"Лист3"}</definedName>
    <definedName name="кеппппппппппп" localSheetId="12" hidden="1">{#N/A,#N/A,TRUE,"Лист1";#N/A,#N/A,TRUE,"Лист2";#N/A,#N/A,TRUE,"Лист3"}</definedName>
    <definedName name="кеппппппппппп" localSheetId="14" hidden="1">{#N/A,#N/A,TRUE,"Лист1";#N/A,#N/A,TRUE,"Лист2";#N/A,#N/A,TRUE,"Лист3"}</definedName>
    <definedName name="кеппппппппппп" localSheetId="18" hidden="1">{#N/A,#N/A,TRUE,"Лист1";#N/A,#N/A,TRUE,"Лист2";#N/A,#N/A,TRUE,"Лист3"}</definedName>
    <definedName name="кеппппппппппп" localSheetId="19" hidden="1">{#N/A,#N/A,TRUE,"Лист1";#N/A,#N/A,TRUE,"Лист2";#N/A,#N/A,TRUE,"Лист3"}</definedName>
    <definedName name="кеппппппппппп" localSheetId="16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2">#REF!</definedName>
    <definedName name="кп" localSheetId="12">#REF!</definedName>
    <definedName name="кп" localSheetId="14">#REF!</definedName>
    <definedName name="кп" localSheetId="16">#REF!</definedName>
    <definedName name="кп">#REF!</definedName>
    <definedName name="Курс">[14]Коэфф1.!$E$23</definedName>
    <definedName name="л1" localSheetId="2">#REF!</definedName>
    <definedName name="л1" localSheetId="12">#REF!</definedName>
    <definedName name="л1" localSheetId="14">#REF!</definedName>
    <definedName name="л1" localSheetId="16">#REF!</definedName>
    <definedName name="л1">#REF!</definedName>
    <definedName name="љљљ" localSheetId="2">#REF!</definedName>
    <definedName name="љљљ" localSheetId="12">#REF!</definedName>
    <definedName name="љљљ">#REF!</definedName>
    <definedName name="м" localSheetId="2">#REF!</definedName>
    <definedName name="м" localSheetId="12">#REF!</definedName>
    <definedName name="м">#REF!</definedName>
    <definedName name="масмес" localSheetId="2">#REF!</definedName>
    <definedName name="масмес" localSheetId="12">#REF!</definedName>
    <definedName name="масмес">#REF!</definedName>
    <definedName name="н" localSheetId="2">#REF!</definedName>
    <definedName name="н" localSheetId="12">#REF!</definedName>
    <definedName name="н">#REF!</definedName>
    <definedName name="Налог_на_добавленную_стоимость" localSheetId="2">#REF!</definedName>
    <definedName name="Налог_на_добавленную_стоимость" localSheetId="12">#REF!</definedName>
    <definedName name="Налог_на_добавленную_стоимость">#REF!</definedName>
    <definedName name="Налог_на_пользавтелей_автдорог" localSheetId="2">#REF!</definedName>
    <definedName name="Налог_на_пользавтелей_автдорог" localSheetId="12">#REF!</definedName>
    <definedName name="Налог_на_пользавтелей_автдорог">#REF!</definedName>
    <definedName name="Начало_строительства__год" localSheetId="2">#REF!</definedName>
    <definedName name="Начало_строительства__год" localSheetId="12">#REF!</definedName>
    <definedName name="Начало_строительства__год">#REF!</definedName>
    <definedName name="НДС" localSheetId="2">#REF!</definedName>
    <definedName name="НДС" localSheetId="12">#REF!</definedName>
    <definedName name="НДС">#REF!</definedName>
    <definedName name="Непредвиденные_расходы" localSheetId="2">#REF!</definedName>
    <definedName name="Непредвиденные_расходы" localSheetId="12">#REF!</definedName>
    <definedName name="Непредвиденные_расходы">#REF!</definedName>
    <definedName name="ннр" localSheetId="2">#REF!</definedName>
    <definedName name="ннр" localSheetId="12">#REF!</definedName>
    <definedName name="ннр">#REF!</definedName>
    <definedName name="ннр0" localSheetId="2">#REF!</definedName>
    <definedName name="ннр0" localSheetId="12">#REF!</definedName>
    <definedName name="ннр0">#REF!</definedName>
    <definedName name="ннркс" localSheetId="2">#REF!</definedName>
    <definedName name="ннркс" localSheetId="12">#REF!</definedName>
    <definedName name="ннркс">#REF!</definedName>
    <definedName name="ннрс" localSheetId="2">#REF!</definedName>
    <definedName name="ннрс" localSheetId="12">#REF!</definedName>
    <definedName name="ннрс">#REF!</definedName>
    <definedName name="Нормативно_сметная_база" localSheetId="2">#REF!</definedName>
    <definedName name="Нормативно_сметная_база" localSheetId="12">#REF!</definedName>
    <definedName name="Нормативно_сметная_база">#REF!</definedName>
    <definedName name="нр" localSheetId="2">#REF!</definedName>
    <definedName name="нр" localSheetId="12">#REF!</definedName>
    <definedName name="нр">#REF!</definedName>
    <definedName name="нс" localSheetId="2">#REF!</definedName>
    <definedName name="нс" localSheetId="12">#REF!</definedName>
    <definedName name="нс">#REF!</definedName>
    <definedName name="_xlnm.Print_Area" localSheetId="0">'для расчета'!$A$1:$AA$85</definedName>
    <definedName name="_xlnm.Print_Area" localSheetId="6">'кс-2 "бегунок"'!$A$1:$P$83</definedName>
    <definedName name="_xlnm.Print_Area" localSheetId="3">'кс-2№6'!$A$1:$P$198</definedName>
    <definedName name="_xlnm.Print_Area" localSheetId="4">'кс-2№6 "бегунок"'!$A$1:$P$212</definedName>
    <definedName name="_xlnm.Print_Area" localSheetId="2">'КС3 №6'!$A$1:$F$52</definedName>
    <definedName name="_xlnm.Print_Area" localSheetId="12">'КС3 свод по оплате (кс №1-9)'!$A$1:$Q$24</definedName>
    <definedName name="_xlnm.Print_Area" localSheetId="14">'кс-6а (кс-2 №1-9)'!$A$1:$AA$120</definedName>
    <definedName name="_xlnm.Print_Area" localSheetId="5">'кс-6а за март справочно'!$A$1:$AA$85</definedName>
    <definedName name="_xlnm.Print_Area" localSheetId="7">'кс-6а февр'!$A$1:$U$85</definedName>
    <definedName name="_xlnm.Print_Area" localSheetId="18">'отчет о дав. 1'!$A$1:$DN$29</definedName>
    <definedName name="_xlnm.Print_Area" localSheetId="19">'отчет о дав. 2 корр '!$A$2:$DM$37</definedName>
    <definedName name="_xlnm.Print_Area" localSheetId="1">расчет!$A$1:$I$63</definedName>
    <definedName name="_xlnm.Print_Area" localSheetId="16">'свод м-15'!$B$2:$BB$13</definedName>
    <definedName name="Объект">[11]Настройки!$B$1</definedName>
    <definedName name="Оксана">[15]Материалы!$A$8:$I$111</definedName>
    <definedName name="олеся" localSheetId="2">#REF!</definedName>
    <definedName name="олеся" localSheetId="12">#REF!</definedName>
    <definedName name="олеся" localSheetId="14">#REF!</definedName>
    <definedName name="олеся" localSheetId="16">#REF!</definedName>
    <definedName name="олеся">#REF!</definedName>
    <definedName name="оооо">[16]Настройка!$A$3:$A$52</definedName>
    <definedName name="п" localSheetId="2">#REF!</definedName>
    <definedName name="п" localSheetId="12">#REF!</definedName>
    <definedName name="п" localSheetId="14">#REF!</definedName>
    <definedName name="п" localSheetId="16">#REF!</definedName>
    <definedName name="п">#REF!</definedName>
    <definedName name="П3.2" localSheetId="2" hidden="1">{#N/A,#N/A,TRUE,"Лист1";#N/A,#N/A,TRUE,"Лист2";#N/A,#N/A,TRUE,"Лист3"}</definedName>
    <definedName name="П3.2" localSheetId="12" hidden="1">{#N/A,#N/A,TRUE,"Лист1";#N/A,#N/A,TRUE,"Лист2";#N/A,#N/A,TRUE,"Лист3"}</definedName>
    <definedName name="П3.2" localSheetId="14" hidden="1">{#N/A,#N/A,TRUE,"Лист1";#N/A,#N/A,TRUE,"Лист2";#N/A,#N/A,TRUE,"Лист3"}</definedName>
    <definedName name="П3.2" localSheetId="18" hidden="1">{#N/A,#N/A,TRUE,"Лист1";#N/A,#N/A,TRUE,"Лист2";#N/A,#N/A,TRUE,"Лист3"}</definedName>
    <definedName name="П3.2" localSheetId="19" hidden="1">{#N/A,#N/A,TRUE,"Лист1";#N/A,#N/A,TRUE,"Лист2";#N/A,#N/A,TRUE,"Лист3"}</definedName>
    <definedName name="П3.2" localSheetId="16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localSheetId="12" hidden="1">{"konoplin - Личное представление",#N/A,TRUE,"ФинПлан_1кв";"konoplin - Личное представление",#N/A,TRUE,"ФинПлан_2кв"}</definedName>
    <definedName name="папа" localSheetId="14" hidden="1">{"konoplin - Личное представление",#N/A,TRUE,"ФинПлан_1кв";"konoplin - Личное представление",#N/A,TRUE,"ФинПлан_2кв"}</definedName>
    <definedName name="папа" localSheetId="18" hidden="1">{"konoplin - Личное представление",#N/A,TRUE,"ФинПлан_1кв";"konoplin - Личное представление",#N/A,TRUE,"ФинПлан_2кв"}</definedName>
    <definedName name="папа" localSheetId="19" hidden="1">{"konoplin - Личное представление",#N/A,TRUE,"ФинПлан_1кв";"konoplin - Личное представление",#N/A,TRUE,"ФинПлан_2кв"}</definedName>
    <definedName name="папа" localSheetId="16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2">#REF!</definedName>
    <definedName name="пВр" localSheetId="12">#REF!</definedName>
    <definedName name="пВр" localSheetId="14">#REF!</definedName>
    <definedName name="пВр" localSheetId="16">#REF!</definedName>
    <definedName name="пВр">#REF!</definedName>
    <definedName name="пВрВс" localSheetId="2">#REF!</definedName>
    <definedName name="пВрВс" localSheetId="12">#REF!</definedName>
    <definedName name="пВрВс" localSheetId="16">#REF!</definedName>
    <definedName name="пВрВс">#REF!</definedName>
    <definedName name="Период_1">[7]Настройка!$B$2</definedName>
    <definedName name="пЗуВр" localSheetId="2">#REF!</definedName>
    <definedName name="пЗуВр" localSheetId="12">#REF!</definedName>
    <definedName name="пЗуВр" localSheetId="14">#REF!</definedName>
    <definedName name="пЗуВр" localSheetId="16">#REF!</definedName>
    <definedName name="пЗуВр">#REF!</definedName>
    <definedName name="пн" localSheetId="2">#REF!</definedName>
    <definedName name="пн" localSheetId="12">#REF!</definedName>
    <definedName name="пн">#REF!</definedName>
    <definedName name="Пожарная_охрана" localSheetId="2">#REF!</definedName>
    <definedName name="Пожарная_охрана" localSheetId="12">#REF!</definedName>
    <definedName name="Пожарная_охрана">#REF!</definedName>
    <definedName name="пПрВр" localSheetId="2">#REF!</definedName>
    <definedName name="пПрВр" localSheetId="12">#REF!</definedName>
    <definedName name="пПрВр">#REF!</definedName>
    <definedName name="пра" localSheetId="2">#REF!</definedName>
    <definedName name="пра" localSheetId="12">#REF!</definedName>
    <definedName name="пра">#REF!</definedName>
    <definedName name="Премирование" localSheetId="2">#REF!</definedName>
    <definedName name="Премирование" localSheetId="12">#REF!</definedName>
    <definedName name="Премирование">#REF!</definedName>
    <definedName name="прибыль3" localSheetId="2" hidden="1">{#N/A,#N/A,TRUE,"Лист1";#N/A,#N/A,TRUE,"Лист2";#N/A,#N/A,TRUE,"Лист3"}</definedName>
    <definedName name="прибыль3" localSheetId="12" hidden="1">{#N/A,#N/A,TRUE,"Лист1";#N/A,#N/A,TRUE,"Лист2";#N/A,#N/A,TRUE,"Лист3"}</definedName>
    <definedName name="прибыль3" localSheetId="14" hidden="1">{#N/A,#N/A,TRUE,"Лист1";#N/A,#N/A,TRUE,"Лист2";#N/A,#N/A,TRUE,"Лист3"}</definedName>
    <definedName name="прибыль3" localSheetId="18" hidden="1">{#N/A,#N/A,TRUE,"Лист1";#N/A,#N/A,TRUE,"Лист2";#N/A,#N/A,TRUE,"Лист3"}</definedName>
    <definedName name="прибыль3" localSheetId="19" hidden="1">{#N/A,#N/A,TRUE,"Лист1";#N/A,#N/A,TRUE,"Лист2";#N/A,#N/A,TRUE,"Лист3"}</definedName>
    <definedName name="прибыль3" localSheetId="16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2">#REF!</definedName>
    <definedName name="Промежуточный_коэфф._К1" localSheetId="12">#REF!</definedName>
    <definedName name="Промежуточный_коэфф._К1" localSheetId="14">#REF!</definedName>
    <definedName name="Промежуточный_коэфф._К1" localSheetId="16">#REF!</definedName>
    <definedName name="Промежуточный_коэфф._К1">#REF!</definedName>
    <definedName name="Промежуточный_коэфф._К2" localSheetId="2">#REF!</definedName>
    <definedName name="Промежуточный_коэфф._К2" localSheetId="12">#REF!</definedName>
    <definedName name="Промежуточный_коэфф._К2">#REF!</definedName>
    <definedName name="пс" localSheetId="2">#REF!</definedName>
    <definedName name="пс" localSheetId="12">#REF!</definedName>
    <definedName name="пс">#REF!</definedName>
    <definedName name="работы" localSheetId="2">[17]Лист1!#REF!</definedName>
    <definedName name="работы" localSheetId="12">[17]Лист1!#REF!</definedName>
    <definedName name="работы">[17]Лист1!#REF!</definedName>
    <definedName name="рис1" localSheetId="2" hidden="1">{#N/A,#N/A,TRUE,"Лист1";#N/A,#N/A,TRUE,"Лист2";#N/A,#N/A,TRUE,"Лист3"}</definedName>
    <definedName name="рис1" localSheetId="12" hidden="1">{#N/A,#N/A,TRUE,"Лист1";#N/A,#N/A,TRUE,"Лист2";#N/A,#N/A,TRUE,"Лист3"}</definedName>
    <definedName name="рис1" localSheetId="14" hidden="1">{#N/A,#N/A,TRUE,"Лист1";#N/A,#N/A,TRUE,"Лист2";#N/A,#N/A,TRUE,"Лист3"}</definedName>
    <definedName name="рис1" localSheetId="18" hidden="1">{#N/A,#N/A,TRUE,"Лист1";#N/A,#N/A,TRUE,"Лист2";#N/A,#N/A,TRUE,"Лист3"}</definedName>
    <definedName name="рис1" localSheetId="19" hidden="1">{#N/A,#N/A,TRUE,"Лист1";#N/A,#N/A,TRUE,"Лист2";#N/A,#N/A,TRUE,"Лист3"}</definedName>
    <definedName name="рис1" localSheetId="16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2" hidden="1">{#N/A,#N/A,TRUE,"Лист1";#N/A,#N/A,TRUE,"Лист2";#N/A,#N/A,TRUE,"Лист3"}</definedName>
    <definedName name="ролл" localSheetId="12" hidden="1">{#N/A,#N/A,TRUE,"Лист1";#N/A,#N/A,TRUE,"Лист2";#N/A,#N/A,TRUE,"Лист3"}</definedName>
    <definedName name="ролл" localSheetId="14" hidden="1">{#N/A,#N/A,TRUE,"Лист1";#N/A,#N/A,TRUE,"Лист2";#N/A,#N/A,TRUE,"Лист3"}</definedName>
    <definedName name="ролл" localSheetId="18" hidden="1">{#N/A,#N/A,TRUE,"Лист1";#N/A,#N/A,TRUE,"Лист2";#N/A,#N/A,TRUE,"Лист3"}</definedName>
    <definedName name="ролл" localSheetId="19" hidden="1">{#N/A,#N/A,TRUE,"Лист1";#N/A,#N/A,TRUE,"Лист2";#N/A,#N/A,TRUE,"Лист3"}</definedName>
    <definedName name="ролл" localSheetId="16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[11]Настройки!$B$10</definedName>
    <definedName name="рр">[16]Настройка!$B$3:$B$52</definedName>
    <definedName name="ртм_Районный_К">[18]Настройки!$E$16</definedName>
    <definedName name="ртм_Средний_разряд">[18]Прил.4!$F$51</definedName>
    <definedName name="С21" localSheetId="2">#REF!</definedName>
    <definedName name="С21" localSheetId="12">#REF!</definedName>
    <definedName name="С21" localSheetId="14">#REF!</definedName>
    <definedName name="С21" localSheetId="16">#REF!</definedName>
    <definedName name="С21">#REF!</definedName>
    <definedName name="саша" localSheetId="2">#REF!</definedName>
    <definedName name="саша" localSheetId="12">#REF!</definedName>
    <definedName name="саша">#REF!</definedName>
    <definedName name="сережа">[19]Материалы!$A$7:$I$74</definedName>
    <definedName name="см" localSheetId="2">#REF!</definedName>
    <definedName name="см" localSheetId="12">#REF!</definedName>
    <definedName name="см" localSheetId="14">#REF!</definedName>
    <definedName name="см" localSheetId="16">#REF!</definedName>
    <definedName name="см">#REF!</definedName>
    <definedName name="Смещение">[7]Настройка!$C$2:$C$38</definedName>
    <definedName name="Сотрудники_ЭО" localSheetId="2">#REF!</definedName>
    <definedName name="Сотрудники_ЭО" localSheetId="12">#REF!</definedName>
    <definedName name="Сотрудники_ЭО" localSheetId="14">#REF!</definedName>
    <definedName name="Сотрудники_ЭО" localSheetId="16">#REF!</definedName>
    <definedName name="Сотрудники_ЭО">#REF!</definedName>
    <definedName name="Список_ФормаРасчета">[7]Настройка!$F$2:$F$4</definedName>
    <definedName name="Список_Юрлицо">[20]Настройка!$C$17:$C$22</definedName>
    <definedName name="СписокЗнак">[7]Настройка!$E$2:$E$3</definedName>
    <definedName name="сто" localSheetId="2">#REF!</definedName>
    <definedName name="сто" localSheetId="12">#REF!</definedName>
    <definedName name="сто" localSheetId="14">#REF!</definedName>
    <definedName name="сто" localSheetId="16">#REF!</definedName>
    <definedName name="сто">#REF!</definedName>
    <definedName name="Стоимость_ПИР" localSheetId="2">#REF!</definedName>
    <definedName name="Стоимость_ПИР" localSheetId="12">#REF!</definedName>
    <definedName name="Стоимость_ПИР">#REF!</definedName>
    <definedName name="тар" localSheetId="2">#REF!</definedName>
    <definedName name="тар" localSheetId="12">#REF!</definedName>
    <definedName name="тар">#REF!</definedName>
    <definedName name="тдолл" localSheetId="2">#REF!</definedName>
    <definedName name="тдолл" localSheetId="12">#REF!</definedName>
    <definedName name="тдолл">#REF!</definedName>
    <definedName name="ТекНеделя">[11]Настройки!$B$6</definedName>
    <definedName name="Титул" localSheetId="2">#REF!</definedName>
    <definedName name="Титул" localSheetId="12">#REF!</definedName>
    <definedName name="Титул" localSheetId="14">#REF!</definedName>
    <definedName name="Титул" localSheetId="16">#REF!</definedName>
    <definedName name="Титул">#REF!</definedName>
    <definedName name="тп" localSheetId="2" hidden="1">{#N/A,#N/A,TRUE,"Лист1";#N/A,#N/A,TRUE,"Лист2";#N/A,#N/A,TRUE,"Лист3"}</definedName>
    <definedName name="тп" localSheetId="12" hidden="1">{#N/A,#N/A,TRUE,"Лист1";#N/A,#N/A,TRUE,"Лист2";#N/A,#N/A,TRUE,"Лист3"}</definedName>
    <definedName name="тп" localSheetId="14" hidden="1">{#N/A,#N/A,TRUE,"Лист1";#N/A,#N/A,TRUE,"Лист2";#N/A,#N/A,TRUE,"Лист3"}</definedName>
    <definedName name="тп" localSheetId="18" hidden="1">{#N/A,#N/A,TRUE,"Лист1";#N/A,#N/A,TRUE,"Лист2";#N/A,#N/A,TRUE,"Лист3"}</definedName>
    <definedName name="тп" localSheetId="19" hidden="1">{#N/A,#N/A,TRUE,"Лист1";#N/A,#N/A,TRUE,"Лист2";#N/A,#N/A,TRUE,"Лист3"}</definedName>
    <definedName name="тп" localSheetId="16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localSheetId="12" hidden="1">{#N/A,#N/A,TRUE,"Лист1";#N/A,#N/A,TRUE,"Лист2";#N/A,#N/A,TRUE,"Лист3"}</definedName>
    <definedName name="укеееукеееееееееееееее" localSheetId="14" hidden="1">{#N/A,#N/A,TRUE,"Лист1";#N/A,#N/A,TRUE,"Лист2";#N/A,#N/A,TRUE,"Лист3"}</definedName>
    <definedName name="укеееукеееееееееееееее" localSheetId="18" hidden="1">{#N/A,#N/A,TRUE,"Лист1";#N/A,#N/A,TRUE,"Лист2";#N/A,#N/A,TRUE,"Лист3"}</definedName>
    <definedName name="укеееукеееееееееееееее" localSheetId="19" hidden="1">{#N/A,#N/A,TRUE,"Лист1";#N/A,#N/A,TRUE,"Лист2";#N/A,#N/A,TRUE,"Лист3"}</definedName>
    <definedName name="укеееукеееееееееееееее" localSheetId="16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localSheetId="12" hidden="1">{#N/A,#N/A,TRUE,"Лист1";#N/A,#N/A,TRUE,"Лист2";#N/A,#N/A,TRUE,"Лист3"}</definedName>
    <definedName name="укеукеуеуе" localSheetId="14" hidden="1">{#N/A,#N/A,TRUE,"Лист1";#N/A,#N/A,TRUE,"Лист2";#N/A,#N/A,TRUE,"Лист3"}</definedName>
    <definedName name="укеукеуеуе" localSheetId="18" hidden="1">{#N/A,#N/A,TRUE,"Лист1";#N/A,#N/A,TRUE,"Лист2";#N/A,#N/A,TRUE,"Лист3"}</definedName>
    <definedName name="укеукеуеуе" localSheetId="19" hidden="1">{#N/A,#N/A,TRUE,"Лист1";#N/A,#N/A,TRUE,"Лист2";#N/A,#N/A,TRUE,"Лист3"}</definedName>
    <definedName name="укеукеуеуе" localSheetId="16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localSheetId="12" hidden="1">{"konoplin - Личное представление",#N/A,TRUE,"ФинПлан_1кв";"konoplin - Личное представление",#N/A,TRUE,"ФинПлан_2кв"}</definedName>
    <definedName name="ф" localSheetId="14" hidden="1">{"konoplin - Личное представление",#N/A,TRUE,"ФинПлан_1кв";"konoplin - Личное представление",#N/A,TRUE,"ФинПлан_2кв"}</definedName>
    <definedName name="ф" localSheetId="18" hidden="1">{"konoplin - Личное представление",#N/A,TRUE,"ФинПлан_1кв";"konoplin - Личное представление",#N/A,TRUE,"ФинПлан_2кв"}</definedName>
    <definedName name="ф" localSheetId="19" hidden="1">{"konoplin - Личное представление",#N/A,TRUE,"ФинПлан_1кв";"konoplin - Личное представление",#N/A,TRUE,"ФинПлан_2кв"}</definedName>
    <definedName name="ф" localSheetId="16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2">#REF!</definedName>
    <definedName name="Фильтр_мат" localSheetId="12">#REF!</definedName>
    <definedName name="Фильтр_мат" localSheetId="14">#REF!</definedName>
    <definedName name="Фильтр_мат" localSheetId="16">#REF!</definedName>
    <definedName name="Фильтр_мат">#REF!</definedName>
    <definedName name="цу" localSheetId="2">#REF!</definedName>
    <definedName name="цу" localSheetId="12">#REF!</definedName>
    <definedName name="цу" localSheetId="16">#REF!</definedName>
    <definedName name="цу">#REF!</definedName>
    <definedName name="челдн" localSheetId="2">#REF!</definedName>
    <definedName name="челдн" localSheetId="12">#REF!</definedName>
    <definedName name="челдн" localSheetId="16">#REF!</definedName>
    <definedName name="челдн">#REF!</definedName>
    <definedName name="ывавап" localSheetId="2" hidden="1">{#N/A,#N/A,TRUE,"Лист1";#N/A,#N/A,TRUE,"Лист2";#N/A,#N/A,TRUE,"Лист3"}</definedName>
    <definedName name="ывавап" localSheetId="12" hidden="1">{#N/A,#N/A,TRUE,"Лист1";#N/A,#N/A,TRUE,"Лист2";#N/A,#N/A,TRUE,"Лист3"}</definedName>
    <definedName name="ывавап" localSheetId="14" hidden="1">{#N/A,#N/A,TRUE,"Лист1";#N/A,#N/A,TRUE,"Лист2";#N/A,#N/A,TRUE,"Лист3"}</definedName>
    <definedName name="ывавап" localSheetId="18" hidden="1">{#N/A,#N/A,TRUE,"Лист1";#N/A,#N/A,TRUE,"Лист2";#N/A,#N/A,TRUE,"Лист3"}</definedName>
    <definedName name="ывавап" localSheetId="19" hidden="1">{#N/A,#N/A,TRUE,"Лист1";#N/A,#N/A,TRUE,"Лист2";#N/A,#N/A,TRUE,"Лист3"}</definedName>
    <definedName name="ывавап" localSheetId="16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localSheetId="12" hidden="1">{#N/A,#N/A,TRUE,"Лист1";#N/A,#N/A,TRUE,"Лист2";#N/A,#N/A,TRUE,"Лист3"}</definedName>
    <definedName name="ыуаы" localSheetId="14" hidden="1">{#N/A,#N/A,TRUE,"Лист1";#N/A,#N/A,TRUE,"Лист2";#N/A,#N/A,TRUE,"Лист3"}</definedName>
    <definedName name="ыуаы" localSheetId="18" hidden="1">{#N/A,#N/A,TRUE,"Лист1";#N/A,#N/A,TRUE,"Лист2";#N/A,#N/A,TRUE,"Лист3"}</definedName>
    <definedName name="ыуаы" localSheetId="19" hidden="1">{#N/A,#N/A,TRUE,"Лист1";#N/A,#N/A,TRUE,"Лист2";#N/A,#N/A,TRUE,"Лист3"}</definedName>
    <definedName name="ыуаы" localSheetId="16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[21]Коэфф1.!$E$7</definedName>
    <definedName name="эм" localSheetId="2">#REF!</definedName>
    <definedName name="эм" localSheetId="12">#REF!</definedName>
    <definedName name="эм" localSheetId="14">#REF!</definedName>
    <definedName name="эм" localSheetId="16">#REF!</definedName>
    <definedName name="эм">#REF!</definedName>
    <definedName name="ю" localSheetId="2">#REF!</definedName>
    <definedName name="ю" localSheetId="12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57" l="1"/>
  <c r="E26" i="57"/>
  <c r="E21" i="57"/>
  <c r="E18" i="57"/>
  <c r="E15" i="57"/>
  <c r="E16" i="57" s="1"/>
  <c r="E12" i="57"/>
  <c r="E9" i="57"/>
  <c r="E8" i="57"/>
  <c r="E13" i="57"/>
  <c r="F54" i="53" l="1"/>
  <c r="F54" i="57"/>
  <c r="E54" i="57"/>
  <c r="U55" i="57"/>
  <c r="S55" i="57"/>
  <c r="O55" i="57"/>
  <c r="U54" i="57"/>
  <c r="S54" i="57"/>
  <c r="Q54" i="57"/>
  <c r="Q55" i="57" s="1"/>
  <c r="O54" i="57"/>
  <c r="O60" i="57" s="1"/>
  <c r="M54" i="57"/>
  <c r="M55" i="57" s="1"/>
  <c r="K54" i="57"/>
  <c r="K55" i="57" s="1"/>
  <c r="I54" i="57"/>
  <c r="I55" i="57" s="1"/>
  <c r="R48" i="57"/>
  <c r="R50" i="57" s="1"/>
  <c r="P48" i="57"/>
  <c r="P50" i="57" s="1"/>
  <c r="N48" i="57"/>
  <c r="N50" i="57" s="1"/>
  <c r="W45" i="57"/>
  <c r="Y45" i="57" s="1"/>
  <c r="V45" i="57"/>
  <c r="T45" i="57"/>
  <c r="R45" i="57"/>
  <c r="X45" i="57" s="1"/>
  <c r="P45" i="57"/>
  <c r="N45" i="57"/>
  <c r="L45" i="57"/>
  <c r="J45" i="57"/>
  <c r="H45" i="57"/>
  <c r="W44" i="57"/>
  <c r="Y44" i="57" s="1"/>
  <c r="V44" i="57"/>
  <c r="T44" i="57"/>
  <c r="R44" i="57"/>
  <c r="P44" i="57"/>
  <c r="N44" i="57"/>
  <c r="L44" i="57"/>
  <c r="J44" i="57"/>
  <c r="X44" i="57" s="1"/>
  <c r="H44" i="57"/>
  <c r="W43" i="57"/>
  <c r="Y43" i="57" s="1"/>
  <c r="V43" i="57"/>
  <c r="T43" i="57"/>
  <c r="R43" i="57"/>
  <c r="P43" i="57"/>
  <c r="N43" i="57"/>
  <c r="L43" i="57"/>
  <c r="J43" i="57"/>
  <c r="X43" i="57" s="1"/>
  <c r="H43" i="57"/>
  <c r="Z42" i="57"/>
  <c r="Y42" i="57"/>
  <c r="X42" i="57"/>
  <c r="W42" i="57"/>
  <c r="V42" i="57"/>
  <c r="T42" i="57"/>
  <c r="R42" i="57"/>
  <c r="P42" i="57"/>
  <c r="N42" i="57"/>
  <c r="L42" i="57"/>
  <c r="J42" i="57"/>
  <c r="H42" i="57"/>
  <c r="W40" i="57"/>
  <c r="X39" i="57"/>
  <c r="W39" i="57"/>
  <c r="V39" i="57"/>
  <c r="T39" i="57"/>
  <c r="R39" i="57"/>
  <c r="P39" i="57"/>
  <c r="N39" i="57"/>
  <c r="L39" i="57"/>
  <c r="J39" i="57"/>
  <c r="E40" i="57"/>
  <c r="Y40" i="57" s="1"/>
  <c r="W36" i="57"/>
  <c r="Y36" i="57" s="1"/>
  <c r="V36" i="57"/>
  <c r="T36" i="57"/>
  <c r="R36" i="57"/>
  <c r="X36" i="57" s="1"/>
  <c r="Z36" i="57" s="1"/>
  <c r="P36" i="57"/>
  <c r="N36" i="57"/>
  <c r="L36" i="57"/>
  <c r="J36" i="57"/>
  <c r="H36" i="57"/>
  <c r="W35" i="57"/>
  <c r="Y35" i="57" s="1"/>
  <c r="V35" i="57"/>
  <c r="T35" i="57"/>
  <c r="R35" i="57"/>
  <c r="P35" i="57"/>
  <c r="N35" i="57"/>
  <c r="L35" i="57"/>
  <c r="J35" i="57"/>
  <c r="X35" i="57" s="1"/>
  <c r="H35" i="57"/>
  <c r="W34" i="57"/>
  <c r="Y34" i="57" s="1"/>
  <c r="V34" i="57"/>
  <c r="T34" i="57"/>
  <c r="R34" i="57"/>
  <c r="P34" i="57"/>
  <c r="N34" i="57"/>
  <c r="L34" i="57"/>
  <c r="J34" i="57"/>
  <c r="X34" i="57" s="1"/>
  <c r="H34" i="57"/>
  <c r="Z34" i="57" s="1"/>
  <c r="Y33" i="57"/>
  <c r="X33" i="57"/>
  <c r="W33" i="57"/>
  <c r="V33" i="57"/>
  <c r="T33" i="57"/>
  <c r="R33" i="57"/>
  <c r="P33" i="57"/>
  <c r="N33" i="57"/>
  <c r="L33" i="57"/>
  <c r="J33" i="57"/>
  <c r="H33" i="57"/>
  <c r="Z33" i="57" s="1"/>
  <c r="W31" i="57"/>
  <c r="Y31" i="57" s="1"/>
  <c r="V31" i="57"/>
  <c r="T31" i="57"/>
  <c r="R31" i="57"/>
  <c r="X31" i="57" s="1"/>
  <c r="Z31" i="57" s="1"/>
  <c r="P31" i="57"/>
  <c r="N31" i="57"/>
  <c r="L31" i="57"/>
  <c r="J31" i="57"/>
  <c r="H31" i="57"/>
  <c r="W30" i="57"/>
  <c r="E30" i="57"/>
  <c r="Y30" i="57" s="1"/>
  <c r="W29" i="57"/>
  <c r="Y29" i="57" s="1"/>
  <c r="V29" i="57"/>
  <c r="T29" i="57"/>
  <c r="R29" i="57"/>
  <c r="P29" i="57"/>
  <c r="X29" i="57" s="1"/>
  <c r="N29" i="57"/>
  <c r="L29" i="57"/>
  <c r="J29" i="57"/>
  <c r="H29" i="57"/>
  <c r="W27" i="57"/>
  <c r="E27" i="57"/>
  <c r="Y27" i="57" s="1"/>
  <c r="W26" i="57"/>
  <c r="Y26" i="57" s="1"/>
  <c r="V26" i="57"/>
  <c r="T26" i="57"/>
  <c r="R26" i="57"/>
  <c r="P26" i="57"/>
  <c r="X26" i="57" s="1"/>
  <c r="N26" i="57"/>
  <c r="L26" i="57"/>
  <c r="J26" i="57"/>
  <c r="H26" i="57"/>
  <c r="Z26" i="57" s="1"/>
  <c r="W23" i="57"/>
  <c r="E23" i="57"/>
  <c r="Y23" i="57" s="1"/>
  <c r="Y22" i="57"/>
  <c r="W22" i="57"/>
  <c r="W21" i="57"/>
  <c r="Y21" i="57" s="1"/>
  <c r="V21" i="57"/>
  <c r="T21" i="57"/>
  <c r="X21" i="57" s="1"/>
  <c r="R21" i="57"/>
  <c r="P21" i="57"/>
  <c r="N21" i="57"/>
  <c r="L21" i="57"/>
  <c r="J21" i="57"/>
  <c r="H21" i="57"/>
  <c r="Z21" i="57" s="1"/>
  <c r="W19" i="57"/>
  <c r="Y19" i="57" s="1"/>
  <c r="M19" i="57"/>
  <c r="K19" i="57"/>
  <c r="W18" i="57"/>
  <c r="V18" i="57"/>
  <c r="T18" i="57"/>
  <c r="X18" i="57" s="1"/>
  <c r="R18" i="57"/>
  <c r="P18" i="57"/>
  <c r="N18" i="57"/>
  <c r="L18" i="57"/>
  <c r="J18" i="57"/>
  <c r="H18" i="57"/>
  <c r="W16" i="57"/>
  <c r="M16" i="57"/>
  <c r="K16" i="57"/>
  <c r="I16" i="57"/>
  <c r="Y16" i="57"/>
  <c r="Y15" i="57"/>
  <c r="X15" i="57"/>
  <c r="W15" i="57"/>
  <c r="V15" i="57"/>
  <c r="T15" i="57"/>
  <c r="R15" i="57"/>
  <c r="P15" i="57"/>
  <c r="N15" i="57"/>
  <c r="L15" i="57"/>
  <c r="J15" i="57"/>
  <c r="H15" i="57"/>
  <c r="Z15" i="57" s="1"/>
  <c r="M13" i="57"/>
  <c r="K13" i="57"/>
  <c r="I13" i="57"/>
  <c r="W13" i="57" s="1"/>
  <c r="W12" i="57"/>
  <c r="V12" i="57"/>
  <c r="T12" i="57"/>
  <c r="R12" i="57"/>
  <c r="P12" i="57"/>
  <c r="N12" i="57"/>
  <c r="L12" i="57"/>
  <c r="J12" i="57"/>
  <c r="X12" i="57" s="1"/>
  <c r="H12" i="57"/>
  <c r="Z12" i="57" s="1"/>
  <c r="K10" i="57"/>
  <c r="W10" i="57" s="1"/>
  <c r="I10" i="57"/>
  <c r="W9" i="57"/>
  <c r="Y9" i="57" s="1"/>
  <c r="V9" i="57"/>
  <c r="V46" i="57" s="1"/>
  <c r="V48" i="57" s="1"/>
  <c r="V50" i="57" s="1"/>
  <c r="T9" i="57"/>
  <c r="T46" i="57" s="1"/>
  <c r="T48" i="57" s="1"/>
  <c r="T50" i="57" s="1"/>
  <c r="R9" i="57"/>
  <c r="P9" i="57"/>
  <c r="N9" i="57"/>
  <c r="L9" i="57"/>
  <c r="J9" i="57"/>
  <c r="X9" i="57" s="1"/>
  <c r="H9" i="57"/>
  <c r="Z9" i="57" s="1"/>
  <c r="Y8" i="57"/>
  <c r="W8" i="57"/>
  <c r="V8" i="57"/>
  <c r="T8" i="57"/>
  <c r="R8" i="57"/>
  <c r="P8" i="57"/>
  <c r="N8" i="57"/>
  <c r="L8" i="57"/>
  <c r="L46" i="57" s="1"/>
  <c r="L48" i="57" s="1"/>
  <c r="L50" i="57" s="1"/>
  <c r="J8" i="57"/>
  <c r="X8" i="57" s="1"/>
  <c r="H8" i="57"/>
  <c r="H9" i="56"/>
  <c r="F15" i="56"/>
  <c r="F14" i="56"/>
  <c r="E14" i="56"/>
  <c r="D12" i="56"/>
  <c r="E26" i="53"/>
  <c r="Z45" i="57" l="1"/>
  <c r="Z44" i="57"/>
  <c r="Z35" i="57"/>
  <c r="Z8" i="57"/>
  <c r="X46" i="57"/>
  <c r="X48" i="57" s="1"/>
  <c r="Z18" i="57"/>
  <c r="Z29" i="57"/>
  <c r="Z43" i="57"/>
  <c r="Y13" i="57"/>
  <c r="H39" i="57"/>
  <c r="Z39" i="57" s="1"/>
  <c r="J46" i="57"/>
  <c r="J48" i="57" s="1"/>
  <c r="J50" i="57" s="1"/>
  <c r="X50" i="57" s="1"/>
  <c r="W54" i="57"/>
  <c r="W55" i="57" s="1"/>
  <c r="E10" i="57"/>
  <c r="Y10" i="57" s="1"/>
  <c r="Y12" i="57"/>
  <c r="Y39" i="57"/>
  <c r="F8" i="56"/>
  <c r="I9" i="56"/>
  <c r="I8" i="56"/>
  <c r="I5" i="56"/>
  <c r="D8" i="56"/>
  <c r="H46" i="57" l="1"/>
  <c r="H47" i="57"/>
  <c r="H48" i="57" s="1"/>
  <c r="Z46" i="57"/>
  <c r="E55" i="57"/>
  <c r="Y55" i="57" s="1"/>
  <c r="Y54" i="57"/>
  <c r="BI18" i="45"/>
  <c r="BJ18" i="45"/>
  <c r="BM21" i="45"/>
  <c r="BL24" i="45"/>
  <c r="BL23" i="45"/>
  <c r="BM23" i="45" s="1"/>
  <c r="BL22" i="45"/>
  <c r="BM22" i="45" s="1"/>
  <c r="BK25" i="45"/>
  <c r="BI13" i="45"/>
  <c r="BJ13" i="45"/>
  <c r="BI12" i="45"/>
  <c r="BJ12" i="45"/>
  <c r="BH12" i="45"/>
  <c r="BH17" i="45"/>
  <c r="BH20" i="45" s="1"/>
  <c r="BG17" i="45"/>
  <c r="BJ17" i="45" s="1"/>
  <c r="BJ9" i="45"/>
  <c r="BJ4" i="45"/>
  <c r="BH11" i="45"/>
  <c r="BH15" i="45" s="1"/>
  <c r="BB18" i="45"/>
  <c r="AA46" i="57" l="1"/>
  <c r="Z48" i="57"/>
  <c r="BM25" i="45"/>
  <c r="D7" i="56"/>
  <c r="U54" i="53"/>
  <c r="U55" i="53" s="1"/>
  <c r="S54" i="53"/>
  <c r="S55" i="53" s="1"/>
  <c r="Q54" i="53"/>
  <c r="Q55" i="53" s="1"/>
  <c r="O54" i="53"/>
  <c r="O55" i="53" s="1"/>
  <c r="M54" i="53"/>
  <c r="M55" i="53" s="1"/>
  <c r="K54" i="53"/>
  <c r="K55" i="53" s="1"/>
  <c r="I54" i="53"/>
  <c r="I55" i="53" s="1"/>
  <c r="G4" i="56"/>
  <c r="F4" i="56"/>
  <c r="C6" i="56"/>
  <c r="H36" i="54"/>
  <c r="H37" i="54"/>
  <c r="M38" i="54"/>
  <c r="G38" i="54"/>
  <c r="D35" i="54"/>
  <c r="D34" i="54"/>
  <c r="E39" i="53"/>
  <c r="E29" i="53"/>
  <c r="E21" i="53"/>
  <c r="E18" i="53"/>
  <c r="E15" i="53"/>
  <c r="E12" i="53"/>
  <c r="E8" i="53"/>
  <c r="O60" i="53" l="1"/>
  <c r="F5" i="56"/>
  <c r="F9" i="56" s="1"/>
  <c r="H38" i="54"/>
  <c r="E54" i="53" l="1"/>
  <c r="BF10" i="45"/>
  <c r="E19" i="55"/>
  <c r="F29" i="54"/>
  <c r="F28" i="54"/>
  <c r="H27" i="54"/>
  <c r="M29" i="54"/>
  <c r="G29" i="54"/>
  <c r="N28" i="54"/>
  <c r="N29" i="54" s="1"/>
  <c r="D25" i="54"/>
  <c r="D26" i="54" s="1"/>
  <c r="E12" i="55"/>
  <c r="E13" i="55" s="1"/>
  <c r="X13" i="55" s="1"/>
  <c r="E15" i="55"/>
  <c r="E18" i="55"/>
  <c r="G18" i="55" s="1"/>
  <c r="O50" i="55"/>
  <c r="M50" i="55"/>
  <c r="Q48" i="55"/>
  <c r="Q50" i="55" s="1"/>
  <c r="O48" i="55"/>
  <c r="M48" i="55"/>
  <c r="V45" i="55"/>
  <c r="X45" i="55" s="1"/>
  <c r="U45" i="55"/>
  <c r="S45" i="55"/>
  <c r="Q45" i="55"/>
  <c r="W45" i="55" s="1"/>
  <c r="Y45" i="55" s="1"/>
  <c r="O45" i="55"/>
  <c r="M45" i="55"/>
  <c r="K45" i="55"/>
  <c r="I45" i="55"/>
  <c r="G45" i="55"/>
  <c r="V44" i="55"/>
  <c r="X44" i="55" s="1"/>
  <c r="U44" i="55"/>
  <c r="S44" i="55"/>
  <c r="Q44" i="55"/>
  <c r="W44" i="55" s="1"/>
  <c r="Y44" i="55" s="1"/>
  <c r="O44" i="55"/>
  <c r="M44" i="55"/>
  <c r="K44" i="55"/>
  <c r="I44" i="55"/>
  <c r="G44" i="55"/>
  <c r="V43" i="55"/>
  <c r="X43" i="55" s="1"/>
  <c r="U43" i="55"/>
  <c r="S43" i="55"/>
  <c r="Q43" i="55"/>
  <c r="W43" i="55" s="1"/>
  <c r="Y43" i="55" s="1"/>
  <c r="O43" i="55"/>
  <c r="M43" i="55"/>
  <c r="K43" i="55"/>
  <c r="I43" i="55"/>
  <c r="G43" i="55"/>
  <c r="V42" i="55"/>
  <c r="X42" i="55" s="1"/>
  <c r="U42" i="55"/>
  <c r="S42" i="55"/>
  <c r="Q42" i="55"/>
  <c r="W42" i="55" s="1"/>
  <c r="Y42" i="55" s="1"/>
  <c r="O42" i="55"/>
  <c r="M42" i="55"/>
  <c r="K42" i="55"/>
  <c r="I42" i="55"/>
  <c r="G42" i="55"/>
  <c r="V40" i="55"/>
  <c r="E40" i="55"/>
  <c r="X40" i="55" s="1"/>
  <c r="W39" i="55"/>
  <c r="Y39" i="55" s="1"/>
  <c r="V39" i="55"/>
  <c r="X39" i="55" s="1"/>
  <c r="U39" i="55"/>
  <c r="S39" i="55"/>
  <c r="Q39" i="55"/>
  <c r="O39" i="55"/>
  <c r="M39" i="55"/>
  <c r="K39" i="55"/>
  <c r="I39" i="55"/>
  <c r="G39" i="55"/>
  <c r="W36" i="55"/>
  <c r="Y36" i="55" s="1"/>
  <c r="V36" i="55"/>
  <c r="X36" i="55" s="1"/>
  <c r="U36" i="55"/>
  <c r="S36" i="55"/>
  <c r="Q36" i="55"/>
  <c r="O36" i="55"/>
  <c r="M36" i="55"/>
  <c r="K36" i="55"/>
  <c r="I36" i="55"/>
  <c r="G36" i="55"/>
  <c r="W35" i="55"/>
  <c r="Y35" i="55" s="1"/>
  <c r="V35" i="55"/>
  <c r="X35" i="55" s="1"/>
  <c r="U35" i="55"/>
  <c r="S35" i="55"/>
  <c r="Q35" i="55"/>
  <c r="O35" i="55"/>
  <c r="M35" i="55"/>
  <c r="K35" i="55"/>
  <c r="I35" i="55"/>
  <c r="G35" i="55"/>
  <c r="W34" i="55"/>
  <c r="Y34" i="55" s="1"/>
  <c r="V34" i="55"/>
  <c r="X34" i="55" s="1"/>
  <c r="U34" i="55"/>
  <c r="S34" i="55"/>
  <c r="Q34" i="55"/>
  <c r="O34" i="55"/>
  <c r="M34" i="55"/>
  <c r="K34" i="55"/>
  <c r="I34" i="55"/>
  <c r="G34" i="55"/>
  <c r="W33" i="55"/>
  <c r="Y33" i="55" s="1"/>
  <c r="V33" i="55"/>
  <c r="X33" i="55" s="1"/>
  <c r="U33" i="55"/>
  <c r="S33" i="55"/>
  <c r="Q33" i="55"/>
  <c r="O33" i="55"/>
  <c r="M33" i="55"/>
  <c r="K33" i="55"/>
  <c r="I33" i="55"/>
  <c r="G33" i="55"/>
  <c r="W31" i="55"/>
  <c r="Y31" i="55" s="1"/>
  <c r="V31" i="55"/>
  <c r="X31" i="55" s="1"/>
  <c r="U31" i="55"/>
  <c r="S31" i="55"/>
  <c r="Q31" i="55"/>
  <c r="O31" i="55"/>
  <c r="M31" i="55"/>
  <c r="K31" i="55"/>
  <c r="I31" i="55"/>
  <c r="G31" i="55"/>
  <c r="V30" i="55"/>
  <c r="E30" i="55"/>
  <c r="X30" i="55" s="1"/>
  <c r="V29" i="55"/>
  <c r="X29" i="55" s="1"/>
  <c r="U29" i="55"/>
  <c r="S29" i="55"/>
  <c r="Q29" i="55"/>
  <c r="O29" i="55"/>
  <c r="M29" i="55"/>
  <c r="K29" i="55"/>
  <c r="I29" i="55"/>
  <c r="W29" i="55" s="1"/>
  <c r="Y29" i="55" s="1"/>
  <c r="G29" i="55"/>
  <c r="X27" i="55"/>
  <c r="V27" i="55"/>
  <c r="E27" i="55"/>
  <c r="V26" i="55"/>
  <c r="X26" i="55" s="1"/>
  <c r="U26" i="55"/>
  <c r="S26" i="55"/>
  <c r="Q26" i="55"/>
  <c r="O26" i="55"/>
  <c r="M26" i="55"/>
  <c r="K26" i="55"/>
  <c r="W26" i="55" s="1"/>
  <c r="Y26" i="55" s="1"/>
  <c r="I26" i="55"/>
  <c r="G26" i="55"/>
  <c r="X23" i="55"/>
  <c r="V23" i="55"/>
  <c r="E23" i="55"/>
  <c r="V22" i="55"/>
  <c r="X22" i="55" s="1"/>
  <c r="V21" i="55"/>
  <c r="X21" i="55" s="1"/>
  <c r="U21" i="55"/>
  <c r="W21" i="55" s="1"/>
  <c r="Y21" i="55" s="1"/>
  <c r="S21" i="55"/>
  <c r="Q21" i="55"/>
  <c r="O21" i="55"/>
  <c r="M21" i="55"/>
  <c r="K21" i="55"/>
  <c r="I21" i="55"/>
  <c r="G21" i="55"/>
  <c r="L19" i="55"/>
  <c r="J19" i="55"/>
  <c r="V19" i="55" s="1"/>
  <c r="X19" i="55" s="1"/>
  <c r="V18" i="55"/>
  <c r="X18" i="55" s="1"/>
  <c r="U18" i="55"/>
  <c r="S18" i="55"/>
  <c r="Q18" i="55"/>
  <c r="O18" i="55"/>
  <c r="M18" i="55"/>
  <c r="K18" i="55"/>
  <c r="I18" i="55"/>
  <c r="W18" i="55" s="1"/>
  <c r="L16" i="55"/>
  <c r="J16" i="55"/>
  <c r="V16" i="55" s="1"/>
  <c r="X16" i="55" s="1"/>
  <c r="H16" i="55"/>
  <c r="E16" i="55"/>
  <c r="V15" i="55"/>
  <c r="X15" i="55" s="1"/>
  <c r="U15" i="55"/>
  <c r="S15" i="55"/>
  <c r="Q15" i="55"/>
  <c r="W15" i="55" s="1"/>
  <c r="O15" i="55"/>
  <c r="M15" i="55"/>
  <c r="K15" i="55"/>
  <c r="I15" i="55"/>
  <c r="G15" i="55"/>
  <c r="L13" i="55"/>
  <c r="J13" i="55"/>
  <c r="H13" i="55"/>
  <c r="V13" i="55" s="1"/>
  <c r="V12" i="55"/>
  <c r="U12" i="55"/>
  <c r="S12" i="55"/>
  <c r="Q12" i="55"/>
  <c r="O12" i="55"/>
  <c r="M12" i="55"/>
  <c r="K12" i="55"/>
  <c r="K46" i="55" s="1"/>
  <c r="K48" i="55" s="1"/>
  <c r="K50" i="55" s="1"/>
  <c r="I12" i="55"/>
  <c r="W12" i="55" s="1"/>
  <c r="J10" i="55"/>
  <c r="H10" i="55"/>
  <c r="V10" i="55" s="1"/>
  <c r="X10" i="55" s="1"/>
  <c r="E10" i="55"/>
  <c r="V9" i="55"/>
  <c r="X9" i="55" s="1"/>
  <c r="U9" i="55"/>
  <c r="S9" i="55"/>
  <c r="Q9" i="55"/>
  <c r="O9" i="55"/>
  <c r="W9" i="55" s="1"/>
  <c r="Y9" i="55" s="1"/>
  <c r="M9" i="55"/>
  <c r="K9" i="55"/>
  <c r="I9" i="55"/>
  <c r="G9" i="55"/>
  <c r="V8" i="55"/>
  <c r="X8" i="55" s="1"/>
  <c r="U8" i="55"/>
  <c r="U46" i="55" s="1"/>
  <c r="U48" i="55" s="1"/>
  <c r="U50" i="55" s="1"/>
  <c r="S8" i="55"/>
  <c r="S46" i="55" s="1"/>
  <c r="S48" i="55" s="1"/>
  <c r="S50" i="55" s="1"/>
  <c r="Q8" i="55"/>
  <c r="O8" i="55"/>
  <c r="M8" i="55"/>
  <c r="K8" i="55"/>
  <c r="I8" i="55"/>
  <c r="I46" i="55" s="1"/>
  <c r="I48" i="55" s="1"/>
  <c r="I50" i="55" s="1"/>
  <c r="G8" i="55"/>
  <c r="E54" i="52"/>
  <c r="E55" i="52" s="1"/>
  <c r="E40" i="53"/>
  <c r="E30" i="53"/>
  <c r="E27" i="53"/>
  <c r="E23" i="53"/>
  <c r="E16" i="53"/>
  <c r="E13" i="53"/>
  <c r="E10" i="53"/>
  <c r="Y46" i="52"/>
  <c r="G18" i="54"/>
  <c r="G19" i="54" s="1"/>
  <c r="M16" i="54"/>
  <c r="G16" i="54"/>
  <c r="N15" i="54"/>
  <c r="N16" i="54" s="1"/>
  <c r="H15" i="54"/>
  <c r="H16" i="54" s="1"/>
  <c r="H14" i="54"/>
  <c r="B13" i="54"/>
  <c r="B12" i="54" s="1"/>
  <c r="H8" i="54"/>
  <c r="F8" i="54"/>
  <c r="I8" i="54" s="1"/>
  <c r="I7" i="54"/>
  <c r="J7" i="54" s="1"/>
  <c r="B7" i="54" s="1"/>
  <c r="Q7" i="54" s="1"/>
  <c r="D4" i="54"/>
  <c r="D5" i="54" s="1"/>
  <c r="E55" i="53" l="1"/>
  <c r="B34" i="54"/>
  <c r="C5" i="56"/>
  <c r="C9" i="56" s="1"/>
  <c r="D12" i="54"/>
  <c r="D13" i="54" s="1"/>
  <c r="H28" i="54"/>
  <c r="H29" i="54"/>
  <c r="N37" i="54" s="1"/>
  <c r="I29" i="54"/>
  <c r="I28" i="54"/>
  <c r="J28" i="54" s="1"/>
  <c r="B28" i="54" s="1"/>
  <c r="Q28" i="54" s="1"/>
  <c r="O29" i="54"/>
  <c r="P29" i="54" s="1"/>
  <c r="D29" i="54" s="1"/>
  <c r="O28" i="54"/>
  <c r="P28" i="54" s="1"/>
  <c r="D28" i="54" s="1"/>
  <c r="G12" i="55"/>
  <c r="G46" i="55" s="1"/>
  <c r="G47" i="55" s="1"/>
  <c r="G48" i="55" s="1"/>
  <c r="G53" i="55" s="1"/>
  <c r="E54" i="55"/>
  <c r="E55" i="55" s="1"/>
  <c r="E60" i="55" s="1"/>
  <c r="Z12" i="55" s="1"/>
  <c r="X12" i="55"/>
  <c r="Y18" i="55"/>
  <c r="Y15" i="55"/>
  <c r="W50" i="55"/>
  <c r="W8" i="55"/>
  <c r="J8" i="54"/>
  <c r="B8" i="54" s="1"/>
  <c r="Q8" i="54" s="1"/>
  <c r="I16" i="54"/>
  <c r="J16" i="54" s="1"/>
  <c r="B16" i="54" s="1"/>
  <c r="Q16" i="54" s="1"/>
  <c r="I15" i="54"/>
  <c r="J15" i="54" s="1"/>
  <c r="B15" i="54" s="1"/>
  <c r="Q15" i="54" s="1"/>
  <c r="H19" i="54"/>
  <c r="I19" i="54"/>
  <c r="O16" i="54"/>
  <c r="P16" i="54" s="1"/>
  <c r="D16" i="54" s="1"/>
  <c r="O15" i="54"/>
  <c r="P15" i="54" s="1"/>
  <c r="D15" i="54" s="1"/>
  <c r="H18" i="54"/>
  <c r="I18" i="54" s="1"/>
  <c r="O37" i="54" l="1"/>
  <c r="P37" i="54" s="1"/>
  <c r="D37" i="54" s="1"/>
  <c r="N38" i="54"/>
  <c r="J29" i="54"/>
  <c r="B29" i="54" s="1"/>
  <c r="Q29" i="54" s="1"/>
  <c r="J19" i="54"/>
  <c r="B19" i="54" s="1"/>
  <c r="Y12" i="55"/>
  <c r="W46" i="55"/>
  <c r="W48" i="55" s="1"/>
  <c r="Y8" i="55"/>
  <c r="Y46" i="55" s="1"/>
  <c r="J18" i="54"/>
  <c r="B18" i="54" s="1"/>
  <c r="O38" i="54" l="1"/>
  <c r="P38" i="54" s="1"/>
  <c r="D38" i="54" s="1"/>
  <c r="Z46" i="55"/>
  <c r="Y48" i="55"/>
  <c r="H45" i="53"/>
  <c r="H44" i="53"/>
  <c r="H43" i="53"/>
  <c r="H42" i="53"/>
  <c r="H39" i="53"/>
  <c r="H36" i="53"/>
  <c r="H35" i="53"/>
  <c r="H34" i="53"/>
  <c r="H33" i="53"/>
  <c r="H31" i="53"/>
  <c r="H29" i="53"/>
  <c r="H26" i="53"/>
  <c r="H21" i="53"/>
  <c r="H18" i="53"/>
  <c r="H15" i="53"/>
  <c r="H12" i="53"/>
  <c r="H9" i="53"/>
  <c r="H8" i="53"/>
  <c r="R48" i="53" l="1"/>
  <c r="R50" i="53" s="1"/>
  <c r="P48" i="53"/>
  <c r="P50" i="53" s="1"/>
  <c r="N48" i="53"/>
  <c r="N50" i="53" s="1"/>
  <c r="W45" i="53"/>
  <c r="Y45" i="53" s="1"/>
  <c r="W44" i="53"/>
  <c r="Y44" i="53" s="1"/>
  <c r="N44" i="53"/>
  <c r="W43" i="53"/>
  <c r="Y43" i="53" s="1"/>
  <c r="N43" i="53"/>
  <c r="W42" i="53"/>
  <c r="Y42" i="53" s="1"/>
  <c r="W40" i="53"/>
  <c r="Y40" i="53" s="1"/>
  <c r="W39" i="53"/>
  <c r="Y39" i="53" s="1"/>
  <c r="R39" i="53"/>
  <c r="W36" i="53"/>
  <c r="Y36" i="53" s="1"/>
  <c r="R36" i="53"/>
  <c r="P36" i="53"/>
  <c r="N36" i="53"/>
  <c r="L36" i="53"/>
  <c r="J36" i="53"/>
  <c r="W35" i="53"/>
  <c r="Y35" i="53" s="1"/>
  <c r="V35" i="53"/>
  <c r="W34" i="53"/>
  <c r="Y34" i="53" s="1"/>
  <c r="T34" i="53"/>
  <c r="V34" i="53"/>
  <c r="W33" i="53"/>
  <c r="Y33" i="53" s="1"/>
  <c r="T33" i="53"/>
  <c r="R33" i="53"/>
  <c r="P33" i="53"/>
  <c r="N33" i="53"/>
  <c r="L33" i="53"/>
  <c r="V33" i="53"/>
  <c r="W31" i="53"/>
  <c r="Y31" i="53" s="1"/>
  <c r="V31" i="53"/>
  <c r="W30" i="53"/>
  <c r="Y30" i="53" s="1"/>
  <c r="W29" i="53"/>
  <c r="Y29" i="53" s="1"/>
  <c r="V29" i="53"/>
  <c r="J29" i="53"/>
  <c r="W27" i="53"/>
  <c r="Y27" i="53" s="1"/>
  <c r="W26" i="53"/>
  <c r="Y26" i="53" s="1"/>
  <c r="V26" i="53"/>
  <c r="T26" i="53"/>
  <c r="R26" i="53"/>
  <c r="P26" i="53"/>
  <c r="N26" i="53"/>
  <c r="W23" i="53"/>
  <c r="Y23" i="53" s="1"/>
  <c r="W22" i="53"/>
  <c r="Y22" i="53" s="1"/>
  <c r="W21" i="53"/>
  <c r="Y21" i="53" s="1"/>
  <c r="L21" i="53"/>
  <c r="M19" i="53"/>
  <c r="K19" i="53"/>
  <c r="W18" i="53"/>
  <c r="V18" i="53"/>
  <c r="M16" i="53"/>
  <c r="K16" i="53"/>
  <c r="I16" i="53"/>
  <c r="W15" i="53"/>
  <c r="Y15" i="53" s="1"/>
  <c r="V15" i="53"/>
  <c r="M13" i="53"/>
  <c r="K13" i="53"/>
  <c r="I13" i="53"/>
  <c r="W13" i="53" s="1"/>
  <c r="Y13" i="53" s="1"/>
  <c r="W12" i="53"/>
  <c r="Y12" i="53" s="1"/>
  <c r="R12" i="53"/>
  <c r="K10" i="53"/>
  <c r="I10" i="53"/>
  <c r="W10" i="53" s="1"/>
  <c r="Y10" i="53" s="1"/>
  <c r="W9" i="53"/>
  <c r="Y9" i="53" s="1"/>
  <c r="V9" i="53"/>
  <c r="T9" i="53"/>
  <c r="R9" i="53"/>
  <c r="P9" i="53"/>
  <c r="N9" i="53"/>
  <c r="L9" i="53"/>
  <c r="J9" i="53"/>
  <c r="W8" i="53"/>
  <c r="Q50" i="52"/>
  <c r="M50" i="52"/>
  <c r="Q48" i="52"/>
  <c r="O48" i="52"/>
  <c r="O50" i="52" s="1"/>
  <c r="M48" i="52"/>
  <c r="G47" i="52"/>
  <c r="G48" i="52" s="1"/>
  <c r="G46" i="52"/>
  <c r="V45" i="52"/>
  <c r="X45" i="52" s="1"/>
  <c r="U45" i="52"/>
  <c r="S45" i="52"/>
  <c r="Q45" i="52"/>
  <c r="O45" i="52"/>
  <c r="M45" i="52"/>
  <c r="K45" i="52"/>
  <c r="F45" i="52"/>
  <c r="I45" i="52" s="1"/>
  <c r="W45" i="52" s="1"/>
  <c r="Y45" i="52" s="1"/>
  <c r="V44" i="52"/>
  <c r="X44" i="52" s="1"/>
  <c r="U44" i="52"/>
  <c r="S44" i="52"/>
  <c r="Q44" i="52"/>
  <c r="O44" i="52"/>
  <c r="M44" i="52"/>
  <c r="K44" i="52"/>
  <c r="F44" i="52"/>
  <c r="I44" i="52" s="1"/>
  <c r="W44" i="52" s="1"/>
  <c r="Y44" i="52" s="1"/>
  <c r="V43" i="52"/>
  <c r="X43" i="52" s="1"/>
  <c r="U43" i="52"/>
  <c r="S43" i="52"/>
  <c r="Q43" i="52"/>
  <c r="O43" i="52"/>
  <c r="M43" i="52"/>
  <c r="K43" i="52"/>
  <c r="F43" i="52"/>
  <c r="I43" i="52" s="1"/>
  <c r="W43" i="52" s="1"/>
  <c r="Y43" i="52" s="1"/>
  <c r="V42" i="52"/>
  <c r="X42" i="52" s="1"/>
  <c r="U42" i="52"/>
  <c r="S42" i="52"/>
  <c r="Q42" i="52"/>
  <c r="O42" i="52"/>
  <c r="M42" i="52"/>
  <c r="K42" i="52"/>
  <c r="F42" i="52"/>
  <c r="I42" i="52" s="1"/>
  <c r="W42" i="52" s="1"/>
  <c r="Y42" i="52" s="1"/>
  <c r="V40" i="52"/>
  <c r="X40" i="52" s="1"/>
  <c r="V39" i="52"/>
  <c r="X39" i="52" s="1"/>
  <c r="U39" i="52"/>
  <c r="S39" i="52"/>
  <c r="Q39" i="52"/>
  <c r="O39" i="52"/>
  <c r="K39" i="52"/>
  <c r="F39" i="52"/>
  <c r="M39" i="52" s="1"/>
  <c r="V36" i="52"/>
  <c r="X36" i="52" s="1"/>
  <c r="U36" i="52"/>
  <c r="S36" i="52"/>
  <c r="Q36" i="52"/>
  <c r="O36" i="52"/>
  <c r="K36" i="52"/>
  <c r="F36" i="52"/>
  <c r="M36" i="52" s="1"/>
  <c r="V35" i="52"/>
  <c r="X35" i="52" s="1"/>
  <c r="U35" i="52"/>
  <c r="S35" i="52"/>
  <c r="Q35" i="52"/>
  <c r="M35" i="52"/>
  <c r="F35" i="52"/>
  <c r="O35" i="52" s="1"/>
  <c r="V34" i="52"/>
  <c r="X34" i="52" s="1"/>
  <c r="U34" i="52"/>
  <c r="S34" i="52"/>
  <c r="Q34" i="52"/>
  <c r="M34" i="52"/>
  <c r="F34" i="52"/>
  <c r="O34" i="52" s="1"/>
  <c r="V33" i="52"/>
  <c r="X33" i="52" s="1"/>
  <c r="U33" i="52"/>
  <c r="S33" i="52"/>
  <c r="Q33" i="52"/>
  <c r="M33" i="52"/>
  <c r="F33" i="52"/>
  <c r="O33" i="52" s="1"/>
  <c r="V31" i="52"/>
  <c r="X31" i="52" s="1"/>
  <c r="U31" i="52"/>
  <c r="S31" i="52"/>
  <c r="Q31" i="52"/>
  <c r="M31" i="52"/>
  <c r="F31" i="52"/>
  <c r="O31" i="52" s="1"/>
  <c r="V30" i="52"/>
  <c r="X30" i="52" s="1"/>
  <c r="V29" i="52"/>
  <c r="X29" i="52" s="1"/>
  <c r="U29" i="52"/>
  <c r="F29" i="52"/>
  <c r="S29" i="52" s="1"/>
  <c r="V27" i="52"/>
  <c r="X27" i="52" s="1"/>
  <c r="X26" i="52"/>
  <c r="V26" i="52"/>
  <c r="F26" i="52"/>
  <c r="U26" i="52" s="1"/>
  <c r="V23" i="52"/>
  <c r="X23" i="52" s="1"/>
  <c r="X22" i="52"/>
  <c r="V22" i="52"/>
  <c r="V21" i="52"/>
  <c r="X21" i="52" s="1"/>
  <c r="U21" i="52"/>
  <c r="S21" i="52"/>
  <c r="Q21" i="52"/>
  <c r="O21" i="52"/>
  <c r="M21" i="52"/>
  <c r="K21" i="52"/>
  <c r="I21" i="52"/>
  <c r="W21" i="52" s="1"/>
  <c r="Y21" i="52" s="1"/>
  <c r="F21" i="52"/>
  <c r="L19" i="52"/>
  <c r="J19" i="52"/>
  <c r="V19" i="52" s="1"/>
  <c r="X19" i="52" s="1"/>
  <c r="V18" i="52"/>
  <c r="X18" i="52" s="1"/>
  <c r="U18" i="52"/>
  <c r="S18" i="52"/>
  <c r="Q18" i="52"/>
  <c r="M18" i="52"/>
  <c r="F18" i="52"/>
  <c r="O18" i="52" s="1"/>
  <c r="L16" i="52"/>
  <c r="J16" i="52"/>
  <c r="H16" i="52"/>
  <c r="V16" i="52" s="1"/>
  <c r="X16" i="52" s="1"/>
  <c r="X15" i="52"/>
  <c r="V15" i="52"/>
  <c r="F15" i="52"/>
  <c r="I15" i="52" s="1"/>
  <c r="V13" i="52"/>
  <c r="X13" i="52" s="1"/>
  <c r="L13" i="52"/>
  <c r="J13" i="52"/>
  <c r="H13" i="52"/>
  <c r="V12" i="52"/>
  <c r="X12" i="52" s="1"/>
  <c r="U12" i="52"/>
  <c r="S12" i="52"/>
  <c r="Q12" i="52"/>
  <c r="O12" i="52"/>
  <c r="M12" i="52"/>
  <c r="W12" i="52" s="1"/>
  <c r="Y12" i="52" s="1"/>
  <c r="K12" i="52"/>
  <c r="I12" i="52"/>
  <c r="F12" i="52"/>
  <c r="J10" i="52"/>
  <c r="H10" i="52"/>
  <c r="V10" i="52" s="1"/>
  <c r="X10" i="52" s="1"/>
  <c r="V9" i="52"/>
  <c r="X9" i="52" s="1"/>
  <c r="U9" i="52"/>
  <c r="F9" i="52"/>
  <c r="S9" i="52" s="1"/>
  <c r="V8" i="52"/>
  <c r="X8" i="52" s="1"/>
  <c r="U8" i="52"/>
  <c r="F8" i="52"/>
  <c r="S8" i="52" s="1"/>
  <c r="W16" i="53" l="1"/>
  <c r="Y16" i="53" s="1"/>
  <c r="W19" i="53"/>
  <c r="Y19" i="53" s="1"/>
  <c r="Y8" i="53"/>
  <c r="W54" i="53"/>
  <c r="X9" i="53"/>
  <c r="Z9" i="53" s="1"/>
  <c r="L29" i="53"/>
  <c r="N29" i="53"/>
  <c r="P29" i="53"/>
  <c r="R29" i="53"/>
  <c r="T29" i="53"/>
  <c r="P18" i="53"/>
  <c r="R18" i="53"/>
  <c r="T18" i="53"/>
  <c r="L18" i="53"/>
  <c r="N18" i="53"/>
  <c r="R15" i="53"/>
  <c r="T15" i="53"/>
  <c r="N12" i="53"/>
  <c r="P12" i="53"/>
  <c r="J31" i="53"/>
  <c r="J35" i="53"/>
  <c r="L43" i="53"/>
  <c r="L31" i="53"/>
  <c r="L35" i="53"/>
  <c r="N31" i="53"/>
  <c r="N35" i="53"/>
  <c r="V42" i="53"/>
  <c r="T42" i="53"/>
  <c r="R42" i="53"/>
  <c r="P42" i="53"/>
  <c r="V45" i="53"/>
  <c r="T45" i="53"/>
  <c r="R45" i="53"/>
  <c r="P45" i="53"/>
  <c r="P31" i="53"/>
  <c r="P35" i="53"/>
  <c r="J42" i="53"/>
  <c r="J45" i="53"/>
  <c r="R31" i="53"/>
  <c r="J34" i="53"/>
  <c r="R35" i="53"/>
  <c r="V39" i="53"/>
  <c r="T39" i="53"/>
  <c r="L42" i="53"/>
  <c r="L45" i="53"/>
  <c r="T31" i="53"/>
  <c r="L34" i="53"/>
  <c r="T35" i="53"/>
  <c r="J39" i="53"/>
  <c r="N42" i="53"/>
  <c r="N45" i="53"/>
  <c r="V12" i="53"/>
  <c r="T12" i="53"/>
  <c r="N34" i="53"/>
  <c r="L39" i="53"/>
  <c r="V44" i="53"/>
  <c r="T44" i="53"/>
  <c r="R44" i="53"/>
  <c r="P44" i="53"/>
  <c r="J12" i="53"/>
  <c r="V21" i="53"/>
  <c r="T21" i="53"/>
  <c r="R21" i="53"/>
  <c r="P21" i="53"/>
  <c r="N21" i="53"/>
  <c r="P34" i="53"/>
  <c r="N39" i="53"/>
  <c r="J44" i="53"/>
  <c r="L12" i="53"/>
  <c r="P15" i="53"/>
  <c r="N15" i="53"/>
  <c r="L15" i="53"/>
  <c r="J15" i="53"/>
  <c r="J18" i="53"/>
  <c r="J21" i="53"/>
  <c r="J33" i="53"/>
  <c r="X33" i="53" s="1"/>
  <c r="Z33" i="53" s="1"/>
  <c r="R34" i="53"/>
  <c r="V36" i="53"/>
  <c r="T36" i="53"/>
  <c r="X36" i="53" s="1"/>
  <c r="Z36" i="53" s="1"/>
  <c r="P39" i="53"/>
  <c r="L44" i="53"/>
  <c r="V43" i="53"/>
  <c r="T43" i="53"/>
  <c r="R43" i="53"/>
  <c r="P43" i="53"/>
  <c r="J43" i="53"/>
  <c r="J26" i="53"/>
  <c r="L26" i="53"/>
  <c r="K15" i="52"/>
  <c r="W15" i="52" s="1"/>
  <c r="Y15" i="52" s="1"/>
  <c r="I9" i="52"/>
  <c r="M26" i="52"/>
  <c r="I29" i="52"/>
  <c r="K8" i="52"/>
  <c r="Q15" i="52"/>
  <c r="O26" i="52"/>
  <c r="K29" i="52"/>
  <c r="M8" i="52"/>
  <c r="M9" i="52"/>
  <c r="S15" i="52"/>
  <c r="I18" i="52"/>
  <c r="Q26" i="52"/>
  <c r="M29" i="52"/>
  <c r="I31" i="52"/>
  <c r="I33" i="52"/>
  <c r="I34" i="52"/>
  <c r="I35" i="52"/>
  <c r="M15" i="52"/>
  <c r="K26" i="52"/>
  <c r="O15" i="52"/>
  <c r="K9" i="52"/>
  <c r="O8" i="52"/>
  <c r="O9" i="52"/>
  <c r="U15" i="52"/>
  <c r="U46" i="52" s="1"/>
  <c r="U48" i="52" s="1"/>
  <c r="U50" i="52" s="1"/>
  <c r="K18" i="52"/>
  <c r="S26" i="52"/>
  <c r="S46" i="52" s="1"/>
  <c r="S48" i="52" s="1"/>
  <c r="S50" i="52" s="1"/>
  <c r="O29" i="52"/>
  <c r="K31" i="52"/>
  <c r="K33" i="52"/>
  <c r="K34" i="52"/>
  <c r="K35" i="52"/>
  <c r="I36" i="52"/>
  <c r="W36" i="52" s="1"/>
  <c r="Y36" i="52" s="1"/>
  <c r="I39" i="52"/>
  <c r="W39" i="52" s="1"/>
  <c r="Y39" i="52" s="1"/>
  <c r="I26" i="52"/>
  <c r="I8" i="52"/>
  <c r="Q8" i="52"/>
  <c r="Q9" i="52"/>
  <c r="Q29" i="52"/>
  <c r="W55" i="53" l="1"/>
  <c r="Y55" i="53" s="1"/>
  <c r="E5" i="56"/>
  <c r="Y54" i="53"/>
  <c r="X29" i="53"/>
  <c r="Z29" i="53" s="1"/>
  <c r="X26" i="53"/>
  <c r="Z26" i="53" s="1"/>
  <c r="X34" i="53"/>
  <c r="Z34" i="53" s="1"/>
  <c r="X43" i="53"/>
  <c r="Z43" i="53" s="1"/>
  <c r="X18" i="53"/>
  <c r="Z18" i="53" s="1"/>
  <c r="X39" i="53"/>
  <c r="Z39" i="53" s="1"/>
  <c r="X15" i="53"/>
  <c r="Z15" i="53" s="1"/>
  <c r="X21" i="53"/>
  <c r="Z21" i="53" s="1"/>
  <c r="X45" i="53"/>
  <c r="Z45" i="53" s="1"/>
  <c r="X42" i="53"/>
  <c r="Z42" i="53" s="1"/>
  <c r="X12" i="53"/>
  <c r="X44" i="53"/>
  <c r="Z44" i="53" s="1"/>
  <c r="X35" i="53"/>
  <c r="Z35" i="53" s="1"/>
  <c r="X31" i="53"/>
  <c r="Z31" i="53" s="1"/>
  <c r="K46" i="52"/>
  <c r="K48" i="52" s="1"/>
  <c r="K50" i="52" s="1"/>
  <c r="W29" i="52"/>
  <c r="Y29" i="52" s="1"/>
  <c r="W31" i="52"/>
  <c r="Y31" i="52" s="1"/>
  <c r="W9" i="52"/>
  <c r="Y9" i="52" s="1"/>
  <c r="I46" i="52"/>
  <c r="I48" i="52" s="1"/>
  <c r="I50" i="52" s="1"/>
  <c r="W50" i="52" s="1"/>
  <c r="W8" i="52"/>
  <c r="W34" i="52"/>
  <c r="Y34" i="52" s="1"/>
  <c r="W33" i="52"/>
  <c r="Y33" i="52" s="1"/>
  <c r="W18" i="52"/>
  <c r="Y18" i="52" s="1"/>
  <c r="W26" i="52"/>
  <c r="Y26" i="52" s="1"/>
  <c r="W35" i="52"/>
  <c r="Y35" i="52" s="1"/>
  <c r="Z35" i="52" s="1"/>
  <c r="E9" i="56" l="1"/>
  <c r="K5" i="56"/>
  <c r="Z12" i="53"/>
  <c r="Y8" i="52"/>
  <c r="Y48" i="52" s="1"/>
  <c r="W48" i="52"/>
  <c r="H122" i="51" l="1"/>
  <c r="H124" i="51" s="1"/>
  <c r="AA120" i="51"/>
  <c r="H120" i="51"/>
  <c r="I29" i="51"/>
  <c r="BG11" i="45"/>
  <c r="BJ11" i="45" s="1"/>
  <c r="BG20" i="45"/>
  <c r="BG10" i="45"/>
  <c r="BG15" i="45" l="1"/>
  <c r="H26" i="48"/>
  <c r="M22" i="48"/>
  <c r="L22" i="48"/>
  <c r="M20" i="48"/>
  <c r="M21" i="48" s="1"/>
  <c r="L20" i="48"/>
  <c r="L21" i="48" s="1"/>
  <c r="M12" i="48"/>
  <c r="M10" i="48" s="1"/>
  <c r="M9" i="48" s="1"/>
  <c r="M7" i="48" s="1"/>
  <c r="L12" i="48"/>
  <c r="L10" i="48" s="1"/>
  <c r="L9" i="48" s="1"/>
  <c r="L7" i="48" s="1"/>
  <c r="M11" i="48"/>
  <c r="L11" i="48"/>
  <c r="N22" i="48"/>
  <c r="N20" i="48"/>
  <c r="N21" i="48" s="1"/>
  <c r="N12" i="48"/>
  <c r="N10" i="48" s="1"/>
  <c r="N9" i="48" s="1"/>
  <c r="N7" i="48" s="1"/>
  <c r="N11" i="48"/>
  <c r="K22" i="48"/>
  <c r="K20" i="48"/>
  <c r="K21" i="48" s="1"/>
  <c r="K12" i="48"/>
  <c r="K11" i="48"/>
  <c r="K10" i="48"/>
  <c r="K9" i="48" s="1"/>
  <c r="K7" i="48" s="1"/>
  <c r="L23" i="48" l="1"/>
  <c r="L24" i="48" s="1"/>
  <c r="M23" i="48"/>
  <c r="M24" i="48" s="1"/>
  <c r="N23" i="48"/>
  <c r="N24" i="48" s="1"/>
  <c r="K23" i="48"/>
  <c r="K24" i="48" s="1"/>
  <c r="J22" i="48"/>
  <c r="J20" i="48"/>
  <c r="J21" i="48" s="1"/>
  <c r="J12" i="48"/>
  <c r="J11" i="48"/>
  <c r="J10" i="48"/>
  <c r="J9" i="48" s="1"/>
  <c r="J7" i="48" s="1"/>
  <c r="J23" i="48" l="1"/>
  <c r="J24" i="48" s="1"/>
  <c r="BC20" i="45" l="1"/>
  <c r="BD20" i="45"/>
  <c r="BE20" i="45"/>
  <c r="BF20" i="45"/>
  <c r="BI20" i="45"/>
  <c r="BB20" i="45"/>
  <c r="BJ20" i="45"/>
  <c r="BE10" i="45" l="1"/>
  <c r="BJ10" i="45" s="1"/>
  <c r="P19" i="48" l="1"/>
  <c r="O22" i="48"/>
  <c r="O20" i="48"/>
  <c r="O21" i="48" s="1"/>
  <c r="O12" i="48"/>
  <c r="O11" i="48"/>
  <c r="O10" i="48"/>
  <c r="O9" i="48" s="1"/>
  <c r="O7" i="48" s="1"/>
  <c r="O23" i="48" l="1"/>
  <c r="O24" i="48" s="1"/>
  <c r="F26" i="48"/>
  <c r="E26" i="48"/>
  <c r="BF15" i="45" l="1"/>
  <c r="B29" i="48"/>
  <c r="B15" i="49"/>
  <c r="B13" i="49"/>
  <c r="B3" i="49"/>
  <c r="E22" i="48"/>
  <c r="I22" i="48" l="1"/>
  <c r="H22" i="48"/>
  <c r="G22" i="48"/>
  <c r="F22" i="48"/>
  <c r="I20" i="48"/>
  <c r="H20" i="48"/>
  <c r="H21" i="48" s="1"/>
  <c r="G20" i="48"/>
  <c r="G21" i="48" s="1"/>
  <c r="F20" i="48"/>
  <c r="F21" i="48" s="1"/>
  <c r="P22" i="48" l="1"/>
  <c r="Q22" i="48" s="1"/>
  <c r="I21" i="48"/>
  <c r="F23" i="48"/>
  <c r="F24" i="48" s="1"/>
  <c r="G23" i="48"/>
  <c r="G24" i="48" s="1"/>
  <c r="H23" i="48"/>
  <c r="H24" i="48" s="1"/>
  <c r="I23" i="48" l="1"/>
  <c r="E20" i="48"/>
  <c r="P20" i="48" s="1"/>
  <c r="D15" i="48"/>
  <c r="P15" i="48" l="1"/>
  <c r="Q15" i="48" s="1"/>
  <c r="D26" i="48"/>
  <c r="P26" i="48" s="1"/>
  <c r="E21" i="48"/>
  <c r="P21" i="48" s="1"/>
  <c r="I24" i="48"/>
  <c r="D22" i="48"/>
  <c r="D16" i="48"/>
  <c r="D17" i="48" s="1"/>
  <c r="P17" i="48" s="1"/>
  <c r="I12" i="48"/>
  <c r="I10" i="48" s="1"/>
  <c r="I11" i="48"/>
  <c r="P11" i="48" s="1"/>
  <c r="F6" i="48"/>
  <c r="B19" i="48" l="1"/>
  <c r="Q26" i="48"/>
  <c r="B16" i="48"/>
  <c r="P16" i="48"/>
  <c r="E23" i="48"/>
  <c r="P23" i="48" s="1"/>
  <c r="D23" i="48"/>
  <c r="D24" i="48" s="1"/>
  <c r="Q11" i="48"/>
  <c r="A11" i="48"/>
  <c r="P10" i="48"/>
  <c r="I9" i="48"/>
  <c r="P12" i="48"/>
  <c r="Q19" i="48" l="1"/>
  <c r="B20" i="48"/>
  <c r="Q20" i="48" s="1"/>
  <c r="Q16" i="48"/>
  <c r="B17" i="48"/>
  <c r="Q17" i="48" s="1"/>
  <c r="E24" i="48"/>
  <c r="P24" i="48" s="1"/>
  <c r="P9" i="48"/>
  <c r="I7" i="48"/>
  <c r="H6" i="48" s="1"/>
  <c r="Q10" i="48"/>
  <c r="A10" i="48"/>
  <c r="Q12" i="48"/>
  <c r="A12" i="48"/>
  <c r="B21" i="48" l="1"/>
  <c r="B23" i="48" s="1"/>
  <c r="A9" i="48"/>
  <c r="A7" i="48" s="1"/>
  <c r="A5" i="48" s="1"/>
  <c r="P7" i="48"/>
  <c r="Q7" i="48" s="1"/>
  <c r="Q9" i="48"/>
  <c r="Q21" i="48" l="1"/>
  <c r="B24" i="48"/>
  <c r="Q24" i="48" s="1"/>
  <c r="Q23" i="48"/>
  <c r="BB15" i="45"/>
  <c r="BE8" i="45"/>
  <c r="BJ8" i="45" s="1"/>
  <c r="BE7" i="45"/>
  <c r="BJ7" i="45" s="1"/>
  <c r="BE6" i="45"/>
  <c r="BD6" i="45"/>
  <c r="BD15" i="45" s="1"/>
  <c r="BC6" i="45"/>
  <c r="BJ6" i="45" s="1"/>
  <c r="BC5" i="45"/>
  <c r="BJ5" i="45" s="1"/>
  <c r="BJ15" i="45" l="1"/>
  <c r="BC15" i="45"/>
  <c r="BE15" i="45"/>
  <c r="F40" i="4" l="1"/>
  <c r="N35" i="4"/>
  <c r="N34" i="4"/>
  <c r="N33" i="4"/>
  <c r="DR13" i="6"/>
  <c r="BH12" i="6"/>
  <c r="BH11" i="6"/>
  <c r="BH10" i="6"/>
  <c r="BH9" i="6"/>
  <c r="BH8" i="6" l="1"/>
  <c r="N24" i="44" l="1"/>
  <c r="N24" i="42"/>
  <c r="DR12" i="6"/>
  <c r="DR11" i="6"/>
  <c r="DR10" i="6"/>
  <c r="DR9" i="6"/>
  <c r="DR8" i="6"/>
  <c r="DR14" i="6" l="1"/>
  <c r="BV10" i="6"/>
  <c r="CJ10" i="6" s="1"/>
  <c r="BV11" i="6"/>
  <c r="CJ11" i="6" s="1"/>
  <c r="BV12" i="6"/>
  <c r="CJ12" i="6" s="1"/>
  <c r="F34" i="4" l="1"/>
  <c r="F11" i="37" l="1"/>
  <c r="I10" i="37"/>
  <c r="BQ10" i="37"/>
  <c r="F35" i="4" l="1"/>
  <c r="N32" i="4"/>
  <c r="F33" i="4" l="1"/>
  <c r="K29" i="4"/>
  <c r="N30" i="4" l="1"/>
  <c r="F32" i="4"/>
  <c r="F30" i="4" s="1"/>
  <c r="X88" i="26"/>
  <c r="I29" i="26"/>
  <c r="BV9" i="6" l="1"/>
  <c r="CJ9" i="6" s="1"/>
  <c r="BV8" i="6"/>
  <c r="CJ8" i="6" s="1"/>
  <c r="I29" i="25" l="1"/>
  <c r="U85" i="7" l="1"/>
  <c r="I29" i="7" l="1"/>
  <c r="O34" i="4" l="1"/>
  <c r="E34" i="4" s="1"/>
  <c r="D21" i="4"/>
  <c r="P34" i="4" l="1"/>
  <c r="D34" i="4" s="1"/>
  <c r="O35" i="4"/>
  <c r="E35" i="4" s="1"/>
  <c r="O33" i="4"/>
  <c r="E33" i="4" s="1"/>
  <c r="O32" i="4" l="1"/>
  <c r="E32" i="4" s="1"/>
  <c r="E30" i="4" s="1"/>
  <c r="E28" i="4" s="1"/>
  <c r="P35" i="4"/>
  <c r="D35" i="4" s="1"/>
  <c r="F36" i="4"/>
  <c r="F39" i="4" s="1"/>
  <c r="P33" i="4"/>
  <c r="D33" i="4" s="1"/>
  <c r="O30" i="4" l="1"/>
  <c r="F28" i="4"/>
  <c r="F37" i="4"/>
  <c r="F38" i="4" s="1"/>
  <c r="P32" i="4"/>
  <c r="D32" i="4" s="1"/>
  <c r="D30" i="4" s="1"/>
  <c r="D28" i="4" s="1"/>
  <c r="F41" i="4" l="1"/>
  <c r="P30" i="4"/>
  <c r="BI15" i="45"/>
  <c r="H46" i="53" l="1"/>
  <c r="F37" i="54" s="1"/>
  <c r="I37" i="54" s="1"/>
  <c r="J37" i="54" s="1"/>
  <c r="B37" i="54" s="1"/>
  <c r="L8" i="53"/>
  <c r="L46" i="53" s="1"/>
  <c r="L48" i="53" s="1"/>
  <c r="L50" i="53" s="1"/>
  <c r="Q37" i="54" l="1"/>
  <c r="D5" i="56"/>
  <c r="D9" i="56" s="1"/>
  <c r="H47" i="53"/>
  <c r="H48" i="53" s="1"/>
  <c r="F38" i="54" s="1"/>
  <c r="I38" i="54" s="1"/>
  <c r="J38" i="54" s="1"/>
  <c r="B38" i="54" s="1"/>
  <c r="Q38" i="54" s="1"/>
  <c r="N8" i="53"/>
  <c r="J8" i="53"/>
  <c r="T8" i="53"/>
  <c r="T46" i="53" s="1"/>
  <c r="T48" i="53" s="1"/>
  <c r="T50" i="53" s="1"/>
  <c r="R8" i="53"/>
  <c r="V8" i="53"/>
  <c r="V46" i="53" s="1"/>
  <c r="V48" i="53" s="1"/>
  <c r="V50" i="53" s="1"/>
  <c r="P8" i="53"/>
  <c r="J46" i="53" l="1"/>
  <c r="J48" i="53" s="1"/>
  <c r="J50" i="53" s="1"/>
  <c r="X50" i="53" s="1"/>
  <c r="X8" i="53"/>
  <c r="X46" i="53" s="1"/>
  <c r="Z8" i="53" l="1"/>
  <c r="X48" i="53"/>
  <c r="Z46" i="53" l="1"/>
  <c r="AA46" i="53" s="1"/>
  <c r="Z48" i="53" l="1"/>
</calcChain>
</file>

<file path=xl/sharedStrings.xml><?xml version="1.0" encoding="utf-8"?>
<sst xmlns="http://schemas.openxmlformats.org/spreadsheetml/2006/main" count="6146" uniqueCount="687">
  <si>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</si>
  <si>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</si>
  <si>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</si>
  <si>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</si>
  <si>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</si>
  <si>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</si>
  <si>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</si>
  <si>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</si>
  <si>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</si>
  <si>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</si>
  <si>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</si>
  <si>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</si>
  <si>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</si>
  <si>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</si>
  <si>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</si>
  <si>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</si>
  <si>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</si>
  <si>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</si>
  <si>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</si>
  <si>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</si>
  <si>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</si>
  <si>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</si>
  <si>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</si>
  <si>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</si>
  <si>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</si>
  <si>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</si>
  <si>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</si>
  <si>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</si>
  <si>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</si>
  <si>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</si>
  <si>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</si>
  <si>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</si>
  <si>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</si>
  <si>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</si>
  <si>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</si>
  <si>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</si>
  <si>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</si>
  <si>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</si>
  <si>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</si>
  <si>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</si>
  <si>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</si>
  <si>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</si>
  <si>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</si>
  <si>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</si>
  <si>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</si>
  <si>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</si>
  <si>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</si>
  <si>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</si>
  <si>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</si>
  <si>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</si>
  <si>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</si>
  <si>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</si>
  <si>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</si>
  <si>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</si>
  <si>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</si>
  <si>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</si>
  <si>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</si>
  <si>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</si>
  <si>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</si>
  <si>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</si>
  <si>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</si>
  <si>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</si>
  <si>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</si>
  <si>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</si>
  <si>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</si>
  <si>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</si>
  <si>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</si>
  <si>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</si>
  <si>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</si>
  <si>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</si>
  <si>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</si>
  <si>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</si>
  <si>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</si>
  <si>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</si>
  <si>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</si>
  <si>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</si>
  <si>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</si>
  <si>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</si>
  <si>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</si>
  <si>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</si>
  <si>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</si>
  <si>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</si>
  <si>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</si>
  <si>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</si>
  <si>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</si>
  <si>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</si>
  <si>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</si>
  <si>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</si>
  <si>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</si>
  <si>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</si>
  <si>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</si>
  <si>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</si>
  <si>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</si>
  <si>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</si>
  <si>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</si>
  <si>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</si>
  <si>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</si>
  <si>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</si>
  <si>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</si>
  <si>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</si>
  <si>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</si>
  <si>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</si>
  <si>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</si>
  <si>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</si>
  <si>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</si>
  <si>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</si>
  <si>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</si>
  <si>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</si>
  <si>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</si>
  <si>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</si>
  <si>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</si>
  <si>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</si>
  <si>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</si>
  <si>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</si>
  <si>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</si>
  <si>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</si>
  <si>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</si>
  <si>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</si>
  <si>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</si>
  <si>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</si>
  <si>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</si>
  <si>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</si>
  <si>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</si>
  <si>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</si>
  <si>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</si>
  <si>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</si>
  <si>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</si>
  <si>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</si>
  <si>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</si>
  <si>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</si>
  <si>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</si>
  <si>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</si>
  <si>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</si>
  <si>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</si>
  <si>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</si>
  <si>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</si>
  <si>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</si>
  <si>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</si>
  <si>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</si>
  <si>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</si>
  <si>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</si>
  <si>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</si>
  <si>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</si>
  <si>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</si>
  <si>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</si>
  <si>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</si>
  <si>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</si>
  <si>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</si>
  <si>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</si>
  <si>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</si>
  <si>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</si>
  <si>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</si>
  <si>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</si>
  <si>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</si>
  <si>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</si>
  <si>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</si>
  <si>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</si>
  <si>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</si>
  <si>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</si>
  <si>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</si>
  <si>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</si>
  <si>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</si>
  <si>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</si>
  <si>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</si>
  <si>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</si>
  <si>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</si>
  <si>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</si>
  <si>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</si>
  <si>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</si>
  <si>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</si>
  <si>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</si>
  <si>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</si>
  <si>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</si>
  <si>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</si>
  <si>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</si>
  <si>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</si>
  <si>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</si>
  <si>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</si>
  <si>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</si>
  <si>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</si>
  <si>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</si>
  <si>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</si>
  <si>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</si>
  <si>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</si>
  <si>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</si>
  <si>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</si>
  <si>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</si>
  <si>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</si>
  <si>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</si>
  <si>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</si>
  <si>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</si>
  <si>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</si>
  <si>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</si>
  <si>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</si>
  <si>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</si>
  <si>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</si>
  <si>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</si>
  <si>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</si>
  <si>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</si>
  <si>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</si>
  <si>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</si>
  <si>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</si>
  <si>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</si>
  <si>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</si>
  <si>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</si>
  <si>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</si>
  <si>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</si>
  <si>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</si>
  <si>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</si>
  <si>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</si>
  <si>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</si>
  <si>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</si>
  <si>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</si>
  <si>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</si>
  <si>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</si>
  <si>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</si>
  <si>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</si>
  <si>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</si>
  <si>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</si>
  <si>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</si>
  <si>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</si>
  <si>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</si>
  <si>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</si>
  <si>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</si>
  <si>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</si>
  <si>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</si>
  <si>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</si>
  <si>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</si>
  <si>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</si>
  <si>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</si>
  <si>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</si>
  <si>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</si>
  <si>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</si>
  <si>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</si>
  <si>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</si>
  <si>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</si>
  <si>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</si>
  <si>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</si>
  <si>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</si>
  <si>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</si>
  <si>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</si>
  <si>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</si>
  <si>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</si>
  <si>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</si>
  <si>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</si>
  <si>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</si>
  <si>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</si>
  <si>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</si>
  <si>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</si>
  <si>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</si>
  <si>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</si>
  <si>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</si>
  <si>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</si>
  <si>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</si>
  <si>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</si>
  <si>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</si>
  <si>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</si>
  <si>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</si>
  <si>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</si>
  <si>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</si>
  <si>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</si>
  <si>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</si>
  <si>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</si>
  <si>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</si>
  <si>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</si>
  <si>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</si>
  <si>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</si>
  <si>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</si>
  <si>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</si>
  <si>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</si>
  <si>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</si>
  <si>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</si>
  <si>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</si>
  <si>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</si>
  <si>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</si>
  <si>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</si>
  <si>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</si>
  <si>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</si>
  <si>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</si>
  <si>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</si>
  <si>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</si>
  <si>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</si>
  <si>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</si>
  <si>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</si>
  <si>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</si>
  <si>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</si>
  <si>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</si>
  <si>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</si>
  <si>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</si>
  <si>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</si>
  <si>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</si>
  <si>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</si>
  <si>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</si>
  <si>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</si>
  <si>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</si>
  <si>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</si>
  <si>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</si>
  <si>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</si>
  <si>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</si>
  <si>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</si>
  <si>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</si>
  <si>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</si>
  <si>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</si>
  <si>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</si>
  <si>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</si>
  <si>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</si>
  <si>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</si>
  <si>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</si>
  <si>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</si>
  <si>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</si>
  <si>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</si>
  <si>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</si>
  <si>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</si>
  <si>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</si>
  <si>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</si>
  <si>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</si>
  <si>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</si>
  <si>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КС2 №3 от 19.03.2026</t>
  </si>
  <si>
    <t>!!! 1,2- 20% не меняем</t>
  </si>
  <si>
    <t xml:space="preserve">     В том числе, справочно:</t>
  </si>
  <si>
    <t xml:space="preserve">     Строительные металлические конструкции: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</si>
  <si>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</si>
  <si>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</si>
  <si>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</si>
  <si>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</si>
  <si>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</si>
  <si>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</si>
  <si>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</si>
  <si>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</si>
  <si>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r>
      <t>Руководитель проекта ООО "КиКГЕОСТРОЙ"</t>
    </r>
    <r>
      <rPr>
        <sz val="10"/>
        <color theme="1"/>
        <rFont val="Times New Roman"/>
        <family val="1"/>
        <charset val="204"/>
      </rPr>
      <t xml:space="preserve"> (по доверенности №б/н от 20.03.26г.)          </t>
    </r>
  </si>
  <si>
    <t>Руководитель проекта ООО "КиКГЕОСТРОЙ" (по доверенности №б/н от 20.03.26г.) ,К.А.Шевчук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</si>
  <si>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</si>
  <si>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</si>
  <si>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</si>
  <si>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</si>
  <si>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</si>
  <si>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</si>
  <si>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Металлоконструкции 1632-2021-2.1.3-КМ</t>
  </si>
  <si>
    <t>Цена МАТ=165106,26/8,66</t>
  </si>
  <si>
    <t>Цена МАТ=165164,11/8,66</t>
  </si>
  <si>
    <t>7.1
*</t>
  </si>
  <si>
    <t>16.1
*</t>
  </si>
  <si>
    <t>26.1</t>
  </si>
  <si>
    <t>Цена МАТ=273,00/8,66*1,03</t>
  </si>
  <si>
    <t xml:space="preserve">     Защита строительных конструкций и оборудования от коррозии:</t>
  </si>
  <si>
    <t xml:space="preserve">          Итого Поз. 26</t>
  </si>
  <si>
    <t>КС2 №5 от 07.04.2026</t>
  </si>
  <si>
    <t xml:space="preserve">     Понижающий коэффициент </t>
  </si>
  <si>
    <t>4
*</t>
  </si>
  <si>
    <t>3.1</t>
  </si>
  <si>
    <t>3.2</t>
  </si>
  <si>
    <t>6
*</t>
  </si>
  <si>
    <t>3.3</t>
  </si>
  <si>
    <t>8
*</t>
  </si>
  <si>
    <t>5.1</t>
  </si>
  <si>
    <t>7.1</t>
  </si>
  <si>
    <t>9.1</t>
  </si>
  <si>
    <t>17
*</t>
  </si>
  <si>
    <t>10.1</t>
  </si>
  <si>
    <t>20
*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</si>
  <si>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</si>
  <si>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</si>
  <si>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</si>
  <si>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</si>
  <si>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</si>
  <si>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</si>
  <si>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</si>
  <si>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</si>
  <si>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</si>
  <si>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</si>
  <si>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</si>
  <si>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</si>
  <si>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</si>
  <si>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</si>
  <si>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08.04.2026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</si>
  <si>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</si>
  <si>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</si>
  <si>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</si>
  <si>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</si>
  <si>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</si>
  <si>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</si>
  <si>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</si>
  <si>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</si>
  <si>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</si>
  <si>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</si>
  <si>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</si>
  <si>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</si>
  <si>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</si>
  <si>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</si>
  <si>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</si>
  <si>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</si>
  <si>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</si>
  <si>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</si>
  <si>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</si>
  <si>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</si>
  <si>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</si>
  <si>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</si>
  <si>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</si>
  <si>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</si>
  <si>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</si>
  <si>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</si>
  <si>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</si>
  <si>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35
*</t>
  </si>
  <si>
    <t>16.2</t>
  </si>
  <si>
    <t>33
*</t>
  </si>
  <si>
    <t>Накладная №4902988442 от 14.04.2026</t>
  </si>
  <si>
    <t>31
*</t>
  </si>
  <si>
    <t>9.5</t>
  </si>
  <si>
    <t>9.4</t>
  </si>
  <si>
    <t>Накладная №490148963 от 19.02.2026</t>
  </si>
  <si>
    <t>Накладная №4901351143 от 19.02.2026</t>
  </si>
  <si>
    <t>7.4</t>
  </si>
  <si>
    <t>5.3</t>
  </si>
  <si>
    <t>10
*</t>
  </si>
  <si>
    <t xml:space="preserve">          Всего на физобъем (44,912{п.9.4})</t>
  </si>
  <si>
    <t xml:space="preserve">     Накладная №4902988442 от 14.04.2026 Металлоконструкции 1632-2021-2.1.3-КМ, "т" Кол-во: 44,912{п.9.4}</t>
  </si>
  <si>
    <t xml:space="preserve">          Всего на физобъем (8,829{п.9.3})</t>
  </si>
  <si>
    <t xml:space="preserve">     Накладная №490148963 от 19.02.2026 Металлоконструкции 1632-2021-2.1.3-КМ, "т" Кол-во: 8,829{п.9.3}</t>
  </si>
  <si>
    <t xml:space="preserve">          Всего на физобъем (12,914{п.7.3})</t>
  </si>
  <si>
    <t xml:space="preserve">     Накладная №4901351143 от 19.02.2026 Металлоконструкции 1632-2021-2.1.3-КМ, "т" Кол-во: 12,914{п.7.3}</t>
  </si>
  <si>
    <t xml:space="preserve">          Всего на физобъем (0,259{п.9.2})</t>
  </si>
  <si>
    <t xml:space="preserve">     Накладная №4901351143 от 19.02.2026 Металлоконструкции 1632-2021-2.1.3-КМ, "т" Кол-во: 0,259{п.9.2}</t>
  </si>
  <si>
    <t xml:space="preserve">          Всего на физобъем (45,837{п.5.2})</t>
  </si>
  <si>
    <t xml:space="preserve">     Накладная №4901241846 от 16.02.2026 Металлоконструкции 1632-2021-2.1.3-КМ, "т" Кол-во: 45,837{п.5.2}</t>
  </si>
  <si>
    <t xml:space="preserve">          Всего на физобъем (8,998{п.7.2})</t>
  </si>
  <si>
    <t xml:space="preserve">     Накладная №4901241846 от 16.02.2026 Металлоконструкции 1632-2021-2.1.3-КМ, "т" Кол-во: 8,998{п.7.2}</t>
  </si>
  <si>
    <t xml:space="preserve">          Всего на физобъем (38,009{п.3.2})</t>
  </si>
  <si>
    <t xml:space="preserve">     Накладная №4901233922 от 16.02.2026 Металлоконструкции 1632-2021-2.1.3-КМ, "т" Кол-во: 38,009{п.3.2}</t>
  </si>
  <si>
    <t xml:space="preserve">          Всего на физобъем (8,655{п.7.1})</t>
  </si>
  <si>
    <t xml:space="preserve">     Накладная №4901233922 от 16.02.2026 Металлоконструкции 1632-2021-2.1.3-КМ, "т" Кол-во: 8,655{п.7.1}</t>
  </si>
  <si>
    <t xml:space="preserve">          Сметная прибыль 51% ФОТ (от 1 092,52)</t>
  </si>
  <si>
    <t xml:space="preserve">          Накладные расходы 94% ФОТ (от 1 092,52)</t>
  </si>
  <si>
    <t xml:space="preserve">          Итого Поз. 3.2, 5.2, 7.1-7.3, 9.2-9.4, 16.1, 27</t>
  </si>
  <si>
    <t xml:space="preserve">          Итого Поз. 1, 4, 6, 8, 15</t>
  </si>
  <si>
    <t xml:space="preserve">      51% ФОТ (от 1092,52) (Поз. 26)</t>
  </si>
  <si>
    <t xml:space="preserve">      94% ФОТ (от 1092,52) (Поз. 26)</t>
  </si>
  <si>
    <t>0,0115
0</t>
  </si>
  <si>
    <t>6,1065
1,86</t>
  </si>
  <si>
    <t>Цена МАТ=164705,5/8,66</t>
  </si>
  <si>
    <t>Объем=54-0,259-8,829</t>
  </si>
  <si>
    <t>9.4
*</t>
  </si>
  <si>
    <t>Цена МАТ=165019,14/8,66</t>
  </si>
  <si>
    <t>9.3
*</t>
  </si>
  <si>
    <t>9.2
*</t>
  </si>
  <si>
    <t>Объем=54*1,04</t>
  </si>
  <si>
    <t>4,393
246,71</t>
  </si>
  <si>
    <t>72,772
4086,88</t>
  </si>
  <si>
    <t>7.3
*</t>
  </si>
  <si>
    <t>7.2
*</t>
  </si>
  <si>
    <t>Объем=30,567*1,04</t>
  </si>
  <si>
    <t>2,9555
93,96</t>
  </si>
  <si>
    <t>20,9875
667,19</t>
  </si>
  <si>
    <t>5.2
*</t>
  </si>
  <si>
    <t>Объем=45,837*1,04</t>
  </si>
  <si>
    <t>2,9555
140,89</t>
  </si>
  <si>
    <t>20,9875
1000,47</t>
  </si>
  <si>
    <t>3.2
*</t>
  </si>
  <si>
    <t>Объем=38,009*1,04</t>
  </si>
  <si>
    <t>2,4265
95,92</t>
  </si>
  <si>
    <t>13,133
519,13</t>
  </si>
  <si>
    <t>15.04.2026</t>
  </si>
  <si>
    <t>КС2 №6 от 15.04.2026</t>
  </si>
  <si>
    <t>08.04.2026-15.04.2026</t>
  </si>
  <si>
    <t>№6 от 15.04.2026г.</t>
  </si>
  <si>
    <t>УПД №8 от 02.04.2026
Аналог ТССЦ-113-0021 18353,45/17895,65=3%</t>
  </si>
  <si>
    <t xml:space="preserve">          Всего на физобъем (15,975{п.16.1})</t>
  </si>
  <si>
    <t xml:space="preserve">     Накладная №4902988442 от 14.04.2026 Металлоконструкции 1632-2021-2.1.3-КМ, "т" Кол-во: 15,975{п.16.1}</t>
  </si>
  <si>
    <t xml:space="preserve">     Индекс-дефлятор 12 316 337,82 * 1,033</t>
  </si>
  <si>
    <t xml:space="preserve">     Зимнее удорожание 2,1% от 41857330,44</t>
  </si>
  <si>
    <t xml:space="preserve">     Возврат стоимости материалов поставки Заказчика -30419996,56</t>
  </si>
  <si>
    <t xml:space="preserve">          Сметная прибыль 62% ФОТ (от 4 050 502,12)</t>
  </si>
  <si>
    <t xml:space="preserve">          Накладные расходы 93% ФОТ (от 4 050 502,12)</t>
  </si>
  <si>
    <t xml:space="preserve">      62% ФОТ (от 4050502,12) (Поз. 1, 4, 6, 8, 15)</t>
  </si>
  <si>
    <t xml:space="preserve">      93% ФОТ (от 4050502,12) (Поз. 1, 4, 6, 8, 15)</t>
  </si>
  <si>
    <t>Итого по разделу 9 Антикоррозионная обработка</t>
  </si>
  <si>
    <t>Итого прямые затраты по разделу в текущих ценах</t>
  </si>
  <si>
    <t>Итого по разделу 7 Настил</t>
  </si>
  <si>
    <t>Объем=15,975*1,04</t>
  </si>
  <si>
    <t>5,428
90,18</t>
  </si>
  <si>
    <t>44,9995
747,62</t>
  </si>
  <si>
    <t>Итого по разделу 4 Связи горизонт. и вертик.</t>
  </si>
  <si>
    <t>Итого по разделу 3 Балки и прогоны покрытия</t>
  </si>
  <si>
    <t>Итого по разделу 2 Балки перекрытий и фермы ФП1</t>
  </si>
  <si>
    <t>Итого по разделу 1 Колонны</t>
  </si>
  <si>
    <t xml:space="preserve">     Понижающий коэффициент -0,000478 * 15066186,27</t>
  </si>
  <si>
    <t>Расход давальческих материала</t>
  </si>
  <si>
    <t>номер м-15</t>
  </si>
  <si>
    <t>Номенкл. номер SAP</t>
  </si>
  <si>
    <t>Ед.изм.</t>
  </si>
  <si>
    <t>Цена, без НДС</t>
  </si>
  <si>
    <t>Количество по м-15, ВСЕГО</t>
  </si>
  <si>
    <t>дек-март</t>
  </si>
  <si>
    <t>апр-1</t>
  </si>
  <si>
    <t>апр-2</t>
  </si>
  <si>
    <t>Остаток</t>
  </si>
  <si>
    <t>№ 4907960515 от 14.10.2025</t>
  </si>
  <si>
    <t>МЕТАЛЛОКОНСТРУКЦИИ 39.00.00.000 СБ</t>
  </si>
  <si>
    <t>2000305918</t>
  </si>
  <si>
    <t>№ 4909726019 от 07.12.2026</t>
  </si>
  <si>
    <t>№ 4901233922 от 16.02.2026</t>
  </si>
  <si>
    <t>№4902988442 от 14.04.2026</t>
  </si>
  <si>
    <t>Договор, с непредвиденными</t>
  </si>
  <si>
    <t>акт №1</t>
  </si>
  <si>
    <t>акт №2</t>
  </si>
  <si>
    <t>компенсации, руб.</t>
  </si>
  <si>
    <t>НДС 20%</t>
  </si>
  <si>
    <t>Итого к оплате с НДС (на 2025г.)</t>
  </si>
  <si>
    <t>-</t>
  </si>
  <si>
    <t>ИТОГО Договор, с непредвиденными, без НДС, руб:</t>
  </si>
  <si>
    <t>ИТОГО выполнено, руб.</t>
  </si>
  <si>
    <t>ВСЕГО, остаток, руб.</t>
  </si>
  <si>
    <t>2025г.</t>
  </si>
  <si>
    <t>2026г.</t>
  </si>
  <si>
    <t>Итого, с НДС (на 2026г.)</t>
  </si>
  <si>
    <t>Итого, к оплате с НДС</t>
  </si>
  <si>
    <t>Выполнено работ, без НДС</t>
  </si>
  <si>
    <t>Остаток, с непредвиденными без НДС:</t>
  </si>
  <si>
    <t>Выполнение 2025</t>
  </si>
  <si>
    <t>Выполнение 2026</t>
  </si>
  <si>
    <t>Аванс 06.06.25</t>
  </si>
  <si>
    <t>Аванс 29.07.25</t>
  </si>
  <si>
    <t>Оплата КС1 26.12.25</t>
  </si>
  <si>
    <t>Оплата КС2 26.02.26</t>
  </si>
  <si>
    <t>Оплата КС3 25.03.26</t>
  </si>
  <si>
    <t>Оплата КС4</t>
  </si>
  <si>
    <t>Оплата КС5</t>
  </si>
  <si>
    <t>Оплата КС6</t>
  </si>
  <si>
    <t>Выполнение без ГУ</t>
  </si>
  <si>
    <t>Итого оплачено</t>
  </si>
  <si>
    <t>Остаток к оплате</t>
  </si>
  <si>
    <t>!!!</t>
  </si>
  <si>
    <t>а по факту:</t>
  </si>
  <si>
    <t xml:space="preserve">аванс по расчету д.б. быть: </t>
  </si>
  <si>
    <t>апр-3</t>
  </si>
  <si>
    <t>№4903317974 от 28.04.2026</t>
  </si>
  <si>
    <t>Болты</t>
  </si>
  <si>
    <t>апр-4</t>
  </si>
  <si>
    <t>№4903346068 от 29.04.2026</t>
  </si>
  <si>
    <t>КС2 №7 от 22.04.2026</t>
  </si>
  <si>
    <t>КС2 №8 от 29.04.2026</t>
  </si>
  <si>
    <t xml:space="preserve">КС2 №10 от </t>
  </si>
  <si>
    <t xml:space="preserve">КС2 №11 от </t>
  </si>
  <si>
    <t xml:space="preserve">КС2 №12 от </t>
  </si>
  <si>
    <t>3.4</t>
  </si>
  <si>
    <t>5.4</t>
  </si>
  <si>
    <t>Накладная №4903317974 от 28.04.2026</t>
  </si>
  <si>
    <t>5.5</t>
  </si>
  <si>
    <t>7.5</t>
  </si>
  <si>
    <t>7.6</t>
  </si>
  <si>
    <t>28
*</t>
  </si>
  <si>
    <t>11.1</t>
  </si>
  <si>
    <t>Болт M24-6G*80.109. СT35 ГОСТ7798-70</t>
  </si>
  <si>
    <t>Накладная №4903346068 от 29.04.2026</t>
  </si>
  <si>
    <t>11.2</t>
  </si>
  <si>
    <t>Болт M24*85-10.9 ГОСТ Р4014-2013</t>
  </si>
  <si>
    <t>11.3</t>
  </si>
  <si>
    <t>Болт M24*90 10.9 ОЦИНК DIN933</t>
  </si>
  <si>
    <t>11.4</t>
  </si>
  <si>
    <t>Болт M24*65 ГОСТР52644-06</t>
  </si>
  <si>
    <t>11.5</t>
  </si>
  <si>
    <t>Гайкa M24.10 ГОСТ ISO4032-2014</t>
  </si>
  <si>
    <t>37
*</t>
  </si>
  <si>
    <t>11.6</t>
  </si>
  <si>
    <t>Шaйбa М24 А4 DIN125</t>
  </si>
  <si>
    <t>38
*</t>
  </si>
  <si>
    <t>39
*</t>
  </si>
  <si>
    <t>12.1</t>
  </si>
  <si>
    <t>Таб.9-29. Монтаж лестниц прямолинейных и криволинейных, пожарных с ограждением – 13 кг/т м/к</t>
  </si>
  <si>
    <t>41
*</t>
  </si>
  <si>
    <t>14.1</t>
  </si>
  <si>
    <t>44
*</t>
  </si>
  <si>
    <t>45
*</t>
  </si>
  <si>
    <t>47
*</t>
  </si>
  <si>
    <t>16.3</t>
  </si>
  <si>
    <t>49
*</t>
  </si>
  <si>
    <t>52</t>
  </si>
  <si>
    <t>55</t>
  </si>
  <si>
    <t>57</t>
  </si>
  <si>
    <t>УПД №10 от 22.04.2026г.</t>
  </si>
  <si>
    <t>59</t>
  </si>
  <si>
    <t>май-1</t>
  </si>
  <si>
    <t>№4903513213 от 05.05.2026</t>
  </si>
  <si>
    <t xml:space="preserve">Руководитель проекта ООО "КиКГЕОСТРОЙ" (по доверенности №б/н от 30.04.26г.)     </t>
  </si>
  <si>
    <t>Остаток работ на Июнь 2026г.</t>
  </si>
  <si>
    <t>Апрель 2026г. (кс-2 №5,6,7,8)</t>
  </si>
  <si>
    <t>Май 2026г.</t>
  </si>
  <si>
    <t>с Декабря 2025г. по Май 2026г.</t>
  </si>
  <si>
    <t>3.5</t>
  </si>
  <si>
    <t>15
*</t>
  </si>
  <si>
    <t>30
*</t>
  </si>
  <si>
    <t>9.6</t>
  </si>
  <si>
    <t>40
*</t>
  </si>
  <si>
    <t>42</t>
  </si>
  <si>
    <t>43
*</t>
  </si>
  <si>
    <t>Накладная №4903513213 от 05.05.2026</t>
  </si>
  <si>
    <t>14.2</t>
  </si>
  <si>
    <t>46</t>
  </si>
  <si>
    <t>48
*</t>
  </si>
  <si>
    <t>50
*</t>
  </si>
  <si>
    <t>51
*</t>
  </si>
  <si>
    <t>16.4</t>
  </si>
  <si>
    <t>53
*</t>
  </si>
  <si>
    <t>54</t>
  </si>
  <si>
    <t>56</t>
  </si>
  <si>
    <t>58
*</t>
  </si>
  <si>
    <t>60
*</t>
  </si>
  <si>
    <t>61</t>
  </si>
  <si>
    <t>62</t>
  </si>
  <si>
    <t>63</t>
  </si>
  <si>
    <t>64</t>
  </si>
  <si>
    <t>КС2 №9 от 06.05.26</t>
  </si>
  <si>
    <t>ЛОКАЛЬНАЯ СМЕТА № 1632-2021-2.1.3-КМ_07.04.042-П-01-02</t>
  </si>
  <si>
    <t xml:space="preserve">Конструкции металлические 07.04.042 Конвейерная галерея №3 </t>
  </si>
  <si>
    <t>декабрь 2025г.</t>
  </si>
  <si>
    <t>февраль 2026г.</t>
  </si>
  <si>
    <t>март 2026г.</t>
  </si>
  <si>
    <t>апрель 2026г.</t>
  </si>
  <si>
    <t>май 2026г.</t>
  </si>
  <si>
    <t>июнь 2026г.</t>
  </si>
  <si>
    <t>июль 2026г.</t>
  </si>
  <si>
    <t>Выполнено всего</t>
  </si>
  <si>
    <t>ОСТАТОК</t>
  </si>
  <si>
    <t>№ п/п</t>
  </si>
  <si>
    <t>Наименование работ</t>
  </si>
  <si>
    <t>Обоснование цены</t>
  </si>
  <si>
    <t>Ед. изм.</t>
  </si>
  <si>
    <t>Цена за единицу, руб. без НДС</t>
  </si>
  <si>
    <t>Стоимость работ, руб. без НДС</t>
  </si>
  <si>
    <t>1 т</t>
  </si>
  <si>
    <t>Огрунтовка металлических поверхностей за один раз: грунтовкой ГФ-021
151,61 = 371,85 - 0,012 x 18 353,45</t>
  </si>
  <si>
    <t>Прайс
Аналог ТССЦ-113-0021 18353,45/17895,65=3%</t>
  </si>
  <si>
    <t>Окраска металлических огрунтованных поверхностей: эмалью ПФ-115 (за 2 раза) К=2
83,35 = 560,19 - 0,019 x 25 096,77</t>
  </si>
  <si>
    <t>Прайс
Аналог ТССЦ-113-0246 25096,77/24506,75=2%</t>
  </si>
  <si>
    <t>Непредвиденные расходы 3%</t>
  </si>
  <si>
    <t>ВСЕГО по смете, без НДС</t>
  </si>
  <si>
    <t>НДС</t>
  </si>
  <si>
    <t>!!!!!!!</t>
  </si>
  <si>
    <t>с 1,04</t>
  </si>
  <si>
    <t>без 1,04</t>
  </si>
  <si>
    <t>оставлен сметный объем</t>
  </si>
  <si>
    <t>Монтаж ограждающих конструкций стен: из профилированного листа при высоте здания до 30 м
(10% на подрезку) С НАЩЕЛЬНИКАМИ</t>
  </si>
  <si>
    <t>БЫЛО</t>
  </si>
  <si>
    <t>Кол-во по КМ, т</t>
  </si>
  <si>
    <t>работа (*1,04)</t>
  </si>
  <si>
    <t>работа (*1,01)</t>
  </si>
  <si>
    <t>материал(*1,04)</t>
  </si>
  <si>
    <t>материал(*1,01)</t>
  </si>
  <si>
    <t>общая сумма, без НДС</t>
  </si>
  <si>
    <t>2025г., без НДС</t>
  </si>
  <si>
    <t>остаток на 2026г., без НДС</t>
  </si>
  <si>
    <t>всего, с НДС</t>
  </si>
  <si>
    <t>за 1 т, с НДС</t>
  </si>
  <si>
    <t>без непредвиденных, с  ЗУ, с НДС (20%-2025г., 22% -2026г.)</t>
  </si>
  <si>
    <t>с непредвиденными, с  ЗУ, с НДС (20%-2025г., 22% -2026г.)</t>
  </si>
  <si>
    <t>СТАЛО</t>
  </si>
  <si>
    <t>Кол-во по КМД, т</t>
  </si>
  <si>
    <t>материал</t>
  </si>
  <si>
    <t>%-но 2026г., без НДС</t>
  </si>
  <si>
    <t>Кирилл</t>
  </si>
  <si>
    <t>186 млн</t>
  </si>
  <si>
    <t>192 млн</t>
  </si>
  <si>
    <r>
      <t xml:space="preserve">без непредвиденных, </t>
    </r>
    <r>
      <rPr>
        <b/>
        <sz val="11"/>
        <color rgb="FFFF0000"/>
        <rFont val="Calibri"/>
        <family val="2"/>
        <charset val="204"/>
      </rPr>
      <t>без  ЗУ</t>
    </r>
    <r>
      <rPr>
        <sz val="11"/>
        <color rgb="FF000000"/>
        <rFont val="Calibri"/>
        <family val="2"/>
        <charset val="204"/>
      </rPr>
      <t>, с НДС (20%-2025г., 22% -2026г.)</t>
    </r>
  </si>
  <si>
    <r>
      <t xml:space="preserve">с непредвиденными, </t>
    </r>
    <r>
      <rPr>
        <b/>
        <sz val="11"/>
        <color rgb="FFFF0000"/>
        <rFont val="Calibri"/>
        <family val="2"/>
        <charset val="204"/>
      </rPr>
      <t>без  ЗУ</t>
    </r>
    <r>
      <rPr>
        <sz val="11"/>
        <color rgb="FF000000"/>
        <rFont val="Calibri"/>
        <family val="2"/>
        <charset val="204"/>
      </rPr>
      <t>, с НДС (20%-2025г., 22% -2026г.)</t>
    </r>
  </si>
  <si>
    <t>%-но 2026г(дек-май1)., без НДС</t>
  </si>
  <si>
    <t>100 тыс не сходится по формуле</t>
  </si>
  <si>
    <t>СТАЛО (после перераспределения Маши)</t>
  </si>
  <si>
    <t>СТАЛО (после перераспределения (!!!!)</t>
  </si>
  <si>
    <t>%-но</t>
  </si>
  <si>
    <t>Сумма, руб.с НДС</t>
  </si>
  <si>
    <t>ФАКТ</t>
  </si>
  <si>
    <t>Смета (без непредвиденных)</t>
  </si>
  <si>
    <t>непредвиденные расходы</t>
  </si>
  <si>
    <t>Оплачено</t>
  </si>
  <si>
    <t>м/к (по КМД)</t>
  </si>
  <si>
    <t xml:space="preserve">Объем, т. </t>
  </si>
  <si>
    <t>Объем, т.</t>
  </si>
  <si>
    <t>№223 от 08.05.2026</t>
  </si>
  <si>
    <t>№225 от 08.05.2026</t>
  </si>
  <si>
    <t>май-2</t>
  </si>
  <si>
    <t xml:space="preserve">Металлоконструкции </t>
  </si>
  <si>
    <t>00-00001567</t>
  </si>
  <si>
    <t>БГ+компенсация за простой</t>
  </si>
  <si>
    <r>
      <rPr>
        <b/>
        <sz val="11"/>
        <color rgb="FF000000"/>
        <rFont val="Calibri"/>
        <family val="2"/>
        <charset val="204"/>
      </rPr>
      <t>СМР</t>
    </r>
    <r>
      <rPr>
        <sz val="11"/>
        <color rgb="FF000000"/>
        <rFont val="Calibri"/>
        <family val="2"/>
        <charset val="204"/>
      </rPr>
      <t xml:space="preserve">                                     (кс-3 №1-9)</t>
    </r>
  </si>
  <si>
    <r>
      <rPr>
        <b/>
        <sz val="11"/>
        <color rgb="FF000000"/>
        <rFont val="Calibri"/>
        <family val="2"/>
        <charset val="204"/>
      </rPr>
      <t xml:space="preserve">услуги   </t>
    </r>
    <r>
      <rPr>
        <sz val="11"/>
        <color rgb="FF000000"/>
        <rFont val="Calibri"/>
        <family val="2"/>
        <charset val="204"/>
      </rPr>
      <t xml:space="preserve">                                      (акт №1,2)</t>
    </r>
  </si>
  <si>
    <t>25.12.25 10 601 871,59 (простой)                                                                                                                                                  17.02.26 669 000,00 (БГ)</t>
  </si>
  <si>
    <t>06.06.25 20 000 000,00 аванс
29.07.25 37 495 306,75 аванс
25.12.25 3 040 747,37 (1)
26.02.26 5 544 296,88 (2)
25.03.26 7 338 248,95 (3)
07.04.26 5 705 262,41 (4)
14.04.26 12 130 172,35 (5)
21.04.26 11 113 530,65 (6)
28.04.26 10 252 987,02 (7)
08.05.26 8 636 374,10 (8)</t>
  </si>
  <si>
    <t>настил/профлист  (по КМ)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</si>
</sst>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  <numFmt numFmtId="169" formatCode="#,##0.000;[Red]#,##0.000"/>
    <numFmt numFmtId="170" formatCode="#,##0.000_ ;[Red]\-#,##0.000\ "/>
    <numFmt numFmtId="171" formatCode="_(* #,##0.00_);_(* \(#,##0.00\);_(* &quot;-&quot;??_);_(@_)"/>
    <numFmt numFmtId="172" formatCode="#,##0.000"/>
    <numFmt numFmtId="173" formatCode="0.00000"/>
    <numFmt numFmtId="174" formatCode="0.0000"/>
    <numFmt numFmtId="175" formatCode="#,##0.000000"/>
  </numFmts>
  <fonts count="9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Arial Cyr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8"/>
      <color theme="1"/>
      <name val="Arial Cyr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12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b/>
      <sz val="8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Arial Cyr"/>
      <charset val="204"/>
    </font>
    <font>
      <sz val="11"/>
      <color theme="1"/>
      <name val="Arial Cyr"/>
      <charset val="204"/>
    </font>
    <font>
      <b/>
      <sz val="11"/>
      <color rgb="FFFF0000"/>
      <name val="Arial Cyr"/>
      <charset val="204"/>
    </font>
    <font>
      <b/>
      <sz val="11"/>
      <name val="Arial Cyr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8"/>
      <color theme="4"/>
      <name val="Arial"/>
      <family val="2"/>
      <charset val="204"/>
    </font>
    <font>
      <sz val="8"/>
      <color theme="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theme="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24"/>
      <color rgb="FF000000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2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2" fillId="0" borderId="0"/>
    <xf numFmtId="171" fontId="17" fillId="0" borderId="0" applyFont="0" applyFill="0" applyBorder="0" applyAlignment="0" applyProtection="0"/>
  </cellStyleXfs>
  <cellXfs count="110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0" fontId="23" fillId="0" borderId="32" xfId="3" applyFont="1" applyBorder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4" fontId="23" fillId="0" borderId="32" xfId="3" applyNumberFormat="1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7" fillId="0" borderId="34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36" xfId="4" applyFont="1" applyBorder="1" applyAlignment="1">
      <alignment horizontal="center" vertical="center" wrapText="1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0" fontId="8" fillId="0" borderId="0" xfId="2"/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left" vertical="top" wrapText="1"/>
    </xf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53" fillId="0" borderId="0" xfId="2" applyFont="1"/>
    <xf numFmtId="0" fontId="13" fillId="0" borderId="0" xfId="2" applyFont="1"/>
    <xf numFmtId="0" fontId="23" fillId="0" borderId="3" xfId="3" applyFont="1" applyBorder="1" applyAlignment="1">
      <alignment horizontal="center" vertical="center"/>
    </xf>
    <xf numFmtId="4" fontId="23" fillId="0" borderId="3" xfId="3" applyNumberFormat="1" applyFont="1" applyBorder="1" applyAlignment="1">
      <alignment horizontal="center" vertical="center"/>
    </xf>
    <xf numFmtId="4" fontId="54" fillId="0" borderId="3" xfId="3" applyNumberFormat="1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 wrapText="1"/>
    </xf>
    <xf numFmtId="0" fontId="55" fillId="0" borderId="0" xfId="3" applyFont="1" applyAlignment="1">
      <alignment horizontal="center" vertical="center"/>
    </xf>
    <xf numFmtId="0" fontId="55" fillId="0" borderId="0" xfId="3" applyFont="1"/>
    <xf numFmtId="0" fontId="56" fillId="0" borderId="0" xfId="4" applyFont="1" applyAlignment="1">
      <alignment horizontal="center" vertical="center"/>
    </xf>
    <xf numFmtId="0" fontId="56" fillId="0" borderId="0" xfId="4" applyFont="1"/>
    <xf numFmtId="0" fontId="56" fillId="0" borderId="37" xfId="4" applyFont="1" applyBorder="1" applyAlignment="1">
      <alignment horizontal="center" vertical="center"/>
    </xf>
    <xf numFmtId="0" fontId="57" fillId="0" borderId="52" xfId="4" applyFont="1" applyBorder="1" applyAlignment="1">
      <alignment horizontal="center" vertical="center" wrapText="1"/>
    </xf>
    <xf numFmtId="0" fontId="57" fillId="0" borderId="49" xfId="4" applyFont="1" applyBorder="1" applyAlignment="1">
      <alignment horizontal="center" vertical="center" wrapText="1"/>
    </xf>
    <xf numFmtId="0" fontId="57" fillId="0" borderId="30" xfId="4" applyFont="1" applyBorder="1" applyAlignment="1">
      <alignment horizontal="center" vertical="center" wrapText="1"/>
    </xf>
    <xf numFmtId="0" fontId="57" fillId="0" borderId="46" xfId="4" applyFont="1" applyBorder="1" applyAlignment="1">
      <alignment horizontal="center" vertical="center" wrapText="1"/>
    </xf>
    <xf numFmtId="0" fontId="55" fillId="0" borderId="47" xfId="3" applyFont="1" applyBorder="1" applyAlignment="1">
      <alignment horizontal="center" vertical="center"/>
    </xf>
    <xf numFmtId="0" fontId="55" fillId="0" borderId="50" xfId="3" applyFont="1" applyBorder="1" applyAlignment="1">
      <alignment horizontal="center" vertical="center"/>
    </xf>
    <xf numFmtId="0" fontId="55" fillId="0" borderId="32" xfId="3" applyFont="1" applyBorder="1" applyAlignment="1">
      <alignment horizontal="center" vertical="center"/>
    </xf>
    <xf numFmtId="0" fontId="55" fillId="0" borderId="33" xfId="3" applyFont="1" applyBorder="1" applyAlignment="1">
      <alignment horizontal="center" vertical="center"/>
    </xf>
    <xf numFmtId="4" fontId="55" fillId="0" borderId="47" xfId="3" applyNumberFormat="1" applyFont="1" applyBorder="1" applyAlignment="1">
      <alignment horizontal="center" vertical="center"/>
    </xf>
    <xf numFmtId="4" fontId="55" fillId="0" borderId="50" xfId="3" applyNumberFormat="1" applyFont="1" applyBorder="1" applyAlignment="1">
      <alignment horizontal="center" vertical="center"/>
    </xf>
    <xf numFmtId="4" fontId="55" fillId="0" borderId="32" xfId="3" applyNumberFormat="1" applyFont="1" applyBorder="1" applyAlignment="1">
      <alignment horizontal="center" vertical="center"/>
    </xf>
    <xf numFmtId="4" fontId="55" fillId="0" borderId="33" xfId="3" applyNumberFormat="1" applyFont="1" applyBorder="1" applyAlignment="1">
      <alignment horizontal="center" vertical="center"/>
    </xf>
    <xf numFmtId="4" fontId="58" fillId="0" borderId="47" xfId="3" applyNumberFormat="1" applyFont="1" applyBorder="1" applyAlignment="1">
      <alignment horizontal="center" vertical="center"/>
    </xf>
    <xf numFmtId="4" fontId="58" fillId="0" borderId="50" xfId="3" applyNumberFormat="1" applyFont="1" applyBorder="1" applyAlignment="1">
      <alignment horizontal="center" vertical="center"/>
    </xf>
    <xf numFmtId="4" fontId="59" fillId="0" borderId="32" xfId="3" applyNumberFormat="1" applyFont="1" applyBorder="1" applyAlignment="1">
      <alignment horizontal="center" vertical="center"/>
    </xf>
    <xf numFmtId="4" fontId="59" fillId="0" borderId="33" xfId="3" applyNumberFormat="1" applyFont="1" applyBorder="1" applyAlignment="1">
      <alignment horizontal="center" vertical="center"/>
    </xf>
    <xf numFmtId="4" fontId="60" fillId="0" borderId="32" xfId="3" applyNumberFormat="1" applyFont="1" applyBorder="1" applyAlignment="1">
      <alignment horizontal="center" vertical="center"/>
    </xf>
    <xf numFmtId="4" fontId="60" fillId="3" borderId="47" xfId="3" applyNumberFormat="1" applyFont="1" applyFill="1" applyBorder="1" applyAlignment="1">
      <alignment horizontal="center" vertical="center"/>
    </xf>
    <xf numFmtId="4" fontId="60" fillId="4" borderId="47" xfId="3" applyNumberFormat="1" applyFont="1" applyFill="1" applyBorder="1" applyAlignment="1">
      <alignment horizontal="center" vertical="center"/>
    </xf>
    <xf numFmtId="4" fontId="60" fillId="0" borderId="47" xfId="3" applyNumberFormat="1" applyFont="1" applyBorder="1" applyAlignment="1">
      <alignment horizontal="center" vertical="center"/>
    </xf>
    <xf numFmtId="4" fontId="61" fillId="0" borderId="53" xfId="3" applyNumberFormat="1" applyFont="1" applyBorder="1" applyAlignment="1">
      <alignment horizontal="center" vertical="center"/>
    </xf>
    <xf numFmtId="4" fontId="62" fillId="0" borderId="51" xfId="3" applyNumberFormat="1" applyFont="1" applyBorder="1" applyAlignment="1">
      <alignment horizontal="center" vertical="center"/>
    </xf>
    <xf numFmtId="4" fontId="61" fillId="0" borderId="34" xfId="3" applyNumberFormat="1" applyFont="1" applyBorder="1" applyAlignment="1">
      <alignment horizontal="center" vertical="center"/>
    </xf>
    <xf numFmtId="4" fontId="55" fillId="0" borderId="0" xfId="3" applyNumberFormat="1" applyFont="1" applyAlignment="1">
      <alignment horizontal="center" vertical="center"/>
    </xf>
    <xf numFmtId="4" fontId="55" fillId="0" borderId="0" xfId="3" applyNumberFormat="1" applyFont="1"/>
    <xf numFmtId="4" fontId="55" fillId="0" borderId="0" xfId="3" applyNumberFormat="1" applyFont="1" applyAlignment="1">
      <alignment vertical="center"/>
    </xf>
    <xf numFmtId="43" fontId="55" fillId="0" borderId="0" xfId="6" applyFont="1" applyAlignment="1">
      <alignment vertical="center"/>
    </xf>
    <xf numFmtId="4" fontId="56" fillId="0" borderId="0" xfId="4" applyNumberFormat="1" applyFont="1" applyAlignment="1">
      <alignment horizontal="center" vertical="center"/>
    </xf>
    <xf numFmtId="166" fontId="56" fillId="0" borderId="0" xfId="5" applyNumberFormat="1" applyFont="1" applyFill="1" applyBorder="1" applyAlignment="1" applyProtection="1">
      <alignment horizontal="center" vertical="center"/>
    </xf>
    <xf numFmtId="166" fontId="56" fillId="0" borderId="0" xfId="5" applyNumberFormat="1" applyFont="1" applyFill="1" applyBorder="1" applyProtection="1"/>
    <xf numFmtId="167" fontId="55" fillId="0" borderId="0" xfId="3" applyNumberFormat="1" applyFont="1" applyAlignment="1">
      <alignment horizontal="center" vertical="center"/>
    </xf>
    <xf numFmtId="167" fontId="55" fillId="0" borderId="0" xfId="3" applyNumberFormat="1" applyFont="1"/>
    <xf numFmtId="49" fontId="13" fillId="5" borderId="20" xfId="3" applyNumberFormat="1" applyFont="1" applyFill="1" applyBorder="1" applyAlignment="1">
      <alignment horizontal="center" vertical="top" wrapText="1"/>
    </xf>
    <xf numFmtId="49" fontId="13" fillId="5" borderId="20" xfId="3" applyNumberFormat="1" applyFont="1" applyFill="1" applyBorder="1" applyAlignment="1">
      <alignment horizontal="left" vertical="top" wrapText="1"/>
    </xf>
    <xf numFmtId="0" fontId="13" fillId="5" borderId="20" xfId="3" applyFont="1" applyFill="1" applyBorder="1" applyAlignment="1">
      <alignment horizontal="center" vertical="top" wrapText="1"/>
    </xf>
    <xf numFmtId="4" fontId="62" fillId="0" borderId="35" xfId="3" applyNumberFormat="1" applyFont="1" applyBorder="1" applyAlignment="1">
      <alignment horizontal="center" vertical="center"/>
    </xf>
    <xf numFmtId="4" fontId="37" fillId="0" borderId="45" xfId="3" applyNumberFormat="1" applyFont="1" applyBorder="1" applyAlignment="1">
      <alignment horizontal="center" vertical="center"/>
    </xf>
    <xf numFmtId="168" fontId="17" fillId="0" borderId="0" xfId="3" applyNumberFormat="1" applyFont="1"/>
    <xf numFmtId="0" fontId="17" fillId="0" borderId="3" xfId="3" applyFont="1" applyBorder="1" applyAlignment="1">
      <alignment vertical="center" wrapText="1"/>
    </xf>
    <xf numFmtId="0" fontId="17" fillId="0" borderId="2" xfId="3" applyFont="1" applyBorder="1" applyAlignment="1">
      <alignment vertical="center" wrapText="1"/>
    </xf>
    <xf numFmtId="0" fontId="17" fillId="0" borderId="10" xfId="3" applyFont="1" applyBorder="1" applyAlignment="1">
      <alignment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64" fillId="0" borderId="0" xfId="0" applyFont="1"/>
    <xf numFmtId="0" fontId="64" fillId="0" borderId="0" xfId="0" applyFont="1" applyAlignment="1">
      <alignment horizontal="left" vertical="top" wrapText="1"/>
    </xf>
    <xf numFmtId="0" fontId="64" fillId="0" borderId="0" xfId="0" applyFont="1" applyAlignment="1">
      <alignment horizontal="left" vertical="center" wrapText="1"/>
    </xf>
    <xf numFmtId="0" fontId="64" fillId="0" borderId="0" xfId="0" applyFont="1" applyAlignment="1">
      <alignment horizontal="center" vertical="center" wrapText="1"/>
    </xf>
    <xf numFmtId="49" fontId="64" fillId="0" borderId="0" xfId="0" applyNumberFormat="1" applyFont="1"/>
    <xf numFmtId="0" fontId="65" fillId="0" borderId="0" xfId="0" applyFont="1" applyAlignment="1">
      <alignment horizontal="right"/>
    </xf>
    <xf numFmtId="0" fontId="64" fillId="0" borderId="0" xfId="0" applyFont="1" applyAlignment="1">
      <alignment horizontal="right"/>
    </xf>
    <xf numFmtId="0" fontId="65" fillId="0" borderId="0" xfId="0" applyFont="1" applyAlignment="1">
      <alignment horizontal="right" vertical="top"/>
    </xf>
    <xf numFmtId="0" fontId="65" fillId="0" borderId="0" xfId="0" applyFont="1" applyAlignment="1">
      <alignment horizontal="left"/>
    </xf>
    <xf numFmtId="0" fontId="65" fillId="0" borderId="0" xfId="0" applyFont="1" applyAlignment="1">
      <alignment horizontal="left" vertical="top" wrapText="1"/>
    </xf>
    <xf numFmtId="0" fontId="66" fillId="0" borderId="0" xfId="0" applyFont="1" applyAlignment="1">
      <alignment horizontal="left" vertical="top" wrapText="1"/>
    </xf>
    <xf numFmtId="0" fontId="64" fillId="0" borderId="10" xfId="0" applyFont="1" applyBorder="1" applyAlignment="1">
      <alignment horizontal="right" vertical="top" wrapText="1"/>
    </xf>
    <xf numFmtId="4" fontId="64" fillId="0" borderId="10" xfId="0" applyNumberFormat="1" applyFont="1" applyBorder="1" applyAlignment="1">
      <alignment horizontal="right" vertical="top" wrapText="1"/>
    </xf>
    <xf numFmtId="0" fontId="65" fillId="0" borderId="10" xfId="0" applyFont="1" applyBorder="1" applyAlignment="1">
      <alignment horizontal="right" vertical="top" wrapText="1"/>
    </xf>
    <xf numFmtId="2" fontId="65" fillId="0" borderId="10" xfId="0" applyNumberFormat="1" applyFont="1" applyBorder="1" applyAlignment="1">
      <alignment horizontal="right" vertical="top" wrapText="1"/>
    </xf>
    <xf numFmtId="4" fontId="65" fillId="0" borderId="10" xfId="0" applyNumberFormat="1" applyFont="1" applyBorder="1" applyAlignment="1">
      <alignment horizontal="right" vertical="top" wrapText="1"/>
    </xf>
    <xf numFmtId="2" fontId="64" fillId="0" borderId="10" xfId="0" applyNumberFormat="1" applyFont="1" applyBorder="1" applyAlignment="1">
      <alignment horizontal="right" vertical="top" wrapText="1"/>
    </xf>
    <xf numFmtId="0" fontId="67" fillId="0" borderId="0" xfId="0" applyFont="1" applyAlignment="1">
      <alignment horizontal="left" vertical="center" wrapText="1"/>
    </xf>
    <xf numFmtId="0" fontId="64" fillId="0" borderId="10" xfId="0" applyFont="1" applyBorder="1" applyAlignment="1">
      <alignment vertical="top" wrapText="1"/>
    </xf>
    <xf numFmtId="49" fontId="64" fillId="0" borderId="10" xfId="0" applyNumberFormat="1" applyFont="1" applyBorder="1" applyAlignment="1">
      <alignment vertical="top" wrapText="1"/>
    </xf>
    <xf numFmtId="49" fontId="68" fillId="0" borderId="10" xfId="0" applyNumberFormat="1" applyFont="1" applyBorder="1" applyAlignment="1">
      <alignment horizontal="left" vertical="top" wrapText="1"/>
    </xf>
    <xf numFmtId="49" fontId="64" fillId="0" borderId="10" xfId="0" applyNumberFormat="1" applyFont="1" applyBorder="1" applyAlignment="1">
      <alignment horizontal="right" vertical="top" wrapText="1"/>
    </xf>
    <xf numFmtId="49" fontId="64" fillId="0" borderId="10" xfId="0" applyNumberFormat="1" applyFont="1" applyBorder="1" applyAlignment="1">
      <alignment horizontal="center" vertical="top" wrapText="1"/>
    </xf>
    <xf numFmtId="49" fontId="64" fillId="0" borderId="10" xfId="0" applyNumberFormat="1" applyFont="1" applyBorder="1" applyAlignment="1">
      <alignment horizontal="left" vertical="top" wrapText="1"/>
    </xf>
    <xf numFmtId="168" fontId="65" fillId="0" borderId="10" xfId="0" applyNumberFormat="1" applyFont="1" applyBorder="1" applyAlignment="1">
      <alignment horizontal="center" vertical="top" wrapText="1"/>
    </xf>
    <xf numFmtId="49" fontId="65" fillId="0" borderId="10" xfId="0" applyNumberFormat="1" applyFont="1" applyBorder="1" applyAlignment="1">
      <alignment horizontal="center" vertical="top" wrapText="1"/>
    </xf>
    <xf numFmtId="49" fontId="65" fillId="0" borderId="10" xfId="0" applyNumberFormat="1" applyFont="1" applyBorder="1" applyAlignment="1">
      <alignment horizontal="left" vertical="top" wrapText="1"/>
    </xf>
    <xf numFmtId="2" fontId="65" fillId="0" borderId="10" xfId="0" applyNumberFormat="1" applyFont="1" applyBorder="1" applyAlignment="1">
      <alignment horizontal="center" vertical="top" wrapText="1"/>
    </xf>
    <xf numFmtId="164" fontId="65" fillId="0" borderId="10" xfId="0" applyNumberFormat="1" applyFont="1" applyBorder="1" applyAlignment="1">
      <alignment horizontal="right" vertical="top" wrapText="1"/>
    </xf>
    <xf numFmtId="49" fontId="69" fillId="0" borderId="10" xfId="0" applyNumberFormat="1" applyFont="1" applyBorder="1" applyAlignment="1">
      <alignment horizontal="center" vertical="center"/>
    </xf>
    <xf numFmtId="49" fontId="63" fillId="0" borderId="10" xfId="0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left" vertical="center"/>
    </xf>
    <xf numFmtId="49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vertical="top" wrapText="1"/>
    </xf>
    <xf numFmtId="49" fontId="3" fillId="0" borderId="0" xfId="3" applyNumberFormat="1" applyFont="1" applyAlignment="1">
      <alignment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right" vertical="top" wrapText="1"/>
    </xf>
    <xf numFmtId="49" fontId="3" fillId="0" borderId="14" xfId="3" applyNumberFormat="1" applyFont="1" applyBorder="1" applyAlignment="1">
      <alignment horizontal="center" vertical="top" wrapText="1"/>
    </xf>
    <xf numFmtId="49" fontId="3" fillId="0" borderId="15" xfId="3" applyNumberFormat="1" applyFont="1" applyBorder="1" applyAlignment="1">
      <alignment horizontal="center" vertical="top" wrapText="1"/>
    </xf>
    <xf numFmtId="49" fontId="3" fillId="0" borderId="4" xfId="3" applyNumberFormat="1" applyFont="1" applyBorder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49" fontId="3" fillId="0" borderId="0" xfId="3" applyNumberFormat="1" applyFont="1" applyAlignment="1">
      <alignment vertical="top" wrapText="1"/>
    </xf>
    <xf numFmtId="49" fontId="3" fillId="0" borderId="0" xfId="3" applyNumberFormat="1" applyFont="1" applyAlignment="1">
      <alignment horizontal="center" vertical="top" wrapText="1"/>
    </xf>
    <xf numFmtId="0" fontId="12" fillId="0" borderId="0" xfId="3" applyFont="1" applyAlignment="1">
      <alignment horizontal="center" wrapText="1"/>
    </xf>
    <xf numFmtId="0" fontId="30" fillId="6" borderId="54" xfId="3" applyFont="1" applyFill="1" applyBorder="1" applyAlignment="1">
      <alignment horizontal="center" vertical="center" wrapText="1"/>
    </xf>
    <xf numFmtId="49" fontId="30" fillId="6" borderId="54" xfId="3" applyNumberFormat="1" applyFont="1" applyFill="1" applyBorder="1" applyAlignment="1">
      <alignment horizontal="center" vertical="center" wrapText="1"/>
    </xf>
    <xf numFmtId="0" fontId="30" fillId="6" borderId="58" xfId="3" applyFont="1" applyFill="1" applyBorder="1" applyAlignment="1">
      <alignment horizontal="center" vertical="center" wrapText="1"/>
    </xf>
    <xf numFmtId="49" fontId="30" fillId="0" borderId="13" xfId="3" applyNumberFormat="1" applyFont="1" applyBorder="1" applyAlignment="1">
      <alignment horizontal="center" vertical="center" wrapText="1"/>
    </xf>
    <xf numFmtId="4" fontId="30" fillId="0" borderId="13" xfId="3" applyNumberFormat="1" applyFont="1" applyBorder="1" applyAlignment="1">
      <alignment horizontal="center" vertical="center" wrapText="1"/>
    </xf>
    <xf numFmtId="169" fontId="70" fillId="0" borderId="13" xfId="3" applyNumberFormat="1" applyFont="1" applyBorder="1" applyAlignment="1">
      <alignment horizontal="center" vertical="center" wrapText="1"/>
    </xf>
    <xf numFmtId="169" fontId="30" fillId="0" borderId="13" xfId="3" applyNumberFormat="1" applyFont="1" applyBorder="1" applyAlignment="1">
      <alignment horizontal="center" vertical="center" wrapText="1"/>
    </xf>
    <xf numFmtId="169" fontId="30" fillId="0" borderId="59" xfId="3" applyNumberFormat="1" applyFont="1" applyBorder="1" applyAlignment="1">
      <alignment horizontal="center" vertical="center" wrapText="1"/>
    </xf>
    <xf numFmtId="169" fontId="17" fillId="0" borderId="0" xfId="3" applyNumberFormat="1" applyFont="1"/>
    <xf numFmtId="169" fontId="71" fillId="7" borderId="0" xfId="3" applyNumberFormat="1" applyFont="1" applyFill="1" applyAlignment="1">
      <alignment horizontal="right"/>
    </xf>
    <xf numFmtId="169" fontId="72" fillId="7" borderId="0" xfId="3" applyNumberFormat="1" applyFont="1" applyFill="1" applyAlignment="1">
      <alignment horizontal="center"/>
    </xf>
    <xf numFmtId="166" fontId="27" fillId="0" borderId="61" xfId="5" applyNumberFormat="1" applyFont="1" applyFill="1" applyBorder="1" applyAlignment="1" applyProtection="1">
      <alignment horizontal="center" vertical="center"/>
    </xf>
    <xf numFmtId="166" fontId="29" fillId="0" borderId="61" xfId="5" applyNumberFormat="1" applyFont="1" applyFill="1" applyBorder="1" applyAlignment="1" applyProtection="1">
      <alignment horizontal="center" vertical="center"/>
    </xf>
    <xf numFmtId="166" fontId="28" fillId="0" borderId="61" xfId="5" applyNumberFormat="1" applyFont="1" applyFill="1" applyBorder="1" applyAlignment="1" applyProtection="1">
      <alignment horizontal="center" vertical="center"/>
    </xf>
    <xf numFmtId="4" fontId="55" fillId="0" borderId="68" xfId="3" applyNumberFormat="1" applyFont="1" applyBorder="1" applyAlignment="1">
      <alignment horizontal="center" vertical="center"/>
    </xf>
    <xf numFmtId="4" fontId="55" fillId="0" borderId="65" xfId="3" applyNumberFormat="1" applyFont="1" applyBorder="1" applyAlignment="1">
      <alignment horizontal="center" vertical="center"/>
    </xf>
    <xf numFmtId="4" fontId="55" fillId="0" borderId="66" xfId="3" applyNumberFormat="1" applyFont="1" applyBorder="1" applyAlignment="1">
      <alignment horizontal="center" vertical="center"/>
    </xf>
    <xf numFmtId="4" fontId="55" fillId="0" borderId="67" xfId="3" applyNumberFormat="1" applyFont="1" applyBorder="1" applyAlignment="1">
      <alignment horizontal="center" vertical="center"/>
    </xf>
    <xf numFmtId="4" fontId="23" fillId="0" borderId="64" xfId="3" applyNumberFormat="1" applyFont="1" applyBorder="1" applyAlignment="1">
      <alignment horizontal="center" vertical="center"/>
    </xf>
    <xf numFmtId="4" fontId="23" fillId="0" borderId="67" xfId="3" applyNumberFormat="1" applyFont="1" applyBorder="1" applyAlignment="1">
      <alignment horizontal="center" vertical="center"/>
    </xf>
    <xf numFmtId="4" fontId="23" fillId="0" borderId="66" xfId="3" applyNumberFormat="1" applyFont="1" applyBorder="1" applyAlignment="1">
      <alignment horizontal="center" vertical="center"/>
    </xf>
    <xf numFmtId="0" fontId="27" fillId="0" borderId="61" xfId="4" applyFont="1" applyBorder="1" applyAlignment="1">
      <alignment horizontal="center" vertical="center"/>
    </xf>
    <xf numFmtId="4" fontId="58" fillId="0" borderId="68" xfId="3" applyNumberFormat="1" applyFont="1" applyBorder="1" applyAlignment="1">
      <alignment horizontal="center" vertical="center"/>
    </xf>
    <xf numFmtId="4" fontId="58" fillId="0" borderId="65" xfId="3" applyNumberFormat="1" applyFont="1" applyBorder="1" applyAlignment="1">
      <alignment horizontal="center" vertical="center"/>
    </xf>
    <xf numFmtId="4" fontId="59" fillId="0" borderId="66" xfId="3" applyNumberFormat="1" applyFont="1" applyBorder="1" applyAlignment="1">
      <alignment horizontal="center" vertical="center"/>
    </xf>
    <xf numFmtId="4" fontId="59" fillId="0" borderId="67" xfId="3" applyNumberFormat="1" applyFont="1" applyBorder="1" applyAlignment="1">
      <alignment horizontal="center" vertical="center"/>
    </xf>
    <xf numFmtId="4" fontId="54" fillId="0" borderId="64" xfId="3" applyNumberFormat="1" applyFont="1" applyBorder="1" applyAlignment="1">
      <alignment horizontal="center" vertical="center"/>
    </xf>
    <xf numFmtId="4" fontId="34" fillId="0" borderId="66" xfId="3" applyNumberFormat="1" applyFont="1" applyBorder="1" applyAlignment="1">
      <alignment horizontal="center" vertical="center"/>
    </xf>
    <xf numFmtId="4" fontId="34" fillId="0" borderId="67" xfId="3" applyNumberFormat="1" applyFont="1" applyBorder="1" applyAlignment="1">
      <alignment horizontal="center" vertical="center"/>
    </xf>
    <xf numFmtId="4" fontId="60" fillId="0" borderId="66" xfId="3" applyNumberFormat="1" applyFont="1" applyBorder="1" applyAlignment="1">
      <alignment horizontal="center" vertical="center"/>
    </xf>
    <xf numFmtId="4" fontId="60" fillId="3" borderId="68" xfId="3" applyNumberFormat="1" applyFont="1" applyFill="1" applyBorder="1" applyAlignment="1">
      <alignment horizontal="center" vertical="center"/>
    </xf>
    <xf numFmtId="4" fontId="60" fillId="4" borderId="68" xfId="3" applyNumberFormat="1" applyFont="1" applyFill="1" applyBorder="1" applyAlignment="1">
      <alignment horizontal="center" vertical="center"/>
    </xf>
    <xf numFmtId="4" fontId="60" fillId="0" borderId="6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horizontal="center" vertical="center" wrapText="1"/>
    </xf>
    <xf numFmtId="0" fontId="25" fillId="0" borderId="13" xfId="4" applyFont="1" applyBorder="1" applyAlignment="1">
      <alignment horizontal="center"/>
    </xf>
    <xf numFmtId="0" fontId="25" fillId="0" borderId="0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 wrapText="1"/>
    </xf>
    <xf numFmtId="0" fontId="73" fillId="0" borderId="37" xfId="4" applyFont="1" applyBorder="1" applyAlignment="1">
      <alignment horizontal="center" vertical="center"/>
    </xf>
    <xf numFmtId="166" fontId="36" fillId="0" borderId="60" xfId="5" applyNumberFormat="1" applyFont="1" applyFill="1" applyBorder="1" applyAlignment="1" applyProtection="1">
      <alignment horizontal="center" vertical="center"/>
    </xf>
    <xf numFmtId="4" fontId="61" fillId="0" borderId="72" xfId="3" applyNumberFormat="1" applyFont="1" applyBorder="1" applyAlignment="1">
      <alignment horizontal="center" vertical="center"/>
    </xf>
    <xf numFmtId="4" fontId="62" fillId="0" borderId="73" xfId="3" applyNumberFormat="1" applyFont="1" applyBorder="1" applyAlignment="1">
      <alignment horizontal="center" vertical="center"/>
    </xf>
    <xf numFmtId="4" fontId="61" fillId="0" borderId="74" xfId="3" applyNumberFormat="1" applyFont="1" applyBorder="1" applyAlignment="1">
      <alignment horizontal="center" vertical="center"/>
    </xf>
    <xf numFmtId="4" fontId="62" fillId="0" borderId="75" xfId="3" applyNumberFormat="1" applyFont="1" applyBorder="1" applyAlignment="1">
      <alignment horizontal="center" vertical="center"/>
    </xf>
    <xf numFmtId="4" fontId="37" fillId="0" borderId="76" xfId="3" applyNumberFormat="1" applyFont="1" applyBorder="1" applyAlignment="1">
      <alignment horizontal="center" vertical="center"/>
    </xf>
    <xf numFmtId="4" fontId="37" fillId="0" borderId="75" xfId="3" applyNumberFormat="1" applyFont="1" applyBorder="1" applyAlignment="1">
      <alignment horizontal="center" vertical="center"/>
    </xf>
    <xf numFmtId="4" fontId="37" fillId="0" borderId="74" xfId="3" applyNumberFormat="1" applyFont="1" applyBorder="1" applyAlignment="1">
      <alignment horizontal="center" vertical="center"/>
    </xf>
    <xf numFmtId="0" fontId="55" fillId="0" borderId="52" xfId="3" applyFont="1" applyBorder="1" applyAlignment="1">
      <alignment horizontal="center" vertical="center"/>
    </xf>
    <xf numFmtId="0" fontId="55" fillId="0" borderId="77" xfId="3" applyFont="1" applyBorder="1" applyAlignment="1">
      <alignment horizontal="center" vertical="center"/>
    </xf>
    <xf numFmtId="0" fontId="55" fillId="0" borderId="78" xfId="3" applyFont="1" applyBorder="1" applyAlignment="1">
      <alignment horizontal="center" vertical="center"/>
    </xf>
    <xf numFmtId="0" fontId="55" fillId="0" borderId="59" xfId="3" applyFont="1" applyBorder="1" applyAlignment="1">
      <alignment horizontal="center" vertical="center"/>
    </xf>
    <xf numFmtId="0" fontId="23" fillId="0" borderId="15" xfId="3" applyFont="1" applyBorder="1" applyAlignment="1">
      <alignment horizontal="center" vertical="center"/>
    </xf>
    <xf numFmtId="0" fontId="23" fillId="0" borderId="59" xfId="3" applyFont="1" applyBorder="1" applyAlignment="1">
      <alignment horizontal="center" vertical="center"/>
    </xf>
    <xf numFmtId="0" fontId="23" fillId="0" borderId="78" xfId="3" applyFont="1" applyBorder="1" applyAlignment="1">
      <alignment horizontal="center" vertical="center"/>
    </xf>
    <xf numFmtId="0" fontId="57" fillId="0" borderId="79" xfId="4" applyFont="1" applyBorder="1" applyAlignment="1">
      <alignment horizontal="center" vertical="center" wrapText="1"/>
    </xf>
    <xf numFmtId="0" fontId="33" fillId="0" borderId="81" xfId="4" applyFont="1" applyBorder="1" applyAlignment="1">
      <alignment horizontal="center" vertical="center" wrapText="1"/>
    </xf>
    <xf numFmtId="0" fontId="33" fillId="0" borderId="82" xfId="4" applyFont="1" applyBorder="1" applyAlignment="1">
      <alignment horizontal="center" vertical="center" wrapText="1"/>
    </xf>
    <xf numFmtId="4" fontId="77" fillId="0" borderId="61" xfId="3" applyNumberFormat="1" applyFont="1" applyBorder="1" applyAlignment="1">
      <alignment horizontal="center"/>
    </xf>
    <xf numFmtId="4" fontId="77" fillId="0" borderId="61" xfId="3" applyNumberFormat="1" applyFont="1" applyBorder="1" applyAlignment="1"/>
    <xf numFmtId="4" fontId="76" fillId="3" borderId="61" xfId="3" applyNumberFormat="1" applyFont="1" applyFill="1" applyBorder="1" applyAlignment="1"/>
    <xf numFmtId="4" fontId="77" fillId="0" borderId="62" xfId="3" applyNumberFormat="1" applyFont="1" applyBorder="1" applyAlignment="1">
      <alignment horizontal="center"/>
    </xf>
    <xf numFmtId="4" fontId="77" fillId="0" borderId="66" xfId="3" applyNumberFormat="1" applyFont="1" applyBorder="1" applyAlignment="1">
      <alignment horizontal="center"/>
    </xf>
    <xf numFmtId="4" fontId="77" fillId="0" borderId="67" xfId="3" applyNumberFormat="1" applyFont="1" applyBorder="1" applyAlignment="1">
      <alignment horizontal="center"/>
    </xf>
    <xf numFmtId="4" fontId="76" fillId="3" borderId="66" xfId="3" applyNumberFormat="1" applyFont="1" applyFill="1" applyBorder="1" applyAlignment="1">
      <alignment horizontal="center"/>
    </xf>
    <xf numFmtId="4" fontId="77" fillId="0" borderId="66" xfId="9" applyNumberFormat="1" applyFont="1" applyBorder="1" applyAlignment="1">
      <alignment horizontal="center"/>
    </xf>
    <xf numFmtId="4" fontId="77" fillId="0" borderId="70" xfId="3" applyNumberFormat="1" applyFont="1" applyBorder="1" applyAlignment="1">
      <alignment horizontal="center"/>
    </xf>
    <xf numFmtId="4" fontId="77" fillId="0" borderId="85" xfId="3" applyNumberFormat="1" applyFont="1" applyBorder="1" applyAlignment="1"/>
    <xf numFmtId="4" fontId="76" fillId="2" borderId="66" xfId="3" applyNumberFormat="1" applyFont="1" applyFill="1" applyBorder="1" applyAlignment="1">
      <alignment horizontal="center"/>
    </xf>
    <xf numFmtId="4" fontId="77" fillId="2" borderId="62" xfId="3" applyNumberFormat="1" applyFont="1" applyFill="1" applyBorder="1" applyAlignment="1">
      <alignment horizontal="center"/>
    </xf>
    <xf numFmtId="4" fontId="77" fillId="2" borderId="61" xfId="3" applyNumberFormat="1" applyFont="1" applyFill="1" applyBorder="1" applyAlignment="1"/>
    <xf numFmtId="4" fontId="77" fillId="2" borderId="61" xfId="3" applyNumberFormat="1" applyFont="1" applyFill="1" applyBorder="1" applyAlignment="1">
      <alignment horizontal="center"/>
    </xf>
    <xf numFmtId="4" fontId="77" fillId="2" borderId="67" xfId="3" applyNumberFormat="1" applyFont="1" applyFill="1" applyBorder="1" applyAlignment="1">
      <alignment horizontal="center"/>
    </xf>
    <xf numFmtId="4" fontId="76" fillId="4" borderId="62" xfId="3" applyNumberFormat="1" applyFont="1" applyFill="1" applyBorder="1" applyAlignment="1">
      <alignment horizontal="center"/>
    </xf>
    <xf numFmtId="4" fontId="76" fillId="4" borderId="66" xfId="3" applyNumberFormat="1" applyFont="1" applyFill="1" applyBorder="1" applyAlignment="1">
      <alignment horizontal="center"/>
    </xf>
    <xf numFmtId="4" fontId="76" fillId="4" borderId="61" xfId="3" applyNumberFormat="1" applyFont="1" applyFill="1" applyBorder="1" applyAlignment="1"/>
    <xf numFmtId="4" fontId="76" fillId="6" borderId="62" xfId="3" applyNumberFormat="1" applyFont="1" applyFill="1" applyBorder="1" applyAlignment="1">
      <alignment horizontal="center"/>
    </xf>
    <xf numFmtId="4" fontId="76" fillId="6" borderId="66" xfId="3" applyNumberFormat="1" applyFont="1" applyFill="1" applyBorder="1" applyAlignment="1">
      <alignment horizontal="center"/>
    </xf>
    <xf numFmtId="4" fontId="76" fillId="6" borderId="61" xfId="3" applyNumberFormat="1" applyFont="1" applyFill="1" applyBorder="1" applyAlignment="1"/>
    <xf numFmtId="4" fontId="78" fillId="5" borderId="62" xfId="3" applyNumberFormat="1" applyFont="1" applyFill="1" applyBorder="1" applyAlignment="1">
      <alignment horizontal="center"/>
    </xf>
    <xf numFmtId="4" fontId="77" fillId="5" borderId="66" xfId="3" applyNumberFormat="1" applyFont="1" applyFill="1" applyBorder="1" applyAlignment="1">
      <alignment horizontal="center"/>
    </xf>
    <xf numFmtId="4" fontId="78" fillId="5" borderId="61" xfId="3" applyNumberFormat="1" applyFont="1" applyFill="1" applyBorder="1" applyAlignment="1"/>
    <xf numFmtId="4" fontId="78" fillId="5" borderId="61" xfId="3" applyNumberFormat="1" applyFont="1" applyFill="1" applyBorder="1" applyAlignment="1">
      <alignment horizontal="center"/>
    </xf>
    <xf numFmtId="4" fontId="78" fillId="5" borderId="67" xfId="3" applyNumberFormat="1" applyFont="1" applyFill="1" applyBorder="1" applyAlignment="1">
      <alignment horizontal="center"/>
    </xf>
    <xf numFmtId="0" fontId="75" fillId="0" borderId="30" xfId="4" applyFont="1" applyBorder="1" applyAlignment="1">
      <alignment horizontal="right" wrapText="1"/>
    </xf>
    <xf numFmtId="4" fontId="78" fillId="0" borderId="86" xfId="3" applyNumberFormat="1" applyFont="1" applyBorder="1" applyAlignment="1">
      <alignment horizontal="center"/>
    </xf>
    <xf numFmtId="4" fontId="77" fillId="0" borderId="30" xfId="3" applyNumberFormat="1" applyFont="1" applyBorder="1" applyAlignment="1">
      <alignment horizontal="center"/>
    </xf>
    <xf numFmtId="4" fontId="77" fillId="0" borderId="87" xfId="3" applyNumberFormat="1" applyFont="1" applyBorder="1" applyAlignment="1"/>
    <xf numFmtId="0" fontId="33" fillId="4" borderId="66" xfId="4" applyFont="1" applyFill="1" applyBorder="1" applyAlignment="1">
      <alignment horizontal="right" wrapText="1"/>
    </xf>
    <xf numFmtId="0" fontId="26" fillId="0" borderId="66" xfId="4" applyFont="1" applyBorder="1" applyAlignment="1">
      <alignment horizontal="right" wrapText="1"/>
    </xf>
    <xf numFmtId="0" fontId="33" fillId="6" borderId="66" xfId="4" applyFont="1" applyFill="1" applyBorder="1" applyAlignment="1">
      <alignment horizontal="right" wrapText="1"/>
    </xf>
    <xf numFmtId="0" fontId="33" fillId="5" borderId="66" xfId="4" applyFont="1" applyFill="1" applyBorder="1" applyAlignment="1">
      <alignment horizontal="right" wrapText="1"/>
    </xf>
    <xf numFmtId="0" fontId="30" fillId="0" borderId="66" xfId="4" applyFont="1" applyBorder="1" applyAlignment="1">
      <alignment horizontal="right" wrapText="1"/>
    </xf>
    <xf numFmtId="0" fontId="70" fillId="0" borderId="70" xfId="4" applyFont="1" applyBorder="1" applyAlignment="1">
      <alignment horizontal="right" wrapText="1"/>
    </xf>
    <xf numFmtId="4" fontId="78" fillId="0" borderId="88" xfId="3" applyNumberFormat="1" applyFont="1" applyBorder="1" applyAlignment="1">
      <alignment horizontal="center"/>
    </xf>
    <xf numFmtId="4" fontId="76" fillId="4" borderId="67" xfId="3" applyNumberFormat="1" applyFont="1" applyFill="1" applyBorder="1" applyAlignment="1">
      <alignment horizontal="center" vertical="center"/>
    </xf>
    <xf numFmtId="4" fontId="77" fillId="0" borderId="67" xfId="3" applyNumberFormat="1" applyFont="1" applyBorder="1" applyAlignment="1">
      <alignment horizontal="center" vertical="center"/>
    </xf>
    <xf numFmtId="4" fontId="76" fillId="6" borderId="67" xfId="3" applyNumberFormat="1" applyFont="1" applyFill="1" applyBorder="1" applyAlignment="1">
      <alignment horizontal="center" vertical="center"/>
    </xf>
    <xf numFmtId="4" fontId="76" fillId="6" borderId="67" xfId="3" applyNumberFormat="1" applyFont="1" applyFill="1" applyBorder="1" applyAlignment="1">
      <alignment horizontal="center"/>
    </xf>
    <xf numFmtId="4" fontId="77" fillId="0" borderId="61" xfId="3" applyNumberFormat="1" applyFont="1" applyBorder="1" applyAlignment="1">
      <alignment horizontal="center" vertical="center"/>
    </xf>
    <xf numFmtId="4" fontId="76" fillId="4" borderId="61" xfId="3" applyNumberFormat="1" applyFont="1" applyFill="1" applyBorder="1" applyAlignment="1">
      <alignment horizontal="center" vertical="center"/>
    </xf>
    <xf numFmtId="4" fontId="76" fillId="6" borderId="61" xfId="3" applyNumberFormat="1" applyFont="1" applyFill="1" applyBorder="1" applyAlignment="1">
      <alignment horizontal="center" vertical="center"/>
    </xf>
    <xf numFmtId="4" fontId="78" fillId="8" borderId="89" xfId="3" applyNumberFormat="1" applyFont="1" applyFill="1" applyBorder="1" applyAlignment="1">
      <alignment horizontal="center"/>
    </xf>
    <xf numFmtId="4" fontId="76" fillId="8" borderId="63" xfId="3" applyNumberFormat="1" applyFont="1" applyFill="1" applyBorder="1" applyAlignment="1">
      <alignment horizontal="center"/>
    </xf>
    <xf numFmtId="4" fontId="77" fillId="8" borderId="63" xfId="3" applyNumberFormat="1" applyFont="1" applyFill="1" applyBorder="1" applyAlignment="1">
      <alignment horizontal="center"/>
    </xf>
    <xf numFmtId="4" fontId="78" fillId="8" borderId="63" xfId="3" applyNumberFormat="1" applyFont="1" applyFill="1" applyBorder="1" applyAlignment="1">
      <alignment horizontal="center"/>
    </xf>
    <xf numFmtId="4" fontId="78" fillId="8" borderId="90" xfId="3" applyNumberFormat="1" applyFont="1" applyFill="1" applyBorder="1" applyAlignment="1">
      <alignment horizontal="center"/>
    </xf>
    <xf numFmtId="4" fontId="77" fillId="2" borderId="46" xfId="3" applyNumberFormat="1" applyFont="1" applyFill="1" applyBorder="1" applyAlignment="1">
      <alignment vertical="center"/>
    </xf>
    <xf numFmtId="4" fontId="77" fillId="2" borderId="87" xfId="3" applyNumberFormat="1" applyFont="1" applyFill="1" applyBorder="1" applyAlignment="1">
      <alignment vertical="center"/>
    </xf>
    <xf numFmtId="4" fontId="79" fillId="0" borderId="71" xfId="3" applyNumberFormat="1" applyFont="1" applyBorder="1" applyAlignment="1">
      <alignment horizontal="center"/>
    </xf>
    <xf numFmtId="4" fontId="76" fillId="0" borderId="85" xfId="3" applyNumberFormat="1" applyFont="1" applyBorder="1" applyAlignment="1">
      <alignment horizontal="center"/>
    </xf>
    <xf numFmtId="0" fontId="25" fillId="0" borderId="0" xfId="4" applyFont="1" applyAlignment="1">
      <alignment horizontal="right"/>
    </xf>
    <xf numFmtId="4" fontId="0" fillId="0" borderId="0" xfId="0" applyNumberFormat="1"/>
    <xf numFmtId="0" fontId="8" fillId="9" borderId="0" xfId="0" applyFont="1" applyFill="1"/>
    <xf numFmtId="4" fontId="0" fillId="9" borderId="0" xfId="0" applyNumberFormat="1" applyFill="1"/>
    <xf numFmtId="0" fontId="80" fillId="9" borderId="37" xfId="0" applyFont="1" applyFill="1" applyBorder="1"/>
    <xf numFmtId="4" fontId="80" fillId="9" borderId="38" xfId="0" applyNumberFormat="1" applyFont="1" applyFill="1" applyBorder="1"/>
    <xf numFmtId="0" fontId="81" fillId="0" borderId="39" xfId="0" applyFont="1" applyBorder="1"/>
    <xf numFmtId="166" fontId="75" fillId="0" borderId="0" xfId="5" applyNumberFormat="1" applyFont="1" applyFill="1" applyBorder="1" applyAlignment="1" applyProtection="1">
      <alignment horizontal="center" vertical="center"/>
    </xf>
    <xf numFmtId="4" fontId="77" fillId="10" borderId="62" xfId="3" applyNumberFormat="1" applyFont="1" applyFill="1" applyBorder="1" applyAlignment="1">
      <alignment horizontal="center"/>
    </xf>
    <xf numFmtId="4" fontId="56" fillId="0" borderId="0" xfId="4" applyNumberFormat="1" applyFont="1"/>
    <xf numFmtId="4" fontId="26" fillId="0" borderId="0" xfId="4" applyNumberFormat="1" applyFont="1" applyAlignment="1">
      <alignment horizontal="center" vertical="center"/>
    </xf>
    <xf numFmtId="4" fontId="26" fillId="0" borderId="0" xfId="4" applyNumberFormat="1" applyFont="1"/>
    <xf numFmtId="0" fontId="30" fillId="0" borderId="7" xfId="3" applyFont="1" applyBorder="1" applyAlignment="1">
      <alignment vertical="center" wrapText="1"/>
    </xf>
    <xf numFmtId="0" fontId="30" fillId="0" borderId="15" xfId="3" applyFont="1" applyBorder="1" applyAlignment="1">
      <alignment vertical="center" wrapText="1"/>
    </xf>
    <xf numFmtId="0" fontId="30" fillId="6" borderId="80" xfId="3" applyFont="1" applyFill="1" applyBorder="1" applyAlignment="1">
      <alignment horizontal="center" vertical="center" wrapText="1"/>
    </xf>
    <xf numFmtId="49" fontId="30" fillId="0" borderId="78" xfId="3" applyNumberFormat="1" applyFont="1" applyBorder="1" applyAlignment="1">
      <alignment horizontal="center" vertical="center" wrapText="1"/>
    </xf>
    <xf numFmtId="49" fontId="30" fillId="0" borderId="66" xfId="3" applyNumberFormat="1" applyFont="1" applyBorder="1" applyAlignment="1">
      <alignment horizontal="center" vertical="center" wrapText="1"/>
    </xf>
    <xf numFmtId="0" fontId="30" fillId="0" borderId="64" xfId="3" applyFont="1" applyBorder="1" applyAlignment="1">
      <alignment vertical="center" wrapText="1"/>
    </xf>
    <xf numFmtId="0" fontId="30" fillId="0" borderId="63" xfId="3" applyFont="1" applyBorder="1" applyAlignment="1">
      <alignment vertical="center" wrapText="1"/>
    </xf>
    <xf numFmtId="49" fontId="30" fillId="0" borderId="61" xfId="3" applyNumberFormat="1" applyFont="1" applyBorder="1" applyAlignment="1">
      <alignment horizontal="center" vertical="center" wrapText="1"/>
    </xf>
    <xf numFmtId="4" fontId="30" fillId="0" borderId="61" xfId="3" applyNumberFormat="1" applyFont="1" applyBorder="1" applyAlignment="1">
      <alignment horizontal="center" vertical="center" wrapText="1"/>
    </xf>
    <xf numFmtId="169" fontId="70" fillId="0" borderId="61" xfId="3" applyNumberFormat="1" applyFont="1" applyBorder="1" applyAlignment="1">
      <alignment horizontal="center" vertical="center" wrapText="1"/>
    </xf>
    <xf numFmtId="169" fontId="30" fillId="0" borderId="61" xfId="3" applyNumberFormat="1" applyFont="1" applyBorder="1" applyAlignment="1">
      <alignment horizontal="center" vertical="center" wrapText="1"/>
    </xf>
    <xf numFmtId="0" fontId="30" fillId="0" borderId="61" xfId="3" applyFont="1" applyBorder="1" applyAlignment="1">
      <alignment horizontal="center" vertical="center" wrapText="1"/>
    </xf>
    <xf numFmtId="0" fontId="30" fillId="0" borderId="66" xfId="3" applyFont="1" applyBorder="1" applyAlignment="1">
      <alignment horizontal="center" vertical="center" wrapText="1"/>
    </xf>
    <xf numFmtId="0" fontId="30" fillId="0" borderId="61" xfId="3" applyFont="1" applyBorder="1" applyAlignment="1">
      <alignment vertical="center" wrapText="1"/>
    </xf>
    <xf numFmtId="0" fontId="30" fillId="0" borderId="66" xfId="3" applyFont="1" applyBorder="1" applyAlignment="1">
      <alignment horizontal="center" wrapText="1"/>
    </xf>
    <xf numFmtId="0" fontId="30" fillId="0" borderId="64" xfId="3" applyFont="1" applyBorder="1" applyAlignment="1">
      <alignment wrapText="1"/>
    </xf>
    <xf numFmtId="0" fontId="30" fillId="0" borderId="63" xfId="3" applyFont="1" applyBorder="1" applyAlignment="1">
      <alignment wrapText="1"/>
    </xf>
    <xf numFmtId="4" fontId="58" fillId="0" borderId="63" xfId="3" applyNumberFormat="1" applyFont="1" applyBorder="1" applyAlignment="1">
      <alignment horizontal="center" vertical="center"/>
    </xf>
    <xf numFmtId="0" fontId="30" fillId="0" borderId="92" xfId="3" applyFont="1" applyBorder="1" applyAlignment="1">
      <alignment wrapText="1"/>
    </xf>
    <xf numFmtId="0" fontId="30" fillId="0" borderId="38" xfId="3" applyFont="1" applyBorder="1" applyAlignment="1">
      <alignment wrapText="1"/>
    </xf>
    <xf numFmtId="0" fontId="30" fillId="0" borderId="93" xfId="3" applyFont="1" applyBorder="1" applyAlignment="1">
      <alignment vertical="center" wrapText="1"/>
    </xf>
    <xf numFmtId="0" fontId="30" fillId="0" borderId="93" xfId="3" applyFont="1" applyBorder="1" applyAlignment="1">
      <alignment horizontal="center" vertical="center" wrapText="1"/>
    </xf>
    <xf numFmtId="4" fontId="30" fillId="0" borderId="93" xfId="3" applyNumberFormat="1" applyFont="1" applyBorder="1" applyAlignment="1">
      <alignment horizontal="center" vertical="center" wrapText="1"/>
    </xf>
    <xf numFmtId="169" fontId="70" fillId="0" borderId="93" xfId="3" applyNumberFormat="1" applyFont="1" applyBorder="1" applyAlignment="1">
      <alignment horizontal="center" vertical="center" wrapText="1"/>
    </xf>
    <xf numFmtId="169" fontId="30" fillId="0" borderId="93" xfId="3" applyNumberFormat="1" applyFont="1" applyBorder="1" applyAlignment="1">
      <alignment horizontal="center" vertical="center" wrapText="1"/>
    </xf>
    <xf numFmtId="169" fontId="30" fillId="0" borderId="94" xfId="3" applyNumberFormat="1" applyFont="1" applyBorder="1" applyAlignment="1">
      <alignment horizontal="center" vertical="center" wrapText="1"/>
    </xf>
    <xf numFmtId="0" fontId="30" fillId="0" borderId="63" xfId="3" applyFont="1" applyBorder="1" applyAlignment="1">
      <alignment wrapText="1"/>
    </xf>
    <xf numFmtId="0" fontId="30" fillId="0" borderId="64" xfId="3" applyFont="1" applyBorder="1" applyAlignment="1">
      <alignment wrapText="1"/>
    </xf>
    <xf numFmtId="0" fontId="57" fillId="0" borderId="95" xfId="4" applyFont="1" applyBorder="1" applyAlignment="1">
      <alignment horizontal="center" vertical="center" wrapText="1"/>
    </xf>
    <xf numFmtId="0" fontId="57" fillId="0" borderId="96" xfId="4" applyFont="1" applyBorder="1" applyAlignment="1">
      <alignment horizontal="center" vertical="center" wrapText="1"/>
    </xf>
    <xf numFmtId="0" fontId="57" fillId="0" borderId="82" xfId="4" applyFont="1" applyBorder="1" applyAlignment="1">
      <alignment horizontal="center" vertical="center" wrapText="1"/>
    </xf>
    <xf numFmtId="4" fontId="56" fillId="0" borderId="0" xfId="4" applyNumberFormat="1" applyFont="1" applyAlignment="1"/>
    <xf numFmtId="49" fontId="3" fillId="0" borderId="76" xfId="3" applyNumberFormat="1" applyFont="1" applyBorder="1" applyAlignment="1">
      <alignment horizontal="center" vertical="top" wrapText="1"/>
    </xf>
    <xf numFmtId="0" fontId="30" fillId="0" borderId="91" xfId="3" applyFont="1" applyBorder="1" applyAlignment="1">
      <alignment horizontal="center" vertical="center" wrapText="1"/>
    </xf>
    <xf numFmtId="0" fontId="30" fillId="2" borderId="66" xfId="3" applyFont="1" applyFill="1" applyBorder="1" applyAlignment="1">
      <alignment horizontal="center" wrapText="1"/>
    </xf>
    <xf numFmtId="0" fontId="30" fillId="2" borderId="64" xfId="3" applyFont="1" applyFill="1" applyBorder="1" applyAlignment="1">
      <alignment wrapText="1"/>
    </xf>
    <xf numFmtId="0" fontId="30" fillId="2" borderId="63" xfId="3" applyFont="1" applyFill="1" applyBorder="1" applyAlignment="1">
      <alignment wrapText="1"/>
    </xf>
    <xf numFmtId="0" fontId="30" fillId="2" borderId="61" xfId="3" applyFont="1" applyFill="1" applyBorder="1" applyAlignment="1">
      <alignment vertical="center" wrapText="1"/>
    </xf>
    <xf numFmtId="0" fontId="30" fillId="2" borderId="61" xfId="3" applyFont="1" applyFill="1" applyBorder="1" applyAlignment="1">
      <alignment horizontal="center" vertical="center" wrapText="1"/>
    </xf>
    <xf numFmtId="4" fontId="30" fillId="2" borderId="61" xfId="3" applyNumberFormat="1" applyFont="1" applyFill="1" applyBorder="1" applyAlignment="1">
      <alignment horizontal="center" vertical="center" wrapText="1"/>
    </xf>
    <xf numFmtId="169" fontId="70" fillId="2" borderId="61" xfId="3" applyNumberFormat="1" applyFont="1" applyFill="1" applyBorder="1" applyAlignment="1">
      <alignment horizontal="center" vertical="center" wrapText="1"/>
    </xf>
    <xf numFmtId="169" fontId="30" fillId="2" borderId="61" xfId="3" applyNumberFormat="1" applyFont="1" applyFill="1" applyBorder="1" applyAlignment="1">
      <alignment horizontal="center" vertical="center" wrapText="1"/>
    </xf>
    <xf numFmtId="0" fontId="17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11" borderId="20" xfId="3" applyNumberFormat="1" applyFont="1" applyFill="1" applyBorder="1" applyAlignment="1">
      <alignment horizontal="center" vertical="top" wrapText="1"/>
    </xf>
    <xf numFmtId="49" fontId="13" fillId="11" borderId="20" xfId="3" applyNumberFormat="1" applyFont="1" applyFill="1" applyBorder="1" applyAlignment="1">
      <alignment horizontal="left" vertical="top" wrapText="1"/>
    </xf>
    <xf numFmtId="4" fontId="13" fillId="11" borderId="20" xfId="3" applyNumberFormat="1" applyFont="1" applyFill="1" applyBorder="1" applyAlignment="1">
      <alignment horizontal="right" vertical="top" wrapText="1"/>
    </xf>
    <xf numFmtId="0" fontId="13" fillId="11" borderId="20" xfId="3" applyFont="1" applyFill="1" applyBorder="1" applyAlignment="1">
      <alignment horizontal="center" vertical="top" wrapText="1"/>
    </xf>
    <xf numFmtId="0" fontId="3" fillId="0" borderId="7" xfId="2" applyFont="1" applyBorder="1"/>
    <xf numFmtId="0" fontId="3" fillId="0" borderId="7" xfId="2" applyFont="1" applyBorder="1" applyAlignment="1">
      <alignment horizontal="center" vertical="center"/>
    </xf>
    <xf numFmtId="0" fontId="83" fillId="0" borderId="7" xfId="2" applyFont="1" applyBorder="1" applyAlignment="1">
      <alignment horizontal="center" vertical="center"/>
    </xf>
    <xf numFmtId="49" fontId="3" fillId="0" borderId="0" xfId="2" applyNumberFormat="1" applyFont="1" applyAlignment="1">
      <alignment horizontal="left" vertical="top"/>
    </xf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horizontal="center" vertical="center"/>
    </xf>
    <xf numFmtId="0" fontId="83" fillId="0" borderId="0" xfId="2" applyFont="1" applyAlignment="1">
      <alignment horizontal="center" vertical="center"/>
    </xf>
    <xf numFmtId="0" fontId="14" fillId="0" borderId="0" xfId="2" applyFont="1"/>
    <xf numFmtId="0" fontId="14" fillId="0" borderId="0" xfId="2" applyFont="1" applyAlignment="1">
      <alignment horizontal="center" vertical="center"/>
    </xf>
    <xf numFmtId="0" fontId="84" fillId="0" borderId="0" xfId="2" applyFont="1" applyAlignment="1">
      <alignment horizontal="center" vertical="center"/>
    </xf>
    <xf numFmtId="0" fontId="83" fillId="0" borderId="0" xfId="2" applyFont="1"/>
    <xf numFmtId="0" fontId="3" fillId="0" borderId="0" xfId="2" applyFont="1"/>
    <xf numFmtId="0" fontId="1" fillId="0" borderId="30" xfId="2" applyFont="1" applyBorder="1" applyAlignment="1">
      <alignment vertical="center" wrapText="1"/>
    </xf>
    <xf numFmtId="0" fontId="1" fillId="0" borderId="87" xfId="2" applyFont="1" applyBorder="1" applyAlignment="1">
      <alignment horizontal="center" vertical="center" wrapText="1"/>
    </xf>
    <xf numFmtId="0" fontId="1" fillId="0" borderId="99" xfId="2" applyFont="1" applyBorder="1" applyAlignment="1">
      <alignment horizontal="center" vertical="center" wrapText="1"/>
    </xf>
    <xf numFmtId="0" fontId="1" fillId="0" borderId="100" xfId="2" applyFont="1" applyBorder="1" applyAlignment="1">
      <alignment horizontal="center" vertical="center"/>
    </xf>
    <xf numFmtId="0" fontId="1" fillId="0" borderId="100" xfId="2" applyFont="1" applyBorder="1" applyAlignment="1">
      <alignment horizontal="center" vertical="center" wrapText="1"/>
    </xf>
    <xf numFmtId="0" fontId="51" fillId="0" borderId="100" xfId="2" applyFont="1" applyBorder="1" applyAlignment="1">
      <alignment horizontal="center" vertical="center"/>
    </xf>
    <xf numFmtId="0" fontId="13" fillId="0" borderId="87" xfId="2" applyFont="1" applyBorder="1" applyAlignment="1">
      <alignment horizontal="center" vertical="center" wrapText="1"/>
    </xf>
    <xf numFmtId="0" fontId="13" fillId="0" borderId="86" xfId="2" applyFont="1" applyBorder="1" applyAlignment="1">
      <alignment horizontal="center" vertical="center" wrapText="1"/>
    </xf>
    <xf numFmtId="0" fontId="51" fillId="0" borderId="101" xfId="2" applyFont="1" applyBorder="1" applyAlignment="1">
      <alignment horizontal="center" vertical="center"/>
    </xf>
    <xf numFmtId="0" fontId="13" fillId="0" borderId="31" xfId="2" applyFont="1" applyBorder="1" applyAlignment="1">
      <alignment horizontal="center" vertical="center" wrapText="1"/>
    </xf>
    <xf numFmtId="0" fontId="1" fillId="0" borderId="66" xfId="2" applyFont="1" applyBorder="1" applyAlignment="1">
      <alignment horizontal="center" vertical="center" wrapText="1"/>
    </xf>
    <xf numFmtId="0" fontId="1" fillId="0" borderId="6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61" xfId="2" applyFont="1" applyBorder="1" applyAlignment="1">
      <alignment horizontal="center" vertical="center"/>
    </xf>
    <xf numFmtId="0" fontId="13" fillId="0" borderId="61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66" xfId="2" applyFont="1" applyBorder="1" applyAlignment="1">
      <alignment horizontal="center" vertical="center"/>
    </xf>
    <xf numFmtId="0" fontId="13" fillId="0" borderId="67" xfId="2" applyFont="1" applyBorder="1" applyAlignment="1">
      <alignment horizontal="center" vertical="center"/>
    </xf>
    <xf numFmtId="0" fontId="5" fillId="0" borderId="66" xfId="2" applyFont="1" applyBorder="1" applyAlignment="1">
      <alignment vertical="center"/>
    </xf>
    <xf numFmtId="0" fontId="5" fillId="0" borderId="61" xfId="2" applyFont="1" applyBorder="1" applyAlignment="1">
      <alignment vertical="center"/>
    </xf>
    <xf numFmtId="0" fontId="5" fillId="0" borderId="61" xfId="2" applyFont="1" applyBorder="1" applyAlignment="1">
      <alignment horizontal="center" vertical="center"/>
    </xf>
    <xf numFmtId="0" fontId="52" fillId="0" borderId="6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2" fillId="0" borderId="66" xfId="2" applyFont="1" applyBorder="1" applyAlignment="1">
      <alignment horizontal="center" vertical="center"/>
    </xf>
    <xf numFmtId="0" fontId="5" fillId="0" borderId="67" xfId="2" applyFont="1" applyBorder="1" applyAlignment="1">
      <alignment horizontal="center" vertical="center"/>
    </xf>
    <xf numFmtId="49" fontId="1" fillId="0" borderId="74" xfId="2" applyNumberFormat="1" applyFont="1" applyBorder="1" applyAlignment="1">
      <alignment horizontal="center" vertical="top" wrapText="1"/>
    </xf>
    <xf numFmtId="0" fontId="1" fillId="0" borderId="5" xfId="2" applyFont="1" applyBorder="1" applyAlignment="1">
      <alignment horizontal="left" vertical="top" wrapText="1"/>
    </xf>
    <xf numFmtId="0" fontId="1" fillId="0" borderId="60" xfId="2" applyFont="1" applyBorder="1" applyAlignment="1">
      <alignment horizontal="center" vertical="center" wrapText="1"/>
    </xf>
    <xf numFmtId="168" fontId="13" fillId="0" borderId="60" xfId="2" applyNumberFormat="1" applyFont="1" applyBorder="1" applyAlignment="1">
      <alignment horizontal="center" vertical="center"/>
    </xf>
    <xf numFmtId="4" fontId="13" fillId="0" borderId="60" xfId="2" applyNumberFormat="1" applyFont="1" applyBorder="1" applyAlignment="1">
      <alignment horizontal="center" vertical="center"/>
    </xf>
    <xf numFmtId="168" fontId="85" fillId="0" borderId="60" xfId="2" applyNumberFormat="1" applyFont="1" applyBorder="1" applyAlignment="1">
      <alignment horizontal="center" vertical="center"/>
    </xf>
    <xf numFmtId="168" fontId="52" fillId="0" borderId="60" xfId="2" applyNumberFormat="1" applyFont="1" applyBorder="1" applyAlignment="1">
      <alignment horizontal="center" vertical="center"/>
    </xf>
    <xf numFmtId="4" fontId="13" fillId="0" borderId="4" xfId="2" applyNumberFormat="1" applyFont="1" applyBorder="1" applyAlignment="1">
      <alignment horizontal="center" vertical="center"/>
    </xf>
    <xf numFmtId="168" fontId="52" fillId="0" borderId="74" xfId="2" applyNumberFormat="1" applyFont="1" applyBorder="1" applyAlignment="1">
      <alignment horizontal="center" vertical="center"/>
    </xf>
    <xf numFmtId="4" fontId="13" fillId="0" borderId="75" xfId="2" applyNumberFormat="1" applyFont="1" applyBorder="1" applyAlignment="1">
      <alignment horizontal="center" vertical="center"/>
    </xf>
    <xf numFmtId="172" fontId="8" fillId="0" borderId="0" xfId="2" applyNumberFormat="1"/>
    <xf numFmtId="4" fontId="8" fillId="0" borderId="0" xfId="2" applyNumberFormat="1"/>
    <xf numFmtId="49" fontId="86" fillId="8" borderId="74" xfId="2" applyNumberFormat="1" applyFont="1" applyFill="1" applyBorder="1" applyAlignment="1">
      <alignment horizontal="center" vertical="top" wrapText="1"/>
    </xf>
    <xf numFmtId="0" fontId="86" fillId="8" borderId="5" xfId="2" applyFont="1" applyFill="1" applyBorder="1" applyAlignment="1">
      <alignment horizontal="left" vertical="top" wrapText="1"/>
    </xf>
    <xf numFmtId="168" fontId="86" fillId="8" borderId="60" xfId="2" applyNumberFormat="1" applyFont="1" applyFill="1" applyBorder="1" applyAlignment="1">
      <alignment horizontal="center" vertical="center"/>
    </xf>
    <xf numFmtId="4" fontId="87" fillId="0" borderId="60" xfId="2" applyNumberFormat="1" applyFont="1" applyBorder="1" applyAlignment="1">
      <alignment horizontal="center" vertical="center"/>
    </xf>
    <xf numFmtId="168" fontId="88" fillId="8" borderId="60" xfId="2" applyNumberFormat="1" applyFont="1" applyFill="1" applyBorder="1" applyAlignment="1">
      <alignment horizontal="center" vertical="center"/>
    </xf>
    <xf numFmtId="4" fontId="87" fillId="0" borderId="4" xfId="2" applyNumberFormat="1" applyFont="1" applyBorder="1" applyAlignment="1">
      <alignment horizontal="center" vertical="center"/>
    </xf>
    <xf numFmtId="168" fontId="88" fillId="8" borderId="74" xfId="2" applyNumberFormat="1" applyFont="1" applyFill="1" applyBorder="1" applyAlignment="1">
      <alignment horizontal="center" vertical="center"/>
    </xf>
    <xf numFmtId="4" fontId="87" fillId="0" borderId="75" xfId="2" applyNumberFormat="1" applyFont="1" applyBorder="1" applyAlignment="1">
      <alignment horizontal="center" vertical="center"/>
    </xf>
    <xf numFmtId="168" fontId="8" fillId="0" borderId="0" xfId="2" applyNumberFormat="1"/>
    <xf numFmtId="168" fontId="88" fillId="2" borderId="61" xfId="2" applyNumberFormat="1" applyFont="1" applyFill="1" applyBorder="1" applyAlignment="1">
      <alignment horizontal="center" vertical="center"/>
    </xf>
    <xf numFmtId="0" fontId="5" fillId="2" borderId="61" xfId="2" applyFont="1" applyFill="1" applyBorder="1" applyAlignment="1">
      <alignment horizontal="center" vertical="center"/>
    </xf>
    <xf numFmtId="0" fontId="1" fillId="0" borderId="5" xfId="2" applyFont="1" applyBorder="1" applyAlignment="1">
      <alignment vertical="top" wrapText="1"/>
    </xf>
    <xf numFmtId="168" fontId="51" fillId="2" borderId="61" xfId="2" applyNumberFormat="1" applyFont="1" applyFill="1" applyBorder="1" applyAlignment="1">
      <alignment horizontal="center" vertical="center"/>
    </xf>
    <xf numFmtId="0" fontId="51" fillId="2" borderId="61" xfId="2" applyFont="1" applyFill="1" applyBorder="1" applyAlignment="1">
      <alignment horizontal="center" vertical="center"/>
    </xf>
    <xf numFmtId="0" fontId="86" fillId="8" borderId="5" xfId="2" applyFont="1" applyFill="1" applyBorder="1" applyAlignment="1">
      <alignment vertical="top" wrapText="1"/>
    </xf>
    <xf numFmtId="168" fontId="88" fillId="2" borderId="60" xfId="2" applyNumberFormat="1" applyFont="1" applyFill="1" applyBorder="1" applyAlignment="1">
      <alignment horizontal="center" vertical="center"/>
    </xf>
    <xf numFmtId="173" fontId="13" fillId="0" borderId="60" xfId="2" applyNumberFormat="1" applyFont="1" applyBorder="1" applyAlignment="1">
      <alignment horizontal="center" vertical="center"/>
    </xf>
    <xf numFmtId="173" fontId="52" fillId="0" borderId="60" xfId="2" applyNumberFormat="1" applyFont="1" applyBorder="1" applyAlignment="1">
      <alignment horizontal="center" vertical="center"/>
    </xf>
    <xf numFmtId="0" fontId="1" fillId="0" borderId="66" xfId="2" applyFont="1" applyBorder="1" applyAlignment="1">
      <alignment vertical="center" wrapText="1"/>
    </xf>
    <xf numFmtId="0" fontId="1" fillId="0" borderId="61" xfId="2" applyFont="1" applyBorder="1" applyAlignment="1">
      <alignment vertical="center" wrapText="1"/>
    </xf>
    <xf numFmtId="0" fontId="1" fillId="0" borderId="1" xfId="2" applyFont="1" applyBorder="1" applyAlignment="1">
      <alignment horizontal="center" vertical="center"/>
    </xf>
    <xf numFmtId="0" fontId="1" fillId="0" borderId="67" xfId="2" applyFont="1" applyBorder="1" applyAlignment="1">
      <alignment horizontal="center" vertical="center"/>
    </xf>
    <xf numFmtId="164" fontId="13" fillId="0" borderId="60" xfId="2" applyNumberFormat="1" applyFont="1" applyBorder="1" applyAlignment="1">
      <alignment horizontal="center" vertical="center"/>
    </xf>
    <xf numFmtId="164" fontId="52" fillId="0" borderId="60" xfId="2" applyNumberFormat="1" applyFont="1" applyBorder="1" applyAlignment="1">
      <alignment horizontal="center" vertical="center"/>
    </xf>
    <xf numFmtId="164" fontId="52" fillId="0" borderId="74" xfId="2" applyNumberFormat="1" applyFont="1" applyBorder="1" applyAlignment="1">
      <alignment horizontal="center" vertical="center"/>
    </xf>
    <xf numFmtId="174" fontId="13" fillId="0" borderId="60" xfId="2" applyNumberFormat="1" applyFont="1" applyBorder="1" applyAlignment="1">
      <alignment horizontal="center" vertical="center"/>
    </xf>
    <xf numFmtId="174" fontId="52" fillId="0" borderId="60" xfId="2" applyNumberFormat="1" applyFont="1" applyBorder="1" applyAlignment="1">
      <alignment horizontal="center" vertical="center"/>
    </xf>
    <xf numFmtId="49" fontId="1" fillId="3" borderId="74" xfId="2" applyNumberFormat="1" applyFont="1" applyFill="1" applyBorder="1" applyAlignment="1">
      <alignment horizontal="center" vertical="top" wrapText="1"/>
    </xf>
    <xf numFmtId="0" fontId="1" fillId="3" borderId="5" xfId="2" applyFont="1" applyFill="1" applyBorder="1" applyAlignment="1">
      <alignment horizontal="left" vertical="top" wrapText="1"/>
    </xf>
    <xf numFmtId="0" fontId="1" fillId="3" borderId="60" xfId="2" applyFont="1" applyFill="1" applyBorder="1" applyAlignment="1">
      <alignment horizontal="center" vertical="center" wrapText="1"/>
    </xf>
    <xf numFmtId="168" fontId="13" fillId="3" borderId="60" xfId="2" applyNumberFormat="1" applyFont="1" applyFill="1" applyBorder="1" applyAlignment="1">
      <alignment horizontal="center" vertical="center"/>
    </xf>
    <xf numFmtId="4" fontId="13" fillId="3" borderId="60" xfId="2" applyNumberFormat="1" applyFont="1" applyFill="1" applyBorder="1" applyAlignment="1">
      <alignment horizontal="center" vertical="center"/>
    </xf>
    <xf numFmtId="168" fontId="52" fillId="3" borderId="60" xfId="2" applyNumberFormat="1" applyFont="1" applyFill="1" applyBorder="1" applyAlignment="1">
      <alignment horizontal="center" vertical="center"/>
    </xf>
    <xf numFmtId="4" fontId="13" fillId="3" borderId="4" xfId="2" applyNumberFormat="1" applyFont="1" applyFill="1" applyBorder="1" applyAlignment="1">
      <alignment horizontal="center" vertical="center"/>
    </xf>
    <xf numFmtId="168" fontId="52" fillId="3" borderId="74" xfId="2" applyNumberFormat="1" applyFont="1" applyFill="1" applyBorder="1" applyAlignment="1">
      <alignment horizontal="center" vertical="center"/>
    </xf>
    <xf numFmtId="4" fontId="13" fillId="3" borderId="75" xfId="2" applyNumberFormat="1" applyFont="1" applyFill="1" applyBorder="1" applyAlignment="1">
      <alignment horizontal="center" vertical="center"/>
    </xf>
    <xf numFmtId="1" fontId="13" fillId="0" borderId="60" xfId="2" applyNumberFormat="1" applyFont="1" applyBorder="1" applyAlignment="1">
      <alignment horizontal="center" vertical="center"/>
    </xf>
    <xf numFmtId="1" fontId="52" fillId="0" borderId="60" xfId="2" applyNumberFormat="1" applyFont="1" applyBorder="1" applyAlignment="1">
      <alignment horizontal="center" vertical="center"/>
    </xf>
    <xf numFmtId="1" fontId="52" fillId="0" borderId="74" xfId="2" applyNumberFormat="1" applyFont="1" applyBorder="1" applyAlignment="1">
      <alignment horizontal="center" vertical="center"/>
    </xf>
    <xf numFmtId="49" fontId="1" fillId="0" borderId="83" xfId="2" applyNumberFormat="1" applyFont="1" applyBorder="1" applyAlignment="1">
      <alignment horizontal="center" vertical="top" wrapText="1"/>
    </xf>
    <xf numFmtId="0" fontId="1" fillId="0" borderId="102" xfId="2" applyFont="1" applyBorder="1" applyAlignment="1">
      <alignment horizontal="left" vertical="top" wrapText="1"/>
    </xf>
    <xf numFmtId="0" fontId="1" fillId="0" borderId="103" xfId="2" applyFont="1" applyBorder="1" applyAlignment="1">
      <alignment horizontal="center" vertical="center" wrapText="1"/>
    </xf>
    <xf numFmtId="164" fontId="13" fillId="0" borderId="103" xfId="2" applyNumberFormat="1" applyFont="1" applyBorder="1" applyAlignment="1">
      <alignment horizontal="center" vertical="center"/>
    </xf>
    <xf numFmtId="4" fontId="13" fillId="0" borderId="103" xfId="2" applyNumberFormat="1" applyFont="1" applyBorder="1" applyAlignment="1">
      <alignment horizontal="center" vertical="center"/>
    </xf>
    <xf numFmtId="164" fontId="52" fillId="0" borderId="103" xfId="2" applyNumberFormat="1" applyFont="1" applyBorder="1" applyAlignment="1">
      <alignment horizontal="center" vertical="center"/>
    </xf>
    <xf numFmtId="4" fontId="13" fillId="0" borderId="104" xfId="2" applyNumberFormat="1" applyFont="1" applyBorder="1" applyAlignment="1">
      <alignment horizontal="center" vertical="center"/>
    </xf>
    <xf numFmtId="168" fontId="52" fillId="0" borderId="83" xfId="2" applyNumberFormat="1" applyFont="1" applyBorder="1" applyAlignment="1">
      <alignment horizontal="center" vertical="center"/>
    </xf>
    <xf numFmtId="4" fontId="13" fillId="0" borderId="84" xfId="2" applyNumberFormat="1" applyFont="1" applyBorder="1" applyAlignment="1">
      <alignment horizontal="center" vertical="center"/>
    </xf>
    <xf numFmtId="0" fontId="5" fillId="0" borderId="78" xfId="2" applyFont="1" applyBorder="1" applyAlignment="1">
      <alignment vertical="top"/>
    </xf>
    <xf numFmtId="0" fontId="51" fillId="0" borderId="14" xfId="2" applyFont="1" applyBorder="1" applyAlignment="1">
      <alignment vertical="top"/>
    </xf>
    <xf numFmtId="0" fontId="51" fillId="0" borderId="63" xfId="2" applyFont="1" applyBorder="1" applyAlignment="1">
      <alignment horizontal="center" vertical="center"/>
    </xf>
    <xf numFmtId="0" fontId="51" fillId="0" borderId="7" xfId="2" applyFont="1" applyBorder="1" applyAlignment="1">
      <alignment horizontal="center" vertical="center"/>
    </xf>
    <xf numFmtId="4" fontId="51" fillId="0" borderId="13" xfId="2" applyNumberFormat="1" applyFont="1" applyBorder="1" applyAlignment="1">
      <alignment horizontal="center" vertical="center"/>
    </xf>
    <xf numFmtId="0" fontId="52" fillId="0" borderId="7" xfId="2" applyFont="1" applyBorder="1" applyAlignment="1">
      <alignment horizontal="center" vertical="center"/>
    </xf>
    <xf numFmtId="4" fontId="51" fillId="0" borderId="14" xfId="2" applyNumberFormat="1" applyFont="1" applyBorder="1" applyAlignment="1">
      <alignment horizontal="center" vertical="center"/>
    </xf>
    <xf numFmtId="0" fontId="52" fillId="0" borderId="52" xfId="2" applyFont="1" applyBorder="1" applyAlignment="1">
      <alignment horizontal="center" vertical="center"/>
    </xf>
    <xf numFmtId="4" fontId="51" fillId="0" borderId="59" xfId="2" applyNumberFormat="1" applyFont="1" applyBorder="1" applyAlignment="1">
      <alignment horizontal="center" vertical="center"/>
    </xf>
    <xf numFmtId="0" fontId="6" fillId="0" borderId="66" xfId="2" applyFont="1" applyBorder="1" applyAlignment="1">
      <alignment vertical="top"/>
    </xf>
    <xf numFmtId="0" fontId="21" fillId="0" borderId="1" xfId="2" applyFont="1" applyBorder="1" applyAlignment="1">
      <alignment vertical="top"/>
    </xf>
    <xf numFmtId="0" fontId="21" fillId="0" borderId="63" xfId="2" applyFont="1" applyBorder="1" applyAlignment="1">
      <alignment horizontal="center" vertical="center"/>
    </xf>
    <xf numFmtId="4" fontId="21" fillId="0" borderId="61" xfId="2" applyNumberFormat="1" applyFont="1" applyBorder="1" applyAlignment="1">
      <alignment horizontal="center" vertical="center"/>
    </xf>
    <xf numFmtId="0" fontId="89" fillId="0" borderId="63" xfId="2" applyFont="1" applyBorder="1" applyAlignment="1">
      <alignment horizontal="center" vertical="center"/>
    </xf>
    <xf numFmtId="4" fontId="21" fillId="0" borderId="1" xfId="2" applyNumberFormat="1" applyFont="1" applyBorder="1" applyAlignment="1">
      <alignment horizontal="center" vertical="center"/>
    </xf>
    <xf numFmtId="0" fontId="89" fillId="0" borderId="68" xfId="2" applyFont="1" applyBorder="1" applyAlignment="1">
      <alignment horizontal="center" vertical="center"/>
    </xf>
    <xf numFmtId="4" fontId="21" fillId="0" borderId="67" xfId="2" applyNumberFormat="1" applyFont="1" applyBorder="1" applyAlignment="1">
      <alignment horizontal="center" vertical="center"/>
    </xf>
    <xf numFmtId="0" fontId="90" fillId="0" borderId="0" xfId="2" applyFont="1"/>
    <xf numFmtId="4" fontId="90" fillId="0" borderId="0" xfId="2" applyNumberFormat="1" applyFont="1"/>
    <xf numFmtId="0" fontId="5" fillId="0" borderId="66" xfId="2" applyFont="1" applyBorder="1" applyAlignment="1">
      <alignment vertical="top"/>
    </xf>
    <xf numFmtId="0" fontId="51" fillId="0" borderId="1" xfId="2" applyFont="1" applyBorder="1" applyAlignment="1">
      <alignment vertical="top"/>
    </xf>
    <xf numFmtId="4" fontId="51" fillId="0" borderId="61" xfId="2" applyNumberFormat="1" applyFont="1" applyBorder="1" applyAlignment="1">
      <alignment horizontal="center" vertical="center"/>
    </xf>
    <xf numFmtId="0" fontId="52" fillId="0" borderId="63" xfId="2" applyFont="1" applyBorder="1" applyAlignment="1">
      <alignment horizontal="center" vertical="center"/>
    </xf>
    <xf numFmtId="4" fontId="51" fillId="0" borderId="1" xfId="2" applyNumberFormat="1" applyFont="1" applyBorder="1" applyAlignment="1">
      <alignment horizontal="center" vertical="center"/>
    </xf>
    <xf numFmtId="0" fontId="52" fillId="0" borderId="68" xfId="2" applyFont="1" applyBorder="1" applyAlignment="1">
      <alignment horizontal="center" vertical="center"/>
    </xf>
    <xf numFmtId="4" fontId="51" fillId="0" borderId="67" xfId="2" applyNumberFormat="1" applyFont="1" applyBorder="1" applyAlignment="1">
      <alignment horizontal="center" vertical="center"/>
    </xf>
    <xf numFmtId="0" fontId="1" fillId="0" borderId="66" xfId="2" applyFont="1" applyBorder="1" applyAlignment="1">
      <alignment vertical="top"/>
    </xf>
    <xf numFmtId="0" fontId="13" fillId="0" borderId="1" xfId="2" applyFont="1" applyBorder="1" applyAlignment="1">
      <alignment vertical="top"/>
    </xf>
    <xf numFmtId="0" fontId="13" fillId="0" borderId="63" xfId="2" applyFont="1" applyBorder="1" applyAlignment="1">
      <alignment horizontal="center" vertical="center"/>
    </xf>
    <xf numFmtId="175" fontId="13" fillId="0" borderId="61" xfId="2" applyNumberFormat="1" applyFont="1" applyBorder="1" applyAlignment="1">
      <alignment horizontal="center" vertical="center"/>
    </xf>
    <xf numFmtId="9" fontId="13" fillId="0" borderId="61" xfId="2" applyNumberFormat="1" applyFont="1" applyBorder="1" applyAlignment="1">
      <alignment horizontal="center" vertical="center"/>
    </xf>
    <xf numFmtId="9" fontId="13" fillId="0" borderId="1" xfId="2" applyNumberFormat="1" applyFont="1" applyBorder="1" applyAlignment="1">
      <alignment horizontal="center" vertical="center"/>
    </xf>
    <xf numFmtId="9" fontId="13" fillId="0" borderId="67" xfId="2" applyNumberFormat="1" applyFont="1" applyBorder="1" applyAlignment="1">
      <alignment horizontal="center" vertical="center"/>
    </xf>
    <xf numFmtId="0" fontId="5" fillId="0" borderId="70" xfId="2" applyFont="1" applyBorder="1" applyAlignment="1">
      <alignment vertical="top"/>
    </xf>
    <xf numFmtId="0" fontId="51" fillId="0" borderId="88" xfId="2" applyFont="1" applyBorder="1" applyAlignment="1">
      <alignment vertical="top"/>
    </xf>
    <xf numFmtId="0" fontId="51" fillId="0" borderId="90" xfId="2" applyFont="1" applyBorder="1" applyAlignment="1">
      <alignment horizontal="center" vertical="center"/>
    </xf>
    <xf numFmtId="4" fontId="51" fillId="0" borderId="85" xfId="2" applyNumberFormat="1" applyFont="1" applyBorder="1" applyAlignment="1">
      <alignment horizontal="center" vertical="center"/>
    </xf>
    <xf numFmtId="0" fontId="52" fillId="0" borderId="90" xfId="2" applyFont="1" applyBorder="1" applyAlignment="1">
      <alignment horizontal="center" vertical="center"/>
    </xf>
    <xf numFmtId="4" fontId="51" fillId="0" borderId="88" xfId="2" applyNumberFormat="1" applyFont="1" applyBorder="1" applyAlignment="1">
      <alignment horizontal="center" vertical="center"/>
    </xf>
    <xf numFmtId="0" fontId="52" fillId="0" borderId="53" xfId="2" applyFont="1" applyBorder="1" applyAlignment="1">
      <alignment horizontal="center" vertical="center"/>
    </xf>
    <xf numFmtId="4" fontId="51" fillId="0" borderId="71" xfId="2" applyNumberFormat="1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52" fillId="0" borderId="0" xfId="2" applyFont="1" applyAlignment="1">
      <alignment horizontal="center" vertical="center"/>
    </xf>
    <xf numFmtId="164" fontId="13" fillId="12" borderId="60" xfId="2" applyNumberFormat="1" applyFont="1" applyFill="1" applyBorder="1" applyAlignment="1">
      <alignment horizontal="center" vertical="center"/>
    </xf>
    <xf numFmtId="174" fontId="13" fillId="12" borderId="60" xfId="2" applyNumberFormat="1" applyFont="1" applyFill="1" applyBorder="1" applyAlignment="1">
      <alignment horizontal="center" vertical="center"/>
    </xf>
    <xf numFmtId="168" fontId="13" fillId="12" borderId="60" xfId="2" applyNumberFormat="1" applyFont="1" applyFill="1" applyBorder="1" applyAlignment="1">
      <alignment horizontal="center" vertical="center"/>
    </xf>
    <xf numFmtId="1" fontId="13" fillId="12" borderId="60" xfId="2" applyNumberFormat="1" applyFont="1" applyFill="1" applyBorder="1" applyAlignment="1">
      <alignment horizontal="center" vertical="center"/>
    </xf>
    <xf numFmtId="2" fontId="1" fillId="0" borderId="0" xfId="2" applyNumberFormat="1" applyFont="1" applyAlignment="1">
      <alignment horizontal="center" vertical="center"/>
    </xf>
    <xf numFmtId="0" fontId="8" fillId="0" borderId="0" xfId="2" applyAlignment="1">
      <alignment wrapText="1"/>
    </xf>
    <xf numFmtId="0" fontId="80" fillId="3" borderId="0" xfId="2" applyFont="1" applyFill="1" applyAlignment="1">
      <alignment horizontal="center" wrapText="1"/>
    </xf>
    <xf numFmtId="0" fontId="8" fillId="0" borderId="0" xfId="2" applyAlignment="1">
      <alignment vertical="center" wrapText="1"/>
    </xf>
    <xf numFmtId="0" fontId="81" fillId="0" borderId="0" xfId="2" applyFont="1" applyAlignment="1">
      <alignment horizontal="center" vertical="center" wrapText="1"/>
    </xf>
    <xf numFmtId="0" fontId="8" fillId="0" borderId="0" xfId="2" applyAlignment="1">
      <alignment horizontal="center" vertical="center" wrapText="1"/>
    </xf>
    <xf numFmtId="0" fontId="8" fillId="0" borderId="0" xfId="2" applyAlignment="1">
      <alignment horizontal="right" wrapText="1"/>
    </xf>
    <xf numFmtId="4" fontId="8" fillId="0" borderId="0" xfId="2" applyNumberFormat="1" applyAlignment="1">
      <alignment wrapText="1"/>
    </xf>
    <xf numFmtId="0" fontId="93" fillId="0" borderId="0" xfId="2" applyFont="1" applyAlignment="1">
      <alignment horizontal="center" vertical="center" wrapText="1"/>
    </xf>
    <xf numFmtId="0" fontId="80" fillId="0" borderId="0" xfId="2" applyFont="1" applyAlignment="1">
      <alignment horizontal="center" vertical="center" wrapText="1"/>
    </xf>
    <xf numFmtId="4" fontId="80" fillId="0" borderId="0" xfId="2" applyNumberFormat="1" applyFont="1" applyAlignment="1">
      <alignment horizontal="center" vertical="center" wrapText="1"/>
    </xf>
    <xf numFmtId="4" fontId="90" fillId="0" borderId="0" xfId="2" applyNumberFormat="1" applyFont="1" applyAlignment="1">
      <alignment horizontal="center" vertical="center" wrapText="1"/>
    </xf>
    <xf numFmtId="4" fontId="8" fillId="0" borderId="0" xfId="2" applyNumberFormat="1" applyAlignment="1">
      <alignment horizontal="center" vertical="center" wrapText="1"/>
    </xf>
    <xf numFmtId="4" fontId="8" fillId="12" borderId="0" xfId="2" applyNumberFormat="1" applyFill="1" applyAlignment="1">
      <alignment horizontal="center" vertical="center"/>
    </xf>
    <xf numFmtId="4" fontId="92" fillId="8" borderId="0" xfId="2" applyNumberFormat="1" applyFont="1" applyFill="1" applyAlignment="1">
      <alignment horizontal="center" vertical="center" wrapText="1"/>
    </xf>
    <xf numFmtId="0" fontId="8" fillId="0" borderId="0" xfId="2" applyAlignment="1">
      <alignment horizontal="center" wrapText="1"/>
    </xf>
    <xf numFmtId="0" fontId="90" fillId="0" borderId="0" xfId="2" applyFont="1" applyAlignment="1">
      <alignment horizontal="center" vertical="center" wrapText="1"/>
    </xf>
    <xf numFmtId="4" fontId="90" fillId="12" borderId="0" xfId="2" applyNumberFormat="1" applyFont="1" applyFill="1" applyAlignment="1">
      <alignment horizontal="center" vertical="center" wrapText="1"/>
    </xf>
    <xf numFmtId="4" fontId="80" fillId="12" borderId="0" xfId="2" applyNumberFormat="1" applyFont="1" applyFill="1"/>
    <xf numFmtId="4" fontId="92" fillId="8" borderId="0" xfId="2" applyNumberFormat="1" applyFont="1" applyFill="1" applyAlignment="1">
      <alignment horizontal="center" vertical="center" wrapText="1"/>
    </xf>
    <xf numFmtId="4" fontId="1" fillId="0" borderId="0" xfId="2" applyNumberFormat="1" applyFont="1" applyAlignment="1">
      <alignment horizontal="center" vertical="center"/>
    </xf>
    <xf numFmtId="2" fontId="8" fillId="0" borderId="0" xfId="2" applyNumberFormat="1"/>
    <xf numFmtId="168" fontId="13" fillId="6" borderId="60" xfId="2" applyNumberFormat="1" applyFont="1" applyFill="1" applyBorder="1" applyAlignment="1">
      <alignment horizontal="center" vertical="center"/>
    </xf>
    <xf numFmtId="0" fontId="30" fillId="2" borderId="63" xfId="3" applyFont="1" applyFill="1" applyBorder="1" applyAlignment="1">
      <alignment wrapText="1"/>
    </xf>
    <xf numFmtId="0" fontId="30" fillId="2" borderId="64" xfId="3" applyFont="1" applyFill="1" applyBorder="1" applyAlignment="1">
      <alignment wrapText="1"/>
    </xf>
    <xf numFmtId="170" fontId="17" fillId="0" borderId="0" xfId="3" applyNumberFormat="1" applyFont="1"/>
    <xf numFmtId="4" fontId="92" fillId="8" borderId="0" xfId="2" applyNumberFormat="1" applyFont="1" applyFill="1" applyAlignment="1">
      <alignment horizontal="center" vertical="center" wrapText="1"/>
    </xf>
    <xf numFmtId="49" fontId="1" fillId="14" borderId="74" xfId="2" applyNumberFormat="1" applyFont="1" applyFill="1" applyBorder="1" applyAlignment="1">
      <alignment horizontal="center" vertical="top" wrapText="1"/>
    </xf>
    <xf numFmtId="0" fontId="1" fillId="14" borderId="5" xfId="2" applyFont="1" applyFill="1" applyBorder="1" applyAlignment="1">
      <alignment horizontal="left" vertical="top" wrapText="1"/>
    </xf>
    <xf numFmtId="0" fontId="1" fillId="14" borderId="60" xfId="2" applyFont="1" applyFill="1" applyBorder="1" applyAlignment="1">
      <alignment horizontal="center" vertical="center" wrapText="1"/>
    </xf>
    <xf numFmtId="164" fontId="13" fillId="14" borderId="60" xfId="2" applyNumberFormat="1" applyFont="1" applyFill="1" applyBorder="1" applyAlignment="1">
      <alignment horizontal="center" vertical="center"/>
    </xf>
    <xf numFmtId="0" fontId="1" fillId="14" borderId="5" xfId="2" applyFont="1" applyFill="1" applyBorder="1" applyAlignment="1">
      <alignment vertical="top" wrapText="1"/>
    </xf>
    <xf numFmtId="174" fontId="13" fillId="14" borderId="60" xfId="2" applyNumberFormat="1" applyFont="1" applyFill="1" applyBorder="1" applyAlignment="1">
      <alignment horizontal="center" vertical="center"/>
    </xf>
    <xf numFmtId="168" fontId="13" fillId="14" borderId="60" xfId="2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3" fillId="15" borderId="60" xfId="2" applyNumberFormat="1" applyFont="1" applyFill="1" applyBorder="1" applyAlignment="1">
      <alignment horizontal="center" vertical="center"/>
    </xf>
    <xf numFmtId="1" fontId="13" fillId="15" borderId="60" xfId="2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wrapText="1"/>
    </xf>
    <xf numFmtId="2" fontId="52" fillId="0" borderId="0" xfId="2" applyNumberFormat="1" applyFont="1" applyAlignment="1">
      <alignment horizontal="center" vertical="center"/>
    </xf>
    <xf numFmtId="0" fontId="0" fillId="0" borderId="61" xfId="0" applyBorder="1" applyAlignment="1">
      <alignment wrapText="1"/>
    </xf>
    <xf numFmtId="0" fontId="8" fillId="0" borderId="61" xfId="0" applyFont="1" applyBorder="1" applyAlignment="1">
      <alignment horizontal="center" vertical="center" wrapText="1"/>
    </xf>
    <xf numFmtId="4" fontId="0" fillId="0" borderId="61" xfId="0" applyNumberFormat="1" applyBorder="1" applyAlignment="1">
      <alignment horizontal="center" vertical="center" wrapText="1"/>
    </xf>
    <xf numFmtId="2" fontId="0" fillId="0" borderId="61" xfId="0" applyNumberFormat="1" applyBorder="1" applyAlignment="1">
      <alignment horizontal="center" vertical="center" wrapText="1"/>
    </xf>
    <xf numFmtId="0" fontId="80" fillId="0" borderId="61" xfId="0" applyFont="1" applyBorder="1" applyAlignment="1">
      <alignment horizontal="center" vertical="center" wrapText="1"/>
    </xf>
    <xf numFmtId="0" fontId="80" fillId="15" borderId="61" xfId="0" applyFont="1" applyFill="1" applyBorder="1" applyAlignment="1">
      <alignment horizontal="center" vertical="center" wrapText="1"/>
    </xf>
    <xf numFmtId="0" fontId="8" fillId="0" borderId="103" xfId="0" applyFont="1" applyBorder="1" applyAlignment="1">
      <alignment horizontal="center" vertical="center" wrapText="1"/>
    </xf>
    <xf numFmtId="4" fontId="0" fillId="0" borderId="103" xfId="0" applyNumberFormat="1" applyBorder="1" applyAlignment="1">
      <alignment horizontal="center" vertical="center" wrapText="1"/>
    </xf>
    <xf numFmtId="4" fontId="8" fillId="0" borderId="103" xfId="0" applyNumberFormat="1" applyFont="1" applyBorder="1" applyAlignment="1">
      <alignment horizontal="center" vertical="center" wrapText="1"/>
    </xf>
    <xf numFmtId="0" fontId="8" fillId="0" borderId="61" xfId="0" applyFont="1" applyBorder="1" applyAlignment="1">
      <alignment horizontal="right" wrapText="1"/>
    </xf>
    <xf numFmtId="0" fontId="8" fillId="0" borderId="103" xfId="0" applyFont="1" applyBorder="1" applyAlignment="1">
      <alignment horizontal="right" wrapText="1"/>
    </xf>
    <xf numFmtId="0" fontId="94" fillId="0" borderId="106" xfId="0" applyFont="1" applyBorder="1" applyAlignment="1">
      <alignment horizontal="right" vertical="center" wrapText="1"/>
    </xf>
    <xf numFmtId="2" fontId="95" fillId="0" borderId="106" xfId="0" applyNumberFormat="1" applyFont="1" applyBorder="1" applyAlignment="1">
      <alignment horizontal="center" vertical="center" wrapText="1"/>
    </xf>
    <xf numFmtId="4" fontId="95" fillId="0" borderId="106" xfId="0" applyNumberFormat="1" applyFont="1" applyBorder="1" applyAlignment="1">
      <alignment horizontal="center" vertical="center" wrapText="1"/>
    </xf>
    <xf numFmtId="2" fontId="94" fillId="0" borderId="106" xfId="0" applyNumberFormat="1" applyFont="1" applyBorder="1" applyAlignment="1">
      <alignment horizontal="center" vertical="center" wrapText="1"/>
    </xf>
    <xf numFmtId="0" fontId="30" fillId="2" borderId="63" xfId="3" applyFont="1" applyFill="1" applyBorder="1" applyAlignment="1">
      <alignment wrapText="1"/>
    </xf>
    <xf numFmtId="0" fontId="30" fillId="2" borderId="64" xfId="3" applyFont="1" applyFill="1" applyBorder="1" applyAlignment="1">
      <alignment wrapText="1"/>
    </xf>
    <xf numFmtId="2" fontId="13" fillId="0" borderId="20" xfId="3" applyNumberFormat="1" applyFont="1" applyBorder="1" applyAlignment="1">
      <alignment horizontal="center" vertical="top" wrapText="1"/>
    </xf>
    <xf numFmtId="168" fontId="17" fillId="0" borderId="7" xfId="3" applyNumberFormat="1" applyFont="1" applyBorder="1"/>
    <xf numFmtId="0" fontId="8" fillId="0" borderId="109" xfId="0" applyFont="1" applyBorder="1" applyAlignment="1">
      <alignment horizontal="right" wrapText="1"/>
    </xf>
    <xf numFmtId="0" fontId="8" fillId="0" borderId="109" xfId="0" applyFont="1" applyBorder="1" applyAlignment="1">
      <alignment horizontal="center" vertical="center" wrapText="1"/>
    </xf>
    <xf numFmtId="4" fontId="0" fillId="0" borderId="109" xfId="0" applyNumberFormat="1" applyBorder="1" applyAlignment="1">
      <alignment horizontal="center" vertical="center" wrapText="1"/>
    </xf>
    <xf numFmtId="4" fontId="8" fillId="0" borderId="109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" fontId="0" fillId="2" borderId="109" xfId="0" applyNumberForma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4" fontId="0" fillId="0" borderId="0" xfId="0" applyNumberFormat="1" applyAlignment="1">
      <alignment horizontal="left" vertical="center" wrapText="1"/>
    </xf>
    <xf numFmtId="0" fontId="8" fillId="0" borderId="61" xfId="0" applyFont="1" applyBorder="1" applyAlignment="1">
      <alignment horizontal="right" vertical="center" wrapText="1"/>
    </xf>
    <xf numFmtId="0" fontId="3" fillId="3" borderId="0" xfId="2" applyFont="1" applyFill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14" fillId="3" borderId="0" xfId="2" applyFont="1" applyFill="1" applyAlignment="1">
      <alignment horizontal="center" vertical="center"/>
    </xf>
    <xf numFmtId="0" fontId="1" fillId="3" borderId="100" xfId="2" applyFont="1" applyFill="1" applyBorder="1" applyAlignment="1">
      <alignment horizontal="center" vertical="center"/>
    </xf>
    <xf numFmtId="0" fontId="1" fillId="3" borderId="61" xfId="2" applyFont="1" applyFill="1" applyBorder="1" applyAlignment="1">
      <alignment horizontal="center" vertical="center"/>
    </xf>
    <xf numFmtId="0" fontId="5" fillId="3" borderId="61" xfId="2" applyFont="1" applyFill="1" applyBorder="1" applyAlignment="1">
      <alignment horizontal="center" vertical="center"/>
    </xf>
    <xf numFmtId="168" fontId="86" fillId="3" borderId="60" xfId="2" applyNumberFormat="1" applyFont="1" applyFill="1" applyBorder="1" applyAlignment="1">
      <alignment horizontal="center" vertical="center"/>
    </xf>
    <xf numFmtId="173" fontId="13" fillId="3" borderId="60" xfId="2" applyNumberFormat="1" applyFont="1" applyFill="1" applyBorder="1" applyAlignment="1">
      <alignment horizontal="center" vertical="center"/>
    </xf>
    <xf numFmtId="164" fontId="13" fillId="3" borderId="60" xfId="2" applyNumberFormat="1" applyFont="1" applyFill="1" applyBorder="1" applyAlignment="1">
      <alignment horizontal="center" vertical="center"/>
    </xf>
    <xf numFmtId="174" fontId="13" fillId="3" borderId="60" xfId="2" applyNumberFormat="1" applyFont="1" applyFill="1" applyBorder="1" applyAlignment="1">
      <alignment horizontal="center" vertical="center"/>
    </xf>
    <xf numFmtId="1" fontId="13" fillId="3" borderId="60" xfId="2" applyNumberFormat="1" applyFont="1" applyFill="1" applyBorder="1" applyAlignment="1">
      <alignment horizontal="center" vertical="center"/>
    </xf>
    <xf numFmtId="164" fontId="13" fillId="3" borderId="103" xfId="2" applyNumberFormat="1" applyFont="1" applyFill="1" applyBorder="1" applyAlignment="1">
      <alignment horizontal="center" vertical="center"/>
    </xf>
    <xf numFmtId="0" fontId="51" fillId="3" borderId="7" xfId="2" applyFont="1" applyFill="1" applyBorder="1" applyAlignment="1">
      <alignment horizontal="center" vertical="center"/>
    </xf>
    <xf numFmtId="0" fontId="21" fillId="3" borderId="63" xfId="2" applyFont="1" applyFill="1" applyBorder="1" applyAlignment="1">
      <alignment horizontal="center" vertical="center"/>
    </xf>
    <xf numFmtId="0" fontId="51" fillId="3" borderId="63" xfId="2" applyFont="1" applyFill="1" applyBorder="1" applyAlignment="1">
      <alignment horizontal="center" vertical="center"/>
    </xf>
    <xf numFmtId="0" fontId="13" fillId="3" borderId="63" xfId="2" applyFont="1" applyFill="1" applyBorder="1" applyAlignment="1">
      <alignment horizontal="center" vertical="center"/>
    </xf>
    <xf numFmtId="0" fontId="51" fillId="3" borderId="90" xfId="2" applyFont="1" applyFill="1" applyBorder="1" applyAlignment="1">
      <alignment horizontal="center" vertical="center"/>
    </xf>
    <xf numFmtId="2" fontId="1" fillId="3" borderId="0" xfId="2" applyNumberFormat="1" applyFont="1" applyFill="1" applyAlignment="1">
      <alignment horizontal="center" vertical="center"/>
    </xf>
    <xf numFmtId="0" fontId="1" fillId="3" borderId="0" xfId="2" applyFont="1" applyFill="1" applyAlignment="1">
      <alignment horizontal="center" vertical="center"/>
    </xf>
    <xf numFmtId="2" fontId="0" fillId="2" borderId="61" xfId="0" applyNumberFormat="1" applyFill="1" applyBorder="1" applyAlignment="1">
      <alignment horizontal="center" vertical="center" wrapText="1"/>
    </xf>
    <xf numFmtId="173" fontId="87" fillId="0" borderId="60" xfId="2" applyNumberFormat="1" applyFont="1" applyBorder="1" applyAlignment="1">
      <alignment horizontal="center" vertical="center"/>
    </xf>
    <xf numFmtId="0" fontId="51" fillId="0" borderId="20" xfId="3" applyFont="1" applyBorder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40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41" xfId="3" applyFont="1" applyBorder="1" applyAlignment="1">
      <alignment horizontal="center" vertical="center" wrapText="1"/>
    </xf>
    <xf numFmtId="0" fontId="3" fillId="0" borderId="42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43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22" fillId="0" borderId="20" xfId="3" applyFont="1" applyBorder="1" applyAlignment="1">
      <alignment horizontal="left" vertical="top" wrapText="1"/>
    </xf>
    <xf numFmtId="0" fontId="50" fillId="0" borderId="20" xfId="3" applyFont="1" applyBorder="1" applyAlignment="1">
      <alignment horizontal="lef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57" fillId="0" borderId="49" xfId="4" applyFont="1" applyBorder="1" applyAlignment="1">
      <alignment horizontal="center" vertical="center" wrapText="1"/>
    </xf>
    <xf numFmtId="0" fontId="57" fillId="0" borderId="50" xfId="4" applyFont="1" applyBorder="1" applyAlignment="1">
      <alignment horizontal="center" vertical="center" wrapText="1"/>
    </xf>
    <xf numFmtId="0" fontId="26" fillId="0" borderId="37" xfId="4" applyFont="1" applyBorder="1" applyAlignment="1">
      <alignment horizontal="center" vertical="center"/>
    </xf>
    <xf numFmtId="0" fontId="26" fillId="0" borderId="38" xfId="4" applyFont="1" applyBorder="1" applyAlignment="1">
      <alignment horizontal="center" vertical="center"/>
    </xf>
    <xf numFmtId="0" fontId="26" fillId="0" borderId="39" xfId="4" applyFont="1" applyBorder="1" applyAlignment="1">
      <alignment horizontal="center" vertical="center"/>
    </xf>
    <xf numFmtId="0" fontId="33" fillId="0" borderId="30" xfId="4" applyFont="1" applyBorder="1" applyAlignment="1">
      <alignment horizontal="center" vertical="center" wrapText="1"/>
    </xf>
    <xf numFmtId="0" fontId="33" fillId="0" borderId="32" xfId="4" applyFont="1" applyBorder="1" applyAlignment="1">
      <alignment horizontal="center" vertical="center" wrapText="1"/>
    </xf>
    <xf numFmtId="4" fontId="55" fillId="0" borderId="44" xfId="3" applyNumberFormat="1" applyFont="1" applyBorder="1" applyAlignment="1">
      <alignment horizontal="center"/>
    </xf>
    <xf numFmtId="4" fontId="58" fillId="0" borderId="47" xfId="3" applyNumberFormat="1" applyFont="1" applyBorder="1" applyAlignment="1">
      <alignment horizontal="center" vertical="center"/>
    </xf>
    <xf numFmtId="4" fontId="58" fillId="0" borderId="48" xfId="3" applyNumberFormat="1" applyFont="1" applyBorder="1" applyAlignment="1">
      <alignment horizontal="center" vertical="center"/>
    </xf>
    <xf numFmtId="49" fontId="64" fillId="0" borderId="1" xfId="0" applyNumberFormat="1" applyFont="1" applyBorder="1" applyAlignment="1">
      <alignment horizontal="left" vertical="top" wrapText="1"/>
    </xf>
    <xf numFmtId="49" fontId="64" fillId="0" borderId="2" xfId="0" applyNumberFormat="1" applyFont="1" applyBorder="1" applyAlignment="1">
      <alignment horizontal="left" vertical="top" wrapText="1"/>
    </xf>
    <xf numFmtId="49" fontId="64" fillId="0" borderId="3" xfId="0" applyNumberFormat="1" applyFont="1" applyBorder="1" applyAlignment="1">
      <alignment horizontal="left" vertical="top" wrapText="1"/>
    </xf>
    <xf numFmtId="49" fontId="65" fillId="0" borderId="1" xfId="0" applyNumberFormat="1" applyFont="1" applyBorder="1" applyAlignment="1">
      <alignment horizontal="left" vertical="top" wrapText="1"/>
    </xf>
    <xf numFmtId="49" fontId="65" fillId="0" borderId="2" xfId="0" applyNumberFormat="1" applyFont="1" applyBorder="1" applyAlignment="1">
      <alignment horizontal="left" vertical="top" wrapText="1"/>
    </xf>
    <xf numFmtId="49" fontId="65" fillId="0" borderId="3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67" fillId="0" borderId="1" xfId="0" applyNumberFormat="1" applyFont="1" applyBorder="1" applyAlignment="1">
      <alignment horizontal="left" vertical="center" wrapText="1"/>
    </xf>
    <xf numFmtId="49" fontId="67" fillId="0" borderId="2" xfId="0" applyNumberFormat="1" applyFont="1" applyBorder="1" applyAlignment="1">
      <alignment horizontal="left" vertical="center" wrapText="1"/>
    </xf>
    <xf numFmtId="49" fontId="67" fillId="0" borderId="3" xfId="0" applyNumberFormat="1" applyFont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69" fillId="0" borderId="11" xfId="0" applyNumberFormat="1" applyFont="1" applyBorder="1" applyAlignment="1">
      <alignment horizontal="center" vertical="center" wrapText="1"/>
    </xf>
    <xf numFmtId="49" fontId="69" fillId="0" borderId="12" xfId="0" applyNumberFormat="1" applyFont="1" applyBorder="1" applyAlignment="1">
      <alignment horizontal="center" vertical="center" wrapText="1"/>
    </xf>
    <xf numFmtId="49" fontId="69" fillId="0" borderId="13" xfId="0" applyNumberFormat="1" applyFont="1" applyBorder="1" applyAlignment="1">
      <alignment horizontal="center" vertical="center" wrapText="1"/>
    </xf>
    <xf numFmtId="49" fontId="69" fillId="0" borderId="10" xfId="0" applyNumberFormat="1" applyFont="1" applyBorder="1" applyAlignment="1">
      <alignment horizontal="center" vertical="center" wrapText="1"/>
    </xf>
    <xf numFmtId="49" fontId="69" fillId="0" borderId="1" xfId="0" applyNumberFormat="1" applyFont="1" applyBorder="1" applyAlignment="1">
      <alignment horizontal="center" vertical="center" wrapText="1"/>
    </xf>
    <xf numFmtId="49" fontId="69" fillId="0" borderId="3" xfId="0" applyNumberFormat="1" applyFont="1" applyBorder="1" applyAlignment="1">
      <alignment horizontal="center" vertical="center" wrapText="1"/>
    </xf>
    <xf numFmtId="49" fontId="69" fillId="0" borderId="10" xfId="0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49" fillId="0" borderId="20" xfId="3" applyFont="1" applyBorder="1" applyAlignment="1">
      <alignment horizontal="left" vertical="top" wrapText="1"/>
    </xf>
    <xf numFmtId="0" fontId="46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0" fontId="48" fillId="0" borderId="20" xfId="3" applyFont="1" applyBorder="1" applyAlignment="1">
      <alignment horizontal="right" vertical="top" wrapText="1"/>
    </xf>
    <xf numFmtId="0" fontId="3" fillId="3" borderId="0" xfId="2" applyFont="1" applyFill="1" applyAlignment="1">
      <alignment horizontal="center" vertical="center"/>
    </xf>
    <xf numFmtId="0" fontId="50" fillId="3" borderId="97" xfId="2" applyFont="1" applyFill="1" applyBorder="1" applyAlignment="1">
      <alignment horizontal="center" vertical="center"/>
    </xf>
    <xf numFmtId="0" fontId="50" fillId="3" borderId="98" xfId="2" applyFont="1" applyFill="1" applyBorder="1" applyAlignment="1">
      <alignment horizontal="center" vertical="center"/>
    </xf>
    <xf numFmtId="0" fontId="50" fillId="13" borderId="97" xfId="2" applyFont="1" applyFill="1" applyBorder="1" applyAlignment="1">
      <alignment horizontal="center" vertical="center"/>
    </xf>
    <xf numFmtId="0" fontId="50" fillId="13" borderId="98" xfId="2" applyFont="1" applyFill="1" applyBorder="1" applyAlignment="1">
      <alignment horizontal="center" vertical="center"/>
    </xf>
    <xf numFmtId="0" fontId="91" fillId="12" borderId="105" xfId="2" applyFont="1" applyFill="1" applyBorder="1" applyAlignment="1">
      <alignment horizontal="center" vertical="center"/>
    </xf>
    <xf numFmtId="0" fontId="8" fillId="0" borderId="105" xfId="2" applyBorder="1" applyAlignment="1">
      <alignment horizontal="center" vertical="center" wrapText="1"/>
    </xf>
    <xf numFmtId="0" fontId="3" fillId="5" borderId="0" xfId="2" applyFont="1" applyFill="1" applyAlignment="1">
      <alignment horizontal="center" vertical="center"/>
    </xf>
    <xf numFmtId="0" fontId="3" fillId="6" borderId="0" xfId="2" applyFont="1" applyFill="1" applyAlignment="1">
      <alignment horizontal="center" vertical="center"/>
    </xf>
    <xf numFmtId="0" fontId="3" fillId="4" borderId="0" xfId="2" applyFont="1" applyFill="1" applyAlignment="1">
      <alignment horizontal="center" vertical="center"/>
    </xf>
    <xf numFmtId="0" fontId="3" fillId="11" borderId="0" xfId="2" applyFont="1" applyFill="1" applyAlignment="1">
      <alignment horizontal="center" vertical="center"/>
    </xf>
    <xf numFmtId="4" fontId="0" fillId="0" borderId="8" xfId="0" applyNumberFormat="1" applyBorder="1" applyAlignment="1">
      <alignment horizontal="left" vertical="center" wrapText="1"/>
    </xf>
    <xf numFmtId="0" fontId="0" fillId="0" borderId="6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4" fontId="0" fillId="0" borderId="107" xfId="0" applyNumberFormat="1" applyBorder="1" applyAlignment="1">
      <alignment horizontal="center" vertical="center" wrapText="1"/>
    </xf>
    <xf numFmtId="4" fontId="0" fillId="0" borderId="108" xfId="0" applyNumberForma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" fontId="95" fillId="0" borderId="107" xfId="0" applyNumberFormat="1" applyFont="1" applyBorder="1" applyAlignment="1">
      <alignment horizontal="center" vertical="center" wrapText="1"/>
    </xf>
    <xf numFmtId="4" fontId="95" fillId="0" borderId="108" xfId="0" applyNumberFormat="1" applyFont="1" applyBorder="1" applyAlignment="1">
      <alignment horizontal="center" vertical="center" wrapText="1"/>
    </xf>
    <xf numFmtId="0" fontId="80" fillId="0" borderId="60" xfId="0" applyFont="1" applyBorder="1" applyAlignment="1">
      <alignment horizontal="center" vertical="center" wrapText="1"/>
    </xf>
    <xf numFmtId="0" fontId="80" fillId="0" borderId="13" xfId="0" applyFont="1" applyBorder="1" applyAlignment="1">
      <alignment horizontal="center" vertical="center" wrapText="1"/>
    </xf>
    <xf numFmtId="0" fontId="80" fillId="6" borderId="61" xfId="0" applyFont="1" applyFill="1" applyBorder="1" applyAlignment="1">
      <alignment horizontal="center" vertical="center" wrapText="1"/>
    </xf>
    <xf numFmtId="0" fontId="80" fillId="0" borderId="61" xfId="0" applyFont="1" applyBorder="1" applyAlignment="1">
      <alignment horizontal="center" vertical="center" wrapText="1"/>
    </xf>
    <xf numFmtId="4" fontId="0" fillId="0" borderId="61" xfId="0" applyNumberFormat="1" applyBorder="1" applyAlignment="1">
      <alignment horizontal="center" vertical="center" wrapText="1"/>
    </xf>
    <xf numFmtId="0" fontId="80" fillId="15" borderId="61" xfId="0" applyFont="1" applyFill="1" applyBorder="1" applyAlignment="1">
      <alignment horizontal="center" vertical="center" wrapText="1"/>
    </xf>
    <xf numFmtId="4" fontId="0" fillId="0" borderId="104" xfId="0" applyNumberFormat="1" applyBorder="1" applyAlignment="1">
      <alignment horizontal="center" vertical="center" wrapText="1"/>
    </xf>
    <xf numFmtId="4" fontId="0" fillId="0" borderId="102" xfId="0" applyNumberFormat="1" applyBorder="1" applyAlignment="1">
      <alignment horizontal="center" vertical="center" wrapText="1"/>
    </xf>
    <xf numFmtId="4" fontId="0" fillId="2" borderId="60" xfId="0" applyNumberFormat="1" applyFill="1" applyBorder="1" applyAlignment="1">
      <alignment horizontal="center" vertical="center" wrapText="1"/>
    </xf>
    <xf numFmtId="4" fontId="0" fillId="2" borderId="12" xfId="0" applyNumberFormat="1" applyFill="1" applyBorder="1" applyAlignment="1">
      <alignment horizontal="center" vertical="center" wrapText="1"/>
    </xf>
    <xf numFmtId="4" fontId="0" fillId="2" borderId="109" xfId="0" applyNumberFormat="1" applyFill="1" applyBorder="1" applyAlignment="1">
      <alignment horizontal="center" vertical="center" wrapText="1"/>
    </xf>
    <xf numFmtId="4" fontId="56" fillId="0" borderId="0" xfId="4" applyNumberFormat="1" applyFont="1" applyAlignment="1">
      <alignment horizontal="center"/>
    </xf>
    <xf numFmtId="0" fontId="56" fillId="0" borderId="0" xfId="4" applyFont="1" applyAlignment="1">
      <alignment horizontal="center"/>
    </xf>
    <xf numFmtId="0" fontId="33" fillId="0" borderId="84" xfId="4" applyFont="1" applyBorder="1" applyAlignment="1">
      <alignment horizontal="center" vertical="center" wrapText="1"/>
    </xf>
    <xf numFmtId="0" fontId="75" fillId="0" borderId="0" xfId="4" applyFont="1" applyBorder="1" applyAlignment="1">
      <alignment horizontal="center" vertical="center"/>
    </xf>
    <xf numFmtId="0" fontId="75" fillId="0" borderId="0" xfId="4" applyFont="1" applyAlignment="1">
      <alignment horizontal="center" vertical="center"/>
    </xf>
    <xf numFmtId="4" fontId="76" fillId="3" borderId="62" xfId="3" applyNumberFormat="1" applyFont="1" applyFill="1" applyBorder="1" applyAlignment="1">
      <alignment horizontal="center" vertical="center"/>
    </xf>
    <xf numFmtId="4" fontId="76" fillId="3" borderId="69" xfId="3" applyNumberFormat="1" applyFont="1" applyFill="1" applyBorder="1" applyAlignment="1">
      <alignment horizontal="center" vertical="center"/>
    </xf>
    <xf numFmtId="0" fontId="33" fillId="0" borderId="83" xfId="4" applyFont="1" applyBorder="1" applyAlignment="1">
      <alignment horizontal="center" vertical="center" wrapText="1"/>
    </xf>
    <xf numFmtId="4" fontId="76" fillId="3" borderId="68" xfId="3" applyNumberFormat="1" applyFont="1" applyFill="1" applyBorder="1" applyAlignment="1">
      <alignment horizontal="center"/>
    </xf>
    <xf numFmtId="4" fontId="76" fillId="3" borderId="63" xfId="3" applyNumberFormat="1" applyFont="1" applyFill="1" applyBorder="1" applyAlignment="1">
      <alignment horizontal="center"/>
    </xf>
    <xf numFmtId="4" fontId="58" fillId="0" borderId="68" xfId="3" applyNumberFormat="1" applyFont="1" applyBorder="1" applyAlignment="1">
      <alignment horizontal="center" vertical="center"/>
    </xf>
    <xf numFmtId="4" fontId="58" fillId="0" borderId="69" xfId="3" applyNumberFormat="1" applyFont="1" applyBorder="1" applyAlignment="1">
      <alignment horizontal="center" vertical="center"/>
    </xf>
    <xf numFmtId="0" fontId="74" fillId="0" borderId="37" xfId="4" applyFont="1" applyBorder="1" applyAlignment="1">
      <alignment horizontal="center" vertical="center"/>
    </xf>
    <xf numFmtId="0" fontId="74" fillId="0" borderId="38" xfId="4" applyFont="1" applyBorder="1" applyAlignment="1">
      <alignment horizontal="center" vertical="center"/>
    </xf>
    <xf numFmtId="0" fontId="74" fillId="0" borderId="39" xfId="4" applyFont="1" applyBorder="1" applyAlignment="1">
      <alignment horizontal="center" vertical="center"/>
    </xf>
    <xf numFmtId="0" fontId="17" fillId="0" borderId="64" xfId="3" applyFont="1" applyBorder="1" applyAlignment="1">
      <alignment horizontal="center" vertical="top"/>
    </xf>
    <xf numFmtId="49" fontId="3" fillId="0" borderId="1" xfId="3" applyNumberFormat="1" applyFont="1" applyBorder="1" applyAlignment="1">
      <alignment horizontal="center" vertical="top" wrapText="1"/>
    </xf>
    <xf numFmtId="49" fontId="3" fillId="0" borderId="64" xfId="3" applyNumberFormat="1" applyFont="1" applyBorder="1" applyAlignment="1">
      <alignment horizontal="center" vertical="top" wrapText="1"/>
    </xf>
    <xf numFmtId="0" fontId="17" fillId="0" borderId="61" xfId="3" applyFont="1" applyBorder="1" applyAlignment="1">
      <alignment horizontal="center" vertical="top"/>
    </xf>
    <xf numFmtId="49" fontId="3" fillId="0" borderId="1" xfId="3" applyNumberFormat="1" applyFont="1" applyBorder="1" applyAlignment="1">
      <alignment horizontal="center" vertical="top"/>
    </xf>
    <xf numFmtId="49" fontId="3" fillId="0" borderId="64" xfId="3" applyNumberFormat="1" applyFont="1" applyBorder="1" applyAlignment="1">
      <alignment horizontal="center" vertical="top"/>
    </xf>
    <xf numFmtId="49" fontId="3" fillId="0" borderId="7" xfId="3" applyNumberFormat="1" applyFont="1" applyBorder="1" applyAlignment="1">
      <alignment vertical="top" wrapText="1"/>
    </xf>
    <xf numFmtId="0" fontId="3" fillId="0" borderId="7" xfId="3" applyFont="1" applyBorder="1" applyAlignment="1">
      <alignment vertical="top" wrapText="1"/>
    </xf>
    <xf numFmtId="49" fontId="3" fillId="0" borderId="1" xfId="3" applyNumberFormat="1" applyFont="1" applyBorder="1" applyAlignment="1">
      <alignment horizontal="center" vertical="center"/>
    </xf>
    <xf numFmtId="49" fontId="3" fillId="0" borderId="64" xfId="3" applyNumberFormat="1" applyFont="1" applyBorder="1" applyAlignment="1">
      <alignment horizontal="center" vertical="center"/>
    </xf>
    <xf numFmtId="0" fontId="17" fillId="0" borderId="64" xfId="3" applyFont="1" applyBorder="1" applyAlignment="1">
      <alignment horizontal="center" vertical="top" wrapText="1"/>
    </xf>
    <xf numFmtId="4" fontId="92" fillId="8" borderId="0" xfId="2" applyNumberFormat="1" applyFont="1" applyFill="1" applyAlignment="1">
      <alignment horizontal="center" vertical="center" wrapText="1"/>
    </xf>
    <xf numFmtId="0" fontId="30" fillId="0" borderId="37" xfId="3" applyFont="1" applyBorder="1" applyAlignment="1">
      <alignment vertical="center" wrapText="1"/>
    </xf>
    <xf numFmtId="0" fontId="30" fillId="0" borderId="38" xfId="3" applyFont="1" applyBorder="1" applyAlignment="1">
      <alignment vertical="center" wrapText="1"/>
    </xf>
    <xf numFmtId="0" fontId="30" fillId="0" borderId="92" xfId="3" applyFont="1" applyBorder="1" applyAlignment="1">
      <alignment vertical="center" wrapText="1"/>
    </xf>
    <xf numFmtId="0" fontId="30" fillId="2" borderId="68" xfId="3" applyFont="1" applyFill="1" applyBorder="1" applyAlignment="1">
      <alignment wrapText="1"/>
    </xf>
    <xf numFmtId="0" fontId="30" fillId="2" borderId="63" xfId="3" applyFont="1" applyFill="1" applyBorder="1" applyAlignment="1">
      <alignment wrapText="1"/>
    </xf>
    <xf numFmtId="0" fontId="30" fillId="2" borderId="64" xfId="3" applyFont="1" applyFill="1" applyBorder="1" applyAlignment="1">
      <alignment wrapText="1"/>
    </xf>
    <xf numFmtId="0" fontId="30" fillId="0" borderId="68" xfId="3" applyFont="1" applyBorder="1" applyAlignment="1">
      <alignment vertical="center" wrapText="1"/>
    </xf>
    <xf numFmtId="0" fontId="30" fillId="0" borderId="63" xfId="3" applyFont="1" applyBorder="1" applyAlignment="1">
      <alignment vertical="center" wrapText="1"/>
    </xf>
    <xf numFmtId="0" fontId="30" fillId="0" borderId="64" xfId="3" applyFont="1" applyBorder="1" applyAlignment="1">
      <alignment vertical="center" wrapText="1"/>
    </xf>
    <xf numFmtId="0" fontId="30" fillId="0" borderId="68" xfId="3" applyFont="1" applyBorder="1" applyAlignment="1">
      <alignment wrapText="1"/>
    </xf>
    <xf numFmtId="0" fontId="30" fillId="0" borderId="63" xfId="3" applyFont="1" applyBorder="1" applyAlignment="1">
      <alignment wrapText="1"/>
    </xf>
    <xf numFmtId="0" fontId="30" fillId="0" borderId="64" xfId="3" applyFont="1" applyBorder="1" applyAlignment="1">
      <alignment wrapText="1"/>
    </xf>
    <xf numFmtId="0" fontId="12" fillId="0" borderId="0" xfId="3" applyFont="1" applyAlignment="1">
      <alignment horizontal="left" vertical="center" wrapText="1"/>
    </xf>
    <xf numFmtId="0" fontId="30" fillId="6" borderId="55" xfId="3" applyFont="1" applyFill="1" applyBorder="1" applyAlignment="1">
      <alignment horizontal="center" vertical="center" wrapText="1"/>
    </xf>
    <xf numFmtId="0" fontId="30" fillId="6" borderId="56" xfId="3" applyFont="1" applyFill="1" applyBorder="1" applyAlignment="1">
      <alignment horizontal="center" vertical="center" wrapText="1"/>
    </xf>
    <xf numFmtId="0" fontId="30" fillId="6" borderId="57" xfId="3" applyFont="1" applyFill="1" applyBorder="1" applyAlignment="1">
      <alignment horizontal="center" vertical="center" wrapText="1"/>
    </xf>
    <xf numFmtId="0" fontId="30" fillId="0" borderId="52" xfId="3" applyFont="1" applyBorder="1" applyAlignment="1">
      <alignment vertical="center" wrapText="1"/>
    </xf>
    <xf numFmtId="0" fontId="30" fillId="0" borderId="7" xfId="3" applyFont="1" applyBorder="1" applyAlignment="1">
      <alignment vertical="center" wrapText="1"/>
    </xf>
    <xf numFmtId="0" fontId="30" fillId="0" borderId="15" xfId="3" applyFont="1" applyBorder="1" applyAlignment="1">
      <alignment vertical="center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0" borderId="2" xfId="3" applyFont="1" applyBorder="1" applyAlignment="1">
      <alignment vertical="center" wrapText="1"/>
    </xf>
    <xf numFmtId="0" fontId="17" fillId="0" borderId="3" xfId="3" applyFont="1" applyBorder="1" applyAlignment="1">
      <alignment vertical="center" wrapText="1"/>
    </xf>
    <xf numFmtId="49" fontId="17" fillId="0" borderId="10" xfId="3" applyNumberFormat="1" applyFont="1" applyBorder="1" applyAlignment="1">
      <alignment horizontal="center" vertical="center"/>
    </xf>
    <xf numFmtId="168" fontId="17" fillId="0" borderId="10" xfId="3" applyNumberFormat="1" applyFont="1" applyBorder="1" applyAlignment="1">
      <alignment horizontal="center" vertical="center"/>
    </xf>
    <xf numFmtId="2" fontId="17" fillId="0" borderId="10" xfId="3" applyNumberFormat="1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</cellXfs>
  <cellStyles count="12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2 2 2" xfId="7" xr:uid="{9A78B812-13C3-4013-9323-CBDDA758F1A7}"/>
    <cellStyle name="Обычный 3" xfId="2" xr:uid="{00000000-0005-0000-0000-000003000000}"/>
    <cellStyle name="Обычный 4" xfId="1" xr:uid="{00000000-0005-0000-0000-000004000000}"/>
    <cellStyle name="Обычный 5" xfId="10" xr:uid="{2D47D66D-5001-437B-BDB6-AB9B08430E17}"/>
    <cellStyle name="Финансовый" xfId="6" builtinId="3"/>
    <cellStyle name="Финансовый 2" xfId="5" xr:uid="{00000000-0005-0000-0000-000006000000}"/>
    <cellStyle name="Финансовый 3" xfId="8" xr:uid="{B997D857-A55C-4D5A-850F-F7A81AE18643}"/>
    <cellStyle name="Финансовый 4" xfId="9" xr:uid="{DCA2EC47-BB0E-4D6C-8760-0CD7605DC7E1}"/>
    <cellStyle name="Финансовый 5" xfId="11" xr:uid="{EC4719CA-789F-4666-B2E9-AF0171885D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2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9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2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!!!%20&#1082;&#1089;-2/&#1072;&#1082;&#1090;%20&#8470;9_&#1084;&#1072;&#1081;-1_26&#1075;/&#1042;&#1099;&#1087;.%20&#8470;9%20&#1086;&#1090;%2006.05.26%20&#1050;&#1043;%20&#8470;3%20&#1076;&#1086;&#1075;.104%20v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!!!%20&#1082;&#1089;-2/&#1084;&#1072;&#1088;&#1090;-2_%2026&#1075;/&#1042;&#1099;&#1087;.%20&#8470;4%20&#1086;&#1090;%2030.03.26%20&#1050;&#1043;%20&#8470;3%20&#1076;&#1086;&#1075;.104%20v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88;&#1072;&#1089;&#1095;&#1077;&#1090;&#1099;%20&#1087;&#1086;%20&#1050;&#1052;&#1044;/&#1059;&#1051;_&#1088;&#1072;&#1089;&#1095;&#1077;&#1090;%20&#1087;&#1086;%20&#1050;&#1052;&#1044;%20vs%20&#1050;&#1052;(&#1089;&#1084;&#1077;&#1090;&#1072;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!!!%20&#1082;&#1089;-2/.&#1084;-15/&#1084;-15_&#1089;&#1074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расчет"/>
      <sheetName val="КС3 №9"/>
      <sheetName val="кс-6а за март справочно"/>
      <sheetName val="кс-2 &quot;бегунок&quot;"/>
      <sheetName val="кс-6а февр"/>
      <sheetName val="кс-2 №9"/>
      <sheetName val="кс-2 №9 &quot;бегунок&quot;"/>
      <sheetName val="кс-6а ПЕРЕПОДПИСАТЬ"/>
      <sheetName val="отчет о дав. 1"/>
      <sheetName val="отчет о дав. 2 "/>
    </sheetNames>
    <sheetDataSet>
      <sheetData sheetId="0" refreshError="1"/>
      <sheetData sheetId="1" refreshError="1"/>
      <sheetData sheetId="2">
        <row r="30">
          <cell r="E30">
            <v>96017312.349999994</v>
          </cell>
          <cell r="H30">
            <v>4223260.2300000004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4"/>
      <sheetName val="кс-2 №4 корр"/>
      <sheetName val="кс-2 №4 (бегунок) корр"/>
      <sheetName val="кс-6а корр"/>
      <sheetName val="кс-2 &quot;бегунок&quot;"/>
      <sheetName val="кс-6а февр"/>
      <sheetName val="отчет о дав. 1"/>
      <sheetName val="отчет о дав. 2 корр "/>
    </sheetNames>
    <sheetDataSet>
      <sheetData sheetId="0"/>
      <sheetData sheetId="1" refreshError="1"/>
      <sheetData sheetId="2" refreshError="1"/>
      <sheetData sheetId="3">
        <row r="85">
          <cell r="H85">
            <v>174567645.44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КМД vs КМ"/>
      <sheetName val="расчет (2)"/>
      <sheetName val="расчет"/>
      <sheetName val="КМД"/>
      <sheetName val="КМ"/>
    </sheetNames>
    <sheetDataSet>
      <sheetData sheetId="0"/>
      <sheetData sheetId="1"/>
      <sheetData sheetId="2"/>
      <sheetData sheetId="3">
        <row r="56">
          <cell r="E56">
            <v>1791.6837</v>
          </cell>
        </row>
      </sheetData>
      <sheetData sheetId="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кс-6а за март справочно"/>
      <sheetName val="кс-2 &quot;бегунок&quot;"/>
      <sheetName val="кс-6а февр"/>
      <sheetName val="свод"/>
      <sheetName val="отчет о дав.№1"/>
      <sheetName val="отчет о дав. №2"/>
      <sheetName val="отчет о дав. №3 "/>
      <sheetName val="отчет о дав.№4"/>
      <sheetName val="отчет о дав.№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№ 4901233922 от 16.02.2026</v>
          </cell>
        </row>
        <row r="7">
          <cell r="A7" t="str">
            <v>№4901241846 от 16.02.2026</v>
          </cell>
        </row>
        <row r="8">
          <cell r="A8" t="str">
            <v>№4901351143 от 19.02.2026</v>
          </cell>
        </row>
        <row r="9">
          <cell r="A9" t="str">
            <v>№490148963 от 19.02.2026</v>
          </cell>
        </row>
        <row r="10">
          <cell r="A10" t="str">
            <v>№4902988442 от 14.04.2026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334" customWidth="1"/>
    <col min="2" max="2" width="5.28515625" style="95" customWidth="1"/>
    <col min="3" max="3" width="30.7109375" style="131" customWidth="1"/>
    <col min="4" max="4" width="10.7109375" style="335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311" hidden="1" customWidth="1"/>
    <col min="9" max="9" width="11.42578125" style="311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336" hidden="1" customWidth="1"/>
    <col min="34" max="35" width="22.85546875" style="324" hidden="1" customWidth="1"/>
    <col min="36" max="41" width="82.28515625" style="336" hidden="1" customWidth="1"/>
    <col min="42" max="43" width="22.85546875" style="324" hidden="1" customWidth="1"/>
    <col min="44" max="55" width="82.28515625" style="336" hidden="1" customWidth="1"/>
    <col min="56" max="57" width="25.42578125" style="324" hidden="1" customWidth="1"/>
    <col min="58" max="59" width="22.85546875" style="324" hidden="1" customWidth="1"/>
    <col min="60" max="61" width="25.42578125" style="324" hidden="1" customWidth="1"/>
    <col min="62" max="63" width="22.85546875" style="324" hidden="1" customWidth="1"/>
    <col min="64" max="65" width="25.42578125" style="324" hidden="1" customWidth="1"/>
    <col min="66" max="67" width="22.85546875" style="324" hidden="1" customWidth="1"/>
    <col min="68" max="74" width="74.42578125" style="336" hidden="1" customWidth="1"/>
    <col min="75" max="77" width="26.85546875" style="337" hidden="1" customWidth="1"/>
    <col min="78" max="80" width="36.85546875" style="325" hidden="1" customWidth="1"/>
    <col min="81" max="83" width="26.85546875" style="337" hidden="1" customWidth="1"/>
    <col min="84" max="86" width="36.85546875" style="325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888">
        <v>322006</v>
      </c>
      <c r="K5" s="889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890" t="s">
        <v>106</v>
      </c>
      <c r="D6" s="891"/>
      <c r="E6" s="891"/>
      <c r="F6" s="891"/>
      <c r="G6" s="891"/>
      <c r="H6" s="891"/>
      <c r="I6" s="112" t="s">
        <v>4</v>
      </c>
      <c r="J6" s="892" t="s">
        <v>107</v>
      </c>
      <c r="K6" s="893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892"/>
      <c r="K7" s="893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890" t="s">
        <v>109</v>
      </c>
      <c r="D8" s="891"/>
      <c r="E8" s="891"/>
      <c r="F8" s="891"/>
      <c r="G8" s="891"/>
      <c r="H8" s="891"/>
      <c r="I8" s="112" t="s">
        <v>4</v>
      </c>
      <c r="J8" s="892" t="s">
        <v>110</v>
      </c>
      <c r="K8" s="893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890" t="s">
        <v>147</v>
      </c>
      <c r="D10" s="891"/>
      <c r="E10" s="891"/>
      <c r="F10" s="891"/>
      <c r="G10" s="891"/>
      <c r="H10" s="891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890" t="s">
        <v>112</v>
      </c>
      <c r="D12" s="891"/>
      <c r="E12" s="891"/>
      <c r="F12" s="891"/>
      <c r="G12" s="891"/>
      <c r="H12" s="891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894"/>
      <c r="K14" s="895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886" t="s">
        <v>16</v>
      </c>
      <c r="I15" s="886"/>
      <c r="J15" s="884" t="s">
        <v>113</v>
      </c>
      <c r="K15" s="885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886" t="s">
        <v>17</v>
      </c>
      <c r="I16" s="886"/>
      <c r="J16" s="884" t="s">
        <v>114</v>
      </c>
      <c r="K16" s="885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882" t="s">
        <v>16</v>
      </c>
      <c r="I17" s="883"/>
      <c r="J17" s="884" t="s">
        <v>45</v>
      </c>
      <c r="K17" s="885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882" t="s">
        <v>17</v>
      </c>
      <c r="I18" s="883"/>
      <c r="J18" s="884" t="s">
        <v>116</v>
      </c>
      <c r="K18" s="885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882" t="s">
        <v>16</v>
      </c>
      <c r="I19" s="883"/>
      <c r="J19" s="884" t="s">
        <v>25</v>
      </c>
      <c r="K19" s="885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882" t="s">
        <v>17</v>
      </c>
      <c r="I20" s="883"/>
      <c r="J20" s="884" t="s">
        <v>117</v>
      </c>
      <c r="K20" s="885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886" t="s">
        <v>18</v>
      </c>
      <c r="I21" s="886"/>
      <c r="J21" s="884"/>
      <c r="K21" s="885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887" t="s">
        <v>153</v>
      </c>
      <c r="E25" s="887"/>
      <c r="F25" s="887"/>
      <c r="G25" s="887"/>
      <c r="H25" s="887"/>
      <c r="I25" s="887"/>
      <c r="J25" s="88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879" t="s">
        <v>158</v>
      </c>
      <c r="B32" s="879"/>
      <c r="C32" s="879"/>
      <c r="D32" s="880" t="s">
        <v>327</v>
      </c>
      <c r="E32" s="880"/>
      <c r="F32" s="880"/>
      <c r="G32" s="880"/>
      <c r="H32" s="880"/>
      <c r="I32" s="881"/>
      <c r="J32" s="881"/>
      <c r="K32" s="881"/>
      <c r="L32" s="881"/>
      <c r="M32" s="881"/>
      <c r="N32" s="54" t="s">
        <v>326</v>
      </c>
      <c r="O32" s="54"/>
      <c r="P32" s="54"/>
      <c r="Q32" s="55"/>
      <c r="R32" s="308"/>
      <c r="S32" s="308"/>
      <c r="T32" s="308"/>
      <c r="U32" s="308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12"/>
      <c r="B34" s="313"/>
      <c r="C34" s="312"/>
      <c r="D34" s="314"/>
      <c r="E34" s="315"/>
      <c r="F34" s="316"/>
      <c r="G34" s="316"/>
      <c r="H34" s="316"/>
      <c r="I34" s="316"/>
      <c r="J34" s="31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8" customFormat="1" ht="22.5" customHeight="1" x14ac:dyDescent="0.25">
      <c r="A35" s="877" t="s">
        <v>28</v>
      </c>
      <c r="B35" s="877"/>
      <c r="C35" s="877" t="s">
        <v>162</v>
      </c>
      <c r="D35" s="878" t="s">
        <v>163</v>
      </c>
      <c r="E35" s="877" t="s">
        <v>164</v>
      </c>
      <c r="F35" s="877" t="s">
        <v>165</v>
      </c>
      <c r="G35" s="877" t="s">
        <v>166</v>
      </c>
      <c r="H35" s="877" t="s">
        <v>167</v>
      </c>
      <c r="I35" s="868" t="s">
        <v>168</v>
      </c>
      <c r="J35" s="869"/>
      <c r="K35" s="869"/>
      <c r="L35" s="869"/>
      <c r="M35" s="869"/>
      <c r="N35" s="869"/>
      <c r="O35" s="869"/>
      <c r="P35" s="869"/>
      <c r="Q35" s="869"/>
      <c r="R35" s="869"/>
      <c r="S35" s="869"/>
      <c r="T35" s="869"/>
      <c r="U35" s="869"/>
      <c r="V35" s="869"/>
      <c r="W35" s="869"/>
      <c r="X35" s="869"/>
      <c r="Y35" s="870"/>
      <c r="Z35" s="877" t="s">
        <v>331</v>
      </c>
      <c r="AA35" s="877"/>
      <c r="AB35" s="317"/>
      <c r="AC35" s="310"/>
      <c r="AD35" s="310"/>
      <c r="AE35" s="310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0"/>
      <c r="BM35" s="310"/>
      <c r="BN35" s="310"/>
      <c r="BO35" s="310"/>
      <c r="BP35" s="310"/>
      <c r="BQ35" s="310"/>
      <c r="BR35" s="310"/>
      <c r="BS35" s="310"/>
      <c r="BT35" s="310"/>
      <c r="BU35" s="310"/>
      <c r="BV35" s="310"/>
      <c r="BZ35" s="319"/>
      <c r="CA35" s="319"/>
      <c r="CB35" s="319"/>
      <c r="CF35" s="319"/>
      <c r="CG35" s="319"/>
      <c r="CH35" s="319"/>
    </row>
    <row r="36" spans="1:86" s="318" customFormat="1" ht="36" customHeight="1" x14ac:dyDescent="0.25">
      <c r="A36" s="877" t="s">
        <v>170</v>
      </c>
      <c r="B36" s="878" t="s">
        <v>171</v>
      </c>
      <c r="C36" s="877"/>
      <c r="D36" s="878"/>
      <c r="E36" s="877"/>
      <c r="F36" s="877"/>
      <c r="G36" s="877"/>
      <c r="H36" s="877"/>
      <c r="I36" s="871"/>
      <c r="J36" s="872"/>
      <c r="K36" s="872"/>
      <c r="L36" s="872"/>
      <c r="M36" s="872"/>
      <c r="N36" s="872"/>
      <c r="O36" s="872"/>
      <c r="P36" s="872"/>
      <c r="Q36" s="872"/>
      <c r="R36" s="872"/>
      <c r="S36" s="872"/>
      <c r="T36" s="872"/>
      <c r="U36" s="872"/>
      <c r="V36" s="872"/>
      <c r="W36" s="872"/>
      <c r="X36" s="872"/>
      <c r="Y36" s="873"/>
      <c r="Z36" s="877"/>
      <c r="AA36" s="877"/>
      <c r="AB36" s="317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310"/>
      <c r="BS36" s="310"/>
      <c r="BT36" s="310"/>
      <c r="BU36" s="310"/>
      <c r="BV36" s="310"/>
      <c r="BZ36" s="319"/>
      <c r="CA36" s="319"/>
      <c r="CB36" s="319"/>
      <c r="CF36" s="319"/>
      <c r="CG36" s="319"/>
      <c r="CH36" s="319"/>
    </row>
    <row r="37" spans="1:86" s="318" customFormat="1" ht="36.75" customHeight="1" x14ac:dyDescent="0.25">
      <c r="A37" s="877"/>
      <c r="B37" s="878"/>
      <c r="C37" s="877"/>
      <c r="D37" s="878"/>
      <c r="E37" s="877"/>
      <c r="F37" s="877"/>
      <c r="G37" s="877"/>
      <c r="H37" s="877"/>
      <c r="I37" s="345" t="s">
        <v>176</v>
      </c>
      <c r="J37" s="345" t="s">
        <v>177</v>
      </c>
      <c r="K37" s="345" t="s">
        <v>178</v>
      </c>
      <c r="L37" s="345" t="s">
        <v>176</v>
      </c>
      <c r="M37" s="345" t="s">
        <v>177</v>
      </c>
      <c r="N37" s="345" t="s">
        <v>178</v>
      </c>
      <c r="O37" s="345" t="s">
        <v>176</v>
      </c>
      <c r="P37" s="345" t="s">
        <v>177</v>
      </c>
      <c r="Q37" s="345" t="s">
        <v>178</v>
      </c>
      <c r="R37" s="345" t="s">
        <v>176</v>
      </c>
      <c r="S37" s="345" t="s">
        <v>177</v>
      </c>
      <c r="T37" s="345" t="s">
        <v>178</v>
      </c>
      <c r="U37" s="345" t="s">
        <v>176</v>
      </c>
      <c r="V37" s="345" t="s">
        <v>177</v>
      </c>
      <c r="W37" s="345" t="s">
        <v>178</v>
      </c>
      <c r="X37" s="345" t="s">
        <v>176</v>
      </c>
      <c r="Y37" s="345" t="s">
        <v>177</v>
      </c>
      <c r="Z37" s="345" t="s">
        <v>176</v>
      </c>
      <c r="AA37" s="345" t="s">
        <v>177</v>
      </c>
      <c r="AB37" s="317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Z37" s="319"/>
      <c r="CA37" s="319"/>
      <c r="CB37" s="319"/>
      <c r="CF37" s="319"/>
      <c r="CG37" s="319"/>
      <c r="CH37" s="319"/>
    </row>
    <row r="38" spans="1:86" s="318" customFormat="1" ht="12.75" customHeight="1" x14ac:dyDescent="0.25">
      <c r="A38" s="321">
        <v>1</v>
      </c>
      <c r="B38" s="321">
        <v>2</v>
      </c>
      <c r="C38" s="321">
        <v>3</v>
      </c>
      <c r="D38" s="321">
        <v>4</v>
      </c>
      <c r="E38" s="321">
        <v>5</v>
      </c>
      <c r="F38" s="321">
        <v>6</v>
      </c>
      <c r="G38" s="321">
        <v>7</v>
      </c>
      <c r="H38" s="321">
        <v>8</v>
      </c>
      <c r="I38" s="321">
        <v>9</v>
      </c>
      <c r="J38" s="321">
        <v>10</v>
      </c>
      <c r="K38" s="321">
        <v>11</v>
      </c>
      <c r="L38" s="321">
        <v>12</v>
      </c>
      <c r="M38" s="321">
        <v>13</v>
      </c>
      <c r="N38" s="321">
        <v>14</v>
      </c>
      <c r="O38" s="321">
        <v>15</v>
      </c>
      <c r="P38" s="321">
        <v>16</v>
      </c>
      <c r="Q38" s="321">
        <v>17</v>
      </c>
      <c r="R38" s="321">
        <v>18</v>
      </c>
      <c r="S38" s="321">
        <v>19</v>
      </c>
      <c r="T38" s="321">
        <v>20</v>
      </c>
      <c r="U38" s="321">
        <v>21</v>
      </c>
      <c r="V38" s="321">
        <v>22</v>
      </c>
      <c r="W38" s="321">
        <v>23</v>
      </c>
      <c r="X38" s="321">
        <v>24</v>
      </c>
      <c r="Y38" s="321">
        <v>25</v>
      </c>
      <c r="Z38" s="321">
        <v>26</v>
      </c>
      <c r="AA38" s="321">
        <v>27</v>
      </c>
      <c r="AB38" s="317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Z38" s="319"/>
      <c r="CA38" s="319"/>
      <c r="CB38" s="319"/>
      <c r="CF38" s="319"/>
      <c r="CG38" s="319"/>
      <c r="CH38" s="319"/>
    </row>
    <row r="39" spans="1:86" s="323" customFormat="1" ht="15.75" hidden="1" customHeight="1" x14ac:dyDescent="0.25">
      <c r="A39" s="875" t="s">
        <v>44</v>
      </c>
      <c r="B39" s="867"/>
      <c r="C39" s="867"/>
      <c r="D39" s="867"/>
      <c r="E39" s="867"/>
      <c r="F39" s="867"/>
      <c r="G39" s="867"/>
      <c r="H39" s="867"/>
      <c r="I39" s="867"/>
      <c r="J39" s="867"/>
      <c r="K39" s="867"/>
      <c r="L39" s="867"/>
      <c r="M39" s="867"/>
      <c r="N39" s="867"/>
      <c r="O39" s="867"/>
      <c r="P39" s="867"/>
      <c r="Q39" s="867"/>
      <c r="R39" s="867"/>
      <c r="S39" s="867"/>
      <c r="T39" s="867"/>
      <c r="U39" s="867"/>
      <c r="V39" s="867"/>
      <c r="W39" s="867"/>
      <c r="X39" s="867"/>
      <c r="Y39" s="867"/>
      <c r="Z39" s="867"/>
      <c r="AA39" s="867"/>
      <c r="AB39" s="322"/>
      <c r="AH39" s="324"/>
      <c r="AI39" s="324"/>
      <c r="AP39" s="324"/>
      <c r="AQ39" s="324"/>
      <c r="BD39" s="324"/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24"/>
      <c r="BW39" s="325"/>
      <c r="BX39" s="325"/>
      <c r="BY39" s="325"/>
      <c r="BZ39" s="325"/>
      <c r="CA39" s="325"/>
      <c r="CB39" s="325"/>
      <c r="CC39" s="325"/>
      <c r="CD39" s="325"/>
      <c r="CE39" s="325"/>
      <c r="CF39" s="325"/>
      <c r="CG39" s="325"/>
      <c r="CH39" s="325"/>
    </row>
    <row r="40" spans="1:86" s="323" customFormat="1" ht="45" hidden="1" x14ac:dyDescent="0.25">
      <c r="A40" s="326" t="s">
        <v>45</v>
      </c>
      <c r="B40" s="326" t="s">
        <v>45</v>
      </c>
      <c r="C40" s="327" t="s">
        <v>47</v>
      </c>
      <c r="D40" s="327" t="s">
        <v>179</v>
      </c>
      <c r="E40" s="326" t="s">
        <v>48</v>
      </c>
      <c r="F40" s="328">
        <v>664.69</v>
      </c>
      <c r="G40" s="329">
        <v>404.35199999999998</v>
      </c>
      <c r="H40" s="328">
        <v>4649439.72</v>
      </c>
      <c r="I40" s="329">
        <v>17.760999999999999</v>
      </c>
      <c r="J40" s="328">
        <v>204224.78</v>
      </c>
      <c r="K40" s="328">
        <v>204224.78</v>
      </c>
      <c r="L40" s="329" t="s">
        <v>5</v>
      </c>
      <c r="M40" s="328" t="s">
        <v>5</v>
      </c>
      <c r="N40" s="344"/>
      <c r="O40" s="329">
        <v>34.200000000000003</v>
      </c>
      <c r="P40" s="328">
        <v>393248.56</v>
      </c>
      <c r="Q40" s="328">
        <v>597473.34</v>
      </c>
      <c r="R40" s="329">
        <v>42.75</v>
      </c>
      <c r="S40" s="328">
        <v>491560.69</v>
      </c>
      <c r="T40" s="328">
        <v>1089034.03</v>
      </c>
      <c r="U40" s="329">
        <v>15.484999999999999</v>
      </c>
      <c r="V40" s="328">
        <v>178054.2</v>
      </c>
      <c r="W40" s="328">
        <v>1267088.23</v>
      </c>
      <c r="X40" s="329">
        <v>110.196</v>
      </c>
      <c r="Y40" s="328">
        <v>1267088.23</v>
      </c>
      <c r="Z40" s="329">
        <v>294.15600000000001</v>
      </c>
      <c r="AA40" s="328">
        <v>3382351.49</v>
      </c>
      <c r="AB40" s="322"/>
      <c r="AH40" s="324"/>
      <c r="AI40" s="324"/>
      <c r="AP40" s="324"/>
      <c r="AQ40" s="324"/>
      <c r="BD40" s="324"/>
      <c r="BE40" s="324"/>
      <c r="BF40" s="324"/>
      <c r="BG40" s="324"/>
      <c r="BH40" s="324"/>
      <c r="BI40" s="324"/>
      <c r="BJ40" s="324"/>
      <c r="BK40" s="324"/>
      <c r="BL40" s="324"/>
      <c r="BM40" s="324"/>
      <c r="BN40" s="324"/>
      <c r="BO40" s="324"/>
      <c r="BW40" s="325"/>
      <c r="BX40" s="325"/>
      <c r="BY40" s="325"/>
      <c r="BZ40" s="325"/>
      <c r="CA40" s="325"/>
      <c r="CB40" s="325"/>
      <c r="CC40" s="325"/>
      <c r="CD40" s="325"/>
      <c r="CE40" s="325"/>
      <c r="CF40" s="325"/>
      <c r="CG40" s="325"/>
      <c r="CH40" s="325"/>
    </row>
    <row r="41" spans="1:86" s="323" customFormat="1" ht="45" hidden="1" x14ac:dyDescent="0.25">
      <c r="A41" s="326" t="s">
        <v>25</v>
      </c>
      <c r="B41" s="326" t="s">
        <v>25</v>
      </c>
      <c r="C41" s="327" t="s">
        <v>180</v>
      </c>
      <c r="D41" s="327" t="s">
        <v>181</v>
      </c>
      <c r="E41" s="326" t="s">
        <v>48</v>
      </c>
      <c r="F41" s="328">
        <v>360.31</v>
      </c>
      <c r="G41" s="329">
        <v>9.2560000000000002</v>
      </c>
      <c r="H41" s="328">
        <v>55271.85</v>
      </c>
      <c r="I41" s="329" t="s">
        <v>5</v>
      </c>
      <c r="J41" s="328" t="s">
        <v>5</v>
      </c>
      <c r="K41" s="328" t="s">
        <v>5</v>
      </c>
      <c r="L41" s="329" t="s">
        <v>5</v>
      </c>
      <c r="M41" s="328" t="s">
        <v>5</v>
      </c>
      <c r="N41" s="344"/>
      <c r="O41" s="329" t="s">
        <v>5</v>
      </c>
      <c r="P41" s="328" t="s">
        <v>5</v>
      </c>
      <c r="Q41" s="328" t="s">
        <v>5</v>
      </c>
      <c r="R41" s="329" t="s">
        <v>5</v>
      </c>
      <c r="S41" s="328" t="s">
        <v>5</v>
      </c>
      <c r="T41" s="328" t="s">
        <v>5</v>
      </c>
      <c r="U41" s="329" t="s">
        <v>5</v>
      </c>
      <c r="V41" s="328" t="s">
        <v>5</v>
      </c>
      <c r="W41" s="328" t="s">
        <v>5</v>
      </c>
      <c r="X41" s="329" t="s">
        <v>5</v>
      </c>
      <c r="Y41" s="328" t="s">
        <v>5</v>
      </c>
      <c r="Z41" s="329">
        <v>9.2560000000000002</v>
      </c>
      <c r="AA41" s="328">
        <v>55271.85</v>
      </c>
      <c r="AB41" s="322"/>
      <c r="AH41" s="324"/>
      <c r="AI41" s="324"/>
      <c r="AP41" s="324"/>
      <c r="AQ41" s="324"/>
      <c r="BD41" s="324"/>
      <c r="BE41" s="324"/>
      <c r="BF41" s="324"/>
      <c r="BG41" s="324"/>
      <c r="BH41" s="324"/>
      <c r="BI41" s="324"/>
      <c r="BJ41" s="324"/>
      <c r="BK41" s="324"/>
      <c r="BL41" s="324"/>
      <c r="BM41" s="324"/>
      <c r="BN41" s="324"/>
      <c r="BO41" s="324"/>
      <c r="BW41" s="325"/>
      <c r="BX41" s="325"/>
      <c r="BY41" s="325"/>
      <c r="BZ41" s="325"/>
      <c r="CA41" s="325"/>
      <c r="CB41" s="325"/>
      <c r="CC41" s="325"/>
      <c r="CD41" s="325"/>
      <c r="CE41" s="325"/>
      <c r="CF41" s="325"/>
      <c r="CG41" s="325"/>
      <c r="CH41" s="325"/>
    </row>
    <row r="42" spans="1:86" s="323" customFormat="1" ht="22.5" x14ac:dyDescent="0.25">
      <c r="A42" s="346" t="s">
        <v>53</v>
      </c>
      <c r="B42" s="346" t="s">
        <v>60</v>
      </c>
      <c r="C42" s="347" t="s">
        <v>55</v>
      </c>
      <c r="D42" s="327" t="s">
        <v>54</v>
      </c>
      <c r="E42" s="346" t="s">
        <v>56</v>
      </c>
      <c r="F42" s="328">
        <v>17898.38</v>
      </c>
      <c r="G42" s="348">
        <v>413.608</v>
      </c>
      <c r="H42" s="328">
        <v>64109227.920000002</v>
      </c>
      <c r="I42" s="329">
        <v>17.760999999999999</v>
      </c>
      <c r="J42" s="328">
        <v>2752954.48</v>
      </c>
      <c r="K42" s="328">
        <v>2752954.48</v>
      </c>
      <c r="L42" s="329" t="s">
        <v>5</v>
      </c>
      <c r="M42" s="328" t="s">
        <v>5</v>
      </c>
      <c r="N42" s="344"/>
      <c r="O42" s="329">
        <v>34.200000000000003</v>
      </c>
      <c r="P42" s="328">
        <v>5300999</v>
      </c>
      <c r="Q42" s="328">
        <v>8053953.4800000004</v>
      </c>
      <c r="R42" s="329">
        <v>41.104999999999997</v>
      </c>
      <c r="S42" s="328">
        <v>6371273.7999999998</v>
      </c>
      <c r="T42" s="328">
        <v>14425227.279999999</v>
      </c>
      <c r="U42" s="329">
        <v>14.888999999999999</v>
      </c>
      <c r="V42" s="328">
        <v>2307794.5699999998</v>
      </c>
      <c r="W42" s="328">
        <v>16733021.85</v>
      </c>
      <c r="X42" s="348">
        <v>107.955</v>
      </c>
      <c r="Y42" s="349">
        <v>16733021.85</v>
      </c>
      <c r="Z42" s="348">
        <v>305.65300000000002</v>
      </c>
      <c r="AA42" s="349">
        <v>47376206.07</v>
      </c>
      <c r="AB42" s="322"/>
      <c r="AH42" s="324"/>
      <c r="AI42" s="324"/>
      <c r="AP42" s="324"/>
      <c r="AQ42" s="324"/>
      <c r="BD42" s="324"/>
      <c r="BE42" s="324"/>
      <c r="BF42" s="324"/>
      <c r="BG42" s="324"/>
      <c r="BH42" s="324"/>
      <c r="BI42" s="324"/>
      <c r="BJ42" s="324"/>
      <c r="BK42" s="324"/>
      <c r="BL42" s="324"/>
      <c r="BM42" s="324"/>
      <c r="BN42" s="324"/>
      <c r="BO42" s="324"/>
      <c r="BW42" s="325"/>
      <c r="BX42" s="325"/>
      <c r="BY42" s="325"/>
      <c r="BZ42" s="325"/>
      <c r="CA42" s="325"/>
      <c r="CB42" s="325"/>
      <c r="CC42" s="325"/>
      <c r="CD42" s="325"/>
      <c r="CE42" s="325"/>
      <c r="CF42" s="325"/>
      <c r="CG42" s="325"/>
      <c r="CH42" s="325"/>
    </row>
    <row r="43" spans="1:86" s="323" customFormat="1" ht="15.75" hidden="1" customHeight="1" x14ac:dyDescent="0.25">
      <c r="A43" s="875" t="s">
        <v>59</v>
      </c>
      <c r="B43" s="867"/>
      <c r="C43" s="867"/>
      <c r="D43" s="867"/>
      <c r="E43" s="867"/>
      <c r="F43" s="867"/>
      <c r="G43" s="867"/>
      <c r="H43" s="867"/>
      <c r="I43" s="867"/>
      <c r="J43" s="867"/>
      <c r="K43" s="867"/>
      <c r="L43" s="867"/>
      <c r="M43" s="867"/>
      <c r="N43" s="867"/>
      <c r="O43" s="867"/>
      <c r="P43" s="867"/>
      <c r="Q43" s="867"/>
      <c r="R43" s="867"/>
      <c r="S43" s="867"/>
      <c r="T43" s="867"/>
      <c r="U43" s="867"/>
      <c r="V43" s="867"/>
      <c r="W43" s="867"/>
      <c r="X43" s="867"/>
      <c r="Y43" s="867"/>
      <c r="Z43" s="867"/>
      <c r="AA43" s="867"/>
      <c r="AB43" s="322"/>
      <c r="AH43" s="324"/>
      <c r="AI43" s="324"/>
      <c r="AP43" s="324"/>
      <c r="AQ43" s="324"/>
      <c r="BD43" s="324"/>
      <c r="BE43" s="324"/>
      <c r="BF43" s="324"/>
      <c r="BG43" s="324"/>
      <c r="BH43" s="324"/>
      <c r="BI43" s="324"/>
      <c r="BJ43" s="324"/>
      <c r="BK43" s="324"/>
      <c r="BL43" s="324"/>
      <c r="BM43" s="324"/>
      <c r="BN43" s="324"/>
      <c r="BO43" s="324"/>
      <c r="BW43" s="325"/>
      <c r="BX43" s="325"/>
      <c r="BY43" s="325"/>
      <c r="BZ43" s="325"/>
      <c r="CA43" s="325"/>
      <c r="CB43" s="325"/>
      <c r="CC43" s="325"/>
      <c r="CD43" s="325"/>
      <c r="CE43" s="325"/>
      <c r="CF43" s="325"/>
      <c r="CG43" s="325"/>
      <c r="CH43" s="325"/>
    </row>
    <row r="44" spans="1:86" s="323" customFormat="1" ht="45" hidden="1" x14ac:dyDescent="0.25">
      <c r="A44" s="326" t="s">
        <v>61</v>
      </c>
      <c r="B44" s="326" t="s">
        <v>61</v>
      </c>
      <c r="C44" s="327" t="s">
        <v>63</v>
      </c>
      <c r="D44" s="327" t="s">
        <v>182</v>
      </c>
      <c r="E44" s="326" t="s">
        <v>48</v>
      </c>
      <c r="F44" s="328">
        <v>1154.8599999999999</v>
      </c>
      <c r="G44" s="329">
        <v>676.62400000000002</v>
      </c>
      <c r="H44" s="328">
        <v>13560322.640000001</v>
      </c>
      <c r="I44" s="329">
        <v>35.142000000000003</v>
      </c>
      <c r="J44" s="328">
        <v>704286.07</v>
      </c>
      <c r="K44" s="328">
        <v>704286.07</v>
      </c>
      <c r="L44" s="329" t="s">
        <v>5</v>
      </c>
      <c r="M44" s="328" t="s">
        <v>5</v>
      </c>
      <c r="N44" s="344"/>
      <c r="O44" s="329">
        <v>43.41</v>
      </c>
      <c r="P44" s="328">
        <v>869986.29</v>
      </c>
      <c r="Q44" s="328">
        <v>1574272.36</v>
      </c>
      <c r="R44" s="329">
        <v>46.82</v>
      </c>
      <c r="S44" s="328">
        <v>938326.61</v>
      </c>
      <c r="T44" s="328">
        <v>2512598.9700000002</v>
      </c>
      <c r="U44" s="329">
        <v>40.948</v>
      </c>
      <c r="V44" s="328">
        <v>820644.98</v>
      </c>
      <c r="W44" s="328">
        <v>3333243.95</v>
      </c>
      <c r="X44" s="329">
        <v>166.32</v>
      </c>
      <c r="Y44" s="328">
        <v>3333243.95</v>
      </c>
      <c r="Z44" s="329">
        <v>510.30399999999997</v>
      </c>
      <c r="AA44" s="328">
        <v>10227078.689999999</v>
      </c>
      <c r="AB44" s="322"/>
      <c r="AH44" s="324"/>
      <c r="AI44" s="324"/>
      <c r="AP44" s="324"/>
      <c r="AQ44" s="324"/>
      <c r="BD44" s="324"/>
      <c r="BE44" s="324"/>
      <c r="BF44" s="324"/>
      <c r="BG44" s="324"/>
      <c r="BH44" s="324"/>
      <c r="BI44" s="324"/>
      <c r="BJ44" s="324"/>
      <c r="BK44" s="324"/>
      <c r="BL44" s="324"/>
      <c r="BM44" s="324"/>
      <c r="BN44" s="324"/>
      <c r="BO44" s="324"/>
      <c r="BW44" s="325"/>
      <c r="BX44" s="325"/>
      <c r="BY44" s="325"/>
      <c r="BZ44" s="325"/>
      <c r="CA44" s="325"/>
      <c r="CB44" s="325"/>
      <c r="CC44" s="325"/>
      <c r="CD44" s="325"/>
      <c r="CE44" s="325"/>
      <c r="CF44" s="325"/>
      <c r="CG44" s="325"/>
      <c r="CH44" s="325"/>
    </row>
    <row r="45" spans="1:86" s="323" customFormat="1" ht="22.5" x14ac:dyDescent="0.25">
      <c r="A45" s="346" t="s">
        <v>67</v>
      </c>
      <c r="B45" s="346" t="s">
        <v>69</v>
      </c>
      <c r="C45" s="347" t="s">
        <v>55</v>
      </c>
      <c r="D45" s="327" t="s">
        <v>54</v>
      </c>
      <c r="E45" s="346" t="s">
        <v>56</v>
      </c>
      <c r="F45" s="328">
        <v>17898.38</v>
      </c>
      <c r="G45" s="348">
        <v>676.62400000000002</v>
      </c>
      <c r="H45" s="328">
        <v>104876700.23999999</v>
      </c>
      <c r="I45" s="329">
        <v>35.142000000000003</v>
      </c>
      <c r="J45" s="328">
        <v>5447008.9699999997</v>
      </c>
      <c r="K45" s="328">
        <v>5447008.9699999997</v>
      </c>
      <c r="L45" s="329" t="s">
        <v>5</v>
      </c>
      <c r="M45" s="328" t="s">
        <v>5</v>
      </c>
      <c r="N45" s="344"/>
      <c r="O45" s="329">
        <v>43.41</v>
      </c>
      <c r="P45" s="328">
        <v>6728548.7300000004</v>
      </c>
      <c r="Q45" s="328">
        <v>12175557.699999999</v>
      </c>
      <c r="R45" s="329">
        <v>45.018999999999998</v>
      </c>
      <c r="S45" s="328">
        <v>6977943.6900000004</v>
      </c>
      <c r="T45" s="328">
        <v>19153501.390000001</v>
      </c>
      <c r="U45" s="329">
        <v>39.372999999999998</v>
      </c>
      <c r="V45" s="328">
        <v>6102813.8499999996</v>
      </c>
      <c r="W45" s="328">
        <v>25256315.239999998</v>
      </c>
      <c r="X45" s="348">
        <v>162.94399999999999</v>
      </c>
      <c r="Y45" s="349">
        <v>25256315.239999998</v>
      </c>
      <c r="Z45" s="348">
        <v>513.67999999999995</v>
      </c>
      <c r="AA45" s="349">
        <v>79620385</v>
      </c>
      <c r="AB45" s="322"/>
      <c r="AH45" s="324"/>
      <c r="AI45" s="324"/>
      <c r="AP45" s="324"/>
      <c r="AQ45" s="324"/>
      <c r="BD45" s="324"/>
      <c r="BE45" s="324"/>
      <c r="BF45" s="324"/>
      <c r="BG45" s="324"/>
      <c r="BH45" s="324"/>
      <c r="BI45" s="324"/>
      <c r="BJ45" s="324"/>
      <c r="BK45" s="324"/>
      <c r="BL45" s="324"/>
      <c r="BM45" s="324"/>
      <c r="BN45" s="324"/>
      <c r="BO45" s="324"/>
      <c r="BW45" s="325"/>
      <c r="BX45" s="325"/>
      <c r="BY45" s="325"/>
      <c r="BZ45" s="325"/>
      <c r="CA45" s="325"/>
      <c r="CB45" s="325"/>
      <c r="CC45" s="325"/>
      <c r="CD45" s="325"/>
      <c r="CE45" s="325"/>
      <c r="CF45" s="325"/>
      <c r="CG45" s="325"/>
      <c r="CH45" s="325"/>
    </row>
    <row r="46" spans="1:86" s="323" customFormat="1" ht="15.75" hidden="1" customHeight="1" x14ac:dyDescent="0.25">
      <c r="A46" s="875" t="s">
        <v>68</v>
      </c>
      <c r="B46" s="867"/>
      <c r="C46" s="867"/>
      <c r="D46" s="867"/>
      <c r="E46" s="867"/>
      <c r="F46" s="867"/>
      <c r="G46" s="867"/>
      <c r="H46" s="867"/>
      <c r="I46" s="867"/>
      <c r="J46" s="867"/>
      <c r="K46" s="867"/>
      <c r="L46" s="867"/>
      <c r="M46" s="867"/>
      <c r="N46" s="867"/>
      <c r="O46" s="867"/>
      <c r="P46" s="867"/>
      <c r="Q46" s="867"/>
      <c r="R46" s="867"/>
      <c r="S46" s="867"/>
      <c r="T46" s="867"/>
      <c r="U46" s="867"/>
      <c r="V46" s="867"/>
      <c r="W46" s="867"/>
      <c r="X46" s="867"/>
      <c r="Y46" s="867"/>
      <c r="Z46" s="867"/>
      <c r="AA46" s="867"/>
      <c r="AB46" s="322"/>
      <c r="AH46" s="324"/>
      <c r="AI46" s="324"/>
      <c r="AP46" s="324"/>
      <c r="AQ46" s="324"/>
      <c r="BD46" s="324"/>
      <c r="BE46" s="324"/>
      <c r="BF46" s="324"/>
      <c r="BG46" s="324"/>
      <c r="BH46" s="324"/>
      <c r="BI46" s="324"/>
      <c r="BJ46" s="324"/>
      <c r="BK46" s="324"/>
      <c r="BL46" s="324"/>
      <c r="BM46" s="324"/>
      <c r="BN46" s="324"/>
      <c r="BO46" s="324"/>
      <c r="BW46" s="325"/>
      <c r="BX46" s="325"/>
      <c r="BY46" s="325"/>
      <c r="BZ46" s="325"/>
      <c r="CA46" s="325"/>
      <c r="CB46" s="325"/>
      <c r="CC46" s="325"/>
      <c r="CD46" s="325"/>
      <c r="CE46" s="325"/>
      <c r="CF46" s="325"/>
      <c r="CG46" s="325"/>
      <c r="CH46" s="325"/>
    </row>
    <row r="47" spans="1:86" s="323" customFormat="1" ht="45" hidden="1" x14ac:dyDescent="0.25">
      <c r="A47" s="326" t="s">
        <v>70</v>
      </c>
      <c r="B47" s="326" t="s">
        <v>70</v>
      </c>
      <c r="C47" s="327" t="s">
        <v>63</v>
      </c>
      <c r="D47" s="327" t="s">
        <v>182</v>
      </c>
      <c r="E47" s="326" t="s">
        <v>48</v>
      </c>
      <c r="F47" s="328">
        <v>1154.8599999999999</v>
      </c>
      <c r="G47" s="329">
        <v>295.15199999999999</v>
      </c>
      <c r="H47" s="328">
        <v>5915185.3200000003</v>
      </c>
      <c r="I47" s="329">
        <v>29.047000000000001</v>
      </c>
      <c r="J47" s="328">
        <v>582135.26</v>
      </c>
      <c r="K47" s="328">
        <v>582135.26</v>
      </c>
      <c r="L47" s="329" t="s">
        <v>5</v>
      </c>
      <c r="M47" s="328" t="s">
        <v>5</v>
      </c>
      <c r="N47" s="344"/>
      <c r="O47" s="329">
        <v>35.08</v>
      </c>
      <c r="P47" s="328">
        <v>703043.52</v>
      </c>
      <c r="Q47" s="328">
        <v>1285178.78</v>
      </c>
      <c r="R47" s="329">
        <v>22.535</v>
      </c>
      <c r="S47" s="328">
        <v>451627.3</v>
      </c>
      <c r="T47" s="328">
        <v>1736806.08</v>
      </c>
      <c r="U47" s="329">
        <v>26.082999999999998</v>
      </c>
      <c r="V47" s="328">
        <v>522733.3</v>
      </c>
      <c r="W47" s="328">
        <v>2259539.38</v>
      </c>
      <c r="X47" s="329">
        <v>112.745</v>
      </c>
      <c r="Y47" s="328">
        <v>2259539.38</v>
      </c>
      <c r="Z47" s="329">
        <v>182.40700000000001</v>
      </c>
      <c r="AA47" s="328">
        <v>3655645.94</v>
      </c>
      <c r="AB47" s="322"/>
      <c r="AH47" s="324"/>
      <c r="AI47" s="324"/>
      <c r="AP47" s="324"/>
      <c r="AQ47" s="324"/>
      <c r="BD47" s="324"/>
      <c r="BE47" s="324"/>
      <c r="BF47" s="324"/>
      <c r="BG47" s="324"/>
      <c r="BH47" s="324"/>
      <c r="BI47" s="324"/>
      <c r="BJ47" s="324"/>
      <c r="BK47" s="324"/>
      <c r="BL47" s="324"/>
      <c r="BM47" s="324"/>
      <c r="BN47" s="324"/>
      <c r="BO47" s="324"/>
      <c r="BW47" s="325"/>
      <c r="BX47" s="325"/>
      <c r="BY47" s="325"/>
      <c r="BZ47" s="325"/>
      <c r="CA47" s="325"/>
      <c r="CB47" s="325"/>
      <c r="CC47" s="325"/>
      <c r="CD47" s="325"/>
      <c r="CE47" s="325"/>
      <c r="CF47" s="325"/>
      <c r="CG47" s="325"/>
      <c r="CH47" s="325"/>
    </row>
    <row r="48" spans="1:86" s="323" customFormat="1" ht="22.5" x14ac:dyDescent="0.25">
      <c r="A48" s="346" t="s">
        <v>74</v>
      </c>
      <c r="B48" s="346" t="s">
        <v>76</v>
      </c>
      <c r="C48" s="347" t="s">
        <v>55</v>
      </c>
      <c r="D48" s="327" t="s">
        <v>54</v>
      </c>
      <c r="E48" s="346" t="s">
        <v>56</v>
      </c>
      <c r="F48" s="328">
        <v>17898.38</v>
      </c>
      <c r="G48" s="348">
        <v>295.15199999999999</v>
      </c>
      <c r="H48" s="328">
        <v>45748551.380000003</v>
      </c>
      <c r="I48" s="329">
        <v>29.047000000000001</v>
      </c>
      <c r="J48" s="328">
        <v>4502284.1500000004</v>
      </c>
      <c r="K48" s="328">
        <v>4502284.1500000004</v>
      </c>
      <c r="L48" s="329" t="s">
        <v>5</v>
      </c>
      <c r="M48" s="328" t="s">
        <v>5</v>
      </c>
      <c r="N48" s="344"/>
      <c r="O48" s="329">
        <v>35.08</v>
      </c>
      <c r="P48" s="328">
        <v>5437398.9800000004</v>
      </c>
      <c r="Q48" s="328">
        <v>9939683.1300000008</v>
      </c>
      <c r="R48" s="329">
        <v>21.667999999999999</v>
      </c>
      <c r="S48" s="328">
        <v>3358539.37</v>
      </c>
      <c r="T48" s="328">
        <v>13298222.5</v>
      </c>
      <c r="U48" s="329">
        <v>25.08</v>
      </c>
      <c r="V48" s="328">
        <v>3887399.27</v>
      </c>
      <c r="W48" s="328">
        <v>17185621.77</v>
      </c>
      <c r="X48" s="348">
        <v>110.875</v>
      </c>
      <c r="Y48" s="349">
        <v>17185621.77</v>
      </c>
      <c r="Z48" s="348">
        <v>184.27699999999999</v>
      </c>
      <c r="AA48" s="349">
        <v>28562929.609999999</v>
      </c>
      <c r="AB48" s="322"/>
      <c r="AH48" s="324"/>
      <c r="AI48" s="324"/>
      <c r="AP48" s="324"/>
      <c r="AQ48" s="324"/>
      <c r="BD48" s="324"/>
      <c r="BE48" s="324"/>
      <c r="BF48" s="324"/>
      <c r="BG48" s="324"/>
      <c r="BH48" s="324"/>
      <c r="BI48" s="324"/>
      <c r="BJ48" s="324"/>
      <c r="BK48" s="324"/>
      <c r="BL48" s="324"/>
      <c r="BM48" s="324"/>
      <c r="BN48" s="324"/>
      <c r="BO48" s="324"/>
      <c r="BW48" s="325"/>
      <c r="BX48" s="325"/>
      <c r="BY48" s="325"/>
      <c r="BZ48" s="325"/>
      <c r="CA48" s="325"/>
      <c r="CB48" s="325"/>
      <c r="CC48" s="325"/>
      <c r="CD48" s="325"/>
      <c r="CE48" s="325"/>
      <c r="CF48" s="325"/>
      <c r="CG48" s="325"/>
      <c r="CH48" s="325"/>
    </row>
    <row r="49" spans="1:86" s="323" customFormat="1" ht="15.75" hidden="1" customHeight="1" x14ac:dyDescent="0.25">
      <c r="A49" s="875" t="s">
        <v>75</v>
      </c>
      <c r="B49" s="867"/>
      <c r="C49" s="867"/>
      <c r="D49" s="867"/>
      <c r="E49" s="867"/>
      <c r="F49" s="867"/>
      <c r="G49" s="867"/>
      <c r="H49" s="867"/>
      <c r="I49" s="867"/>
      <c r="J49" s="867"/>
      <c r="K49" s="867"/>
      <c r="L49" s="867"/>
      <c r="M49" s="867"/>
      <c r="N49" s="867"/>
      <c r="O49" s="867"/>
      <c r="P49" s="867"/>
      <c r="Q49" s="867"/>
      <c r="R49" s="867"/>
      <c r="S49" s="867"/>
      <c r="T49" s="867"/>
      <c r="U49" s="867"/>
      <c r="V49" s="867"/>
      <c r="W49" s="867"/>
      <c r="X49" s="867"/>
      <c r="Y49" s="867"/>
      <c r="Z49" s="867"/>
      <c r="AA49" s="867"/>
      <c r="AB49" s="322"/>
      <c r="AH49" s="324"/>
      <c r="AI49" s="324"/>
      <c r="AP49" s="324"/>
      <c r="AQ49" s="324"/>
      <c r="BD49" s="324"/>
      <c r="BE49" s="324"/>
      <c r="BF49" s="324"/>
      <c r="BG49" s="324"/>
      <c r="BH49" s="324"/>
      <c r="BI49" s="324"/>
      <c r="BJ49" s="324"/>
      <c r="BK49" s="324"/>
      <c r="BL49" s="324"/>
      <c r="BM49" s="324"/>
      <c r="BN49" s="324"/>
      <c r="BO49" s="324"/>
      <c r="BW49" s="325"/>
      <c r="BX49" s="325"/>
      <c r="BY49" s="325"/>
      <c r="BZ49" s="325"/>
      <c r="CA49" s="325"/>
      <c r="CB49" s="325"/>
      <c r="CC49" s="325"/>
      <c r="CD49" s="325"/>
      <c r="CE49" s="325"/>
      <c r="CF49" s="325"/>
      <c r="CG49" s="325"/>
      <c r="CH49" s="325"/>
    </row>
    <row r="50" spans="1:86" s="323" customFormat="1" ht="45" hidden="1" x14ac:dyDescent="0.25">
      <c r="A50" s="326" t="s">
        <v>77</v>
      </c>
      <c r="B50" s="326" t="s">
        <v>77</v>
      </c>
      <c r="C50" s="327" t="s">
        <v>79</v>
      </c>
      <c r="D50" s="327" t="s">
        <v>183</v>
      </c>
      <c r="E50" s="326" t="s">
        <v>48</v>
      </c>
      <c r="F50" s="328">
        <v>2203.66</v>
      </c>
      <c r="G50" s="329">
        <v>284.85599999999999</v>
      </c>
      <c r="H50" s="328">
        <v>12964852</v>
      </c>
      <c r="I50" s="329" t="s">
        <v>5</v>
      </c>
      <c r="J50" s="328" t="s">
        <v>5</v>
      </c>
      <c r="K50" s="328" t="s">
        <v>5</v>
      </c>
      <c r="L50" s="329" t="s">
        <v>5</v>
      </c>
      <c r="M50" s="328" t="s">
        <v>5</v>
      </c>
      <c r="N50" s="344"/>
      <c r="O50" s="329">
        <v>14.2</v>
      </c>
      <c r="P50" s="328">
        <v>646294.61</v>
      </c>
      <c r="Q50" s="328">
        <v>646294.61</v>
      </c>
      <c r="R50" s="329">
        <v>33.948999999999998</v>
      </c>
      <c r="S50" s="328">
        <v>1545144.78</v>
      </c>
      <c r="T50" s="328">
        <v>2191439.39</v>
      </c>
      <c r="U50" s="329">
        <v>25.428000000000001</v>
      </c>
      <c r="V50" s="328">
        <v>1157322.5</v>
      </c>
      <c r="W50" s="328">
        <v>3348761.89</v>
      </c>
      <c r="X50" s="329">
        <v>73.576999999999998</v>
      </c>
      <c r="Y50" s="328">
        <v>3348761.89</v>
      </c>
      <c r="Z50" s="329">
        <v>211.279</v>
      </c>
      <c r="AA50" s="328">
        <v>9616090.1099999994</v>
      </c>
      <c r="AB50" s="322"/>
      <c r="AH50" s="324"/>
      <c r="AI50" s="324"/>
      <c r="AP50" s="324"/>
      <c r="AQ50" s="324"/>
      <c r="BD50" s="324"/>
      <c r="BE50" s="324"/>
      <c r="BF50" s="324"/>
      <c r="BG50" s="324"/>
      <c r="BH50" s="324"/>
      <c r="BI50" s="324"/>
      <c r="BJ50" s="324"/>
      <c r="BK50" s="324"/>
      <c r="BL50" s="324"/>
      <c r="BM50" s="324"/>
      <c r="BN50" s="324"/>
      <c r="BO50" s="324"/>
      <c r="BW50" s="325"/>
      <c r="BX50" s="325"/>
      <c r="BY50" s="325"/>
      <c r="BZ50" s="325"/>
      <c r="CA50" s="325"/>
      <c r="CB50" s="325"/>
      <c r="CC50" s="325"/>
      <c r="CD50" s="325"/>
      <c r="CE50" s="325"/>
      <c r="CF50" s="325"/>
      <c r="CG50" s="325"/>
      <c r="CH50" s="325"/>
    </row>
    <row r="51" spans="1:86" s="323" customFormat="1" ht="22.5" x14ac:dyDescent="0.25">
      <c r="A51" s="346" t="s">
        <v>83</v>
      </c>
      <c r="B51" s="346" t="s">
        <v>184</v>
      </c>
      <c r="C51" s="347" t="s">
        <v>55</v>
      </c>
      <c r="D51" s="327" t="s">
        <v>54</v>
      </c>
      <c r="E51" s="346" t="s">
        <v>56</v>
      </c>
      <c r="F51" s="328">
        <v>17898.38</v>
      </c>
      <c r="G51" s="348">
        <v>284.85599999999999</v>
      </c>
      <c r="H51" s="328">
        <v>44152671.68</v>
      </c>
      <c r="I51" s="329" t="s">
        <v>5</v>
      </c>
      <c r="J51" s="328" t="s">
        <v>5</v>
      </c>
      <c r="K51" s="328" t="s">
        <v>5</v>
      </c>
      <c r="L51" s="329" t="s">
        <v>5</v>
      </c>
      <c r="M51" s="328" t="s">
        <v>5</v>
      </c>
      <c r="N51" s="344"/>
      <c r="O51" s="329">
        <v>14.2</v>
      </c>
      <c r="P51" s="328">
        <v>2200999.59</v>
      </c>
      <c r="Q51" s="328">
        <v>2200999.59</v>
      </c>
      <c r="R51" s="329">
        <v>32.643000000000001</v>
      </c>
      <c r="S51" s="328">
        <v>5059664.05</v>
      </c>
      <c r="T51" s="328">
        <v>7260663.6399999997</v>
      </c>
      <c r="U51" s="329">
        <v>24.45</v>
      </c>
      <c r="V51" s="328">
        <v>3789749.29</v>
      </c>
      <c r="W51" s="328">
        <v>11050412.93</v>
      </c>
      <c r="X51" s="348">
        <v>71.293000000000006</v>
      </c>
      <c r="Y51" s="349">
        <v>11050412.93</v>
      </c>
      <c r="Z51" s="348">
        <v>213.56299999999999</v>
      </c>
      <c r="AA51" s="349">
        <v>33102258.75</v>
      </c>
      <c r="AB51" s="322"/>
      <c r="AH51" s="324"/>
      <c r="AI51" s="324"/>
      <c r="AP51" s="324"/>
      <c r="AQ51" s="324"/>
      <c r="BD51" s="324"/>
      <c r="BE51" s="324"/>
      <c r="BF51" s="324"/>
      <c r="BG51" s="324"/>
      <c r="BH51" s="324"/>
      <c r="BI51" s="324"/>
      <c r="BJ51" s="324"/>
      <c r="BK51" s="324"/>
      <c r="BL51" s="324"/>
      <c r="BM51" s="324"/>
      <c r="BN51" s="324"/>
      <c r="BO51" s="324"/>
      <c r="BW51" s="325"/>
      <c r="BX51" s="325"/>
      <c r="BY51" s="325"/>
      <c r="BZ51" s="325"/>
      <c r="CA51" s="325"/>
      <c r="CB51" s="325"/>
      <c r="CC51" s="325"/>
      <c r="CD51" s="325"/>
      <c r="CE51" s="325"/>
      <c r="CF51" s="325"/>
      <c r="CG51" s="325"/>
      <c r="CH51" s="325"/>
    </row>
    <row r="52" spans="1:86" s="323" customFormat="1" ht="15.75" hidden="1" customHeight="1" x14ac:dyDescent="0.25">
      <c r="A52" s="875" t="s">
        <v>185</v>
      </c>
      <c r="B52" s="867"/>
      <c r="C52" s="867"/>
      <c r="D52" s="867"/>
      <c r="E52" s="867"/>
      <c r="F52" s="867"/>
      <c r="G52" s="867"/>
      <c r="H52" s="867"/>
      <c r="I52" s="867"/>
      <c r="J52" s="867"/>
      <c r="K52" s="867"/>
      <c r="L52" s="867"/>
      <c r="M52" s="867"/>
      <c r="N52" s="867"/>
      <c r="O52" s="867"/>
      <c r="P52" s="867"/>
      <c r="Q52" s="867"/>
      <c r="R52" s="867"/>
      <c r="S52" s="867"/>
      <c r="T52" s="867"/>
      <c r="U52" s="867"/>
      <c r="V52" s="867"/>
      <c r="W52" s="867"/>
      <c r="X52" s="867"/>
      <c r="Y52" s="867"/>
      <c r="Z52" s="867"/>
      <c r="AA52" s="867"/>
      <c r="AB52" s="322"/>
      <c r="AH52" s="324"/>
      <c r="AI52" s="324"/>
      <c r="AP52" s="324"/>
      <c r="AQ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W52" s="325"/>
      <c r="BX52" s="325"/>
      <c r="BY52" s="325"/>
      <c r="BZ52" s="325"/>
      <c r="CA52" s="325"/>
      <c r="CB52" s="325"/>
      <c r="CC52" s="325"/>
      <c r="CD52" s="325"/>
      <c r="CE52" s="325"/>
      <c r="CF52" s="325"/>
      <c r="CG52" s="325"/>
      <c r="CH52" s="325"/>
    </row>
    <row r="53" spans="1:86" s="323" customFormat="1" ht="33.75" hidden="1" x14ac:dyDescent="0.25">
      <c r="A53" s="326" t="s">
        <v>186</v>
      </c>
      <c r="B53" s="326" t="s">
        <v>186</v>
      </c>
      <c r="C53" s="327" t="s">
        <v>187</v>
      </c>
      <c r="D53" s="327" t="s">
        <v>188</v>
      </c>
      <c r="E53" s="326" t="s">
        <v>48</v>
      </c>
      <c r="F53" s="328">
        <v>1579.69</v>
      </c>
      <c r="G53" s="329">
        <v>103.27200000000001</v>
      </c>
      <c r="H53" s="328">
        <v>2939654.89</v>
      </c>
      <c r="I53" s="329" t="s">
        <v>5</v>
      </c>
      <c r="J53" s="328" t="s">
        <v>5</v>
      </c>
      <c r="K53" s="328" t="s">
        <v>5</v>
      </c>
      <c r="L53" s="329" t="s">
        <v>5</v>
      </c>
      <c r="M53" s="328" t="s">
        <v>5</v>
      </c>
      <c r="N53" s="344"/>
      <c r="O53" s="329" t="s">
        <v>5</v>
      </c>
      <c r="P53" s="328" t="s">
        <v>5</v>
      </c>
      <c r="Q53" s="328" t="s">
        <v>5</v>
      </c>
      <c r="R53" s="329" t="s">
        <v>5</v>
      </c>
      <c r="S53" s="328" t="s">
        <v>5</v>
      </c>
      <c r="T53" s="328" t="s">
        <v>5</v>
      </c>
      <c r="U53" s="329" t="s">
        <v>5</v>
      </c>
      <c r="V53" s="328" t="s">
        <v>5</v>
      </c>
      <c r="W53" s="328" t="s">
        <v>5</v>
      </c>
      <c r="X53" s="329" t="s">
        <v>5</v>
      </c>
      <c r="Y53" s="328" t="s">
        <v>5</v>
      </c>
      <c r="Z53" s="329">
        <v>103.27200000000001</v>
      </c>
      <c r="AA53" s="328">
        <v>2939654.89</v>
      </c>
      <c r="AB53" s="322"/>
      <c r="AH53" s="324"/>
      <c r="AI53" s="324"/>
      <c r="AP53" s="324"/>
      <c r="AQ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324"/>
      <c r="BO53" s="324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</row>
    <row r="54" spans="1:86" s="323" customFormat="1" ht="22.5" hidden="1" x14ac:dyDescent="0.25">
      <c r="A54" s="326" t="s">
        <v>189</v>
      </c>
      <c r="B54" s="326" t="s">
        <v>190</v>
      </c>
      <c r="C54" s="327" t="s">
        <v>191</v>
      </c>
      <c r="D54" s="327" t="s">
        <v>192</v>
      </c>
      <c r="E54" s="326" t="s">
        <v>56</v>
      </c>
      <c r="F54" s="328">
        <v>21449.1</v>
      </c>
      <c r="G54" s="329">
        <v>1.0327200000000001</v>
      </c>
      <c r="H54" s="328">
        <v>191826.92</v>
      </c>
      <c r="I54" s="329" t="s">
        <v>5</v>
      </c>
      <c r="J54" s="328" t="s">
        <v>5</v>
      </c>
      <c r="K54" s="328" t="s">
        <v>5</v>
      </c>
      <c r="L54" s="329" t="s">
        <v>5</v>
      </c>
      <c r="M54" s="328" t="s">
        <v>5</v>
      </c>
      <c r="N54" s="344"/>
      <c r="O54" s="329" t="s">
        <v>5</v>
      </c>
      <c r="P54" s="328" t="s">
        <v>5</v>
      </c>
      <c r="Q54" s="328" t="s">
        <v>5</v>
      </c>
      <c r="R54" s="329" t="s">
        <v>5</v>
      </c>
      <c r="S54" s="328" t="s">
        <v>5</v>
      </c>
      <c r="T54" s="328" t="s">
        <v>5</v>
      </c>
      <c r="U54" s="329" t="s">
        <v>5</v>
      </c>
      <c r="V54" s="328" t="s">
        <v>5</v>
      </c>
      <c r="W54" s="328" t="s">
        <v>5</v>
      </c>
      <c r="X54" s="329" t="s">
        <v>5</v>
      </c>
      <c r="Y54" s="328" t="s">
        <v>5</v>
      </c>
      <c r="Z54" s="329">
        <v>1.0327200000000001</v>
      </c>
      <c r="AA54" s="328">
        <v>191826.92</v>
      </c>
      <c r="AB54" s="322"/>
      <c r="AH54" s="324"/>
      <c r="AI54" s="324"/>
      <c r="AP54" s="324"/>
      <c r="AQ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324"/>
      <c r="BO54" s="324"/>
      <c r="BW54" s="325"/>
      <c r="BX54" s="325"/>
      <c r="BY54" s="325"/>
      <c r="BZ54" s="325"/>
      <c r="CA54" s="325"/>
      <c r="CB54" s="325"/>
      <c r="CC54" s="325"/>
      <c r="CD54" s="325"/>
      <c r="CE54" s="325"/>
      <c r="CF54" s="325"/>
      <c r="CG54" s="325"/>
      <c r="CH54" s="325"/>
    </row>
    <row r="55" spans="1:86" s="323" customFormat="1" ht="22.5" x14ac:dyDescent="0.25">
      <c r="A55" s="346" t="s">
        <v>193</v>
      </c>
      <c r="B55" s="346" t="s">
        <v>194</v>
      </c>
      <c r="C55" s="347" t="s">
        <v>55</v>
      </c>
      <c r="D55" s="327" t="s">
        <v>54</v>
      </c>
      <c r="E55" s="346" t="s">
        <v>56</v>
      </c>
      <c r="F55" s="328">
        <v>17898.38</v>
      </c>
      <c r="G55" s="348">
        <v>103.27200000000001</v>
      </c>
      <c r="H55" s="328">
        <v>16007156.98</v>
      </c>
      <c r="I55" s="329" t="s">
        <v>5</v>
      </c>
      <c r="J55" s="328" t="s">
        <v>5</v>
      </c>
      <c r="K55" s="328" t="s">
        <v>5</v>
      </c>
      <c r="L55" s="329" t="s">
        <v>5</v>
      </c>
      <c r="M55" s="328" t="s">
        <v>5</v>
      </c>
      <c r="N55" s="344"/>
      <c r="O55" s="329" t="s">
        <v>5</v>
      </c>
      <c r="P55" s="328" t="s">
        <v>5</v>
      </c>
      <c r="Q55" s="328" t="s">
        <v>5</v>
      </c>
      <c r="R55" s="329" t="s">
        <v>5</v>
      </c>
      <c r="S55" s="328" t="s">
        <v>5</v>
      </c>
      <c r="T55" s="328" t="s">
        <v>5</v>
      </c>
      <c r="U55" s="329" t="s">
        <v>5</v>
      </c>
      <c r="V55" s="328" t="s">
        <v>5</v>
      </c>
      <c r="W55" s="328" t="s">
        <v>5</v>
      </c>
      <c r="X55" s="348" t="s">
        <v>5</v>
      </c>
      <c r="Y55" s="349" t="s">
        <v>5</v>
      </c>
      <c r="Z55" s="348">
        <v>103.27200000000001</v>
      </c>
      <c r="AA55" s="349">
        <v>16007156.98</v>
      </c>
      <c r="AB55" s="322"/>
      <c r="AH55" s="324"/>
      <c r="AI55" s="324"/>
      <c r="AP55" s="324"/>
      <c r="AQ55" s="324"/>
      <c r="BD55" s="324"/>
      <c r="BE55" s="324"/>
      <c r="BF55" s="324"/>
      <c r="BG55" s="324"/>
      <c r="BH55" s="324"/>
      <c r="BI55" s="324"/>
      <c r="BJ55" s="324"/>
      <c r="BK55" s="324"/>
      <c r="BL55" s="324"/>
      <c r="BM55" s="324"/>
      <c r="BN55" s="324"/>
      <c r="BO55" s="324"/>
      <c r="BW55" s="325"/>
      <c r="BX55" s="325"/>
      <c r="BY55" s="325"/>
      <c r="BZ55" s="325"/>
      <c r="CA55" s="325"/>
      <c r="CB55" s="325"/>
      <c r="CC55" s="325"/>
      <c r="CD55" s="325"/>
      <c r="CE55" s="325"/>
      <c r="CF55" s="325"/>
      <c r="CG55" s="325"/>
      <c r="CH55" s="325"/>
    </row>
    <row r="56" spans="1:86" s="323" customFormat="1" ht="15.75" hidden="1" customHeight="1" x14ac:dyDescent="0.25">
      <c r="A56" s="875" t="s">
        <v>195</v>
      </c>
      <c r="B56" s="867"/>
      <c r="C56" s="867"/>
      <c r="D56" s="867"/>
      <c r="E56" s="867"/>
      <c r="F56" s="867"/>
      <c r="G56" s="867"/>
      <c r="H56" s="867"/>
      <c r="I56" s="867"/>
      <c r="J56" s="867"/>
      <c r="K56" s="867"/>
      <c r="L56" s="867"/>
      <c r="M56" s="867"/>
      <c r="N56" s="867"/>
      <c r="O56" s="867"/>
      <c r="P56" s="867"/>
      <c r="Q56" s="867"/>
      <c r="R56" s="867"/>
      <c r="S56" s="867"/>
      <c r="T56" s="867"/>
      <c r="U56" s="867"/>
      <c r="V56" s="867"/>
      <c r="W56" s="867"/>
      <c r="X56" s="867"/>
      <c r="Y56" s="867"/>
      <c r="Z56" s="867"/>
      <c r="AA56" s="867"/>
      <c r="AB56" s="322"/>
      <c r="AH56" s="324"/>
      <c r="AI56" s="324"/>
      <c r="AP56" s="324"/>
      <c r="AQ56" s="324"/>
      <c r="BD56" s="324"/>
      <c r="BE56" s="324"/>
      <c r="BF56" s="324"/>
      <c r="BG56" s="324"/>
      <c r="BH56" s="324"/>
      <c r="BI56" s="324"/>
      <c r="BJ56" s="324"/>
      <c r="BK56" s="324"/>
      <c r="BL56" s="324"/>
      <c r="BM56" s="324"/>
      <c r="BN56" s="324"/>
      <c r="BO56" s="324"/>
      <c r="BW56" s="325"/>
      <c r="BX56" s="325"/>
      <c r="BY56" s="325"/>
      <c r="BZ56" s="325"/>
      <c r="CA56" s="325"/>
      <c r="CB56" s="325"/>
      <c r="CC56" s="325"/>
      <c r="CD56" s="325"/>
      <c r="CE56" s="325"/>
      <c r="CF56" s="325"/>
      <c r="CG56" s="325"/>
      <c r="CH56" s="325"/>
    </row>
    <row r="57" spans="1:86" s="323" customFormat="1" ht="33.75" hidden="1" x14ac:dyDescent="0.25">
      <c r="A57" s="326" t="s">
        <v>196</v>
      </c>
      <c r="B57" s="326" t="s">
        <v>196</v>
      </c>
      <c r="C57" s="327" t="s">
        <v>197</v>
      </c>
      <c r="D57" s="327" t="s">
        <v>198</v>
      </c>
      <c r="E57" s="326" t="s">
        <v>48</v>
      </c>
      <c r="F57" s="328">
        <v>1662.67</v>
      </c>
      <c r="G57" s="329">
        <v>66.872</v>
      </c>
      <c r="H57" s="328">
        <v>2043128.68</v>
      </c>
      <c r="I57" s="329" t="s">
        <v>5</v>
      </c>
      <c r="J57" s="328" t="s">
        <v>5</v>
      </c>
      <c r="K57" s="328" t="s">
        <v>5</v>
      </c>
      <c r="L57" s="329" t="s">
        <v>5</v>
      </c>
      <c r="M57" s="328" t="s">
        <v>5</v>
      </c>
      <c r="N57" s="344"/>
      <c r="O57" s="329" t="s">
        <v>5</v>
      </c>
      <c r="P57" s="328" t="s">
        <v>5</v>
      </c>
      <c r="Q57" s="328" t="s">
        <v>5</v>
      </c>
      <c r="R57" s="329" t="s">
        <v>5</v>
      </c>
      <c r="S57" s="328" t="s">
        <v>5</v>
      </c>
      <c r="T57" s="328" t="s">
        <v>5</v>
      </c>
      <c r="U57" s="329" t="s">
        <v>5</v>
      </c>
      <c r="V57" s="328" t="s">
        <v>5</v>
      </c>
      <c r="W57" s="328" t="s">
        <v>5</v>
      </c>
      <c r="X57" s="329" t="s">
        <v>5</v>
      </c>
      <c r="Y57" s="328" t="s">
        <v>5</v>
      </c>
      <c r="Z57" s="329">
        <v>66.872</v>
      </c>
      <c r="AA57" s="328">
        <v>2043128.68</v>
      </c>
      <c r="AB57" s="322"/>
      <c r="AH57" s="324"/>
      <c r="AI57" s="324"/>
      <c r="AP57" s="324"/>
      <c r="AQ57" s="324"/>
      <c r="BD57" s="324"/>
      <c r="BE57" s="324"/>
      <c r="BF57" s="324"/>
      <c r="BG57" s="324"/>
      <c r="BH57" s="324"/>
      <c r="BI57" s="324"/>
      <c r="BJ57" s="324"/>
      <c r="BK57" s="324"/>
      <c r="BL57" s="324"/>
      <c r="BM57" s="324"/>
      <c r="BN57" s="324"/>
      <c r="BO57" s="324"/>
      <c r="BW57" s="325"/>
      <c r="BX57" s="325"/>
      <c r="BY57" s="325"/>
      <c r="BZ57" s="325"/>
      <c r="CA57" s="325"/>
      <c r="CB57" s="325"/>
      <c r="CC57" s="325"/>
      <c r="CD57" s="325"/>
      <c r="CE57" s="325"/>
      <c r="CF57" s="325"/>
      <c r="CG57" s="325"/>
      <c r="CH57" s="325"/>
    </row>
    <row r="58" spans="1:86" s="323" customFormat="1" ht="22.5" x14ac:dyDescent="0.25">
      <c r="A58" s="346" t="s">
        <v>199</v>
      </c>
      <c r="B58" s="346" t="s">
        <v>200</v>
      </c>
      <c r="C58" s="347" t="s">
        <v>55</v>
      </c>
      <c r="D58" s="327" t="s">
        <v>54</v>
      </c>
      <c r="E58" s="346" t="s">
        <v>56</v>
      </c>
      <c r="F58" s="328">
        <v>17898.38</v>
      </c>
      <c r="G58" s="348">
        <v>66.872</v>
      </c>
      <c r="H58" s="328">
        <v>10365158.050000001</v>
      </c>
      <c r="I58" s="329" t="s">
        <v>5</v>
      </c>
      <c r="J58" s="328" t="s">
        <v>5</v>
      </c>
      <c r="K58" s="328" t="s">
        <v>5</v>
      </c>
      <c r="L58" s="329" t="s">
        <v>5</v>
      </c>
      <c r="M58" s="328" t="s">
        <v>5</v>
      </c>
      <c r="N58" s="344"/>
      <c r="O58" s="329" t="s">
        <v>5</v>
      </c>
      <c r="P58" s="328" t="s">
        <v>5</v>
      </c>
      <c r="Q58" s="328" t="s">
        <v>5</v>
      </c>
      <c r="R58" s="329" t="s">
        <v>5</v>
      </c>
      <c r="S58" s="328" t="s">
        <v>5</v>
      </c>
      <c r="T58" s="328" t="s">
        <v>5</v>
      </c>
      <c r="U58" s="329" t="s">
        <v>5</v>
      </c>
      <c r="V58" s="328" t="s">
        <v>5</v>
      </c>
      <c r="W58" s="328" t="s">
        <v>5</v>
      </c>
      <c r="X58" s="348" t="s">
        <v>5</v>
      </c>
      <c r="Y58" s="349" t="s">
        <v>5</v>
      </c>
      <c r="Z58" s="348">
        <v>66.872</v>
      </c>
      <c r="AA58" s="349">
        <v>10365158.050000001</v>
      </c>
      <c r="AB58" s="322"/>
      <c r="AH58" s="324"/>
      <c r="AI58" s="324"/>
      <c r="AP58" s="324"/>
      <c r="AQ58" s="324"/>
      <c r="BD58" s="324"/>
      <c r="BE58" s="324"/>
      <c r="BF58" s="324"/>
      <c r="BG58" s="324"/>
      <c r="BH58" s="324"/>
      <c r="BI58" s="324"/>
      <c r="BJ58" s="324"/>
      <c r="BK58" s="324"/>
      <c r="BL58" s="324"/>
      <c r="BM58" s="324"/>
      <c r="BN58" s="324"/>
      <c r="BO58" s="324"/>
      <c r="BW58" s="325"/>
      <c r="BX58" s="325"/>
      <c r="BY58" s="325"/>
      <c r="BZ58" s="325"/>
      <c r="CA58" s="325"/>
      <c r="CB58" s="325"/>
      <c r="CC58" s="325"/>
      <c r="CD58" s="325"/>
      <c r="CE58" s="325"/>
      <c r="CF58" s="325"/>
      <c r="CG58" s="325"/>
      <c r="CH58" s="325"/>
    </row>
    <row r="59" spans="1:86" s="323" customFormat="1" ht="15.75" hidden="1" customHeight="1" x14ac:dyDescent="0.25">
      <c r="A59" s="875" t="s">
        <v>201</v>
      </c>
      <c r="B59" s="867"/>
      <c r="C59" s="867"/>
      <c r="D59" s="867"/>
      <c r="E59" s="867"/>
      <c r="F59" s="867"/>
      <c r="G59" s="867"/>
      <c r="H59" s="867"/>
      <c r="I59" s="867"/>
      <c r="J59" s="867"/>
      <c r="K59" s="867"/>
      <c r="L59" s="867"/>
      <c r="M59" s="867"/>
      <c r="N59" s="867"/>
      <c r="O59" s="867"/>
      <c r="P59" s="867"/>
      <c r="Q59" s="867"/>
      <c r="R59" s="867"/>
      <c r="S59" s="867"/>
      <c r="T59" s="867"/>
      <c r="U59" s="867"/>
      <c r="V59" s="867"/>
      <c r="W59" s="867"/>
      <c r="X59" s="867"/>
      <c r="Y59" s="867"/>
      <c r="Z59" s="867"/>
      <c r="AA59" s="867"/>
      <c r="AB59" s="322"/>
      <c r="AH59" s="324"/>
      <c r="AI59" s="324"/>
      <c r="AP59" s="324"/>
      <c r="AQ59" s="324"/>
      <c r="BD59" s="324"/>
      <c r="BE59" s="324"/>
      <c r="BF59" s="324"/>
      <c r="BG59" s="324"/>
      <c r="BH59" s="324"/>
      <c r="BI59" s="324"/>
      <c r="BJ59" s="324"/>
      <c r="BK59" s="324"/>
      <c r="BL59" s="324"/>
      <c r="BM59" s="324"/>
      <c r="BN59" s="324"/>
      <c r="BO59" s="324"/>
      <c r="BW59" s="325"/>
      <c r="BX59" s="325"/>
      <c r="BY59" s="325"/>
      <c r="BZ59" s="325"/>
      <c r="CA59" s="325"/>
      <c r="CB59" s="325"/>
      <c r="CC59" s="325"/>
      <c r="CD59" s="325"/>
      <c r="CE59" s="325"/>
      <c r="CF59" s="325"/>
      <c r="CG59" s="325"/>
      <c r="CH59" s="325"/>
    </row>
    <row r="60" spans="1:86" s="323" customFormat="1" ht="33.75" hidden="1" x14ac:dyDescent="0.25">
      <c r="A60" s="326" t="s">
        <v>202</v>
      </c>
      <c r="B60" s="326" t="s">
        <v>202</v>
      </c>
      <c r="C60" s="327" t="s">
        <v>203</v>
      </c>
      <c r="D60" s="327" t="s">
        <v>204</v>
      </c>
      <c r="E60" s="326" t="s">
        <v>48</v>
      </c>
      <c r="F60" s="328">
        <v>1713.08</v>
      </c>
      <c r="G60" s="329">
        <v>233.27199999999999</v>
      </c>
      <c r="H60" s="328">
        <v>7752980.5800000001</v>
      </c>
      <c r="I60" s="329" t="s">
        <v>5</v>
      </c>
      <c r="J60" s="328" t="s">
        <v>5</v>
      </c>
      <c r="K60" s="328" t="s">
        <v>5</v>
      </c>
      <c r="L60" s="329" t="s">
        <v>5</v>
      </c>
      <c r="M60" s="328" t="s">
        <v>5</v>
      </c>
      <c r="N60" s="344"/>
      <c r="O60" s="329" t="s">
        <v>5</v>
      </c>
      <c r="P60" s="328" t="s">
        <v>5</v>
      </c>
      <c r="Q60" s="328" t="s">
        <v>5</v>
      </c>
      <c r="R60" s="329" t="s">
        <v>5</v>
      </c>
      <c r="S60" s="328" t="s">
        <v>5</v>
      </c>
      <c r="T60" s="328" t="s">
        <v>5</v>
      </c>
      <c r="U60" s="329" t="s">
        <v>5</v>
      </c>
      <c r="V60" s="328" t="s">
        <v>5</v>
      </c>
      <c r="W60" s="328" t="s">
        <v>5</v>
      </c>
      <c r="X60" s="329" t="s">
        <v>5</v>
      </c>
      <c r="Y60" s="328" t="s">
        <v>5</v>
      </c>
      <c r="Z60" s="329">
        <v>233.27199999999999</v>
      </c>
      <c r="AA60" s="328">
        <v>7752980.5800000001</v>
      </c>
      <c r="AB60" s="322"/>
      <c r="AH60" s="324"/>
      <c r="AI60" s="324"/>
      <c r="AP60" s="324"/>
      <c r="AQ60" s="324"/>
      <c r="BD60" s="324"/>
      <c r="BE60" s="324"/>
      <c r="BF60" s="324"/>
      <c r="BG60" s="324"/>
      <c r="BH60" s="324"/>
      <c r="BI60" s="324"/>
      <c r="BJ60" s="324"/>
      <c r="BK60" s="324"/>
      <c r="BL60" s="324"/>
      <c r="BM60" s="324"/>
      <c r="BN60" s="324"/>
      <c r="BO60" s="324"/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</row>
    <row r="61" spans="1:86" s="323" customFormat="1" ht="22.5" x14ac:dyDescent="0.25">
      <c r="A61" s="346" t="s">
        <v>205</v>
      </c>
      <c r="B61" s="346" t="s">
        <v>206</v>
      </c>
      <c r="C61" s="347" t="s">
        <v>55</v>
      </c>
      <c r="D61" s="327" t="s">
        <v>54</v>
      </c>
      <c r="E61" s="346" t="s">
        <v>56</v>
      </c>
      <c r="F61" s="328">
        <v>17898.38</v>
      </c>
      <c r="G61" s="348">
        <v>233.27199999999999</v>
      </c>
      <c r="H61" s="328">
        <v>36157153.189999998</v>
      </c>
      <c r="I61" s="329" t="s">
        <v>5</v>
      </c>
      <c r="J61" s="328" t="s">
        <v>5</v>
      </c>
      <c r="K61" s="328" t="s">
        <v>5</v>
      </c>
      <c r="L61" s="329" t="s">
        <v>5</v>
      </c>
      <c r="M61" s="328" t="s">
        <v>5</v>
      </c>
      <c r="N61" s="344"/>
      <c r="O61" s="329" t="s">
        <v>5</v>
      </c>
      <c r="P61" s="328" t="s">
        <v>5</v>
      </c>
      <c r="Q61" s="328" t="s">
        <v>5</v>
      </c>
      <c r="R61" s="329" t="s">
        <v>5</v>
      </c>
      <c r="S61" s="328" t="s">
        <v>5</v>
      </c>
      <c r="T61" s="328" t="s">
        <v>5</v>
      </c>
      <c r="U61" s="329" t="s">
        <v>5</v>
      </c>
      <c r="V61" s="328" t="s">
        <v>5</v>
      </c>
      <c r="W61" s="328" t="s">
        <v>5</v>
      </c>
      <c r="X61" s="348" t="s">
        <v>5</v>
      </c>
      <c r="Y61" s="349" t="s">
        <v>5</v>
      </c>
      <c r="Z61" s="348">
        <v>233.27199999999999</v>
      </c>
      <c r="AA61" s="349">
        <v>36157153.189999998</v>
      </c>
      <c r="AB61" s="322"/>
      <c r="AH61" s="324"/>
      <c r="AI61" s="324"/>
      <c r="AP61" s="324"/>
      <c r="AQ61" s="324"/>
      <c r="BD61" s="324"/>
      <c r="BE61" s="324"/>
      <c r="BF61" s="324"/>
      <c r="BG61" s="324"/>
      <c r="BH61" s="324"/>
      <c r="BI61" s="324"/>
      <c r="BJ61" s="324"/>
      <c r="BK61" s="324"/>
      <c r="BL61" s="324"/>
      <c r="BM61" s="324"/>
      <c r="BN61" s="324"/>
      <c r="BO61" s="324"/>
      <c r="BW61" s="325"/>
      <c r="BX61" s="325"/>
      <c r="BY61" s="325"/>
      <c r="BZ61" s="325"/>
      <c r="CA61" s="325"/>
      <c r="CB61" s="325"/>
      <c r="CC61" s="325"/>
      <c r="CD61" s="325"/>
      <c r="CE61" s="325"/>
      <c r="CF61" s="325"/>
      <c r="CG61" s="325"/>
      <c r="CH61" s="325"/>
    </row>
    <row r="62" spans="1:86" s="323" customFormat="1" ht="33.75" hidden="1" x14ac:dyDescent="0.25">
      <c r="A62" s="326" t="s">
        <v>207</v>
      </c>
      <c r="B62" s="326" t="s">
        <v>207</v>
      </c>
      <c r="C62" s="327" t="s">
        <v>208</v>
      </c>
      <c r="D62" s="327" t="s">
        <v>209</v>
      </c>
      <c r="E62" s="326" t="s">
        <v>210</v>
      </c>
      <c r="F62" s="328">
        <v>1557.84</v>
      </c>
      <c r="G62" s="329">
        <v>52.7</v>
      </c>
      <c r="H62" s="328">
        <v>1532503.75</v>
      </c>
      <c r="I62" s="329" t="s">
        <v>5</v>
      </c>
      <c r="J62" s="328" t="s">
        <v>5</v>
      </c>
      <c r="K62" s="328" t="s">
        <v>5</v>
      </c>
      <c r="L62" s="329" t="s">
        <v>5</v>
      </c>
      <c r="M62" s="328" t="s">
        <v>5</v>
      </c>
      <c r="N62" s="344"/>
      <c r="O62" s="329" t="s">
        <v>5</v>
      </c>
      <c r="P62" s="328" t="s">
        <v>5</v>
      </c>
      <c r="Q62" s="328" t="s">
        <v>5</v>
      </c>
      <c r="R62" s="329" t="s">
        <v>5</v>
      </c>
      <c r="S62" s="328" t="s">
        <v>5</v>
      </c>
      <c r="T62" s="328" t="s">
        <v>5</v>
      </c>
      <c r="U62" s="329" t="s">
        <v>5</v>
      </c>
      <c r="V62" s="328" t="s">
        <v>5</v>
      </c>
      <c r="W62" s="328" t="s">
        <v>5</v>
      </c>
      <c r="X62" s="329" t="s">
        <v>5</v>
      </c>
      <c r="Y62" s="328" t="s">
        <v>5</v>
      </c>
      <c r="Z62" s="329">
        <v>52.7</v>
      </c>
      <c r="AA62" s="328">
        <v>1532503.75</v>
      </c>
      <c r="AB62" s="322"/>
      <c r="AH62" s="324"/>
      <c r="AI62" s="324"/>
      <c r="AP62" s="324"/>
      <c r="AQ62" s="324"/>
      <c r="BD62" s="324"/>
      <c r="BE62" s="324"/>
      <c r="BF62" s="324"/>
      <c r="BG62" s="324"/>
      <c r="BH62" s="324"/>
      <c r="BI62" s="324"/>
      <c r="BJ62" s="324"/>
      <c r="BK62" s="324"/>
      <c r="BL62" s="324"/>
      <c r="BM62" s="324"/>
      <c r="BN62" s="324"/>
      <c r="BO62" s="324"/>
      <c r="BW62" s="325"/>
      <c r="BX62" s="325"/>
      <c r="BY62" s="325"/>
      <c r="BZ62" s="325"/>
      <c r="CA62" s="325"/>
      <c r="CB62" s="325"/>
      <c r="CC62" s="325"/>
      <c r="CD62" s="325"/>
      <c r="CE62" s="325"/>
      <c r="CF62" s="325"/>
      <c r="CG62" s="325"/>
      <c r="CH62" s="325"/>
    </row>
    <row r="63" spans="1:86" s="323" customFormat="1" ht="22.5" hidden="1" x14ac:dyDescent="0.25">
      <c r="A63" s="326" t="s">
        <v>211</v>
      </c>
      <c r="B63" s="326" t="s">
        <v>212</v>
      </c>
      <c r="C63" s="327" t="s">
        <v>213</v>
      </c>
      <c r="D63" s="327" t="s">
        <v>54</v>
      </c>
      <c r="E63" s="326" t="s">
        <v>56</v>
      </c>
      <c r="F63" s="328">
        <v>12352.31</v>
      </c>
      <c r="G63" s="329">
        <v>56.7</v>
      </c>
      <c r="H63" s="328">
        <v>6065255.96</v>
      </c>
      <c r="I63" s="329" t="s">
        <v>5</v>
      </c>
      <c r="J63" s="328" t="s">
        <v>5</v>
      </c>
      <c r="K63" s="328" t="s">
        <v>5</v>
      </c>
      <c r="L63" s="329" t="s">
        <v>5</v>
      </c>
      <c r="M63" s="328" t="s">
        <v>5</v>
      </c>
      <c r="N63" s="344"/>
      <c r="O63" s="329" t="s">
        <v>5</v>
      </c>
      <c r="P63" s="328" t="s">
        <v>5</v>
      </c>
      <c r="Q63" s="328" t="s">
        <v>5</v>
      </c>
      <c r="R63" s="329" t="s">
        <v>5</v>
      </c>
      <c r="S63" s="328" t="s">
        <v>5</v>
      </c>
      <c r="T63" s="328" t="s">
        <v>5</v>
      </c>
      <c r="U63" s="329" t="s">
        <v>5</v>
      </c>
      <c r="V63" s="328" t="s">
        <v>5</v>
      </c>
      <c r="W63" s="328" t="s">
        <v>5</v>
      </c>
      <c r="X63" s="329" t="s">
        <v>5</v>
      </c>
      <c r="Y63" s="328" t="s">
        <v>5</v>
      </c>
      <c r="Z63" s="329">
        <v>56.7</v>
      </c>
      <c r="AA63" s="328">
        <v>6065255.96</v>
      </c>
      <c r="AB63" s="322"/>
      <c r="AH63" s="324"/>
      <c r="AI63" s="324"/>
      <c r="AP63" s="324"/>
      <c r="AQ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W63" s="325"/>
      <c r="BX63" s="325"/>
      <c r="BY63" s="325"/>
      <c r="BZ63" s="325"/>
      <c r="CA63" s="325"/>
      <c r="CB63" s="325"/>
      <c r="CC63" s="325"/>
      <c r="CD63" s="325"/>
      <c r="CE63" s="325"/>
      <c r="CF63" s="325"/>
      <c r="CG63" s="325"/>
      <c r="CH63" s="325"/>
    </row>
    <row r="64" spans="1:86" s="323" customFormat="1" ht="33.75" hidden="1" x14ac:dyDescent="0.25">
      <c r="A64" s="326" t="s">
        <v>214</v>
      </c>
      <c r="B64" s="326" t="s">
        <v>214</v>
      </c>
      <c r="C64" s="327" t="s">
        <v>215</v>
      </c>
      <c r="D64" s="327" t="s">
        <v>216</v>
      </c>
      <c r="E64" s="326" t="s">
        <v>56</v>
      </c>
      <c r="F64" s="328">
        <v>22978.37</v>
      </c>
      <c r="G64" s="329">
        <v>1.8972</v>
      </c>
      <c r="H64" s="328">
        <v>377528.92</v>
      </c>
      <c r="I64" s="329" t="s">
        <v>5</v>
      </c>
      <c r="J64" s="328" t="s">
        <v>5</v>
      </c>
      <c r="K64" s="328" t="s">
        <v>5</v>
      </c>
      <c r="L64" s="329" t="s">
        <v>5</v>
      </c>
      <c r="M64" s="328" t="s">
        <v>5</v>
      </c>
      <c r="N64" s="344"/>
      <c r="O64" s="329" t="s">
        <v>5</v>
      </c>
      <c r="P64" s="328" t="s">
        <v>5</v>
      </c>
      <c r="Q64" s="328" t="s">
        <v>5</v>
      </c>
      <c r="R64" s="329" t="s">
        <v>5</v>
      </c>
      <c r="S64" s="328" t="s">
        <v>5</v>
      </c>
      <c r="T64" s="328" t="s">
        <v>5</v>
      </c>
      <c r="U64" s="329" t="s">
        <v>5</v>
      </c>
      <c r="V64" s="328" t="s">
        <v>5</v>
      </c>
      <c r="W64" s="328" t="s">
        <v>5</v>
      </c>
      <c r="X64" s="329" t="s">
        <v>5</v>
      </c>
      <c r="Y64" s="328" t="s">
        <v>5</v>
      </c>
      <c r="Z64" s="329">
        <v>1.8972</v>
      </c>
      <c r="AA64" s="328">
        <v>377528.92</v>
      </c>
      <c r="AB64" s="322"/>
      <c r="AH64" s="324"/>
      <c r="AI64" s="324"/>
      <c r="AP64" s="324"/>
      <c r="AQ64" s="324"/>
      <c r="BD64" s="324"/>
      <c r="BE64" s="324"/>
      <c r="BF64" s="324"/>
      <c r="BG64" s="324"/>
      <c r="BH64" s="324"/>
      <c r="BI64" s="324"/>
      <c r="BJ64" s="324"/>
      <c r="BK64" s="324"/>
      <c r="BL64" s="324"/>
      <c r="BM64" s="324"/>
      <c r="BN64" s="324"/>
      <c r="BO64" s="324"/>
      <c r="BW64" s="325"/>
      <c r="BX64" s="325"/>
      <c r="BY64" s="325"/>
      <c r="BZ64" s="325"/>
      <c r="CA64" s="325"/>
      <c r="CB64" s="325"/>
      <c r="CC64" s="325"/>
      <c r="CD64" s="325"/>
      <c r="CE64" s="325"/>
      <c r="CF64" s="325"/>
      <c r="CG64" s="325"/>
      <c r="CH64" s="325"/>
    </row>
    <row r="65" spans="1:86" s="323" customFormat="1" ht="45" hidden="1" x14ac:dyDescent="0.25">
      <c r="A65" s="326" t="s">
        <v>217</v>
      </c>
      <c r="B65" s="326" t="s">
        <v>217</v>
      </c>
      <c r="C65" s="327" t="s">
        <v>218</v>
      </c>
      <c r="D65" s="327" t="s">
        <v>219</v>
      </c>
      <c r="E65" s="326" t="s">
        <v>220</v>
      </c>
      <c r="F65" s="328">
        <v>5770.84</v>
      </c>
      <c r="G65" s="329">
        <v>65.675700000000006</v>
      </c>
      <c r="H65" s="328">
        <v>6677033.6100000003</v>
      </c>
      <c r="I65" s="329" t="s">
        <v>5</v>
      </c>
      <c r="J65" s="328" t="s">
        <v>5</v>
      </c>
      <c r="K65" s="328" t="s">
        <v>5</v>
      </c>
      <c r="L65" s="329" t="s">
        <v>5</v>
      </c>
      <c r="M65" s="328" t="s">
        <v>5</v>
      </c>
      <c r="N65" s="344"/>
      <c r="O65" s="329" t="s">
        <v>5</v>
      </c>
      <c r="P65" s="328" t="s">
        <v>5</v>
      </c>
      <c r="Q65" s="328" t="s">
        <v>5</v>
      </c>
      <c r="R65" s="329" t="s">
        <v>5</v>
      </c>
      <c r="S65" s="328" t="s">
        <v>5</v>
      </c>
      <c r="T65" s="328" t="s">
        <v>5</v>
      </c>
      <c r="U65" s="329" t="s">
        <v>5</v>
      </c>
      <c r="V65" s="328" t="s">
        <v>5</v>
      </c>
      <c r="W65" s="328" t="s">
        <v>5</v>
      </c>
      <c r="X65" s="329" t="s">
        <v>5</v>
      </c>
      <c r="Y65" s="328" t="s">
        <v>5</v>
      </c>
      <c r="Z65" s="329">
        <v>65.675700000000006</v>
      </c>
      <c r="AA65" s="328">
        <v>6677033.6100000003</v>
      </c>
      <c r="AB65" s="322"/>
      <c r="AH65" s="324"/>
      <c r="AI65" s="324"/>
      <c r="AP65" s="324"/>
      <c r="AQ65" s="324"/>
      <c r="BD65" s="324"/>
      <c r="BE65" s="324"/>
      <c r="BF65" s="324"/>
      <c r="BG65" s="324"/>
      <c r="BH65" s="324"/>
      <c r="BI65" s="324"/>
      <c r="BJ65" s="324"/>
      <c r="BK65" s="324"/>
      <c r="BL65" s="324"/>
      <c r="BM65" s="324"/>
      <c r="BN65" s="324"/>
      <c r="BO65" s="324"/>
      <c r="BW65" s="325"/>
      <c r="BX65" s="325"/>
      <c r="BY65" s="325"/>
      <c r="BZ65" s="325"/>
      <c r="CA65" s="325"/>
      <c r="CB65" s="325"/>
      <c r="CC65" s="325"/>
      <c r="CD65" s="325"/>
      <c r="CE65" s="325"/>
      <c r="CF65" s="325"/>
      <c r="CG65" s="325"/>
      <c r="CH65" s="325"/>
    </row>
    <row r="66" spans="1:86" s="323" customFormat="1" ht="22.5" hidden="1" x14ac:dyDescent="0.25">
      <c r="A66" s="326" t="s">
        <v>221</v>
      </c>
      <c r="B66" s="326" t="s">
        <v>221</v>
      </c>
      <c r="C66" s="327" t="s">
        <v>222</v>
      </c>
      <c r="D66" s="327" t="s">
        <v>223</v>
      </c>
      <c r="E66" s="326" t="s">
        <v>56</v>
      </c>
      <c r="F66" s="328">
        <v>16120.26</v>
      </c>
      <c r="G66" s="329">
        <v>3.7959999999999998</v>
      </c>
      <c r="H66" s="328">
        <v>529927.11</v>
      </c>
      <c r="I66" s="329" t="s">
        <v>5</v>
      </c>
      <c r="J66" s="328" t="s">
        <v>5</v>
      </c>
      <c r="K66" s="328" t="s">
        <v>5</v>
      </c>
      <c r="L66" s="329" t="s">
        <v>5</v>
      </c>
      <c r="M66" s="328" t="s">
        <v>5</v>
      </c>
      <c r="N66" s="344"/>
      <c r="O66" s="329" t="s">
        <v>5</v>
      </c>
      <c r="P66" s="328" t="s">
        <v>5</v>
      </c>
      <c r="Q66" s="328" t="s">
        <v>5</v>
      </c>
      <c r="R66" s="329" t="s">
        <v>5</v>
      </c>
      <c r="S66" s="328" t="s">
        <v>5</v>
      </c>
      <c r="T66" s="328" t="s">
        <v>5</v>
      </c>
      <c r="U66" s="329" t="s">
        <v>5</v>
      </c>
      <c r="V66" s="328" t="s">
        <v>5</v>
      </c>
      <c r="W66" s="328" t="s">
        <v>5</v>
      </c>
      <c r="X66" s="329" t="s">
        <v>5</v>
      </c>
      <c r="Y66" s="328" t="s">
        <v>5</v>
      </c>
      <c r="Z66" s="329">
        <v>3.7959999999999998</v>
      </c>
      <c r="AA66" s="328">
        <v>529927.11</v>
      </c>
      <c r="AB66" s="322"/>
      <c r="AH66" s="324"/>
      <c r="AI66" s="324"/>
      <c r="AP66" s="324"/>
      <c r="AQ66" s="324"/>
      <c r="BD66" s="324"/>
      <c r="BE66" s="324"/>
      <c r="BF66" s="324"/>
      <c r="BG66" s="324"/>
      <c r="BH66" s="324"/>
      <c r="BI66" s="324"/>
      <c r="BJ66" s="324"/>
      <c r="BK66" s="324"/>
      <c r="BL66" s="324"/>
      <c r="BM66" s="324"/>
      <c r="BN66" s="324"/>
      <c r="BO66" s="324"/>
      <c r="BW66" s="325"/>
      <c r="BX66" s="325"/>
      <c r="BY66" s="325"/>
      <c r="BZ66" s="325"/>
      <c r="CA66" s="325"/>
      <c r="CB66" s="325"/>
      <c r="CC66" s="325"/>
      <c r="CD66" s="325"/>
      <c r="CE66" s="325"/>
      <c r="CF66" s="325"/>
      <c r="CG66" s="325"/>
      <c r="CH66" s="325"/>
    </row>
    <row r="67" spans="1:86" s="323" customFormat="1" ht="33.75" hidden="1" x14ac:dyDescent="0.25">
      <c r="A67" s="326" t="s">
        <v>224</v>
      </c>
      <c r="B67" s="326" t="s">
        <v>224</v>
      </c>
      <c r="C67" s="327" t="s">
        <v>215</v>
      </c>
      <c r="D67" s="327" t="s">
        <v>216</v>
      </c>
      <c r="E67" s="326" t="s">
        <v>56</v>
      </c>
      <c r="F67" s="328">
        <v>22978.37</v>
      </c>
      <c r="G67" s="329">
        <v>2.3643000000000001</v>
      </c>
      <c r="H67" s="328">
        <v>470478.4</v>
      </c>
      <c r="I67" s="329" t="s">
        <v>5</v>
      </c>
      <c r="J67" s="328" t="s">
        <v>5</v>
      </c>
      <c r="K67" s="328" t="s">
        <v>5</v>
      </c>
      <c r="L67" s="329" t="s">
        <v>5</v>
      </c>
      <c r="M67" s="328" t="s">
        <v>5</v>
      </c>
      <c r="N67" s="344"/>
      <c r="O67" s="329" t="s">
        <v>5</v>
      </c>
      <c r="P67" s="328" t="s">
        <v>5</v>
      </c>
      <c r="Q67" s="328" t="s">
        <v>5</v>
      </c>
      <c r="R67" s="329" t="s">
        <v>5</v>
      </c>
      <c r="S67" s="328" t="s">
        <v>5</v>
      </c>
      <c r="T67" s="328" t="s">
        <v>5</v>
      </c>
      <c r="U67" s="329" t="s">
        <v>5</v>
      </c>
      <c r="V67" s="328" t="s">
        <v>5</v>
      </c>
      <c r="W67" s="328" t="s">
        <v>5</v>
      </c>
      <c r="X67" s="329" t="s">
        <v>5</v>
      </c>
      <c r="Y67" s="328" t="s">
        <v>5</v>
      </c>
      <c r="Z67" s="329">
        <v>2.3643000000000001</v>
      </c>
      <c r="AA67" s="328">
        <v>470478.4</v>
      </c>
      <c r="AB67" s="322"/>
      <c r="AH67" s="324"/>
      <c r="AI67" s="324"/>
      <c r="AP67" s="324"/>
      <c r="AQ67" s="324"/>
      <c r="BD67" s="324"/>
      <c r="BE67" s="324"/>
      <c r="BF67" s="324"/>
      <c r="BG67" s="324"/>
      <c r="BH67" s="324"/>
      <c r="BI67" s="324"/>
      <c r="BJ67" s="324"/>
      <c r="BK67" s="324"/>
      <c r="BL67" s="324"/>
      <c r="BM67" s="324"/>
      <c r="BN67" s="324"/>
      <c r="BO67" s="324"/>
      <c r="BW67" s="325"/>
      <c r="BX67" s="325"/>
      <c r="BY67" s="325"/>
      <c r="BZ67" s="325"/>
      <c r="CA67" s="325"/>
      <c r="CB67" s="325"/>
      <c r="CC67" s="325"/>
      <c r="CD67" s="325"/>
      <c r="CE67" s="325"/>
      <c r="CF67" s="325"/>
      <c r="CG67" s="325"/>
      <c r="CH67" s="325"/>
    </row>
    <row r="68" spans="1:86" s="323" customFormat="1" ht="22.5" hidden="1" x14ac:dyDescent="0.25">
      <c r="A68" s="326" t="s">
        <v>225</v>
      </c>
      <c r="B68" s="326" t="s">
        <v>226</v>
      </c>
      <c r="C68" s="327" t="s">
        <v>227</v>
      </c>
      <c r="D68" s="327" t="s">
        <v>54</v>
      </c>
      <c r="E68" s="326" t="s">
        <v>56</v>
      </c>
      <c r="F68" s="328">
        <v>15281.29</v>
      </c>
      <c r="G68" s="329">
        <v>54</v>
      </c>
      <c r="H68" s="328">
        <v>7146142.46</v>
      </c>
      <c r="I68" s="329" t="s">
        <v>5</v>
      </c>
      <c r="J68" s="328" t="s">
        <v>5</v>
      </c>
      <c r="K68" s="328" t="s">
        <v>5</v>
      </c>
      <c r="L68" s="329" t="s">
        <v>5</v>
      </c>
      <c r="M68" s="328" t="s">
        <v>5</v>
      </c>
      <c r="N68" s="344"/>
      <c r="O68" s="329" t="s">
        <v>5</v>
      </c>
      <c r="P68" s="328" t="s">
        <v>5</v>
      </c>
      <c r="Q68" s="328" t="s">
        <v>5</v>
      </c>
      <c r="R68" s="329" t="s">
        <v>5</v>
      </c>
      <c r="S68" s="328" t="s">
        <v>5</v>
      </c>
      <c r="T68" s="328" t="s">
        <v>5</v>
      </c>
      <c r="U68" s="329" t="s">
        <v>5</v>
      </c>
      <c r="V68" s="328" t="s">
        <v>5</v>
      </c>
      <c r="W68" s="328" t="s">
        <v>5</v>
      </c>
      <c r="X68" s="329" t="s">
        <v>5</v>
      </c>
      <c r="Y68" s="328" t="s">
        <v>5</v>
      </c>
      <c r="Z68" s="329">
        <v>54</v>
      </c>
      <c r="AA68" s="328">
        <v>7146142.46</v>
      </c>
      <c r="AB68" s="322"/>
      <c r="AH68" s="324"/>
      <c r="AI68" s="324"/>
      <c r="AP68" s="324"/>
      <c r="AQ68" s="324"/>
      <c r="BD68" s="324"/>
      <c r="BE68" s="324"/>
      <c r="BF68" s="324"/>
      <c r="BG68" s="324"/>
      <c r="BH68" s="324"/>
      <c r="BI68" s="324"/>
      <c r="BJ68" s="324"/>
      <c r="BK68" s="324"/>
      <c r="BL68" s="324"/>
      <c r="BM68" s="324"/>
      <c r="BN68" s="324"/>
      <c r="BO68" s="324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</row>
    <row r="69" spans="1:86" s="323" customFormat="1" ht="15.75" hidden="1" customHeight="1" x14ac:dyDescent="0.25">
      <c r="A69" s="875" t="s">
        <v>228</v>
      </c>
      <c r="B69" s="867"/>
      <c r="C69" s="867"/>
      <c r="D69" s="867"/>
      <c r="E69" s="867"/>
      <c r="F69" s="867"/>
      <c r="G69" s="867"/>
      <c r="H69" s="867"/>
      <c r="I69" s="867"/>
      <c r="J69" s="867"/>
      <c r="K69" s="867"/>
      <c r="L69" s="867"/>
      <c r="M69" s="867"/>
      <c r="N69" s="867"/>
      <c r="O69" s="867"/>
      <c r="P69" s="867"/>
      <c r="Q69" s="867"/>
      <c r="R69" s="867"/>
      <c r="S69" s="867"/>
      <c r="T69" s="867"/>
      <c r="U69" s="867"/>
      <c r="V69" s="867"/>
      <c r="W69" s="867"/>
      <c r="X69" s="867"/>
      <c r="Y69" s="867"/>
      <c r="Z69" s="867"/>
      <c r="AA69" s="867"/>
      <c r="AB69" s="322"/>
      <c r="AH69" s="324"/>
      <c r="AI69" s="324"/>
      <c r="AP69" s="324"/>
      <c r="AQ69" s="324"/>
      <c r="BD69" s="324"/>
      <c r="BE69" s="324"/>
      <c r="BF69" s="324"/>
      <c r="BG69" s="324"/>
      <c r="BH69" s="324"/>
      <c r="BI69" s="324"/>
      <c r="BJ69" s="324"/>
      <c r="BK69" s="324"/>
      <c r="BL69" s="324"/>
      <c r="BM69" s="324"/>
      <c r="BN69" s="324"/>
      <c r="BO69" s="324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5"/>
      <c r="CH69" s="325"/>
    </row>
    <row r="70" spans="1:86" s="323" customFormat="1" ht="45" hidden="1" x14ac:dyDescent="0.25">
      <c r="A70" s="326" t="s">
        <v>229</v>
      </c>
      <c r="B70" s="326" t="s">
        <v>229</v>
      </c>
      <c r="C70" s="327" t="s">
        <v>230</v>
      </c>
      <c r="D70" s="327" t="s">
        <v>231</v>
      </c>
      <c r="E70" s="326" t="s">
        <v>232</v>
      </c>
      <c r="F70" s="328">
        <v>6913.13</v>
      </c>
      <c r="G70" s="329">
        <v>4.3680000000000003</v>
      </c>
      <c r="H70" s="328">
        <v>420176.77</v>
      </c>
      <c r="I70" s="329" t="s">
        <v>5</v>
      </c>
      <c r="J70" s="328" t="s">
        <v>5</v>
      </c>
      <c r="K70" s="328" t="s">
        <v>5</v>
      </c>
      <c r="L70" s="329" t="s">
        <v>5</v>
      </c>
      <c r="M70" s="328" t="s">
        <v>5</v>
      </c>
      <c r="N70" s="344"/>
      <c r="O70" s="329" t="s">
        <v>5</v>
      </c>
      <c r="P70" s="328" t="s">
        <v>5</v>
      </c>
      <c r="Q70" s="328" t="s">
        <v>5</v>
      </c>
      <c r="R70" s="329" t="s">
        <v>5</v>
      </c>
      <c r="S70" s="328" t="s">
        <v>5</v>
      </c>
      <c r="T70" s="328" t="s">
        <v>5</v>
      </c>
      <c r="U70" s="329" t="s">
        <v>5</v>
      </c>
      <c r="V70" s="328" t="s">
        <v>5</v>
      </c>
      <c r="W70" s="328" t="s">
        <v>5</v>
      </c>
      <c r="X70" s="329" t="s">
        <v>5</v>
      </c>
      <c r="Y70" s="328" t="s">
        <v>5</v>
      </c>
      <c r="Z70" s="329">
        <v>4.3680000000000003</v>
      </c>
      <c r="AA70" s="328">
        <v>420176.77</v>
      </c>
      <c r="AB70" s="322"/>
      <c r="AH70" s="324"/>
      <c r="AI70" s="324"/>
      <c r="AP70" s="324"/>
      <c r="AQ70" s="324"/>
      <c r="BD70" s="324"/>
      <c r="BE70" s="324"/>
      <c r="BF70" s="324"/>
      <c r="BG70" s="324"/>
      <c r="BH70" s="324"/>
      <c r="BI70" s="324"/>
      <c r="BJ70" s="324"/>
      <c r="BK70" s="324"/>
      <c r="BL70" s="324"/>
      <c r="BM70" s="324"/>
      <c r="BN70" s="324"/>
      <c r="BO70" s="324"/>
      <c r="BW70" s="325"/>
      <c r="BX70" s="325"/>
      <c r="BY70" s="325"/>
      <c r="BZ70" s="325"/>
      <c r="CA70" s="325"/>
      <c r="CB70" s="325"/>
      <c r="CC70" s="325"/>
      <c r="CD70" s="325"/>
      <c r="CE70" s="325"/>
      <c r="CF70" s="325"/>
      <c r="CG70" s="325"/>
      <c r="CH70" s="325"/>
    </row>
    <row r="71" spans="1:86" s="323" customFormat="1" ht="22.5" x14ac:dyDescent="0.25">
      <c r="A71" s="346" t="s">
        <v>233</v>
      </c>
      <c r="B71" s="346" t="s">
        <v>234</v>
      </c>
      <c r="C71" s="347" t="s">
        <v>55</v>
      </c>
      <c r="D71" s="327" t="s">
        <v>54</v>
      </c>
      <c r="E71" s="346" t="s">
        <v>56</v>
      </c>
      <c r="F71" s="328">
        <v>17898.38</v>
      </c>
      <c r="G71" s="348">
        <v>4.3680000000000003</v>
      </c>
      <c r="H71" s="328">
        <v>677039.87</v>
      </c>
      <c r="I71" s="329" t="s">
        <v>5</v>
      </c>
      <c r="J71" s="328" t="s">
        <v>5</v>
      </c>
      <c r="K71" s="328" t="s">
        <v>5</v>
      </c>
      <c r="L71" s="329" t="s">
        <v>5</v>
      </c>
      <c r="M71" s="328" t="s">
        <v>5</v>
      </c>
      <c r="N71" s="344"/>
      <c r="O71" s="329" t="s">
        <v>5</v>
      </c>
      <c r="P71" s="328" t="s">
        <v>5</v>
      </c>
      <c r="Q71" s="328" t="s">
        <v>5</v>
      </c>
      <c r="R71" s="329" t="s">
        <v>5</v>
      </c>
      <c r="S71" s="328" t="s">
        <v>5</v>
      </c>
      <c r="T71" s="328" t="s">
        <v>5</v>
      </c>
      <c r="U71" s="329" t="s">
        <v>5</v>
      </c>
      <c r="V71" s="328" t="s">
        <v>5</v>
      </c>
      <c r="W71" s="328" t="s">
        <v>5</v>
      </c>
      <c r="X71" s="348" t="s">
        <v>5</v>
      </c>
      <c r="Y71" s="349" t="s">
        <v>5</v>
      </c>
      <c r="Z71" s="348">
        <v>4.3680000000000003</v>
      </c>
      <c r="AA71" s="349">
        <v>677039.87</v>
      </c>
      <c r="AB71" s="322"/>
      <c r="AH71" s="324"/>
      <c r="AI71" s="324"/>
      <c r="AP71" s="324"/>
      <c r="AQ71" s="324"/>
      <c r="BD71" s="324"/>
      <c r="BE71" s="324"/>
      <c r="BF71" s="324"/>
      <c r="BG71" s="324"/>
      <c r="BH71" s="324"/>
      <c r="BI71" s="324"/>
      <c r="BJ71" s="324"/>
      <c r="BK71" s="324"/>
      <c r="BL71" s="324"/>
      <c r="BM71" s="324"/>
      <c r="BN71" s="324"/>
      <c r="BO71" s="324"/>
      <c r="BW71" s="325"/>
      <c r="BX71" s="325"/>
      <c r="BY71" s="325"/>
      <c r="BZ71" s="325"/>
      <c r="CA71" s="325"/>
      <c r="CB71" s="325"/>
      <c r="CC71" s="325"/>
      <c r="CD71" s="325"/>
      <c r="CE71" s="325"/>
      <c r="CF71" s="325"/>
      <c r="CG71" s="325"/>
      <c r="CH71" s="325"/>
    </row>
    <row r="72" spans="1:86" s="323" customFormat="1" ht="15.75" hidden="1" customHeight="1" x14ac:dyDescent="0.25">
      <c r="A72" s="875" t="s">
        <v>235</v>
      </c>
      <c r="B72" s="867"/>
      <c r="C72" s="867"/>
      <c r="D72" s="867"/>
      <c r="E72" s="867"/>
      <c r="F72" s="867"/>
      <c r="G72" s="867"/>
      <c r="H72" s="867"/>
      <c r="I72" s="867"/>
      <c r="J72" s="867"/>
      <c r="K72" s="867"/>
      <c r="L72" s="867"/>
      <c r="M72" s="867"/>
      <c r="N72" s="867"/>
      <c r="O72" s="867"/>
      <c r="P72" s="867"/>
      <c r="Q72" s="867"/>
      <c r="R72" s="867"/>
      <c r="S72" s="867"/>
      <c r="T72" s="867"/>
      <c r="U72" s="867"/>
      <c r="V72" s="867"/>
      <c r="W72" s="867"/>
      <c r="X72" s="867"/>
      <c r="Y72" s="867"/>
      <c r="Z72" s="867"/>
      <c r="AA72" s="867"/>
      <c r="AB72" s="322"/>
      <c r="AH72" s="324"/>
      <c r="AI72" s="324"/>
      <c r="AP72" s="324"/>
      <c r="AQ72" s="324"/>
      <c r="BD72" s="324"/>
      <c r="BE72" s="324"/>
      <c r="BF72" s="324"/>
      <c r="BG72" s="324"/>
      <c r="BH72" s="324"/>
      <c r="BI72" s="324"/>
      <c r="BJ72" s="324"/>
      <c r="BK72" s="324"/>
      <c r="BL72" s="324"/>
      <c r="BM72" s="324"/>
      <c r="BN72" s="324"/>
      <c r="BO72" s="324"/>
      <c r="BW72" s="325"/>
      <c r="BX72" s="325"/>
      <c r="BY72" s="325"/>
      <c r="BZ72" s="325"/>
      <c r="CA72" s="325"/>
      <c r="CB72" s="325"/>
      <c r="CC72" s="325"/>
      <c r="CD72" s="325"/>
      <c r="CE72" s="325"/>
      <c r="CF72" s="325"/>
      <c r="CG72" s="325"/>
      <c r="CH72" s="325"/>
    </row>
    <row r="73" spans="1:86" s="323" customFormat="1" ht="56.25" hidden="1" x14ac:dyDescent="0.25">
      <c r="A73" s="326" t="s">
        <v>236</v>
      </c>
      <c r="B73" s="326" t="s">
        <v>236</v>
      </c>
      <c r="C73" s="327" t="s">
        <v>237</v>
      </c>
      <c r="D73" s="327" t="s">
        <v>238</v>
      </c>
      <c r="E73" s="326" t="s">
        <v>239</v>
      </c>
      <c r="F73" s="328">
        <v>169.18</v>
      </c>
      <c r="G73" s="329">
        <v>47.659599999999998</v>
      </c>
      <c r="H73" s="328">
        <v>191503.03</v>
      </c>
      <c r="I73" s="329" t="s">
        <v>5</v>
      </c>
      <c r="J73" s="328" t="s">
        <v>5</v>
      </c>
      <c r="K73" s="328" t="s">
        <v>5</v>
      </c>
      <c r="L73" s="329" t="s">
        <v>5</v>
      </c>
      <c r="M73" s="328" t="s">
        <v>5</v>
      </c>
      <c r="N73" s="344"/>
      <c r="O73" s="329" t="s">
        <v>5</v>
      </c>
      <c r="P73" s="328" t="s">
        <v>5</v>
      </c>
      <c r="Q73" s="328" t="s">
        <v>5</v>
      </c>
      <c r="R73" s="329" t="s">
        <v>5</v>
      </c>
      <c r="S73" s="328" t="s">
        <v>5</v>
      </c>
      <c r="T73" s="328" t="s">
        <v>5</v>
      </c>
      <c r="U73" s="329" t="s">
        <v>5</v>
      </c>
      <c r="V73" s="328" t="s">
        <v>5</v>
      </c>
      <c r="W73" s="328" t="s">
        <v>5</v>
      </c>
      <c r="X73" s="329" t="s">
        <v>5</v>
      </c>
      <c r="Y73" s="328" t="s">
        <v>5</v>
      </c>
      <c r="Z73" s="329">
        <v>47.659599999999998</v>
      </c>
      <c r="AA73" s="328">
        <v>191503.03</v>
      </c>
      <c r="AB73" s="322"/>
      <c r="AH73" s="324"/>
      <c r="AI73" s="324"/>
      <c r="AP73" s="324"/>
      <c r="AQ73" s="324"/>
      <c r="BD73" s="324"/>
      <c r="BE73" s="324"/>
      <c r="BF73" s="324"/>
      <c r="BG73" s="324"/>
      <c r="BH73" s="324"/>
      <c r="BI73" s="324"/>
      <c r="BJ73" s="324"/>
      <c r="BK73" s="324"/>
      <c r="BL73" s="324"/>
      <c r="BM73" s="324"/>
      <c r="BN73" s="324"/>
      <c r="BO73" s="324"/>
      <c r="BW73" s="325"/>
      <c r="BX73" s="325"/>
      <c r="BY73" s="325"/>
      <c r="BZ73" s="325"/>
      <c r="CA73" s="325"/>
      <c r="CB73" s="325"/>
      <c r="CC73" s="325"/>
      <c r="CD73" s="325"/>
      <c r="CE73" s="325"/>
      <c r="CF73" s="325"/>
      <c r="CG73" s="325"/>
      <c r="CH73" s="325"/>
    </row>
    <row r="74" spans="1:86" s="323" customFormat="1" ht="11.25" hidden="1" x14ac:dyDescent="0.25">
      <c r="A74" s="326" t="s">
        <v>240</v>
      </c>
      <c r="B74" s="326" t="s">
        <v>240</v>
      </c>
      <c r="C74" s="327" t="s">
        <v>241</v>
      </c>
      <c r="D74" s="327" t="s">
        <v>54</v>
      </c>
      <c r="E74" s="326" t="s">
        <v>242</v>
      </c>
      <c r="F74" s="328">
        <v>32.47</v>
      </c>
      <c r="G74" s="329">
        <v>571.9</v>
      </c>
      <c r="H74" s="328">
        <v>160812.68</v>
      </c>
      <c r="I74" s="329" t="s">
        <v>5</v>
      </c>
      <c r="J74" s="328" t="s">
        <v>5</v>
      </c>
      <c r="K74" s="328" t="s">
        <v>5</v>
      </c>
      <c r="L74" s="329" t="s">
        <v>5</v>
      </c>
      <c r="M74" s="328" t="s">
        <v>5</v>
      </c>
      <c r="N74" s="344"/>
      <c r="O74" s="329" t="s">
        <v>5</v>
      </c>
      <c r="P74" s="328" t="s">
        <v>5</v>
      </c>
      <c r="Q74" s="328" t="s">
        <v>5</v>
      </c>
      <c r="R74" s="329" t="s">
        <v>5</v>
      </c>
      <c r="S74" s="328" t="s">
        <v>5</v>
      </c>
      <c r="T74" s="328" t="s">
        <v>5</v>
      </c>
      <c r="U74" s="329" t="s">
        <v>5</v>
      </c>
      <c r="V74" s="328" t="s">
        <v>5</v>
      </c>
      <c r="W74" s="328" t="s">
        <v>5</v>
      </c>
      <c r="X74" s="329" t="s">
        <v>5</v>
      </c>
      <c r="Y74" s="328" t="s">
        <v>5</v>
      </c>
      <c r="Z74" s="329">
        <v>571.9</v>
      </c>
      <c r="AA74" s="328">
        <v>160812.68</v>
      </c>
      <c r="AB74" s="322"/>
      <c r="AH74" s="324"/>
      <c r="AI74" s="324"/>
      <c r="AP74" s="324"/>
      <c r="AQ74" s="324"/>
      <c r="BD74" s="324"/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W74" s="325"/>
      <c r="BX74" s="325"/>
      <c r="BY74" s="325"/>
      <c r="BZ74" s="325"/>
      <c r="CA74" s="325"/>
      <c r="CB74" s="325"/>
      <c r="CC74" s="325"/>
      <c r="CD74" s="325"/>
      <c r="CE74" s="325"/>
      <c r="CF74" s="325"/>
      <c r="CG74" s="325"/>
      <c r="CH74" s="325"/>
    </row>
    <row r="75" spans="1:86" s="323" customFormat="1" ht="56.25" hidden="1" x14ac:dyDescent="0.25">
      <c r="A75" s="326" t="s">
        <v>243</v>
      </c>
      <c r="B75" s="326" t="s">
        <v>243</v>
      </c>
      <c r="C75" s="327" t="s">
        <v>244</v>
      </c>
      <c r="D75" s="327" t="s">
        <v>245</v>
      </c>
      <c r="E75" s="326" t="s">
        <v>239</v>
      </c>
      <c r="F75" s="328">
        <v>188.47</v>
      </c>
      <c r="G75" s="329">
        <v>20.565200000000001</v>
      </c>
      <c r="H75" s="328">
        <v>98175.6</v>
      </c>
      <c r="I75" s="329" t="s">
        <v>5</v>
      </c>
      <c r="J75" s="328" t="s">
        <v>5</v>
      </c>
      <c r="K75" s="328" t="s">
        <v>5</v>
      </c>
      <c r="L75" s="329" t="s">
        <v>5</v>
      </c>
      <c r="M75" s="328" t="s">
        <v>5</v>
      </c>
      <c r="N75" s="344"/>
      <c r="O75" s="329" t="s">
        <v>5</v>
      </c>
      <c r="P75" s="328" t="s">
        <v>5</v>
      </c>
      <c r="Q75" s="328" t="s">
        <v>5</v>
      </c>
      <c r="R75" s="329" t="s">
        <v>5</v>
      </c>
      <c r="S75" s="328" t="s">
        <v>5</v>
      </c>
      <c r="T75" s="328" t="s">
        <v>5</v>
      </c>
      <c r="U75" s="329" t="s">
        <v>5</v>
      </c>
      <c r="V75" s="328" t="s">
        <v>5</v>
      </c>
      <c r="W75" s="328" t="s">
        <v>5</v>
      </c>
      <c r="X75" s="329" t="s">
        <v>5</v>
      </c>
      <c r="Y75" s="328" t="s">
        <v>5</v>
      </c>
      <c r="Z75" s="329">
        <v>20.565200000000001</v>
      </c>
      <c r="AA75" s="328">
        <v>98175.6</v>
      </c>
      <c r="AB75" s="322"/>
      <c r="AH75" s="324"/>
      <c r="AI75" s="324"/>
      <c r="AP75" s="324"/>
      <c r="AQ75" s="324"/>
      <c r="BD75" s="324"/>
      <c r="BE75" s="324"/>
      <c r="BF75" s="324"/>
      <c r="BG75" s="324"/>
      <c r="BH75" s="324"/>
      <c r="BI75" s="324"/>
      <c r="BJ75" s="324"/>
      <c r="BK75" s="324"/>
      <c r="BL75" s="324"/>
      <c r="BM75" s="324"/>
      <c r="BN75" s="324"/>
      <c r="BO75" s="324"/>
      <c r="BW75" s="325"/>
      <c r="BX75" s="325"/>
      <c r="BY75" s="325"/>
      <c r="BZ75" s="325"/>
      <c r="CA75" s="325"/>
      <c r="CB75" s="325"/>
      <c r="CC75" s="325"/>
      <c r="CD75" s="325"/>
      <c r="CE75" s="325"/>
      <c r="CF75" s="325"/>
      <c r="CG75" s="325"/>
      <c r="CH75" s="325"/>
    </row>
    <row r="76" spans="1:86" s="323" customFormat="1" ht="11.25" hidden="1" x14ac:dyDescent="0.25">
      <c r="A76" s="326" t="s">
        <v>246</v>
      </c>
      <c r="B76" s="326" t="s">
        <v>246</v>
      </c>
      <c r="C76" s="327" t="s">
        <v>247</v>
      </c>
      <c r="D76" s="327" t="s">
        <v>54</v>
      </c>
      <c r="E76" s="326" t="s">
        <v>242</v>
      </c>
      <c r="F76" s="328">
        <v>40.64</v>
      </c>
      <c r="G76" s="329">
        <v>781.5</v>
      </c>
      <c r="H76" s="328">
        <v>275042.99</v>
      </c>
      <c r="I76" s="329" t="s">
        <v>5</v>
      </c>
      <c r="J76" s="328" t="s">
        <v>5</v>
      </c>
      <c r="K76" s="328" t="s">
        <v>5</v>
      </c>
      <c r="L76" s="329" t="s">
        <v>5</v>
      </c>
      <c r="M76" s="328" t="s">
        <v>5</v>
      </c>
      <c r="N76" s="344"/>
      <c r="O76" s="329" t="s">
        <v>5</v>
      </c>
      <c r="P76" s="328" t="s">
        <v>5</v>
      </c>
      <c r="Q76" s="328" t="s">
        <v>5</v>
      </c>
      <c r="R76" s="329" t="s">
        <v>5</v>
      </c>
      <c r="S76" s="328" t="s">
        <v>5</v>
      </c>
      <c r="T76" s="328" t="s">
        <v>5</v>
      </c>
      <c r="U76" s="329" t="s">
        <v>5</v>
      </c>
      <c r="V76" s="328" t="s">
        <v>5</v>
      </c>
      <c r="W76" s="328" t="s">
        <v>5</v>
      </c>
      <c r="X76" s="329" t="s">
        <v>5</v>
      </c>
      <c r="Y76" s="328" t="s">
        <v>5</v>
      </c>
      <c r="Z76" s="329">
        <v>781.5</v>
      </c>
      <c r="AA76" s="328">
        <v>275042.99</v>
      </c>
      <c r="AB76" s="322"/>
      <c r="AH76" s="324"/>
      <c r="AI76" s="324"/>
      <c r="AP76" s="324"/>
      <c r="AQ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W76" s="325"/>
      <c r="BX76" s="325"/>
      <c r="BY76" s="325"/>
      <c r="BZ76" s="325"/>
      <c r="CA76" s="325"/>
      <c r="CB76" s="325"/>
      <c r="CC76" s="325"/>
      <c r="CD76" s="325"/>
      <c r="CE76" s="325"/>
      <c r="CF76" s="325"/>
      <c r="CG76" s="325"/>
      <c r="CH76" s="325"/>
    </row>
    <row r="77" spans="1:86" s="323" customFormat="1" hidden="1" x14ac:dyDescent="0.25">
      <c r="A77" s="876" t="s">
        <v>248</v>
      </c>
      <c r="B77" s="867"/>
      <c r="C77" s="867"/>
      <c r="D77" s="867"/>
      <c r="E77" s="867"/>
      <c r="F77" s="343"/>
      <c r="G77" s="331" t="s">
        <v>5</v>
      </c>
      <c r="H77" s="331" t="s">
        <v>5</v>
      </c>
      <c r="I77" s="331" t="s">
        <v>5</v>
      </c>
      <c r="J77" s="331" t="s">
        <v>5</v>
      </c>
      <c r="K77" s="331" t="s">
        <v>5</v>
      </c>
      <c r="L77" s="331" t="s">
        <v>5</v>
      </c>
      <c r="M77" s="331" t="s">
        <v>5</v>
      </c>
      <c r="N77" s="331"/>
      <c r="O77" s="331" t="s">
        <v>5</v>
      </c>
      <c r="P77" s="331" t="s">
        <v>5</v>
      </c>
      <c r="Q77" s="331" t="s">
        <v>5</v>
      </c>
      <c r="R77" s="331" t="s">
        <v>5</v>
      </c>
      <c r="S77" s="331" t="s">
        <v>5</v>
      </c>
      <c r="T77" s="331" t="s">
        <v>5</v>
      </c>
      <c r="U77" s="331" t="s">
        <v>5</v>
      </c>
      <c r="V77" s="331" t="s">
        <v>5</v>
      </c>
      <c r="W77" s="331" t="s">
        <v>5</v>
      </c>
      <c r="X77" s="331" t="s">
        <v>5</v>
      </c>
      <c r="Y77" s="331" t="s">
        <v>5</v>
      </c>
      <c r="Z77" s="331" t="s">
        <v>5</v>
      </c>
      <c r="AA77" s="331" t="s">
        <v>5</v>
      </c>
      <c r="AB77" s="322"/>
      <c r="AH77" s="324"/>
      <c r="AI77" s="324"/>
      <c r="AP77" s="324"/>
      <c r="AQ77" s="324"/>
      <c r="BD77" s="324"/>
      <c r="BE77" s="324"/>
      <c r="BF77" s="324"/>
      <c r="BG77" s="324"/>
      <c r="BH77" s="324"/>
      <c r="BI77" s="324"/>
      <c r="BJ77" s="324"/>
      <c r="BK77" s="324"/>
      <c r="BL77" s="324"/>
      <c r="BM77" s="324"/>
      <c r="BN77" s="324"/>
      <c r="BO77" s="324"/>
      <c r="BW77" s="325"/>
      <c r="BX77" s="325"/>
      <c r="BY77" s="325"/>
      <c r="BZ77" s="325"/>
      <c r="CA77" s="325"/>
      <c r="CB77" s="325"/>
      <c r="CC77" s="325"/>
      <c r="CD77" s="325"/>
      <c r="CE77" s="325"/>
      <c r="CF77" s="325"/>
      <c r="CG77" s="325"/>
      <c r="CH77" s="325"/>
    </row>
    <row r="78" spans="1:86" s="323" customFormat="1" hidden="1" x14ac:dyDescent="0.25">
      <c r="A78" s="866" t="s">
        <v>249</v>
      </c>
      <c r="B78" s="867"/>
      <c r="C78" s="867"/>
      <c r="D78" s="867"/>
      <c r="E78" s="867"/>
      <c r="F78" s="343"/>
      <c r="G78" s="331" t="s">
        <v>5</v>
      </c>
      <c r="H78" s="331">
        <v>396110903.19</v>
      </c>
      <c r="I78" s="331" t="s">
        <v>5</v>
      </c>
      <c r="J78" s="331">
        <v>14192893.710000001</v>
      </c>
      <c r="K78" s="331">
        <v>14192893.710000001</v>
      </c>
      <c r="L78" s="331" t="s">
        <v>5</v>
      </c>
      <c r="M78" s="331" t="s">
        <v>5</v>
      </c>
      <c r="N78" s="331"/>
      <c r="O78" s="331" t="s">
        <v>5</v>
      </c>
      <c r="P78" s="331">
        <v>22280519.280000001</v>
      </c>
      <c r="Q78" s="331">
        <v>36473412.990000002</v>
      </c>
      <c r="R78" s="331" t="s">
        <v>5</v>
      </c>
      <c r="S78" s="331">
        <v>25194080.289999999</v>
      </c>
      <c r="T78" s="331">
        <v>61667493.280000001</v>
      </c>
      <c r="U78" s="331" t="s">
        <v>5</v>
      </c>
      <c r="V78" s="331">
        <v>18766511.960000001</v>
      </c>
      <c r="W78" s="331">
        <v>80434005.239999995</v>
      </c>
      <c r="X78" s="331" t="s">
        <v>5</v>
      </c>
      <c r="Y78" s="331">
        <v>80434005.239999995</v>
      </c>
      <c r="Z78" s="331" t="s">
        <v>5</v>
      </c>
      <c r="AA78" s="331">
        <v>315676897.94999999</v>
      </c>
      <c r="AB78" s="322"/>
      <c r="AH78" s="324"/>
      <c r="AI78" s="324"/>
      <c r="AP78" s="324"/>
      <c r="AQ78" s="324"/>
      <c r="BD78" s="324"/>
      <c r="BE78" s="324"/>
      <c r="BF78" s="324"/>
      <c r="BG78" s="324"/>
      <c r="BH78" s="324"/>
      <c r="BI78" s="324"/>
      <c r="BJ78" s="324"/>
      <c r="BK78" s="324"/>
      <c r="BL78" s="324"/>
      <c r="BM78" s="324"/>
      <c r="BN78" s="324"/>
      <c r="BO78" s="324"/>
      <c r="BW78" s="325"/>
      <c r="BX78" s="325"/>
      <c r="BY78" s="325"/>
      <c r="BZ78" s="325"/>
      <c r="CA78" s="325"/>
      <c r="CB78" s="325"/>
      <c r="CC78" s="325"/>
      <c r="CD78" s="325"/>
      <c r="CE78" s="325"/>
      <c r="CF78" s="325"/>
      <c r="CG78" s="325"/>
      <c r="CH78" s="325"/>
    </row>
    <row r="79" spans="1:86" s="323" customFormat="1" hidden="1" x14ac:dyDescent="0.25">
      <c r="A79" s="874" t="s">
        <v>250</v>
      </c>
      <c r="B79" s="867"/>
      <c r="C79" s="867"/>
      <c r="D79" s="867"/>
      <c r="E79" s="867"/>
      <c r="F79" s="343"/>
      <c r="G79" s="331" t="s">
        <v>5</v>
      </c>
      <c r="H79" s="331">
        <v>340676111.56</v>
      </c>
      <c r="I79" s="331" t="s">
        <v>5</v>
      </c>
      <c r="J79" s="331">
        <v>12794119</v>
      </c>
      <c r="K79" s="331">
        <v>12794119</v>
      </c>
      <c r="L79" s="331" t="s">
        <v>5</v>
      </c>
      <c r="M79" s="331" t="s">
        <v>5</v>
      </c>
      <c r="N79" s="331"/>
      <c r="O79" s="331" t="s">
        <v>5</v>
      </c>
      <c r="P79" s="331">
        <v>19834291.57</v>
      </c>
      <c r="Q79" s="331">
        <v>32628410.57</v>
      </c>
      <c r="R79" s="331" t="s">
        <v>5</v>
      </c>
      <c r="S79" s="331">
        <v>21992198.43</v>
      </c>
      <c r="T79" s="331">
        <v>54620609</v>
      </c>
      <c r="U79" s="331" t="s">
        <v>5</v>
      </c>
      <c r="V79" s="331">
        <v>16265829.73</v>
      </c>
      <c r="W79" s="331">
        <v>70886438.730000004</v>
      </c>
      <c r="X79" s="331" t="s">
        <v>5</v>
      </c>
      <c r="Y79" s="331">
        <v>70886438.730000004</v>
      </c>
      <c r="Z79" s="331" t="s">
        <v>5</v>
      </c>
      <c r="AA79" s="331">
        <v>269789672.82999998</v>
      </c>
      <c r="AB79" s="322"/>
      <c r="AH79" s="324"/>
      <c r="AI79" s="324"/>
      <c r="AP79" s="324"/>
      <c r="AQ79" s="324"/>
      <c r="BD79" s="324"/>
      <c r="BE79" s="324"/>
      <c r="BF79" s="324"/>
      <c r="BG79" s="324"/>
      <c r="BH79" s="324"/>
      <c r="BI79" s="324"/>
      <c r="BJ79" s="324"/>
      <c r="BK79" s="324"/>
      <c r="BL79" s="324"/>
      <c r="BM79" s="324"/>
      <c r="BN79" s="324"/>
      <c r="BO79" s="324"/>
      <c r="BW79" s="325"/>
      <c r="BX79" s="325"/>
      <c r="BY79" s="325"/>
      <c r="BZ79" s="325"/>
      <c r="CA79" s="325"/>
      <c r="CB79" s="325"/>
      <c r="CC79" s="325"/>
      <c r="CD79" s="325"/>
      <c r="CE79" s="325"/>
      <c r="CF79" s="325"/>
      <c r="CG79" s="325"/>
      <c r="CH79" s="325"/>
    </row>
    <row r="80" spans="1:86" s="323" customFormat="1" hidden="1" x14ac:dyDescent="0.25">
      <c r="A80" s="874" t="s">
        <v>251</v>
      </c>
      <c r="B80" s="867"/>
      <c r="C80" s="867"/>
      <c r="D80" s="867"/>
      <c r="E80" s="867"/>
      <c r="F80" s="343"/>
      <c r="G80" s="331" t="s">
        <v>5</v>
      </c>
      <c r="H80" s="331">
        <v>17344787.219999999</v>
      </c>
      <c r="I80" s="331" t="s">
        <v>5</v>
      </c>
      <c r="J80" s="331">
        <v>522027</v>
      </c>
      <c r="K80" s="331">
        <v>522027</v>
      </c>
      <c r="L80" s="331" t="s">
        <v>5</v>
      </c>
      <c r="M80" s="331" t="s">
        <v>5</v>
      </c>
      <c r="N80" s="331"/>
      <c r="O80" s="331" t="s">
        <v>5</v>
      </c>
      <c r="P80" s="331">
        <v>792822.03</v>
      </c>
      <c r="Q80" s="331">
        <v>1314849.03</v>
      </c>
      <c r="R80" s="331" t="s">
        <v>5</v>
      </c>
      <c r="S80" s="331">
        <v>906557.54</v>
      </c>
      <c r="T80" s="331">
        <v>2221406.5699999998</v>
      </c>
      <c r="U80" s="331" t="s">
        <v>5</v>
      </c>
      <c r="V80" s="331">
        <v>713230.09</v>
      </c>
      <c r="W80" s="331">
        <v>2934636.66</v>
      </c>
      <c r="X80" s="331" t="s">
        <v>5</v>
      </c>
      <c r="Y80" s="331">
        <v>2934636.66</v>
      </c>
      <c r="Z80" s="331" t="s">
        <v>5</v>
      </c>
      <c r="AA80" s="331">
        <v>14410150.560000001</v>
      </c>
      <c r="AB80" s="322"/>
      <c r="AH80" s="324"/>
      <c r="AI80" s="324"/>
      <c r="AP80" s="324"/>
      <c r="AQ80" s="324"/>
      <c r="BD80" s="324"/>
      <c r="BE80" s="324"/>
      <c r="BF80" s="324"/>
      <c r="BG80" s="324"/>
      <c r="BH80" s="324"/>
      <c r="BI80" s="324"/>
      <c r="BJ80" s="324"/>
      <c r="BK80" s="324"/>
      <c r="BL80" s="324"/>
      <c r="BM80" s="324"/>
      <c r="BN80" s="324"/>
      <c r="BO80" s="324"/>
      <c r="BW80" s="325"/>
      <c r="BX80" s="325"/>
      <c r="BY80" s="325"/>
      <c r="BZ80" s="325"/>
      <c r="CA80" s="325"/>
      <c r="CB80" s="325"/>
      <c r="CC80" s="325"/>
      <c r="CD80" s="325"/>
      <c r="CE80" s="325"/>
      <c r="CF80" s="325"/>
      <c r="CG80" s="325"/>
      <c r="CH80" s="325"/>
    </row>
    <row r="81" spans="1:86" s="323" customFormat="1" hidden="1" x14ac:dyDescent="0.25">
      <c r="A81" s="874" t="s">
        <v>252</v>
      </c>
      <c r="B81" s="867"/>
      <c r="C81" s="867"/>
      <c r="D81" s="867"/>
      <c r="E81" s="867"/>
      <c r="F81" s="343"/>
      <c r="G81" s="331" t="s">
        <v>5</v>
      </c>
      <c r="H81" s="331">
        <v>44541422.020000003</v>
      </c>
      <c r="I81" s="331" t="s">
        <v>5</v>
      </c>
      <c r="J81" s="331">
        <v>1060320.79</v>
      </c>
      <c r="K81" s="331">
        <v>1060320.79</v>
      </c>
      <c r="L81" s="331" t="s">
        <v>5</v>
      </c>
      <c r="M81" s="331" t="s">
        <v>5</v>
      </c>
      <c r="N81" s="331"/>
      <c r="O81" s="331" t="s">
        <v>5</v>
      </c>
      <c r="P81" s="331">
        <v>1944262.38</v>
      </c>
      <c r="Q81" s="331">
        <v>3004583.17</v>
      </c>
      <c r="R81" s="331" t="s">
        <v>5</v>
      </c>
      <c r="S81" s="331">
        <v>2641464.79</v>
      </c>
      <c r="T81" s="331">
        <v>5646047.96</v>
      </c>
      <c r="U81" s="331" t="s">
        <v>5</v>
      </c>
      <c r="V81" s="331">
        <v>2053862.76</v>
      </c>
      <c r="W81" s="331">
        <v>7699910.7199999997</v>
      </c>
      <c r="X81" s="331" t="s">
        <v>5</v>
      </c>
      <c r="Y81" s="331">
        <v>7699910.7199999997</v>
      </c>
      <c r="Z81" s="331" t="s">
        <v>5</v>
      </c>
      <c r="AA81" s="331">
        <v>36841511.299999997</v>
      </c>
      <c r="AB81" s="322"/>
      <c r="AH81" s="324"/>
      <c r="AI81" s="324"/>
      <c r="AP81" s="324"/>
      <c r="AQ81" s="324"/>
      <c r="BD81" s="324"/>
      <c r="BE81" s="324"/>
      <c r="BF81" s="324"/>
      <c r="BG81" s="324"/>
      <c r="BH81" s="324"/>
      <c r="BI81" s="324"/>
      <c r="BJ81" s="324"/>
      <c r="BK81" s="324"/>
      <c r="BL81" s="324"/>
      <c r="BM81" s="324"/>
      <c r="BN81" s="324"/>
      <c r="BO81" s="324"/>
      <c r="BW81" s="325"/>
      <c r="BX81" s="325"/>
      <c r="BY81" s="325"/>
      <c r="BZ81" s="325"/>
      <c r="CA81" s="325"/>
      <c r="CB81" s="325"/>
      <c r="CC81" s="325"/>
      <c r="CD81" s="325"/>
      <c r="CE81" s="325"/>
      <c r="CF81" s="325"/>
      <c r="CG81" s="325"/>
      <c r="CH81" s="325"/>
    </row>
    <row r="82" spans="1:86" s="323" customFormat="1" hidden="1" x14ac:dyDescent="0.25">
      <c r="A82" s="866" t="s">
        <v>253</v>
      </c>
      <c r="B82" s="867"/>
      <c r="C82" s="867"/>
      <c r="D82" s="867"/>
      <c r="E82" s="867"/>
      <c r="F82" s="343"/>
      <c r="G82" s="331" t="s">
        <v>5</v>
      </c>
      <c r="H82" s="331">
        <v>41426144.539999999</v>
      </c>
      <c r="I82" s="331" t="s">
        <v>5</v>
      </c>
      <c r="J82" s="331">
        <v>986098.33</v>
      </c>
      <c r="K82" s="331">
        <v>986098.33</v>
      </c>
      <c r="L82" s="331" t="s">
        <v>5</v>
      </c>
      <c r="M82" s="331" t="s">
        <v>5</v>
      </c>
      <c r="N82" s="331"/>
      <c r="O82" s="331" t="s">
        <v>5</v>
      </c>
      <c r="P82" s="331">
        <v>1808164.01</v>
      </c>
      <c r="Q82" s="331">
        <v>2794262.34</v>
      </c>
      <c r="R82" s="331" t="s">
        <v>5</v>
      </c>
      <c r="S82" s="331">
        <v>2456562.25</v>
      </c>
      <c r="T82" s="331">
        <v>5250824.59</v>
      </c>
      <c r="U82" s="331" t="s">
        <v>5</v>
      </c>
      <c r="V82" s="331">
        <v>1910092.37</v>
      </c>
      <c r="W82" s="331">
        <v>7160916.96</v>
      </c>
      <c r="X82" s="331" t="s">
        <v>5</v>
      </c>
      <c r="Y82" s="331">
        <v>7160916.96</v>
      </c>
      <c r="Z82" s="331" t="s">
        <v>5</v>
      </c>
      <c r="AA82" s="331">
        <v>34265227.579999998</v>
      </c>
      <c r="AB82" s="322"/>
      <c r="AH82" s="324"/>
      <c r="AI82" s="324"/>
      <c r="AP82" s="324"/>
      <c r="AQ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W82" s="325"/>
      <c r="BX82" s="325"/>
      <c r="BY82" s="325"/>
      <c r="BZ82" s="325"/>
      <c r="CA82" s="325"/>
      <c r="CB82" s="325"/>
      <c r="CC82" s="325"/>
      <c r="CD82" s="325"/>
      <c r="CE82" s="325"/>
      <c r="CF82" s="325"/>
      <c r="CG82" s="325"/>
      <c r="CH82" s="325"/>
    </row>
    <row r="83" spans="1:86" s="323" customFormat="1" hidden="1" x14ac:dyDescent="0.25">
      <c r="A83" s="866" t="s">
        <v>254</v>
      </c>
      <c r="B83" s="867"/>
      <c r="C83" s="867"/>
      <c r="D83" s="867"/>
      <c r="E83" s="867"/>
      <c r="F83" s="343"/>
      <c r="G83" s="331" t="s">
        <v>5</v>
      </c>
      <c r="H83" s="331">
        <v>27586838.969999999</v>
      </c>
      <c r="I83" s="331" t="s">
        <v>5</v>
      </c>
      <c r="J83" s="331">
        <v>657398.89</v>
      </c>
      <c r="K83" s="331">
        <v>657398.89</v>
      </c>
      <c r="L83" s="331" t="s">
        <v>5</v>
      </c>
      <c r="M83" s="331" t="s">
        <v>5</v>
      </c>
      <c r="N83" s="331"/>
      <c r="O83" s="331" t="s">
        <v>5</v>
      </c>
      <c r="P83" s="331">
        <v>1205442.68</v>
      </c>
      <c r="Q83" s="331">
        <v>1862841.57</v>
      </c>
      <c r="R83" s="331" t="s">
        <v>5</v>
      </c>
      <c r="S83" s="331">
        <v>1637708.17</v>
      </c>
      <c r="T83" s="331">
        <v>3500549.74</v>
      </c>
      <c r="U83" s="331" t="s">
        <v>5</v>
      </c>
      <c r="V83" s="331">
        <v>1273394.9099999999</v>
      </c>
      <c r="W83" s="331">
        <v>4773944.6500000004</v>
      </c>
      <c r="X83" s="331" t="s">
        <v>5</v>
      </c>
      <c r="Y83" s="331">
        <v>4773944.6500000004</v>
      </c>
      <c r="Z83" s="331" t="s">
        <v>5</v>
      </c>
      <c r="AA83" s="331">
        <v>22812894.32</v>
      </c>
      <c r="AB83" s="322"/>
      <c r="AH83" s="324"/>
      <c r="AI83" s="324"/>
      <c r="AP83" s="324"/>
      <c r="AQ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W83" s="325"/>
      <c r="BX83" s="325"/>
      <c r="BY83" s="325"/>
      <c r="BZ83" s="325"/>
      <c r="CA83" s="325"/>
      <c r="CB83" s="325"/>
      <c r="CC83" s="325"/>
      <c r="CD83" s="325"/>
      <c r="CE83" s="325"/>
      <c r="CF83" s="325"/>
      <c r="CG83" s="325"/>
      <c r="CH83" s="325"/>
    </row>
    <row r="84" spans="1:86" s="323" customFormat="1" hidden="1" x14ac:dyDescent="0.25">
      <c r="A84" s="866" t="s">
        <v>255</v>
      </c>
      <c r="B84" s="867"/>
      <c r="C84" s="867"/>
      <c r="D84" s="867"/>
      <c r="E84" s="867"/>
      <c r="F84" s="343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29288350.710000001</v>
      </c>
      <c r="T84" s="288">
        <v>70418867.609999999</v>
      </c>
      <c r="U84" s="288" t="s">
        <v>5</v>
      </c>
      <c r="V84" s="288">
        <v>21949999.239999998</v>
      </c>
      <c r="W84" s="288">
        <v>92368866.849999994</v>
      </c>
      <c r="X84" s="288" t="s">
        <v>5</v>
      </c>
      <c r="Y84" s="288">
        <v>92368866.849999994</v>
      </c>
      <c r="Z84" s="288" t="s">
        <v>5</v>
      </c>
      <c r="AA84" s="288">
        <v>372755019.85000002</v>
      </c>
      <c r="AB84" s="322"/>
      <c r="AH84" s="324"/>
      <c r="AI84" s="324"/>
      <c r="AP84" s="324"/>
      <c r="AQ84" s="324"/>
      <c r="BD84" s="324"/>
      <c r="BE84" s="324"/>
      <c r="BF84" s="324"/>
      <c r="BG84" s="324"/>
      <c r="BH84" s="324"/>
      <c r="BI84" s="324"/>
      <c r="BJ84" s="324"/>
      <c r="BK84" s="324"/>
      <c r="BL84" s="324"/>
      <c r="BM84" s="324"/>
      <c r="BN84" s="324"/>
      <c r="BO84" s="324"/>
      <c r="BW84" s="325"/>
      <c r="BX84" s="325"/>
      <c r="BY84" s="325"/>
      <c r="BZ84" s="325"/>
      <c r="CA84" s="325"/>
      <c r="CB84" s="325"/>
      <c r="CC84" s="325"/>
      <c r="CD84" s="325"/>
      <c r="CE84" s="325"/>
      <c r="CF84" s="325"/>
      <c r="CG84" s="325"/>
      <c r="CH84" s="325"/>
    </row>
    <row r="85" spans="1:86" s="323" customFormat="1" hidden="1" x14ac:dyDescent="0.25">
      <c r="A85" s="866" t="s">
        <v>325</v>
      </c>
      <c r="B85" s="867"/>
      <c r="C85" s="867"/>
      <c r="D85" s="867"/>
      <c r="E85" s="867"/>
      <c r="F85" s="343"/>
      <c r="G85" s="288" t="s">
        <v>5</v>
      </c>
      <c r="H85" s="288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9943426.7699999996</v>
      </c>
      <c r="T85" s="288">
        <v>21679284.390000001</v>
      </c>
      <c r="U85" s="288" t="s">
        <v>5</v>
      </c>
      <c r="V85" s="288">
        <v>7730707.8700000001</v>
      </c>
      <c r="W85" s="288">
        <v>29409992.260000002</v>
      </c>
      <c r="X85" s="288" t="s">
        <v>5</v>
      </c>
      <c r="Y85" s="288">
        <v>29409992.260000002</v>
      </c>
      <c r="Z85" s="288" t="s">
        <v>5</v>
      </c>
      <c r="AA85" s="288">
        <v>145157653.18000001</v>
      </c>
      <c r="AB85" s="322"/>
      <c r="AH85" s="324"/>
      <c r="AI85" s="324"/>
      <c r="AP85" s="324"/>
      <c r="AQ85" s="324"/>
      <c r="BD85" s="324"/>
      <c r="BE85" s="324"/>
      <c r="BF85" s="324"/>
      <c r="BG85" s="324"/>
      <c r="BH85" s="324"/>
      <c r="BI85" s="324"/>
      <c r="BJ85" s="324"/>
      <c r="BK85" s="324"/>
      <c r="BL85" s="324"/>
      <c r="BM85" s="324"/>
      <c r="BN85" s="324"/>
      <c r="BO85" s="324"/>
      <c r="BW85" s="325"/>
      <c r="BX85" s="325"/>
      <c r="BY85" s="325"/>
      <c r="BZ85" s="325"/>
      <c r="CA85" s="325"/>
      <c r="CB85" s="325"/>
      <c r="CC85" s="325"/>
      <c r="CD85" s="325"/>
      <c r="CE85" s="325"/>
      <c r="CF85" s="325"/>
      <c r="CG85" s="325"/>
      <c r="CH85" s="325"/>
    </row>
    <row r="86" spans="1:86" s="323" customFormat="1" x14ac:dyDescent="0.25">
      <c r="A86" s="333"/>
      <c r="B86" s="333"/>
      <c r="C86" s="333"/>
      <c r="D86" s="333"/>
      <c r="E86" s="333"/>
      <c r="F86" s="333"/>
      <c r="G86" s="333"/>
      <c r="AH86" s="324"/>
      <c r="AI86" s="324"/>
      <c r="AP86" s="324"/>
      <c r="AQ86" s="324"/>
      <c r="BD86" s="324"/>
      <c r="BE86" s="324"/>
      <c r="BF86" s="324"/>
      <c r="BG86" s="324"/>
      <c r="BH86" s="324"/>
      <c r="BI86" s="324"/>
      <c r="BJ86" s="324"/>
      <c r="BK86" s="324"/>
      <c r="BL86" s="324"/>
      <c r="BM86" s="324"/>
      <c r="BN86" s="324"/>
      <c r="BO86" s="324"/>
      <c r="BW86" s="325"/>
      <c r="BX86" s="325"/>
      <c r="BY86" s="325"/>
      <c r="BZ86" s="325"/>
      <c r="CA86" s="325"/>
      <c r="CB86" s="325"/>
      <c r="CC86" s="325"/>
      <c r="CD86" s="325"/>
      <c r="CE86" s="325"/>
      <c r="CF86" s="325"/>
      <c r="CG86" s="325"/>
      <c r="CH86" s="325"/>
    </row>
    <row r="87" spans="1:86" s="323" customFormat="1" x14ac:dyDescent="0.25">
      <c r="A87" s="102"/>
      <c r="B87" s="102"/>
      <c r="C87" s="102"/>
      <c r="D87" s="102"/>
      <c r="E87" s="102"/>
      <c r="F87" s="102"/>
      <c r="G87" s="102"/>
      <c r="AH87" s="324"/>
      <c r="AI87" s="324"/>
      <c r="AP87" s="324"/>
      <c r="AQ87" s="324"/>
      <c r="BD87" s="324"/>
      <c r="BE87" s="324"/>
      <c r="BF87" s="324"/>
      <c r="BG87" s="324"/>
      <c r="BH87" s="324"/>
      <c r="BI87" s="324"/>
      <c r="BJ87" s="324"/>
      <c r="BK87" s="324"/>
      <c r="BL87" s="324"/>
      <c r="BM87" s="324"/>
      <c r="BN87" s="324"/>
      <c r="BO87" s="324"/>
      <c r="BW87" s="325"/>
      <c r="BX87" s="325"/>
      <c r="BY87" s="325"/>
      <c r="BZ87" s="325"/>
      <c r="CA87" s="325"/>
      <c r="CB87" s="325"/>
      <c r="CC87" s="325"/>
      <c r="CD87" s="325"/>
      <c r="CE87" s="325"/>
      <c r="CF87" s="325"/>
      <c r="CG87" s="325"/>
      <c r="CH87" s="325"/>
    </row>
    <row r="88" spans="1:86" s="323" customFormat="1" x14ac:dyDescent="0.25">
      <c r="A88" s="102"/>
      <c r="B88" s="102"/>
      <c r="C88" s="102"/>
      <c r="D88" s="102"/>
      <c r="E88" s="102"/>
      <c r="F88" s="102"/>
      <c r="G88" s="102"/>
      <c r="X88" s="323">
        <f>X42+X45+X48+X51</f>
        <v>453.06700000000001</v>
      </c>
      <c r="AH88" s="324"/>
      <c r="AI88" s="324"/>
      <c r="AP88" s="324"/>
      <c r="AQ88" s="324"/>
      <c r="BD88" s="324"/>
      <c r="BE88" s="324"/>
      <c r="BF88" s="324"/>
      <c r="BG88" s="324"/>
      <c r="BH88" s="324"/>
      <c r="BI88" s="324"/>
      <c r="BJ88" s="324"/>
      <c r="BK88" s="324"/>
      <c r="BL88" s="324"/>
      <c r="BM88" s="324"/>
      <c r="BN88" s="324"/>
      <c r="BO88" s="324"/>
      <c r="BW88" s="325"/>
      <c r="BX88" s="325"/>
      <c r="BY88" s="325"/>
      <c r="BZ88" s="325"/>
      <c r="CA88" s="325"/>
      <c r="CB88" s="325"/>
      <c r="CC88" s="325"/>
      <c r="CD88" s="325"/>
      <c r="CE88" s="325"/>
      <c r="CF88" s="325"/>
      <c r="CG88" s="325"/>
      <c r="CH88" s="325"/>
    </row>
    <row r="89" spans="1:86" s="323" customFormat="1" x14ac:dyDescent="0.25">
      <c r="A89" s="102"/>
      <c r="B89" s="102"/>
      <c r="C89" s="102"/>
      <c r="D89" s="102"/>
      <c r="E89" s="102"/>
      <c r="F89" s="102"/>
      <c r="G89" s="102"/>
      <c r="Y89" s="342"/>
      <c r="AH89" s="324"/>
      <c r="AI89" s="324"/>
      <c r="AP89" s="324"/>
      <c r="AQ89" s="324"/>
      <c r="BD89" s="324"/>
      <c r="BE89" s="324"/>
      <c r="BF89" s="324"/>
      <c r="BG89" s="324"/>
      <c r="BH89" s="324"/>
      <c r="BI89" s="324"/>
      <c r="BJ89" s="324"/>
      <c r="BK89" s="324"/>
      <c r="BL89" s="324"/>
      <c r="BM89" s="324"/>
      <c r="BN89" s="324"/>
      <c r="BO89" s="324"/>
      <c r="BW89" s="325"/>
      <c r="BX89" s="325"/>
      <c r="BY89" s="325"/>
      <c r="BZ89" s="325"/>
      <c r="CA89" s="325"/>
      <c r="CB89" s="325"/>
      <c r="CC89" s="325"/>
      <c r="CD89" s="325"/>
      <c r="CE89" s="325"/>
      <c r="CF89" s="325"/>
      <c r="CG89" s="325"/>
      <c r="CH89" s="325"/>
    </row>
    <row r="90" spans="1:86" s="323" customFormat="1" x14ac:dyDescent="0.25">
      <c r="A90" s="102"/>
      <c r="B90" s="102"/>
      <c r="C90" s="102"/>
      <c r="D90" s="102"/>
      <c r="E90" s="102"/>
      <c r="F90" s="102"/>
      <c r="G90" s="102"/>
      <c r="Y90" s="342"/>
      <c r="AH90" s="324"/>
      <c r="AI90" s="324"/>
      <c r="AP90" s="324"/>
      <c r="AQ90" s="324"/>
      <c r="BD90" s="324"/>
      <c r="BE90" s="324"/>
      <c r="BF90" s="324"/>
      <c r="BG90" s="324"/>
      <c r="BH90" s="324"/>
      <c r="BI90" s="324"/>
      <c r="BJ90" s="324"/>
      <c r="BK90" s="324"/>
      <c r="BL90" s="324"/>
      <c r="BM90" s="324"/>
      <c r="BN90" s="324"/>
      <c r="BO90" s="324"/>
      <c r="BW90" s="325"/>
      <c r="BX90" s="325"/>
      <c r="BY90" s="325"/>
      <c r="BZ90" s="325"/>
      <c r="CA90" s="325"/>
      <c r="CB90" s="325"/>
      <c r="CC90" s="325"/>
      <c r="CD90" s="325"/>
      <c r="CE90" s="325"/>
      <c r="CF90" s="325"/>
      <c r="CG90" s="325"/>
      <c r="CH90" s="325"/>
    </row>
    <row r="91" spans="1:86" s="323" customFormat="1" x14ac:dyDescent="0.25">
      <c r="A91" s="102"/>
      <c r="B91" s="102"/>
      <c r="C91" s="102"/>
      <c r="D91" s="102"/>
      <c r="E91" s="102"/>
      <c r="F91" s="102"/>
      <c r="G91" s="102"/>
      <c r="AH91" s="324"/>
      <c r="AI91" s="324"/>
      <c r="AP91" s="324"/>
      <c r="AQ91" s="324"/>
      <c r="BD91" s="324"/>
      <c r="BE91" s="324"/>
      <c r="BF91" s="324"/>
      <c r="BG91" s="324"/>
      <c r="BH91" s="324"/>
      <c r="BI91" s="324"/>
      <c r="BJ91" s="324"/>
      <c r="BK91" s="324"/>
      <c r="BL91" s="324"/>
      <c r="BM91" s="324"/>
      <c r="BN91" s="324"/>
      <c r="BO91" s="324"/>
      <c r="BW91" s="325"/>
      <c r="BX91" s="325"/>
      <c r="BY91" s="325"/>
      <c r="BZ91" s="325"/>
      <c r="CA91" s="325"/>
      <c r="CB91" s="325"/>
      <c r="CC91" s="325"/>
      <c r="CD91" s="325"/>
      <c r="CE91" s="325"/>
      <c r="CF91" s="325"/>
      <c r="CG91" s="325"/>
      <c r="CH91" s="325"/>
    </row>
    <row r="92" spans="1:86" s="323" customFormat="1" x14ac:dyDescent="0.25">
      <c r="A92" s="102"/>
      <c r="B92" s="102"/>
      <c r="C92" s="102"/>
      <c r="D92" s="102"/>
      <c r="E92" s="102"/>
      <c r="F92" s="102"/>
      <c r="G92" s="102"/>
      <c r="AH92" s="324"/>
      <c r="AI92" s="324"/>
      <c r="AP92" s="324"/>
      <c r="AQ92" s="324"/>
      <c r="BD92" s="324"/>
      <c r="BE92" s="324"/>
      <c r="BF92" s="324"/>
      <c r="BG92" s="324"/>
      <c r="BH92" s="324"/>
      <c r="BI92" s="324"/>
      <c r="BJ92" s="324"/>
      <c r="BK92" s="324"/>
      <c r="BL92" s="324"/>
      <c r="BM92" s="324"/>
      <c r="BN92" s="324"/>
      <c r="BO92" s="324"/>
      <c r="BW92" s="325"/>
      <c r="BX92" s="325"/>
      <c r="BY92" s="325"/>
      <c r="BZ92" s="325"/>
      <c r="CA92" s="325"/>
      <c r="CB92" s="325"/>
      <c r="CC92" s="325"/>
      <c r="CD92" s="325"/>
      <c r="CE92" s="325"/>
      <c r="CF92" s="325"/>
      <c r="CG92" s="325"/>
      <c r="CH92" s="325"/>
    </row>
    <row r="93" spans="1:86" s="323" customFormat="1" x14ac:dyDescent="0.25">
      <c r="A93" s="102"/>
      <c r="B93" s="102"/>
      <c r="C93" s="102"/>
      <c r="D93" s="102"/>
      <c r="E93" s="102"/>
      <c r="F93" s="102"/>
      <c r="G93" s="102"/>
      <c r="AH93" s="324"/>
      <c r="AI93" s="324"/>
      <c r="AP93" s="324"/>
      <c r="AQ93" s="324"/>
      <c r="BD93" s="324"/>
      <c r="BE93" s="324"/>
      <c r="BF93" s="324"/>
      <c r="BG93" s="324"/>
      <c r="BH93" s="324"/>
      <c r="BI93" s="324"/>
      <c r="BJ93" s="324"/>
      <c r="BK93" s="324"/>
      <c r="BL93" s="324"/>
      <c r="BM93" s="324"/>
      <c r="BN93" s="324"/>
      <c r="BO93" s="324"/>
      <c r="BW93" s="325"/>
      <c r="BX93" s="325"/>
      <c r="BY93" s="325"/>
      <c r="BZ93" s="325"/>
      <c r="CA93" s="325"/>
      <c r="CB93" s="325"/>
      <c r="CC93" s="325"/>
      <c r="CD93" s="325"/>
      <c r="CE93" s="325"/>
      <c r="CF93" s="325"/>
      <c r="CG93" s="325"/>
      <c r="CH93" s="325"/>
    </row>
    <row r="94" spans="1:86" s="323" customFormat="1" x14ac:dyDescent="0.25">
      <c r="A94" s="102"/>
      <c r="B94" s="102"/>
      <c r="C94" s="102"/>
      <c r="D94" s="102"/>
      <c r="E94" s="102"/>
      <c r="F94" s="102"/>
      <c r="G94" s="102"/>
      <c r="AH94" s="324"/>
      <c r="AI94" s="324"/>
      <c r="AP94" s="324"/>
      <c r="AQ94" s="324"/>
      <c r="BD94" s="324"/>
      <c r="BE94" s="324"/>
      <c r="BF94" s="324"/>
      <c r="BG94" s="324"/>
      <c r="BH94" s="324"/>
      <c r="BI94" s="324"/>
      <c r="BJ94" s="324"/>
      <c r="BK94" s="324"/>
      <c r="BL94" s="324"/>
      <c r="BM94" s="324"/>
      <c r="BN94" s="324"/>
      <c r="BO94" s="324"/>
      <c r="BW94" s="325"/>
      <c r="BX94" s="325"/>
      <c r="BY94" s="325"/>
      <c r="BZ94" s="325"/>
      <c r="CA94" s="325"/>
      <c r="CB94" s="325"/>
      <c r="CC94" s="325"/>
      <c r="CD94" s="325"/>
      <c r="CE94" s="325"/>
      <c r="CF94" s="325"/>
      <c r="CG94" s="325"/>
      <c r="CH94" s="325"/>
    </row>
    <row r="95" spans="1:86" s="323" customFormat="1" x14ac:dyDescent="0.25">
      <c r="A95" s="102"/>
      <c r="B95" s="102"/>
      <c r="C95" s="102"/>
      <c r="D95" s="102"/>
      <c r="E95" s="102"/>
      <c r="F95" s="102"/>
      <c r="G95" s="102"/>
      <c r="AH95" s="324"/>
      <c r="AI95" s="324"/>
      <c r="AP95" s="324"/>
      <c r="AQ95" s="324"/>
      <c r="BD95" s="324"/>
      <c r="BE95" s="324"/>
      <c r="BF95" s="324"/>
      <c r="BG95" s="324"/>
      <c r="BH95" s="324"/>
      <c r="BI95" s="324"/>
      <c r="BJ95" s="324"/>
      <c r="BK95" s="324"/>
      <c r="BL95" s="324"/>
      <c r="BM95" s="324"/>
      <c r="BN95" s="324"/>
      <c r="BO95" s="324"/>
      <c r="BW95" s="325"/>
      <c r="BX95" s="325"/>
      <c r="BY95" s="325"/>
      <c r="BZ95" s="325"/>
      <c r="CA95" s="325"/>
      <c r="CB95" s="325"/>
      <c r="CC95" s="325"/>
      <c r="CD95" s="325"/>
      <c r="CE95" s="325"/>
      <c r="CF95" s="325"/>
      <c r="CG95" s="325"/>
      <c r="CH95" s="325"/>
    </row>
    <row r="96" spans="1:86" s="323" customFormat="1" x14ac:dyDescent="0.25">
      <c r="A96" s="102"/>
      <c r="B96" s="102"/>
      <c r="C96" s="102"/>
      <c r="D96" s="102"/>
      <c r="E96" s="102"/>
      <c r="F96" s="102"/>
      <c r="G96" s="102"/>
      <c r="AH96" s="324"/>
      <c r="AI96" s="324"/>
      <c r="AP96" s="324"/>
      <c r="AQ96" s="324"/>
      <c r="BD96" s="324"/>
      <c r="BE96" s="324"/>
      <c r="BF96" s="324"/>
      <c r="BG96" s="324"/>
      <c r="BH96" s="324"/>
      <c r="BI96" s="324"/>
      <c r="BJ96" s="324"/>
      <c r="BK96" s="324"/>
      <c r="BL96" s="324"/>
      <c r="BM96" s="324"/>
      <c r="BN96" s="324"/>
      <c r="BO96" s="324"/>
      <c r="BW96" s="325"/>
      <c r="BX96" s="325"/>
      <c r="BY96" s="325"/>
      <c r="BZ96" s="325"/>
      <c r="CA96" s="325"/>
      <c r="CB96" s="325"/>
      <c r="CC96" s="325"/>
      <c r="CD96" s="325"/>
      <c r="CE96" s="325"/>
      <c r="CF96" s="325"/>
      <c r="CG96" s="325"/>
      <c r="CH96" s="325"/>
    </row>
    <row r="97" spans="1:86" s="323" customFormat="1" x14ac:dyDescent="0.25">
      <c r="A97" s="102"/>
      <c r="B97" s="102"/>
      <c r="C97" s="102"/>
      <c r="D97" s="102"/>
      <c r="E97" s="102"/>
      <c r="F97" s="102"/>
      <c r="G97" s="102"/>
      <c r="AH97" s="324"/>
      <c r="AI97" s="324"/>
      <c r="AP97" s="324"/>
      <c r="AQ97" s="324"/>
      <c r="BD97" s="324"/>
      <c r="BE97" s="324"/>
      <c r="BF97" s="324"/>
      <c r="BG97" s="324"/>
      <c r="BH97" s="324"/>
      <c r="BI97" s="324"/>
      <c r="BJ97" s="324"/>
      <c r="BK97" s="324"/>
      <c r="BL97" s="324"/>
      <c r="BM97" s="324"/>
      <c r="BN97" s="324"/>
      <c r="BO97" s="324"/>
      <c r="BW97" s="325"/>
      <c r="BX97" s="325"/>
      <c r="BY97" s="325"/>
      <c r="BZ97" s="325"/>
      <c r="CA97" s="325"/>
      <c r="CB97" s="325"/>
      <c r="CC97" s="325"/>
      <c r="CD97" s="325"/>
      <c r="CE97" s="325"/>
      <c r="CF97" s="325"/>
      <c r="CG97" s="325"/>
      <c r="CH97" s="325"/>
    </row>
    <row r="98" spans="1:86" s="323" customFormat="1" x14ac:dyDescent="0.25">
      <c r="A98" s="102"/>
      <c r="B98" s="102"/>
      <c r="C98" s="102"/>
      <c r="D98" s="102"/>
      <c r="E98" s="102"/>
      <c r="F98" s="102"/>
      <c r="G98" s="102"/>
      <c r="AH98" s="324"/>
      <c r="AI98" s="324"/>
      <c r="AP98" s="324"/>
      <c r="AQ98" s="324"/>
      <c r="BD98" s="324"/>
      <c r="BE98" s="324"/>
      <c r="BF98" s="324"/>
      <c r="BG98" s="324"/>
      <c r="BH98" s="324"/>
      <c r="BI98" s="324"/>
      <c r="BJ98" s="324"/>
      <c r="BK98" s="324"/>
      <c r="BL98" s="324"/>
      <c r="BM98" s="324"/>
      <c r="BN98" s="324"/>
      <c r="BO98" s="324"/>
      <c r="BW98" s="325"/>
      <c r="BX98" s="325"/>
      <c r="BY98" s="325"/>
      <c r="BZ98" s="325"/>
      <c r="CA98" s="325"/>
      <c r="CB98" s="325"/>
      <c r="CC98" s="325"/>
      <c r="CD98" s="325"/>
      <c r="CE98" s="325"/>
      <c r="CF98" s="325"/>
      <c r="CG98" s="325"/>
      <c r="CH98" s="325"/>
    </row>
    <row r="99" spans="1:86" s="323" customFormat="1" x14ac:dyDescent="0.25">
      <c r="A99" s="102"/>
      <c r="B99" s="102"/>
      <c r="C99" s="102"/>
      <c r="D99" s="102"/>
      <c r="E99" s="102"/>
      <c r="F99" s="102"/>
      <c r="G99" s="102"/>
      <c r="AH99" s="324"/>
      <c r="AI99" s="324"/>
      <c r="AP99" s="324"/>
      <c r="AQ99" s="324"/>
      <c r="BD99" s="324"/>
      <c r="BE99" s="324"/>
      <c r="BF99" s="324"/>
      <c r="BG99" s="324"/>
      <c r="BH99" s="324"/>
      <c r="BI99" s="324"/>
      <c r="BJ99" s="324"/>
      <c r="BK99" s="324"/>
      <c r="BL99" s="324"/>
      <c r="BM99" s="324"/>
      <c r="BN99" s="324"/>
      <c r="BO99" s="324"/>
      <c r="BW99" s="325"/>
      <c r="BX99" s="325"/>
      <c r="BY99" s="325"/>
      <c r="BZ99" s="325"/>
      <c r="CA99" s="325"/>
      <c r="CB99" s="325"/>
      <c r="CC99" s="325"/>
      <c r="CD99" s="325"/>
      <c r="CE99" s="325"/>
      <c r="CF99" s="325"/>
      <c r="CG99" s="325"/>
      <c r="CH99" s="325"/>
    </row>
    <row r="100" spans="1:86" s="323" customFormat="1" x14ac:dyDescent="0.25">
      <c r="A100" s="102"/>
      <c r="B100" s="102"/>
      <c r="C100" s="102"/>
      <c r="D100" s="102"/>
      <c r="E100" s="102"/>
      <c r="F100" s="102"/>
      <c r="G100" s="102"/>
      <c r="AH100" s="324"/>
      <c r="AI100" s="324"/>
      <c r="AP100" s="324"/>
      <c r="AQ100" s="324"/>
      <c r="BD100" s="324"/>
      <c r="BE100" s="324"/>
      <c r="BF100" s="324"/>
      <c r="BG100" s="324"/>
      <c r="BH100" s="324"/>
      <c r="BI100" s="324"/>
      <c r="BJ100" s="324"/>
      <c r="BK100" s="324"/>
      <c r="BL100" s="324"/>
      <c r="BM100" s="324"/>
      <c r="BN100" s="324"/>
      <c r="BO100" s="324"/>
      <c r="BW100" s="325"/>
      <c r="BX100" s="325"/>
      <c r="BY100" s="325"/>
      <c r="BZ100" s="325"/>
      <c r="CA100" s="325"/>
      <c r="CB100" s="325"/>
      <c r="CC100" s="325"/>
      <c r="CD100" s="325"/>
      <c r="CE100" s="325"/>
      <c r="CF100" s="325"/>
      <c r="CG100" s="325"/>
      <c r="CH100" s="325"/>
    </row>
    <row r="101" spans="1:86" s="323" customFormat="1" x14ac:dyDescent="0.25">
      <c r="A101" s="102"/>
      <c r="B101" s="102"/>
      <c r="C101" s="102"/>
      <c r="D101" s="102"/>
      <c r="E101" s="102"/>
      <c r="F101" s="102"/>
      <c r="G101" s="102"/>
      <c r="AH101" s="324"/>
      <c r="AI101" s="324"/>
      <c r="AP101" s="324"/>
      <c r="AQ101" s="324"/>
      <c r="BD101" s="324"/>
      <c r="BE101" s="324"/>
      <c r="BF101" s="324"/>
      <c r="BG101" s="324"/>
      <c r="BH101" s="324"/>
      <c r="BI101" s="324"/>
      <c r="BJ101" s="324"/>
      <c r="BK101" s="324"/>
      <c r="BL101" s="324"/>
      <c r="BM101" s="324"/>
      <c r="BN101" s="324"/>
      <c r="BO101" s="324"/>
      <c r="BW101" s="325"/>
      <c r="BX101" s="325"/>
      <c r="BY101" s="325"/>
      <c r="BZ101" s="325"/>
      <c r="CA101" s="325"/>
      <c r="CB101" s="325"/>
      <c r="CC101" s="325"/>
      <c r="CD101" s="325"/>
      <c r="CE101" s="325"/>
      <c r="CF101" s="325"/>
      <c r="CG101" s="325"/>
      <c r="CH101" s="325"/>
    </row>
    <row r="102" spans="1:86" s="323" customFormat="1" x14ac:dyDescent="0.25">
      <c r="A102" s="102"/>
      <c r="B102" s="102"/>
      <c r="C102" s="102"/>
      <c r="D102" s="102"/>
      <c r="E102" s="102"/>
      <c r="F102" s="102"/>
      <c r="G102" s="102"/>
      <c r="AH102" s="324"/>
      <c r="AI102" s="324"/>
      <c r="AP102" s="324"/>
      <c r="AQ102" s="324"/>
      <c r="BD102" s="324"/>
      <c r="BE102" s="324"/>
      <c r="BF102" s="324"/>
      <c r="BG102" s="324"/>
      <c r="BH102" s="324"/>
      <c r="BI102" s="324"/>
      <c r="BJ102" s="324"/>
      <c r="BK102" s="324"/>
      <c r="BL102" s="324"/>
      <c r="BM102" s="324"/>
      <c r="BN102" s="324"/>
      <c r="BO102" s="324"/>
      <c r="BW102" s="325"/>
      <c r="BX102" s="325"/>
      <c r="BY102" s="325"/>
      <c r="BZ102" s="325"/>
      <c r="CA102" s="325"/>
      <c r="CB102" s="325"/>
      <c r="CC102" s="325"/>
      <c r="CD102" s="325"/>
      <c r="CE102" s="325"/>
      <c r="CF102" s="325"/>
      <c r="CG102" s="325"/>
      <c r="CH102" s="325"/>
    </row>
    <row r="103" spans="1:86" s="323" customFormat="1" x14ac:dyDescent="0.25">
      <c r="A103" s="102"/>
      <c r="B103" s="102"/>
      <c r="C103" s="102"/>
      <c r="D103" s="102"/>
      <c r="E103" s="102"/>
      <c r="F103" s="102"/>
      <c r="G103" s="102"/>
      <c r="AH103" s="324"/>
      <c r="AI103" s="324"/>
      <c r="AP103" s="324"/>
      <c r="AQ103" s="324"/>
      <c r="BD103" s="324"/>
      <c r="BE103" s="324"/>
      <c r="BF103" s="324"/>
      <c r="BG103" s="324"/>
      <c r="BH103" s="324"/>
      <c r="BI103" s="324"/>
      <c r="BJ103" s="324"/>
      <c r="BK103" s="324"/>
      <c r="BL103" s="324"/>
      <c r="BM103" s="324"/>
      <c r="BN103" s="324"/>
      <c r="BO103" s="324"/>
      <c r="BW103" s="325"/>
      <c r="BX103" s="325"/>
      <c r="BY103" s="325"/>
      <c r="BZ103" s="325"/>
      <c r="CA103" s="325"/>
      <c r="CB103" s="325"/>
      <c r="CC103" s="325"/>
      <c r="CD103" s="325"/>
      <c r="CE103" s="325"/>
      <c r="CF103" s="325"/>
      <c r="CG103" s="325"/>
      <c r="CH103" s="325"/>
    </row>
    <row r="104" spans="1:86" s="323" customFormat="1" x14ac:dyDescent="0.25">
      <c r="A104" s="102"/>
      <c r="B104" s="102"/>
      <c r="C104" s="102"/>
      <c r="D104" s="102"/>
      <c r="E104" s="102"/>
      <c r="F104" s="102"/>
      <c r="G104" s="102"/>
      <c r="AH104" s="324"/>
      <c r="AI104" s="324"/>
      <c r="AP104" s="324"/>
      <c r="AQ104" s="324"/>
      <c r="BD104" s="324"/>
      <c r="BE104" s="324"/>
      <c r="BF104" s="324"/>
      <c r="BG104" s="324"/>
      <c r="BH104" s="324"/>
      <c r="BI104" s="324"/>
      <c r="BJ104" s="324"/>
      <c r="BK104" s="324"/>
      <c r="BL104" s="324"/>
      <c r="BM104" s="324"/>
      <c r="BN104" s="324"/>
      <c r="BO104" s="324"/>
      <c r="BW104" s="325"/>
      <c r="BX104" s="325"/>
      <c r="BY104" s="325"/>
      <c r="BZ104" s="325"/>
      <c r="CA104" s="325"/>
      <c r="CB104" s="325"/>
      <c r="CC104" s="325"/>
      <c r="CD104" s="325"/>
      <c r="CE104" s="325"/>
      <c r="CF104" s="325"/>
      <c r="CG104" s="325"/>
      <c r="CH104" s="325"/>
    </row>
    <row r="105" spans="1:86" s="323" customFormat="1" x14ac:dyDescent="0.25">
      <c r="A105" s="102"/>
      <c r="B105" s="102"/>
      <c r="C105" s="102"/>
      <c r="D105" s="102"/>
      <c r="E105" s="102"/>
      <c r="F105" s="102"/>
      <c r="G105" s="102"/>
      <c r="AH105" s="324"/>
      <c r="AI105" s="324"/>
      <c r="AP105" s="324"/>
      <c r="AQ105" s="324"/>
      <c r="BD105" s="324"/>
      <c r="BE105" s="324"/>
      <c r="BF105" s="324"/>
      <c r="BG105" s="324"/>
      <c r="BH105" s="324"/>
      <c r="BI105" s="324"/>
      <c r="BJ105" s="324"/>
      <c r="BK105" s="324"/>
      <c r="BL105" s="324"/>
      <c r="BM105" s="324"/>
      <c r="BN105" s="324"/>
      <c r="BO105" s="324"/>
      <c r="BW105" s="325"/>
      <c r="BX105" s="325"/>
      <c r="BY105" s="325"/>
      <c r="BZ105" s="325"/>
      <c r="CA105" s="325"/>
      <c r="CB105" s="325"/>
      <c r="CC105" s="325"/>
      <c r="CD105" s="325"/>
      <c r="CE105" s="325"/>
      <c r="CF105" s="325"/>
      <c r="CG105" s="325"/>
      <c r="CH105" s="325"/>
    </row>
    <row r="106" spans="1:86" s="323" customFormat="1" x14ac:dyDescent="0.25">
      <c r="A106" s="102"/>
      <c r="B106" s="102"/>
      <c r="C106" s="102"/>
      <c r="D106" s="102"/>
      <c r="E106" s="102"/>
      <c r="F106" s="102"/>
      <c r="G106" s="102"/>
      <c r="AH106" s="324"/>
      <c r="AI106" s="324"/>
      <c r="AP106" s="324"/>
      <c r="AQ106" s="324"/>
      <c r="BD106" s="324"/>
      <c r="BE106" s="324"/>
      <c r="BF106" s="324"/>
      <c r="BG106" s="324"/>
      <c r="BH106" s="324"/>
      <c r="BI106" s="324"/>
      <c r="BJ106" s="324"/>
      <c r="BK106" s="324"/>
      <c r="BL106" s="324"/>
      <c r="BM106" s="324"/>
      <c r="BN106" s="324"/>
      <c r="BO106" s="324"/>
      <c r="BW106" s="325"/>
      <c r="BX106" s="325"/>
      <c r="BY106" s="325"/>
      <c r="BZ106" s="325"/>
      <c r="CA106" s="325"/>
      <c r="CB106" s="325"/>
      <c r="CC106" s="325"/>
      <c r="CD106" s="325"/>
      <c r="CE106" s="325"/>
      <c r="CF106" s="325"/>
      <c r="CG106" s="325"/>
      <c r="CH106" s="325"/>
    </row>
    <row r="107" spans="1:86" s="323" customFormat="1" x14ac:dyDescent="0.25">
      <c r="A107" s="102"/>
      <c r="B107" s="102"/>
      <c r="C107" s="102"/>
      <c r="D107" s="102"/>
      <c r="E107" s="102"/>
      <c r="F107" s="102"/>
      <c r="G107" s="102"/>
      <c r="AH107" s="324"/>
      <c r="AI107" s="324"/>
      <c r="AP107" s="324"/>
      <c r="AQ107" s="324"/>
      <c r="BD107" s="324"/>
      <c r="BE107" s="324"/>
      <c r="BF107" s="324"/>
      <c r="BG107" s="324"/>
      <c r="BH107" s="324"/>
      <c r="BI107" s="324"/>
      <c r="BJ107" s="324"/>
      <c r="BK107" s="324"/>
      <c r="BL107" s="324"/>
      <c r="BM107" s="324"/>
      <c r="BN107" s="324"/>
      <c r="BO107" s="324"/>
      <c r="BW107" s="325"/>
      <c r="BX107" s="325"/>
      <c r="BY107" s="325"/>
      <c r="BZ107" s="325"/>
      <c r="CA107" s="325"/>
      <c r="CB107" s="325"/>
      <c r="CC107" s="325"/>
      <c r="CD107" s="325"/>
      <c r="CE107" s="325"/>
      <c r="CF107" s="325"/>
      <c r="CG107" s="325"/>
      <c r="CH107" s="325"/>
    </row>
    <row r="108" spans="1:86" s="323" customFormat="1" x14ac:dyDescent="0.25">
      <c r="A108" s="102"/>
      <c r="B108" s="102"/>
      <c r="C108" s="102"/>
      <c r="D108" s="102"/>
      <c r="E108" s="102"/>
      <c r="F108" s="102"/>
      <c r="G108" s="102"/>
      <c r="AH108" s="324"/>
      <c r="AI108" s="324"/>
      <c r="AP108" s="324"/>
      <c r="AQ108" s="324"/>
      <c r="BD108" s="324"/>
      <c r="BE108" s="324"/>
      <c r="BF108" s="324"/>
      <c r="BG108" s="324"/>
      <c r="BH108" s="324"/>
      <c r="BI108" s="324"/>
      <c r="BJ108" s="324"/>
      <c r="BK108" s="324"/>
      <c r="BL108" s="324"/>
      <c r="BM108" s="324"/>
      <c r="BN108" s="324"/>
      <c r="BO108" s="324"/>
      <c r="BW108" s="325"/>
      <c r="BX108" s="325"/>
      <c r="BY108" s="325"/>
      <c r="BZ108" s="325"/>
      <c r="CA108" s="325"/>
      <c r="CB108" s="325"/>
      <c r="CC108" s="325"/>
      <c r="CD108" s="325"/>
      <c r="CE108" s="325"/>
      <c r="CF108" s="325"/>
      <c r="CG108" s="325"/>
      <c r="CH108" s="325"/>
    </row>
    <row r="109" spans="1:86" s="323" customFormat="1" x14ac:dyDescent="0.25">
      <c r="A109" s="102"/>
      <c r="B109" s="102"/>
      <c r="C109" s="102"/>
      <c r="D109" s="102"/>
      <c r="E109" s="102"/>
      <c r="F109" s="102"/>
      <c r="G109" s="102"/>
      <c r="AH109" s="324"/>
      <c r="AI109" s="324"/>
      <c r="AP109" s="324"/>
      <c r="AQ109" s="324"/>
      <c r="BD109" s="324"/>
      <c r="BE109" s="324"/>
      <c r="BF109" s="324"/>
      <c r="BG109" s="324"/>
      <c r="BH109" s="324"/>
      <c r="BI109" s="324"/>
      <c r="BJ109" s="324"/>
      <c r="BK109" s="324"/>
      <c r="BL109" s="324"/>
      <c r="BM109" s="324"/>
      <c r="BN109" s="324"/>
      <c r="BO109" s="324"/>
      <c r="BW109" s="325"/>
      <c r="BX109" s="325"/>
      <c r="BY109" s="325"/>
      <c r="BZ109" s="325"/>
      <c r="CA109" s="325"/>
      <c r="CB109" s="325"/>
      <c r="CC109" s="325"/>
      <c r="CD109" s="325"/>
      <c r="CE109" s="325"/>
      <c r="CF109" s="325"/>
      <c r="CG109" s="325"/>
      <c r="CH109" s="325"/>
    </row>
    <row r="110" spans="1:86" s="323" customFormat="1" x14ac:dyDescent="0.25">
      <c r="A110" s="102"/>
      <c r="B110" s="102"/>
      <c r="C110" s="102"/>
      <c r="D110" s="102"/>
      <c r="E110" s="102"/>
      <c r="F110" s="102"/>
      <c r="G110" s="102"/>
      <c r="AH110" s="324"/>
      <c r="AI110" s="324"/>
      <c r="AP110" s="324"/>
      <c r="AQ110" s="324"/>
      <c r="BD110" s="324"/>
      <c r="BE110" s="324"/>
      <c r="BF110" s="324"/>
      <c r="BG110" s="324"/>
      <c r="BH110" s="324"/>
      <c r="BI110" s="324"/>
      <c r="BJ110" s="324"/>
      <c r="BK110" s="324"/>
      <c r="BL110" s="324"/>
      <c r="BM110" s="324"/>
      <c r="BN110" s="324"/>
      <c r="BO110" s="324"/>
      <c r="BW110" s="325"/>
      <c r="BX110" s="325"/>
      <c r="BY110" s="325"/>
      <c r="BZ110" s="325"/>
      <c r="CA110" s="325"/>
      <c r="CB110" s="325"/>
      <c r="CC110" s="325"/>
      <c r="CD110" s="325"/>
      <c r="CE110" s="325"/>
      <c r="CF110" s="325"/>
      <c r="CG110" s="325"/>
      <c r="CH110" s="325"/>
    </row>
    <row r="111" spans="1:86" s="323" customFormat="1" x14ac:dyDescent="0.25">
      <c r="A111" s="102"/>
      <c r="B111" s="102"/>
      <c r="C111" s="102"/>
      <c r="D111" s="102"/>
      <c r="E111" s="102"/>
      <c r="F111" s="102"/>
      <c r="G111" s="102"/>
      <c r="AH111" s="324"/>
      <c r="AI111" s="324"/>
      <c r="AP111" s="324"/>
      <c r="AQ111" s="324"/>
      <c r="BD111" s="324"/>
      <c r="BE111" s="324"/>
      <c r="BF111" s="324"/>
      <c r="BG111" s="324"/>
      <c r="BH111" s="324"/>
      <c r="BI111" s="324"/>
      <c r="BJ111" s="324"/>
      <c r="BK111" s="324"/>
      <c r="BL111" s="324"/>
      <c r="BM111" s="324"/>
      <c r="BN111" s="324"/>
      <c r="BO111" s="324"/>
      <c r="BW111" s="325"/>
      <c r="BX111" s="325"/>
      <c r="BY111" s="325"/>
      <c r="BZ111" s="325"/>
      <c r="CA111" s="325"/>
      <c r="CB111" s="325"/>
      <c r="CC111" s="325"/>
      <c r="CD111" s="325"/>
      <c r="CE111" s="325"/>
      <c r="CF111" s="325"/>
      <c r="CG111" s="325"/>
      <c r="CH111" s="325"/>
    </row>
    <row r="112" spans="1:86" s="323" customFormat="1" x14ac:dyDescent="0.25">
      <c r="A112" s="102"/>
      <c r="B112" s="102"/>
      <c r="C112" s="102"/>
      <c r="D112" s="102"/>
      <c r="E112" s="102"/>
      <c r="F112" s="102"/>
      <c r="G112" s="102"/>
      <c r="AH112" s="324"/>
      <c r="AI112" s="324"/>
      <c r="AP112" s="324"/>
      <c r="AQ112" s="324"/>
      <c r="BD112" s="324"/>
      <c r="BE112" s="324"/>
      <c r="BF112" s="324"/>
      <c r="BG112" s="324"/>
      <c r="BH112" s="324"/>
      <c r="BI112" s="324"/>
      <c r="BJ112" s="324"/>
      <c r="BK112" s="324"/>
      <c r="BL112" s="324"/>
      <c r="BM112" s="324"/>
      <c r="BN112" s="324"/>
      <c r="BO112" s="324"/>
      <c r="BW112" s="325"/>
      <c r="BX112" s="325"/>
      <c r="BY112" s="325"/>
      <c r="BZ112" s="325"/>
      <c r="CA112" s="325"/>
      <c r="CB112" s="325"/>
      <c r="CC112" s="325"/>
      <c r="CD112" s="325"/>
      <c r="CE112" s="325"/>
      <c r="CF112" s="325"/>
      <c r="CG112" s="325"/>
      <c r="CH112" s="325"/>
    </row>
    <row r="113" spans="1:86" s="323" customFormat="1" x14ac:dyDescent="0.25">
      <c r="A113" s="102"/>
      <c r="B113" s="102"/>
      <c r="C113" s="102"/>
      <c r="D113" s="102"/>
      <c r="E113" s="102"/>
      <c r="F113" s="102"/>
      <c r="G113" s="102"/>
      <c r="AH113" s="324"/>
      <c r="AI113" s="324"/>
      <c r="AP113" s="324"/>
      <c r="AQ113" s="324"/>
      <c r="BD113" s="324"/>
      <c r="BE113" s="324"/>
      <c r="BF113" s="324"/>
      <c r="BG113" s="324"/>
      <c r="BH113" s="324"/>
      <c r="BI113" s="324"/>
      <c r="BJ113" s="324"/>
      <c r="BK113" s="324"/>
      <c r="BL113" s="324"/>
      <c r="BM113" s="324"/>
      <c r="BN113" s="324"/>
      <c r="BO113" s="324"/>
      <c r="BW113" s="325"/>
      <c r="BX113" s="325"/>
      <c r="BY113" s="325"/>
      <c r="BZ113" s="325"/>
      <c r="CA113" s="325"/>
      <c r="CB113" s="325"/>
      <c r="CC113" s="325"/>
      <c r="CD113" s="325"/>
      <c r="CE113" s="325"/>
      <c r="CF113" s="325"/>
      <c r="CG113" s="325"/>
      <c r="CH113" s="325"/>
    </row>
    <row r="114" spans="1:86" s="323" customFormat="1" x14ac:dyDescent="0.25">
      <c r="A114" s="102"/>
      <c r="B114" s="102"/>
      <c r="C114" s="102"/>
      <c r="D114" s="102"/>
      <c r="E114" s="102"/>
      <c r="F114" s="102"/>
      <c r="G114" s="102"/>
      <c r="AH114" s="324"/>
      <c r="AI114" s="324"/>
      <c r="AP114" s="324"/>
      <c r="AQ114" s="324"/>
      <c r="BD114" s="324"/>
      <c r="BE114" s="324"/>
      <c r="BF114" s="324"/>
      <c r="BG114" s="324"/>
      <c r="BH114" s="324"/>
      <c r="BI114" s="324"/>
      <c r="BJ114" s="324"/>
      <c r="BK114" s="324"/>
      <c r="BL114" s="324"/>
      <c r="BM114" s="324"/>
      <c r="BN114" s="324"/>
      <c r="BO114" s="324"/>
      <c r="BW114" s="325"/>
      <c r="BX114" s="325"/>
      <c r="BY114" s="325"/>
      <c r="BZ114" s="325"/>
      <c r="CA114" s="325"/>
      <c r="CB114" s="325"/>
      <c r="CC114" s="325"/>
      <c r="CD114" s="325"/>
      <c r="CE114" s="325"/>
      <c r="CF114" s="325"/>
      <c r="CG114" s="325"/>
      <c r="CH114" s="325"/>
    </row>
    <row r="115" spans="1:86" s="323" customFormat="1" x14ac:dyDescent="0.25">
      <c r="A115" s="102"/>
      <c r="B115" s="102"/>
      <c r="C115" s="102"/>
      <c r="D115" s="102"/>
      <c r="E115" s="102"/>
      <c r="F115" s="102"/>
      <c r="G115" s="102"/>
      <c r="AH115" s="324"/>
      <c r="AI115" s="324"/>
      <c r="AP115" s="324"/>
      <c r="AQ115" s="324"/>
      <c r="BD115" s="324"/>
      <c r="BE115" s="324"/>
      <c r="BF115" s="324"/>
      <c r="BG115" s="324"/>
      <c r="BH115" s="324"/>
      <c r="BI115" s="324"/>
      <c r="BJ115" s="324"/>
      <c r="BK115" s="324"/>
      <c r="BL115" s="324"/>
      <c r="BM115" s="324"/>
      <c r="BN115" s="324"/>
      <c r="BO115" s="324"/>
      <c r="BW115" s="325"/>
      <c r="BX115" s="325"/>
      <c r="BY115" s="325"/>
      <c r="BZ115" s="325"/>
      <c r="CA115" s="325"/>
      <c r="CB115" s="325"/>
      <c r="CC115" s="325"/>
      <c r="CD115" s="325"/>
      <c r="CE115" s="325"/>
      <c r="CF115" s="325"/>
      <c r="CG115" s="325"/>
      <c r="CH115" s="325"/>
    </row>
    <row r="116" spans="1:86" s="323" customFormat="1" x14ac:dyDescent="0.25">
      <c r="A116" s="102"/>
      <c r="B116" s="102"/>
      <c r="C116" s="102"/>
      <c r="D116" s="102"/>
      <c r="E116" s="102"/>
      <c r="F116" s="102"/>
      <c r="G116" s="102"/>
      <c r="AH116" s="324"/>
      <c r="AI116" s="324"/>
      <c r="AP116" s="324"/>
      <c r="AQ116" s="324"/>
      <c r="BD116" s="324"/>
      <c r="BE116" s="324"/>
      <c r="BF116" s="324"/>
      <c r="BG116" s="324"/>
      <c r="BH116" s="324"/>
      <c r="BI116" s="324"/>
      <c r="BJ116" s="324"/>
      <c r="BK116" s="324"/>
      <c r="BL116" s="324"/>
      <c r="BM116" s="324"/>
      <c r="BN116" s="324"/>
      <c r="BO116" s="324"/>
      <c r="BW116" s="325"/>
      <c r="BX116" s="325"/>
      <c r="BY116" s="325"/>
      <c r="BZ116" s="325"/>
      <c r="CA116" s="325"/>
      <c r="CB116" s="325"/>
      <c r="CC116" s="325"/>
      <c r="CD116" s="325"/>
      <c r="CE116" s="325"/>
      <c r="CF116" s="325"/>
      <c r="CG116" s="325"/>
      <c r="CH116" s="325"/>
    </row>
    <row r="117" spans="1:86" s="323" customFormat="1" x14ac:dyDescent="0.25">
      <c r="A117" s="102"/>
      <c r="B117" s="102"/>
      <c r="C117" s="102"/>
      <c r="D117" s="102"/>
      <c r="E117" s="102"/>
      <c r="F117" s="102"/>
      <c r="G117" s="102"/>
      <c r="AH117" s="324"/>
      <c r="AI117" s="324"/>
      <c r="AP117" s="324"/>
      <c r="AQ117" s="324"/>
      <c r="BD117" s="324"/>
      <c r="BE117" s="324"/>
      <c r="BF117" s="324"/>
      <c r="BG117" s="324"/>
      <c r="BH117" s="324"/>
      <c r="BI117" s="324"/>
      <c r="BJ117" s="324"/>
      <c r="BK117" s="324"/>
      <c r="BL117" s="324"/>
      <c r="BM117" s="324"/>
      <c r="BN117" s="324"/>
      <c r="BO117" s="324"/>
      <c r="BW117" s="325"/>
      <c r="BX117" s="325"/>
      <c r="BY117" s="325"/>
      <c r="BZ117" s="325"/>
      <c r="CA117" s="325"/>
      <c r="CB117" s="325"/>
      <c r="CC117" s="325"/>
      <c r="CD117" s="325"/>
      <c r="CE117" s="325"/>
      <c r="CF117" s="325"/>
      <c r="CG117" s="325"/>
      <c r="CH117" s="325"/>
    </row>
    <row r="118" spans="1:86" s="323" customFormat="1" x14ac:dyDescent="0.25">
      <c r="A118" s="102"/>
      <c r="B118" s="102"/>
      <c r="C118" s="102"/>
      <c r="D118" s="102"/>
      <c r="E118" s="102"/>
      <c r="F118" s="102"/>
      <c r="G118" s="102"/>
      <c r="AH118" s="324"/>
      <c r="AI118" s="324"/>
      <c r="AP118" s="324"/>
      <c r="AQ118" s="324"/>
      <c r="BD118" s="324"/>
      <c r="BE118" s="324"/>
      <c r="BF118" s="324"/>
      <c r="BG118" s="324"/>
      <c r="BH118" s="324"/>
      <c r="BI118" s="324"/>
      <c r="BJ118" s="324"/>
      <c r="BK118" s="324"/>
      <c r="BL118" s="324"/>
      <c r="BM118" s="324"/>
      <c r="BN118" s="324"/>
      <c r="BO118" s="324"/>
      <c r="BW118" s="325"/>
      <c r="BX118" s="325"/>
      <c r="BY118" s="325"/>
      <c r="BZ118" s="325"/>
      <c r="CA118" s="325"/>
      <c r="CB118" s="325"/>
      <c r="CC118" s="325"/>
      <c r="CD118" s="325"/>
      <c r="CE118" s="325"/>
      <c r="CF118" s="325"/>
      <c r="CG118" s="325"/>
      <c r="CH118" s="325"/>
    </row>
    <row r="119" spans="1:86" s="323" customFormat="1" x14ac:dyDescent="0.25">
      <c r="A119" s="102"/>
      <c r="B119" s="102"/>
      <c r="C119" s="102"/>
      <c r="D119" s="102"/>
      <c r="E119" s="102"/>
      <c r="F119" s="102"/>
      <c r="G119" s="102"/>
      <c r="AH119" s="324"/>
      <c r="AI119" s="324"/>
      <c r="AP119" s="324"/>
      <c r="AQ119" s="324"/>
      <c r="BD119" s="324"/>
      <c r="BE119" s="324"/>
      <c r="BF119" s="324"/>
      <c r="BG119" s="324"/>
      <c r="BH119" s="324"/>
      <c r="BI119" s="324"/>
      <c r="BJ119" s="324"/>
      <c r="BK119" s="324"/>
      <c r="BL119" s="324"/>
      <c r="BM119" s="324"/>
      <c r="BN119" s="324"/>
      <c r="BO119" s="324"/>
      <c r="BW119" s="325"/>
      <c r="BX119" s="325"/>
      <c r="BY119" s="325"/>
      <c r="BZ119" s="325"/>
      <c r="CA119" s="325"/>
      <c r="CB119" s="325"/>
      <c r="CC119" s="325"/>
      <c r="CD119" s="325"/>
      <c r="CE119" s="325"/>
      <c r="CF119" s="325"/>
      <c r="CG119" s="325"/>
      <c r="CH119" s="325"/>
    </row>
    <row r="120" spans="1:86" s="323" customFormat="1" x14ac:dyDescent="0.25">
      <c r="A120" s="102"/>
      <c r="B120" s="102"/>
      <c r="C120" s="102"/>
      <c r="D120" s="102"/>
      <c r="E120" s="102"/>
      <c r="F120" s="102"/>
      <c r="G120" s="102"/>
      <c r="AH120" s="324"/>
      <c r="AI120" s="324"/>
      <c r="AP120" s="324"/>
      <c r="AQ120" s="324"/>
      <c r="BD120" s="324"/>
      <c r="BE120" s="324"/>
      <c r="BF120" s="324"/>
      <c r="BG120" s="324"/>
      <c r="BH120" s="324"/>
      <c r="BI120" s="324"/>
      <c r="BJ120" s="324"/>
      <c r="BK120" s="324"/>
      <c r="BL120" s="324"/>
      <c r="BM120" s="324"/>
      <c r="BN120" s="324"/>
      <c r="BO120" s="324"/>
      <c r="BW120" s="325"/>
      <c r="BX120" s="325"/>
      <c r="BY120" s="325"/>
      <c r="BZ120" s="325"/>
      <c r="CA120" s="325"/>
      <c r="CB120" s="325"/>
      <c r="CC120" s="325"/>
      <c r="CD120" s="325"/>
      <c r="CE120" s="325"/>
      <c r="CF120" s="325"/>
      <c r="CG120" s="325"/>
      <c r="CH120" s="325"/>
    </row>
    <row r="121" spans="1:86" s="323" customFormat="1" x14ac:dyDescent="0.25">
      <c r="A121" s="102"/>
      <c r="B121" s="102"/>
      <c r="C121" s="102"/>
      <c r="D121" s="102"/>
      <c r="E121" s="102"/>
      <c r="F121" s="102"/>
      <c r="G121" s="102"/>
      <c r="AH121" s="324"/>
      <c r="AI121" s="324"/>
      <c r="AP121" s="324"/>
      <c r="AQ121" s="324"/>
      <c r="BD121" s="324"/>
      <c r="BE121" s="324"/>
      <c r="BF121" s="324"/>
      <c r="BG121" s="324"/>
      <c r="BH121" s="324"/>
      <c r="BI121" s="324"/>
      <c r="BJ121" s="324"/>
      <c r="BK121" s="324"/>
      <c r="BL121" s="324"/>
      <c r="BM121" s="324"/>
      <c r="BN121" s="324"/>
      <c r="BO121" s="324"/>
      <c r="BW121" s="325"/>
      <c r="BX121" s="325"/>
      <c r="BY121" s="325"/>
      <c r="BZ121" s="325"/>
      <c r="CA121" s="325"/>
      <c r="CB121" s="325"/>
      <c r="CC121" s="325"/>
      <c r="CD121" s="325"/>
      <c r="CE121" s="325"/>
      <c r="CF121" s="325"/>
      <c r="CG121" s="325"/>
      <c r="CH121" s="325"/>
    </row>
    <row r="122" spans="1:86" s="323" customFormat="1" x14ac:dyDescent="0.25">
      <c r="A122" s="102"/>
      <c r="B122" s="102"/>
      <c r="C122" s="102"/>
      <c r="D122" s="102"/>
      <c r="E122" s="102"/>
      <c r="F122" s="102"/>
      <c r="G122" s="102"/>
      <c r="AH122" s="324"/>
      <c r="AI122" s="324"/>
      <c r="AP122" s="324"/>
      <c r="AQ122" s="324"/>
      <c r="BD122" s="324"/>
      <c r="BE122" s="324"/>
      <c r="BF122" s="324"/>
      <c r="BG122" s="324"/>
      <c r="BH122" s="324"/>
      <c r="BI122" s="324"/>
      <c r="BJ122" s="324"/>
      <c r="BK122" s="324"/>
      <c r="BL122" s="324"/>
      <c r="BM122" s="324"/>
      <c r="BN122" s="324"/>
      <c r="BO122" s="324"/>
      <c r="BW122" s="325"/>
      <c r="BX122" s="325"/>
      <c r="BY122" s="325"/>
      <c r="BZ122" s="325"/>
      <c r="CA122" s="325"/>
      <c r="CB122" s="325"/>
      <c r="CC122" s="325"/>
      <c r="CD122" s="325"/>
      <c r="CE122" s="325"/>
      <c r="CF122" s="325"/>
      <c r="CG122" s="325"/>
      <c r="CH122" s="325"/>
    </row>
    <row r="123" spans="1:86" s="323" customFormat="1" x14ac:dyDescent="0.25">
      <c r="A123" s="102"/>
      <c r="B123" s="102"/>
      <c r="C123" s="102"/>
      <c r="D123" s="102"/>
      <c r="E123" s="102"/>
      <c r="F123" s="102"/>
      <c r="G123" s="102"/>
      <c r="AH123" s="324"/>
      <c r="AI123" s="324"/>
      <c r="AP123" s="324"/>
      <c r="AQ123" s="324"/>
      <c r="BD123" s="324"/>
      <c r="BE123" s="324"/>
      <c r="BF123" s="324"/>
      <c r="BG123" s="324"/>
      <c r="BH123" s="324"/>
      <c r="BI123" s="324"/>
      <c r="BJ123" s="324"/>
      <c r="BK123" s="324"/>
      <c r="BL123" s="324"/>
      <c r="BM123" s="324"/>
      <c r="BN123" s="324"/>
      <c r="BO123" s="324"/>
      <c r="BW123" s="325"/>
      <c r="BX123" s="325"/>
      <c r="BY123" s="325"/>
      <c r="BZ123" s="325"/>
      <c r="CA123" s="325"/>
      <c r="CB123" s="325"/>
      <c r="CC123" s="325"/>
      <c r="CD123" s="325"/>
      <c r="CE123" s="325"/>
      <c r="CF123" s="325"/>
      <c r="CG123" s="325"/>
      <c r="CH123" s="325"/>
    </row>
    <row r="124" spans="1:86" s="323" customFormat="1" x14ac:dyDescent="0.25">
      <c r="A124" s="102"/>
      <c r="B124" s="102"/>
      <c r="C124" s="102"/>
      <c r="D124" s="102"/>
      <c r="E124" s="102"/>
      <c r="F124" s="102"/>
      <c r="G124" s="102"/>
      <c r="AH124" s="324"/>
      <c r="AI124" s="324"/>
      <c r="AP124" s="324"/>
      <c r="AQ124" s="324"/>
      <c r="BD124" s="324"/>
      <c r="BE124" s="324"/>
      <c r="BF124" s="324"/>
      <c r="BG124" s="324"/>
      <c r="BH124" s="324"/>
      <c r="BI124" s="324"/>
      <c r="BJ124" s="324"/>
      <c r="BK124" s="324"/>
      <c r="BL124" s="324"/>
      <c r="BM124" s="324"/>
      <c r="BN124" s="324"/>
      <c r="BO124" s="324"/>
      <c r="BW124" s="325"/>
      <c r="BX124" s="325"/>
      <c r="BY124" s="325"/>
      <c r="BZ124" s="325"/>
      <c r="CA124" s="325"/>
      <c r="CB124" s="325"/>
      <c r="CC124" s="325"/>
      <c r="CD124" s="325"/>
      <c r="CE124" s="325"/>
      <c r="CF124" s="325"/>
      <c r="CG124" s="325"/>
      <c r="CH124" s="325"/>
    </row>
    <row r="125" spans="1:86" s="323" customFormat="1" x14ac:dyDescent="0.25">
      <c r="A125" s="102"/>
      <c r="B125" s="102"/>
      <c r="C125" s="102"/>
      <c r="D125" s="102"/>
      <c r="E125" s="102"/>
      <c r="F125" s="102"/>
      <c r="G125" s="102"/>
      <c r="AH125" s="324"/>
      <c r="AI125" s="324"/>
      <c r="AP125" s="324"/>
      <c r="AQ125" s="324"/>
      <c r="BD125" s="324"/>
      <c r="BE125" s="324"/>
      <c r="BF125" s="324"/>
      <c r="BG125" s="324"/>
      <c r="BH125" s="324"/>
      <c r="BI125" s="324"/>
      <c r="BJ125" s="324"/>
      <c r="BK125" s="324"/>
      <c r="BL125" s="324"/>
      <c r="BM125" s="324"/>
      <c r="BN125" s="324"/>
      <c r="BO125" s="324"/>
      <c r="BW125" s="325"/>
      <c r="BX125" s="325"/>
      <c r="BY125" s="325"/>
      <c r="BZ125" s="325"/>
      <c r="CA125" s="325"/>
      <c r="CB125" s="325"/>
      <c r="CC125" s="325"/>
      <c r="CD125" s="325"/>
      <c r="CE125" s="325"/>
      <c r="CF125" s="325"/>
      <c r="CG125" s="325"/>
      <c r="CH125" s="325"/>
    </row>
    <row r="126" spans="1:86" s="323" customFormat="1" x14ac:dyDescent="0.25">
      <c r="A126" s="102"/>
      <c r="B126" s="102"/>
      <c r="C126" s="102"/>
      <c r="D126" s="102"/>
      <c r="E126" s="102"/>
      <c r="F126" s="102"/>
      <c r="G126" s="102"/>
      <c r="AH126" s="324"/>
      <c r="AI126" s="324"/>
      <c r="AP126" s="324"/>
      <c r="AQ126" s="324"/>
      <c r="BD126" s="324"/>
      <c r="BE126" s="324"/>
      <c r="BF126" s="324"/>
      <c r="BG126" s="324"/>
      <c r="BH126" s="324"/>
      <c r="BI126" s="324"/>
      <c r="BJ126" s="324"/>
      <c r="BK126" s="324"/>
      <c r="BL126" s="324"/>
      <c r="BM126" s="324"/>
      <c r="BN126" s="324"/>
      <c r="BO126" s="324"/>
      <c r="BW126" s="325"/>
      <c r="BX126" s="325"/>
      <c r="BY126" s="325"/>
      <c r="BZ126" s="325"/>
      <c r="CA126" s="325"/>
      <c r="CB126" s="325"/>
      <c r="CC126" s="325"/>
      <c r="CD126" s="325"/>
      <c r="CE126" s="325"/>
      <c r="CF126" s="325"/>
      <c r="CG126" s="325"/>
      <c r="CH126" s="325"/>
    </row>
    <row r="127" spans="1:86" s="323" customFormat="1" x14ac:dyDescent="0.25">
      <c r="A127" s="102"/>
      <c r="B127" s="102"/>
      <c r="C127" s="102"/>
      <c r="D127" s="102"/>
      <c r="E127" s="102"/>
      <c r="F127" s="102"/>
      <c r="G127" s="102"/>
      <c r="AH127" s="324"/>
      <c r="AI127" s="324"/>
      <c r="AP127" s="324"/>
      <c r="AQ127" s="324"/>
      <c r="BD127" s="324"/>
      <c r="BE127" s="324"/>
      <c r="BF127" s="324"/>
      <c r="BG127" s="324"/>
      <c r="BH127" s="324"/>
      <c r="BI127" s="324"/>
      <c r="BJ127" s="324"/>
      <c r="BK127" s="324"/>
      <c r="BL127" s="324"/>
      <c r="BM127" s="324"/>
      <c r="BN127" s="324"/>
      <c r="BO127" s="324"/>
      <c r="BW127" s="325"/>
      <c r="BX127" s="325"/>
      <c r="BY127" s="325"/>
      <c r="BZ127" s="325"/>
      <c r="CA127" s="325"/>
      <c r="CB127" s="325"/>
      <c r="CC127" s="325"/>
      <c r="CD127" s="325"/>
      <c r="CE127" s="325"/>
      <c r="CF127" s="325"/>
      <c r="CG127" s="325"/>
      <c r="CH127" s="325"/>
    </row>
    <row r="128" spans="1:86" s="323" customFormat="1" x14ac:dyDescent="0.25">
      <c r="A128" s="102"/>
      <c r="B128" s="102"/>
      <c r="C128" s="102"/>
      <c r="D128" s="102"/>
      <c r="E128" s="102"/>
      <c r="F128" s="102"/>
      <c r="G128" s="102"/>
      <c r="AH128" s="324"/>
      <c r="AI128" s="324"/>
      <c r="AP128" s="324"/>
      <c r="AQ128" s="324"/>
      <c r="BD128" s="324"/>
      <c r="BE128" s="324"/>
      <c r="BF128" s="324"/>
      <c r="BG128" s="324"/>
      <c r="BH128" s="324"/>
      <c r="BI128" s="324"/>
      <c r="BJ128" s="324"/>
      <c r="BK128" s="324"/>
      <c r="BL128" s="324"/>
      <c r="BM128" s="324"/>
      <c r="BN128" s="324"/>
      <c r="BO128" s="324"/>
      <c r="BW128" s="325"/>
      <c r="BX128" s="325"/>
      <c r="BY128" s="325"/>
      <c r="BZ128" s="325"/>
      <c r="CA128" s="325"/>
      <c r="CB128" s="325"/>
      <c r="CC128" s="325"/>
      <c r="CD128" s="325"/>
      <c r="CE128" s="325"/>
      <c r="CF128" s="325"/>
      <c r="CG128" s="325"/>
      <c r="CH128" s="325"/>
    </row>
    <row r="129" spans="1:86" s="323" customFormat="1" x14ac:dyDescent="0.25">
      <c r="A129" s="102"/>
      <c r="B129" s="102"/>
      <c r="C129" s="102"/>
      <c r="D129" s="102"/>
      <c r="E129" s="102"/>
      <c r="F129" s="102"/>
      <c r="G129" s="102"/>
      <c r="AH129" s="324"/>
      <c r="AI129" s="324"/>
      <c r="AP129" s="324"/>
      <c r="AQ129" s="324"/>
      <c r="BD129" s="324"/>
      <c r="BE129" s="324"/>
      <c r="BF129" s="324"/>
      <c r="BG129" s="324"/>
      <c r="BH129" s="324"/>
      <c r="BI129" s="324"/>
      <c r="BJ129" s="324"/>
      <c r="BK129" s="324"/>
      <c r="BL129" s="324"/>
      <c r="BM129" s="324"/>
      <c r="BN129" s="324"/>
      <c r="BO129" s="324"/>
      <c r="BW129" s="325"/>
      <c r="BX129" s="325"/>
      <c r="BY129" s="325"/>
      <c r="BZ129" s="325"/>
      <c r="CA129" s="325"/>
      <c r="CB129" s="325"/>
      <c r="CC129" s="325"/>
      <c r="CD129" s="325"/>
      <c r="CE129" s="325"/>
      <c r="CF129" s="325"/>
      <c r="CG129" s="325"/>
      <c r="CH129" s="325"/>
    </row>
    <row r="130" spans="1:86" s="323" customFormat="1" x14ac:dyDescent="0.25">
      <c r="A130" s="102"/>
      <c r="B130" s="102"/>
      <c r="C130" s="102"/>
      <c r="D130" s="102"/>
      <c r="E130" s="102"/>
      <c r="F130" s="102"/>
      <c r="G130" s="102"/>
      <c r="AH130" s="324"/>
      <c r="AI130" s="324"/>
      <c r="AP130" s="324"/>
      <c r="AQ130" s="324"/>
      <c r="BD130" s="324"/>
      <c r="BE130" s="324"/>
      <c r="BF130" s="324"/>
      <c r="BG130" s="324"/>
      <c r="BH130" s="324"/>
      <c r="BI130" s="324"/>
      <c r="BJ130" s="324"/>
      <c r="BK130" s="324"/>
      <c r="BL130" s="324"/>
      <c r="BM130" s="324"/>
      <c r="BN130" s="324"/>
      <c r="BO130" s="324"/>
      <c r="BW130" s="325"/>
      <c r="BX130" s="325"/>
      <c r="BY130" s="325"/>
      <c r="BZ130" s="325"/>
      <c r="CA130" s="325"/>
      <c r="CB130" s="325"/>
      <c r="CC130" s="325"/>
      <c r="CD130" s="325"/>
      <c r="CE130" s="325"/>
      <c r="CF130" s="325"/>
      <c r="CG130" s="325"/>
      <c r="CH130" s="325"/>
    </row>
    <row r="131" spans="1:86" s="323" customFormat="1" x14ac:dyDescent="0.25">
      <c r="A131" s="102"/>
      <c r="B131" s="102"/>
      <c r="C131" s="102"/>
      <c r="D131" s="102"/>
      <c r="E131" s="102"/>
      <c r="F131" s="102"/>
      <c r="G131" s="102"/>
      <c r="AH131" s="324"/>
      <c r="AI131" s="324"/>
      <c r="AP131" s="324"/>
      <c r="AQ131" s="324"/>
      <c r="BD131" s="324"/>
      <c r="BE131" s="324"/>
      <c r="BF131" s="324"/>
      <c r="BG131" s="324"/>
      <c r="BH131" s="324"/>
      <c r="BI131" s="324"/>
      <c r="BJ131" s="324"/>
      <c r="BK131" s="324"/>
      <c r="BL131" s="324"/>
      <c r="BM131" s="324"/>
      <c r="BN131" s="324"/>
      <c r="BO131" s="324"/>
      <c r="BW131" s="325"/>
      <c r="BX131" s="325"/>
      <c r="BY131" s="325"/>
      <c r="BZ131" s="325"/>
      <c r="CA131" s="325"/>
      <c r="CB131" s="325"/>
      <c r="CC131" s="325"/>
      <c r="CD131" s="325"/>
      <c r="CE131" s="325"/>
      <c r="CF131" s="325"/>
      <c r="CG131" s="325"/>
      <c r="CH131" s="325"/>
    </row>
    <row r="132" spans="1:86" s="323" customFormat="1" x14ac:dyDescent="0.25">
      <c r="A132" s="102"/>
      <c r="B132" s="102"/>
      <c r="C132" s="102"/>
      <c r="D132" s="102"/>
      <c r="E132" s="102"/>
      <c r="F132" s="102"/>
      <c r="G132" s="102"/>
      <c r="AH132" s="324"/>
      <c r="AI132" s="324"/>
      <c r="AP132" s="324"/>
      <c r="AQ132" s="324"/>
      <c r="BD132" s="324"/>
      <c r="BE132" s="324"/>
      <c r="BF132" s="324"/>
      <c r="BG132" s="324"/>
      <c r="BH132" s="324"/>
      <c r="BI132" s="324"/>
      <c r="BJ132" s="324"/>
      <c r="BK132" s="324"/>
      <c r="BL132" s="324"/>
      <c r="BM132" s="324"/>
      <c r="BN132" s="324"/>
      <c r="BO132" s="324"/>
      <c r="BW132" s="325"/>
      <c r="BX132" s="325"/>
      <c r="BY132" s="325"/>
      <c r="BZ132" s="325"/>
      <c r="CA132" s="325"/>
      <c r="CB132" s="325"/>
      <c r="CC132" s="325"/>
      <c r="CD132" s="325"/>
      <c r="CE132" s="325"/>
      <c r="CF132" s="325"/>
      <c r="CG132" s="325"/>
      <c r="CH132" s="325"/>
    </row>
    <row r="133" spans="1:86" s="323" customFormat="1" x14ac:dyDescent="0.25">
      <c r="A133" s="102"/>
      <c r="B133" s="102"/>
      <c r="C133" s="102"/>
      <c r="D133" s="102"/>
      <c r="E133" s="102"/>
      <c r="F133" s="102"/>
      <c r="G133" s="102"/>
      <c r="AH133" s="324"/>
      <c r="AI133" s="324"/>
      <c r="AP133" s="324"/>
      <c r="AQ133" s="324"/>
      <c r="BD133" s="324"/>
      <c r="BE133" s="324"/>
      <c r="BF133" s="324"/>
      <c r="BG133" s="324"/>
      <c r="BH133" s="324"/>
      <c r="BI133" s="324"/>
      <c r="BJ133" s="324"/>
      <c r="BK133" s="324"/>
      <c r="BL133" s="324"/>
      <c r="BM133" s="324"/>
      <c r="BN133" s="324"/>
      <c r="BO133" s="324"/>
      <c r="BW133" s="325"/>
      <c r="BX133" s="325"/>
      <c r="BY133" s="325"/>
      <c r="BZ133" s="325"/>
      <c r="CA133" s="325"/>
      <c r="CB133" s="325"/>
      <c r="CC133" s="325"/>
      <c r="CD133" s="325"/>
      <c r="CE133" s="325"/>
      <c r="CF133" s="325"/>
      <c r="CG133" s="325"/>
      <c r="CH133" s="325"/>
    </row>
    <row r="134" spans="1:86" s="323" customFormat="1" x14ac:dyDescent="0.25">
      <c r="A134" s="102"/>
      <c r="B134" s="102"/>
      <c r="C134" s="102"/>
      <c r="D134" s="102"/>
      <c r="E134" s="102"/>
      <c r="F134" s="102"/>
      <c r="G134" s="102"/>
      <c r="AH134" s="324"/>
      <c r="AI134" s="324"/>
      <c r="AP134" s="324"/>
      <c r="AQ134" s="324"/>
      <c r="BD134" s="324"/>
      <c r="BE134" s="324"/>
      <c r="BF134" s="324"/>
      <c r="BG134" s="324"/>
      <c r="BH134" s="324"/>
      <c r="BI134" s="324"/>
      <c r="BJ134" s="324"/>
      <c r="BK134" s="324"/>
      <c r="BL134" s="324"/>
      <c r="BM134" s="324"/>
      <c r="BN134" s="324"/>
      <c r="BO134" s="324"/>
      <c r="BW134" s="325"/>
      <c r="BX134" s="325"/>
      <c r="BY134" s="325"/>
      <c r="BZ134" s="325"/>
      <c r="CA134" s="325"/>
      <c r="CB134" s="325"/>
      <c r="CC134" s="325"/>
      <c r="CD134" s="325"/>
      <c r="CE134" s="325"/>
      <c r="CF134" s="325"/>
      <c r="CG134" s="325"/>
      <c r="CH134" s="325"/>
    </row>
    <row r="135" spans="1:86" s="323" customFormat="1" x14ac:dyDescent="0.25">
      <c r="A135" s="102"/>
      <c r="B135" s="102"/>
      <c r="C135" s="102"/>
      <c r="D135" s="102"/>
      <c r="E135" s="102"/>
      <c r="F135" s="102"/>
      <c r="G135" s="102"/>
      <c r="AH135" s="324"/>
      <c r="AI135" s="324"/>
      <c r="AP135" s="324"/>
      <c r="AQ135" s="324"/>
      <c r="BD135" s="324"/>
      <c r="BE135" s="324"/>
      <c r="BF135" s="324"/>
      <c r="BG135" s="324"/>
      <c r="BH135" s="324"/>
      <c r="BI135" s="324"/>
      <c r="BJ135" s="324"/>
      <c r="BK135" s="324"/>
      <c r="BL135" s="324"/>
      <c r="BM135" s="324"/>
      <c r="BN135" s="324"/>
      <c r="BO135" s="324"/>
      <c r="BW135" s="325"/>
      <c r="BX135" s="325"/>
      <c r="BY135" s="325"/>
      <c r="BZ135" s="325"/>
      <c r="CA135" s="325"/>
      <c r="CB135" s="325"/>
      <c r="CC135" s="325"/>
      <c r="CD135" s="325"/>
      <c r="CE135" s="325"/>
      <c r="CF135" s="325"/>
      <c r="CG135" s="325"/>
      <c r="CH135" s="325"/>
    </row>
    <row r="136" spans="1:86" s="323" customFormat="1" x14ac:dyDescent="0.25">
      <c r="A136" s="102"/>
      <c r="B136" s="102"/>
      <c r="C136" s="102"/>
      <c r="D136" s="102"/>
      <c r="E136" s="102"/>
      <c r="F136" s="102"/>
      <c r="G136" s="102"/>
      <c r="AH136" s="324"/>
      <c r="AI136" s="324"/>
      <c r="AP136" s="324"/>
      <c r="AQ136" s="324"/>
      <c r="BD136" s="324"/>
      <c r="BE136" s="324"/>
      <c r="BF136" s="324"/>
      <c r="BG136" s="324"/>
      <c r="BH136" s="324"/>
      <c r="BI136" s="324"/>
      <c r="BJ136" s="324"/>
      <c r="BK136" s="324"/>
      <c r="BL136" s="324"/>
      <c r="BM136" s="324"/>
      <c r="BN136" s="324"/>
      <c r="BO136" s="324"/>
      <c r="BW136" s="325"/>
      <c r="BX136" s="325"/>
      <c r="BY136" s="325"/>
      <c r="BZ136" s="325"/>
      <c r="CA136" s="325"/>
      <c r="CB136" s="325"/>
      <c r="CC136" s="325"/>
      <c r="CD136" s="325"/>
      <c r="CE136" s="325"/>
      <c r="CF136" s="325"/>
      <c r="CG136" s="325"/>
      <c r="CH136" s="325"/>
    </row>
    <row r="137" spans="1:86" s="323" customFormat="1" x14ac:dyDescent="0.25">
      <c r="A137" s="102"/>
      <c r="B137" s="102"/>
      <c r="C137" s="102"/>
      <c r="D137" s="102"/>
      <c r="E137" s="102"/>
      <c r="F137" s="102"/>
      <c r="G137" s="102"/>
      <c r="AH137" s="324"/>
      <c r="AI137" s="324"/>
      <c r="AP137" s="324"/>
      <c r="AQ137" s="324"/>
      <c r="BD137" s="324"/>
      <c r="BE137" s="324"/>
      <c r="BF137" s="324"/>
      <c r="BG137" s="324"/>
      <c r="BH137" s="324"/>
      <c r="BI137" s="324"/>
      <c r="BJ137" s="324"/>
      <c r="BK137" s="324"/>
      <c r="BL137" s="324"/>
      <c r="BM137" s="324"/>
      <c r="BN137" s="324"/>
      <c r="BO137" s="324"/>
      <c r="BW137" s="325"/>
      <c r="BX137" s="325"/>
      <c r="BY137" s="325"/>
      <c r="BZ137" s="325"/>
      <c r="CA137" s="325"/>
      <c r="CB137" s="325"/>
      <c r="CC137" s="325"/>
      <c r="CD137" s="325"/>
      <c r="CE137" s="325"/>
      <c r="CF137" s="325"/>
      <c r="CG137" s="325"/>
      <c r="CH137" s="325"/>
    </row>
    <row r="138" spans="1:86" s="323" customFormat="1" x14ac:dyDescent="0.25">
      <c r="A138" s="102"/>
      <c r="B138" s="102"/>
      <c r="C138" s="102"/>
      <c r="D138" s="102"/>
      <c r="E138" s="102"/>
      <c r="F138" s="102"/>
      <c r="G138" s="102"/>
      <c r="AH138" s="324"/>
      <c r="AI138" s="324"/>
      <c r="AP138" s="324"/>
      <c r="AQ138" s="324"/>
      <c r="BD138" s="324"/>
      <c r="BE138" s="324"/>
      <c r="BF138" s="324"/>
      <c r="BG138" s="324"/>
      <c r="BH138" s="324"/>
      <c r="BI138" s="324"/>
      <c r="BJ138" s="324"/>
      <c r="BK138" s="324"/>
      <c r="BL138" s="324"/>
      <c r="BM138" s="324"/>
      <c r="BN138" s="324"/>
      <c r="BO138" s="324"/>
      <c r="BW138" s="325"/>
      <c r="BX138" s="325"/>
      <c r="BY138" s="325"/>
      <c r="BZ138" s="325"/>
      <c r="CA138" s="325"/>
      <c r="CB138" s="325"/>
      <c r="CC138" s="325"/>
      <c r="CD138" s="325"/>
      <c r="CE138" s="325"/>
      <c r="CF138" s="325"/>
      <c r="CG138" s="325"/>
      <c r="CH138" s="325"/>
    </row>
    <row r="139" spans="1:86" s="323" customFormat="1" x14ac:dyDescent="0.25">
      <c r="A139" s="102"/>
      <c r="B139" s="102"/>
      <c r="C139" s="102"/>
      <c r="D139" s="102"/>
      <c r="E139" s="102"/>
      <c r="F139" s="102"/>
      <c r="G139" s="102"/>
      <c r="AH139" s="324"/>
      <c r="AI139" s="324"/>
      <c r="AP139" s="324"/>
      <c r="AQ139" s="324"/>
      <c r="BD139" s="324"/>
      <c r="BE139" s="324"/>
      <c r="BF139" s="324"/>
      <c r="BG139" s="324"/>
      <c r="BH139" s="324"/>
      <c r="BI139" s="324"/>
      <c r="BJ139" s="324"/>
      <c r="BK139" s="324"/>
      <c r="BL139" s="324"/>
      <c r="BM139" s="324"/>
      <c r="BN139" s="324"/>
      <c r="BO139" s="324"/>
      <c r="BW139" s="325"/>
      <c r="BX139" s="325"/>
      <c r="BY139" s="325"/>
      <c r="BZ139" s="325"/>
      <c r="CA139" s="325"/>
      <c r="CB139" s="325"/>
      <c r="CC139" s="325"/>
      <c r="CD139" s="325"/>
      <c r="CE139" s="325"/>
      <c r="CF139" s="325"/>
      <c r="CG139" s="325"/>
      <c r="CH139" s="325"/>
    </row>
    <row r="140" spans="1:86" s="323" customFormat="1" x14ac:dyDescent="0.25">
      <c r="A140" s="102"/>
      <c r="B140" s="102"/>
      <c r="C140" s="102"/>
      <c r="D140" s="102"/>
      <c r="E140" s="102"/>
      <c r="F140" s="102"/>
      <c r="G140" s="102"/>
      <c r="AH140" s="324"/>
      <c r="AI140" s="324"/>
      <c r="AP140" s="324"/>
      <c r="AQ140" s="324"/>
      <c r="BD140" s="324"/>
      <c r="BE140" s="324"/>
      <c r="BF140" s="324"/>
      <c r="BG140" s="324"/>
      <c r="BH140" s="324"/>
      <c r="BI140" s="324"/>
      <c r="BJ140" s="324"/>
      <c r="BK140" s="324"/>
      <c r="BL140" s="324"/>
      <c r="BM140" s="324"/>
      <c r="BN140" s="324"/>
      <c r="BO140" s="324"/>
      <c r="BW140" s="325"/>
      <c r="BX140" s="325"/>
      <c r="BY140" s="325"/>
      <c r="BZ140" s="325"/>
      <c r="CA140" s="325"/>
      <c r="CB140" s="325"/>
      <c r="CC140" s="325"/>
      <c r="CD140" s="325"/>
      <c r="CE140" s="325"/>
      <c r="CF140" s="325"/>
      <c r="CG140" s="325"/>
      <c r="CH140" s="325"/>
    </row>
    <row r="141" spans="1:86" s="323" customFormat="1" x14ac:dyDescent="0.25">
      <c r="A141" s="102"/>
      <c r="B141" s="102"/>
      <c r="C141" s="102"/>
      <c r="D141" s="102"/>
      <c r="E141" s="102"/>
      <c r="F141" s="102"/>
      <c r="G141" s="102"/>
      <c r="AH141" s="324"/>
      <c r="AI141" s="324"/>
      <c r="AP141" s="324"/>
      <c r="AQ141" s="324"/>
      <c r="BD141" s="324"/>
      <c r="BE141" s="324"/>
      <c r="BF141" s="324"/>
      <c r="BG141" s="324"/>
      <c r="BH141" s="324"/>
      <c r="BI141" s="324"/>
      <c r="BJ141" s="324"/>
      <c r="BK141" s="324"/>
      <c r="BL141" s="324"/>
      <c r="BM141" s="324"/>
      <c r="BN141" s="324"/>
      <c r="BO141" s="324"/>
      <c r="BW141" s="325"/>
      <c r="BX141" s="325"/>
      <c r="BY141" s="325"/>
      <c r="BZ141" s="325"/>
      <c r="CA141" s="325"/>
      <c r="CB141" s="325"/>
      <c r="CC141" s="325"/>
      <c r="CD141" s="325"/>
      <c r="CE141" s="325"/>
      <c r="CF141" s="325"/>
      <c r="CG141" s="325"/>
      <c r="CH141" s="325"/>
    </row>
    <row r="142" spans="1:86" s="323" customFormat="1" x14ac:dyDescent="0.25">
      <c r="A142" s="102"/>
      <c r="B142" s="102"/>
      <c r="C142" s="102"/>
      <c r="D142" s="102"/>
      <c r="E142" s="102"/>
      <c r="F142" s="102"/>
      <c r="G142" s="102"/>
      <c r="AH142" s="324"/>
      <c r="AI142" s="324"/>
      <c r="AP142" s="324"/>
      <c r="AQ142" s="324"/>
      <c r="BD142" s="324"/>
      <c r="BE142" s="324"/>
      <c r="BF142" s="324"/>
      <c r="BG142" s="324"/>
      <c r="BH142" s="324"/>
      <c r="BI142" s="324"/>
      <c r="BJ142" s="324"/>
      <c r="BK142" s="324"/>
      <c r="BL142" s="324"/>
      <c r="BM142" s="324"/>
      <c r="BN142" s="324"/>
      <c r="BO142" s="324"/>
      <c r="BW142" s="325"/>
      <c r="BX142" s="325"/>
      <c r="BY142" s="325"/>
      <c r="BZ142" s="325"/>
      <c r="CA142" s="325"/>
      <c r="CB142" s="325"/>
      <c r="CC142" s="325"/>
      <c r="CD142" s="325"/>
      <c r="CE142" s="325"/>
      <c r="CF142" s="325"/>
      <c r="CG142" s="325"/>
      <c r="CH142" s="325"/>
    </row>
    <row r="143" spans="1:86" s="323" customFormat="1" x14ac:dyDescent="0.25">
      <c r="A143" s="102"/>
      <c r="B143" s="102"/>
      <c r="C143" s="102"/>
      <c r="D143" s="102"/>
      <c r="E143" s="102"/>
      <c r="F143" s="102"/>
      <c r="G143" s="102"/>
      <c r="AH143" s="324"/>
      <c r="AI143" s="324"/>
      <c r="AP143" s="324"/>
      <c r="AQ143" s="324"/>
      <c r="BD143" s="324"/>
      <c r="BE143" s="324"/>
      <c r="BF143" s="324"/>
      <c r="BG143" s="324"/>
      <c r="BH143" s="324"/>
      <c r="BI143" s="324"/>
      <c r="BJ143" s="324"/>
      <c r="BK143" s="324"/>
      <c r="BL143" s="324"/>
      <c r="BM143" s="324"/>
      <c r="BN143" s="324"/>
      <c r="BO143" s="324"/>
      <c r="BW143" s="325"/>
      <c r="BX143" s="325"/>
      <c r="BY143" s="325"/>
      <c r="BZ143" s="325"/>
      <c r="CA143" s="325"/>
      <c r="CB143" s="325"/>
      <c r="CC143" s="325"/>
      <c r="CD143" s="325"/>
      <c r="CE143" s="325"/>
      <c r="CF143" s="325"/>
      <c r="CG143" s="325"/>
      <c r="CH143" s="325"/>
    </row>
    <row r="144" spans="1:86" s="323" customFormat="1" x14ac:dyDescent="0.25">
      <c r="A144" s="102"/>
      <c r="B144" s="102"/>
      <c r="C144" s="102"/>
      <c r="D144" s="102"/>
      <c r="E144" s="102"/>
      <c r="F144" s="102"/>
      <c r="G144" s="102"/>
      <c r="AH144" s="324"/>
      <c r="AI144" s="324"/>
      <c r="AP144" s="324"/>
      <c r="AQ144" s="324"/>
      <c r="BD144" s="324"/>
      <c r="BE144" s="324"/>
      <c r="BF144" s="324"/>
      <c r="BG144" s="324"/>
      <c r="BH144" s="324"/>
      <c r="BI144" s="324"/>
      <c r="BJ144" s="324"/>
      <c r="BK144" s="324"/>
      <c r="BL144" s="324"/>
      <c r="BM144" s="324"/>
      <c r="BN144" s="324"/>
      <c r="BO144" s="324"/>
      <c r="BW144" s="325"/>
      <c r="BX144" s="325"/>
      <c r="BY144" s="325"/>
      <c r="BZ144" s="325"/>
      <c r="CA144" s="325"/>
      <c r="CB144" s="325"/>
      <c r="CC144" s="325"/>
      <c r="CD144" s="325"/>
      <c r="CE144" s="325"/>
      <c r="CF144" s="325"/>
      <c r="CG144" s="325"/>
      <c r="CH144" s="325"/>
    </row>
    <row r="145" spans="1:86" s="323" customFormat="1" x14ac:dyDescent="0.25">
      <c r="A145" s="102"/>
      <c r="B145" s="102"/>
      <c r="C145" s="102"/>
      <c r="D145" s="102"/>
      <c r="E145" s="102"/>
      <c r="F145" s="102"/>
      <c r="G145" s="102"/>
      <c r="AH145" s="324"/>
      <c r="AI145" s="324"/>
      <c r="AP145" s="324"/>
      <c r="AQ145" s="324"/>
      <c r="BD145" s="324"/>
      <c r="BE145" s="324"/>
      <c r="BF145" s="324"/>
      <c r="BG145" s="324"/>
      <c r="BH145" s="324"/>
      <c r="BI145" s="324"/>
      <c r="BJ145" s="324"/>
      <c r="BK145" s="324"/>
      <c r="BL145" s="324"/>
      <c r="BM145" s="324"/>
      <c r="BN145" s="324"/>
      <c r="BO145" s="324"/>
      <c r="BW145" s="325"/>
      <c r="BX145" s="325"/>
      <c r="BY145" s="325"/>
      <c r="BZ145" s="325"/>
      <c r="CA145" s="325"/>
      <c r="CB145" s="325"/>
      <c r="CC145" s="325"/>
      <c r="CD145" s="325"/>
      <c r="CE145" s="325"/>
      <c r="CF145" s="325"/>
      <c r="CG145" s="325"/>
      <c r="CH145" s="325"/>
    </row>
    <row r="146" spans="1:86" s="323" customFormat="1" x14ac:dyDescent="0.25">
      <c r="A146" s="102"/>
      <c r="B146" s="102"/>
      <c r="C146" s="102"/>
      <c r="D146" s="102"/>
      <c r="E146" s="102"/>
      <c r="F146" s="102"/>
      <c r="G146" s="102"/>
      <c r="AH146" s="324"/>
      <c r="AI146" s="324"/>
      <c r="AP146" s="324"/>
      <c r="AQ146" s="324"/>
      <c r="BD146" s="324"/>
      <c r="BE146" s="324"/>
      <c r="BF146" s="324"/>
      <c r="BG146" s="324"/>
      <c r="BH146" s="324"/>
      <c r="BI146" s="324"/>
      <c r="BJ146" s="324"/>
      <c r="BK146" s="324"/>
      <c r="BL146" s="324"/>
      <c r="BM146" s="324"/>
      <c r="BN146" s="324"/>
      <c r="BO146" s="324"/>
      <c r="BW146" s="325"/>
      <c r="BX146" s="325"/>
      <c r="BY146" s="325"/>
      <c r="BZ146" s="325"/>
      <c r="CA146" s="325"/>
      <c r="CB146" s="325"/>
      <c r="CC146" s="325"/>
      <c r="CD146" s="325"/>
      <c r="CE146" s="325"/>
      <c r="CF146" s="325"/>
      <c r="CG146" s="325"/>
      <c r="CH146" s="325"/>
    </row>
    <row r="147" spans="1:86" s="323" customFormat="1" x14ac:dyDescent="0.25">
      <c r="A147" s="102"/>
      <c r="B147" s="102"/>
      <c r="C147" s="102"/>
      <c r="D147" s="102"/>
      <c r="E147" s="102"/>
      <c r="F147" s="102"/>
      <c r="G147" s="102"/>
      <c r="AH147" s="324"/>
      <c r="AI147" s="324"/>
      <c r="AP147" s="324"/>
      <c r="AQ147" s="324"/>
      <c r="BD147" s="324"/>
      <c r="BE147" s="324"/>
      <c r="BF147" s="324"/>
      <c r="BG147" s="324"/>
      <c r="BH147" s="324"/>
      <c r="BI147" s="324"/>
      <c r="BJ147" s="324"/>
      <c r="BK147" s="324"/>
      <c r="BL147" s="324"/>
      <c r="BM147" s="324"/>
      <c r="BN147" s="324"/>
      <c r="BO147" s="324"/>
      <c r="BW147" s="325"/>
      <c r="BX147" s="325"/>
      <c r="BY147" s="325"/>
      <c r="BZ147" s="325"/>
      <c r="CA147" s="325"/>
      <c r="CB147" s="325"/>
      <c r="CC147" s="325"/>
      <c r="CD147" s="325"/>
      <c r="CE147" s="325"/>
      <c r="CF147" s="325"/>
      <c r="CG147" s="325"/>
      <c r="CH147" s="325"/>
    </row>
    <row r="148" spans="1:86" s="323" customFormat="1" x14ac:dyDescent="0.25">
      <c r="A148" s="102"/>
      <c r="B148" s="102"/>
      <c r="C148" s="102"/>
      <c r="D148" s="102"/>
      <c r="E148" s="102"/>
      <c r="F148" s="102"/>
      <c r="G148" s="102"/>
      <c r="AH148" s="324"/>
      <c r="AI148" s="324"/>
      <c r="AP148" s="324"/>
      <c r="AQ148" s="324"/>
      <c r="BD148" s="324"/>
      <c r="BE148" s="324"/>
      <c r="BF148" s="324"/>
      <c r="BG148" s="324"/>
      <c r="BH148" s="324"/>
      <c r="BI148" s="324"/>
      <c r="BJ148" s="324"/>
      <c r="BK148" s="324"/>
      <c r="BL148" s="324"/>
      <c r="BM148" s="324"/>
      <c r="BN148" s="324"/>
      <c r="BO148" s="324"/>
      <c r="BW148" s="325"/>
      <c r="BX148" s="325"/>
      <c r="BY148" s="325"/>
      <c r="BZ148" s="325"/>
      <c r="CA148" s="325"/>
      <c r="CB148" s="325"/>
      <c r="CC148" s="325"/>
      <c r="CD148" s="325"/>
      <c r="CE148" s="325"/>
      <c r="CF148" s="325"/>
      <c r="CG148" s="325"/>
      <c r="CH148" s="325"/>
    </row>
    <row r="149" spans="1:86" s="323" customFormat="1" x14ac:dyDescent="0.25">
      <c r="A149" s="102"/>
      <c r="B149" s="102"/>
      <c r="C149" s="102"/>
      <c r="D149" s="102"/>
      <c r="E149" s="102"/>
      <c r="F149" s="102"/>
      <c r="G149" s="102"/>
      <c r="AH149" s="324"/>
      <c r="AI149" s="324"/>
      <c r="AP149" s="324"/>
      <c r="AQ149" s="324"/>
      <c r="BD149" s="324"/>
      <c r="BE149" s="324"/>
      <c r="BF149" s="324"/>
      <c r="BG149" s="324"/>
      <c r="BH149" s="324"/>
      <c r="BI149" s="324"/>
      <c r="BJ149" s="324"/>
      <c r="BK149" s="324"/>
      <c r="BL149" s="324"/>
      <c r="BM149" s="324"/>
      <c r="BN149" s="324"/>
      <c r="BO149" s="324"/>
      <c r="BW149" s="325"/>
      <c r="BX149" s="325"/>
      <c r="BY149" s="325"/>
      <c r="BZ149" s="325"/>
      <c r="CA149" s="325"/>
      <c r="CB149" s="325"/>
      <c r="CC149" s="325"/>
      <c r="CD149" s="325"/>
      <c r="CE149" s="325"/>
      <c r="CF149" s="325"/>
      <c r="CG149" s="325"/>
      <c r="CH149" s="325"/>
    </row>
    <row r="150" spans="1:86" s="323" customFormat="1" x14ac:dyDescent="0.25">
      <c r="A150" s="102"/>
      <c r="B150" s="102"/>
      <c r="C150" s="102"/>
      <c r="D150" s="102"/>
      <c r="E150" s="102"/>
      <c r="F150" s="102"/>
      <c r="G150" s="102"/>
      <c r="AH150" s="324"/>
      <c r="AI150" s="324"/>
      <c r="AP150" s="324"/>
      <c r="AQ150" s="324"/>
      <c r="BD150" s="324"/>
      <c r="BE150" s="324"/>
      <c r="BF150" s="324"/>
      <c r="BG150" s="324"/>
      <c r="BH150" s="324"/>
      <c r="BI150" s="324"/>
      <c r="BJ150" s="324"/>
      <c r="BK150" s="324"/>
      <c r="BL150" s="324"/>
      <c r="BM150" s="324"/>
      <c r="BN150" s="324"/>
      <c r="BO150" s="324"/>
      <c r="BW150" s="325"/>
      <c r="BX150" s="325"/>
      <c r="BY150" s="325"/>
      <c r="BZ150" s="325"/>
      <c r="CA150" s="325"/>
      <c r="CB150" s="325"/>
      <c r="CC150" s="325"/>
      <c r="CD150" s="325"/>
      <c r="CE150" s="325"/>
      <c r="CF150" s="325"/>
      <c r="CG150" s="325"/>
      <c r="CH150" s="325"/>
    </row>
    <row r="151" spans="1:86" s="323" customFormat="1" x14ac:dyDescent="0.25">
      <c r="A151" s="102"/>
      <c r="B151" s="102"/>
      <c r="C151" s="102"/>
      <c r="D151" s="102"/>
      <c r="E151" s="102"/>
      <c r="F151" s="102"/>
      <c r="G151" s="102"/>
      <c r="AH151" s="324"/>
      <c r="AI151" s="324"/>
      <c r="AP151" s="324"/>
      <c r="AQ151" s="324"/>
      <c r="BD151" s="324"/>
      <c r="BE151" s="324"/>
      <c r="BF151" s="324"/>
      <c r="BG151" s="324"/>
      <c r="BH151" s="324"/>
      <c r="BI151" s="324"/>
      <c r="BJ151" s="324"/>
      <c r="BK151" s="324"/>
      <c r="BL151" s="324"/>
      <c r="BM151" s="324"/>
      <c r="BN151" s="324"/>
      <c r="BO151" s="324"/>
      <c r="BW151" s="325"/>
      <c r="BX151" s="325"/>
      <c r="BY151" s="325"/>
      <c r="BZ151" s="325"/>
      <c r="CA151" s="325"/>
      <c r="CB151" s="325"/>
      <c r="CC151" s="325"/>
      <c r="CD151" s="325"/>
      <c r="CE151" s="325"/>
      <c r="CF151" s="325"/>
      <c r="CG151" s="325"/>
      <c r="CH151" s="325"/>
    </row>
    <row r="152" spans="1:86" s="323" customFormat="1" x14ac:dyDescent="0.25">
      <c r="A152" s="102"/>
      <c r="B152" s="102"/>
      <c r="C152" s="102"/>
      <c r="D152" s="102"/>
      <c r="E152" s="102"/>
      <c r="F152" s="102"/>
      <c r="G152" s="102"/>
      <c r="AH152" s="324"/>
      <c r="AI152" s="324"/>
      <c r="AP152" s="324"/>
      <c r="AQ152" s="324"/>
      <c r="BD152" s="324"/>
      <c r="BE152" s="324"/>
      <c r="BF152" s="324"/>
      <c r="BG152" s="324"/>
      <c r="BH152" s="324"/>
      <c r="BI152" s="324"/>
      <c r="BJ152" s="324"/>
      <c r="BK152" s="324"/>
      <c r="BL152" s="324"/>
      <c r="BM152" s="324"/>
      <c r="BN152" s="324"/>
      <c r="BO152" s="324"/>
      <c r="BW152" s="325"/>
      <c r="BX152" s="325"/>
      <c r="BY152" s="325"/>
      <c r="BZ152" s="325"/>
      <c r="CA152" s="325"/>
      <c r="CB152" s="325"/>
      <c r="CC152" s="325"/>
      <c r="CD152" s="325"/>
      <c r="CE152" s="325"/>
      <c r="CF152" s="325"/>
      <c r="CG152" s="325"/>
      <c r="CH152" s="325"/>
    </row>
    <row r="153" spans="1:86" s="323" customFormat="1" x14ac:dyDescent="0.25">
      <c r="A153" s="102"/>
      <c r="B153" s="102"/>
      <c r="C153" s="102"/>
      <c r="D153" s="102"/>
      <c r="E153" s="102"/>
      <c r="F153" s="102"/>
      <c r="G153" s="102"/>
      <c r="AH153" s="324"/>
      <c r="AI153" s="324"/>
      <c r="AP153" s="324"/>
      <c r="AQ153" s="324"/>
      <c r="BD153" s="324"/>
      <c r="BE153" s="324"/>
      <c r="BF153" s="324"/>
      <c r="BG153" s="324"/>
      <c r="BH153" s="324"/>
      <c r="BI153" s="324"/>
      <c r="BJ153" s="324"/>
      <c r="BK153" s="324"/>
      <c r="BL153" s="324"/>
      <c r="BM153" s="324"/>
      <c r="BN153" s="324"/>
      <c r="BO153" s="324"/>
      <c r="BW153" s="325"/>
      <c r="BX153" s="325"/>
      <c r="BY153" s="325"/>
      <c r="BZ153" s="325"/>
      <c r="CA153" s="325"/>
      <c r="CB153" s="325"/>
      <c r="CC153" s="325"/>
      <c r="CD153" s="325"/>
      <c r="CE153" s="325"/>
      <c r="CF153" s="325"/>
      <c r="CG153" s="325"/>
      <c r="CH153" s="325"/>
    </row>
    <row r="154" spans="1:86" s="323" customFormat="1" x14ac:dyDescent="0.25">
      <c r="A154" s="102"/>
      <c r="B154" s="102"/>
      <c r="C154" s="102"/>
      <c r="D154" s="102"/>
      <c r="E154" s="102"/>
      <c r="F154" s="102"/>
      <c r="G154" s="102"/>
      <c r="AH154" s="324"/>
      <c r="AI154" s="324"/>
      <c r="AP154" s="324"/>
      <c r="AQ154" s="324"/>
      <c r="BD154" s="324"/>
      <c r="BE154" s="324"/>
      <c r="BF154" s="324"/>
      <c r="BG154" s="324"/>
      <c r="BH154" s="324"/>
      <c r="BI154" s="324"/>
      <c r="BJ154" s="324"/>
      <c r="BK154" s="324"/>
      <c r="BL154" s="324"/>
      <c r="BM154" s="324"/>
      <c r="BN154" s="324"/>
      <c r="BO154" s="324"/>
      <c r="BW154" s="325"/>
      <c r="BX154" s="325"/>
      <c r="BY154" s="325"/>
      <c r="BZ154" s="325"/>
      <c r="CA154" s="325"/>
      <c r="CB154" s="325"/>
      <c r="CC154" s="325"/>
      <c r="CD154" s="325"/>
      <c r="CE154" s="325"/>
      <c r="CF154" s="325"/>
      <c r="CG154" s="325"/>
      <c r="CH154" s="325"/>
    </row>
    <row r="155" spans="1:86" s="323" customFormat="1" x14ac:dyDescent="0.25">
      <c r="A155" s="102"/>
      <c r="B155" s="102"/>
      <c r="C155" s="102"/>
      <c r="D155" s="102"/>
      <c r="E155" s="102"/>
      <c r="F155" s="102"/>
      <c r="G155" s="102"/>
      <c r="AH155" s="324"/>
      <c r="AI155" s="324"/>
      <c r="AP155" s="324"/>
      <c r="AQ155" s="324"/>
      <c r="BD155" s="324"/>
      <c r="BE155" s="324"/>
      <c r="BF155" s="324"/>
      <c r="BG155" s="324"/>
      <c r="BH155" s="324"/>
      <c r="BI155" s="324"/>
      <c r="BJ155" s="324"/>
      <c r="BK155" s="324"/>
      <c r="BL155" s="324"/>
      <c r="BM155" s="324"/>
      <c r="BN155" s="324"/>
      <c r="BO155" s="324"/>
      <c r="BW155" s="325"/>
      <c r="BX155" s="325"/>
      <c r="BY155" s="325"/>
      <c r="BZ155" s="325"/>
      <c r="CA155" s="325"/>
      <c r="CB155" s="325"/>
      <c r="CC155" s="325"/>
      <c r="CD155" s="325"/>
      <c r="CE155" s="325"/>
      <c r="CF155" s="325"/>
      <c r="CG155" s="325"/>
      <c r="CH155" s="325"/>
    </row>
    <row r="156" spans="1:86" s="323" customFormat="1" x14ac:dyDescent="0.25">
      <c r="A156" s="102"/>
      <c r="B156" s="102"/>
      <c r="C156" s="102"/>
      <c r="D156" s="102"/>
      <c r="E156" s="102"/>
      <c r="F156" s="102"/>
      <c r="G156" s="102"/>
      <c r="AH156" s="324"/>
      <c r="AI156" s="324"/>
      <c r="AP156" s="324"/>
      <c r="AQ156" s="324"/>
      <c r="BD156" s="324"/>
      <c r="BE156" s="324"/>
      <c r="BF156" s="324"/>
      <c r="BG156" s="324"/>
      <c r="BH156" s="324"/>
      <c r="BI156" s="324"/>
      <c r="BJ156" s="324"/>
      <c r="BK156" s="324"/>
      <c r="BL156" s="324"/>
      <c r="BM156" s="324"/>
      <c r="BN156" s="324"/>
      <c r="BO156" s="324"/>
      <c r="BW156" s="325"/>
      <c r="BX156" s="325"/>
      <c r="BY156" s="325"/>
      <c r="BZ156" s="325"/>
      <c r="CA156" s="325"/>
      <c r="CB156" s="325"/>
      <c r="CC156" s="325"/>
      <c r="CD156" s="325"/>
      <c r="CE156" s="325"/>
      <c r="CF156" s="325"/>
      <c r="CG156" s="325"/>
      <c r="CH156" s="325"/>
    </row>
    <row r="157" spans="1:86" s="323" customFormat="1" x14ac:dyDescent="0.25">
      <c r="A157" s="102"/>
      <c r="B157" s="102"/>
      <c r="C157" s="102"/>
      <c r="D157" s="102"/>
      <c r="E157" s="102"/>
      <c r="F157" s="102"/>
      <c r="G157" s="102"/>
      <c r="AH157" s="324"/>
      <c r="AI157" s="324"/>
      <c r="AP157" s="324"/>
      <c r="AQ157" s="324"/>
      <c r="BD157" s="324"/>
      <c r="BE157" s="324"/>
      <c r="BF157" s="324"/>
      <c r="BG157" s="324"/>
      <c r="BH157" s="324"/>
      <c r="BI157" s="324"/>
      <c r="BJ157" s="324"/>
      <c r="BK157" s="324"/>
      <c r="BL157" s="324"/>
      <c r="BM157" s="324"/>
      <c r="BN157" s="324"/>
      <c r="BO157" s="324"/>
      <c r="BW157" s="325"/>
      <c r="BX157" s="325"/>
      <c r="BY157" s="325"/>
      <c r="BZ157" s="325"/>
      <c r="CA157" s="325"/>
      <c r="CB157" s="325"/>
      <c r="CC157" s="325"/>
      <c r="CD157" s="325"/>
      <c r="CE157" s="325"/>
      <c r="CF157" s="325"/>
      <c r="CG157" s="325"/>
      <c r="CH157" s="325"/>
    </row>
    <row r="158" spans="1:86" s="323" customFormat="1" x14ac:dyDescent="0.25">
      <c r="A158" s="102"/>
      <c r="B158" s="102"/>
      <c r="C158" s="102"/>
      <c r="D158" s="102"/>
      <c r="E158" s="102"/>
      <c r="F158" s="102"/>
      <c r="G158" s="102"/>
      <c r="AH158" s="324"/>
      <c r="AI158" s="324"/>
      <c r="AP158" s="324"/>
      <c r="AQ158" s="324"/>
      <c r="BD158" s="324"/>
      <c r="BE158" s="324"/>
      <c r="BF158" s="324"/>
      <c r="BG158" s="324"/>
      <c r="BH158" s="324"/>
      <c r="BI158" s="324"/>
      <c r="BJ158" s="324"/>
      <c r="BK158" s="324"/>
      <c r="BL158" s="324"/>
      <c r="BM158" s="324"/>
      <c r="BN158" s="324"/>
      <c r="BO158" s="324"/>
      <c r="BW158" s="325"/>
      <c r="BX158" s="325"/>
      <c r="BY158" s="325"/>
      <c r="BZ158" s="325"/>
      <c r="CA158" s="325"/>
      <c r="CB158" s="325"/>
      <c r="CC158" s="325"/>
      <c r="CD158" s="325"/>
      <c r="CE158" s="325"/>
      <c r="CF158" s="325"/>
      <c r="CG158" s="325"/>
      <c r="CH158" s="325"/>
    </row>
    <row r="159" spans="1:86" s="323" customFormat="1" x14ac:dyDescent="0.25">
      <c r="A159" s="102"/>
      <c r="B159" s="102"/>
      <c r="C159" s="102"/>
      <c r="D159" s="102"/>
      <c r="E159" s="102"/>
      <c r="F159" s="102"/>
      <c r="G159" s="102"/>
      <c r="AH159" s="324"/>
      <c r="AI159" s="324"/>
      <c r="AP159" s="324"/>
      <c r="AQ159" s="324"/>
      <c r="BD159" s="324"/>
      <c r="BE159" s="324"/>
      <c r="BF159" s="324"/>
      <c r="BG159" s="324"/>
      <c r="BH159" s="324"/>
      <c r="BI159" s="324"/>
      <c r="BJ159" s="324"/>
      <c r="BK159" s="324"/>
      <c r="BL159" s="324"/>
      <c r="BM159" s="324"/>
      <c r="BN159" s="324"/>
      <c r="BO159" s="324"/>
      <c r="BW159" s="325"/>
      <c r="BX159" s="325"/>
      <c r="BY159" s="325"/>
      <c r="BZ159" s="325"/>
      <c r="CA159" s="325"/>
      <c r="CB159" s="325"/>
      <c r="CC159" s="325"/>
      <c r="CD159" s="325"/>
      <c r="CE159" s="325"/>
      <c r="CF159" s="325"/>
      <c r="CG159" s="325"/>
      <c r="CH159" s="325"/>
    </row>
    <row r="160" spans="1:86" s="323" customFormat="1" x14ac:dyDescent="0.25">
      <c r="A160" s="102"/>
      <c r="B160" s="102"/>
      <c r="C160" s="102"/>
      <c r="D160" s="102"/>
      <c r="E160" s="102"/>
      <c r="F160" s="102"/>
      <c r="G160" s="102"/>
      <c r="AH160" s="324"/>
      <c r="AI160" s="324"/>
      <c r="AP160" s="324"/>
      <c r="AQ160" s="324"/>
      <c r="BD160" s="324"/>
      <c r="BE160" s="324"/>
      <c r="BF160" s="324"/>
      <c r="BG160" s="324"/>
      <c r="BH160" s="324"/>
      <c r="BI160" s="324"/>
      <c r="BJ160" s="324"/>
      <c r="BK160" s="324"/>
      <c r="BL160" s="324"/>
      <c r="BM160" s="324"/>
      <c r="BN160" s="324"/>
      <c r="BO160" s="324"/>
      <c r="BW160" s="325"/>
      <c r="BX160" s="325"/>
      <c r="BY160" s="325"/>
      <c r="BZ160" s="325"/>
      <c r="CA160" s="325"/>
      <c r="CB160" s="325"/>
      <c r="CC160" s="325"/>
      <c r="CD160" s="325"/>
      <c r="CE160" s="325"/>
      <c r="CF160" s="325"/>
      <c r="CG160" s="325"/>
      <c r="CH160" s="325"/>
    </row>
    <row r="161" spans="1:86" s="323" customFormat="1" x14ac:dyDescent="0.25">
      <c r="A161" s="102"/>
      <c r="B161" s="102"/>
      <c r="C161" s="102"/>
      <c r="D161" s="102"/>
      <c r="E161" s="102"/>
      <c r="F161" s="102"/>
      <c r="G161" s="102"/>
      <c r="AH161" s="324"/>
      <c r="AI161" s="324"/>
      <c r="AP161" s="324"/>
      <c r="AQ161" s="324"/>
      <c r="BD161" s="324"/>
      <c r="BE161" s="324"/>
      <c r="BF161" s="324"/>
      <c r="BG161" s="324"/>
      <c r="BH161" s="324"/>
      <c r="BI161" s="324"/>
      <c r="BJ161" s="324"/>
      <c r="BK161" s="324"/>
      <c r="BL161" s="324"/>
      <c r="BM161" s="324"/>
      <c r="BN161" s="324"/>
      <c r="BO161" s="324"/>
      <c r="BW161" s="325"/>
      <c r="BX161" s="325"/>
      <c r="BY161" s="325"/>
      <c r="BZ161" s="325"/>
      <c r="CA161" s="325"/>
      <c r="CB161" s="325"/>
      <c r="CC161" s="325"/>
      <c r="CD161" s="325"/>
      <c r="CE161" s="325"/>
      <c r="CF161" s="325"/>
      <c r="CG161" s="325"/>
      <c r="CH161" s="325"/>
    </row>
    <row r="162" spans="1:86" s="323" customFormat="1" x14ac:dyDescent="0.25">
      <c r="A162" s="102"/>
      <c r="B162" s="102"/>
      <c r="C162" s="102"/>
      <c r="D162" s="102"/>
      <c r="E162" s="102"/>
      <c r="F162" s="102"/>
      <c r="G162" s="102"/>
      <c r="AH162" s="324"/>
      <c r="AI162" s="324"/>
      <c r="AP162" s="324"/>
      <c r="AQ162" s="324"/>
      <c r="BD162" s="324"/>
      <c r="BE162" s="324"/>
      <c r="BF162" s="324"/>
      <c r="BG162" s="324"/>
      <c r="BH162" s="324"/>
      <c r="BI162" s="324"/>
      <c r="BJ162" s="324"/>
      <c r="BK162" s="324"/>
      <c r="BL162" s="324"/>
      <c r="BM162" s="324"/>
      <c r="BN162" s="324"/>
      <c r="BO162" s="324"/>
      <c r="BW162" s="325"/>
      <c r="BX162" s="325"/>
      <c r="BY162" s="325"/>
      <c r="BZ162" s="325"/>
      <c r="CA162" s="325"/>
      <c r="CB162" s="325"/>
      <c r="CC162" s="325"/>
      <c r="CD162" s="325"/>
      <c r="CE162" s="325"/>
      <c r="CF162" s="325"/>
      <c r="CG162" s="325"/>
      <c r="CH162" s="325"/>
    </row>
    <row r="163" spans="1:86" s="323" customFormat="1" x14ac:dyDescent="0.25">
      <c r="A163" s="102"/>
      <c r="B163" s="102"/>
      <c r="C163" s="102"/>
      <c r="D163" s="102"/>
      <c r="E163" s="102"/>
      <c r="F163" s="102"/>
      <c r="G163" s="102"/>
      <c r="AH163" s="324"/>
      <c r="AI163" s="324"/>
      <c r="AP163" s="324"/>
      <c r="AQ163" s="324"/>
      <c r="BD163" s="324"/>
      <c r="BE163" s="324"/>
      <c r="BF163" s="324"/>
      <c r="BG163" s="324"/>
      <c r="BH163" s="324"/>
      <c r="BI163" s="324"/>
      <c r="BJ163" s="324"/>
      <c r="BK163" s="324"/>
      <c r="BL163" s="324"/>
      <c r="BM163" s="324"/>
      <c r="BN163" s="324"/>
      <c r="BO163" s="324"/>
      <c r="BW163" s="325"/>
      <c r="BX163" s="325"/>
      <c r="BY163" s="325"/>
      <c r="BZ163" s="325"/>
      <c r="CA163" s="325"/>
      <c r="CB163" s="325"/>
      <c r="CC163" s="325"/>
      <c r="CD163" s="325"/>
      <c r="CE163" s="325"/>
      <c r="CF163" s="325"/>
      <c r="CG163" s="325"/>
      <c r="CH163" s="325"/>
    </row>
    <row r="164" spans="1:86" s="323" customFormat="1" x14ac:dyDescent="0.25">
      <c r="A164" s="102"/>
      <c r="B164" s="102"/>
      <c r="C164" s="102"/>
      <c r="D164" s="102"/>
      <c r="E164" s="102"/>
      <c r="F164" s="102"/>
      <c r="G164" s="102"/>
      <c r="AH164" s="324"/>
      <c r="AI164" s="324"/>
      <c r="AP164" s="324"/>
      <c r="AQ164" s="324"/>
      <c r="BD164" s="324"/>
      <c r="BE164" s="324"/>
      <c r="BF164" s="324"/>
      <c r="BG164" s="324"/>
      <c r="BH164" s="324"/>
      <c r="BI164" s="324"/>
      <c r="BJ164" s="324"/>
      <c r="BK164" s="324"/>
      <c r="BL164" s="324"/>
      <c r="BM164" s="324"/>
      <c r="BN164" s="324"/>
      <c r="BO164" s="324"/>
      <c r="BW164" s="325"/>
      <c r="BX164" s="325"/>
      <c r="BY164" s="325"/>
      <c r="BZ164" s="325"/>
      <c r="CA164" s="325"/>
      <c r="CB164" s="325"/>
      <c r="CC164" s="325"/>
      <c r="CD164" s="325"/>
      <c r="CE164" s="325"/>
      <c r="CF164" s="325"/>
      <c r="CG164" s="325"/>
      <c r="CH164" s="325"/>
    </row>
    <row r="165" spans="1:86" s="323" customFormat="1" x14ac:dyDescent="0.25">
      <c r="A165" s="102"/>
      <c r="B165" s="102"/>
      <c r="C165" s="102"/>
      <c r="D165" s="102"/>
      <c r="E165" s="102"/>
      <c r="F165" s="102"/>
      <c r="G165" s="102"/>
      <c r="AH165" s="324"/>
      <c r="AI165" s="324"/>
      <c r="AP165" s="324"/>
      <c r="AQ165" s="324"/>
      <c r="BD165" s="324"/>
      <c r="BE165" s="324"/>
      <c r="BF165" s="324"/>
      <c r="BG165" s="324"/>
      <c r="BH165" s="324"/>
      <c r="BI165" s="324"/>
      <c r="BJ165" s="324"/>
      <c r="BK165" s="324"/>
      <c r="BL165" s="324"/>
      <c r="BM165" s="324"/>
      <c r="BN165" s="324"/>
      <c r="BO165" s="324"/>
      <c r="BW165" s="325"/>
      <c r="BX165" s="325"/>
      <c r="BY165" s="325"/>
      <c r="BZ165" s="325"/>
      <c r="CA165" s="325"/>
      <c r="CB165" s="325"/>
      <c r="CC165" s="325"/>
      <c r="CD165" s="325"/>
      <c r="CE165" s="325"/>
      <c r="CF165" s="325"/>
      <c r="CG165" s="325"/>
      <c r="CH165" s="325"/>
    </row>
    <row r="166" spans="1:86" s="323" customFormat="1" x14ac:dyDescent="0.25">
      <c r="A166" s="102"/>
      <c r="B166" s="102"/>
      <c r="C166" s="102"/>
      <c r="D166" s="102"/>
      <c r="E166" s="102"/>
      <c r="F166" s="102"/>
      <c r="G166" s="102"/>
      <c r="AH166" s="324"/>
      <c r="AI166" s="324"/>
      <c r="AP166" s="324"/>
      <c r="AQ166" s="324"/>
      <c r="BD166" s="324"/>
      <c r="BE166" s="324"/>
      <c r="BF166" s="324"/>
      <c r="BG166" s="324"/>
      <c r="BH166" s="324"/>
      <c r="BI166" s="324"/>
      <c r="BJ166" s="324"/>
      <c r="BK166" s="324"/>
      <c r="BL166" s="324"/>
      <c r="BM166" s="324"/>
      <c r="BN166" s="324"/>
      <c r="BO166" s="324"/>
      <c r="BW166" s="325"/>
      <c r="BX166" s="325"/>
      <c r="BY166" s="325"/>
      <c r="BZ166" s="325"/>
      <c r="CA166" s="325"/>
      <c r="CB166" s="325"/>
      <c r="CC166" s="325"/>
      <c r="CD166" s="325"/>
      <c r="CE166" s="325"/>
      <c r="CF166" s="325"/>
      <c r="CG166" s="325"/>
      <c r="CH166" s="325"/>
    </row>
    <row r="167" spans="1:86" s="323" customFormat="1" x14ac:dyDescent="0.25">
      <c r="A167" s="102"/>
      <c r="B167" s="102"/>
      <c r="C167" s="102"/>
      <c r="D167" s="102"/>
      <c r="E167" s="102"/>
      <c r="F167" s="102"/>
      <c r="G167" s="102"/>
      <c r="AH167" s="324"/>
      <c r="AI167" s="324"/>
      <c r="AP167" s="324"/>
      <c r="AQ167" s="324"/>
      <c r="BD167" s="324"/>
      <c r="BE167" s="324"/>
      <c r="BF167" s="324"/>
      <c r="BG167" s="324"/>
      <c r="BH167" s="324"/>
      <c r="BI167" s="324"/>
      <c r="BJ167" s="324"/>
      <c r="BK167" s="324"/>
      <c r="BL167" s="324"/>
      <c r="BM167" s="324"/>
      <c r="BN167" s="324"/>
      <c r="BO167" s="324"/>
      <c r="BW167" s="325"/>
      <c r="BX167" s="325"/>
      <c r="BY167" s="325"/>
      <c r="BZ167" s="325"/>
      <c r="CA167" s="325"/>
      <c r="CB167" s="325"/>
      <c r="CC167" s="325"/>
      <c r="CD167" s="325"/>
      <c r="CE167" s="325"/>
      <c r="CF167" s="325"/>
      <c r="CG167" s="325"/>
      <c r="CH167" s="325"/>
    </row>
    <row r="168" spans="1:86" s="323" customFormat="1" x14ac:dyDescent="0.25">
      <c r="A168" s="102"/>
      <c r="B168" s="102"/>
      <c r="C168" s="102"/>
      <c r="D168" s="102"/>
      <c r="E168" s="102"/>
      <c r="F168" s="102"/>
      <c r="G168" s="102"/>
      <c r="AH168" s="324"/>
      <c r="AI168" s="324"/>
      <c r="AP168" s="324"/>
      <c r="AQ168" s="324"/>
      <c r="BD168" s="324"/>
      <c r="BE168" s="324"/>
      <c r="BF168" s="324"/>
      <c r="BG168" s="324"/>
      <c r="BH168" s="324"/>
      <c r="BI168" s="324"/>
      <c r="BJ168" s="324"/>
      <c r="BK168" s="324"/>
      <c r="BL168" s="324"/>
      <c r="BM168" s="324"/>
      <c r="BN168" s="324"/>
      <c r="BO168" s="324"/>
      <c r="BW168" s="325"/>
      <c r="BX168" s="325"/>
      <c r="BY168" s="325"/>
      <c r="BZ168" s="325"/>
      <c r="CA168" s="325"/>
      <c r="CB168" s="325"/>
      <c r="CC168" s="325"/>
      <c r="CD168" s="325"/>
      <c r="CE168" s="325"/>
      <c r="CF168" s="325"/>
      <c r="CG168" s="325"/>
      <c r="CH168" s="325"/>
    </row>
    <row r="169" spans="1:86" s="323" customFormat="1" x14ac:dyDescent="0.25">
      <c r="A169" s="102"/>
      <c r="B169" s="102"/>
      <c r="C169" s="102"/>
      <c r="D169" s="102"/>
      <c r="E169" s="102"/>
      <c r="F169" s="102"/>
      <c r="G169" s="102"/>
      <c r="AH169" s="324"/>
      <c r="AI169" s="324"/>
      <c r="AP169" s="324"/>
      <c r="AQ169" s="324"/>
      <c r="BD169" s="324"/>
      <c r="BE169" s="324"/>
      <c r="BF169" s="324"/>
      <c r="BG169" s="324"/>
      <c r="BH169" s="324"/>
      <c r="BI169" s="324"/>
      <c r="BJ169" s="324"/>
      <c r="BK169" s="324"/>
      <c r="BL169" s="324"/>
      <c r="BM169" s="324"/>
      <c r="BN169" s="324"/>
      <c r="BO169" s="324"/>
      <c r="BW169" s="325"/>
      <c r="BX169" s="325"/>
      <c r="BY169" s="325"/>
      <c r="BZ169" s="325"/>
      <c r="CA169" s="325"/>
      <c r="CB169" s="325"/>
      <c r="CC169" s="325"/>
      <c r="CD169" s="325"/>
      <c r="CE169" s="325"/>
      <c r="CF169" s="325"/>
      <c r="CG169" s="325"/>
      <c r="CH169" s="325"/>
    </row>
    <row r="170" spans="1:86" s="323" customFormat="1" x14ac:dyDescent="0.25">
      <c r="A170" s="102"/>
      <c r="B170" s="102"/>
      <c r="C170" s="102"/>
      <c r="D170" s="102"/>
      <c r="E170" s="102"/>
      <c r="F170" s="102"/>
      <c r="G170" s="102"/>
      <c r="AH170" s="324"/>
      <c r="AI170" s="324"/>
      <c r="AP170" s="324"/>
      <c r="AQ170" s="324"/>
      <c r="BD170" s="324"/>
      <c r="BE170" s="324"/>
      <c r="BF170" s="324"/>
      <c r="BG170" s="324"/>
      <c r="BH170" s="324"/>
      <c r="BI170" s="324"/>
      <c r="BJ170" s="324"/>
      <c r="BK170" s="324"/>
      <c r="BL170" s="324"/>
      <c r="BM170" s="324"/>
      <c r="BN170" s="324"/>
      <c r="BO170" s="324"/>
      <c r="BW170" s="325"/>
      <c r="BX170" s="325"/>
      <c r="BY170" s="325"/>
      <c r="BZ170" s="325"/>
      <c r="CA170" s="325"/>
      <c r="CB170" s="325"/>
      <c r="CC170" s="325"/>
      <c r="CD170" s="325"/>
      <c r="CE170" s="325"/>
      <c r="CF170" s="325"/>
      <c r="CG170" s="325"/>
      <c r="CH170" s="325"/>
    </row>
    <row r="171" spans="1:86" s="323" customFormat="1" x14ac:dyDescent="0.25">
      <c r="A171" s="102"/>
      <c r="B171" s="102"/>
      <c r="C171" s="102"/>
      <c r="D171" s="102"/>
      <c r="E171" s="102"/>
      <c r="F171" s="102"/>
      <c r="G171" s="102"/>
      <c r="AH171" s="324"/>
      <c r="AI171" s="324"/>
      <c r="AP171" s="324"/>
      <c r="AQ171" s="324"/>
      <c r="BD171" s="324"/>
      <c r="BE171" s="324"/>
      <c r="BF171" s="324"/>
      <c r="BG171" s="324"/>
      <c r="BH171" s="324"/>
      <c r="BI171" s="324"/>
      <c r="BJ171" s="324"/>
      <c r="BK171" s="324"/>
      <c r="BL171" s="324"/>
      <c r="BM171" s="324"/>
      <c r="BN171" s="324"/>
      <c r="BO171" s="324"/>
      <c r="BW171" s="325"/>
      <c r="BX171" s="325"/>
      <c r="BY171" s="325"/>
      <c r="BZ171" s="325"/>
      <c r="CA171" s="325"/>
      <c r="CB171" s="325"/>
      <c r="CC171" s="325"/>
      <c r="CD171" s="325"/>
      <c r="CE171" s="325"/>
      <c r="CF171" s="325"/>
      <c r="CG171" s="325"/>
      <c r="CH171" s="325"/>
    </row>
    <row r="172" spans="1:86" s="323" customFormat="1" x14ac:dyDescent="0.25">
      <c r="A172" s="102"/>
      <c r="B172" s="102"/>
      <c r="C172" s="102"/>
      <c r="D172" s="102"/>
      <c r="E172" s="102"/>
      <c r="F172" s="102"/>
      <c r="G172" s="102"/>
      <c r="AH172" s="324"/>
      <c r="AI172" s="324"/>
      <c r="AP172" s="324"/>
      <c r="AQ172" s="324"/>
      <c r="BD172" s="324"/>
      <c r="BE172" s="324"/>
      <c r="BF172" s="324"/>
      <c r="BG172" s="324"/>
      <c r="BH172" s="324"/>
      <c r="BI172" s="324"/>
      <c r="BJ172" s="324"/>
      <c r="BK172" s="324"/>
      <c r="BL172" s="324"/>
      <c r="BM172" s="324"/>
      <c r="BN172" s="324"/>
      <c r="BO172" s="324"/>
      <c r="BW172" s="325"/>
      <c r="BX172" s="325"/>
      <c r="BY172" s="325"/>
      <c r="BZ172" s="325"/>
      <c r="CA172" s="325"/>
      <c r="CB172" s="325"/>
      <c r="CC172" s="325"/>
      <c r="CD172" s="325"/>
      <c r="CE172" s="325"/>
      <c r="CF172" s="325"/>
      <c r="CG172" s="325"/>
      <c r="CH172" s="325"/>
    </row>
    <row r="173" spans="1:86" s="323" customFormat="1" x14ac:dyDescent="0.25">
      <c r="A173" s="102"/>
      <c r="B173" s="102"/>
      <c r="C173" s="102"/>
      <c r="D173" s="102"/>
      <c r="E173" s="102"/>
      <c r="F173" s="102"/>
      <c r="G173" s="102"/>
      <c r="AH173" s="324"/>
      <c r="AI173" s="324"/>
      <c r="AP173" s="324"/>
      <c r="AQ173" s="324"/>
      <c r="BD173" s="324"/>
      <c r="BE173" s="324"/>
      <c r="BF173" s="324"/>
      <c r="BG173" s="324"/>
      <c r="BH173" s="324"/>
      <c r="BI173" s="324"/>
      <c r="BJ173" s="324"/>
      <c r="BK173" s="324"/>
      <c r="BL173" s="324"/>
      <c r="BM173" s="324"/>
      <c r="BN173" s="324"/>
      <c r="BO173" s="324"/>
      <c r="BW173" s="325"/>
      <c r="BX173" s="325"/>
      <c r="BY173" s="325"/>
      <c r="BZ173" s="325"/>
      <c r="CA173" s="325"/>
      <c r="CB173" s="325"/>
      <c r="CC173" s="325"/>
      <c r="CD173" s="325"/>
      <c r="CE173" s="325"/>
      <c r="CF173" s="325"/>
      <c r="CG173" s="325"/>
      <c r="CH173" s="325"/>
    </row>
    <row r="174" spans="1:86" s="323" customFormat="1" x14ac:dyDescent="0.25">
      <c r="A174" s="102"/>
      <c r="B174" s="102"/>
      <c r="C174" s="102"/>
      <c r="D174" s="102"/>
      <c r="E174" s="102"/>
      <c r="F174" s="102"/>
      <c r="G174" s="102"/>
      <c r="AH174" s="324"/>
      <c r="AI174" s="324"/>
      <c r="AP174" s="324"/>
      <c r="AQ174" s="324"/>
      <c r="BD174" s="324"/>
      <c r="BE174" s="324"/>
      <c r="BF174" s="324"/>
      <c r="BG174" s="324"/>
      <c r="BH174" s="324"/>
      <c r="BI174" s="324"/>
      <c r="BJ174" s="324"/>
      <c r="BK174" s="324"/>
      <c r="BL174" s="324"/>
      <c r="BM174" s="324"/>
      <c r="BN174" s="324"/>
      <c r="BO174" s="324"/>
      <c r="BW174" s="325"/>
      <c r="BX174" s="325"/>
      <c r="BY174" s="325"/>
      <c r="BZ174" s="325"/>
      <c r="CA174" s="325"/>
      <c r="CB174" s="325"/>
      <c r="CC174" s="325"/>
      <c r="CD174" s="325"/>
      <c r="CE174" s="325"/>
      <c r="CF174" s="325"/>
      <c r="CG174" s="325"/>
      <c r="CH174" s="325"/>
    </row>
    <row r="175" spans="1:86" s="323" customFormat="1" x14ac:dyDescent="0.25">
      <c r="A175" s="102"/>
      <c r="B175" s="102"/>
      <c r="C175" s="102"/>
      <c r="D175" s="102"/>
      <c r="E175" s="102"/>
      <c r="F175" s="102"/>
      <c r="G175" s="102"/>
      <c r="AH175" s="324"/>
      <c r="AI175" s="324"/>
      <c r="AP175" s="324"/>
      <c r="AQ175" s="324"/>
      <c r="BD175" s="324"/>
      <c r="BE175" s="324"/>
      <c r="BF175" s="324"/>
      <c r="BG175" s="324"/>
      <c r="BH175" s="324"/>
      <c r="BI175" s="324"/>
      <c r="BJ175" s="324"/>
      <c r="BK175" s="324"/>
      <c r="BL175" s="324"/>
      <c r="BM175" s="324"/>
      <c r="BN175" s="324"/>
      <c r="BO175" s="324"/>
      <c r="BW175" s="325"/>
      <c r="BX175" s="325"/>
      <c r="BY175" s="325"/>
      <c r="BZ175" s="325"/>
      <c r="CA175" s="325"/>
      <c r="CB175" s="325"/>
      <c r="CC175" s="325"/>
      <c r="CD175" s="325"/>
      <c r="CE175" s="325"/>
      <c r="CF175" s="325"/>
      <c r="CG175" s="325"/>
      <c r="CH175" s="325"/>
    </row>
    <row r="176" spans="1:86" s="323" customFormat="1" x14ac:dyDescent="0.25">
      <c r="A176" s="102"/>
      <c r="B176" s="102"/>
      <c r="C176" s="102"/>
      <c r="D176" s="102"/>
      <c r="E176" s="102"/>
      <c r="F176" s="102"/>
      <c r="G176" s="102"/>
      <c r="AH176" s="324"/>
      <c r="AI176" s="324"/>
      <c r="AP176" s="324"/>
      <c r="AQ176" s="324"/>
      <c r="BD176" s="324"/>
      <c r="BE176" s="324"/>
      <c r="BF176" s="324"/>
      <c r="BG176" s="324"/>
      <c r="BH176" s="324"/>
      <c r="BI176" s="324"/>
      <c r="BJ176" s="324"/>
      <c r="BK176" s="324"/>
      <c r="BL176" s="324"/>
      <c r="BM176" s="324"/>
      <c r="BN176" s="324"/>
      <c r="BO176" s="324"/>
      <c r="BW176" s="325"/>
      <c r="BX176" s="325"/>
      <c r="BY176" s="325"/>
      <c r="BZ176" s="325"/>
      <c r="CA176" s="325"/>
      <c r="CB176" s="325"/>
      <c r="CC176" s="325"/>
      <c r="CD176" s="325"/>
      <c r="CE176" s="325"/>
      <c r="CF176" s="325"/>
      <c r="CG176" s="325"/>
      <c r="CH176" s="325"/>
    </row>
    <row r="177" spans="1:86" s="323" customFormat="1" x14ac:dyDescent="0.25">
      <c r="A177" s="102"/>
      <c r="B177" s="102"/>
      <c r="C177" s="102"/>
      <c r="D177" s="102"/>
      <c r="E177" s="102"/>
      <c r="F177" s="102"/>
      <c r="G177" s="102"/>
      <c r="AH177" s="324"/>
      <c r="AI177" s="324"/>
      <c r="AP177" s="324"/>
      <c r="AQ177" s="324"/>
      <c r="BD177" s="324"/>
      <c r="BE177" s="324"/>
      <c r="BF177" s="324"/>
      <c r="BG177" s="324"/>
      <c r="BH177" s="324"/>
      <c r="BI177" s="324"/>
      <c r="BJ177" s="324"/>
      <c r="BK177" s="324"/>
      <c r="BL177" s="324"/>
      <c r="BM177" s="324"/>
      <c r="BN177" s="324"/>
      <c r="BO177" s="324"/>
      <c r="BW177" s="325"/>
      <c r="BX177" s="325"/>
      <c r="BY177" s="325"/>
      <c r="BZ177" s="325"/>
      <c r="CA177" s="325"/>
      <c r="CB177" s="325"/>
      <c r="CC177" s="325"/>
      <c r="CD177" s="325"/>
      <c r="CE177" s="325"/>
      <c r="CF177" s="325"/>
      <c r="CG177" s="325"/>
      <c r="CH177" s="325"/>
    </row>
    <row r="178" spans="1:86" s="323" customFormat="1" x14ac:dyDescent="0.25">
      <c r="A178" s="102"/>
      <c r="B178" s="102"/>
      <c r="C178" s="102"/>
      <c r="D178" s="102"/>
      <c r="E178" s="102"/>
      <c r="F178" s="102"/>
      <c r="G178" s="102"/>
      <c r="AH178" s="324"/>
      <c r="AI178" s="324"/>
      <c r="AP178" s="324"/>
      <c r="AQ178" s="324"/>
      <c r="BD178" s="324"/>
      <c r="BE178" s="324"/>
      <c r="BF178" s="324"/>
      <c r="BG178" s="324"/>
      <c r="BH178" s="324"/>
      <c r="BI178" s="324"/>
      <c r="BJ178" s="324"/>
      <c r="BK178" s="324"/>
      <c r="BL178" s="324"/>
      <c r="BM178" s="324"/>
      <c r="BN178" s="324"/>
      <c r="BO178" s="324"/>
      <c r="BW178" s="325"/>
      <c r="BX178" s="325"/>
      <c r="BY178" s="325"/>
      <c r="BZ178" s="325"/>
      <c r="CA178" s="325"/>
      <c r="CB178" s="325"/>
      <c r="CC178" s="325"/>
      <c r="CD178" s="325"/>
      <c r="CE178" s="325"/>
      <c r="CF178" s="325"/>
      <c r="CG178" s="325"/>
      <c r="CH178" s="325"/>
    </row>
    <row r="179" spans="1:86" s="323" customFormat="1" x14ac:dyDescent="0.25">
      <c r="A179" s="102"/>
      <c r="B179" s="102"/>
      <c r="C179" s="102"/>
      <c r="D179" s="102"/>
      <c r="E179" s="102"/>
      <c r="F179" s="102"/>
      <c r="G179" s="102"/>
      <c r="AH179" s="324"/>
      <c r="AI179" s="324"/>
      <c r="AP179" s="324"/>
      <c r="AQ179" s="324"/>
      <c r="BD179" s="324"/>
      <c r="BE179" s="324"/>
      <c r="BF179" s="324"/>
      <c r="BG179" s="324"/>
      <c r="BH179" s="324"/>
      <c r="BI179" s="324"/>
      <c r="BJ179" s="324"/>
      <c r="BK179" s="324"/>
      <c r="BL179" s="324"/>
      <c r="BM179" s="324"/>
      <c r="BN179" s="324"/>
      <c r="BO179" s="324"/>
      <c r="BW179" s="325"/>
      <c r="BX179" s="325"/>
      <c r="BY179" s="325"/>
      <c r="BZ179" s="325"/>
      <c r="CA179" s="325"/>
      <c r="CB179" s="325"/>
      <c r="CC179" s="325"/>
      <c r="CD179" s="325"/>
      <c r="CE179" s="325"/>
      <c r="CF179" s="325"/>
      <c r="CG179" s="325"/>
      <c r="CH179" s="325"/>
    </row>
    <row r="180" spans="1:86" s="323" customFormat="1" x14ac:dyDescent="0.25">
      <c r="A180" s="102"/>
      <c r="B180" s="102"/>
      <c r="C180" s="102"/>
      <c r="D180" s="102"/>
      <c r="E180" s="102"/>
      <c r="F180" s="102"/>
      <c r="G180" s="102"/>
      <c r="AH180" s="324"/>
      <c r="AI180" s="324"/>
      <c r="AP180" s="324"/>
      <c r="AQ180" s="324"/>
      <c r="BD180" s="324"/>
      <c r="BE180" s="324"/>
      <c r="BF180" s="324"/>
      <c r="BG180" s="324"/>
      <c r="BH180" s="324"/>
      <c r="BI180" s="324"/>
      <c r="BJ180" s="324"/>
      <c r="BK180" s="324"/>
      <c r="BL180" s="324"/>
      <c r="BM180" s="324"/>
      <c r="BN180" s="324"/>
      <c r="BO180" s="324"/>
      <c r="BW180" s="325"/>
      <c r="BX180" s="325"/>
      <c r="BY180" s="325"/>
      <c r="BZ180" s="325"/>
      <c r="CA180" s="325"/>
      <c r="CB180" s="325"/>
      <c r="CC180" s="325"/>
      <c r="CD180" s="325"/>
      <c r="CE180" s="325"/>
      <c r="CF180" s="325"/>
      <c r="CG180" s="325"/>
      <c r="CH180" s="325"/>
    </row>
    <row r="181" spans="1:86" s="323" customFormat="1" x14ac:dyDescent="0.25">
      <c r="A181" s="102"/>
      <c r="B181" s="102"/>
      <c r="C181" s="102"/>
      <c r="D181" s="102"/>
      <c r="E181" s="102"/>
      <c r="F181" s="102"/>
      <c r="G181" s="102"/>
      <c r="AH181" s="324"/>
      <c r="AI181" s="324"/>
      <c r="AP181" s="324"/>
      <c r="AQ181" s="324"/>
      <c r="BD181" s="324"/>
      <c r="BE181" s="324"/>
      <c r="BF181" s="324"/>
      <c r="BG181" s="324"/>
      <c r="BH181" s="324"/>
      <c r="BI181" s="324"/>
      <c r="BJ181" s="324"/>
      <c r="BK181" s="324"/>
      <c r="BL181" s="324"/>
      <c r="BM181" s="324"/>
      <c r="BN181" s="324"/>
      <c r="BO181" s="324"/>
      <c r="BW181" s="325"/>
      <c r="BX181" s="325"/>
      <c r="BY181" s="325"/>
      <c r="BZ181" s="325"/>
      <c r="CA181" s="325"/>
      <c r="CB181" s="325"/>
      <c r="CC181" s="325"/>
      <c r="CD181" s="325"/>
      <c r="CE181" s="325"/>
      <c r="CF181" s="325"/>
      <c r="CG181" s="325"/>
      <c r="CH181" s="325"/>
    </row>
    <row r="182" spans="1:86" s="323" customFormat="1" x14ac:dyDescent="0.25">
      <c r="A182" s="102"/>
      <c r="B182" s="102"/>
      <c r="C182" s="102"/>
      <c r="D182" s="102"/>
      <c r="E182" s="102"/>
      <c r="F182" s="102"/>
      <c r="G182" s="102"/>
      <c r="AH182" s="324"/>
      <c r="AI182" s="324"/>
      <c r="AP182" s="324"/>
      <c r="AQ182" s="324"/>
      <c r="BD182" s="324"/>
      <c r="BE182" s="324"/>
      <c r="BF182" s="324"/>
      <c r="BG182" s="324"/>
      <c r="BH182" s="324"/>
      <c r="BI182" s="324"/>
      <c r="BJ182" s="324"/>
      <c r="BK182" s="324"/>
      <c r="BL182" s="324"/>
      <c r="BM182" s="324"/>
      <c r="BN182" s="324"/>
      <c r="BO182" s="324"/>
      <c r="BW182" s="325"/>
      <c r="BX182" s="325"/>
      <c r="BY182" s="325"/>
      <c r="BZ182" s="325"/>
      <c r="CA182" s="325"/>
      <c r="CB182" s="325"/>
      <c r="CC182" s="325"/>
      <c r="CD182" s="325"/>
      <c r="CE182" s="325"/>
      <c r="CF182" s="325"/>
      <c r="CG182" s="325"/>
      <c r="CH182" s="325"/>
    </row>
    <row r="183" spans="1:86" s="323" customFormat="1" x14ac:dyDescent="0.25">
      <c r="A183" s="102"/>
      <c r="B183" s="102"/>
      <c r="C183" s="102"/>
      <c r="D183" s="102"/>
      <c r="E183" s="102"/>
      <c r="F183" s="102"/>
      <c r="G183" s="102"/>
      <c r="AH183" s="324"/>
      <c r="AI183" s="324"/>
      <c r="AP183" s="324"/>
      <c r="AQ183" s="324"/>
      <c r="BD183" s="324"/>
      <c r="BE183" s="324"/>
      <c r="BF183" s="324"/>
      <c r="BG183" s="324"/>
      <c r="BH183" s="324"/>
      <c r="BI183" s="324"/>
      <c r="BJ183" s="324"/>
      <c r="BK183" s="324"/>
      <c r="BL183" s="324"/>
      <c r="BM183" s="324"/>
      <c r="BN183" s="324"/>
      <c r="BO183" s="324"/>
      <c r="BW183" s="325"/>
      <c r="BX183" s="325"/>
      <c r="BY183" s="325"/>
      <c r="BZ183" s="325"/>
      <c r="CA183" s="325"/>
      <c r="CB183" s="325"/>
      <c r="CC183" s="325"/>
      <c r="CD183" s="325"/>
      <c r="CE183" s="325"/>
      <c r="CF183" s="325"/>
      <c r="CG183" s="325"/>
      <c r="CH183" s="325"/>
    </row>
    <row r="184" spans="1:86" s="323" customFormat="1" x14ac:dyDescent="0.25">
      <c r="A184" s="102"/>
      <c r="B184" s="102"/>
      <c r="C184" s="102"/>
      <c r="D184" s="102"/>
      <c r="E184" s="102"/>
      <c r="F184" s="102"/>
      <c r="G184" s="102"/>
      <c r="AH184" s="324"/>
      <c r="AI184" s="324"/>
      <c r="AP184" s="324"/>
      <c r="AQ184" s="324"/>
      <c r="BD184" s="324"/>
      <c r="BE184" s="324"/>
      <c r="BF184" s="324"/>
      <c r="BG184" s="324"/>
      <c r="BH184" s="324"/>
      <c r="BI184" s="324"/>
      <c r="BJ184" s="324"/>
      <c r="BK184" s="324"/>
      <c r="BL184" s="324"/>
      <c r="BM184" s="324"/>
      <c r="BN184" s="324"/>
      <c r="BO184" s="324"/>
      <c r="BW184" s="325"/>
      <c r="BX184" s="325"/>
      <c r="BY184" s="325"/>
      <c r="BZ184" s="325"/>
      <c r="CA184" s="325"/>
      <c r="CB184" s="325"/>
      <c r="CC184" s="325"/>
      <c r="CD184" s="325"/>
      <c r="CE184" s="325"/>
      <c r="CF184" s="325"/>
      <c r="CG184" s="325"/>
      <c r="CH184" s="325"/>
    </row>
    <row r="185" spans="1:86" s="323" customFormat="1" x14ac:dyDescent="0.25">
      <c r="A185" s="102"/>
      <c r="B185" s="102"/>
      <c r="C185" s="102"/>
      <c r="D185" s="102"/>
      <c r="E185" s="102"/>
      <c r="F185" s="102"/>
      <c r="G185" s="102"/>
      <c r="AH185" s="324"/>
      <c r="AI185" s="324"/>
      <c r="AP185" s="324"/>
      <c r="AQ185" s="324"/>
      <c r="BD185" s="324"/>
      <c r="BE185" s="324"/>
      <c r="BF185" s="324"/>
      <c r="BG185" s="324"/>
      <c r="BH185" s="324"/>
      <c r="BI185" s="324"/>
      <c r="BJ185" s="324"/>
      <c r="BK185" s="324"/>
      <c r="BL185" s="324"/>
      <c r="BM185" s="324"/>
      <c r="BN185" s="324"/>
      <c r="BO185" s="324"/>
      <c r="BW185" s="325"/>
      <c r="BX185" s="325"/>
      <c r="BY185" s="325"/>
      <c r="BZ185" s="325"/>
      <c r="CA185" s="325"/>
      <c r="CB185" s="325"/>
      <c r="CC185" s="325"/>
      <c r="CD185" s="325"/>
      <c r="CE185" s="325"/>
      <c r="CF185" s="325"/>
      <c r="CG185" s="325"/>
      <c r="CH185" s="325"/>
    </row>
    <row r="186" spans="1:86" s="323" customFormat="1" x14ac:dyDescent="0.25">
      <c r="A186" s="102"/>
      <c r="B186" s="102"/>
      <c r="C186" s="102"/>
      <c r="D186" s="102"/>
      <c r="E186" s="102"/>
      <c r="F186" s="102"/>
      <c r="G186" s="102"/>
      <c r="AH186" s="324"/>
      <c r="AI186" s="324"/>
      <c r="AP186" s="324"/>
      <c r="AQ186" s="324"/>
      <c r="BD186" s="324"/>
      <c r="BE186" s="324"/>
      <c r="BF186" s="324"/>
      <c r="BG186" s="324"/>
      <c r="BH186" s="324"/>
      <c r="BI186" s="324"/>
      <c r="BJ186" s="324"/>
      <c r="BK186" s="324"/>
      <c r="BL186" s="324"/>
      <c r="BM186" s="324"/>
      <c r="BN186" s="324"/>
      <c r="BO186" s="324"/>
      <c r="BW186" s="325"/>
      <c r="BX186" s="325"/>
      <c r="BY186" s="325"/>
      <c r="BZ186" s="325"/>
      <c r="CA186" s="325"/>
      <c r="CB186" s="325"/>
      <c r="CC186" s="325"/>
      <c r="CD186" s="325"/>
      <c r="CE186" s="325"/>
      <c r="CF186" s="325"/>
      <c r="CG186" s="325"/>
      <c r="CH186" s="325"/>
    </row>
    <row r="187" spans="1:86" s="323" customFormat="1" x14ac:dyDescent="0.25">
      <c r="A187" s="102"/>
      <c r="B187" s="102"/>
      <c r="C187" s="102"/>
      <c r="D187" s="102"/>
      <c r="E187" s="102"/>
      <c r="F187" s="102"/>
      <c r="G187" s="102"/>
      <c r="AH187" s="324"/>
      <c r="AI187" s="324"/>
      <c r="AP187" s="324"/>
      <c r="AQ187" s="324"/>
      <c r="BD187" s="324"/>
      <c r="BE187" s="324"/>
      <c r="BF187" s="324"/>
      <c r="BG187" s="324"/>
      <c r="BH187" s="324"/>
      <c r="BI187" s="324"/>
      <c r="BJ187" s="324"/>
      <c r="BK187" s="324"/>
      <c r="BL187" s="324"/>
      <c r="BM187" s="324"/>
      <c r="BN187" s="324"/>
      <c r="BO187" s="324"/>
      <c r="BW187" s="325"/>
      <c r="BX187" s="325"/>
      <c r="BY187" s="325"/>
      <c r="BZ187" s="325"/>
      <c r="CA187" s="325"/>
      <c r="CB187" s="325"/>
      <c r="CC187" s="325"/>
      <c r="CD187" s="325"/>
      <c r="CE187" s="325"/>
      <c r="CF187" s="325"/>
      <c r="CG187" s="325"/>
      <c r="CH187" s="325"/>
    </row>
    <row r="188" spans="1:86" s="323" customFormat="1" x14ac:dyDescent="0.25">
      <c r="A188" s="102"/>
      <c r="B188" s="102"/>
      <c r="C188" s="102"/>
      <c r="D188" s="102"/>
      <c r="E188" s="102"/>
      <c r="F188" s="102"/>
      <c r="G188" s="102"/>
      <c r="AH188" s="324"/>
      <c r="AI188" s="324"/>
      <c r="AP188" s="324"/>
      <c r="AQ188" s="324"/>
      <c r="BD188" s="324"/>
      <c r="BE188" s="324"/>
      <c r="BF188" s="324"/>
      <c r="BG188" s="324"/>
      <c r="BH188" s="324"/>
      <c r="BI188" s="324"/>
      <c r="BJ188" s="324"/>
      <c r="BK188" s="324"/>
      <c r="BL188" s="324"/>
      <c r="BM188" s="324"/>
      <c r="BN188" s="324"/>
      <c r="BO188" s="324"/>
      <c r="BW188" s="325"/>
      <c r="BX188" s="325"/>
      <c r="BY188" s="325"/>
      <c r="BZ188" s="325"/>
      <c r="CA188" s="325"/>
      <c r="CB188" s="325"/>
      <c r="CC188" s="325"/>
      <c r="CD188" s="325"/>
      <c r="CE188" s="325"/>
      <c r="CF188" s="325"/>
      <c r="CG188" s="325"/>
      <c r="CH188" s="325"/>
    </row>
    <row r="189" spans="1:86" s="323" customFormat="1" x14ac:dyDescent="0.25">
      <c r="A189" s="102"/>
      <c r="B189" s="102"/>
      <c r="C189" s="102"/>
      <c r="D189" s="102"/>
      <c r="E189" s="102"/>
      <c r="F189" s="102"/>
      <c r="G189" s="102"/>
      <c r="AH189" s="324"/>
      <c r="AI189" s="324"/>
      <c r="AP189" s="324"/>
      <c r="AQ189" s="324"/>
      <c r="BD189" s="324"/>
      <c r="BE189" s="324"/>
      <c r="BF189" s="324"/>
      <c r="BG189" s="324"/>
      <c r="BH189" s="324"/>
      <c r="BI189" s="324"/>
      <c r="BJ189" s="324"/>
      <c r="BK189" s="324"/>
      <c r="BL189" s="324"/>
      <c r="BM189" s="324"/>
      <c r="BN189" s="324"/>
      <c r="BO189" s="324"/>
      <c r="BW189" s="325"/>
      <c r="BX189" s="325"/>
      <c r="BY189" s="325"/>
      <c r="BZ189" s="325"/>
      <c r="CA189" s="325"/>
      <c r="CB189" s="325"/>
      <c r="CC189" s="325"/>
      <c r="CD189" s="325"/>
      <c r="CE189" s="325"/>
      <c r="CF189" s="325"/>
      <c r="CG189" s="325"/>
      <c r="CH189" s="325"/>
    </row>
    <row r="190" spans="1:86" s="323" customFormat="1" x14ac:dyDescent="0.25">
      <c r="A190" s="102"/>
      <c r="B190" s="102"/>
      <c r="C190" s="102"/>
      <c r="D190" s="102"/>
      <c r="E190" s="102"/>
      <c r="F190" s="102"/>
      <c r="G190" s="102"/>
      <c r="AH190" s="324"/>
      <c r="AI190" s="324"/>
      <c r="AP190" s="324"/>
      <c r="AQ190" s="324"/>
      <c r="BD190" s="324"/>
      <c r="BE190" s="324"/>
      <c r="BF190" s="324"/>
      <c r="BG190" s="324"/>
      <c r="BH190" s="324"/>
      <c r="BI190" s="324"/>
      <c r="BJ190" s="324"/>
      <c r="BK190" s="324"/>
      <c r="BL190" s="324"/>
      <c r="BM190" s="324"/>
      <c r="BN190" s="324"/>
      <c r="BO190" s="324"/>
      <c r="BW190" s="325"/>
      <c r="BX190" s="325"/>
      <c r="BY190" s="325"/>
      <c r="BZ190" s="325"/>
      <c r="CA190" s="325"/>
      <c r="CB190" s="325"/>
      <c r="CC190" s="325"/>
      <c r="CD190" s="325"/>
      <c r="CE190" s="325"/>
      <c r="CF190" s="325"/>
      <c r="CG190" s="325"/>
      <c r="CH190" s="325"/>
    </row>
    <row r="191" spans="1:86" s="323" customFormat="1" x14ac:dyDescent="0.25">
      <c r="A191" s="102"/>
      <c r="B191" s="102"/>
      <c r="C191" s="102"/>
      <c r="D191" s="102"/>
      <c r="E191" s="102"/>
      <c r="F191" s="102"/>
      <c r="G191" s="102"/>
      <c r="AH191" s="324"/>
      <c r="AI191" s="324"/>
      <c r="AP191" s="324"/>
      <c r="AQ191" s="324"/>
      <c r="BD191" s="324"/>
      <c r="BE191" s="324"/>
      <c r="BF191" s="324"/>
      <c r="BG191" s="324"/>
      <c r="BH191" s="324"/>
      <c r="BI191" s="324"/>
      <c r="BJ191" s="324"/>
      <c r="BK191" s="324"/>
      <c r="BL191" s="324"/>
      <c r="BM191" s="324"/>
      <c r="BN191" s="324"/>
      <c r="BO191" s="324"/>
      <c r="BW191" s="325"/>
      <c r="BX191" s="325"/>
      <c r="BY191" s="325"/>
      <c r="BZ191" s="325"/>
      <c r="CA191" s="325"/>
      <c r="CB191" s="325"/>
      <c r="CC191" s="325"/>
      <c r="CD191" s="325"/>
      <c r="CE191" s="325"/>
      <c r="CF191" s="325"/>
      <c r="CG191" s="325"/>
      <c r="CH191" s="325"/>
    </row>
    <row r="192" spans="1:86" s="323" customFormat="1" x14ac:dyDescent="0.25">
      <c r="A192" s="102"/>
      <c r="B192" s="102"/>
      <c r="C192" s="102"/>
      <c r="D192" s="102"/>
      <c r="E192" s="102"/>
      <c r="F192" s="102"/>
      <c r="G192" s="102"/>
      <c r="AH192" s="324"/>
      <c r="AI192" s="324"/>
      <c r="AP192" s="324"/>
      <c r="AQ192" s="324"/>
      <c r="BD192" s="324"/>
      <c r="BE192" s="324"/>
      <c r="BF192" s="324"/>
      <c r="BG192" s="324"/>
      <c r="BH192" s="324"/>
      <c r="BI192" s="324"/>
      <c r="BJ192" s="324"/>
      <c r="BK192" s="324"/>
      <c r="BL192" s="324"/>
      <c r="BM192" s="324"/>
      <c r="BN192" s="324"/>
      <c r="BO192" s="324"/>
      <c r="BW192" s="325"/>
      <c r="BX192" s="325"/>
      <c r="BY192" s="325"/>
      <c r="BZ192" s="325"/>
      <c r="CA192" s="325"/>
      <c r="CB192" s="325"/>
      <c r="CC192" s="325"/>
      <c r="CD192" s="325"/>
      <c r="CE192" s="325"/>
      <c r="CF192" s="325"/>
      <c r="CG192" s="325"/>
      <c r="CH192" s="325"/>
    </row>
    <row r="193" spans="1:86" s="323" customFormat="1" x14ac:dyDescent="0.25">
      <c r="A193" s="102"/>
      <c r="B193" s="102"/>
      <c r="C193" s="102"/>
      <c r="D193" s="102"/>
      <c r="E193" s="102"/>
      <c r="F193" s="102"/>
      <c r="G193" s="102"/>
      <c r="AH193" s="324"/>
      <c r="AI193" s="324"/>
      <c r="AP193" s="324"/>
      <c r="AQ193" s="324"/>
      <c r="BD193" s="324"/>
      <c r="BE193" s="324"/>
      <c r="BF193" s="324"/>
      <c r="BG193" s="324"/>
      <c r="BH193" s="324"/>
      <c r="BI193" s="324"/>
      <c r="BJ193" s="324"/>
      <c r="BK193" s="324"/>
      <c r="BL193" s="324"/>
      <c r="BM193" s="324"/>
      <c r="BN193" s="324"/>
      <c r="BO193" s="324"/>
      <c r="BW193" s="325"/>
      <c r="BX193" s="325"/>
      <c r="BY193" s="325"/>
      <c r="BZ193" s="325"/>
      <c r="CA193" s="325"/>
      <c r="CB193" s="325"/>
      <c r="CC193" s="325"/>
      <c r="CD193" s="325"/>
      <c r="CE193" s="325"/>
      <c r="CF193" s="325"/>
      <c r="CG193" s="325"/>
      <c r="CH193" s="325"/>
    </row>
    <row r="194" spans="1:86" s="323" customFormat="1" x14ac:dyDescent="0.25">
      <c r="A194" s="102"/>
      <c r="B194" s="102"/>
      <c r="C194" s="102"/>
      <c r="D194" s="102"/>
      <c r="E194" s="102"/>
      <c r="F194" s="102"/>
      <c r="G194" s="102"/>
      <c r="AH194" s="324"/>
      <c r="AI194" s="324"/>
      <c r="AP194" s="324"/>
      <c r="AQ194" s="324"/>
      <c r="BD194" s="324"/>
      <c r="BE194" s="324"/>
      <c r="BF194" s="324"/>
      <c r="BG194" s="324"/>
      <c r="BH194" s="324"/>
      <c r="BI194" s="324"/>
      <c r="BJ194" s="324"/>
      <c r="BK194" s="324"/>
      <c r="BL194" s="324"/>
      <c r="BM194" s="324"/>
      <c r="BN194" s="324"/>
      <c r="BO194" s="324"/>
      <c r="BW194" s="325"/>
      <c r="BX194" s="325"/>
      <c r="BY194" s="325"/>
      <c r="BZ194" s="325"/>
      <c r="CA194" s="325"/>
      <c r="CB194" s="325"/>
      <c r="CC194" s="325"/>
      <c r="CD194" s="325"/>
      <c r="CE194" s="325"/>
      <c r="CF194" s="325"/>
      <c r="CG194" s="325"/>
      <c r="CH194" s="325"/>
    </row>
    <row r="195" spans="1:86" s="323" customFormat="1" x14ac:dyDescent="0.25">
      <c r="A195" s="102"/>
      <c r="B195" s="102"/>
      <c r="C195" s="102"/>
      <c r="D195" s="102"/>
      <c r="E195" s="102"/>
      <c r="F195" s="102"/>
      <c r="G195" s="102"/>
      <c r="AH195" s="324"/>
      <c r="AI195" s="324"/>
      <c r="AP195" s="324"/>
      <c r="AQ195" s="324"/>
      <c r="BD195" s="324"/>
      <c r="BE195" s="324"/>
      <c r="BF195" s="324"/>
      <c r="BG195" s="324"/>
      <c r="BH195" s="324"/>
      <c r="BI195" s="324"/>
      <c r="BJ195" s="324"/>
      <c r="BK195" s="324"/>
      <c r="BL195" s="324"/>
      <c r="BM195" s="324"/>
      <c r="BN195" s="324"/>
      <c r="BO195" s="324"/>
      <c r="BW195" s="325"/>
      <c r="BX195" s="325"/>
      <c r="BY195" s="325"/>
      <c r="BZ195" s="325"/>
      <c r="CA195" s="325"/>
      <c r="CB195" s="325"/>
      <c r="CC195" s="325"/>
      <c r="CD195" s="325"/>
      <c r="CE195" s="325"/>
      <c r="CF195" s="325"/>
      <c r="CG195" s="325"/>
      <c r="CH195" s="325"/>
    </row>
    <row r="196" spans="1:86" s="323" customFormat="1" x14ac:dyDescent="0.25">
      <c r="A196" s="102"/>
      <c r="B196" s="102"/>
      <c r="C196" s="102"/>
      <c r="D196" s="102"/>
      <c r="E196" s="102"/>
      <c r="F196" s="102"/>
      <c r="G196" s="102"/>
      <c r="AH196" s="324"/>
      <c r="AI196" s="324"/>
      <c r="AP196" s="324"/>
      <c r="AQ196" s="324"/>
      <c r="BD196" s="324"/>
      <c r="BE196" s="324"/>
      <c r="BF196" s="324"/>
      <c r="BG196" s="324"/>
      <c r="BH196" s="324"/>
      <c r="BI196" s="324"/>
      <c r="BJ196" s="324"/>
      <c r="BK196" s="324"/>
      <c r="BL196" s="324"/>
      <c r="BM196" s="324"/>
      <c r="BN196" s="324"/>
      <c r="BO196" s="324"/>
      <c r="BW196" s="325"/>
      <c r="BX196" s="325"/>
      <c r="BY196" s="325"/>
      <c r="BZ196" s="325"/>
      <c r="CA196" s="325"/>
      <c r="CB196" s="325"/>
      <c r="CC196" s="325"/>
      <c r="CD196" s="325"/>
      <c r="CE196" s="325"/>
      <c r="CF196" s="325"/>
      <c r="CG196" s="325"/>
      <c r="CH196" s="325"/>
    </row>
    <row r="197" spans="1:86" s="323" customFormat="1" x14ac:dyDescent="0.25">
      <c r="A197" s="102"/>
      <c r="B197" s="102"/>
      <c r="C197" s="102"/>
      <c r="D197" s="102"/>
      <c r="E197" s="102"/>
      <c r="F197" s="102"/>
      <c r="G197" s="102"/>
      <c r="AH197" s="324"/>
      <c r="AI197" s="324"/>
      <c r="AP197" s="324"/>
      <c r="AQ197" s="324"/>
      <c r="BD197" s="324"/>
      <c r="BE197" s="324"/>
      <c r="BF197" s="324"/>
      <c r="BG197" s="324"/>
      <c r="BH197" s="324"/>
      <c r="BI197" s="324"/>
      <c r="BJ197" s="324"/>
      <c r="BK197" s="324"/>
      <c r="BL197" s="324"/>
      <c r="BM197" s="324"/>
      <c r="BN197" s="324"/>
      <c r="BO197" s="324"/>
      <c r="BW197" s="325"/>
      <c r="BX197" s="325"/>
      <c r="BY197" s="325"/>
      <c r="BZ197" s="325"/>
      <c r="CA197" s="325"/>
      <c r="CB197" s="325"/>
      <c r="CC197" s="325"/>
      <c r="CD197" s="325"/>
      <c r="CE197" s="325"/>
      <c r="CF197" s="325"/>
      <c r="CG197" s="325"/>
      <c r="CH197" s="325"/>
    </row>
    <row r="198" spans="1:86" s="323" customFormat="1" x14ac:dyDescent="0.25">
      <c r="A198" s="102"/>
      <c r="B198" s="102"/>
      <c r="C198" s="102"/>
      <c r="D198" s="102"/>
      <c r="E198" s="102"/>
      <c r="F198" s="102"/>
      <c r="G198" s="102"/>
      <c r="AH198" s="324"/>
      <c r="AI198" s="324"/>
      <c r="AP198" s="324"/>
      <c r="AQ198" s="324"/>
      <c r="BD198" s="324"/>
      <c r="BE198" s="324"/>
      <c r="BF198" s="324"/>
      <c r="BG198" s="324"/>
      <c r="BH198" s="324"/>
      <c r="BI198" s="324"/>
      <c r="BJ198" s="324"/>
      <c r="BK198" s="324"/>
      <c r="BL198" s="324"/>
      <c r="BM198" s="324"/>
      <c r="BN198" s="324"/>
      <c r="BO198" s="324"/>
      <c r="BW198" s="325"/>
      <c r="BX198" s="325"/>
      <c r="BY198" s="325"/>
      <c r="BZ198" s="325"/>
      <c r="CA198" s="325"/>
      <c r="CB198" s="325"/>
      <c r="CC198" s="325"/>
      <c r="CD198" s="325"/>
      <c r="CE198" s="325"/>
      <c r="CF198" s="325"/>
      <c r="CG198" s="325"/>
      <c r="CH198" s="325"/>
    </row>
    <row r="199" spans="1:86" s="323" customFormat="1" x14ac:dyDescent="0.25">
      <c r="A199" s="102"/>
      <c r="B199" s="102"/>
      <c r="C199" s="102"/>
      <c r="D199" s="102"/>
      <c r="E199" s="102"/>
      <c r="F199" s="102"/>
      <c r="G199" s="102"/>
      <c r="AH199" s="324"/>
      <c r="AI199" s="324"/>
      <c r="AP199" s="324"/>
      <c r="AQ199" s="324"/>
      <c r="BD199" s="324"/>
      <c r="BE199" s="324"/>
      <c r="BF199" s="324"/>
      <c r="BG199" s="324"/>
      <c r="BH199" s="324"/>
      <c r="BI199" s="324"/>
      <c r="BJ199" s="324"/>
      <c r="BK199" s="324"/>
      <c r="BL199" s="324"/>
      <c r="BM199" s="324"/>
      <c r="BN199" s="324"/>
      <c r="BO199" s="324"/>
      <c r="BW199" s="325"/>
      <c r="BX199" s="325"/>
      <c r="BY199" s="325"/>
      <c r="BZ199" s="325"/>
      <c r="CA199" s="325"/>
      <c r="CB199" s="325"/>
      <c r="CC199" s="325"/>
      <c r="CD199" s="325"/>
      <c r="CE199" s="325"/>
      <c r="CF199" s="325"/>
      <c r="CG199" s="325"/>
      <c r="CH199" s="325"/>
    </row>
    <row r="200" spans="1:86" s="323" customFormat="1" x14ac:dyDescent="0.25">
      <c r="A200" s="102"/>
      <c r="B200" s="102"/>
      <c r="C200" s="102"/>
      <c r="D200" s="102"/>
      <c r="E200" s="102"/>
      <c r="F200" s="102"/>
      <c r="G200" s="102"/>
      <c r="AH200" s="324"/>
      <c r="AI200" s="324"/>
      <c r="AP200" s="324"/>
      <c r="AQ200" s="324"/>
      <c r="BD200" s="324"/>
      <c r="BE200" s="324"/>
      <c r="BF200" s="324"/>
      <c r="BG200" s="324"/>
      <c r="BH200" s="324"/>
      <c r="BI200" s="324"/>
      <c r="BJ200" s="324"/>
      <c r="BK200" s="324"/>
      <c r="BL200" s="324"/>
      <c r="BM200" s="324"/>
      <c r="BN200" s="324"/>
      <c r="BO200" s="324"/>
      <c r="BW200" s="325"/>
      <c r="BX200" s="325"/>
      <c r="BY200" s="325"/>
      <c r="BZ200" s="325"/>
      <c r="CA200" s="325"/>
      <c r="CB200" s="325"/>
      <c r="CC200" s="325"/>
      <c r="CD200" s="325"/>
      <c r="CE200" s="325"/>
      <c r="CF200" s="325"/>
      <c r="CG200" s="325"/>
      <c r="CH200" s="325"/>
    </row>
    <row r="201" spans="1:86" s="323" customFormat="1" x14ac:dyDescent="0.25">
      <c r="A201" s="102"/>
      <c r="B201" s="102"/>
      <c r="C201" s="102"/>
      <c r="D201" s="102"/>
      <c r="E201" s="102"/>
      <c r="F201" s="102"/>
      <c r="G201" s="102"/>
      <c r="AH201" s="324"/>
      <c r="AI201" s="324"/>
      <c r="AP201" s="324"/>
      <c r="AQ201" s="324"/>
      <c r="BD201" s="324"/>
      <c r="BE201" s="324"/>
      <c r="BF201" s="324"/>
      <c r="BG201" s="324"/>
      <c r="BH201" s="324"/>
      <c r="BI201" s="324"/>
      <c r="BJ201" s="324"/>
      <c r="BK201" s="324"/>
      <c r="BL201" s="324"/>
      <c r="BM201" s="324"/>
      <c r="BN201" s="324"/>
      <c r="BO201" s="324"/>
      <c r="BW201" s="325"/>
      <c r="BX201" s="325"/>
      <c r="BY201" s="325"/>
      <c r="BZ201" s="325"/>
      <c r="CA201" s="325"/>
      <c r="CB201" s="325"/>
      <c r="CC201" s="325"/>
      <c r="CD201" s="325"/>
      <c r="CE201" s="325"/>
      <c r="CF201" s="325"/>
      <c r="CG201" s="325"/>
      <c r="CH201" s="325"/>
    </row>
    <row r="202" spans="1:86" s="323" customFormat="1" x14ac:dyDescent="0.25">
      <c r="A202" s="102"/>
      <c r="B202" s="102"/>
      <c r="C202" s="102"/>
      <c r="D202" s="102"/>
      <c r="E202" s="102"/>
      <c r="F202" s="102"/>
      <c r="G202" s="102"/>
      <c r="AH202" s="324"/>
      <c r="AI202" s="324"/>
      <c r="AP202" s="324"/>
      <c r="AQ202" s="324"/>
      <c r="BD202" s="324"/>
      <c r="BE202" s="324"/>
      <c r="BF202" s="324"/>
      <c r="BG202" s="324"/>
      <c r="BH202" s="324"/>
      <c r="BI202" s="324"/>
      <c r="BJ202" s="324"/>
      <c r="BK202" s="324"/>
      <c r="BL202" s="324"/>
      <c r="BM202" s="324"/>
      <c r="BN202" s="324"/>
      <c r="BO202" s="324"/>
      <c r="BW202" s="325"/>
      <c r="BX202" s="325"/>
      <c r="BY202" s="325"/>
      <c r="BZ202" s="325"/>
      <c r="CA202" s="325"/>
      <c r="CB202" s="325"/>
      <c r="CC202" s="325"/>
      <c r="CD202" s="325"/>
      <c r="CE202" s="325"/>
      <c r="CF202" s="325"/>
      <c r="CG202" s="325"/>
      <c r="CH202" s="325"/>
    </row>
    <row r="203" spans="1:86" s="323" customFormat="1" x14ac:dyDescent="0.25">
      <c r="A203" s="102"/>
      <c r="B203" s="102"/>
      <c r="C203" s="102"/>
      <c r="D203" s="102"/>
      <c r="E203" s="102"/>
      <c r="F203" s="102"/>
      <c r="G203" s="102"/>
      <c r="AH203" s="324"/>
      <c r="AI203" s="324"/>
      <c r="AP203" s="324"/>
      <c r="AQ203" s="324"/>
      <c r="BD203" s="324"/>
      <c r="BE203" s="324"/>
      <c r="BF203" s="324"/>
      <c r="BG203" s="324"/>
      <c r="BH203" s="324"/>
      <c r="BI203" s="324"/>
      <c r="BJ203" s="324"/>
      <c r="BK203" s="324"/>
      <c r="BL203" s="324"/>
      <c r="BM203" s="324"/>
      <c r="BN203" s="324"/>
      <c r="BO203" s="324"/>
      <c r="BW203" s="325"/>
      <c r="BX203" s="325"/>
      <c r="BY203" s="325"/>
      <c r="BZ203" s="325"/>
      <c r="CA203" s="325"/>
      <c r="CB203" s="325"/>
      <c r="CC203" s="325"/>
      <c r="CD203" s="325"/>
      <c r="CE203" s="325"/>
      <c r="CF203" s="325"/>
      <c r="CG203" s="325"/>
      <c r="CH203" s="325"/>
    </row>
    <row r="204" spans="1:86" s="323" customFormat="1" x14ac:dyDescent="0.25">
      <c r="A204" s="102"/>
      <c r="B204" s="102"/>
      <c r="C204" s="102"/>
      <c r="D204" s="102"/>
      <c r="E204" s="102"/>
      <c r="F204" s="102"/>
      <c r="G204" s="102"/>
      <c r="AH204" s="324"/>
      <c r="AI204" s="324"/>
      <c r="AP204" s="324"/>
      <c r="AQ204" s="324"/>
      <c r="BD204" s="324"/>
      <c r="BE204" s="324"/>
      <c r="BF204" s="324"/>
      <c r="BG204" s="324"/>
      <c r="BH204" s="324"/>
      <c r="BI204" s="324"/>
      <c r="BJ204" s="324"/>
      <c r="BK204" s="324"/>
      <c r="BL204" s="324"/>
      <c r="BM204" s="324"/>
      <c r="BN204" s="324"/>
      <c r="BO204" s="324"/>
      <c r="BW204" s="325"/>
      <c r="BX204" s="325"/>
      <c r="BY204" s="325"/>
      <c r="BZ204" s="325"/>
      <c r="CA204" s="325"/>
      <c r="CB204" s="325"/>
      <c r="CC204" s="325"/>
      <c r="CD204" s="325"/>
      <c r="CE204" s="325"/>
      <c r="CF204" s="325"/>
      <c r="CG204" s="325"/>
      <c r="CH204" s="325"/>
    </row>
    <row r="205" spans="1:86" s="323" customFormat="1" x14ac:dyDescent="0.25">
      <c r="A205" s="102"/>
      <c r="B205" s="102"/>
      <c r="C205" s="102"/>
      <c r="D205" s="102"/>
      <c r="E205" s="102"/>
      <c r="F205" s="102"/>
      <c r="G205" s="102"/>
      <c r="AH205" s="324"/>
      <c r="AI205" s="324"/>
      <c r="AP205" s="324"/>
      <c r="AQ205" s="324"/>
      <c r="BD205" s="324"/>
      <c r="BE205" s="324"/>
      <c r="BF205" s="324"/>
      <c r="BG205" s="324"/>
      <c r="BH205" s="324"/>
      <c r="BI205" s="324"/>
      <c r="BJ205" s="324"/>
      <c r="BK205" s="324"/>
      <c r="BL205" s="324"/>
      <c r="BM205" s="324"/>
      <c r="BN205" s="324"/>
      <c r="BO205" s="324"/>
      <c r="BW205" s="325"/>
      <c r="BX205" s="325"/>
      <c r="BY205" s="325"/>
      <c r="BZ205" s="325"/>
      <c r="CA205" s="325"/>
      <c r="CB205" s="325"/>
      <c r="CC205" s="325"/>
      <c r="CD205" s="325"/>
      <c r="CE205" s="325"/>
      <c r="CF205" s="325"/>
      <c r="CG205" s="325"/>
      <c r="CH205" s="325"/>
    </row>
    <row r="206" spans="1:86" s="323" customFormat="1" x14ac:dyDescent="0.25">
      <c r="A206" s="102"/>
      <c r="B206" s="102"/>
      <c r="C206" s="102"/>
      <c r="D206" s="102"/>
      <c r="E206" s="102"/>
      <c r="F206" s="102"/>
      <c r="G206" s="102"/>
      <c r="AH206" s="324"/>
      <c r="AI206" s="324"/>
      <c r="AP206" s="324"/>
      <c r="AQ206" s="324"/>
      <c r="BD206" s="324"/>
      <c r="BE206" s="324"/>
      <c r="BF206" s="324"/>
      <c r="BG206" s="324"/>
      <c r="BH206" s="324"/>
      <c r="BI206" s="324"/>
      <c r="BJ206" s="324"/>
      <c r="BK206" s="324"/>
      <c r="BL206" s="324"/>
      <c r="BM206" s="324"/>
      <c r="BN206" s="324"/>
      <c r="BO206" s="324"/>
      <c r="BW206" s="325"/>
      <c r="BX206" s="325"/>
      <c r="BY206" s="325"/>
      <c r="BZ206" s="325"/>
      <c r="CA206" s="325"/>
      <c r="CB206" s="325"/>
      <c r="CC206" s="325"/>
      <c r="CD206" s="325"/>
      <c r="CE206" s="325"/>
      <c r="CF206" s="325"/>
      <c r="CG206" s="325"/>
      <c r="CH206" s="325"/>
    </row>
    <row r="207" spans="1:86" s="323" customFormat="1" x14ac:dyDescent="0.25">
      <c r="A207" s="102"/>
      <c r="B207" s="102"/>
      <c r="C207" s="102"/>
      <c r="D207" s="102"/>
      <c r="E207" s="102"/>
      <c r="F207" s="102"/>
      <c r="G207" s="102"/>
      <c r="AH207" s="324"/>
      <c r="AI207" s="324"/>
      <c r="AP207" s="324"/>
      <c r="AQ207" s="324"/>
      <c r="BD207" s="324"/>
      <c r="BE207" s="324"/>
      <c r="BF207" s="324"/>
      <c r="BG207" s="324"/>
      <c r="BH207" s="324"/>
      <c r="BI207" s="324"/>
      <c r="BJ207" s="324"/>
      <c r="BK207" s="324"/>
      <c r="BL207" s="324"/>
      <c r="BM207" s="324"/>
      <c r="BN207" s="324"/>
      <c r="BO207" s="324"/>
      <c r="BW207" s="325"/>
      <c r="BX207" s="325"/>
      <c r="BY207" s="325"/>
      <c r="BZ207" s="325"/>
      <c r="CA207" s="325"/>
      <c r="CB207" s="325"/>
      <c r="CC207" s="325"/>
      <c r="CD207" s="325"/>
      <c r="CE207" s="325"/>
      <c r="CF207" s="325"/>
      <c r="CG207" s="325"/>
      <c r="CH207" s="325"/>
    </row>
    <row r="208" spans="1:86" s="323" customFormat="1" x14ac:dyDescent="0.25">
      <c r="A208" s="102"/>
      <c r="B208" s="102"/>
      <c r="C208" s="102"/>
      <c r="D208" s="102"/>
      <c r="E208" s="102"/>
      <c r="F208" s="102"/>
      <c r="G208" s="102"/>
      <c r="AH208" s="324"/>
      <c r="AI208" s="324"/>
      <c r="AP208" s="324"/>
      <c r="AQ208" s="324"/>
      <c r="BD208" s="324"/>
      <c r="BE208" s="324"/>
      <c r="BF208" s="324"/>
      <c r="BG208" s="324"/>
      <c r="BH208" s="324"/>
      <c r="BI208" s="324"/>
      <c r="BJ208" s="324"/>
      <c r="BK208" s="324"/>
      <c r="BL208" s="324"/>
      <c r="BM208" s="324"/>
      <c r="BN208" s="324"/>
      <c r="BO208" s="324"/>
      <c r="BW208" s="325"/>
      <c r="BX208" s="325"/>
      <c r="BY208" s="325"/>
      <c r="BZ208" s="325"/>
      <c r="CA208" s="325"/>
      <c r="CB208" s="325"/>
      <c r="CC208" s="325"/>
      <c r="CD208" s="325"/>
      <c r="CE208" s="325"/>
      <c r="CF208" s="325"/>
      <c r="CG208" s="325"/>
      <c r="CH208" s="325"/>
    </row>
    <row r="209" spans="1:86" s="323" customFormat="1" x14ac:dyDescent="0.25">
      <c r="A209" s="102"/>
      <c r="B209" s="102"/>
      <c r="C209" s="102"/>
      <c r="D209" s="102"/>
      <c r="E209" s="102"/>
      <c r="F209" s="102"/>
      <c r="G209" s="102"/>
      <c r="AH209" s="324"/>
      <c r="AI209" s="324"/>
      <c r="AP209" s="324"/>
      <c r="AQ209" s="324"/>
      <c r="BD209" s="324"/>
      <c r="BE209" s="324"/>
      <c r="BF209" s="324"/>
      <c r="BG209" s="324"/>
      <c r="BH209" s="324"/>
      <c r="BI209" s="324"/>
      <c r="BJ209" s="324"/>
      <c r="BK209" s="324"/>
      <c r="BL209" s="324"/>
      <c r="BM209" s="324"/>
      <c r="BN209" s="324"/>
      <c r="BO209" s="324"/>
      <c r="BW209" s="325"/>
      <c r="BX209" s="325"/>
      <c r="BY209" s="325"/>
      <c r="BZ209" s="325"/>
      <c r="CA209" s="325"/>
      <c r="CB209" s="325"/>
      <c r="CC209" s="325"/>
      <c r="CD209" s="325"/>
      <c r="CE209" s="325"/>
      <c r="CF209" s="325"/>
      <c r="CG209" s="325"/>
      <c r="CH209" s="325"/>
    </row>
    <row r="210" spans="1:86" s="323" customFormat="1" x14ac:dyDescent="0.25">
      <c r="A210" s="102"/>
      <c r="B210" s="102"/>
      <c r="C210" s="102"/>
      <c r="D210" s="102"/>
      <c r="E210" s="102"/>
      <c r="F210" s="102"/>
      <c r="G210" s="102"/>
      <c r="AH210" s="324"/>
      <c r="AI210" s="324"/>
      <c r="AP210" s="324"/>
      <c r="AQ210" s="324"/>
      <c r="BD210" s="324"/>
      <c r="BE210" s="324"/>
      <c r="BF210" s="324"/>
      <c r="BG210" s="324"/>
      <c r="BH210" s="324"/>
      <c r="BI210" s="324"/>
      <c r="BJ210" s="324"/>
      <c r="BK210" s="324"/>
      <c r="BL210" s="324"/>
      <c r="BM210" s="324"/>
      <c r="BN210" s="324"/>
      <c r="BO210" s="324"/>
      <c r="BW210" s="325"/>
      <c r="BX210" s="325"/>
      <c r="BY210" s="325"/>
      <c r="BZ210" s="325"/>
      <c r="CA210" s="325"/>
      <c r="CB210" s="325"/>
      <c r="CC210" s="325"/>
      <c r="CD210" s="325"/>
      <c r="CE210" s="325"/>
      <c r="CF210" s="325"/>
      <c r="CG210" s="325"/>
      <c r="CH210" s="325"/>
    </row>
    <row r="211" spans="1:86" s="323" customFormat="1" x14ac:dyDescent="0.25">
      <c r="A211" s="102"/>
      <c r="B211" s="102"/>
      <c r="C211" s="102"/>
      <c r="D211" s="102"/>
      <c r="E211" s="102"/>
      <c r="F211" s="102"/>
      <c r="G211" s="102"/>
      <c r="AH211" s="324"/>
      <c r="AI211" s="324"/>
      <c r="AP211" s="324"/>
      <c r="AQ211" s="324"/>
      <c r="BD211" s="324"/>
      <c r="BE211" s="324"/>
      <c r="BF211" s="324"/>
      <c r="BG211" s="324"/>
      <c r="BH211" s="324"/>
      <c r="BI211" s="324"/>
      <c r="BJ211" s="324"/>
      <c r="BK211" s="324"/>
      <c r="BL211" s="324"/>
      <c r="BM211" s="324"/>
      <c r="BN211" s="324"/>
      <c r="BO211" s="324"/>
      <c r="BW211" s="325"/>
      <c r="BX211" s="325"/>
      <c r="BY211" s="325"/>
      <c r="BZ211" s="325"/>
      <c r="CA211" s="325"/>
      <c r="CB211" s="325"/>
      <c r="CC211" s="325"/>
      <c r="CD211" s="325"/>
      <c r="CE211" s="325"/>
      <c r="CF211" s="325"/>
      <c r="CG211" s="325"/>
      <c r="CH211" s="325"/>
    </row>
    <row r="212" spans="1:86" s="323" customFormat="1" x14ac:dyDescent="0.25">
      <c r="A212" s="102"/>
      <c r="B212" s="102"/>
      <c r="C212" s="102"/>
      <c r="D212" s="102"/>
      <c r="E212" s="102"/>
      <c r="F212" s="102"/>
      <c r="G212" s="102"/>
      <c r="AH212" s="324"/>
      <c r="AI212" s="324"/>
      <c r="AP212" s="324"/>
      <c r="AQ212" s="324"/>
      <c r="BD212" s="324"/>
      <c r="BE212" s="324"/>
      <c r="BF212" s="324"/>
      <c r="BG212" s="324"/>
      <c r="BH212" s="324"/>
      <c r="BI212" s="324"/>
      <c r="BJ212" s="324"/>
      <c r="BK212" s="324"/>
      <c r="BL212" s="324"/>
      <c r="BM212" s="324"/>
      <c r="BN212" s="324"/>
      <c r="BO212" s="324"/>
      <c r="BW212" s="325"/>
      <c r="BX212" s="325"/>
      <c r="BY212" s="325"/>
      <c r="BZ212" s="325"/>
      <c r="CA212" s="325"/>
      <c r="CB212" s="325"/>
      <c r="CC212" s="325"/>
      <c r="CD212" s="325"/>
      <c r="CE212" s="325"/>
      <c r="CF212" s="325"/>
      <c r="CG212" s="325"/>
      <c r="CH212" s="325"/>
    </row>
    <row r="213" spans="1:86" s="323" customFormat="1" x14ac:dyDescent="0.25">
      <c r="A213" s="102"/>
      <c r="B213" s="102"/>
      <c r="C213" s="102"/>
      <c r="D213" s="102"/>
      <c r="E213" s="102"/>
      <c r="F213" s="102"/>
      <c r="G213" s="102"/>
      <c r="AH213" s="324"/>
      <c r="AI213" s="324"/>
      <c r="AP213" s="324"/>
      <c r="AQ213" s="324"/>
      <c r="BD213" s="324"/>
      <c r="BE213" s="324"/>
      <c r="BF213" s="324"/>
      <c r="BG213" s="324"/>
      <c r="BH213" s="324"/>
      <c r="BI213" s="324"/>
      <c r="BJ213" s="324"/>
      <c r="BK213" s="324"/>
      <c r="BL213" s="324"/>
      <c r="BM213" s="324"/>
      <c r="BN213" s="324"/>
      <c r="BO213" s="324"/>
      <c r="BW213" s="325"/>
      <c r="BX213" s="325"/>
      <c r="BY213" s="325"/>
      <c r="BZ213" s="325"/>
      <c r="CA213" s="325"/>
      <c r="CB213" s="325"/>
      <c r="CC213" s="325"/>
      <c r="CD213" s="325"/>
      <c r="CE213" s="325"/>
      <c r="CF213" s="325"/>
      <c r="CG213" s="325"/>
      <c r="CH213" s="325"/>
    </row>
    <row r="214" spans="1:86" s="323" customFormat="1" x14ac:dyDescent="0.25">
      <c r="A214" s="102"/>
      <c r="B214" s="102"/>
      <c r="C214" s="102"/>
      <c r="D214" s="102"/>
      <c r="E214" s="102"/>
      <c r="F214" s="102"/>
      <c r="G214" s="102"/>
      <c r="AH214" s="324"/>
      <c r="AI214" s="324"/>
      <c r="AP214" s="324"/>
      <c r="AQ214" s="324"/>
      <c r="BD214" s="324"/>
      <c r="BE214" s="324"/>
      <c r="BF214" s="324"/>
      <c r="BG214" s="324"/>
      <c r="BH214" s="324"/>
      <c r="BI214" s="324"/>
      <c r="BJ214" s="324"/>
      <c r="BK214" s="324"/>
      <c r="BL214" s="324"/>
      <c r="BM214" s="324"/>
      <c r="BN214" s="324"/>
      <c r="BO214" s="324"/>
      <c r="BW214" s="325"/>
      <c r="BX214" s="325"/>
      <c r="BY214" s="325"/>
      <c r="BZ214" s="325"/>
      <c r="CA214" s="325"/>
      <c r="CB214" s="325"/>
      <c r="CC214" s="325"/>
      <c r="CD214" s="325"/>
      <c r="CE214" s="325"/>
      <c r="CF214" s="325"/>
      <c r="CG214" s="325"/>
      <c r="CH214" s="325"/>
    </row>
    <row r="215" spans="1:86" s="323" customFormat="1" x14ac:dyDescent="0.25">
      <c r="A215" s="102"/>
      <c r="B215" s="102"/>
      <c r="C215" s="102"/>
      <c r="D215" s="102"/>
      <c r="E215" s="102"/>
      <c r="F215" s="102"/>
      <c r="G215" s="102"/>
      <c r="AH215" s="324"/>
      <c r="AI215" s="324"/>
      <c r="AP215" s="324"/>
      <c r="AQ215" s="324"/>
      <c r="BD215" s="324"/>
      <c r="BE215" s="324"/>
      <c r="BF215" s="324"/>
      <c r="BG215" s="324"/>
      <c r="BH215" s="324"/>
      <c r="BI215" s="324"/>
      <c r="BJ215" s="324"/>
      <c r="BK215" s="324"/>
      <c r="BL215" s="324"/>
      <c r="BM215" s="324"/>
      <c r="BN215" s="324"/>
      <c r="BO215" s="324"/>
      <c r="BW215" s="325"/>
      <c r="BX215" s="325"/>
      <c r="BY215" s="325"/>
      <c r="BZ215" s="325"/>
      <c r="CA215" s="325"/>
      <c r="CB215" s="325"/>
      <c r="CC215" s="325"/>
      <c r="CD215" s="325"/>
      <c r="CE215" s="325"/>
      <c r="CF215" s="325"/>
      <c r="CG215" s="325"/>
      <c r="CH215" s="325"/>
    </row>
    <row r="216" spans="1:86" s="323" customFormat="1" x14ac:dyDescent="0.25">
      <c r="A216" s="102"/>
      <c r="B216" s="102"/>
      <c r="C216" s="102"/>
      <c r="D216" s="102"/>
      <c r="E216" s="102"/>
      <c r="F216" s="102"/>
      <c r="G216" s="102"/>
      <c r="AH216" s="324"/>
      <c r="AI216" s="324"/>
      <c r="AP216" s="324"/>
      <c r="AQ216" s="324"/>
      <c r="BD216" s="324"/>
      <c r="BE216" s="324"/>
      <c r="BF216" s="324"/>
      <c r="BG216" s="324"/>
      <c r="BH216" s="324"/>
      <c r="BI216" s="324"/>
      <c r="BJ216" s="324"/>
      <c r="BK216" s="324"/>
      <c r="BL216" s="324"/>
      <c r="BM216" s="324"/>
      <c r="BN216" s="324"/>
      <c r="BO216" s="324"/>
      <c r="BW216" s="325"/>
      <c r="BX216" s="325"/>
      <c r="BY216" s="325"/>
      <c r="BZ216" s="325"/>
      <c r="CA216" s="325"/>
      <c r="CB216" s="325"/>
      <c r="CC216" s="325"/>
      <c r="CD216" s="325"/>
      <c r="CE216" s="325"/>
      <c r="CF216" s="325"/>
      <c r="CG216" s="325"/>
      <c r="CH216" s="325"/>
    </row>
    <row r="217" spans="1:86" s="323" customFormat="1" x14ac:dyDescent="0.25">
      <c r="A217" s="102"/>
      <c r="B217" s="102"/>
      <c r="C217" s="102"/>
      <c r="D217" s="102"/>
      <c r="E217" s="102"/>
      <c r="F217" s="102"/>
      <c r="G217" s="102"/>
      <c r="AH217" s="324"/>
      <c r="AI217" s="324"/>
      <c r="AP217" s="324"/>
      <c r="AQ217" s="324"/>
      <c r="BD217" s="324"/>
      <c r="BE217" s="324"/>
      <c r="BF217" s="324"/>
      <c r="BG217" s="324"/>
      <c r="BH217" s="324"/>
      <c r="BI217" s="324"/>
      <c r="BJ217" s="324"/>
      <c r="BK217" s="324"/>
      <c r="BL217" s="324"/>
      <c r="BM217" s="324"/>
      <c r="BN217" s="324"/>
      <c r="BO217" s="324"/>
      <c r="BW217" s="325"/>
      <c r="BX217" s="325"/>
      <c r="BY217" s="325"/>
      <c r="BZ217" s="325"/>
      <c r="CA217" s="325"/>
      <c r="CB217" s="325"/>
      <c r="CC217" s="325"/>
      <c r="CD217" s="325"/>
      <c r="CE217" s="325"/>
      <c r="CF217" s="325"/>
      <c r="CG217" s="325"/>
      <c r="CH217" s="325"/>
    </row>
    <row r="218" spans="1:86" s="323" customFormat="1" x14ac:dyDescent="0.25">
      <c r="A218" s="102"/>
      <c r="B218" s="102"/>
      <c r="C218" s="102"/>
      <c r="D218" s="102"/>
      <c r="E218" s="102"/>
      <c r="F218" s="102"/>
      <c r="G218" s="102"/>
      <c r="AH218" s="324"/>
      <c r="AI218" s="324"/>
      <c r="AP218" s="324"/>
      <c r="AQ218" s="324"/>
      <c r="BD218" s="324"/>
      <c r="BE218" s="324"/>
      <c r="BF218" s="324"/>
      <c r="BG218" s="324"/>
      <c r="BH218" s="324"/>
      <c r="BI218" s="324"/>
      <c r="BJ218" s="324"/>
      <c r="BK218" s="324"/>
      <c r="BL218" s="324"/>
      <c r="BM218" s="324"/>
      <c r="BN218" s="324"/>
      <c r="BO218" s="324"/>
      <c r="BW218" s="325"/>
      <c r="BX218" s="325"/>
      <c r="BY218" s="325"/>
      <c r="BZ218" s="325"/>
      <c r="CA218" s="325"/>
      <c r="CB218" s="325"/>
      <c r="CC218" s="325"/>
      <c r="CD218" s="325"/>
      <c r="CE218" s="325"/>
      <c r="CF218" s="325"/>
      <c r="CG218" s="325"/>
      <c r="CH218" s="325"/>
    </row>
    <row r="219" spans="1:86" s="323" customFormat="1" x14ac:dyDescent="0.25">
      <c r="A219" s="102"/>
      <c r="B219" s="102"/>
      <c r="C219" s="102"/>
      <c r="D219" s="102"/>
      <c r="E219" s="102"/>
      <c r="F219" s="102"/>
      <c r="G219" s="102"/>
      <c r="AH219" s="324"/>
      <c r="AI219" s="324"/>
      <c r="AP219" s="324"/>
      <c r="AQ219" s="324"/>
      <c r="BD219" s="324"/>
      <c r="BE219" s="324"/>
      <c r="BF219" s="324"/>
      <c r="BG219" s="324"/>
      <c r="BH219" s="324"/>
      <c r="BI219" s="324"/>
      <c r="BJ219" s="324"/>
      <c r="BK219" s="324"/>
      <c r="BL219" s="324"/>
      <c r="BM219" s="324"/>
      <c r="BN219" s="324"/>
      <c r="BO219" s="324"/>
      <c r="BW219" s="325"/>
      <c r="BX219" s="325"/>
      <c r="BY219" s="325"/>
      <c r="BZ219" s="325"/>
      <c r="CA219" s="325"/>
      <c r="CB219" s="325"/>
      <c r="CC219" s="325"/>
      <c r="CD219" s="325"/>
      <c r="CE219" s="325"/>
      <c r="CF219" s="325"/>
      <c r="CG219" s="325"/>
      <c r="CH219" s="325"/>
    </row>
    <row r="220" spans="1:86" s="323" customFormat="1" x14ac:dyDescent="0.25">
      <c r="A220" s="102"/>
      <c r="B220" s="102"/>
      <c r="C220" s="102"/>
      <c r="D220" s="102"/>
      <c r="E220" s="102"/>
      <c r="F220" s="102"/>
      <c r="G220" s="102"/>
      <c r="AH220" s="324"/>
      <c r="AI220" s="324"/>
      <c r="AP220" s="324"/>
      <c r="AQ220" s="324"/>
      <c r="BD220" s="324"/>
      <c r="BE220" s="324"/>
      <c r="BF220" s="324"/>
      <c r="BG220" s="324"/>
      <c r="BH220" s="324"/>
      <c r="BI220" s="324"/>
      <c r="BJ220" s="324"/>
      <c r="BK220" s="324"/>
      <c r="BL220" s="324"/>
      <c r="BM220" s="324"/>
      <c r="BN220" s="324"/>
      <c r="BO220" s="324"/>
      <c r="BW220" s="325"/>
      <c r="BX220" s="325"/>
      <c r="BY220" s="325"/>
      <c r="BZ220" s="325"/>
      <c r="CA220" s="325"/>
      <c r="CB220" s="325"/>
      <c r="CC220" s="325"/>
      <c r="CD220" s="325"/>
      <c r="CE220" s="325"/>
      <c r="CF220" s="325"/>
      <c r="CG220" s="325"/>
      <c r="CH220" s="325"/>
    </row>
    <row r="221" spans="1:86" s="323" customFormat="1" x14ac:dyDescent="0.25">
      <c r="A221" s="102"/>
      <c r="B221" s="102"/>
      <c r="C221" s="102"/>
      <c r="D221" s="102"/>
      <c r="E221" s="102"/>
      <c r="F221" s="102"/>
      <c r="G221" s="102"/>
      <c r="AH221" s="324"/>
      <c r="AI221" s="324"/>
      <c r="AP221" s="324"/>
      <c r="AQ221" s="324"/>
      <c r="BD221" s="324"/>
      <c r="BE221" s="324"/>
      <c r="BF221" s="324"/>
      <c r="BG221" s="324"/>
      <c r="BH221" s="324"/>
      <c r="BI221" s="324"/>
      <c r="BJ221" s="324"/>
      <c r="BK221" s="324"/>
      <c r="BL221" s="324"/>
      <c r="BM221" s="324"/>
      <c r="BN221" s="324"/>
      <c r="BO221" s="324"/>
      <c r="BW221" s="325"/>
      <c r="BX221" s="325"/>
      <c r="BY221" s="325"/>
      <c r="BZ221" s="325"/>
      <c r="CA221" s="325"/>
      <c r="CB221" s="325"/>
      <c r="CC221" s="325"/>
      <c r="CD221" s="325"/>
      <c r="CE221" s="325"/>
      <c r="CF221" s="325"/>
      <c r="CG221" s="325"/>
      <c r="CH221" s="325"/>
    </row>
    <row r="222" spans="1:86" s="323" customFormat="1" x14ac:dyDescent="0.25">
      <c r="A222" s="102"/>
      <c r="B222" s="102"/>
      <c r="C222" s="102"/>
      <c r="D222" s="102"/>
      <c r="E222" s="102"/>
      <c r="F222" s="102"/>
      <c r="G222" s="102"/>
      <c r="AH222" s="324"/>
      <c r="AI222" s="324"/>
      <c r="AP222" s="324"/>
      <c r="AQ222" s="324"/>
      <c r="BD222" s="324"/>
      <c r="BE222" s="324"/>
      <c r="BF222" s="324"/>
      <c r="BG222" s="324"/>
      <c r="BH222" s="324"/>
      <c r="BI222" s="324"/>
      <c r="BJ222" s="324"/>
      <c r="BK222" s="324"/>
      <c r="BL222" s="324"/>
      <c r="BM222" s="324"/>
      <c r="BN222" s="324"/>
      <c r="BO222" s="324"/>
      <c r="BW222" s="325"/>
      <c r="BX222" s="325"/>
      <c r="BY222" s="325"/>
      <c r="BZ222" s="325"/>
      <c r="CA222" s="325"/>
      <c r="CB222" s="325"/>
      <c r="CC222" s="325"/>
      <c r="CD222" s="325"/>
      <c r="CE222" s="325"/>
      <c r="CF222" s="325"/>
      <c r="CG222" s="325"/>
      <c r="CH222" s="325"/>
    </row>
    <row r="223" spans="1:86" s="323" customFormat="1" x14ac:dyDescent="0.25">
      <c r="A223" s="102"/>
      <c r="B223" s="102"/>
      <c r="C223" s="102"/>
      <c r="D223" s="102"/>
      <c r="E223" s="102"/>
      <c r="F223" s="102"/>
      <c r="G223" s="102"/>
      <c r="AH223" s="324"/>
      <c r="AI223" s="324"/>
      <c r="AP223" s="324"/>
      <c r="AQ223" s="324"/>
      <c r="BD223" s="324"/>
      <c r="BE223" s="324"/>
      <c r="BF223" s="324"/>
      <c r="BG223" s="324"/>
      <c r="BH223" s="324"/>
      <c r="BI223" s="324"/>
      <c r="BJ223" s="324"/>
      <c r="BK223" s="324"/>
      <c r="BL223" s="324"/>
      <c r="BM223" s="324"/>
      <c r="BN223" s="324"/>
      <c r="BO223" s="324"/>
      <c r="BW223" s="325"/>
      <c r="BX223" s="325"/>
      <c r="BY223" s="325"/>
      <c r="BZ223" s="325"/>
      <c r="CA223" s="325"/>
      <c r="CB223" s="325"/>
      <c r="CC223" s="325"/>
      <c r="CD223" s="325"/>
      <c r="CE223" s="325"/>
      <c r="CF223" s="325"/>
      <c r="CG223" s="325"/>
      <c r="CH223" s="325"/>
    </row>
    <row r="224" spans="1:86" s="323" customFormat="1" x14ac:dyDescent="0.25">
      <c r="A224" s="102"/>
      <c r="B224" s="102"/>
      <c r="C224" s="102"/>
      <c r="D224" s="102"/>
      <c r="E224" s="102"/>
      <c r="F224" s="102"/>
      <c r="G224" s="102"/>
      <c r="AH224" s="324"/>
      <c r="AI224" s="324"/>
      <c r="AP224" s="324"/>
      <c r="AQ224" s="324"/>
      <c r="BD224" s="324"/>
      <c r="BE224" s="324"/>
      <c r="BF224" s="324"/>
      <c r="BG224" s="324"/>
      <c r="BH224" s="324"/>
      <c r="BI224" s="324"/>
      <c r="BJ224" s="324"/>
      <c r="BK224" s="324"/>
      <c r="BL224" s="324"/>
      <c r="BM224" s="324"/>
      <c r="BN224" s="324"/>
      <c r="BO224" s="324"/>
      <c r="BW224" s="325"/>
      <c r="BX224" s="325"/>
      <c r="BY224" s="325"/>
      <c r="BZ224" s="325"/>
      <c r="CA224" s="325"/>
      <c r="CB224" s="325"/>
      <c r="CC224" s="325"/>
      <c r="CD224" s="325"/>
      <c r="CE224" s="325"/>
      <c r="CF224" s="325"/>
      <c r="CG224" s="325"/>
      <c r="CH224" s="325"/>
    </row>
    <row r="225" spans="1:86" s="323" customFormat="1" x14ac:dyDescent="0.25">
      <c r="A225" s="102"/>
      <c r="B225" s="102"/>
      <c r="C225" s="102"/>
      <c r="D225" s="102"/>
      <c r="E225" s="102"/>
      <c r="F225" s="102"/>
      <c r="G225" s="102"/>
      <c r="AH225" s="324"/>
      <c r="AI225" s="324"/>
      <c r="AP225" s="324"/>
      <c r="AQ225" s="324"/>
      <c r="BD225" s="324"/>
      <c r="BE225" s="324"/>
      <c r="BF225" s="324"/>
      <c r="BG225" s="324"/>
      <c r="BH225" s="324"/>
      <c r="BI225" s="324"/>
      <c r="BJ225" s="324"/>
      <c r="BK225" s="324"/>
      <c r="BL225" s="324"/>
      <c r="BM225" s="324"/>
      <c r="BN225" s="324"/>
      <c r="BO225" s="324"/>
      <c r="BW225" s="325"/>
      <c r="BX225" s="325"/>
      <c r="BY225" s="325"/>
      <c r="BZ225" s="325"/>
      <c r="CA225" s="325"/>
      <c r="CB225" s="325"/>
      <c r="CC225" s="325"/>
      <c r="CD225" s="325"/>
      <c r="CE225" s="325"/>
      <c r="CF225" s="325"/>
      <c r="CG225" s="325"/>
      <c r="CH225" s="325"/>
    </row>
    <row r="226" spans="1:86" s="323" customFormat="1" x14ac:dyDescent="0.25">
      <c r="A226" s="102"/>
      <c r="B226" s="102"/>
      <c r="C226" s="102"/>
      <c r="D226" s="102"/>
      <c r="E226" s="102"/>
      <c r="F226" s="102"/>
      <c r="G226" s="102"/>
      <c r="AH226" s="324"/>
      <c r="AI226" s="324"/>
      <c r="AP226" s="324"/>
      <c r="AQ226" s="324"/>
      <c r="BD226" s="324"/>
      <c r="BE226" s="324"/>
      <c r="BF226" s="324"/>
      <c r="BG226" s="324"/>
      <c r="BH226" s="324"/>
      <c r="BI226" s="324"/>
      <c r="BJ226" s="324"/>
      <c r="BK226" s="324"/>
      <c r="BL226" s="324"/>
      <c r="BM226" s="324"/>
      <c r="BN226" s="324"/>
      <c r="BO226" s="324"/>
      <c r="BW226" s="325"/>
      <c r="BX226" s="325"/>
      <c r="BY226" s="325"/>
      <c r="BZ226" s="325"/>
      <c r="CA226" s="325"/>
      <c r="CB226" s="325"/>
      <c r="CC226" s="325"/>
      <c r="CD226" s="325"/>
      <c r="CE226" s="325"/>
      <c r="CF226" s="325"/>
      <c r="CG226" s="325"/>
      <c r="CH226" s="325"/>
    </row>
    <row r="227" spans="1:86" s="323" customFormat="1" x14ac:dyDescent="0.25">
      <c r="A227" s="102"/>
      <c r="B227" s="102"/>
      <c r="C227" s="102"/>
      <c r="D227" s="102"/>
      <c r="E227" s="102"/>
      <c r="F227" s="102"/>
      <c r="G227" s="102"/>
      <c r="AH227" s="324"/>
      <c r="AI227" s="324"/>
      <c r="AP227" s="324"/>
      <c r="AQ227" s="324"/>
      <c r="BD227" s="324"/>
      <c r="BE227" s="324"/>
      <c r="BF227" s="324"/>
      <c r="BG227" s="324"/>
      <c r="BH227" s="324"/>
      <c r="BI227" s="324"/>
      <c r="BJ227" s="324"/>
      <c r="BK227" s="324"/>
      <c r="BL227" s="324"/>
      <c r="BM227" s="324"/>
      <c r="BN227" s="324"/>
      <c r="BO227" s="324"/>
      <c r="BW227" s="325"/>
      <c r="BX227" s="325"/>
      <c r="BY227" s="325"/>
      <c r="BZ227" s="325"/>
      <c r="CA227" s="325"/>
      <c r="CB227" s="325"/>
      <c r="CC227" s="325"/>
      <c r="CD227" s="325"/>
      <c r="CE227" s="325"/>
      <c r="CF227" s="325"/>
      <c r="CG227" s="325"/>
      <c r="CH227" s="325"/>
    </row>
    <row r="228" spans="1:86" s="323" customFormat="1" x14ac:dyDescent="0.25">
      <c r="A228" s="102"/>
      <c r="B228" s="102"/>
      <c r="C228" s="102"/>
      <c r="D228" s="102"/>
      <c r="E228" s="102"/>
      <c r="F228" s="102"/>
      <c r="G228" s="102"/>
      <c r="AH228" s="324"/>
      <c r="AI228" s="324"/>
      <c r="AP228" s="324"/>
      <c r="AQ228" s="324"/>
      <c r="BD228" s="324"/>
      <c r="BE228" s="324"/>
      <c r="BF228" s="324"/>
      <c r="BG228" s="324"/>
      <c r="BH228" s="324"/>
      <c r="BI228" s="324"/>
      <c r="BJ228" s="324"/>
      <c r="BK228" s="324"/>
      <c r="BL228" s="324"/>
      <c r="BM228" s="324"/>
      <c r="BN228" s="324"/>
      <c r="BO228" s="324"/>
      <c r="BW228" s="325"/>
      <c r="BX228" s="325"/>
      <c r="BY228" s="325"/>
      <c r="BZ228" s="325"/>
      <c r="CA228" s="325"/>
      <c r="CB228" s="325"/>
      <c r="CC228" s="325"/>
      <c r="CD228" s="325"/>
      <c r="CE228" s="325"/>
      <c r="CF228" s="325"/>
      <c r="CG228" s="325"/>
      <c r="CH228" s="325"/>
    </row>
    <row r="229" spans="1:86" s="323" customFormat="1" x14ac:dyDescent="0.25">
      <c r="A229" s="102"/>
      <c r="B229" s="102"/>
      <c r="C229" s="102"/>
      <c r="D229" s="102"/>
      <c r="E229" s="102"/>
      <c r="F229" s="102"/>
      <c r="G229" s="102"/>
      <c r="AH229" s="324"/>
      <c r="AI229" s="324"/>
      <c r="AP229" s="324"/>
      <c r="AQ229" s="324"/>
      <c r="BD229" s="324"/>
      <c r="BE229" s="324"/>
      <c r="BF229" s="324"/>
      <c r="BG229" s="324"/>
      <c r="BH229" s="324"/>
      <c r="BI229" s="324"/>
      <c r="BJ229" s="324"/>
      <c r="BK229" s="324"/>
      <c r="BL229" s="324"/>
      <c r="BM229" s="324"/>
      <c r="BN229" s="324"/>
      <c r="BO229" s="324"/>
      <c r="BW229" s="325"/>
      <c r="BX229" s="325"/>
      <c r="BY229" s="325"/>
      <c r="BZ229" s="325"/>
      <c r="CA229" s="325"/>
      <c r="CB229" s="325"/>
      <c r="CC229" s="325"/>
      <c r="CD229" s="325"/>
      <c r="CE229" s="325"/>
      <c r="CF229" s="325"/>
      <c r="CG229" s="325"/>
      <c r="CH229" s="325"/>
    </row>
    <row r="230" spans="1:86" s="323" customFormat="1" x14ac:dyDescent="0.25">
      <c r="A230" s="102"/>
      <c r="B230" s="102"/>
      <c r="C230" s="102"/>
      <c r="D230" s="102"/>
      <c r="E230" s="102"/>
      <c r="F230" s="102"/>
      <c r="G230" s="102"/>
      <c r="AH230" s="324"/>
      <c r="AI230" s="324"/>
      <c r="AP230" s="324"/>
      <c r="AQ230" s="324"/>
      <c r="BD230" s="324"/>
      <c r="BE230" s="324"/>
      <c r="BF230" s="324"/>
      <c r="BG230" s="324"/>
      <c r="BH230" s="324"/>
      <c r="BI230" s="324"/>
      <c r="BJ230" s="324"/>
      <c r="BK230" s="324"/>
      <c r="BL230" s="324"/>
      <c r="BM230" s="324"/>
      <c r="BN230" s="324"/>
      <c r="BO230" s="324"/>
      <c r="BW230" s="325"/>
      <c r="BX230" s="325"/>
      <c r="BY230" s="325"/>
      <c r="BZ230" s="325"/>
      <c r="CA230" s="325"/>
      <c r="CB230" s="325"/>
      <c r="CC230" s="325"/>
      <c r="CD230" s="325"/>
      <c r="CE230" s="325"/>
      <c r="CF230" s="325"/>
      <c r="CG230" s="325"/>
      <c r="CH230" s="325"/>
    </row>
    <row r="231" spans="1:86" s="323" customFormat="1" x14ac:dyDescent="0.25">
      <c r="A231" s="102"/>
      <c r="B231" s="102"/>
      <c r="C231" s="102"/>
      <c r="D231" s="102"/>
      <c r="E231" s="102"/>
      <c r="F231" s="102"/>
      <c r="G231" s="102"/>
      <c r="AH231" s="324"/>
      <c r="AI231" s="324"/>
      <c r="AP231" s="324"/>
      <c r="AQ231" s="324"/>
      <c r="BD231" s="324"/>
      <c r="BE231" s="324"/>
      <c r="BF231" s="324"/>
      <c r="BG231" s="324"/>
      <c r="BH231" s="324"/>
      <c r="BI231" s="324"/>
      <c r="BJ231" s="324"/>
      <c r="BK231" s="324"/>
      <c r="BL231" s="324"/>
      <c r="BM231" s="324"/>
      <c r="BN231" s="324"/>
      <c r="BO231" s="324"/>
      <c r="BW231" s="325"/>
      <c r="BX231" s="325"/>
      <c r="BY231" s="325"/>
      <c r="BZ231" s="325"/>
      <c r="CA231" s="325"/>
      <c r="CB231" s="325"/>
      <c r="CC231" s="325"/>
      <c r="CD231" s="325"/>
      <c r="CE231" s="325"/>
      <c r="CF231" s="325"/>
      <c r="CG231" s="325"/>
      <c r="CH231" s="325"/>
    </row>
    <row r="232" spans="1:86" s="323" customFormat="1" x14ac:dyDescent="0.25">
      <c r="A232" s="102"/>
      <c r="B232" s="102"/>
      <c r="C232" s="102"/>
      <c r="D232" s="102"/>
      <c r="E232" s="102"/>
      <c r="F232" s="102"/>
      <c r="G232" s="102"/>
      <c r="AH232" s="324"/>
      <c r="AI232" s="324"/>
      <c r="AP232" s="324"/>
      <c r="AQ232" s="324"/>
      <c r="BD232" s="324"/>
      <c r="BE232" s="324"/>
      <c r="BF232" s="324"/>
      <c r="BG232" s="324"/>
      <c r="BH232" s="324"/>
      <c r="BI232" s="324"/>
      <c r="BJ232" s="324"/>
      <c r="BK232" s="324"/>
      <c r="BL232" s="324"/>
      <c r="BM232" s="324"/>
      <c r="BN232" s="324"/>
      <c r="BO232" s="324"/>
      <c r="BW232" s="325"/>
      <c r="BX232" s="325"/>
      <c r="BY232" s="325"/>
      <c r="BZ232" s="325"/>
      <c r="CA232" s="325"/>
      <c r="CB232" s="325"/>
      <c r="CC232" s="325"/>
      <c r="CD232" s="325"/>
      <c r="CE232" s="325"/>
      <c r="CF232" s="325"/>
      <c r="CG232" s="325"/>
      <c r="CH232" s="325"/>
    </row>
    <row r="233" spans="1:86" s="323" customFormat="1" x14ac:dyDescent="0.25">
      <c r="A233" s="102"/>
      <c r="B233" s="102"/>
      <c r="C233" s="102"/>
      <c r="D233" s="102"/>
      <c r="E233" s="102"/>
      <c r="F233" s="102"/>
      <c r="G233" s="102"/>
      <c r="AH233" s="324"/>
      <c r="AI233" s="324"/>
      <c r="AP233" s="324"/>
      <c r="AQ233" s="324"/>
      <c r="BD233" s="324"/>
      <c r="BE233" s="324"/>
      <c r="BF233" s="324"/>
      <c r="BG233" s="324"/>
      <c r="BH233" s="324"/>
      <c r="BI233" s="324"/>
      <c r="BJ233" s="324"/>
      <c r="BK233" s="324"/>
      <c r="BL233" s="324"/>
      <c r="BM233" s="324"/>
      <c r="BN233" s="324"/>
      <c r="BO233" s="324"/>
      <c r="BW233" s="325"/>
      <c r="BX233" s="325"/>
      <c r="BY233" s="325"/>
      <c r="BZ233" s="325"/>
      <c r="CA233" s="325"/>
      <c r="CB233" s="325"/>
      <c r="CC233" s="325"/>
      <c r="CD233" s="325"/>
      <c r="CE233" s="325"/>
      <c r="CF233" s="325"/>
      <c r="CG233" s="325"/>
      <c r="CH233" s="325"/>
    </row>
    <row r="234" spans="1:86" s="323" customFormat="1" x14ac:dyDescent="0.25">
      <c r="A234" s="102"/>
      <c r="B234" s="102"/>
      <c r="C234" s="102"/>
      <c r="D234" s="102"/>
      <c r="E234" s="102"/>
      <c r="F234" s="102"/>
      <c r="G234" s="102"/>
      <c r="AH234" s="324"/>
      <c r="AI234" s="324"/>
      <c r="AP234" s="324"/>
      <c r="AQ234" s="324"/>
      <c r="BD234" s="324"/>
      <c r="BE234" s="324"/>
      <c r="BF234" s="324"/>
      <c r="BG234" s="324"/>
      <c r="BH234" s="324"/>
      <c r="BI234" s="324"/>
      <c r="BJ234" s="324"/>
      <c r="BK234" s="324"/>
      <c r="BL234" s="324"/>
      <c r="BM234" s="324"/>
      <c r="BN234" s="324"/>
      <c r="BO234" s="324"/>
      <c r="BW234" s="325"/>
      <c r="BX234" s="325"/>
      <c r="BY234" s="325"/>
      <c r="BZ234" s="325"/>
      <c r="CA234" s="325"/>
      <c r="CB234" s="325"/>
      <c r="CC234" s="325"/>
      <c r="CD234" s="325"/>
      <c r="CE234" s="325"/>
      <c r="CF234" s="325"/>
      <c r="CG234" s="325"/>
      <c r="CH234" s="325"/>
    </row>
    <row r="235" spans="1:86" s="323" customFormat="1" x14ac:dyDescent="0.25">
      <c r="A235" s="102"/>
      <c r="B235" s="102"/>
      <c r="C235" s="102"/>
      <c r="D235" s="102"/>
      <c r="E235" s="102"/>
      <c r="F235" s="102"/>
      <c r="G235" s="102"/>
      <c r="AH235" s="324"/>
      <c r="AI235" s="324"/>
      <c r="AP235" s="324"/>
      <c r="AQ235" s="324"/>
      <c r="BD235" s="324"/>
      <c r="BE235" s="324"/>
      <c r="BF235" s="324"/>
      <c r="BG235" s="324"/>
      <c r="BH235" s="324"/>
      <c r="BI235" s="324"/>
      <c r="BJ235" s="324"/>
      <c r="BK235" s="324"/>
      <c r="BL235" s="324"/>
      <c r="BM235" s="324"/>
      <c r="BN235" s="324"/>
      <c r="BO235" s="324"/>
      <c r="BW235" s="325"/>
      <c r="BX235" s="325"/>
      <c r="BY235" s="325"/>
      <c r="BZ235" s="325"/>
      <c r="CA235" s="325"/>
      <c r="CB235" s="325"/>
      <c r="CC235" s="325"/>
      <c r="CD235" s="325"/>
      <c r="CE235" s="325"/>
      <c r="CF235" s="325"/>
      <c r="CG235" s="325"/>
      <c r="CH235" s="325"/>
    </row>
    <row r="236" spans="1:86" s="323" customFormat="1" x14ac:dyDescent="0.25">
      <c r="A236" s="102"/>
      <c r="B236" s="102"/>
      <c r="C236" s="102"/>
      <c r="D236" s="102"/>
      <c r="E236" s="102"/>
      <c r="F236" s="102"/>
      <c r="G236" s="102"/>
      <c r="AH236" s="324"/>
      <c r="AI236" s="324"/>
      <c r="AP236" s="324"/>
      <c r="AQ236" s="324"/>
      <c r="BD236" s="324"/>
      <c r="BE236" s="324"/>
      <c r="BF236" s="324"/>
      <c r="BG236" s="324"/>
      <c r="BH236" s="324"/>
      <c r="BI236" s="324"/>
      <c r="BJ236" s="324"/>
      <c r="BK236" s="324"/>
      <c r="BL236" s="324"/>
      <c r="BM236" s="324"/>
      <c r="BN236" s="324"/>
      <c r="BO236" s="324"/>
      <c r="BW236" s="325"/>
      <c r="BX236" s="325"/>
      <c r="BY236" s="325"/>
      <c r="BZ236" s="325"/>
      <c r="CA236" s="325"/>
      <c r="CB236" s="325"/>
      <c r="CC236" s="325"/>
      <c r="CD236" s="325"/>
      <c r="CE236" s="325"/>
      <c r="CF236" s="325"/>
      <c r="CG236" s="325"/>
      <c r="CH236" s="325"/>
    </row>
    <row r="237" spans="1:86" s="323" customFormat="1" x14ac:dyDescent="0.25">
      <c r="A237" s="102"/>
      <c r="B237" s="102"/>
      <c r="C237" s="102"/>
      <c r="D237" s="102"/>
      <c r="E237" s="102"/>
      <c r="F237" s="102"/>
      <c r="G237" s="102"/>
      <c r="AH237" s="324"/>
      <c r="AI237" s="324"/>
      <c r="AP237" s="324"/>
      <c r="AQ237" s="324"/>
      <c r="BD237" s="324"/>
      <c r="BE237" s="324"/>
      <c r="BF237" s="324"/>
      <c r="BG237" s="324"/>
      <c r="BH237" s="324"/>
      <c r="BI237" s="324"/>
      <c r="BJ237" s="324"/>
      <c r="BK237" s="324"/>
      <c r="BL237" s="324"/>
      <c r="BM237" s="324"/>
      <c r="BN237" s="324"/>
      <c r="BO237" s="324"/>
      <c r="BW237" s="325"/>
      <c r="BX237" s="325"/>
      <c r="BY237" s="325"/>
      <c r="BZ237" s="325"/>
      <c r="CA237" s="325"/>
      <c r="CB237" s="325"/>
      <c r="CC237" s="325"/>
      <c r="CD237" s="325"/>
      <c r="CE237" s="325"/>
      <c r="CF237" s="325"/>
      <c r="CG237" s="325"/>
      <c r="CH237" s="325"/>
    </row>
    <row r="238" spans="1:86" s="323" customFormat="1" x14ac:dyDescent="0.25">
      <c r="A238" s="102"/>
      <c r="B238" s="102"/>
      <c r="C238" s="102"/>
      <c r="D238" s="102"/>
      <c r="E238" s="102"/>
      <c r="F238" s="102"/>
      <c r="G238" s="102"/>
      <c r="AH238" s="324"/>
      <c r="AI238" s="324"/>
      <c r="AP238" s="324"/>
      <c r="AQ238" s="324"/>
      <c r="BD238" s="324"/>
      <c r="BE238" s="324"/>
      <c r="BF238" s="324"/>
      <c r="BG238" s="324"/>
      <c r="BH238" s="324"/>
      <c r="BI238" s="324"/>
      <c r="BJ238" s="324"/>
      <c r="BK238" s="324"/>
      <c r="BL238" s="324"/>
      <c r="BM238" s="324"/>
      <c r="BN238" s="324"/>
      <c r="BO238" s="324"/>
      <c r="BW238" s="325"/>
      <c r="BX238" s="325"/>
      <c r="BY238" s="325"/>
      <c r="BZ238" s="325"/>
      <c r="CA238" s="325"/>
      <c r="CB238" s="325"/>
      <c r="CC238" s="325"/>
      <c r="CD238" s="325"/>
      <c r="CE238" s="325"/>
      <c r="CF238" s="325"/>
      <c r="CG238" s="325"/>
      <c r="CH238" s="325"/>
    </row>
    <row r="239" spans="1:86" s="323" customFormat="1" x14ac:dyDescent="0.25">
      <c r="A239" s="102"/>
      <c r="B239" s="102"/>
      <c r="C239" s="102"/>
      <c r="D239" s="102"/>
      <c r="E239" s="102"/>
      <c r="F239" s="102"/>
      <c r="G239" s="102"/>
      <c r="AH239" s="324"/>
      <c r="AI239" s="324"/>
      <c r="AP239" s="324"/>
      <c r="AQ239" s="324"/>
      <c r="BD239" s="324"/>
      <c r="BE239" s="324"/>
      <c r="BF239" s="324"/>
      <c r="BG239" s="324"/>
      <c r="BH239" s="324"/>
      <c r="BI239" s="324"/>
      <c r="BJ239" s="324"/>
      <c r="BK239" s="324"/>
      <c r="BL239" s="324"/>
      <c r="BM239" s="324"/>
      <c r="BN239" s="324"/>
      <c r="BO239" s="324"/>
      <c r="BW239" s="325"/>
      <c r="BX239" s="325"/>
      <c r="BY239" s="325"/>
      <c r="BZ239" s="325"/>
      <c r="CA239" s="325"/>
      <c r="CB239" s="325"/>
      <c r="CC239" s="325"/>
      <c r="CD239" s="325"/>
      <c r="CE239" s="325"/>
      <c r="CF239" s="325"/>
      <c r="CG239" s="325"/>
      <c r="CH239" s="325"/>
    </row>
    <row r="240" spans="1:86" s="323" customFormat="1" x14ac:dyDescent="0.25">
      <c r="A240" s="102"/>
      <c r="B240" s="102"/>
      <c r="C240" s="102"/>
      <c r="D240" s="102"/>
      <c r="E240" s="102"/>
      <c r="F240" s="102"/>
      <c r="G240" s="102"/>
      <c r="AH240" s="324"/>
      <c r="AI240" s="324"/>
      <c r="AP240" s="324"/>
      <c r="AQ240" s="324"/>
      <c r="BD240" s="324"/>
      <c r="BE240" s="324"/>
      <c r="BF240" s="324"/>
      <c r="BG240" s="324"/>
      <c r="BH240" s="324"/>
      <c r="BI240" s="324"/>
      <c r="BJ240" s="324"/>
      <c r="BK240" s="324"/>
      <c r="BL240" s="324"/>
      <c r="BM240" s="324"/>
      <c r="BN240" s="324"/>
      <c r="BO240" s="324"/>
      <c r="BW240" s="325"/>
      <c r="BX240" s="325"/>
      <c r="BY240" s="325"/>
      <c r="BZ240" s="325"/>
      <c r="CA240" s="325"/>
      <c r="CB240" s="325"/>
      <c r="CC240" s="325"/>
      <c r="CD240" s="325"/>
      <c r="CE240" s="325"/>
      <c r="CF240" s="325"/>
      <c r="CG240" s="325"/>
      <c r="CH240" s="325"/>
    </row>
    <row r="241" spans="1:86" s="323" customFormat="1" x14ac:dyDescent="0.25">
      <c r="A241" s="102"/>
      <c r="B241" s="102"/>
      <c r="C241" s="102"/>
      <c r="D241" s="102"/>
      <c r="E241" s="102"/>
      <c r="F241" s="102"/>
      <c r="G241" s="102"/>
      <c r="AH241" s="324"/>
      <c r="AI241" s="324"/>
      <c r="AP241" s="324"/>
      <c r="AQ241" s="324"/>
      <c r="BD241" s="324"/>
      <c r="BE241" s="324"/>
      <c r="BF241" s="324"/>
      <c r="BG241" s="324"/>
      <c r="BH241" s="324"/>
      <c r="BI241" s="324"/>
      <c r="BJ241" s="324"/>
      <c r="BK241" s="324"/>
      <c r="BL241" s="324"/>
      <c r="BM241" s="324"/>
      <c r="BN241" s="324"/>
      <c r="BO241" s="324"/>
      <c r="BW241" s="325"/>
      <c r="BX241" s="325"/>
      <c r="BY241" s="325"/>
      <c r="BZ241" s="325"/>
      <c r="CA241" s="325"/>
      <c r="CB241" s="325"/>
      <c r="CC241" s="325"/>
      <c r="CD241" s="325"/>
      <c r="CE241" s="325"/>
      <c r="CF241" s="325"/>
      <c r="CG241" s="325"/>
      <c r="CH241" s="325"/>
    </row>
    <row r="242" spans="1:86" s="323" customFormat="1" x14ac:dyDescent="0.25">
      <c r="A242" s="102"/>
      <c r="B242" s="102"/>
      <c r="C242" s="102"/>
      <c r="D242" s="102"/>
      <c r="E242" s="102"/>
      <c r="F242" s="102"/>
      <c r="G242" s="102"/>
      <c r="AH242" s="324"/>
      <c r="AI242" s="324"/>
      <c r="AP242" s="324"/>
      <c r="AQ242" s="324"/>
      <c r="BD242" s="324"/>
      <c r="BE242" s="324"/>
      <c r="BF242" s="324"/>
      <c r="BG242" s="324"/>
      <c r="BH242" s="324"/>
      <c r="BI242" s="324"/>
      <c r="BJ242" s="324"/>
      <c r="BK242" s="324"/>
      <c r="BL242" s="324"/>
      <c r="BM242" s="324"/>
      <c r="BN242" s="324"/>
      <c r="BO242" s="324"/>
      <c r="BW242" s="325"/>
      <c r="BX242" s="325"/>
      <c r="BY242" s="325"/>
      <c r="BZ242" s="325"/>
      <c r="CA242" s="325"/>
      <c r="CB242" s="325"/>
      <c r="CC242" s="325"/>
      <c r="CD242" s="325"/>
      <c r="CE242" s="325"/>
      <c r="CF242" s="325"/>
      <c r="CG242" s="325"/>
      <c r="CH242" s="325"/>
    </row>
    <row r="243" spans="1:86" s="323" customFormat="1" x14ac:dyDescent="0.25">
      <c r="A243" s="102"/>
      <c r="B243" s="102"/>
      <c r="C243" s="102"/>
      <c r="D243" s="102"/>
      <c r="E243" s="102"/>
      <c r="F243" s="102"/>
      <c r="G243" s="102"/>
      <c r="AH243" s="324"/>
      <c r="AI243" s="324"/>
      <c r="AP243" s="324"/>
      <c r="AQ243" s="324"/>
      <c r="BD243" s="324"/>
      <c r="BE243" s="324"/>
      <c r="BF243" s="324"/>
      <c r="BG243" s="324"/>
      <c r="BH243" s="324"/>
      <c r="BI243" s="324"/>
      <c r="BJ243" s="324"/>
      <c r="BK243" s="324"/>
      <c r="BL243" s="324"/>
      <c r="BM243" s="324"/>
      <c r="BN243" s="324"/>
      <c r="BO243" s="324"/>
      <c r="BW243" s="325"/>
      <c r="BX243" s="325"/>
      <c r="BY243" s="325"/>
      <c r="BZ243" s="325"/>
      <c r="CA243" s="325"/>
      <c r="CB243" s="325"/>
      <c r="CC243" s="325"/>
      <c r="CD243" s="325"/>
      <c r="CE243" s="325"/>
      <c r="CF243" s="325"/>
      <c r="CG243" s="325"/>
      <c r="CH243" s="325"/>
    </row>
    <row r="244" spans="1:86" s="323" customFormat="1" x14ac:dyDescent="0.25">
      <c r="A244" s="102"/>
      <c r="B244" s="102"/>
      <c r="C244" s="102"/>
      <c r="D244" s="102"/>
      <c r="E244" s="102"/>
      <c r="F244" s="102"/>
      <c r="G244" s="102"/>
      <c r="AH244" s="324"/>
      <c r="AI244" s="324"/>
      <c r="AP244" s="324"/>
      <c r="AQ244" s="324"/>
      <c r="BD244" s="324"/>
      <c r="BE244" s="324"/>
      <c r="BF244" s="324"/>
      <c r="BG244" s="324"/>
      <c r="BH244" s="324"/>
      <c r="BI244" s="324"/>
      <c r="BJ244" s="324"/>
      <c r="BK244" s="324"/>
      <c r="BL244" s="324"/>
      <c r="BM244" s="324"/>
      <c r="BN244" s="324"/>
      <c r="BO244" s="324"/>
      <c r="BW244" s="325"/>
      <c r="BX244" s="325"/>
      <c r="BY244" s="325"/>
      <c r="BZ244" s="325"/>
      <c r="CA244" s="325"/>
      <c r="CB244" s="325"/>
      <c r="CC244" s="325"/>
      <c r="CD244" s="325"/>
      <c r="CE244" s="325"/>
      <c r="CF244" s="325"/>
      <c r="CG244" s="325"/>
      <c r="CH244" s="325"/>
    </row>
    <row r="245" spans="1:86" s="323" customFormat="1" x14ac:dyDescent="0.25">
      <c r="A245" s="102"/>
      <c r="B245" s="102"/>
      <c r="C245" s="102"/>
      <c r="D245" s="102"/>
      <c r="E245" s="102"/>
      <c r="F245" s="102"/>
      <c r="G245" s="102"/>
      <c r="AH245" s="324"/>
      <c r="AI245" s="324"/>
      <c r="AP245" s="324"/>
      <c r="AQ245" s="324"/>
      <c r="BD245" s="324"/>
      <c r="BE245" s="324"/>
      <c r="BF245" s="324"/>
      <c r="BG245" s="324"/>
      <c r="BH245" s="324"/>
      <c r="BI245" s="324"/>
      <c r="BJ245" s="324"/>
      <c r="BK245" s="324"/>
      <c r="BL245" s="324"/>
      <c r="BM245" s="324"/>
      <c r="BN245" s="324"/>
      <c r="BO245" s="324"/>
      <c r="BW245" s="325"/>
      <c r="BX245" s="325"/>
      <c r="BY245" s="325"/>
      <c r="BZ245" s="325"/>
      <c r="CA245" s="325"/>
      <c r="CB245" s="325"/>
      <c r="CC245" s="325"/>
      <c r="CD245" s="325"/>
      <c r="CE245" s="325"/>
      <c r="CF245" s="325"/>
      <c r="CG245" s="325"/>
      <c r="CH245" s="325"/>
    </row>
    <row r="246" spans="1:86" s="323" customFormat="1" x14ac:dyDescent="0.25">
      <c r="A246" s="102"/>
      <c r="B246" s="102"/>
      <c r="C246" s="102"/>
      <c r="D246" s="102"/>
      <c r="E246" s="102"/>
      <c r="F246" s="102"/>
      <c r="G246" s="102"/>
      <c r="AH246" s="324"/>
      <c r="AI246" s="324"/>
      <c r="AP246" s="324"/>
      <c r="AQ246" s="324"/>
      <c r="BD246" s="324"/>
      <c r="BE246" s="324"/>
      <c r="BF246" s="324"/>
      <c r="BG246" s="324"/>
      <c r="BH246" s="324"/>
      <c r="BI246" s="324"/>
      <c r="BJ246" s="324"/>
      <c r="BK246" s="324"/>
      <c r="BL246" s="324"/>
      <c r="BM246" s="324"/>
      <c r="BN246" s="324"/>
      <c r="BO246" s="324"/>
      <c r="BW246" s="325"/>
      <c r="BX246" s="325"/>
      <c r="BY246" s="325"/>
      <c r="BZ246" s="325"/>
      <c r="CA246" s="325"/>
      <c r="CB246" s="325"/>
      <c r="CC246" s="325"/>
      <c r="CD246" s="325"/>
      <c r="CE246" s="325"/>
      <c r="CF246" s="325"/>
      <c r="CG246" s="325"/>
      <c r="CH246" s="325"/>
    </row>
    <row r="247" spans="1:86" s="323" customFormat="1" x14ac:dyDescent="0.25">
      <c r="A247" s="102"/>
      <c r="B247" s="102"/>
      <c r="C247" s="102"/>
      <c r="D247" s="102"/>
      <c r="E247" s="102"/>
      <c r="F247" s="102"/>
      <c r="G247" s="102"/>
      <c r="AH247" s="324"/>
      <c r="AI247" s="324"/>
      <c r="AP247" s="324"/>
      <c r="AQ247" s="324"/>
      <c r="BD247" s="324"/>
      <c r="BE247" s="324"/>
      <c r="BF247" s="324"/>
      <c r="BG247" s="324"/>
      <c r="BH247" s="324"/>
      <c r="BI247" s="324"/>
      <c r="BJ247" s="324"/>
      <c r="BK247" s="324"/>
      <c r="BL247" s="324"/>
      <c r="BM247" s="324"/>
      <c r="BN247" s="324"/>
      <c r="BO247" s="324"/>
      <c r="BW247" s="325"/>
      <c r="BX247" s="325"/>
      <c r="BY247" s="325"/>
      <c r="BZ247" s="325"/>
      <c r="CA247" s="325"/>
      <c r="CB247" s="325"/>
      <c r="CC247" s="325"/>
      <c r="CD247" s="325"/>
      <c r="CE247" s="325"/>
      <c r="CF247" s="325"/>
      <c r="CG247" s="325"/>
      <c r="CH247" s="325"/>
    </row>
    <row r="248" spans="1:86" s="323" customFormat="1" x14ac:dyDescent="0.25">
      <c r="A248" s="102"/>
      <c r="B248" s="102"/>
      <c r="C248" s="102"/>
      <c r="D248" s="102"/>
      <c r="E248" s="102"/>
      <c r="F248" s="102"/>
      <c r="G248" s="102"/>
      <c r="AH248" s="324"/>
      <c r="AI248" s="324"/>
      <c r="AP248" s="324"/>
      <c r="AQ248" s="324"/>
      <c r="BD248" s="324"/>
      <c r="BE248" s="324"/>
      <c r="BF248" s="324"/>
      <c r="BG248" s="324"/>
      <c r="BH248" s="324"/>
      <c r="BI248" s="324"/>
      <c r="BJ248" s="324"/>
      <c r="BK248" s="324"/>
      <c r="BL248" s="324"/>
      <c r="BM248" s="324"/>
      <c r="BN248" s="324"/>
      <c r="BO248" s="324"/>
      <c r="BW248" s="325"/>
      <c r="BX248" s="325"/>
      <c r="BY248" s="325"/>
      <c r="BZ248" s="325"/>
      <c r="CA248" s="325"/>
      <c r="CB248" s="325"/>
      <c r="CC248" s="325"/>
      <c r="CD248" s="325"/>
      <c r="CE248" s="325"/>
      <c r="CF248" s="325"/>
      <c r="CG248" s="325"/>
      <c r="CH248" s="325"/>
    </row>
    <row r="249" spans="1:86" s="323" customFormat="1" x14ac:dyDescent="0.25">
      <c r="A249" s="102"/>
      <c r="B249" s="102"/>
      <c r="C249" s="102"/>
      <c r="D249" s="102"/>
      <c r="E249" s="102"/>
      <c r="F249" s="102"/>
      <c r="G249" s="102"/>
      <c r="AH249" s="324"/>
      <c r="AI249" s="324"/>
      <c r="AP249" s="324"/>
      <c r="AQ249" s="324"/>
      <c r="BD249" s="324"/>
      <c r="BE249" s="324"/>
      <c r="BF249" s="324"/>
      <c r="BG249" s="324"/>
      <c r="BH249" s="324"/>
      <c r="BI249" s="324"/>
      <c r="BJ249" s="324"/>
      <c r="BK249" s="324"/>
      <c r="BL249" s="324"/>
      <c r="BM249" s="324"/>
      <c r="BN249" s="324"/>
      <c r="BO249" s="324"/>
      <c r="BW249" s="325"/>
      <c r="BX249" s="325"/>
      <c r="BY249" s="325"/>
      <c r="BZ249" s="325"/>
      <c r="CA249" s="325"/>
      <c r="CB249" s="325"/>
      <c r="CC249" s="325"/>
      <c r="CD249" s="325"/>
      <c r="CE249" s="325"/>
      <c r="CF249" s="325"/>
      <c r="CG249" s="325"/>
      <c r="CH249" s="325"/>
    </row>
    <row r="250" spans="1:86" s="323" customFormat="1" x14ac:dyDescent="0.25">
      <c r="A250" s="102"/>
      <c r="B250" s="102"/>
      <c r="C250" s="102"/>
      <c r="D250" s="102"/>
      <c r="E250" s="102"/>
      <c r="F250" s="102"/>
      <c r="G250" s="102"/>
      <c r="AH250" s="324"/>
      <c r="AI250" s="324"/>
      <c r="AP250" s="324"/>
      <c r="AQ250" s="324"/>
      <c r="BD250" s="324"/>
      <c r="BE250" s="324"/>
      <c r="BF250" s="324"/>
      <c r="BG250" s="324"/>
      <c r="BH250" s="324"/>
      <c r="BI250" s="324"/>
      <c r="BJ250" s="324"/>
      <c r="BK250" s="324"/>
      <c r="BL250" s="324"/>
      <c r="BM250" s="324"/>
      <c r="BN250" s="324"/>
      <c r="BO250" s="324"/>
      <c r="BW250" s="325"/>
      <c r="BX250" s="325"/>
      <c r="BY250" s="325"/>
      <c r="BZ250" s="325"/>
      <c r="CA250" s="325"/>
      <c r="CB250" s="325"/>
      <c r="CC250" s="325"/>
      <c r="CD250" s="325"/>
      <c r="CE250" s="325"/>
      <c r="CF250" s="325"/>
      <c r="CG250" s="325"/>
      <c r="CH250" s="325"/>
    </row>
    <row r="251" spans="1:86" s="323" customFormat="1" x14ac:dyDescent="0.25">
      <c r="A251" s="102"/>
      <c r="B251" s="102"/>
      <c r="C251" s="102"/>
      <c r="D251" s="102"/>
      <c r="E251" s="102"/>
      <c r="F251" s="102"/>
      <c r="G251" s="102"/>
      <c r="AH251" s="324"/>
      <c r="AI251" s="324"/>
      <c r="AP251" s="324"/>
      <c r="AQ251" s="324"/>
      <c r="BD251" s="324"/>
      <c r="BE251" s="324"/>
      <c r="BF251" s="324"/>
      <c r="BG251" s="324"/>
      <c r="BH251" s="324"/>
      <c r="BI251" s="324"/>
      <c r="BJ251" s="324"/>
      <c r="BK251" s="324"/>
      <c r="BL251" s="324"/>
      <c r="BM251" s="324"/>
      <c r="BN251" s="324"/>
      <c r="BO251" s="324"/>
      <c r="BW251" s="325"/>
      <c r="BX251" s="325"/>
      <c r="BY251" s="325"/>
      <c r="BZ251" s="325"/>
      <c r="CA251" s="325"/>
      <c r="CB251" s="325"/>
      <c r="CC251" s="325"/>
      <c r="CD251" s="325"/>
      <c r="CE251" s="325"/>
      <c r="CF251" s="325"/>
      <c r="CG251" s="325"/>
      <c r="CH251" s="325"/>
    </row>
    <row r="252" spans="1:86" s="323" customFormat="1" x14ac:dyDescent="0.25">
      <c r="A252" s="102"/>
      <c r="B252" s="102"/>
      <c r="C252" s="102"/>
      <c r="D252" s="102"/>
      <c r="E252" s="102"/>
      <c r="F252" s="102"/>
      <c r="G252" s="102"/>
      <c r="AH252" s="324"/>
      <c r="AI252" s="324"/>
      <c r="AP252" s="324"/>
      <c r="AQ252" s="324"/>
      <c r="BD252" s="324"/>
      <c r="BE252" s="324"/>
      <c r="BF252" s="324"/>
      <c r="BG252" s="324"/>
      <c r="BH252" s="324"/>
      <c r="BI252" s="324"/>
      <c r="BJ252" s="324"/>
      <c r="BK252" s="324"/>
      <c r="BL252" s="324"/>
      <c r="BM252" s="324"/>
      <c r="BN252" s="324"/>
      <c r="BO252" s="324"/>
      <c r="BW252" s="325"/>
      <c r="BX252" s="325"/>
      <c r="BY252" s="325"/>
      <c r="BZ252" s="325"/>
      <c r="CA252" s="325"/>
      <c r="CB252" s="325"/>
      <c r="CC252" s="325"/>
      <c r="CD252" s="325"/>
      <c r="CE252" s="325"/>
      <c r="CF252" s="325"/>
      <c r="CG252" s="325"/>
      <c r="CH252" s="325"/>
    </row>
    <row r="253" spans="1:86" s="323" customFormat="1" x14ac:dyDescent="0.25">
      <c r="A253" s="102"/>
      <c r="B253" s="102"/>
      <c r="C253" s="102"/>
      <c r="D253" s="102"/>
      <c r="E253" s="102"/>
      <c r="F253" s="102"/>
      <c r="G253" s="102"/>
      <c r="AH253" s="324"/>
      <c r="AI253" s="324"/>
      <c r="AP253" s="324"/>
      <c r="AQ253" s="324"/>
      <c r="BD253" s="324"/>
      <c r="BE253" s="324"/>
      <c r="BF253" s="324"/>
      <c r="BG253" s="324"/>
      <c r="BH253" s="324"/>
      <c r="BI253" s="324"/>
      <c r="BJ253" s="324"/>
      <c r="BK253" s="324"/>
      <c r="BL253" s="324"/>
      <c r="BM253" s="324"/>
      <c r="BN253" s="324"/>
      <c r="BO253" s="324"/>
      <c r="BW253" s="325"/>
      <c r="BX253" s="325"/>
      <c r="BY253" s="325"/>
      <c r="BZ253" s="325"/>
      <c r="CA253" s="325"/>
      <c r="CB253" s="325"/>
      <c r="CC253" s="325"/>
      <c r="CD253" s="325"/>
      <c r="CE253" s="325"/>
      <c r="CF253" s="325"/>
      <c r="CG253" s="325"/>
      <c r="CH253" s="325"/>
    </row>
    <row r="254" spans="1:86" s="323" customFormat="1" x14ac:dyDescent="0.25">
      <c r="A254" s="102"/>
      <c r="B254" s="102"/>
      <c r="C254" s="102"/>
      <c r="D254" s="102"/>
      <c r="E254" s="102"/>
      <c r="F254" s="102"/>
      <c r="G254" s="102"/>
      <c r="AH254" s="324"/>
      <c r="AI254" s="324"/>
      <c r="AP254" s="324"/>
      <c r="AQ254" s="324"/>
      <c r="BD254" s="324"/>
      <c r="BE254" s="324"/>
      <c r="BF254" s="324"/>
      <c r="BG254" s="324"/>
      <c r="BH254" s="324"/>
      <c r="BI254" s="324"/>
      <c r="BJ254" s="324"/>
      <c r="BK254" s="324"/>
      <c r="BL254" s="324"/>
      <c r="BM254" s="324"/>
      <c r="BN254" s="324"/>
      <c r="BO254" s="324"/>
      <c r="BW254" s="325"/>
      <c r="BX254" s="325"/>
      <c r="BY254" s="325"/>
      <c r="BZ254" s="325"/>
      <c r="CA254" s="325"/>
      <c r="CB254" s="325"/>
      <c r="CC254" s="325"/>
      <c r="CD254" s="325"/>
      <c r="CE254" s="325"/>
      <c r="CF254" s="325"/>
      <c r="CG254" s="325"/>
      <c r="CH254" s="325"/>
    </row>
    <row r="255" spans="1:86" s="323" customFormat="1" x14ac:dyDescent="0.25">
      <c r="A255" s="102"/>
      <c r="B255" s="102"/>
      <c r="C255" s="102"/>
      <c r="D255" s="102"/>
      <c r="E255" s="102"/>
      <c r="F255" s="102"/>
      <c r="G255" s="102"/>
      <c r="AH255" s="324"/>
      <c r="AI255" s="324"/>
      <c r="AP255" s="324"/>
      <c r="AQ255" s="324"/>
      <c r="BD255" s="324"/>
      <c r="BE255" s="324"/>
      <c r="BF255" s="324"/>
      <c r="BG255" s="324"/>
      <c r="BH255" s="324"/>
      <c r="BI255" s="324"/>
      <c r="BJ255" s="324"/>
      <c r="BK255" s="324"/>
      <c r="BL255" s="324"/>
      <c r="BM255" s="324"/>
      <c r="BN255" s="324"/>
      <c r="BO255" s="324"/>
      <c r="BW255" s="325"/>
      <c r="BX255" s="325"/>
      <c r="BY255" s="325"/>
      <c r="BZ255" s="325"/>
      <c r="CA255" s="325"/>
      <c r="CB255" s="325"/>
      <c r="CC255" s="325"/>
      <c r="CD255" s="325"/>
      <c r="CE255" s="325"/>
      <c r="CF255" s="325"/>
      <c r="CG255" s="325"/>
      <c r="CH255" s="325"/>
    </row>
    <row r="256" spans="1:86" s="323" customFormat="1" x14ac:dyDescent="0.25">
      <c r="A256" s="102"/>
      <c r="B256" s="102"/>
      <c r="C256" s="102"/>
      <c r="D256" s="102"/>
      <c r="E256" s="102"/>
      <c r="F256" s="102"/>
      <c r="G256" s="102"/>
      <c r="AH256" s="324"/>
      <c r="AI256" s="324"/>
      <c r="AP256" s="324"/>
      <c r="AQ256" s="324"/>
      <c r="BD256" s="324"/>
      <c r="BE256" s="324"/>
      <c r="BF256" s="324"/>
      <c r="BG256" s="324"/>
      <c r="BH256" s="324"/>
      <c r="BI256" s="324"/>
      <c r="BJ256" s="324"/>
      <c r="BK256" s="324"/>
      <c r="BL256" s="324"/>
      <c r="BM256" s="324"/>
      <c r="BN256" s="324"/>
      <c r="BO256" s="324"/>
      <c r="BW256" s="325"/>
      <c r="BX256" s="325"/>
      <c r="BY256" s="325"/>
      <c r="BZ256" s="325"/>
      <c r="CA256" s="325"/>
      <c r="CB256" s="325"/>
      <c r="CC256" s="325"/>
      <c r="CD256" s="325"/>
      <c r="CE256" s="325"/>
      <c r="CF256" s="325"/>
      <c r="CG256" s="325"/>
      <c r="CH256" s="325"/>
    </row>
    <row r="257" spans="1:86" s="323" customFormat="1" x14ac:dyDescent="0.25">
      <c r="A257" s="102"/>
      <c r="B257" s="102"/>
      <c r="C257" s="102"/>
      <c r="D257" s="102"/>
      <c r="E257" s="102"/>
      <c r="F257" s="102"/>
      <c r="G257" s="102"/>
      <c r="AH257" s="324"/>
      <c r="AI257" s="324"/>
      <c r="AP257" s="324"/>
      <c r="AQ257" s="324"/>
      <c r="BD257" s="324"/>
      <c r="BE257" s="324"/>
      <c r="BF257" s="324"/>
      <c r="BG257" s="324"/>
      <c r="BH257" s="324"/>
      <c r="BI257" s="324"/>
      <c r="BJ257" s="324"/>
      <c r="BK257" s="324"/>
      <c r="BL257" s="324"/>
      <c r="BM257" s="324"/>
      <c r="BN257" s="324"/>
      <c r="BO257" s="324"/>
      <c r="BW257" s="325"/>
      <c r="BX257" s="325"/>
      <c r="BY257" s="325"/>
      <c r="BZ257" s="325"/>
      <c r="CA257" s="325"/>
      <c r="CB257" s="325"/>
      <c r="CC257" s="325"/>
      <c r="CD257" s="325"/>
      <c r="CE257" s="325"/>
      <c r="CF257" s="325"/>
      <c r="CG257" s="325"/>
      <c r="CH257" s="325"/>
    </row>
    <row r="258" spans="1:86" s="323" customFormat="1" x14ac:dyDescent="0.25">
      <c r="A258" s="102"/>
      <c r="B258" s="102"/>
      <c r="C258" s="102"/>
      <c r="D258" s="102"/>
      <c r="E258" s="102"/>
      <c r="F258" s="102"/>
      <c r="G258" s="102"/>
      <c r="AH258" s="324"/>
      <c r="AI258" s="324"/>
      <c r="AP258" s="324"/>
      <c r="AQ258" s="324"/>
      <c r="BD258" s="324"/>
      <c r="BE258" s="324"/>
      <c r="BF258" s="324"/>
      <c r="BG258" s="324"/>
      <c r="BH258" s="324"/>
      <c r="BI258" s="324"/>
      <c r="BJ258" s="324"/>
      <c r="BK258" s="324"/>
      <c r="BL258" s="324"/>
      <c r="BM258" s="324"/>
      <c r="BN258" s="324"/>
      <c r="BO258" s="324"/>
      <c r="BW258" s="325"/>
      <c r="BX258" s="325"/>
      <c r="BY258" s="325"/>
      <c r="BZ258" s="325"/>
      <c r="CA258" s="325"/>
      <c r="CB258" s="325"/>
      <c r="CC258" s="325"/>
      <c r="CD258" s="325"/>
      <c r="CE258" s="325"/>
      <c r="CF258" s="325"/>
      <c r="CG258" s="325"/>
      <c r="CH258" s="325"/>
    </row>
    <row r="259" spans="1:86" s="323" customFormat="1" x14ac:dyDescent="0.25">
      <c r="A259" s="102"/>
      <c r="B259" s="102"/>
      <c r="C259" s="102"/>
      <c r="D259" s="102"/>
      <c r="E259" s="102"/>
      <c r="F259" s="102"/>
      <c r="G259" s="102"/>
      <c r="AH259" s="324"/>
      <c r="AI259" s="324"/>
      <c r="AP259" s="324"/>
      <c r="AQ259" s="324"/>
      <c r="BD259" s="324"/>
      <c r="BE259" s="324"/>
      <c r="BF259" s="324"/>
      <c r="BG259" s="324"/>
      <c r="BH259" s="324"/>
      <c r="BI259" s="324"/>
      <c r="BJ259" s="324"/>
      <c r="BK259" s="324"/>
      <c r="BL259" s="324"/>
      <c r="BM259" s="324"/>
      <c r="BN259" s="324"/>
      <c r="BO259" s="324"/>
      <c r="BW259" s="325"/>
      <c r="BX259" s="325"/>
      <c r="BY259" s="325"/>
      <c r="BZ259" s="325"/>
      <c r="CA259" s="325"/>
      <c r="CB259" s="325"/>
      <c r="CC259" s="325"/>
      <c r="CD259" s="325"/>
      <c r="CE259" s="325"/>
      <c r="CF259" s="325"/>
      <c r="CG259" s="325"/>
      <c r="CH259" s="325"/>
    </row>
    <row r="260" spans="1:86" s="323" customFormat="1" x14ac:dyDescent="0.25">
      <c r="A260" s="102"/>
      <c r="B260" s="102"/>
      <c r="C260" s="102"/>
      <c r="D260" s="102"/>
      <c r="E260" s="102"/>
      <c r="F260" s="102"/>
      <c r="G260" s="102"/>
      <c r="AH260" s="324"/>
      <c r="AI260" s="324"/>
      <c r="AP260" s="324"/>
      <c r="AQ260" s="324"/>
      <c r="BD260" s="324"/>
      <c r="BE260" s="324"/>
      <c r="BF260" s="324"/>
      <c r="BG260" s="324"/>
      <c r="BH260" s="324"/>
      <c r="BI260" s="324"/>
      <c r="BJ260" s="324"/>
      <c r="BK260" s="324"/>
      <c r="BL260" s="324"/>
      <c r="BM260" s="324"/>
      <c r="BN260" s="324"/>
      <c r="BO260" s="324"/>
      <c r="BW260" s="325"/>
      <c r="BX260" s="325"/>
      <c r="BY260" s="325"/>
      <c r="BZ260" s="325"/>
      <c r="CA260" s="325"/>
      <c r="CB260" s="325"/>
      <c r="CC260" s="325"/>
      <c r="CD260" s="325"/>
      <c r="CE260" s="325"/>
      <c r="CF260" s="325"/>
      <c r="CG260" s="325"/>
      <c r="CH260" s="325"/>
    </row>
    <row r="261" spans="1:86" s="323" customFormat="1" x14ac:dyDescent="0.25">
      <c r="A261" s="102"/>
      <c r="B261" s="102"/>
      <c r="C261" s="102"/>
      <c r="D261" s="102"/>
      <c r="E261" s="102"/>
      <c r="F261" s="102"/>
      <c r="G261" s="102"/>
      <c r="AH261" s="324"/>
      <c r="AI261" s="324"/>
      <c r="AP261" s="324"/>
      <c r="AQ261" s="324"/>
      <c r="BD261" s="324"/>
      <c r="BE261" s="324"/>
      <c r="BF261" s="324"/>
      <c r="BG261" s="324"/>
      <c r="BH261" s="324"/>
      <c r="BI261" s="324"/>
      <c r="BJ261" s="324"/>
      <c r="BK261" s="324"/>
      <c r="BL261" s="324"/>
      <c r="BM261" s="324"/>
      <c r="BN261" s="324"/>
      <c r="BO261" s="324"/>
      <c r="BW261" s="325"/>
      <c r="BX261" s="325"/>
      <c r="BY261" s="325"/>
      <c r="BZ261" s="325"/>
      <c r="CA261" s="325"/>
      <c r="CB261" s="325"/>
      <c r="CC261" s="325"/>
      <c r="CD261" s="325"/>
      <c r="CE261" s="325"/>
      <c r="CF261" s="325"/>
      <c r="CG261" s="325"/>
      <c r="CH261" s="325"/>
    </row>
    <row r="262" spans="1:86" s="323" customFormat="1" x14ac:dyDescent="0.25">
      <c r="A262" s="102"/>
      <c r="B262" s="102"/>
      <c r="C262" s="102"/>
      <c r="D262" s="102"/>
      <c r="E262" s="102"/>
      <c r="F262" s="102"/>
      <c r="G262" s="102"/>
      <c r="AH262" s="324"/>
      <c r="AI262" s="324"/>
      <c r="AP262" s="324"/>
      <c r="AQ262" s="324"/>
      <c r="BD262" s="324"/>
      <c r="BE262" s="324"/>
      <c r="BF262" s="324"/>
      <c r="BG262" s="324"/>
      <c r="BH262" s="324"/>
      <c r="BI262" s="324"/>
      <c r="BJ262" s="324"/>
      <c r="BK262" s="324"/>
      <c r="BL262" s="324"/>
      <c r="BM262" s="324"/>
      <c r="BN262" s="324"/>
      <c r="BO262" s="324"/>
      <c r="BW262" s="325"/>
      <c r="BX262" s="325"/>
      <c r="BY262" s="325"/>
      <c r="BZ262" s="325"/>
      <c r="CA262" s="325"/>
      <c r="CB262" s="325"/>
      <c r="CC262" s="325"/>
      <c r="CD262" s="325"/>
      <c r="CE262" s="325"/>
      <c r="CF262" s="325"/>
      <c r="CG262" s="325"/>
      <c r="CH262" s="325"/>
    </row>
    <row r="263" spans="1:86" s="323" customFormat="1" x14ac:dyDescent="0.25">
      <c r="A263" s="102"/>
      <c r="B263" s="102"/>
      <c r="C263" s="102"/>
      <c r="D263" s="102"/>
      <c r="E263" s="102"/>
      <c r="F263" s="102"/>
      <c r="G263" s="102"/>
      <c r="AH263" s="324"/>
      <c r="AI263" s="324"/>
      <c r="AP263" s="324"/>
      <c r="AQ263" s="324"/>
      <c r="BD263" s="324"/>
      <c r="BE263" s="324"/>
      <c r="BF263" s="324"/>
      <c r="BG263" s="324"/>
      <c r="BH263" s="324"/>
      <c r="BI263" s="324"/>
      <c r="BJ263" s="324"/>
      <c r="BK263" s="324"/>
      <c r="BL263" s="324"/>
      <c r="BM263" s="324"/>
      <c r="BN263" s="324"/>
      <c r="BO263" s="324"/>
      <c r="BW263" s="325"/>
      <c r="BX263" s="325"/>
      <c r="BY263" s="325"/>
      <c r="BZ263" s="325"/>
      <c r="CA263" s="325"/>
      <c r="CB263" s="325"/>
      <c r="CC263" s="325"/>
      <c r="CD263" s="325"/>
      <c r="CE263" s="325"/>
      <c r="CF263" s="325"/>
      <c r="CG263" s="325"/>
      <c r="CH263" s="325"/>
    </row>
    <row r="264" spans="1:86" s="323" customFormat="1" x14ac:dyDescent="0.25">
      <c r="A264" s="102"/>
      <c r="B264" s="102"/>
      <c r="C264" s="102"/>
      <c r="D264" s="102"/>
      <c r="E264" s="102"/>
      <c r="F264" s="102"/>
      <c r="G264" s="102"/>
      <c r="AH264" s="324"/>
      <c r="AI264" s="324"/>
      <c r="AP264" s="324"/>
      <c r="AQ264" s="324"/>
      <c r="BD264" s="324"/>
      <c r="BE264" s="324"/>
      <c r="BF264" s="324"/>
      <c r="BG264" s="324"/>
      <c r="BH264" s="324"/>
      <c r="BI264" s="324"/>
      <c r="BJ264" s="324"/>
      <c r="BK264" s="324"/>
      <c r="BL264" s="324"/>
      <c r="BM264" s="324"/>
      <c r="BN264" s="324"/>
      <c r="BO264" s="324"/>
      <c r="BW264" s="325"/>
      <c r="BX264" s="325"/>
      <c r="BY264" s="325"/>
      <c r="BZ264" s="325"/>
      <c r="CA264" s="325"/>
      <c r="CB264" s="325"/>
      <c r="CC264" s="325"/>
      <c r="CD264" s="325"/>
      <c r="CE264" s="325"/>
      <c r="CF264" s="325"/>
      <c r="CG264" s="325"/>
      <c r="CH264" s="325"/>
    </row>
    <row r="265" spans="1:86" s="323" customFormat="1" x14ac:dyDescent="0.25">
      <c r="A265" s="102"/>
      <c r="B265" s="102"/>
      <c r="C265" s="102"/>
      <c r="D265" s="102"/>
      <c r="E265" s="102"/>
      <c r="F265" s="102"/>
      <c r="G265" s="102"/>
      <c r="AH265" s="324"/>
      <c r="AI265" s="324"/>
      <c r="AP265" s="324"/>
      <c r="AQ265" s="324"/>
      <c r="BD265" s="324"/>
      <c r="BE265" s="324"/>
      <c r="BF265" s="324"/>
      <c r="BG265" s="324"/>
      <c r="BH265" s="324"/>
      <c r="BI265" s="324"/>
      <c r="BJ265" s="324"/>
      <c r="BK265" s="324"/>
      <c r="BL265" s="324"/>
      <c r="BM265" s="324"/>
      <c r="BN265" s="324"/>
      <c r="BO265" s="324"/>
      <c r="BW265" s="325"/>
      <c r="BX265" s="325"/>
      <c r="BY265" s="325"/>
      <c r="BZ265" s="325"/>
      <c r="CA265" s="325"/>
      <c r="CB265" s="325"/>
      <c r="CC265" s="325"/>
      <c r="CD265" s="325"/>
      <c r="CE265" s="325"/>
      <c r="CF265" s="325"/>
      <c r="CG265" s="325"/>
      <c r="CH265" s="325"/>
    </row>
    <row r="266" spans="1:86" s="323" customFormat="1" x14ac:dyDescent="0.25">
      <c r="A266" s="102"/>
      <c r="B266" s="102"/>
      <c r="C266" s="102"/>
      <c r="D266" s="102"/>
      <c r="E266" s="102"/>
      <c r="F266" s="102"/>
      <c r="G266" s="102"/>
      <c r="AH266" s="324"/>
      <c r="AI266" s="324"/>
      <c r="AP266" s="324"/>
      <c r="AQ266" s="324"/>
      <c r="BD266" s="324"/>
      <c r="BE266" s="324"/>
      <c r="BF266" s="324"/>
      <c r="BG266" s="324"/>
      <c r="BH266" s="324"/>
      <c r="BI266" s="324"/>
      <c r="BJ266" s="324"/>
      <c r="BK266" s="324"/>
      <c r="BL266" s="324"/>
      <c r="BM266" s="324"/>
      <c r="BN266" s="324"/>
      <c r="BO266" s="324"/>
      <c r="BW266" s="325"/>
      <c r="BX266" s="325"/>
      <c r="BY266" s="325"/>
      <c r="BZ266" s="325"/>
      <c r="CA266" s="325"/>
      <c r="CB266" s="325"/>
      <c r="CC266" s="325"/>
      <c r="CD266" s="325"/>
      <c r="CE266" s="325"/>
      <c r="CF266" s="325"/>
      <c r="CG266" s="325"/>
      <c r="CH266" s="325"/>
    </row>
    <row r="267" spans="1:86" s="323" customFormat="1" x14ac:dyDescent="0.25">
      <c r="A267" s="102"/>
      <c r="B267" s="102"/>
      <c r="C267" s="102"/>
      <c r="D267" s="102"/>
      <c r="E267" s="102"/>
      <c r="F267" s="102"/>
      <c r="G267" s="102"/>
      <c r="AH267" s="324"/>
      <c r="AI267" s="324"/>
      <c r="AP267" s="324"/>
      <c r="AQ267" s="324"/>
      <c r="BD267" s="324"/>
      <c r="BE267" s="324"/>
      <c r="BF267" s="324"/>
      <c r="BG267" s="324"/>
      <c r="BH267" s="324"/>
      <c r="BI267" s="324"/>
      <c r="BJ267" s="324"/>
      <c r="BK267" s="324"/>
      <c r="BL267" s="324"/>
      <c r="BM267" s="324"/>
      <c r="BN267" s="324"/>
      <c r="BO267" s="324"/>
      <c r="BW267" s="325"/>
      <c r="BX267" s="325"/>
      <c r="BY267" s="325"/>
      <c r="BZ267" s="325"/>
      <c r="CA267" s="325"/>
      <c r="CB267" s="325"/>
      <c r="CC267" s="325"/>
      <c r="CD267" s="325"/>
      <c r="CE267" s="325"/>
      <c r="CF267" s="325"/>
      <c r="CG267" s="325"/>
      <c r="CH267" s="325"/>
    </row>
    <row r="268" spans="1:86" s="323" customFormat="1" x14ac:dyDescent="0.25">
      <c r="A268" s="102"/>
      <c r="B268" s="102"/>
      <c r="C268" s="102"/>
      <c r="D268" s="102"/>
      <c r="E268" s="102"/>
      <c r="F268" s="102"/>
      <c r="G268" s="102"/>
      <c r="AH268" s="324"/>
      <c r="AI268" s="324"/>
      <c r="AP268" s="324"/>
      <c r="AQ268" s="324"/>
      <c r="BD268" s="324"/>
      <c r="BE268" s="324"/>
      <c r="BF268" s="324"/>
      <c r="BG268" s="324"/>
      <c r="BH268" s="324"/>
      <c r="BI268" s="324"/>
      <c r="BJ268" s="324"/>
      <c r="BK268" s="324"/>
      <c r="BL268" s="324"/>
      <c r="BM268" s="324"/>
      <c r="BN268" s="324"/>
      <c r="BO268" s="324"/>
      <c r="BW268" s="325"/>
      <c r="BX268" s="325"/>
      <c r="BY268" s="325"/>
      <c r="BZ268" s="325"/>
      <c r="CA268" s="325"/>
      <c r="CB268" s="325"/>
      <c r="CC268" s="325"/>
      <c r="CD268" s="325"/>
      <c r="CE268" s="325"/>
      <c r="CF268" s="325"/>
      <c r="CG268" s="325"/>
      <c r="CH268" s="325"/>
    </row>
    <row r="269" spans="1:86" s="323" customFormat="1" x14ac:dyDescent="0.25">
      <c r="A269" s="102"/>
      <c r="B269" s="102"/>
      <c r="C269" s="102"/>
      <c r="D269" s="102"/>
      <c r="E269" s="102"/>
      <c r="F269" s="102"/>
      <c r="G269" s="102"/>
      <c r="AH269" s="324"/>
      <c r="AI269" s="324"/>
      <c r="AP269" s="324"/>
      <c r="AQ269" s="324"/>
      <c r="BD269" s="324"/>
      <c r="BE269" s="324"/>
      <c r="BF269" s="324"/>
      <c r="BG269" s="324"/>
      <c r="BH269" s="324"/>
      <c r="BI269" s="324"/>
      <c r="BJ269" s="324"/>
      <c r="BK269" s="324"/>
      <c r="BL269" s="324"/>
      <c r="BM269" s="324"/>
      <c r="BN269" s="324"/>
      <c r="BO269" s="324"/>
      <c r="BW269" s="325"/>
      <c r="BX269" s="325"/>
      <c r="BY269" s="325"/>
      <c r="BZ269" s="325"/>
      <c r="CA269" s="325"/>
      <c r="CB269" s="325"/>
      <c r="CC269" s="325"/>
      <c r="CD269" s="325"/>
      <c r="CE269" s="325"/>
      <c r="CF269" s="325"/>
      <c r="CG269" s="325"/>
      <c r="CH269" s="325"/>
    </row>
    <row r="270" spans="1:86" s="323" customFormat="1" x14ac:dyDescent="0.25">
      <c r="A270" s="102"/>
      <c r="B270" s="102"/>
      <c r="C270" s="102"/>
      <c r="D270" s="102"/>
      <c r="E270" s="102"/>
      <c r="F270" s="102"/>
      <c r="G270" s="102"/>
      <c r="AH270" s="324"/>
      <c r="AI270" s="324"/>
      <c r="AP270" s="324"/>
      <c r="AQ270" s="324"/>
      <c r="BD270" s="324"/>
      <c r="BE270" s="324"/>
      <c r="BF270" s="324"/>
      <c r="BG270" s="324"/>
      <c r="BH270" s="324"/>
      <c r="BI270" s="324"/>
      <c r="BJ270" s="324"/>
      <c r="BK270" s="324"/>
      <c r="BL270" s="324"/>
      <c r="BM270" s="324"/>
      <c r="BN270" s="324"/>
      <c r="BO270" s="324"/>
      <c r="BW270" s="325"/>
      <c r="BX270" s="325"/>
      <c r="BY270" s="325"/>
      <c r="BZ270" s="325"/>
      <c r="CA270" s="325"/>
      <c r="CB270" s="325"/>
      <c r="CC270" s="325"/>
      <c r="CD270" s="325"/>
      <c r="CE270" s="325"/>
      <c r="CF270" s="325"/>
      <c r="CG270" s="325"/>
      <c r="CH270" s="325"/>
    </row>
    <row r="271" spans="1:86" s="323" customFormat="1" x14ac:dyDescent="0.25">
      <c r="A271" s="102"/>
      <c r="B271" s="102"/>
      <c r="C271" s="102"/>
      <c r="D271" s="102"/>
      <c r="E271" s="102"/>
      <c r="F271" s="102"/>
      <c r="G271" s="102"/>
      <c r="AH271" s="324"/>
      <c r="AI271" s="324"/>
      <c r="AP271" s="324"/>
      <c r="AQ271" s="324"/>
      <c r="BD271" s="324"/>
      <c r="BE271" s="324"/>
      <c r="BF271" s="324"/>
      <c r="BG271" s="324"/>
      <c r="BH271" s="324"/>
      <c r="BI271" s="324"/>
      <c r="BJ271" s="324"/>
      <c r="BK271" s="324"/>
      <c r="BL271" s="324"/>
      <c r="BM271" s="324"/>
      <c r="BN271" s="324"/>
      <c r="BO271" s="324"/>
      <c r="BW271" s="325"/>
      <c r="BX271" s="325"/>
      <c r="BY271" s="325"/>
      <c r="BZ271" s="325"/>
      <c r="CA271" s="325"/>
      <c r="CB271" s="325"/>
      <c r="CC271" s="325"/>
      <c r="CD271" s="325"/>
      <c r="CE271" s="325"/>
      <c r="CF271" s="325"/>
      <c r="CG271" s="325"/>
      <c r="CH271" s="325"/>
    </row>
    <row r="272" spans="1:86" s="323" customFormat="1" x14ac:dyDescent="0.25">
      <c r="A272" s="102"/>
      <c r="B272" s="102"/>
      <c r="C272" s="102"/>
      <c r="D272" s="102"/>
      <c r="E272" s="102"/>
      <c r="F272" s="102"/>
      <c r="G272" s="102"/>
      <c r="AH272" s="324"/>
      <c r="AI272" s="324"/>
      <c r="AP272" s="324"/>
      <c r="AQ272" s="324"/>
      <c r="BD272" s="324"/>
      <c r="BE272" s="324"/>
      <c r="BF272" s="324"/>
      <c r="BG272" s="324"/>
      <c r="BH272" s="324"/>
      <c r="BI272" s="324"/>
      <c r="BJ272" s="324"/>
      <c r="BK272" s="324"/>
      <c r="BL272" s="324"/>
      <c r="BM272" s="324"/>
      <c r="BN272" s="324"/>
      <c r="BO272" s="324"/>
      <c r="BW272" s="325"/>
      <c r="BX272" s="325"/>
      <c r="BY272" s="325"/>
      <c r="BZ272" s="325"/>
      <c r="CA272" s="325"/>
      <c r="CB272" s="325"/>
      <c r="CC272" s="325"/>
      <c r="CD272" s="325"/>
      <c r="CE272" s="325"/>
      <c r="CF272" s="325"/>
      <c r="CG272" s="325"/>
      <c r="CH272" s="325"/>
    </row>
    <row r="273" spans="1:86" s="323" customFormat="1" x14ac:dyDescent="0.25">
      <c r="A273" s="102"/>
      <c r="B273" s="102"/>
      <c r="C273" s="102"/>
      <c r="D273" s="102"/>
      <c r="E273" s="102"/>
      <c r="F273" s="102"/>
      <c r="G273" s="102"/>
      <c r="AH273" s="324"/>
      <c r="AI273" s="324"/>
      <c r="AP273" s="324"/>
      <c r="AQ273" s="324"/>
      <c r="BD273" s="324"/>
      <c r="BE273" s="324"/>
      <c r="BF273" s="324"/>
      <c r="BG273" s="324"/>
      <c r="BH273" s="324"/>
      <c r="BI273" s="324"/>
      <c r="BJ273" s="324"/>
      <c r="BK273" s="324"/>
      <c r="BL273" s="324"/>
      <c r="BM273" s="324"/>
      <c r="BN273" s="324"/>
      <c r="BO273" s="324"/>
      <c r="BW273" s="325"/>
      <c r="BX273" s="325"/>
      <c r="BY273" s="325"/>
      <c r="BZ273" s="325"/>
      <c r="CA273" s="325"/>
      <c r="CB273" s="325"/>
      <c r="CC273" s="325"/>
      <c r="CD273" s="325"/>
      <c r="CE273" s="325"/>
      <c r="CF273" s="325"/>
      <c r="CG273" s="325"/>
      <c r="CH273" s="325"/>
    </row>
    <row r="274" spans="1:86" s="323" customFormat="1" x14ac:dyDescent="0.25">
      <c r="A274" s="102"/>
      <c r="B274" s="102"/>
      <c r="C274" s="102"/>
      <c r="D274" s="102"/>
      <c r="E274" s="102"/>
      <c r="F274" s="102"/>
      <c r="G274" s="102"/>
      <c r="AH274" s="324"/>
      <c r="AI274" s="324"/>
      <c r="AP274" s="324"/>
      <c r="AQ274" s="324"/>
      <c r="BD274" s="324"/>
      <c r="BE274" s="324"/>
      <c r="BF274" s="324"/>
      <c r="BG274" s="324"/>
      <c r="BH274" s="324"/>
      <c r="BI274" s="324"/>
      <c r="BJ274" s="324"/>
      <c r="BK274" s="324"/>
      <c r="BL274" s="324"/>
      <c r="BM274" s="324"/>
      <c r="BN274" s="324"/>
      <c r="BO274" s="324"/>
      <c r="BW274" s="325"/>
      <c r="BX274" s="325"/>
      <c r="BY274" s="325"/>
      <c r="BZ274" s="325"/>
      <c r="CA274" s="325"/>
      <c r="CB274" s="325"/>
      <c r="CC274" s="325"/>
      <c r="CD274" s="325"/>
      <c r="CE274" s="325"/>
      <c r="CF274" s="325"/>
      <c r="CG274" s="325"/>
      <c r="CH274" s="325"/>
    </row>
    <row r="275" spans="1:86" s="323" customFormat="1" x14ac:dyDescent="0.25">
      <c r="A275" s="102"/>
      <c r="B275" s="102"/>
      <c r="C275" s="102"/>
      <c r="D275" s="102"/>
      <c r="E275" s="102"/>
      <c r="F275" s="102"/>
      <c r="G275" s="102"/>
      <c r="AH275" s="324"/>
      <c r="AI275" s="324"/>
      <c r="AP275" s="324"/>
      <c r="AQ275" s="324"/>
      <c r="BD275" s="324"/>
      <c r="BE275" s="324"/>
      <c r="BF275" s="324"/>
      <c r="BG275" s="324"/>
      <c r="BH275" s="324"/>
      <c r="BI275" s="324"/>
      <c r="BJ275" s="324"/>
      <c r="BK275" s="324"/>
      <c r="BL275" s="324"/>
      <c r="BM275" s="324"/>
      <c r="BN275" s="324"/>
      <c r="BO275" s="324"/>
      <c r="BW275" s="325"/>
      <c r="BX275" s="325"/>
      <c r="BY275" s="325"/>
      <c r="BZ275" s="325"/>
      <c r="CA275" s="325"/>
      <c r="CB275" s="325"/>
      <c r="CC275" s="325"/>
      <c r="CD275" s="325"/>
      <c r="CE275" s="325"/>
      <c r="CF275" s="325"/>
      <c r="CG275" s="325"/>
      <c r="CH275" s="325"/>
    </row>
    <row r="276" spans="1:86" s="323" customFormat="1" x14ac:dyDescent="0.25">
      <c r="A276" s="102"/>
      <c r="B276" s="102"/>
      <c r="C276" s="102"/>
      <c r="D276" s="102"/>
      <c r="E276" s="102"/>
      <c r="F276" s="102"/>
      <c r="G276" s="102"/>
      <c r="AH276" s="324"/>
      <c r="AI276" s="324"/>
      <c r="AP276" s="324"/>
      <c r="AQ276" s="324"/>
      <c r="BD276" s="324"/>
      <c r="BE276" s="324"/>
      <c r="BF276" s="324"/>
      <c r="BG276" s="324"/>
      <c r="BH276" s="324"/>
      <c r="BI276" s="324"/>
      <c r="BJ276" s="324"/>
      <c r="BK276" s="324"/>
      <c r="BL276" s="324"/>
      <c r="BM276" s="324"/>
      <c r="BN276" s="324"/>
      <c r="BO276" s="324"/>
      <c r="BW276" s="325"/>
      <c r="BX276" s="325"/>
      <c r="BY276" s="325"/>
      <c r="BZ276" s="325"/>
      <c r="CA276" s="325"/>
      <c r="CB276" s="325"/>
      <c r="CC276" s="325"/>
      <c r="CD276" s="325"/>
      <c r="CE276" s="325"/>
      <c r="CF276" s="325"/>
      <c r="CG276" s="325"/>
      <c r="CH276" s="325"/>
    </row>
    <row r="277" spans="1:86" s="323" customFormat="1" x14ac:dyDescent="0.25">
      <c r="A277" s="102"/>
      <c r="B277" s="102"/>
      <c r="C277" s="102"/>
      <c r="D277" s="102"/>
      <c r="E277" s="102"/>
      <c r="F277" s="102"/>
      <c r="G277" s="102"/>
      <c r="AH277" s="324"/>
      <c r="AI277" s="324"/>
      <c r="AP277" s="324"/>
      <c r="AQ277" s="324"/>
      <c r="BD277" s="324"/>
      <c r="BE277" s="324"/>
      <c r="BF277" s="324"/>
      <c r="BG277" s="324"/>
      <c r="BH277" s="324"/>
      <c r="BI277" s="324"/>
      <c r="BJ277" s="324"/>
      <c r="BK277" s="324"/>
      <c r="BL277" s="324"/>
      <c r="BM277" s="324"/>
      <c r="BN277" s="324"/>
      <c r="BO277" s="324"/>
      <c r="BW277" s="325"/>
      <c r="BX277" s="325"/>
      <c r="BY277" s="325"/>
      <c r="BZ277" s="325"/>
      <c r="CA277" s="325"/>
      <c r="CB277" s="325"/>
      <c r="CC277" s="325"/>
      <c r="CD277" s="325"/>
      <c r="CE277" s="325"/>
      <c r="CF277" s="325"/>
      <c r="CG277" s="325"/>
      <c r="CH277" s="325"/>
    </row>
    <row r="278" spans="1:86" s="323" customFormat="1" x14ac:dyDescent="0.25">
      <c r="A278" s="102"/>
      <c r="B278" s="102"/>
      <c r="C278" s="102"/>
      <c r="D278" s="102"/>
      <c r="E278" s="102"/>
      <c r="F278" s="102"/>
      <c r="G278" s="102"/>
      <c r="AH278" s="324"/>
      <c r="AI278" s="324"/>
      <c r="AP278" s="324"/>
      <c r="AQ278" s="324"/>
      <c r="BD278" s="324"/>
      <c r="BE278" s="324"/>
      <c r="BF278" s="324"/>
      <c r="BG278" s="324"/>
      <c r="BH278" s="324"/>
      <c r="BI278" s="324"/>
      <c r="BJ278" s="324"/>
      <c r="BK278" s="324"/>
      <c r="BL278" s="324"/>
      <c r="BM278" s="324"/>
      <c r="BN278" s="324"/>
      <c r="BO278" s="324"/>
      <c r="BW278" s="325"/>
      <c r="BX278" s="325"/>
      <c r="BY278" s="325"/>
      <c r="BZ278" s="325"/>
      <c r="CA278" s="325"/>
      <c r="CB278" s="325"/>
      <c r="CC278" s="325"/>
      <c r="CD278" s="325"/>
      <c r="CE278" s="325"/>
      <c r="CF278" s="325"/>
      <c r="CG278" s="325"/>
      <c r="CH278" s="325"/>
    </row>
    <row r="279" spans="1:86" s="323" customFormat="1" x14ac:dyDescent="0.25">
      <c r="A279" s="102"/>
      <c r="B279" s="102"/>
      <c r="C279" s="102"/>
      <c r="D279" s="102"/>
      <c r="E279" s="102"/>
      <c r="F279" s="102"/>
      <c r="G279" s="102"/>
      <c r="AH279" s="324"/>
      <c r="AI279" s="324"/>
      <c r="AP279" s="324"/>
      <c r="AQ279" s="324"/>
      <c r="BD279" s="324"/>
      <c r="BE279" s="324"/>
      <c r="BF279" s="324"/>
      <c r="BG279" s="324"/>
      <c r="BH279" s="324"/>
      <c r="BI279" s="324"/>
      <c r="BJ279" s="324"/>
      <c r="BK279" s="324"/>
      <c r="BL279" s="324"/>
      <c r="BM279" s="324"/>
      <c r="BN279" s="324"/>
      <c r="BO279" s="324"/>
      <c r="BW279" s="325"/>
      <c r="BX279" s="325"/>
      <c r="BY279" s="325"/>
      <c r="BZ279" s="325"/>
      <c r="CA279" s="325"/>
      <c r="CB279" s="325"/>
      <c r="CC279" s="325"/>
      <c r="CD279" s="325"/>
      <c r="CE279" s="325"/>
      <c r="CF279" s="325"/>
      <c r="CG279" s="325"/>
      <c r="CH279" s="325"/>
    </row>
    <row r="280" spans="1:86" s="323" customFormat="1" x14ac:dyDescent="0.25">
      <c r="A280" s="102"/>
      <c r="B280" s="102"/>
      <c r="C280" s="102"/>
      <c r="D280" s="102"/>
      <c r="E280" s="102"/>
      <c r="F280" s="102"/>
      <c r="G280" s="102"/>
      <c r="AH280" s="324"/>
      <c r="AI280" s="324"/>
      <c r="AP280" s="324"/>
      <c r="AQ280" s="324"/>
      <c r="BD280" s="324"/>
      <c r="BE280" s="324"/>
      <c r="BF280" s="324"/>
      <c r="BG280" s="324"/>
      <c r="BH280" s="324"/>
      <c r="BI280" s="324"/>
      <c r="BJ280" s="324"/>
      <c r="BK280" s="324"/>
      <c r="BL280" s="324"/>
      <c r="BM280" s="324"/>
      <c r="BN280" s="324"/>
      <c r="BO280" s="324"/>
      <c r="BW280" s="325"/>
      <c r="BX280" s="325"/>
      <c r="BY280" s="325"/>
      <c r="BZ280" s="325"/>
      <c r="CA280" s="325"/>
      <c r="CB280" s="325"/>
      <c r="CC280" s="325"/>
      <c r="CD280" s="325"/>
      <c r="CE280" s="325"/>
      <c r="CF280" s="325"/>
      <c r="CG280" s="325"/>
      <c r="CH280" s="325"/>
    </row>
    <row r="281" spans="1:86" s="323" customFormat="1" x14ac:dyDescent="0.25">
      <c r="A281" s="102"/>
      <c r="B281" s="102"/>
      <c r="C281" s="102"/>
      <c r="D281" s="102"/>
      <c r="E281" s="102"/>
      <c r="F281" s="102"/>
      <c r="G281" s="102"/>
      <c r="AH281" s="324"/>
      <c r="AI281" s="324"/>
      <c r="AP281" s="324"/>
      <c r="AQ281" s="324"/>
      <c r="BD281" s="324"/>
      <c r="BE281" s="324"/>
      <c r="BF281" s="324"/>
      <c r="BG281" s="324"/>
      <c r="BH281" s="324"/>
      <c r="BI281" s="324"/>
      <c r="BJ281" s="324"/>
      <c r="BK281" s="324"/>
      <c r="BL281" s="324"/>
      <c r="BM281" s="324"/>
      <c r="BN281" s="324"/>
      <c r="BO281" s="324"/>
      <c r="BW281" s="325"/>
      <c r="BX281" s="325"/>
      <c r="BY281" s="325"/>
      <c r="BZ281" s="325"/>
      <c r="CA281" s="325"/>
      <c r="CB281" s="325"/>
      <c r="CC281" s="325"/>
      <c r="CD281" s="325"/>
      <c r="CE281" s="325"/>
      <c r="CF281" s="325"/>
      <c r="CG281" s="325"/>
      <c r="CH281" s="325"/>
    </row>
    <row r="282" spans="1:86" s="323" customFormat="1" x14ac:dyDescent="0.25">
      <c r="A282" s="102"/>
      <c r="B282" s="102"/>
      <c r="C282" s="102"/>
      <c r="D282" s="102"/>
      <c r="E282" s="102"/>
      <c r="F282" s="102"/>
      <c r="G282" s="102"/>
      <c r="AH282" s="324"/>
      <c r="AI282" s="324"/>
      <c r="AP282" s="324"/>
      <c r="AQ282" s="324"/>
      <c r="BD282" s="324"/>
      <c r="BE282" s="324"/>
      <c r="BF282" s="324"/>
      <c r="BG282" s="324"/>
      <c r="BH282" s="324"/>
      <c r="BI282" s="324"/>
      <c r="BJ282" s="324"/>
      <c r="BK282" s="324"/>
      <c r="BL282" s="324"/>
      <c r="BM282" s="324"/>
      <c r="BN282" s="324"/>
      <c r="BO282" s="324"/>
      <c r="BW282" s="325"/>
      <c r="BX282" s="325"/>
      <c r="BY282" s="325"/>
      <c r="BZ282" s="325"/>
      <c r="CA282" s="325"/>
      <c r="CB282" s="325"/>
      <c r="CC282" s="325"/>
      <c r="CD282" s="325"/>
      <c r="CE282" s="325"/>
      <c r="CF282" s="325"/>
      <c r="CG282" s="325"/>
      <c r="CH282" s="325"/>
    </row>
    <row r="283" spans="1:86" s="323" customFormat="1" x14ac:dyDescent="0.25">
      <c r="A283" s="102"/>
      <c r="B283" s="102"/>
      <c r="C283" s="102"/>
      <c r="D283" s="102"/>
      <c r="E283" s="102"/>
      <c r="F283" s="102"/>
      <c r="G283" s="102"/>
      <c r="AH283" s="324"/>
      <c r="AI283" s="324"/>
      <c r="AP283" s="324"/>
      <c r="AQ283" s="324"/>
      <c r="BD283" s="324"/>
      <c r="BE283" s="324"/>
      <c r="BF283" s="324"/>
      <c r="BG283" s="324"/>
      <c r="BH283" s="324"/>
      <c r="BI283" s="324"/>
      <c r="BJ283" s="324"/>
      <c r="BK283" s="324"/>
      <c r="BL283" s="324"/>
      <c r="BM283" s="324"/>
      <c r="BN283" s="324"/>
      <c r="BO283" s="324"/>
      <c r="BW283" s="325"/>
      <c r="BX283" s="325"/>
      <c r="BY283" s="325"/>
      <c r="BZ283" s="325"/>
      <c r="CA283" s="325"/>
      <c r="CB283" s="325"/>
      <c r="CC283" s="325"/>
      <c r="CD283" s="325"/>
      <c r="CE283" s="325"/>
      <c r="CF283" s="325"/>
      <c r="CG283" s="325"/>
      <c r="CH283" s="325"/>
    </row>
    <row r="284" spans="1:86" s="323" customFormat="1" x14ac:dyDescent="0.25">
      <c r="A284" s="102"/>
      <c r="B284" s="102"/>
      <c r="C284" s="102"/>
      <c r="D284" s="102"/>
      <c r="E284" s="102"/>
      <c r="F284" s="102"/>
      <c r="G284" s="102"/>
      <c r="AH284" s="324"/>
      <c r="AI284" s="324"/>
      <c r="AP284" s="324"/>
      <c r="AQ284" s="324"/>
      <c r="BD284" s="324"/>
      <c r="BE284" s="324"/>
      <c r="BF284" s="324"/>
      <c r="BG284" s="324"/>
      <c r="BH284" s="324"/>
      <c r="BI284" s="324"/>
      <c r="BJ284" s="324"/>
      <c r="BK284" s="324"/>
      <c r="BL284" s="324"/>
      <c r="BM284" s="324"/>
      <c r="BN284" s="324"/>
      <c r="BO284" s="324"/>
      <c r="BW284" s="325"/>
      <c r="BX284" s="325"/>
      <c r="BY284" s="325"/>
      <c r="BZ284" s="325"/>
      <c r="CA284" s="325"/>
      <c r="CB284" s="325"/>
      <c r="CC284" s="325"/>
      <c r="CD284" s="325"/>
      <c r="CE284" s="325"/>
      <c r="CF284" s="325"/>
      <c r="CG284" s="325"/>
      <c r="CH284" s="325"/>
    </row>
    <row r="285" spans="1:86" s="323" customFormat="1" x14ac:dyDescent="0.25">
      <c r="A285" s="102"/>
      <c r="B285" s="102"/>
      <c r="C285" s="102"/>
      <c r="D285" s="102"/>
      <c r="E285" s="102"/>
      <c r="F285" s="102"/>
      <c r="G285" s="102"/>
      <c r="AH285" s="324"/>
      <c r="AI285" s="324"/>
      <c r="AP285" s="324"/>
      <c r="AQ285" s="324"/>
      <c r="BD285" s="324"/>
      <c r="BE285" s="324"/>
      <c r="BF285" s="324"/>
      <c r="BG285" s="324"/>
      <c r="BH285" s="324"/>
      <c r="BI285" s="324"/>
      <c r="BJ285" s="324"/>
      <c r="BK285" s="324"/>
      <c r="BL285" s="324"/>
      <c r="BM285" s="324"/>
      <c r="BN285" s="324"/>
      <c r="BO285" s="324"/>
      <c r="BW285" s="325"/>
      <c r="BX285" s="325"/>
      <c r="BY285" s="325"/>
      <c r="BZ285" s="325"/>
      <c r="CA285" s="325"/>
      <c r="CB285" s="325"/>
      <c r="CC285" s="325"/>
      <c r="CD285" s="325"/>
      <c r="CE285" s="325"/>
      <c r="CF285" s="325"/>
      <c r="CG285" s="325"/>
      <c r="CH285" s="325"/>
    </row>
    <row r="286" spans="1:86" s="323" customFormat="1" x14ac:dyDescent="0.25">
      <c r="A286" s="102"/>
      <c r="B286" s="102"/>
      <c r="C286" s="102"/>
      <c r="D286" s="102"/>
      <c r="E286" s="102"/>
      <c r="F286" s="102"/>
      <c r="G286" s="102"/>
      <c r="AH286" s="324"/>
      <c r="AI286" s="324"/>
      <c r="AP286" s="324"/>
      <c r="AQ286" s="324"/>
      <c r="BD286" s="324"/>
      <c r="BE286" s="324"/>
      <c r="BF286" s="324"/>
      <c r="BG286" s="324"/>
      <c r="BH286" s="324"/>
      <c r="BI286" s="324"/>
      <c r="BJ286" s="324"/>
      <c r="BK286" s="324"/>
      <c r="BL286" s="324"/>
      <c r="BM286" s="324"/>
      <c r="BN286" s="324"/>
      <c r="BO286" s="324"/>
      <c r="BW286" s="325"/>
      <c r="BX286" s="325"/>
      <c r="BY286" s="325"/>
      <c r="BZ286" s="325"/>
      <c r="CA286" s="325"/>
      <c r="CB286" s="325"/>
      <c r="CC286" s="325"/>
      <c r="CD286" s="325"/>
      <c r="CE286" s="325"/>
      <c r="CF286" s="325"/>
      <c r="CG286" s="325"/>
      <c r="CH286" s="325"/>
    </row>
    <row r="287" spans="1:86" s="323" customFormat="1" x14ac:dyDescent="0.25">
      <c r="A287" s="102"/>
      <c r="B287" s="102"/>
      <c r="C287" s="102"/>
      <c r="D287" s="102"/>
      <c r="E287" s="102"/>
      <c r="F287" s="102"/>
      <c r="G287" s="102"/>
      <c r="AH287" s="324"/>
      <c r="AI287" s="324"/>
      <c r="AP287" s="324"/>
      <c r="AQ287" s="324"/>
      <c r="BD287" s="324"/>
      <c r="BE287" s="324"/>
      <c r="BF287" s="324"/>
      <c r="BG287" s="324"/>
      <c r="BH287" s="324"/>
      <c r="BI287" s="324"/>
      <c r="BJ287" s="324"/>
      <c r="BK287" s="324"/>
      <c r="BL287" s="324"/>
      <c r="BM287" s="324"/>
      <c r="BN287" s="324"/>
      <c r="BO287" s="324"/>
      <c r="BW287" s="325"/>
      <c r="BX287" s="325"/>
      <c r="BY287" s="325"/>
      <c r="BZ287" s="325"/>
      <c r="CA287" s="325"/>
      <c r="CB287" s="325"/>
      <c r="CC287" s="325"/>
      <c r="CD287" s="325"/>
      <c r="CE287" s="325"/>
      <c r="CF287" s="325"/>
      <c r="CG287" s="325"/>
      <c r="CH287" s="325"/>
    </row>
    <row r="288" spans="1:86" s="323" customFormat="1" x14ac:dyDescent="0.25">
      <c r="A288" s="102"/>
      <c r="B288" s="102"/>
      <c r="C288" s="102"/>
      <c r="D288" s="102"/>
      <c r="E288" s="102"/>
      <c r="F288" s="102"/>
      <c r="G288" s="102"/>
      <c r="AH288" s="324"/>
      <c r="AI288" s="324"/>
      <c r="AP288" s="324"/>
      <c r="AQ288" s="324"/>
      <c r="BD288" s="324"/>
      <c r="BE288" s="324"/>
      <c r="BF288" s="324"/>
      <c r="BG288" s="324"/>
      <c r="BH288" s="324"/>
      <c r="BI288" s="324"/>
      <c r="BJ288" s="324"/>
      <c r="BK288" s="324"/>
      <c r="BL288" s="324"/>
      <c r="BM288" s="324"/>
      <c r="BN288" s="324"/>
      <c r="BO288" s="324"/>
      <c r="BW288" s="325"/>
      <c r="BX288" s="325"/>
      <c r="BY288" s="325"/>
      <c r="BZ288" s="325"/>
      <c r="CA288" s="325"/>
      <c r="CB288" s="325"/>
      <c r="CC288" s="325"/>
      <c r="CD288" s="325"/>
      <c r="CE288" s="325"/>
      <c r="CF288" s="325"/>
      <c r="CG288" s="325"/>
      <c r="CH288" s="325"/>
    </row>
    <row r="289" spans="1:86" s="323" customFormat="1" x14ac:dyDescent="0.25">
      <c r="A289" s="102"/>
      <c r="B289" s="102"/>
      <c r="C289" s="102"/>
      <c r="D289" s="102"/>
      <c r="E289" s="102"/>
      <c r="F289" s="102"/>
      <c r="G289" s="102"/>
      <c r="AH289" s="324"/>
      <c r="AI289" s="324"/>
      <c r="AP289" s="324"/>
      <c r="AQ289" s="324"/>
      <c r="BD289" s="324"/>
      <c r="BE289" s="324"/>
      <c r="BF289" s="324"/>
      <c r="BG289" s="324"/>
      <c r="BH289" s="324"/>
      <c r="BI289" s="324"/>
      <c r="BJ289" s="324"/>
      <c r="BK289" s="324"/>
      <c r="BL289" s="324"/>
      <c r="BM289" s="324"/>
      <c r="BN289" s="324"/>
      <c r="BO289" s="324"/>
      <c r="BW289" s="325"/>
      <c r="BX289" s="325"/>
      <c r="BY289" s="325"/>
      <c r="BZ289" s="325"/>
      <c r="CA289" s="325"/>
      <c r="CB289" s="325"/>
      <c r="CC289" s="325"/>
      <c r="CD289" s="325"/>
      <c r="CE289" s="325"/>
      <c r="CF289" s="325"/>
      <c r="CG289" s="325"/>
      <c r="CH289" s="325"/>
    </row>
    <row r="290" spans="1:86" s="323" customFormat="1" x14ac:dyDescent="0.25">
      <c r="A290" s="102"/>
      <c r="B290" s="102"/>
      <c r="C290" s="102"/>
      <c r="D290" s="102"/>
      <c r="E290" s="102"/>
      <c r="F290" s="102"/>
      <c r="G290" s="102"/>
      <c r="AH290" s="324"/>
      <c r="AI290" s="324"/>
      <c r="AP290" s="324"/>
      <c r="AQ290" s="324"/>
      <c r="BD290" s="324"/>
      <c r="BE290" s="324"/>
      <c r="BF290" s="324"/>
      <c r="BG290" s="324"/>
      <c r="BH290" s="324"/>
      <c r="BI290" s="324"/>
      <c r="BJ290" s="324"/>
      <c r="BK290" s="324"/>
      <c r="BL290" s="324"/>
      <c r="BM290" s="324"/>
      <c r="BN290" s="324"/>
      <c r="BO290" s="324"/>
      <c r="BW290" s="325"/>
      <c r="BX290" s="325"/>
      <c r="BY290" s="325"/>
      <c r="BZ290" s="325"/>
      <c r="CA290" s="325"/>
      <c r="CB290" s="325"/>
      <c r="CC290" s="325"/>
      <c r="CD290" s="325"/>
      <c r="CE290" s="325"/>
      <c r="CF290" s="325"/>
      <c r="CG290" s="325"/>
      <c r="CH290" s="325"/>
    </row>
    <row r="291" spans="1:86" s="323" customFormat="1" x14ac:dyDescent="0.25">
      <c r="A291" s="102"/>
      <c r="B291" s="102"/>
      <c r="C291" s="102"/>
      <c r="D291" s="102"/>
      <c r="E291" s="102"/>
      <c r="F291" s="102"/>
      <c r="G291" s="102"/>
      <c r="AH291" s="324"/>
      <c r="AI291" s="324"/>
      <c r="AP291" s="324"/>
      <c r="AQ291" s="324"/>
      <c r="BD291" s="324"/>
      <c r="BE291" s="324"/>
      <c r="BF291" s="324"/>
      <c r="BG291" s="324"/>
      <c r="BH291" s="324"/>
      <c r="BI291" s="324"/>
      <c r="BJ291" s="324"/>
      <c r="BK291" s="324"/>
      <c r="BL291" s="324"/>
      <c r="BM291" s="324"/>
      <c r="BN291" s="324"/>
      <c r="BO291" s="324"/>
      <c r="BW291" s="325"/>
      <c r="BX291" s="325"/>
      <c r="BY291" s="325"/>
      <c r="BZ291" s="325"/>
      <c r="CA291" s="325"/>
      <c r="CB291" s="325"/>
      <c r="CC291" s="325"/>
      <c r="CD291" s="325"/>
      <c r="CE291" s="325"/>
      <c r="CF291" s="325"/>
      <c r="CG291" s="325"/>
      <c r="CH291" s="325"/>
    </row>
    <row r="292" spans="1:86" s="323" customFormat="1" x14ac:dyDescent="0.25">
      <c r="A292" s="102"/>
      <c r="B292" s="102"/>
      <c r="C292" s="102"/>
      <c r="D292" s="102"/>
      <c r="E292" s="102"/>
      <c r="F292" s="102"/>
      <c r="G292" s="102"/>
      <c r="AH292" s="324"/>
      <c r="AI292" s="324"/>
      <c r="AP292" s="324"/>
      <c r="AQ292" s="324"/>
      <c r="BD292" s="324"/>
      <c r="BE292" s="324"/>
      <c r="BF292" s="324"/>
      <c r="BG292" s="324"/>
      <c r="BH292" s="324"/>
      <c r="BI292" s="324"/>
      <c r="BJ292" s="324"/>
      <c r="BK292" s="324"/>
      <c r="BL292" s="324"/>
      <c r="BM292" s="324"/>
      <c r="BN292" s="324"/>
      <c r="BO292" s="324"/>
      <c r="BW292" s="325"/>
      <c r="BX292" s="325"/>
      <c r="BY292" s="325"/>
      <c r="BZ292" s="325"/>
      <c r="CA292" s="325"/>
      <c r="CB292" s="325"/>
      <c r="CC292" s="325"/>
      <c r="CD292" s="325"/>
      <c r="CE292" s="325"/>
      <c r="CF292" s="325"/>
      <c r="CG292" s="325"/>
      <c r="CH292" s="325"/>
    </row>
    <row r="293" spans="1:86" s="323" customFormat="1" x14ac:dyDescent="0.25">
      <c r="A293" s="102"/>
      <c r="B293" s="102"/>
      <c r="C293" s="102"/>
      <c r="D293" s="102"/>
      <c r="E293" s="102"/>
      <c r="F293" s="102"/>
      <c r="G293" s="102"/>
      <c r="AH293" s="324"/>
      <c r="AI293" s="324"/>
      <c r="AP293" s="324"/>
      <c r="AQ293" s="324"/>
      <c r="BD293" s="324"/>
      <c r="BE293" s="324"/>
      <c r="BF293" s="324"/>
      <c r="BG293" s="324"/>
      <c r="BH293" s="324"/>
      <c r="BI293" s="324"/>
      <c r="BJ293" s="324"/>
      <c r="BK293" s="324"/>
      <c r="BL293" s="324"/>
      <c r="BM293" s="324"/>
      <c r="BN293" s="324"/>
      <c r="BO293" s="324"/>
      <c r="BW293" s="325"/>
      <c r="BX293" s="325"/>
      <c r="BY293" s="325"/>
      <c r="BZ293" s="325"/>
      <c r="CA293" s="325"/>
      <c r="CB293" s="325"/>
      <c r="CC293" s="325"/>
      <c r="CD293" s="325"/>
      <c r="CE293" s="325"/>
      <c r="CF293" s="325"/>
      <c r="CG293" s="325"/>
      <c r="CH293" s="325"/>
    </row>
    <row r="294" spans="1:86" s="323" customFormat="1" x14ac:dyDescent="0.25">
      <c r="A294" s="102"/>
      <c r="B294" s="102"/>
      <c r="C294" s="102"/>
      <c r="D294" s="102"/>
      <c r="E294" s="102"/>
      <c r="F294" s="102"/>
      <c r="G294" s="102"/>
      <c r="AH294" s="324"/>
      <c r="AI294" s="324"/>
      <c r="AP294" s="324"/>
      <c r="AQ294" s="324"/>
      <c r="BD294" s="324"/>
      <c r="BE294" s="324"/>
      <c r="BF294" s="324"/>
      <c r="BG294" s="324"/>
      <c r="BH294" s="324"/>
      <c r="BI294" s="324"/>
      <c r="BJ294" s="324"/>
      <c r="BK294" s="324"/>
      <c r="BL294" s="324"/>
      <c r="BM294" s="324"/>
      <c r="BN294" s="324"/>
      <c r="BO294" s="324"/>
      <c r="BW294" s="325"/>
      <c r="BX294" s="325"/>
      <c r="BY294" s="325"/>
      <c r="BZ294" s="325"/>
      <c r="CA294" s="325"/>
      <c r="CB294" s="325"/>
      <c r="CC294" s="325"/>
      <c r="CD294" s="325"/>
      <c r="CE294" s="325"/>
      <c r="CF294" s="325"/>
      <c r="CG294" s="325"/>
      <c r="CH294" s="325"/>
    </row>
    <row r="295" spans="1:86" s="323" customFormat="1" x14ac:dyDescent="0.25">
      <c r="A295" s="102"/>
      <c r="B295" s="102"/>
      <c r="C295" s="102"/>
      <c r="D295" s="102"/>
      <c r="E295" s="102"/>
      <c r="F295" s="102"/>
      <c r="G295" s="102"/>
      <c r="AH295" s="324"/>
      <c r="AI295" s="324"/>
      <c r="AP295" s="324"/>
      <c r="AQ295" s="324"/>
      <c r="BD295" s="324"/>
      <c r="BE295" s="324"/>
      <c r="BF295" s="324"/>
      <c r="BG295" s="324"/>
      <c r="BH295" s="324"/>
      <c r="BI295" s="324"/>
      <c r="BJ295" s="324"/>
      <c r="BK295" s="324"/>
      <c r="BL295" s="324"/>
      <c r="BM295" s="324"/>
      <c r="BN295" s="324"/>
      <c r="BO295" s="324"/>
      <c r="BW295" s="325"/>
      <c r="BX295" s="325"/>
      <c r="BY295" s="325"/>
      <c r="BZ295" s="325"/>
      <c r="CA295" s="325"/>
      <c r="CB295" s="325"/>
      <c r="CC295" s="325"/>
      <c r="CD295" s="325"/>
      <c r="CE295" s="325"/>
      <c r="CF295" s="325"/>
      <c r="CG295" s="325"/>
      <c r="CH295" s="325"/>
    </row>
    <row r="296" spans="1:86" s="323" customFormat="1" x14ac:dyDescent="0.25">
      <c r="A296" s="102"/>
      <c r="B296" s="102"/>
      <c r="C296" s="102"/>
      <c r="D296" s="102"/>
      <c r="E296" s="102"/>
      <c r="F296" s="102"/>
      <c r="G296" s="102"/>
      <c r="AH296" s="324"/>
      <c r="AI296" s="324"/>
      <c r="AP296" s="324"/>
      <c r="AQ296" s="324"/>
      <c r="BD296" s="324"/>
      <c r="BE296" s="324"/>
      <c r="BF296" s="324"/>
      <c r="BG296" s="324"/>
      <c r="BH296" s="324"/>
      <c r="BI296" s="324"/>
      <c r="BJ296" s="324"/>
      <c r="BK296" s="324"/>
      <c r="BL296" s="324"/>
      <c r="BM296" s="324"/>
      <c r="BN296" s="324"/>
      <c r="BO296" s="324"/>
      <c r="BW296" s="325"/>
      <c r="BX296" s="325"/>
      <c r="BY296" s="325"/>
      <c r="BZ296" s="325"/>
      <c r="CA296" s="325"/>
      <c r="CB296" s="325"/>
      <c r="CC296" s="325"/>
      <c r="CD296" s="325"/>
      <c r="CE296" s="325"/>
      <c r="CF296" s="325"/>
      <c r="CG296" s="325"/>
      <c r="CH296" s="325"/>
    </row>
    <row r="297" spans="1:86" s="323" customFormat="1" x14ac:dyDescent="0.25">
      <c r="A297" s="102"/>
      <c r="B297" s="102"/>
      <c r="C297" s="102"/>
      <c r="D297" s="102"/>
      <c r="E297" s="102"/>
      <c r="F297" s="102"/>
      <c r="G297" s="102"/>
      <c r="AH297" s="324"/>
      <c r="AI297" s="324"/>
      <c r="AP297" s="324"/>
      <c r="AQ297" s="324"/>
      <c r="BD297" s="324"/>
      <c r="BE297" s="324"/>
      <c r="BF297" s="324"/>
      <c r="BG297" s="324"/>
      <c r="BH297" s="324"/>
      <c r="BI297" s="324"/>
      <c r="BJ297" s="324"/>
      <c r="BK297" s="324"/>
      <c r="BL297" s="324"/>
      <c r="BM297" s="324"/>
      <c r="BN297" s="324"/>
      <c r="BO297" s="324"/>
      <c r="BW297" s="325"/>
      <c r="BX297" s="325"/>
      <c r="BY297" s="325"/>
      <c r="BZ297" s="325"/>
      <c r="CA297" s="325"/>
      <c r="CB297" s="325"/>
      <c r="CC297" s="325"/>
      <c r="CD297" s="325"/>
      <c r="CE297" s="325"/>
      <c r="CF297" s="325"/>
      <c r="CG297" s="325"/>
      <c r="CH297" s="325"/>
    </row>
    <row r="298" spans="1:86" s="323" customFormat="1" x14ac:dyDescent="0.25">
      <c r="A298" s="102"/>
      <c r="B298" s="102"/>
      <c r="C298" s="102"/>
      <c r="D298" s="102"/>
      <c r="E298" s="102"/>
      <c r="F298" s="102"/>
      <c r="G298" s="102"/>
      <c r="AH298" s="324"/>
      <c r="AI298" s="324"/>
      <c r="AP298" s="324"/>
      <c r="AQ298" s="324"/>
      <c r="BD298" s="324"/>
      <c r="BE298" s="324"/>
      <c r="BF298" s="324"/>
      <c r="BG298" s="324"/>
      <c r="BH298" s="324"/>
      <c r="BI298" s="324"/>
      <c r="BJ298" s="324"/>
      <c r="BK298" s="324"/>
      <c r="BL298" s="324"/>
      <c r="BM298" s="324"/>
      <c r="BN298" s="324"/>
      <c r="BO298" s="324"/>
      <c r="BW298" s="325"/>
      <c r="BX298" s="325"/>
      <c r="BY298" s="325"/>
      <c r="BZ298" s="325"/>
      <c r="CA298" s="325"/>
      <c r="CB298" s="325"/>
      <c r="CC298" s="325"/>
      <c r="CD298" s="325"/>
      <c r="CE298" s="325"/>
      <c r="CF298" s="325"/>
      <c r="CG298" s="325"/>
      <c r="CH298" s="325"/>
    </row>
    <row r="299" spans="1:86" s="323" customFormat="1" x14ac:dyDescent="0.25">
      <c r="A299" s="102"/>
      <c r="B299" s="102"/>
      <c r="C299" s="102"/>
      <c r="D299" s="102"/>
      <c r="E299" s="102"/>
      <c r="F299" s="102"/>
      <c r="G299" s="102"/>
      <c r="AH299" s="324"/>
      <c r="AI299" s="324"/>
      <c r="AP299" s="324"/>
      <c r="AQ299" s="324"/>
      <c r="BD299" s="324"/>
      <c r="BE299" s="324"/>
      <c r="BF299" s="324"/>
      <c r="BG299" s="324"/>
      <c r="BH299" s="324"/>
      <c r="BI299" s="324"/>
      <c r="BJ299" s="324"/>
      <c r="BK299" s="324"/>
      <c r="BL299" s="324"/>
      <c r="BM299" s="324"/>
      <c r="BN299" s="324"/>
      <c r="BO299" s="324"/>
      <c r="BW299" s="325"/>
      <c r="BX299" s="325"/>
      <c r="BY299" s="325"/>
      <c r="BZ299" s="325"/>
      <c r="CA299" s="325"/>
      <c r="CB299" s="325"/>
      <c r="CC299" s="325"/>
      <c r="CD299" s="325"/>
      <c r="CE299" s="325"/>
      <c r="CF299" s="325"/>
      <c r="CG299" s="325"/>
      <c r="CH299" s="325"/>
    </row>
    <row r="300" spans="1:86" s="323" customFormat="1" x14ac:dyDescent="0.25">
      <c r="A300" s="102"/>
      <c r="B300" s="102"/>
      <c r="C300" s="102"/>
      <c r="D300" s="102"/>
      <c r="E300" s="102"/>
      <c r="F300" s="102"/>
      <c r="G300" s="102"/>
      <c r="AH300" s="324"/>
      <c r="AI300" s="324"/>
      <c r="AP300" s="324"/>
      <c r="AQ300" s="324"/>
      <c r="BD300" s="324"/>
      <c r="BE300" s="324"/>
      <c r="BF300" s="324"/>
      <c r="BG300" s="324"/>
      <c r="BH300" s="324"/>
      <c r="BI300" s="324"/>
      <c r="BJ300" s="324"/>
      <c r="BK300" s="324"/>
      <c r="BL300" s="324"/>
      <c r="BM300" s="324"/>
      <c r="BN300" s="324"/>
      <c r="BO300" s="324"/>
      <c r="BW300" s="325"/>
      <c r="BX300" s="325"/>
      <c r="BY300" s="325"/>
      <c r="BZ300" s="325"/>
      <c r="CA300" s="325"/>
      <c r="CB300" s="325"/>
      <c r="CC300" s="325"/>
      <c r="CD300" s="325"/>
      <c r="CE300" s="325"/>
      <c r="CF300" s="325"/>
      <c r="CG300" s="325"/>
      <c r="CH300" s="325"/>
    </row>
    <row r="301" spans="1:86" s="323" customFormat="1" x14ac:dyDescent="0.25">
      <c r="A301" s="102"/>
      <c r="B301" s="102"/>
      <c r="C301" s="102"/>
      <c r="D301" s="102"/>
      <c r="E301" s="102"/>
      <c r="F301" s="102"/>
      <c r="G301" s="102"/>
      <c r="AH301" s="324"/>
      <c r="AI301" s="324"/>
      <c r="AP301" s="324"/>
      <c r="AQ301" s="324"/>
      <c r="BD301" s="324"/>
      <c r="BE301" s="324"/>
      <c r="BF301" s="324"/>
      <c r="BG301" s="324"/>
      <c r="BH301" s="324"/>
      <c r="BI301" s="324"/>
      <c r="BJ301" s="324"/>
      <c r="BK301" s="324"/>
      <c r="BL301" s="324"/>
      <c r="BM301" s="324"/>
      <c r="BN301" s="324"/>
      <c r="BO301" s="324"/>
      <c r="BW301" s="325"/>
      <c r="BX301" s="325"/>
      <c r="BY301" s="325"/>
      <c r="BZ301" s="325"/>
      <c r="CA301" s="325"/>
      <c r="CB301" s="325"/>
      <c r="CC301" s="325"/>
      <c r="CD301" s="325"/>
      <c r="CE301" s="325"/>
      <c r="CF301" s="325"/>
      <c r="CG301" s="325"/>
      <c r="CH301" s="325"/>
    </row>
    <row r="302" spans="1:86" s="323" customFormat="1" x14ac:dyDescent="0.25">
      <c r="A302" s="102"/>
      <c r="B302" s="102"/>
      <c r="C302" s="102"/>
      <c r="D302" s="102"/>
      <c r="E302" s="102"/>
      <c r="F302" s="102"/>
      <c r="G302" s="102"/>
      <c r="AH302" s="324"/>
      <c r="AI302" s="324"/>
      <c r="AP302" s="324"/>
      <c r="AQ302" s="324"/>
      <c r="BD302" s="324"/>
      <c r="BE302" s="324"/>
      <c r="BF302" s="324"/>
      <c r="BG302" s="324"/>
      <c r="BH302" s="324"/>
      <c r="BI302" s="324"/>
      <c r="BJ302" s="324"/>
      <c r="BK302" s="324"/>
      <c r="BL302" s="324"/>
      <c r="BM302" s="324"/>
      <c r="BN302" s="324"/>
      <c r="BO302" s="324"/>
      <c r="BW302" s="325"/>
      <c r="BX302" s="325"/>
      <c r="BY302" s="325"/>
      <c r="BZ302" s="325"/>
      <c r="CA302" s="325"/>
      <c r="CB302" s="325"/>
      <c r="CC302" s="325"/>
      <c r="CD302" s="325"/>
      <c r="CE302" s="325"/>
      <c r="CF302" s="325"/>
      <c r="CG302" s="325"/>
      <c r="CH302" s="325"/>
    </row>
    <row r="303" spans="1:86" s="323" customFormat="1" x14ac:dyDescent="0.25">
      <c r="A303" s="102"/>
      <c r="B303" s="102"/>
      <c r="C303" s="102"/>
      <c r="D303" s="102"/>
      <c r="E303" s="102"/>
      <c r="F303" s="102"/>
      <c r="G303" s="102"/>
      <c r="AH303" s="324"/>
      <c r="AI303" s="324"/>
      <c r="AP303" s="324"/>
      <c r="AQ303" s="324"/>
      <c r="BD303" s="324"/>
      <c r="BE303" s="324"/>
      <c r="BF303" s="324"/>
      <c r="BG303" s="324"/>
      <c r="BH303" s="324"/>
      <c r="BI303" s="324"/>
      <c r="BJ303" s="324"/>
      <c r="BK303" s="324"/>
      <c r="BL303" s="324"/>
      <c r="BM303" s="324"/>
      <c r="BN303" s="324"/>
      <c r="BO303" s="324"/>
      <c r="BW303" s="325"/>
      <c r="BX303" s="325"/>
      <c r="BY303" s="325"/>
      <c r="BZ303" s="325"/>
      <c r="CA303" s="325"/>
      <c r="CB303" s="325"/>
      <c r="CC303" s="325"/>
      <c r="CD303" s="325"/>
      <c r="CE303" s="325"/>
      <c r="CF303" s="325"/>
      <c r="CG303" s="325"/>
      <c r="CH303" s="325"/>
    </row>
    <row r="304" spans="1:86" s="323" customFormat="1" x14ac:dyDescent="0.25">
      <c r="A304" s="102"/>
      <c r="B304" s="102"/>
      <c r="C304" s="102"/>
      <c r="D304" s="102"/>
      <c r="E304" s="102"/>
      <c r="F304" s="102"/>
      <c r="G304" s="102"/>
      <c r="AH304" s="324"/>
      <c r="AI304" s="324"/>
      <c r="AP304" s="324"/>
      <c r="AQ304" s="324"/>
      <c r="BD304" s="324"/>
      <c r="BE304" s="324"/>
      <c r="BF304" s="324"/>
      <c r="BG304" s="324"/>
      <c r="BH304" s="324"/>
      <c r="BI304" s="324"/>
      <c r="BJ304" s="324"/>
      <c r="BK304" s="324"/>
      <c r="BL304" s="324"/>
      <c r="BM304" s="324"/>
      <c r="BN304" s="324"/>
      <c r="BO304" s="324"/>
      <c r="BW304" s="325"/>
      <c r="BX304" s="325"/>
      <c r="BY304" s="325"/>
      <c r="BZ304" s="325"/>
      <c r="CA304" s="325"/>
      <c r="CB304" s="325"/>
      <c r="CC304" s="325"/>
      <c r="CD304" s="325"/>
      <c r="CE304" s="325"/>
      <c r="CF304" s="325"/>
      <c r="CG304" s="325"/>
      <c r="CH304" s="325"/>
    </row>
    <row r="305" spans="1:86" s="323" customFormat="1" x14ac:dyDescent="0.25">
      <c r="A305" s="102"/>
      <c r="B305" s="102"/>
      <c r="C305" s="102"/>
      <c r="D305" s="102"/>
      <c r="E305" s="102"/>
      <c r="F305" s="102"/>
      <c r="G305" s="102"/>
      <c r="AH305" s="324"/>
      <c r="AI305" s="324"/>
      <c r="AP305" s="324"/>
      <c r="AQ305" s="324"/>
      <c r="BD305" s="324"/>
      <c r="BE305" s="324"/>
      <c r="BF305" s="324"/>
      <c r="BG305" s="324"/>
      <c r="BH305" s="324"/>
      <c r="BI305" s="324"/>
      <c r="BJ305" s="324"/>
      <c r="BK305" s="324"/>
      <c r="BL305" s="324"/>
      <c r="BM305" s="324"/>
      <c r="BN305" s="324"/>
      <c r="BO305" s="324"/>
      <c r="BW305" s="325"/>
      <c r="BX305" s="325"/>
      <c r="BY305" s="325"/>
      <c r="BZ305" s="325"/>
      <c r="CA305" s="325"/>
      <c r="CB305" s="325"/>
      <c r="CC305" s="325"/>
      <c r="CD305" s="325"/>
      <c r="CE305" s="325"/>
      <c r="CF305" s="325"/>
      <c r="CG305" s="325"/>
      <c r="CH305" s="325"/>
    </row>
    <row r="306" spans="1:86" s="323" customFormat="1" x14ac:dyDescent="0.25">
      <c r="A306" s="102"/>
      <c r="B306" s="102"/>
      <c r="C306" s="102"/>
      <c r="D306" s="102"/>
      <c r="E306" s="102"/>
      <c r="F306" s="102"/>
      <c r="G306" s="102"/>
      <c r="AH306" s="324"/>
      <c r="AI306" s="324"/>
      <c r="AP306" s="324"/>
      <c r="AQ306" s="324"/>
      <c r="BD306" s="324"/>
      <c r="BE306" s="324"/>
      <c r="BF306" s="324"/>
      <c r="BG306" s="324"/>
      <c r="BH306" s="324"/>
      <c r="BI306" s="324"/>
      <c r="BJ306" s="324"/>
      <c r="BK306" s="324"/>
      <c r="BL306" s="324"/>
      <c r="BM306" s="324"/>
      <c r="BN306" s="324"/>
      <c r="BO306" s="324"/>
      <c r="BW306" s="325"/>
      <c r="BX306" s="325"/>
      <c r="BY306" s="325"/>
      <c r="BZ306" s="325"/>
      <c r="CA306" s="325"/>
      <c r="CB306" s="325"/>
      <c r="CC306" s="325"/>
      <c r="CD306" s="325"/>
      <c r="CE306" s="325"/>
      <c r="CF306" s="325"/>
      <c r="CG306" s="325"/>
      <c r="CH306" s="325"/>
    </row>
    <row r="307" spans="1:86" s="323" customFormat="1" x14ac:dyDescent="0.25">
      <c r="A307" s="102"/>
      <c r="B307" s="102"/>
      <c r="C307" s="102"/>
      <c r="D307" s="102"/>
      <c r="E307" s="102"/>
      <c r="F307" s="102"/>
      <c r="G307" s="102"/>
      <c r="AH307" s="324"/>
      <c r="AI307" s="324"/>
      <c r="AP307" s="324"/>
      <c r="AQ307" s="324"/>
      <c r="BD307" s="324"/>
      <c r="BE307" s="324"/>
      <c r="BF307" s="324"/>
      <c r="BG307" s="324"/>
      <c r="BH307" s="324"/>
      <c r="BI307" s="324"/>
      <c r="BJ307" s="324"/>
      <c r="BK307" s="324"/>
      <c r="BL307" s="324"/>
      <c r="BM307" s="324"/>
      <c r="BN307" s="324"/>
      <c r="BO307" s="324"/>
      <c r="BW307" s="325"/>
      <c r="BX307" s="325"/>
      <c r="BY307" s="325"/>
      <c r="BZ307" s="325"/>
      <c r="CA307" s="325"/>
      <c r="CB307" s="325"/>
      <c r="CC307" s="325"/>
      <c r="CD307" s="325"/>
      <c r="CE307" s="325"/>
      <c r="CF307" s="325"/>
      <c r="CG307" s="325"/>
      <c r="CH307" s="325"/>
    </row>
    <row r="308" spans="1:86" s="323" customFormat="1" x14ac:dyDescent="0.25">
      <c r="A308" s="102"/>
      <c r="B308" s="102"/>
      <c r="C308" s="102"/>
      <c r="D308" s="102"/>
      <c r="E308" s="102"/>
      <c r="F308" s="102"/>
      <c r="G308" s="102"/>
      <c r="AH308" s="324"/>
      <c r="AI308" s="324"/>
      <c r="AP308" s="324"/>
      <c r="AQ308" s="324"/>
      <c r="BD308" s="324"/>
      <c r="BE308" s="324"/>
      <c r="BF308" s="324"/>
      <c r="BG308" s="324"/>
      <c r="BH308" s="324"/>
      <c r="BI308" s="324"/>
      <c r="BJ308" s="324"/>
      <c r="BK308" s="324"/>
      <c r="BL308" s="324"/>
      <c r="BM308" s="324"/>
      <c r="BN308" s="324"/>
      <c r="BO308" s="324"/>
      <c r="BW308" s="325"/>
      <c r="BX308" s="325"/>
      <c r="BY308" s="325"/>
      <c r="BZ308" s="325"/>
      <c r="CA308" s="325"/>
      <c r="CB308" s="325"/>
      <c r="CC308" s="325"/>
      <c r="CD308" s="325"/>
      <c r="CE308" s="325"/>
      <c r="CF308" s="325"/>
      <c r="CG308" s="325"/>
      <c r="CH308" s="325"/>
    </row>
    <row r="309" spans="1:86" s="323" customFormat="1" x14ac:dyDescent="0.25">
      <c r="A309" s="102"/>
      <c r="B309" s="102"/>
      <c r="C309" s="102"/>
      <c r="D309" s="102"/>
      <c r="E309" s="102"/>
      <c r="F309" s="102"/>
      <c r="G309" s="102"/>
      <c r="AH309" s="324"/>
      <c r="AI309" s="324"/>
      <c r="AP309" s="324"/>
      <c r="AQ309" s="324"/>
      <c r="BD309" s="324"/>
      <c r="BE309" s="324"/>
      <c r="BF309" s="324"/>
      <c r="BG309" s="324"/>
      <c r="BH309" s="324"/>
      <c r="BI309" s="324"/>
      <c r="BJ309" s="324"/>
      <c r="BK309" s="324"/>
      <c r="BL309" s="324"/>
      <c r="BM309" s="324"/>
      <c r="BN309" s="324"/>
      <c r="BO309" s="324"/>
      <c r="BW309" s="325"/>
      <c r="BX309" s="325"/>
      <c r="BY309" s="325"/>
      <c r="BZ309" s="325"/>
      <c r="CA309" s="325"/>
      <c r="CB309" s="325"/>
      <c r="CC309" s="325"/>
      <c r="CD309" s="325"/>
      <c r="CE309" s="325"/>
      <c r="CF309" s="325"/>
      <c r="CG309" s="325"/>
      <c r="CH309" s="325"/>
    </row>
    <row r="310" spans="1:86" s="323" customFormat="1" x14ac:dyDescent="0.25">
      <c r="A310" s="102"/>
      <c r="B310" s="102"/>
      <c r="C310" s="102"/>
      <c r="D310" s="102"/>
      <c r="E310" s="102"/>
      <c r="F310" s="102"/>
      <c r="G310" s="102"/>
      <c r="AH310" s="324"/>
      <c r="AI310" s="324"/>
      <c r="AP310" s="324"/>
      <c r="AQ310" s="324"/>
      <c r="BD310" s="324"/>
      <c r="BE310" s="324"/>
      <c r="BF310" s="324"/>
      <c r="BG310" s="324"/>
      <c r="BH310" s="324"/>
      <c r="BI310" s="324"/>
      <c r="BJ310" s="324"/>
      <c r="BK310" s="324"/>
      <c r="BL310" s="324"/>
      <c r="BM310" s="324"/>
      <c r="BN310" s="324"/>
      <c r="BO310" s="324"/>
      <c r="BW310" s="325"/>
      <c r="BX310" s="325"/>
      <c r="BY310" s="325"/>
      <c r="BZ310" s="325"/>
      <c r="CA310" s="325"/>
      <c r="CB310" s="325"/>
      <c r="CC310" s="325"/>
      <c r="CD310" s="325"/>
      <c r="CE310" s="325"/>
      <c r="CF310" s="325"/>
      <c r="CG310" s="325"/>
      <c r="CH310" s="325"/>
    </row>
    <row r="311" spans="1:86" s="323" customFormat="1" x14ac:dyDescent="0.25">
      <c r="A311" s="102"/>
      <c r="B311" s="102"/>
      <c r="C311" s="102"/>
      <c r="D311" s="102"/>
      <c r="E311" s="102"/>
      <c r="F311" s="102"/>
      <c r="G311" s="102"/>
      <c r="AH311" s="324"/>
      <c r="AI311" s="324"/>
      <c r="AP311" s="324"/>
      <c r="AQ311" s="324"/>
      <c r="BD311" s="324"/>
      <c r="BE311" s="324"/>
      <c r="BF311" s="324"/>
      <c r="BG311" s="324"/>
      <c r="BH311" s="324"/>
      <c r="BI311" s="324"/>
      <c r="BJ311" s="324"/>
      <c r="BK311" s="324"/>
      <c r="BL311" s="324"/>
      <c r="BM311" s="324"/>
      <c r="BN311" s="324"/>
      <c r="BO311" s="324"/>
      <c r="BW311" s="325"/>
      <c r="BX311" s="325"/>
      <c r="BY311" s="325"/>
      <c r="BZ311" s="325"/>
      <c r="CA311" s="325"/>
      <c r="CB311" s="325"/>
      <c r="CC311" s="325"/>
      <c r="CD311" s="325"/>
      <c r="CE311" s="325"/>
      <c r="CF311" s="325"/>
      <c r="CG311" s="325"/>
      <c r="CH311" s="325"/>
    </row>
    <row r="312" spans="1:86" s="323" customFormat="1" x14ac:dyDescent="0.25">
      <c r="A312" s="102"/>
      <c r="B312" s="102"/>
      <c r="C312" s="102"/>
      <c r="D312" s="102"/>
      <c r="E312" s="102"/>
      <c r="F312" s="102"/>
      <c r="G312" s="102"/>
      <c r="AH312" s="324"/>
      <c r="AI312" s="324"/>
      <c r="AP312" s="324"/>
      <c r="AQ312" s="324"/>
      <c r="BD312" s="324"/>
      <c r="BE312" s="324"/>
      <c r="BF312" s="324"/>
      <c r="BG312" s="324"/>
      <c r="BH312" s="324"/>
      <c r="BI312" s="324"/>
      <c r="BJ312" s="324"/>
      <c r="BK312" s="324"/>
      <c r="BL312" s="324"/>
      <c r="BM312" s="324"/>
      <c r="BN312" s="324"/>
      <c r="BO312" s="324"/>
      <c r="BW312" s="325"/>
      <c r="BX312" s="325"/>
      <c r="BY312" s="325"/>
      <c r="BZ312" s="325"/>
      <c r="CA312" s="325"/>
      <c r="CB312" s="325"/>
      <c r="CC312" s="325"/>
      <c r="CD312" s="325"/>
      <c r="CE312" s="325"/>
      <c r="CF312" s="325"/>
      <c r="CG312" s="325"/>
      <c r="CH312" s="325"/>
    </row>
    <row r="313" spans="1:86" s="323" customFormat="1" x14ac:dyDescent="0.25">
      <c r="A313" s="102"/>
      <c r="B313" s="102"/>
      <c r="C313" s="102"/>
      <c r="D313" s="102"/>
      <c r="E313" s="102"/>
      <c r="F313" s="102"/>
      <c r="G313" s="102"/>
      <c r="AH313" s="324"/>
      <c r="AI313" s="324"/>
      <c r="AP313" s="324"/>
      <c r="AQ313" s="324"/>
      <c r="BD313" s="324"/>
      <c r="BE313" s="324"/>
      <c r="BF313" s="324"/>
      <c r="BG313" s="324"/>
      <c r="BH313" s="324"/>
      <c r="BI313" s="324"/>
      <c r="BJ313" s="324"/>
      <c r="BK313" s="324"/>
      <c r="BL313" s="324"/>
      <c r="BM313" s="324"/>
      <c r="BN313" s="324"/>
      <c r="BO313" s="324"/>
      <c r="BW313" s="325"/>
      <c r="BX313" s="325"/>
      <c r="BY313" s="325"/>
      <c r="BZ313" s="325"/>
      <c r="CA313" s="325"/>
      <c r="CB313" s="325"/>
      <c r="CC313" s="325"/>
      <c r="CD313" s="325"/>
      <c r="CE313" s="325"/>
      <c r="CF313" s="325"/>
      <c r="CG313" s="325"/>
      <c r="CH313" s="325"/>
    </row>
    <row r="314" spans="1:86" s="323" customFormat="1" x14ac:dyDescent="0.25">
      <c r="A314" s="102"/>
      <c r="B314" s="102"/>
      <c r="C314" s="102"/>
      <c r="D314" s="102"/>
      <c r="E314" s="102"/>
      <c r="F314" s="102"/>
      <c r="G314" s="102"/>
      <c r="AH314" s="324"/>
      <c r="AI314" s="324"/>
      <c r="AP314" s="324"/>
      <c r="AQ314" s="324"/>
      <c r="BD314" s="324"/>
      <c r="BE314" s="324"/>
      <c r="BF314" s="324"/>
      <c r="BG314" s="324"/>
      <c r="BH314" s="324"/>
      <c r="BI314" s="324"/>
      <c r="BJ314" s="324"/>
      <c r="BK314" s="324"/>
      <c r="BL314" s="324"/>
      <c r="BM314" s="324"/>
      <c r="BN314" s="324"/>
      <c r="BO314" s="324"/>
      <c r="BW314" s="325"/>
      <c r="BX314" s="325"/>
      <c r="BY314" s="325"/>
      <c r="BZ314" s="325"/>
      <c r="CA314" s="325"/>
      <c r="CB314" s="325"/>
      <c r="CC314" s="325"/>
      <c r="CD314" s="325"/>
      <c r="CE314" s="325"/>
      <c r="CF314" s="325"/>
      <c r="CG314" s="325"/>
      <c r="CH314" s="325"/>
    </row>
    <row r="315" spans="1:86" s="323" customFormat="1" x14ac:dyDescent="0.25">
      <c r="A315" s="102"/>
      <c r="B315" s="102"/>
      <c r="C315" s="102"/>
      <c r="D315" s="102"/>
      <c r="E315" s="102"/>
      <c r="F315" s="102"/>
      <c r="G315" s="102"/>
      <c r="AH315" s="324"/>
      <c r="AI315" s="324"/>
      <c r="AP315" s="324"/>
      <c r="AQ315" s="324"/>
      <c r="BD315" s="324"/>
      <c r="BE315" s="324"/>
      <c r="BF315" s="324"/>
      <c r="BG315" s="324"/>
      <c r="BH315" s="324"/>
      <c r="BI315" s="324"/>
      <c r="BJ315" s="324"/>
      <c r="BK315" s="324"/>
      <c r="BL315" s="324"/>
      <c r="BM315" s="324"/>
      <c r="BN315" s="324"/>
      <c r="BO315" s="324"/>
      <c r="BW315" s="325"/>
      <c r="BX315" s="325"/>
      <c r="BY315" s="325"/>
      <c r="BZ315" s="325"/>
      <c r="CA315" s="325"/>
      <c r="CB315" s="325"/>
      <c r="CC315" s="325"/>
      <c r="CD315" s="325"/>
      <c r="CE315" s="325"/>
      <c r="CF315" s="325"/>
      <c r="CG315" s="325"/>
      <c r="CH315" s="325"/>
    </row>
    <row r="316" spans="1:86" s="323" customFormat="1" x14ac:dyDescent="0.25">
      <c r="A316" s="102"/>
      <c r="B316" s="102"/>
      <c r="C316" s="102"/>
      <c r="D316" s="102"/>
      <c r="E316" s="102"/>
      <c r="F316" s="102"/>
      <c r="G316" s="102"/>
      <c r="AH316" s="324"/>
      <c r="AI316" s="324"/>
      <c r="AP316" s="324"/>
      <c r="AQ316" s="324"/>
      <c r="BD316" s="324"/>
      <c r="BE316" s="324"/>
      <c r="BF316" s="324"/>
      <c r="BG316" s="324"/>
      <c r="BH316" s="324"/>
      <c r="BI316" s="324"/>
      <c r="BJ316" s="324"/>
      <c r="BK316" s="324"/>
      <c r="BL316" s="324"/>
      <c r="BM316" s="324"/>
      <c r="BN316" s="324"/>
      <c r="BO316" s="324"/>
      <c r="BW316" s="325"/>
      <c r="BX316" s="325"/>
      <c r="BY316" s="325"/>
      <c r="BZ316" s="325"/>
      <c r="CA316" s="325"/>
      <c r="CB316" s="325"/>
      <c r="CC316" s="325"/>
      <c r="CD316" s="325"/>
      <c r="CE316" s="325"/>
      <c r="CF316" s="325"/>
      <c r="CG316" s="325"/>
      <c r="CH316" s="325"/>
    </row>
    <row r="317" spans="1:86" s="323" customFormat="1" x14ac:dyDescent="0.25">
      <c r="A317" s="102"/>
      <c r="B317" s="102"/>
      <c r="C317" s="102"/>
      <c r="D317" s="102"/>
      <c r="E317" s="102"/>
      <c r="F317" s="102"/>
      <c r="G317" s="102"/>
      <c r="AH317" s="324"/>
      <c r="AI317" s="324"/>
      <c r="AP317" s="324"/>
      <c r="AQ317" s="324"/>
      <c r="BD317" s="324"/>
      <c r="BE317" s="324"/>
      <c r="BF317" s="324"/>
      <c r="BG317" s="324"/>
      <c r="BH317" s="324"/>
      <c r="BI317" s="324"/>
      <c r="BJ317" s="324"/>
      <c r="BK317" s="324"/>
      <c r="BL317" s="324"/>
      <c r="BM317" s="324"/>
      <c r="BN317" s="324"/>
      <c r="BO317" s="324"/>
      <c r="BW317" s="325"/>
      <c r="BX317" s="325"/>
      <c r="BY317" s="325"/>
      <c r="BZ317" s="325"/>
      <c r="CA317" s="325"/>
      <c r="CB317" s="325"/>
      <c r="CC317" s="325"/>
      <c r="CD317" s="325"/>
      <c r="CE317" s="325"/>
      <c r="CF317" s="325"/>
      <c r="CG317" s="325"/>
      <c r="CH317" s="325"/>
    </row>
    <row r="318" spans="1:86" s="323" customFormat="1" x14ac:dyDescent="0.25">
      <c r="A318" s="102"/>
      <c r="B318" s="102"/>
      <c r="C318" s="102"/>
      <c r="D318" s="102"/>
      <c r="E318" s="102"/>
      <c r="F318" s="102"/>
      <c r="G318" s="102"/>
      <c r="AH318" s="324"/>
      <c r="AI318" s="324"/>
      <c r="AP318" s="324"/>
      <c r="AQ318" s="324"/>
      <c r="BD318" s="324"/>
      <c r="BE318" s="324"/>
      <c r="BF318" s="324"/>
      <c r="BG318" s="324"/>
      <c r="BH318" s="324"/>
      <c r="BI318" s="324"/>
      <c r="BJ318" s="324"/>
      <c r="BK318" s="324"/>
      <c r="BL318" s="324"/>
      <c r="BM318" s="324"/>
      <c r="BN318" s="324"/>
      <c r="BO318" s="324"/>
      <c r="BW318" s="325"/>
      <c r="BX318" s="325"/>
      <c r="BY318" s="325"/>
      <c r="BZ318" s="325"/>
      <c r="CA318" s="325"/>
      <c r="CB318" s="325"/>
      <c r="CC318" s="325"/>
      <c r="CD318" s="325"/>
      <c r="CE318" s="325"/>
      <c r="CF318" s="325"/>
      <c r="CG318" s="325"/>
      <c r="CH318" s="325"/>
    </row>
    <row r="319" spans="1:86" s="323" customFormat="1" x14ac:dyDescent="0.25">
      <c r="A319" s="102"/>
      <c r="B319" s="102"/>
      <c r="C319" s="102"/>
      <c r="D319" s="102"/>
      <c r="E319" s="102"/>
      <c r="F319" s="102"/>
      <c r="G319" s="102"/>
      <c r="AH319" s="324"/>
      <c r="AI319" s="324"/>
      <c r="AP319" s="324"/>
      <c r="AQ319" s="324"/>
      <c r="BD319" s="324"/>
      <c r="BE319" s="324"/>
      <c r="BF319" s="324"/>
      <c r="BG319" s="324"/>
      <c r="BH319" s="324"/>
      <c r="BI319" s="324"/>
      <c r="BJ319" s="324"/>
      <c r="BK319" s="324"/>
      <c r="BL319" s="324"/>
      <c r="BM319" s="324"/>
      <c r="BN319" s="324"/>
      <c r="BO319" s="324"/>
      <c r="BW319" s="325"/>
      <c r="BX319" s="325"/>
      <c r="BY319" s="325"/>
      <c r="BZ319" s="325"/>
      <c r="CA319" s="325"/>
      <c r="CB319" s="325"/>
      <c r="CC319" s="325"/>
      <c r="CD319" s="325"/>
      <c r="CE319" s="325"/>
      <c r="CF319" s="325"/>
      <c r="CG319" s="325"/>
      <c r="CH319" s="325"/>
    </row>
    <row r="320" spans="1:86" s="323" customFormat="1" x14ac:dyDescent="0.25">
      <c r="A320" s="102"/>
      <c r="B320" s="102"/>
      <c r="C320" s="102"/>
      <c r="D320" s="102"/>
      <c r="E320" s="102"/>
      <c r="F320" s="102"/>
      <c r="G320" s="102"/>
      <c r="AH320" s="324"/>
      <c r="AI320" s="324"/>
      <c r="AP320" s="324"/>
      <c r="AQ320" s="324"/>
      <c r="BD320" s="324"/>
      <c r="BE320" s="324"/>
      <c r="BF320" s="324"/>
      <c r="BG320" s="324"/>
      <c r="BH320" s="324"/>
      <c r="BI320" s="324"/>
      <c r="BJ320" s="324"/>
      <c r="BK320" s="324"/>
      <c r="BL320" s="324"/>
      <c r="BM320" s="324"/>
      <c r="BN320" s="324"/>
      <c r="BO320" s="324"/>
      <c r="BW320" s="325"/>
      <c r="BX320" s="325"/>
      <c r="BY320" s="325"/>
      <c r="BZ320" s="325"/>
      <c r="CA320" s="325"/>
      <c r="CB320" s="325"/>
      <c r="CC320" s="325"/>
      <c r="CD320" s="325"/>
      <c r="CE320" s="325"/>
      <c r="CF320" s="325"/>
      <c r="CG320" s="325"/>
      <c r="CH320" s="325"/>
    </row>
    <row r="321" spans="1:86" s="323" customFormat="1" x14ac:dyDescent="0.25">
      <c r="A321" s="102"/>
      <c r="B321" s="102"/>
      <c r="C321" s="102"/>
      <c r="D321" s="102"/>
      <c r="E321" s="102"/>
      <c r="F321" s="102"/>
      <c r="G321" s="102"/>
      <c r="AH321" s="324"/>
      <c r="AI321" s="324"/>
      <c r="AP321" s="324"/>
      <c r="AQ321" s="324"/>
      <c r="BD321" s="324"/>
      <c r="BE321" s="324"/>
      <c r="BF321" s="324"/>
      <c r="BG321" s="324"/>
      <c r="BH321" s="324"/>
      <c r="BI321" s="324"/>
      <c r="BJ321" s="324"/>
      <c r="BK321" s="324"/>
      <c r="BL321" s="324"/>
      <c r="BM321" s="324"/>
      <c r="BN321" s="324"/>
      <c r="BO321" s="324"/>
      <c r="BW321" s="325"/>
      <c r="BX321" s="325"/>
      <c r="BY321" s="325"/>
      <c r="BZ321" s="325"/>
      <c r="CA321" s="325"/>
      <c r="CB321" s="325"/>
      <c r="CC321" s="325"/>
      <c r="CD321" s="325"/>
      <c r="CE321" s="325"/>
      <c r="CF321" s="325"/>
      <c r="CG321" s="325"/>
      <c r="CH321" s="325"/>
    </row>
    <row r="322" spans="1:86" s="323" customFormat="1" x14ac:dyDescent="0.25">
      <c r="A322" s="102"/>
      <c r="B322" s="102"/>
      <c r="C322" s="102"/>
      <c r="D322" s="102"/>
      <c r="E322" s="102"/>
      <c r="F322" s="102"/>
      <c r="G322" s="102"/>
      <c r="AH322" s="324"/>
      <c r="AI322" s="324"/>
      <c r="AP322" s="324"/>
      <c r="AQ322" s="324"/>
      <c r="BD322" s="324"/>
      <c r="BE322" s="324"/>
      <c r="BF322" s="324"/>
      <c r="BG322" s="324"/>
      <c r="BH322" s="324"/>
      <c r="BI322" s="324"/>
      <c r="BJ322" s="324"/>
      <c r="BK322" s="324"/>
      <c r="BL322" s="324"/>
      <c r="BM322" s="324"/>
      <c r="BN322" s="324"/>
      <c r="BO322" s="324"/>
      <c r="BW322" s="325"/>
      <c r="BX322" s="325"/>
      <c r="BY322" s="325"/>
      <c r="BZ322" s="325"/>
      <c r="CA322" s="325"/>
      <c r="CB322" s="325"/>
      <c r="CC322" s="325"/>
      <c r="CD322" s="325"/>
      <c r="CE322" s="325"/>
      <c r="CF322" s="325"/>
      <c r="CG322" s="325"/>
      <c r="CH322" s="325"/>
    </row>
    <row r="323" spans="1:86" s="323" customFormat="1" x14ac:dyDescent="0.25">
      <c r="A323" s="102"/>
      <c r="B323" s="102"/>
      <c r="C323" s="102"/>
      <c r="D323" s="102"/>
      <c r="E323" s="102"/>
      <c r="F323" s="102"/>
      <c r="G323" s="102"/>
      <c r="AH323" s="324"/>
      <c r="AI323" s="324"/>
      <c r="AP323" s="324"/>
      <c r="AQ323" s="324"/>
      <c r="BD323" s="324"/>
      <c r="BE323" s="324"/>
      <c r="BF323" s="324"/>
      <c r="BG323" s="324"/>
      <c r="BH323" s="324"/>
      <c r="BI323" s="324"/>
      <c r="BJ323" s="324"/>
      <c r="BK323" s="324"/>
      <c r="BL323" s="324"/>
      <c r="BM323" s="324"/>
      <c r="BN323" s="324"/>
      <c r="BO323" s="324"/>
      <c r="BW323" s="325"/>
      <c r="BX323" s="325"/>
      <c r="BY323" s="325"/>
      <c r="BZ323" s="325"/>
      <c r="CA323" s="325"/>
      <c r="CB323" s="325"/>
      <c r="CC323" s="325"/>
      <c r="CD323" s="325"/>
      <c r="CE323" s="325"/>
      <c r="CF323" s="325"/>
      <c r="CG323" s="325"/>
      <c r="CH323" s="325"/>
    </row>
    <row r="324" spans="1:86" s="323" customFormat="1" x14ac:dyDescent="0.25">
      <c r="A324" s="102"/>
      <c r="B324" s="102"/>
      <c r="C324" s="102"/>
      <c r="D324" s="102"/>
      <c r="E324" s="102"/>
      <c r="F324" s="102"/>
      <c r="G324" s="102"/>
      <c r="AH324" s="324"/>
      <c r="AI324" s="324"/>
      <c r="AP324" s="324"/>
      <c r="AQ324" s="324"/>
      <c r="BD324" s="324"/>
      <c r="BE324" s="324"/>
      <c r="BF324" s="324"/>
      <c r="BG324" s="324"/>
      <c r="BH324" s="324"/>
      <c r="BI324" s="324"/>
      <c r="BJ324" s="324"/>
      <c r="BK324" s="324"/>
      <c r="BL324" s="324"/>
      <c r="BM324" s="324"/>
      <c r="BN324" s="324"/>
      <c r="BO324" s="324"/>
      <c r="BW324" s="325"/>
      <c r="BX324" s="325"/>
      <c r="BY324" s="325"/>
      <c r="BZ324" s="325"/>
      <c r="CA324" s="325"/>
      <c r="CB324" s="325"/>
      <c r="CC324" s="325"/>
      <c r="CD324" s="325"/>
      <c r="CE324" s="325"/>
      <c r="CF324" s="325"/>
      <c r="CG324" s="325"/>
      <c r="CH324" s="325"/>
    </row>
    <row r="325" spans="1:86" s="323" customFormat="1" x14ac:dyDescent="0.25">
      <c r="A325" s="102"/>
      <c r="B325" s="102"/>
      <c r="C325" s="102"/>
      <c r="D325" s="102"/>
      <c r="E325" s="102"/>
      <c r="F325" s="102"/>
      <c r="G325" s="102"/>
      <c r="AH325" s="324"/>
      <c r="AI325" s="324"/>
      <c r="AP325" s="324"/>
      <c r="AQ325" s="324"/>
      <c r="BD325" s="324"/>
      <c r="BE325" s="324"/>
      <c r="BF325" s="324"/>
      <c r="BG325" s="324"/>
      <c r="BH325" s="324"/>
      <c r="BI325" s="324"/>
      <c r="BJ325" s="324"/>
      <c r="BK325" s="324"/>
      <c r="BL325" s="324"/>
      <c r="BM325" s="324"/>
      <c r="BN325" s="324"/>
      <c r="BO325" s="324"/>
      <c r="BW325" s="325"/>
      <c r="BX325" s="325"/>
      <c r="BY325" s="325"/>
      <c r="BZ325" s="325"/>
      <c r="CA325" s="325"/>
      <c r="CB325" s="325"/>
      <c r="CC325" s="325"/>
      <c r="CD325" s="325"/>
      <c r="CE325" s="325"/>
      <c r="CF325" s="325"/>
      <c r="CG325" s="325"/>
      <c r="CH325" s="325"/>
    </row>
    <row r="326" spans="1:86" s="323" customFormat="1" x14ac:dyDescent="0.25">
      <c r="A326" s="102"/>
      <c r="B326" s="102"/>
      <c r="C326" s="102"/>
      <c r="D326" s="102"/>
      <c r="E326" s="102"/>
      <c r="F326" s="102"/>
      <c r="G326" s="102"/>
      <c r="AH326" s="324"/>
      <c r="AI326" s="324"/>
      <c r="AP326" s="324"/>
      <c r="AQ326" s="324"/>
      <c r="BD326" s="324"/>
      <c r="BE326" s="324"/>
      <c r="BF326" s="324"/>
      <c r="BG326" s="324"/>
      <c r="BH326" s="324"/>
      <c r="BI326" s="324"/>
      <c r="BJ326" s="324"/>
      <c r="BK326" s="324"/>
      <c r="BL326" s="324"/>
      <c r="BM326" s="324"/>
      <c r="BN326" s="324"/>
      <c r="BO326" s="324"/>
      <c r="BW326" s="325"/>
      <c r="BX326" s="325"/>
      <c r="BY326" s="325"/>
      <c r="BZ326" s="325"/>
      <c r="CA326" s="325"/>
      <c r="CB326" s="325"/>
      <c r="CC326" s="325"/>
      <c r="CD326" s="325"/>
      <c r="CE326" s="325"/>
      <c r="CF326" s="325"/>
      <c r="CG326" s="325"/>
      <c r="CH326" s="325"/>
    </row>
    <row r="327" spans="1:86" s="323" customFormat="1" x14ac:dyDescent="0.25">
      <c r="A327" s="102"/>
      <c r="B327" s="102"/>
      <c r="C327" s="102"/>
      <c r="D327" s="102"/>
      <c r="E327" s="102"/>
      <c r="F327" s="102"/>
      <c r="G327" s="102"/>
      <c r="AH327" s="324"/>
      <c r="AI327" s="324"/>
      <c r="AP327" s="324"/>
      <c r="AQ327" s="324"/>
      <c r="BD327" s="324"/>
      <c r="BE327" s="324"/>
      <c r="BF327" s="324"/>
      <c r="BG327" s="324"/>
      <c r="BH327" s="324"/>
      <c r="BI327" s="324"/>
      <c r="BJ327" s="324"/>
      <c r="BK327" s="324"/>
      <c r="BL327" s="324"/>
      <c r="BM327" s="324"/>
      <c r="BN327" s="324"/>
      <c r="BO327" s="324"/>
      <c r="BW327" s="325"/>
      <c r="BX327" s="325"/>
      <c r="BY327" s="325"/>
      <c r="BZ327" s="325"/>
      <c r="CA327" s="325"/>
      <c r="CB327" s="325"/>
      <c r="CC327" s="325"/>
      <c r="CD327" s="325"/>
      <c r="CE327" s="325"/>
      <c r="CF327" s="325"/>
      <c r="CG327" s="325"/>
      <c r="CH327" s="325"/>
    </row>
    <row r="328" spans="1:86" s="323" customFormat="1" x14ac:dyDescent="0.25">
      <c r="A328" s="102"/>
      <c r="B328" s="102"/>
      <c r="C328" s="102"/>
      <c r="D328" s="102"/>
      <c r="E328" s="102"/>
      <c r="F328" s="102"/>
      <c r="G328" s="102"/>
      <c r="AH328" s="324"/>
      <c r="AI328" s="324"/>
      <c r="AP328" s="324"/>
      <c r="AQ328" s="324"/>
      <c r="BD328" s="324"/>
      <c r="BE328" s="324"/>
      <c r="BF328" s="324"/>
      <c r="BG328" s="324"/>
      <c r="BH328" s="324"/>
      <c r="BI328" s="324"/>
      <c r="BJ328" s="324"/>
      <c r="BK328" s="324"/>
      <c r="BL328" s="324"/>
      <c r="BM328" s="324"/>
      <c r="BN328" s="324"/>
      <c r="BO328" s="324"/>
      <c r="BW328" s="325"/>
      <c r="BX328" s="325"/>
      <c r="BY328" s="325"/>
      <c r="BZ328" s="325"/>
      <c r="CA328" s="325"/>
      <c r="CB328" s="325"/>
      <c r="CC328" s="325"/>
      <c r="CD328" s="325"/>
      <c r="CE328" s="325"/>
      <c r="CF328" s="325"/>
      <c r="CG328" s="325"/>
      <c r="CH328" s="325"/>
    </row>
    <row r="329" spans="1:86" s="323" customFormat="1" x14ac:dyDescent="0.25">
      <c r="A329" s="102"/>
      <c r="B329" s="102"/>
      <c r="C329" s="102"/>
      <c r="D329" s="102"/>
      <c r="E329" s="102"/>
      <c r="F329" s="102"/>
      <c r="G329" s="102"/>
      <c r="AH329" s="324"/>
      <c r="AI329" s="324"/>
      <c r="AP329" s="324"/>
      <c r="AQ329" s="324"/>
      <c r="BD329" s="324"/>
      <c r="BE329" s="324"/>
      <c r="BF329" s="324"/>
      <c r="BG329" s="324"/>
      <c r="BH329" s="324"/>
      <c r="BI329" s="324"/>
      <c r="BJ329" s="324"/>
      <c r="BK329" s="324"/>
      <c r="BL329" s="324"/>
      <c r="BM329" s="324"/>
      <c r="BN329" s="324"/>
      <c r="BO329" s="324"/>
      <c r="BW329" s="325"/>
      <c r="BX329" s="325"/>
      <c r="BY329" s="325"/>
      <c r="BZ329" s="325"/>
      <c r="CA329" s="325"/>
      <c r="CB329" s="325"/>
      <c r="CC329" s="325"/>
      <c r="CD329" s="325"/>
      <c r="CE329" s="325"/>
      <c r="CF329" s="325"/>
      <c r="CG329" s="325"/>
      <c r="CH329" s="325"/>
    </row>
    <row r="330" spans="1:86" s="323" customFormat="1" x14ac:dyDescent="0.25">
      <c r="A330" s="102"/>
      <c r="B330" s="102"/>
      <c r="C330" s="102"/>
      <c r="D330" s="102"/>
      <c r="E330" s="102"/>
      <c r="F330" s="102"/>
      <c r="G330" s="102"/>
      <c r="AH330" s="324"/>
      <c r="AI330" s="324"/>
      <c r="AP330" s="324"/>
      <c r="AQ330" s="324"/>
      <c r="BD330" s="324"/>
      <c r="BE330" s="324"/>
      <c r="BF330" s="324"/>
      <c r="BG330" s="324"/>
      <c r="BH330" s="324"/>
      <c r="BI330" s="324"/>
      <c r="BJ330" s="324"/>
      <c r="BK330" s="324"/>
      <c r="BL330" s="324"/>
      <c r="BM330" s="324"/>
      <c r="BN330" s="324"/>
      <c r="BO330" s="324"/>
      <c r="BW330" s="325"/>
      <c r="BX330" s="325"/>
      <c r="BY330" s="325"/>
      <c r="BZ330" s="325"/>
      <c r="CA330" s="325"/>
      <c r="CB330" s="325"/>
      <c r="CC330" s="325"/>
      <c r="CD330" s="325"/>
      <c r="CE330" s="325"/>
      <c r="CF330" s="325"/>
      <c r="CG330" s="325"/>
      <c r="CH330" s="325"/>
    </row>
    <row r="331" spans="1:86" s="323" customFormat="1" x14ac:dyDescent="0.25">
      <c r="A331" s="102"/>
      <c r="B331" s="102"/>
      <c r="C331" s="102"/>
      <c r="D331" s="102"/>
      <c r="E331" s="102"/>
      <c r="F331" s="102"/>
      <c r="G331" s="102"/>
      <c r="AH331" s="324"/>
      <c r="AI331" s="324"/>
      <c r="AP331" s="324"/>
      <c r="AQ331" s="324"/>
      <c r="BD331" s="324"/>
      <c r="BE331" s="324"/>
      <c r="BF331" s="324"/>
      <c r="BG331" s="324"/>
      <c r="BH331" s="324"/>
      <c r="BI331" s="324"/>
      <c r="BJ331" s="324"/>
      <c r="BK331" s="324"/>
      <c r="BL331" s="324"/>
      <c r="BM331" s="324"/>
      <c r="BN331" s="324"/>
      <c r="BO331" s="324"/>
      <c r="BW331" s="325"/>
      <c r="BX331" s="325"/>
      <c r="BY331" s="325"/>
      <c r="BZ331" s="325"/>
      <c r="CA331" s="325"/>
      <c r="CB331" s="325"/>
      <c r="CC331" s="325"/>
      <c r="CD331" s="325"/>
      <c r="CE331" s="325"/>
      <c r="CF331" s="325"/>
      <c r="CG331" s="325"/>
      <c r="CH331" s="325"/>
    </row>
    <row r="332" spans="1:86" s="323" customFormat="1" x14ac:dyDescent="0.25">
      <c r="A332" s="102"/>
      <c r="B332" s="102"/>
      <c r="C332" s="102"/>
      <c r="D332" s="102"/>
      <c r="E332" s="102"/>
      <c r="F332" s="102"/>
      <c r="G332" s="102"/>
      <c r="AH332" s="324"/>
      <c r="AI332" s="324"/>
      <c r="AP332" s="324"/>
      <c r="AQ332" s="324"/>
      <c r="BD332" s="324"/>
      <c r="BE332" s="324"/>
      <c r="BF332" s="324"/>
      <c r="BG332" s="324"/>
      <c r="BH332" s="324"/>
      <c r="BI332" s="324"/>
      <c r="BJ332" s="324"/>
      <c r="BK332" s="324"/>
      <c r="BL332" s="324"/>
      <c r="BM332" s="324"/>
      <c r="BN332" s="324"/>
      <c r="BO332" s="324"/>
      <c r="BW332" s="325"/>
      <c r="BX332" s="325"/>
      <c r="BY332" s="325"/>
      <c r="BZ332" s="325"/>
      <c r="CA332" s="325"/>
      <c r="CB332" s="325"/>
      <c r="CC332" s="325"/>
      <c r="CD332" s="325"/>
      <c r="CE332" s="325"/>
      <c r="CF332" s="325"/>
      <c r="CG332" s="325"/>
      <c r="CH332" s="325"/>
    </row>
    <row r="333" spans="1:86" s="323" customFormat="1" x14ac:dyDescent="0.25">
      <c r="A333" s="102"/>
      <c r="B333" s="102"/>
      <c r="C333" s="102"/>
      <c r="D333" s="102"/>
      <c r="E333" s="102"/>
      <c r="F333" s="102"/>
      <c r="G333" s="102"/>
      <c r="AH333" s="324"/>
      <c r="AI333" s="324"/>
      <c r="AP333" s="324"/>
      <c r="AQ333" s="324"/>
      <c r="BD333" s="324"/>
      <c r="BE333" s="324"/>
      <c r="BF333" s="324"/>
      <c r="BG333" s="324"/>
      <c r="BH333" s="324"/>
      <c r="BI333" s="324"/>
      <c r="BJ333" s="324"/>
      <c r="BK333" s="324"/>
      <c r="BL333" s="324"/>
      <c r="BM333" s="324"/>
      <c r="BN333" s="324"/>
      <c r="BO333" s="324"/>
      <c r="BW333" s="325"/>
      <c r="BX333" s="325"/>
      <c r="BY333" s="325"/>
      <c r="BZ333" s="325"/>
      <c r="CA333" s="325"/>
      <c r="CB333" s="325"/>
      <c r="CC333" s="325"/>
      <c r="CD333" s="325"/>
      <c r="CE333" s="325"/>
      <c r="CF333" s="325"/>
      <c r="CG333" s="325"/>
      <c r="CH333" s="325"/>
    </row>
    <row r="334" spans="1:86" s="323" customFormat="1" x14ac:dyDescent="0.25">
      <c r="A334" s="102"/>
      <c r="B334" s="102"/>
      <c r="C334" s="102"/>
      <c r="D334" s="102"/>
      <c r="E334" s="102"/>
      <c r="F334" s="102"/>
      <c r="G334" s="102"/>
      <c r="AH334" s="324"/>
      <c r="AI334" s="324"/>
      <c r="AP334" s="324"/>
      <c r="AQ334" s="324"/>
      <c r="BD334" s="324"/>
      <c r="BE334" s="324"/>
      <c r="BF334" s="324"/>
      <c r="BG334" s="324"/>
      <c r="BH334" s="324"/>
      <c r="BI334" s="324"/>
      <c r="BJ334" s="324"/>
      <c r="BK334" s="324"/>
      <c r="BL334" s="324"/>
      <c r="BM334" s="324"/>
      <c r="BN334" s="324"/>
      <c r="BO334" s="324"/>
      <c r="BW334" s="325"/>
      <c r="BX334" s="325"/>
      <c r="BY334" s="325"/>
      <c r="BZ334" s="325"/>
      <c r="CA334" s="325"/>
      <c r="CB334" s="325"/>
      <c r="CC334" s="325"/>
      <c r="CD334" s="325"/>
      <c r="CE334" s="325"/>
      <c r="CF334" s="325"/>
      <c r="CG334" s="325"/>
      <c r="CH334" s="325"/>
    </row>
    <row r="335" spans="1:86" s="323" customFormat="1" x14ac:dyDescent="0.25">
      <c r="A335" s="102"/>
      <c r="B335" s="102"/>
      <c r="C335" s="102"/>
      <c r="D335" s="102"/>
      <c r="E335" s="102"/>
      <c r="F335" s="102"/>
      <c r="G335" s="102"/>
      <c r="AH335" s="324"/>
      <c r="AI335" s="324"/>
      <c r="AP335" s="324"/>
      <c r="AQ335" s="324"/>
      <c r="BD335" s="324"/>
      <c r="BE335" s="324"/>
      <c r="BF335" s="324"/>
      <c r="BG335" s="324"/>
      <c r="BH335" s="324"/>
      <c r="BI335" s="324"/>
      <c r="BJ335" s="324"/>
      <c r="BK335" s="324"/>
      <c r="BL335" s="324"/>
      <c r="BM335" s="324"/>
      <c r="BN335" s="324"/>
      <c r="BO335" s="324"/>
      <c r="BW335" s="325"/>
      <c r="BX335" s="325"/>
      <c r="BY335" s="325"/>
      <c r="BZ335" s="325"/>
      <c r="CA335" s="325"/>
      <c r="CB335" s="325"/>
      <c r="CC335" s="325"/>
      <c r="CD335" s="325"/>
      <c r="CE335" s="325"/>
      <c r="CF335" s="325"/>
      <c r="CG335" s="325"/>
      <c r="CH335" s="325"/>
    </row>
    <row r="336" spans="1:86" s="323" customFormat="1" x14ac:dyDescent="0.25">
      <c r="A336" s="102"/>
      <c r="B336" s="102"/>
      <c r="C336" s="102"/>
      <c r="D336" s="102"/>
      <c r="E336" s="102"/>
      <c r="F336" s="102"/>
      <c r="G336" s="102"/>
      <c r="AH336" s="324"/>
      <c r="AI336" s="324"/>
      <c r="AP336" s="324"/>
      <c r="AQ336" s="324"/>
      <c r="BD336" s="324"/>
      <c r="BE336" s="324"/>
      <c r="BF336" s="324"/>
      <c r="BG336" s="324"/>
      <c r="BH336" s="324"/>
      <c r="BI336" s="324"/>
      <c r="BJ336" s="324"/>
      <c r="BK336" s="324"/>
      <c r="BL336" s="324"/>
      <c r="BM336" s="324"/>
      <c r="BN336" s="324"/>
      <c r="BO336" s="324"/>
      <c r="BW336" s="325"/>
      <c r="BX336" s="325"/>
      <c r="BY336" s="325"/>
      <c r="BZ336" s="325"/>
      <c r="CA336" s="325"/>
      <c r="CB336" s="325"/>
      <c r="CC336" s="325"/>
      <c r="CD336" s="325"/>
      <c r="CE336" s="325"/>
      <c r="CF336" s="325"/>
      <c r="CG336" s="325"/>
      <c r="CH336" s="325"/>
    </row>
    <row r="337" spans="1:86" s="323" customFormat="1" x14ac:dyDescent="0.25">
      <c r="A337" s="102"/>
      <c r="B337" s="102"/>
      <c r="C337" s="102"/>
      <c r="D337" s="102"/>
      <c r="E337" s="102"/>
      <c r="F337" s="102"/>
      <c r="G337" s="102"/>
      <c r="AH337" s="324"/>
      <c r="AI337" s="324"/>
      <c r="AP337" s="324"/>
      <c r="AQ337" s="324"/>
      <c r="BD337" s="324"/>
      <c r="BE337" s="324"/>
      <c r="BF337" s="324"/>
      <c r="BG337" s="324"/>
      <c r="BH337" s="324"/>
      <c r="BI337" s="324"/>
      <c r="BJ337" s="324"/>
      <c r="BK337" s="324"/>
      <c r="BL337" s="324"/>
      <c r="BM337" s="324"/>
      <c r="BN337" s="324"/>
      <c r="BO337" s="324"/>
      <c r="BW337" s="325"/>
      <c r="BX337" s="325"/>
      <c r="BY337" s="325"/>
      <c r="BZ337" s="325"/>
      <c r="CA337" s="325"/>
      <c r="CB337" s="325"/>
      <c r="CC337" s="325"/>
      <c r="CD337" s="325"/>
      <c r="CE337" s="325"/>
      <c r="CF337" s="325"/>
      <c r="CG337" s="325"/>
      <c r="CH337" s="325"/>
    </row>
    <row r="338" spans="1:86" s="323" customFormat="1" x14ac:dyDescent="0.25">
      <c r="A338" s="102"/>
      <c r="B338" s="102"/>
      <c r="C338" s="102"/>
      <c r="D338" s="102"/>
      <c r="E338" s="102"/>
      <c r="F338" s="102"/>
      <c r="G338" s="102"/>
      <c r="AH338" s="324"/>
      <c r="AI338" s="324"/>
      <c r="AP338" s="324"/>
      <c r="AQ338" s="324"/>
      <c r="BD338" s="324"/>
      <c r="BE338" s="324"/>
      <c r="BF338" s="324"/>
      <c r="BG338" s="324"/>
      <c r="BH338" s="324"/>
      <c r="BI338" s="324"/>
      <c r="BJ338" s="324"/>
      <c r="BK338" s="324"/>
      <c r="BL338" s="324"/>
      <c r="BM338" s="324"/>
      <c r="BN338" s="324"/>
      <c r="BO338" s="324"/>
      <c r="BW338" s="325"/>
      <c r="BX338" s="325"/>
      <c r="BY338" s="325"/>
      <c r="BZ338" s="325"/>
      <c r="CA338" s="325"/>
      <c r="CB338" s="325"/>
      <c r="CC338" s="325"/>
      <c r="CD338" s="325"/>
      <c r="CE338" s="325"/>
      <c r="CF338" s="325"/>
      <c r="CG338" s="325"/>
      <c r="CH338" s="325"/>
    </row>
    <row r="339" spans="1:86" s="323" customFormat="1" x14ac:dyDescent="0.25">
      <c r="A339" s="102"/>
      <c r="B339" s="102"/>
      <c r="C339" s="102"/>
      <c r="D339" s="102"/>
      <c r="E339" s="102"/>
      <c r="F339" s="102"/>
      <c r="G339" s="102"/>
      <c r="AH339" s="324"/>
      <c r="AI339" s="324"/>
      <c r="AP339" s="324"/>
      <c r="AQ339" s="324"/>
      <c r="BD339" s="324"/>
      <c r="BE339" s="324"/>
      <c r="BF339" s="324"/>
      <c r="BG339" s="324"/>
      <c r="BH339" s="324"/>
      <c r="BI339" s="324"/>
      <c r="BJ339" s="324"/>
      <c r="BK339" s="324"/>
      <c r="BL339" s="324"/>
      <c r="BM339" s="324"/>
      <c r="BN339" s="324"/>
      <c r="BO339" s="324"/>
      <c r="BW339" s="325"/>
      <c r="BX339" s="325"/>
      <c r="BY339" s="325"/>
      <c r="BZ339" s="325"/>
      <c r="CA339" s="325"/>
      <c r="CB339" s="325"/>
      <c r="CC339" s="325"/>
      <c r="CD339" s="325"/>
      <c r="CE339" s="325"/>
      <c r="CF339" s="325"/>
      <c r="CG339" s="325"/>
      <c r="CH339" s="325"/>
    </row>
    <row r="340" spans="1:86" s="323" customFormat="1" x14ac:dyDescent="0.25">
      <c r="A340" s="102"/>
      <c r="B340" s="102"/>
      <c r="C340" s="102"/>
      <c r="D340" s="102"/>
      <c r="E340" s="102"/>
      <c r="F340" s="102"/>
      <c r="G340" s="102"/>
      <c r="AH340" s="324"/>
      <c r="AI340" s="324"/>
      <c r="AP340" s="324"/>
      <c r="AQ340" s="324"/>
      <c r="BD340" s="324"/>
      <c r="BE340" s="324"/>
      <c r="BF340" s="324"/>
      <c r="BG340" s="324"/>
      <c r="BH340" s="324"/>
      <c r="BI340" s="324"/>
      <c r="BJ340" s="324"/>
      <c r="BK340" s="324"/>
      <c r="BL340" s="324"/>
      <c r="BM340" s="324"/>
      <c r="BN340" s="324"/>
      <c r="BO340" s="324"/>
      <c r="BW340" s="325"/>
      <c r="BX340" s="325"/>
      <c r="BY340" s="325"/>
      <c r="BZ340" s="325"/>
      <c r="CA340" s="325"/>
      <c r="CB340" s="325"/>
      <c r="CC340" s="325"/>
      <c r="CD340" s="325"/>
      <c r="CE340" s="325"/>
      <c r="CF340" s="325"/>
      <c r="CG340" s="325"/>
      <c r="CH340" s="325"/>
    </row>
    <row r="341" spans="1:86" s="323" customFormat="1" x14ac:dyDescent="0.25">
      <c r="A341" s="102"/>
      <c r="B341" s="102"/>
      <c r="C341" s="102"/>
      <c r="D341" s="102"/>
      <c r="E341" s="102"/>
      <c r="F341" s="102"/>
      <c r="G341" s="102"/>
      <c r="AH341" s="324"/>
      <c r="AI341" s="324"/>
      <c r="AP341" s="324"/>
      <c r="AQ341" s="324"/>
      <c r="BD341" s="324"/>
      <c r="BE341" s="324"/>
      <c r="BF341" s="324"/>
      <c r="BG341" s="324"/>
      <c r="BH341" s="324"/>
      <c r="BI341" s="324"/>
      <c r="BJ341" s="324"/>
      <c r="BK341" s="324"/>
      <c r="BL341" s="324"/>
      <c r="BM341" s="324"/>
      <c r="BN341" s="324"/>
      <c r="BO341" s="324"/>
      <c r="BW341" s="325"/>
      <c r="BX341" s="325"/>
      <c r="BY341" s="325"/>
      <c r="BZ341" s="325"/>
      <c r="CA341" s="325"/>
      <c r="CB341" s="325"/>
      <c r="CC341" s="325"/>
      <c r="CD341" s="325"/>
      <c r="CE341" s="325"/>
      <c r="CF341" s="325"/>
      <c r="CG341" s="325"/>
      <c r="CH341" s="325"/>
    </row>
    <row r="342" spans="1:86" s="323" customFormat="1" x14ac:dyDescent="0.25">
      <c r="A342" s="102"/>
      <c r="B342" s="102"/>
      <c r="C342" s="102"/>
      <c r="D342" s="102"/>
      <c r="E342" s="102"/>
      <c r="F342" s="102"/>
      <c r="G342" s="102"/>
      <c r="AH342" s="324"/>
      <c r="AI342" s="324"/>
      <c r="AP342" s="324"/>
      <c r="AQ342" s="324"/>
      <c r="BD342" s="324"/>
      <c r="BE342" s="324"/>
      <c r="BF342" s="324"/>
      <c r="BG342" s="324"/>
      <c r="BH342" s="324"/>
      <c r="BI342" s="324"/>
      <c r="BJ342" s="324"/>
      <c r="BK342" s="324"/>
      <c r="BL342" s="324"/>
      <c r="BM342" s="324"/>
      <c r="BN342" s="324"/>
      <c r="BO342" s="324"/>
      <c r="BW342" s="325"/>
      <c r="BX342" s="325"/>
      <c r="BY342" s="325"/>
      <c r="BZ342" s="325"/>
      <c r="CA342" s="325"/>
      <c r="CB342" s="325"/>
      <c r="CC342" s="325"/>
      <c r="CD342" s="325"/>
      <c r="CE342" s="325"/>
      <c r="CF342" s="325"/>
      <c r="CG342" s="325"/>
      <c r="CH342" s="325"/>
    </row>
    <row r="343" spans="1:86" s="323" customFormat="1" x14ac:dyDescent="0.25">
      <c r="A343" s="102"/>
      <c r="B343" s="102"/>
      <c r="C343" s="102"/>
      <c r="D343" s="102"/>
      <c r="E343" s="102"/>
      <c r="F343" s="102"/>
      <c r="G343" s="102"/>
      <c r="AH343" s="324"/>
      <c r="AI343" s="324"/>
      <c r="AP343" s="324"/>
      <c r="AQ343" s="324"/>
      <c r="BD343" s="324"/>
      <c r="BE343" s="324"/>
      <c r="BF343" s="324"/>
      <c r="BG343" s="324"/>
      <c r="BH343" s="324"/>
      <c r="BI343" s="324"/>
      <c r="BJ343" s="324"/>
      <c r="BK343" s="324"/>
      <c r="BL343" s="324"/>
      <c r="BM343" s="324"/>
      <c r="BN343" s="324"/>
      <c r="BO343" s="324"/>
      <c r="BW343" s="325"/>
      <c r="BX343" s="325"/>
      <c r="BY343" s="325"/>
      <c r="BZ343" s="325"/>
      <c r="CA343" s="325"/>
      <c r="CB343" s="325"/>
      <c r="CC343" s="325"/>
      <c r="CD343" s="325"/>
      <c r="CE343" s="325"/>
      <c r="CF343" s="325"/>
      <c r="CG343" s="325"/>
      <c r="CH343" s="325"/>
    </row>
    <row r="344" spans="1:86" s="323" customFormat="1" x14ac:dyDescent="0.25">
      <c r="A344" s="102"/>
      <c r="B344" s="102"/>
      <c r="C344" s="102"/>
      <c r="D344" s="102"/>
      <c r="E344" s="102"/>
      <c r="F344" s="102"/>
      <c r="G344" s="102"/>
      <c r="AH344" s="324"/>
      <c r="AI344" s="324"/>
      <c r="AP344" s="324"/>
      <c r="AQ344" s="324"/>
      <c r="BD344" s="324"/>
      <c r="BE344" s="324"/>
      <c r="BF344" s="324"/>
      <c r="BG344" s="324"/>
      <c r="BH344" s="324"/>
      <c r="BI344" s="324"/>
      <c r="BJ344" s="324"/>
      <c r="BK344" s="324"/>
      <c r="BL344" s="324"/>
      <c r="BM344" s="324"/>
      <c r="BN344" s="324"/>
      <c r="BO344" s="324"/>
      <c r="BW344" s="325"/>
      <c r="BX344" s="325"/>
      <c r="BY344" s="325"/>
      <c r="BZ344" s="325"/>
      <c r="CA344" s="325"/>
      <c r="CB344" s="325"/>
      <c r="CC344" s="325"/>
      <c r="CD344" s="325"/>
      <c r="CE344" s="325"/>
      <c r="CF344" s="325"/>
      <c r="CG344" s="325"/>
      <c r="CH344" s="325"/>
    </row>
    <row r="345" spans="1:86" s="323" customFormat="1" x14ac:dyDescent="0.25">
      <c r="A345" s="102"/>
      <c r="B345" s="102"/>
      <c r="C345" s="102"/>
      <c r="D345" s="102"/>
      <c r="E345" s="102"/>
      <c r="F345" s="102"/>
      <c r="G345" s="102"/>
      <c r="AH345" s="324"/>
      <c r="AI345" s="324"/>
      <c r="AP345" s="324"/>
      <c r="AQ345" s="324"/>
      <c r="BD345" s="324"/>
      <c r="BE345" s="324"/>
      <c r="BF345" s="324"/>
      <c r="BG345" s="324"/>
      <c r="BH345" s="324"/>
      <c r="BI345" s="324"/>
      <c r="BJ345" s="324"/>
      <c r="BK345" s="324"/>
      <c r="BL345" s="324"/>
      <c r="BM345" s="324"/>
      <c r="BN345" s="324"/>
      <c r="BO345" s="324"/>
      <c r="BW345" s="325"/>
      <c r="BX345" s="325"/>
      <c r="BY345" s="325"/>
      <c r="BZ345" s="325"/>
      <c r="CA345" s="325"/>
      <c r="CB345" s="325"/>
      <c r="CC345" s="325"/>
      <c r="CD345" s="325"/>
      <c r="CE345" s="325"/>
      <c r="CF345" s="325"/>
      <c r="CG345" s="325"/>
      <c r="CH345" s="325"/>
    </row>
    <row r="346" spans="1:86" s="323" customFormat="1" x14ac:dyDescent="0.25">
      <c r="A346" s="102"/>
      <c r="B346" s="102"/>
      <c r="C346" s="102"/>
      <c r="D346" s="102"/>
      <c r="E346" s="102"/>
      <c r="F346" s="102"/>
      <c r="G346" s="102"/>
      <c r="AH346" s="324"/>
      <c r="AI346" s="324"/>
      <c r="AP346" s="324"/>
      <c r="AQ346" s="324"/>
      <c r="BD346" s="324"/>
      <c r="BE346" s="324"/>
      <c r="BF346" s="324"/>
      <c r="BG346" s="324"/>
      <c r="BH346" s="324"/>
      <c r="BI346" s="324"/>
      <c r="BJ346" s="324"/>
      <c r="BK346" s="324"/>
      <c r="BL346" s="324"/>
      <c r="BM346" s="324"/>
      <c r="BN346" s="324"/>
      <c r="BO346" s="324"/>
      <c r="BW346" s="325"/>
      <c r="BX346" s="325"/>
      <c r="BY346" s="325"/>
      <c r="BZ346" s="325"/>
      <c r="CA346" s="325"/>
      <c r="CB346" s="325"/>
      <c r="CC346" s="325"/>
      <c r="CD346" s="325"/>
      <c r="CE346" s="325"/>
      <c r="CF346" s="325"/>
      <c r="CG346" s="325"/>
      <c r="CH346" s="325"/>
    </row>
    <row r="347" spans="1:86" s="323" customFormat="1" x14ac:dyDescent="0.25">
      <c r="A347" s="102"/>
      <c r="B347" s="102"/>
      <c r="C347" s="102"/>
      <c r="D347" s="102"/>
      <c r="E347" s="102"/>
      <c r="F347" s="102"/>
      <c r="G347" s="102"/>
      <c r="AH347" s="324"/>
      <c r="AI347" s="324"/>
      <c r="AP347" s="324"/>
      <c r="AQ347" s="324"/>
      <c r="BD347" s="324"/>
      <c r="BE347" s="324"/>
      <c r="BF347" s="324"/>
      <c r="BG347" s="324"/>
      <c r="BH347" s="324"/>
      <c r="BI347" s="324"/>
      <c r="BJ347" s="324"/>
      <c r="BK347" s="324"/>
      <c r="BL347" s="324"/>
      <c r="BM347" s="324"/>
      <c r="BN347" s="324"/>
      <c r="BO347" s="324"/>
      <c r="BW347" s="325"/>
      <c r="BX347" s="325"/>
      <c r="BY347" s="325"/>
      <c r="BZ347" s="325"/>
      <c r="CA347" s="325"/>
      <c r="CB347" s="325"/>
      <c r="CC347" s="325"/>
      <c r="CD347" s="325"/>
      <c r="CE347" s="325"/>
      <c r="CF347" s="325"/>
      <c r="CG347" s="325"/>
      <c r="CH347" s="325"/>
    </row>
    <row r="348" spans="1:86" s="323" customFormat="1" x14ac:dyDescent="0.25">
      <c r="A348" s="102"/>
      <c r="B348" s="102"/>
      <c r="C348" s="102"/>
      <c r="D348" s="102"/>
      <c r="E348" s="102"/>
      <c r="F348" s="102"/>
      <c r="G348" s="102"/>
      <c r="AH348" s="324"/>
      <c r="AI348" s="324"/>
      <c r="AP348" s="324"/>
      <c r="AQ348" s="324"/>
      <c r="BD348" s="324"/>
      <c r="BE348" s="324"/>
      <c r="BF348" s="324"/>
      <c r="BG348" s="324"/>
      <c r="BH348" s="324"/>
      <c r="BI348" s="324"/>
      <c r="BJ348" s="324"/>
      <c r="BK348" s="324"/>
      <c r="BL348" s="324"/>
      <c r="BM348" s="324"/>
      <c r="BN348" s="324"/>
      <c r="BO348" s="324"/>
      <c r="BW348" s="325"/>
      <c r="BX348" s="325"/>
      <c r="BY348" s="325"/>
      <c r="BZ348" s="325"/>
      <c r="CA348" s="325"/>
      <c r="CB348" s="325"/>
      <c r="CC348" s="325"/>
      <c r="CD348" s="325"/>
      <c r="CE348" s="325"/>
      <c r="CF348" s="325"/>
      <c r="CG348" s="325"/>
      <c r="CH348" s="325"/>
    </row>
    <row r="349" spans="1:86" s="323" customFormat="1" x14ac:dyDescent="0.25">
      <c r="A349" s="102"/>
      <c r="B349" s="102"/>
      <c r="C349" s="102"/>
      <c r="D349" s="102"/>
      <c r="E349" s="102"/>
      <c r="F349" s="102"/>
      <c r="G349" s="102"/>
      <c r="AH349" s="324"/>
      <c r="AI349" s="324"/>
      <c r="AP349" s="324"/>
      <c r="AQ349" s="324"/>
      <c r="BD349" s="324"/>
      <c r="BE349" s="324"/>
      <c r="BF349" s="324"/>
      <c r="BG349" s="324"/>
      <c r="BH349" s="324"/>
      <c r="BI349" s="324"/>
      <c r="BJ349" s="324"/>
      <c r="BK349" s="324"/>
      <c r="BL349" s="324"/>
      <c r="BM349" s="324"/>
      <c r="BN349" s="324"/>
      <c r="BO349" s="324"/>
      <c r="BW349" s="325"/>
      <c r="BX349" s="325"/>
      <c r="BY349" s="325"/>
      <c r="BZ349" s="325"/>
      <c r="CA349" s="325"/>
      <c r="CB349" s="325"/>
      <c r="CC349" s="325"/>
      <c r="CD349" s="325"/>
      <c r="CE349" s="325"/>
      <c r="CF349" s="325"/>
      <c r="CG349" s="325"/>
      <c r="CH349" s="325"/>
    </row>
    <row r="350" spans="1:86" s="323" customFormat="1" x14ac:dyDescent="0.25">
      <c r="A350" s="102"/>
      <c r="B350" s="102"/>
      <c r="C350" s="102"/>
      <c r="D350" s="102"/>
      <c r="E350" s="102"/>
      <c r="F350" s="102"/>
      <c r="G350" s="102"/>
      <c r="AH350" s="324"/>
      <c r="AI350" s="324"/>
      <c r="AP350" s="324"/>
      <c r="AQ350" s="324"/>
      <c r="BD350" s="324"/>
      <c r="BE350" s="324"/>
      <c r="BF350" s="324"/>
      <c r="BG350" s="324"/>
      <c r="BH350" s="324"/>
      <c r="BI350" s="324"/>
      <c r="BJ350" s="324"/>
      <c r="BK350" s="324"/>
      <c r="BL350" s="324"/>
      <c r="BM350" s="324"/>
      <c r="BN350" s="324"/>
      <c r="BO350" s="324"/>
      <c r="BW350" s="325"/>
      <c r="BX350" s="325"/>
      <c r="BY350" s="325"/>
      <c r="BZ350" s="325"/>
      <c r="CA350" s="325"/>
      <c r="CB350" s="325"/>
      <c r="CC350" s="325"/>
      <c r="CD350" s="325"/>
      <c r="CE350" s="325"/>
      <c r="CF350" s="325"/>
      <c r="CG350" s="325"/>
      <c r="CH350" s="325"/>
    </row>
    <row r="351" spans="1:86" s="323" customFormat="1" x14ac:dyDescent="0.25">
      <c r="A351" s="102"/>
      <c r="B351" s="102"/>
      <c r="C351" s="102"/>
      <c r="D351" s="102"/>
      <c r="E351" s="102"/>
      <c r="F351" s="102"/>
      <c r="G351" s="102"/>
      <c r="AH351" s="324"/>
      <c r="AI351" s="324"/>
      <c r="AP351" s="324"/>
      <c r="AQ351" s="324"/>
      <c r="BD351" s="324"/>
      <c r="BE351" s="324"/>
      <c r="BF351" s="324"/>
      <c r="BG351" s="324"/>
      <c r="BH351" s="324"/>
      <c r="BI351" s="324"/>
      <c r="BJ351" s="324"/>
      <c r="BK351" s="324"/>
      <c r="BL351" s="324"/>
      <c r="BM351" s="324"/>
      <c r="BN351" s="324"/>
      <c r="BO351" s="324"/>
      <c r="BW351" s="325"/>
      <c r="BX351" s="325"/>
      <c r="BY351" s="325"/>
      <c r="BZ351" s="325"/>
      <c r="CA351" s="325"/>
      <c r="CB351" s="325"/>
      <c r="CC351" s="325"/>
      <c r="CD351" s="325"/>
      <c r="CE351" s="325"/>
      <c r="CF351" s="325"/>
      <c r="CG351" s="325"/>
      <c r="CH351" s="325"/>
    </row>
    <row r="352" spans="1:86" s="323" customFormat="1" x14ac:dyDescent="0.25">
      <c r="A352" s="102"/>
      <c r="B352" s="102"/>
      <c r="C352" s="102"/>
      <c r="D352" s="102"/>
      <c r="E352" s="102"/>
      <c r="F352" s="102"/>
      <c r="G352" s="102"/>
      <c r="AH352" s="324"/>
      <c r="AI352" s="324"/>
      <c r="AP352" s="324"/>
      <c r="AQ352" s="324"/>
      <c r="BD352" s="324"/>
      <c r="BE352" s="324"/>
      <c r="BF352" s="324"/>
      <c r="BG352" s="324"/>
      <c r="BH352" s="324"/>
      <c r="BI352" s="324"/>
      <c r="BJ352" s="324"/>
      <c r="BK352" s="324"/>
      <c r="BL352" s="324"/>
      <c r="BM352" s="324"/>
      <c r="BN352" s="324"/>
      <c r="BO352" s="324"/>
      <c r="BW352" s="325"/>
      <c r="BX352" s="325"/>
      <c r="BY352" s="325"/>
      <c r="BZ352" s="325"/>
      <c r="CA352" s="325"/>
      <c r="CB352" s="325"/>
      <c r="CC352" s="325"/>
      <c r="CD352" s="325"/>
      <c r="CE352" s="325"/>
      <c r="CF352" s="325"/>
      <c r="CG352" s="325"/>
      <c r="CH352" s="325"/>
    </row>
    <row r="353" spans="1:86" s="323" customFormat="1" x14ac:dyDescent="0.25">
      <c r="A353" s="102"/>
      <c r="B353" s="102"/>
      <c r="C353" s="102"/>
      <c r="D353" s="102"/>
      <c r="E353" s="102"/>
      <c r="F353" s="102"/>
      <c r="G353" s="102"/>
      <c r="AH353" s="324"/>
      <c r="AI353" s="324"/>
      <c r="AP353" s="324"/>
      <c r="AQ353" s="324"/>
      <c r="BD353" s="324"/>
      <c r="BE353" s="324"/>
      <c r="BF353" s="324"/>
      <c r="BG353" s="324"/>
      <c r="BH353" s="324"/>
      <c r="BI353" s="324"/>
      <c r="BJ353" s="324"/>
      <c r="BK353" s="324"/>
      <c r="BL353" s="324"/>
      <c r="BM353" s="324"/>
      <c r="BN353" s="324"/>
      <c r="BO353" s="324"/>
      <c r="BW353" s="325"/>
      <c r="BX353" s="325"/>
      <c r="BY353" s="325"/>
      <c r="BZ353" s="325"/>
      <c r="CA353" s="325"/>
      <c r="CB353" s="325"/>
      <c r="CC353" s="325"/>
      <c r="CD353" s="325"/>
      <c r="CE353" s="325"/>
      <c r="CF353" s="325"/>
      <c r="CG353" s="325"/>
      <c r="CH353" s="325"/>
    </row>
    <row r="354" spans="1:86" s="323" customFormat="1" x14ac:dyDescent="0.25">
      <c r="A354" s="102"/>
      <c r="B354" s="102"/>
      <c r="C354" s="102"/>
      <c r="D354" s="102"/>
      <c r="E354" s="102"/>
      <c r="F354" s="102"/>
      <c r="G354" s="102"/>
      <c r="AH354" s="324"/>
      <c r="AI354" s="324"/>
      <c r="AP354" s="324"/>
      <c r="AQ354" s="324"/>
      <c r="BD354" s="324"/>
      <c r="BE354" s="324"/>
      <c r="BF354" s="324"/>
      <c r="BG354" s="324"/>
      <c r="BH354" s="324"/>
      <c r="BI354" s="324"/>
      <c r="BJ354" s="324"/>
      <c r="BK354" s="324"/>
      <c r="BL354" s="324"/>
      <c r="BM354" s="324"/>
      <c r="BN354" s="324"/>
      <c r="BO354" s="324"/>
      <c r="BW354" s="325"/>
      <c r="BX354" s="325"/>
      <c r="BY354" s="325"/>
      <c r="BZ354" s="325"/>
      <c r="CA354" s="325"/>
      <c r="CB354" s="325"/>
      <c r="CC354" s="325"/>
      <c r="CD354" s="325"/>
      <c r="CE354" s="325"/>
      <c r="CF354" s="325"/>
      <c r="CG354" s="325"/>
      <c r="CH354" s="325"/>
    </row>
    <row r="355" spans="1:86" s="323" customFormat="1" x14ac:dyDescent="0.25">
      <c r="A355" s="102"/>
      <c r="B355" s="102"/>
      <c r="C355" s="102"/>
      <c r="D355" s="102"/>
      <c r="E355" s="102"/>
      <c r="F355" s="102"/>
      <c r="G355" s="102"/>
      <c r="AH355" s="324"/>
      <c r="AI355" s="324"/>
      <c r="AP355" s="324"/>
      <c r="AQ355" s="324"/>
      <c r="BD355" s="324"/>
      <c r="BE355" s="324"/>
      <c r="BF355" s="324"/>
      <c r="BG355" s="324"/>
      <c r="BH355" s="324"/>
      <c r="BI355" s="324"/>
      <c r="BJ355" s="324"/>
      <c r="BK355" s="324"/>
      <c r="BL355" s="324"/>
      <c r="BM355" s="324"/>
      <c r="BN355" s="324"/>
      <c r="BO355" s="324"/>
      <c r="BW355" s="325"/>
      <c r="BX355" s="325"/>
      <c r="BY355" s="325"/>
      <c r="BZ355" s="325"/>
      <c r="CA355" s="325"/>
      <c r="CB355" s="325"/>
      <c r="CC355" s="325"/>
      <c r="CD355" s="325"/>
      <c r="CE355" s="325"/>
      <c r="CF355" s="325"/>
      <c r="CG355" s="325"/>
      <c r="CH355" s="325"/>
    </row>
    <row r="356" spans="1:86" s="323" customFormat="1" x14ac:dyDescent="0.25">
      <c r="A356" s="102"/>
      <c r="B356" s="102"/>
      <c r="C356" s="102"/>
      <c r="D356" s="102"/>
      <c r="E356" s="102"/>
      <c r="F356" s="102"/>
      <c r="G356" s="102"/>
      <c r="AH356" s="324"/>
      <c r="AI356" s="324"/>
      <c r="AP356" s="324"/>
      <c r="AQ356" s="324"/>
      <c r="BD356" s="324"/>
      <c r="BE356" s="324"/>
      <c r="BF356" s="324"/>
      <c r="BG356" s="324"/>
      <c r="BH356" s="324"/>
      <c r="BI356" s="324"/>
      <c r="BJ356" s="324"/>
      <c r="BK356" s="324"/>
      <c r="BL356" s="324"/>
      <c r="BM356" s="324"/>
      <c r="BN356" s="324"/>
      <c r="BO356" s="324"/>
      <c r="BW356" s="325"/>
      <c r="BX356" s="325"/>
      <c r="BY356" s="325"/>
      <c r="BZ356" s="325"/>
      <c r="CA356" s="325"/>
      <c r="CB356" s="325"/>
      <c r="CC356" s="325"/>
      <c r="CD356" s="325"/>
      <c r="CE356" s="325"/>
      <c r="CF356" s="325"/>
      <c r="CG356" s="325"/>
      <c r="CH356" s="325"/>
    </row>
    <row r="357" spans="1:86" s="323" customFormat="1" x14ac:dyDescent="0.25">
      <c r="A357" s="102"/>
      <c r="B357" s="102"/>
      <c r="C357" s="102"/>
      <c r="D357" s="102"/>
      <c r="E357" s="102"/>
      <c r="F357" s="102"/>
      <c r="G357" s="102"/>
      <c r="AH357" s="324"/>
      <c r="AI357" s="324"/>
      <c r="AP357" s="324"/>
      <c r="AQ357" s="324"/>
      <c r="BD357" s="324"/>
      <c r="BE357" s="324"/>
      <c r="BF357" s="324"/>
      <c r="BG357" s="324"/>
      <c r="BH357" s="324"/>
      <c r="BI357" s="324"/>
      <c r="BJ357" s="324"/>
      <c r="BK357" s="324"/>
      <c r="BL357" s="324"/>
      <c r="BM357" s="324"/>
      <c r="BN357" s="324"/>
      <c r="BO357" s="324"/>
      <c r="BW357" s="325"/>
      <c r="BX357" s="325"/>
      <c r="BY357" s="325"/>
      <c r="BZ357" s="325"/>
      <c r="CA357" s="325"/>
      <c r="CB357" s="325"/>
      <c r="CC357" s="325"/>
      <c r="CD357" s="325"/>
      <c r="CE357" s="325"/>
      <c r="CF357" s="325"/>
      <c r="CG357" s="325"/>
      <c r="CH357" s="325"/>
    </row>
    <row r="358" spans="1:86" s="323" customFormat="1" x14ac:dyDescent="0.25">
      <c r="A358" s="102"/>
      <c r="B358" s="102"/>
      <c r="C358" s="102"/>
      <c r="D358" s="102"/>
      <c r="E358" s="102"/>
      <c r="F358" s="102"/>
      <c r="G358" s="102"/>
      <c r="AH358" s="324"/>
      <c r="AI358" s="324"/>
      <c r="AP358" s="324"/>
      <c r="AQ358" s="324"/>
      <c r="BD358" s="324"/>
      <c r="BE358" s="324"/>
      <c r="BF358" s="324"/>
      <c r="BG358" s="324"/>
      <c r="BH358" s="324"/>
      <c r="BI358" s="324"/>
      <c r="BJ358" s="324"/>
      <c r="BK358" s="324"/>
      <c r="BL358" s="324"/>
      <c r="BM358" s="324"/>
      <c r="BN358" s="324"/>
      <c r="BO358" s="324"/>
      <c r="BW358" s="325"/>
      <c r="BX358" s="325"/>
      <c r="BY358" s="325"/>
      <c r="BZ358" s="325"/>
      <c r="CA358" s="325"/>
      <c r="CB358" s="325"/>
      <c r="CC358" s="325"/>
      <c r="CD358" s="325"/>
      <c r="CE358" s="325"/>
      <c r="CF358" s="325"/>
      <c r="CG358" s="325"/>
      <c r="CH358" s="325"/>
    </row>
    <row r="359" spans="1:86" s="323" customFormat="1" x14ac:dyDescent="0.25">
      <c r="A359" s="102"/>
      <c r="B359" s="102"/>
      <c r="C359" s="102"/>
      <c r="D359" s="102"/>
      <c r="E359" s="102"/>
      <c r="F359" s="102"/>
      <c r="G359" s="102"/>
      <c r="AH359" s="324"/>
      <c r="AI359" s="324"/>
      <c r="AP359" s="324"/>
      <c r="AQ359" s="324"/>
      <c r="BD359" s="324"/>
      <c r="BE359" s="324"/>
      <c r="BF359" s="324"/>
      <c r="BG359" s="324"/>
      <c r="BH359" s="324"/>
      <c r="BI359" s="324"/>
      <c r="BJ359" s="324"/>
      <c r="BK359" s="324"/>
      <c r="BL359" s="324"/>
      <c r="BM359" s="324"/>
      <c r="BN359" s="324"/>
      <c r="BO359" s="324"/>
      <c r="BW359" s="325"/>
      <c r="BX359" s="325"/>
      <c r="BY359" s="325"/>
      <c r="BZ359" s="325"/>
      <c r="CA359" s="325"/>
      <c r="CB359" s="325"/>
      <c r="CC359" s="325"/>
      <c r="CD359" s="325"/>
      <c r="CE359" s="325"/>
      <c r="CF359" s="325"/>
      <c r="CG359" s="325"/>
      <c r="CH359" s="325"/>
    </row>
    <row r="360" spans="1:86" s="323" customFormat="1" x14ac:dyDescent="0.25">
      <c r="A360" s="102"/>
      <c r="B360" s="102"/>
      <c r="C360" s="102"/>
      <c r="D360" s="102"/>
      <c r="E360" s="102"/>
      <c r="F360" s="102"/>
      <c r="G360" s="102"/>
      <c r="AH360" s="324"/>
      <c r="AI360" s="324"/>
      <c r="AP360" s="324"/>
      <c r="AQ360" s="324"/>
      <c r="BD360" s="324"/>
      <c r="BE360" s="324"/>
      <c r="BF360" s="324"/>
      <c r="BG360" s="324"/>
      <c r="BH360" s="324"/>
      <c r="BI360" s="324"/>
      <c r="BJ360" s="324"/>
      <c r="BK360" s="324"/>
      <c r="BL360" s="324"/>
      <c r="BM360" s="324"/>
      <c r="BN360" s="324"/>
      <c r="BO360" s="324"/>
      <c r="BW360" s="325"/>
      <c r="BX360" s="325"/>
      <c r="BY360" s="325"/>
      <c r="BZ360" s="325"/>
      <c r="CA360" s="325"/>
      <c r="CB360" s="325"/>
      <c r="CC360" s="325"/>
      <c r="CD360" s="325"/>
      <c r="CE360" s="325"/>
      <c r="CF360" s="325"/>
      <c r="CG360" s="325"/>
      <c r="CH360" s="325"/>
    </row>
    <row r="361" spans="1:86" s="323" customFormat="1" x14ac:dyDescent="0.25">
      <c r="A361" s="102"/>
      <c r="B361" s="102"/>
      <c r="C361" s="102"/>
      <c r="D361" s="102"/>
      <c r="E361" s="102"/>
      <c r="F361" s="102"/>
      <c r="G361" s="102"/>
      <c r="AH361" s="324"/>
      <c r="AI361" s="324"/>
      <c r="AP361" s="324"/>
      <c r="AQ361" s="324"/>
      <c r="BD361" s="324"/>
      <c r="BE361" s="324"/>
      <c r="BF361" s="324"/>
      <c r="BG361" s="324"/>
      <c r="BH361" s="324"/>
      <c r="BI361" s="324"/>
      <c r="BJ361" s="324"/>
      <c r="BK361" s="324"/>
      <c r="BL361" s="324"/>
      <c r="BM361" s="324"/>
      <c r="BN361" s="324"/>
      <c r="BO361" s="324"/>
      <c r="BW361" s="325"/>
      <c r="BX361" s="325"/>
      <c r="BY361" s="325"/>
      <c r="BZ361" s="325"/>
      <c r="CA361" s="325"/>
      <c r="CB361" s="325"/>
      <c r="CC361" s="325"/>
      <c r="CD361" s="325"/>
      <c r="CE361" s="325"/>
      <c r="CF361" s="325"/>
      <c r="CG361" s="325"/>
      <c r="CH361" s="325"/>
    </row>
    <row r="362" spans="1:86" s="323" customFormat="1" x14ac:dyDescent="0.25">
      <c r="A362" s="102"/>
      <c r="B362" s="102"/>
      <c r="C362" s="102"/>
      <c r="D362" s="102"/>
      <c r="E362" s="102"/>
      <c r="F362" s="102"/>
      <c r="G362" s="102"/>
      <c r="AH362" s="324"/>
      <c r="AI362" s="324"/>
      <c r="AP362" s="324"/>
      <c r="AQ362" s="324"/>
      <c r="BD362" s="324"/>
      <c r="BE362" s="324"/>
      <c r="BF362" s="324"/>
      <c r="BG362" s="324"/>
      <c r="BH362" s="324"/>
      <c r="BI362" s="324"/>
      <c r="BJ362" s="324"/>
      <c r="BK362" s="324"/>
      <c r="BL362" s="324"/>
      <c r="BM362" s="324"/>
      <c r="BN362" s="324"/>
      <c r="BO362" s="324"/>
      <c r="BW362" s="325"/>
      <c r="BX362" s="325"/>
      <c r="BY362" s="325"/>
      <c r="BZ362" s="325"/>
      <c r="CA362" s="325"/>
      <c r="CB362" s="325"/>
      <c r="CC362" s="325"/>
      <c r="CD362" s="325"/>
      <c r="CE362" s="325"/>
      <c r="CF362" s="325"/>
      <c r="CG362" s="325"/>
      <c r="CH362" s="325"/>
    </row>
    <row r="363" spans="1:86" s="323" customFormat="1" x14ac:dyDescent="0.25">
      <c r="A363" s="102"/>
      <c r="B363" s="102"/>
      <c r="C363" s="102"/>
      <c r="D363" s="102"/>
      <c r="E363" s="102"/>
      <c r="F363" s="102"/>
      <c r="G363" s="102"/>
      <c r="AH363" s="324"/>
      <c r="AI363" s="324"/>
      <c r="AP363" s="324"/>
      <c r="AQ363" s="324"/>
      <c r="BD363" s="324"/>
      <c r="BE363" s="324"/>
      <c r="BF363" s="324"/>
      <c r="BG363" s="324"/>
      <c r="BH363" s="324"/>
      <c r="BI363" s="324"/>
      <c r="BJ363" s="324"/>
      <c r="BK363" s="324"/>
      <c r="BL363" s="324"/>
      <c r="BM363" s="324"/>
      <c r="BN363" s="324"/>
      <c r="BO363" s="324"/>
      <c r="BW363" s="325"/>
      <c r="BX363" s="325"/>
      <c r="BY363" s="325"/>
      <c r="BZ363" s="325"/>
      <c r="CA363" s="325"/>
      <c r="CB363" s="325"/>
      <c r="CC363" s="325"/>
      <c r="CD363" s="325"/>
      <c r="CE363" s="325"/>
      <c r="CF363" s="325"/>
      <c r="CG363" s="325"/>
      <c r="CH363" s="325"/>
    </row>
    <row r="364" spans="1:86" s="323" customFormat="1" x14ac:dyDescent="0.25">
      <c r="A364" s="102"/>
      <c r="B364" s="102"/>
      <c r="C364" s="102"/>
      <c r="D364" s="102"/>
      <c r="E364" s="102"/>
      <c r="F364" s="102"/>
      <c r="G364" s="102"/>
      <c r="AH364" s="324"/>
      <c r="AI364" s="324"/>
      <c r="AP364" s="324"/>
      <c r="AQ364" s="324"/>
      <c r="BD364" s="324"/>
      <c r="BE364" s="324"/>
      <c r="BF364" s="324"/>
      <c r="BG364" s="324"/>
      <c r="BH364" s="324"/>
      <c r="BI364" s="324"/>
      <c r="BJ364" s="324"/>
      <c r="BK364" s="324"/>
      <c r="BL364" s="324"/>
      <c r="BM364" s="324"/>
      <c r="BN364" s="324"/>
      <c r="BO364" s="324"/>
      <c r="BW364" s="325"/>
      <c r="BX364" s="325"/>
      <c r="BY364" s="325"/>
      <c r="BZ364" s="325"/>
      <c r="CA364" s="325"/>
      <c r="CB364" s="325"/>
      <c r="CC364" s="325"/>
      <c r="CD364" s="325"/>
      <c r="CE364" s="325"/>
      <c r="CF364" s="325"/>
      <c r="CG364" s="325"/>
      <c r="CH364" s="325"/>
    </row>
    <row r="365" spans="1:86" s="323" customFormat="1" x14ac:dyDescent="0.25">
      <c r="A365" s="102"/>
      <c r="B365" s="102"/>
      <c r="C365" s="102"/>
      <c r="D365" s="102"/>
      <c r="E365" s="102"/>
      <c r="F365" s="102"/>
      <c r="G365" s="102"/>
      <c r="AH365" s="324"/>
      <c r="AI365" s="324"/>
      <c r="AP365" s="324"/>
      <c r="AQ365" s="324"/>
      <c r="BD365" s="324"/>
      <c r="BE365" s="324"/>
      <c r="BF365" s="324"/>
      <c r="BG365" s="324"/>
      <c r="BH365" s="324"/>
      <c r="BI365" s="324"/>
      <c r="BJ365" s="324"/>
      <c r="BK365" s="324"/>
      <c r="BL365" s="324"/>
      <c r="BM365" s="324"/>
      <c r="BN365" s="324"/>
      <c r="BO365" s="324"/>
      <c r="BW365" s="325"/>
      <c r="BX365" s="325"/>
      <c r="BY365" s="325"/>
      <c r="BZ365" s="325"/>
      <c r="CA365" s="325"/>
      <c r="CB365" s="325"/>
      <c r="CC365" s="325"/>
      <c r="CD365" s="325"/>
      <c r="CE365" s="325"/>
      <c r="CF365" s="325"/>
      <c r="CG365" s="325"/>
      <c r="CH365" s="325"/>
    </row>
    <row r="366" spans="1:86" s="323" customFormat="1" x14ac:dyDescent="0.25">
      <c r="A366" s="102"/>
      <c r="B366" s="102"/>
      <c r="C366" s="102"/>
      <c r="D366" s="102"/>
      <c r="E366" s="102"/>
      <c r="F366" s="102"/>
      <c r="G366" s="102"/>
      <c r="AH366" s="324"/>
      <c r="AI366" s="324"/>
      <c r="AP366" s="324"/>
      <c r="AQ366" s="324"/>
      <c r="BD366" s="324"/>
      <c r="BE366" s="324"/>
      <c r="BF366" s="324"/>
      <c r="BG366" s="324"/>
      <c r="BH366" s="324"/>
      <c r="BI366" s="324"/>
      <c r="BJ366" s="324"/>
      <c r="BK366" s="324"/>
      <c r="BL366" s="324"/>
      <c r="BM366" s="324"/>
      <c r="BN366" s="324"/>
      <c r="BO366" s="324"/>
      <c r="BW366" s="325"/>
      <c r="BX366" s="325"/>
      <c r="BY366" s="325"/>
      <c r="BZ366" s="325"/>
      <c r="CA366" s="325"/>
      <c r="CB366" s="325"/>
      <c r="CC366" s="325"/>
      <c r="CD366" s="325"/>
      <c r="CE366" s="325"/>
      <c r="CF366" s="325"/>
      <c r="CG366" s="325"/>
      <c r="CH366" s="325"/>
    </row>
    <row r="367" spans="1:86" s="323" customFormat="1" x14ac:dyDescent="0.25">
      <c r="A367" s="102"/>
      <c r="B367" s="102"/>
      <c r="C367" s="102"/>
      <c r="D367" s="102"/>
      <c r="E367" s="102"/>
      <c r="F367" s="102"/>
      <c r="G367" s="102"/>
      <c r="AH367" s="324"/>
      <c r="AI367" s="324"/>
      <c r="AP367" s="324"/>
      <c r="AQ367" s="324"/>
      <c r="BD367" s="324"/>
      <c r="BE367" s="324"/>
      <c r="BF367" s="324"/>
      <c r="BG367" s="324"/>
      <c r="BH367" s="324"/>
      <c r="BI367" s="324"/>
      <c r="BJ367" s="324"/>
      <c r="BK367" s="324"/>
      <c r="BL367" s="324"/>
      <c r="BM367" s="324"/>
      <c r="BN367" s="324"/>
      <c r="BO367" s="324"/>
      <c r="BW367" s="325"/>
      <c r="BX367" s="325"/>
      <c r="BY367" s="325"/>
      <c r="BZ367" s="325"/>
      <c r="CA367" s="325"/>
      <c r="CB367" s="325"/>
      <c r="CC367" s="325"/>
      <c r="CD367" s="325"/>
      <c r="CE367" s="325"/>
      <c r="CF367" s="325"/>
      <c r="CG367" s="325"/>
      <c r="CH367" s="325"/>
    </row>
    <row r="368" spans="1:86" s="323" customFormat="1" x14ac:dyDescent="0.25">
      <c r="A368" s="102"/>
      <c r="B368" s="102"/>
      <c r="C368" s="102"/>
      <c r="D368" s="102"/>
      <c r="E368" s="102"/>
      <c r="F368" s="102"/>
      <c r="G368" s="102"/>
      <c r="AH368" s="324"/>
      <c r="AI368" s="324"/>
      <c r="AP368" s="324"/>
      <c r="AQ368" s="324"/>
      <c r="BD368" s="324"/>
      <c r="BE368" s="324"/>
      <c r="BF368" s="324"/>
      <c r="BG368" s="324"/>
      <c r="BH368" s="324"/>
      <c r="BI368" s="324"/>
      <c r="BJ368" s="324"/>
      <c r="BK368" s="324"/>
      <c r="BL368" s="324"/>
      <c r="BM368" s="324"/>
      <c r="BN368" s="324"/>
      <c r="BO368" s="324"/>
      <c r="BW368" s="325"/>
      <c r="BX368" s="325"/>
      <c r="BY368" s="325"/>
      <c r="BZ368" s="325"/>
      <c r="CA368" s="325"/>
      <c r="CB368" s="325"/>
      <c r="CC368" s="325"/>
      <c r="CD368" s="325"/>
      <c r="CE368" s="325"/>
      <c r="CF368" s="325"/>
      <c r="CG368" s="325"/>
      <c r="CH368" s="325"/>
    </row>
    <row r="369" spans="1:86" s="323" customFormat="1" x14ac:dyDescent="0.25">
      <c r="A369" s="102"/>
      <c r="B369" s="102"/>
      <c r="C369" s="102"/>
      <c r="D369" s="102"/>
      <c r="E369" s="102"/>
      <c r="F369" s="102"/>
      <c r="G369" s="102"/>
      <c r="AH369" s="324"/>
      <c r="AI369" s="324"/>
      <c r="AP369" s="324"/>
      <c r="AQ369" s="324"/>
      <c r="BD369" s="324"/>
      <c r="BE369" s="324"/>
      <c r="BF369" s="324"/>
      <c r="BG369" s="324"/>
      <c r="BH369" s="324"/>
      <c r="BI369" s="324"/>
      <c r="BJ369" s="324"/>
      <c r="BK369" s="324"/>
      <c r="BL369" s="324"/>
      <c r="BM369" s="324"/>
      <c r="BN369" s="324"/>
      <c r="BO369" s="324"/>
      <c r="BW369" s="325"/>
      <c r="BX369" s="325"/>
      <c r="BY369" s="325"/>
      <c r="BZ369" s="325"/>
      <c r="CA369" s="325"/>
      <c r="CB369" s="325"/>
      <c r="CC369" s="325"/>
      <c r="CD369" s="325"/>
      <c r="CE369" s="325"/>
      <c r="CF369" s="325"/>
      <c r="CG369" s="325"/>
      <c r="CH369" s="325"/>
    </row>
    <row r="370" spans="1:86" s="323" customFormat="1" x14ac:dyDescent="0.25">
      <c r="A370" s="102"/>
      <c r="B370" s="102"/>
      <c r="C370" s="102"/>
      <c r="D370" s="102"/>
      <c r="E370" s="102"/>
      <c r="F370" s="102"/>
      <c r="G370" s="102"/>
      <c r="AH370" s="324"/>
      <c r="AI370" s="324"/>
      <c r="AP370" s="324"/>
      <c r="AQ370" s="324"/>
      <c r="BD370" s="324"/>
      <c r="BE370" s="324"/>
      <c r="BF370" s="324"/>
      <c r="BG370" s="324"/>
      <c r="BH370" s="324"/>
      <c r="BI370" s="324"/>
      <c r="BJ370" s="324"/>
      <c r="BK370" s="324"/>
      <c r="BL370" s="324"/>
      <c r="BM370" s="324"/>
      <c r="BN370" s="324"/>
      <c r="BO370" s="324"/>
      <c r="BW370" s="325"/>
      <c r="BX370" s="325"/>
      <c r="BY370" s="325"/>
      <c r="BZ370" s="325"/>
      <c r="CA370" s="325"/>
      <c r="CB370" s="325"/>
      <c r="CC370" s="325"/>
      <c r="CD370" s="325"/>
      <c r="CE370" s="325"/>
      <c r="CF370" s="325"/>
      <c r="CG370" s="325"/>
      <c r="CH370" s="325"/>
    </row>
    <row r="371" spans="1:86" s="323" customFormat="1" x14ac:dyDescent="0.25">
      <c r="A371" s="102"/>
      <c r="B371" s="102"/>
      <c r="C371" s="102"/>
      <c r="D371" s="102"/>
      <c r="E371" s="102"/>
      <c r="F371" s="102"/>
      <c r="G371" s="102"/>
      <c r="AH371" s="324"/>
      <c r="AI371" s="324"/>
      <c r="AP371" s="324"/>
      <c r="AQ371" s="324"/>
      <c r="BD371" s="324"/>
      <c r="BE371" s="324"/>
      <c r="BF371" s="324"/>
      <c r="BG371" s="324"/>
      <c r="BH371" s="324"/>
      <c r="BI371" s="324"/>
      <c r="BJ371" s="324"/>
      <c r="BK371" s="324"/>
      <c r="BL371" s="324"/>
      <c r="BM371" s="324"/>
      <c r="BN371" s="324"/>
      <c r="BO371" s="324"/>
      <c r="BW371" s="325"/>
      <c r="BX371" s="325"/>
      <c r="BY371" s="325"/>
      <c r="BZ371" s="325"/>
      <c r="CA371" s="325"/>
      <c r="CB371" s="325"/>
      <c r="CC371" s="325"/>
      <c r="CD371" s="325"/>
      <c r="CE371" s="325"/>
      <c r="CF371" s="325"/>
      <c r="CG371" s="325"/>
      <c r="CH371" s="325"/>
    </row>
    <row r="372" spans="1:86" s="323" customFormat="1" x14ac:dyDescent="0.25">
      <c r="A372" s="102"/>
      <c r="B372" s="102"/>
      <c r="C372" s="102"/>
      <c r="D372" s="102"/>
      <c r="E372" s="102"/>
      <c r="F372" s="102"/>
      <c r="G372" s="102"/>
      <c r="AH372" s="324"/>
      <c r="AI372" s="324"/>
      <c r="AP372" s="324"/>
      <c r="AQ372" s="324"/>
      <c r="BD372" s="324"/>
      <c r="BE372" s="324"/>
      <c r="BF372" s="324"/>
      <c r="BG372" s="324"/>
      <c r="BH372" s="324"/>
      <c r="BI372" s="324"/>
      <c r="BJ372" s="324"/>
      <c r="BK372" s="324"/>
      <c r="BL372" s="324"/>
      <c r="BM372" s="324"/>
      <c r="BN372" s="324"/>
      <c r="BO372" s="324"/>
      <c r="BW372" s="325"/>
      <c r="BX372" s="325"/>
      <c r="BY372" s="325"/>
      <c r="BZ372" s="325"/>
      <c r="CA372" s="325"/>
      <c r="CB372" s="325"/>
      <c r="CC372" s="325"/>
      <c r="CD372" s="325"/>
      <c r="CE372" s="325"/>
      <c r="CF372" s="325"/>
      <c r="CG372" s="325"/>
      <c r="CH372" s="325"/>
    </row>
    <row r="373" spans="1:86" s="323" customFormat="1" x14ac:dyDescent="0.25">
      <c r="A373" s="102"/>
      <c r="B373" s="102"/>
      <c r="C373" s="102"/>
      <c r="D373" s="102"/>
      <c r="E373" s="102"/>
      <c r="F373" s="102"/>
      <c r="G373" s="102"/>
      <c r="AH373" s="324"/>
      <c r="AI373" s="324"/>
      <c r="AP373" s="324"/>
      <c r="AQ373" s="324"/>
      <c r="BD373" s="324"/>
      <c r="BE373" s="324"/>
      <c r="BF373" s="324"/>
      <c r="BG373" s="324"/>
      <c r="BH373" s="324"/>
      <c r="BI373" s="324"/>
      <c r="BJ373" s="324"/>
      <c r="BK373" s="324"/>
      <c r="BL373" s="324"/>
      <c r="BM373" s="324"/>
      <c r="BN373" s="324"/>
      <c r="BO373" s="324"/>
      <c r="BW373" s="325"/>
      <c r="BX373" s="325"/>
      <c r="BY373" s="325"/>
      <c r="BZ373" s="325"/>
      <c r="CA373" s="325"/>
      <c r="CB373" s="325"/>
      <c r="CC373" s="325"/>
      <c r="CD373" s="325"/>
      <c r="CE373" s="325"/>
      <c r="CF373" s="325"/>
      <c r="CG373" s="325"/>
      <c r="CH373" s="325"/>
    </row>
    <row r="374" spans="1:86" s="323" customFormat="1" x14ac:dyDescent="0.25">
      <c r="A374" s="102"/>
      <c r="B374" s="102"/>
      <c r="C374" s="102"/>
      <c r="D374" s="102"/>
      <c r="E374" s="102"/>
      <c r="F374" s="102"/>
      <c r="G374" s="102"/>
      <c r="AH374" s="324"/>
      <c r="AI374" s="324"/>
      <c r="AP374" s="324"/>
      <c r="AQ374" s="324"/>
      <c r="BD374" s="324"/>
      <c r="BE374" s="324"/>
      <c r="BF374" s="324"/>
      <c r="BG374" s="324"/>
      <c r="BH374" s="324"/>
      <c r="BI374" s="324"/>
      <c r="BJ374" s="324"/>
      <c r="BK374" s="324"/>
      <c r="BL374" s="324"/>
      <c r="BM374" s="324"/>
      <c r="BN374" s="324"/>
      <c r="BO374" s="324"/>
      <c r="BW374" s="325"/>
      <c r="BX374" s="325"/>
      <c r="BY374" s="325"/>
      <c r="BZ374" s="325"/>
      <c r="CA374" s="325"/>
      <c r="CB374" s="325"/>
      <c r="CC374" s="325"/>
      <c r="CD374" s="325"/>
      <c r="CE374" s="325"/>
      <c r="CF374" s="325"/>
      <c r="CG374" s="325"/>
      <c r="CH374" s="325"/>
    </row>
    <row r="375" spans="1:86" s="323" customFormat="1" x14ac:dyDescent="0.25">
      <c r="A375" s="102"/>
      <c r="B375" s="102"/>
      <c r="C375" s="102"/>
      <c r="D375" s="102"/>
      <c r="E375" s="102"/>
      <c r="F375" s="102"/>
      <c r="G375" s="102"/>
      <c r="AH375" s="324"/>
      <c r="AI375" s="324"/>
      <c r="AP375" s="324"/>
      <c r="AQ375" s="324"/>
      <c r="BD375" s="324"/>
      <c r="BE375" s="324"/>
      <c r="BF375" s="324"/>
      <c r="BG375" s="324"/>
      <c r="BH375" s="324"/>
      <c r="BI375" s="324"/>
      <c r="BJ375" s="324"/>
      <c r="BK375" s="324"/>
      <c r="BL375" s="324"/>
      <c r="BM375" s="324"/>
      <c r="BN375" s="324"/>
      <c r="BO375" s="324"/>
      <c r="BW375" s="325"/>
      <c r="BX375" s="325"/>
      <c r="BY375" s="325"/>
      <c r="BZ375" s="325"/>
      <c r="CA375" s="325"/>
      <c r="CB375" s="325"/>
      <c r="CC375" s="325"/>
      <c r="CD375" s="325"/>
      <c r="CE375" s="325"/>
      <c r="CF375" s="325"/>
      <c r="CG375" s="325"/>
      <c r="CH375" s="325"/>
    </row>
    <row r="376" spans="1:86" s="323" customFormat="1" x14ac:dyDescent="0.25">
      <c r="A376" s="102"/>
      <c r="B376" s="102"/>
      <c r="C376" s="102"/>
      <c r="D376" s="102"/>
      <c r="E376" s="102"/>
      <c r="F376" s="102"/>
      <c r="G376" s="102"/>
      <c r="AH376" s="324"/>
      <c r="AI376" s="324"/>
      <c r="AP376" s="324"/>
      <c r="AQ376" s="324"/>
      <c r="BD376" s="324"/>
      <c r="BE376" s="324"/>
      <c r="BF376" s="324"/>
      <c r="BG376" s="324"/>
      <c r="BH376" s="324"/>
      <c r="BI376" s="324"/>
      <c r="BJ376" s="324"/>
      <c r="BK376" s="324"/>
      <c r="BL376" s="324"/>
      <c r="BM376" s="324"/>
      <c r="BN376" s="324"/>
      <c r="BO376" s="324"/>
      <c r="BW376" s="325"/>
      <c r="BX376" s="325"/>
      <c r="BY376" s="325"/>
      <c r="BZ376" s="325"/>
      <c r="CA376" s="325"/>
      <c r="CB376" s="325"/>
      <c r="CC376" s="325"/>
      <c r="CD376" s="325"/>
      <c r="CE376" s="325"/>
      <c r="CF376" s="325"/>
      <c r="CG376" s="325"/>
      <c r="CH376" s="325"/>
    </row>
    <row r="377" spans="1:86" s="323" customFormat="1" x14ac:dyDescent="0.25">
      <c r="A377" s="102"/>
      <c r="B377" s="102"/>
      <c r="C377" s="102"/>
      <c r="D377" s="102"/>
      <c r="E377" s="102"/>
      <c r="F377" s="102"/>
      <c r="G377" s="102"/>
      <c r="AH377" s="324"/>
      <c r="AI377" s="324"/>
      <c r="AP377" s="324"/>
      <c r="AQ377" s="324"/>
      <c r="BD377" s="324"/>
      <c r="BE377" s="324"/>
      <c r="BF377" s="324"/>
      <c r="BG377" s="324"/>
      <c r="BH377" s="324"/>
      <c r="BI377" s="324"/>
      <c r="BJ377" s="324"/>
      <c r="BK377" s="324"/>
      <c r="BL377" s="324"/>
      <c r="BM377" s="324"/>
      <c r="BN377" s="324"/>
      <c r="BO377" s="324"/>
      <c r="BW377" s="325"/>
      <c r="BX377" s="325"/>
      <c r="BY377" s="325"/>
      <c r="BZ377" s="325"/>
      <c r="CA377" s="325"/>
      <c r="CB377" s="325"/>
      <c r="CC377" s="325"/>
      <c r="CD377" s="325"/>
      <c r="CE377" s="325"/>
      <c r="CF377" s="325"/>
      <c r="CG377" s="325"/>
      <c r="CH377" s="325"/>
    </row>
    <row r="378" spans="1:86" s="323" customFormat="1" x14ac:dyDescent="0.25">
      <c r="A378" s="102"/>
      <c r="B378" s="102"/>
      <c r="C378" s="102"/>
      <c r="D378" s="102"/>
      <c r="E378" s="102"/>
      <c r="F378" s="102"/>
      <c r="G378" s="102"/>
      <c r="AH378" s="324"/>
      <c r="AI378" s="324"/>
      <c r="AP378" s="324"/>
      <c r="AQ378" s="324"/>
      <c r="BD378" s="324"/>
      <c r="BE378" s="324"/>
      <c r="BF378" s="324"/>
      <c r="BG378" s="324"/>
      <c r="BH378" s="324"/>
      <c r="BI378" s="324"/>
      <c r="BJ378" s="324"/>
      <c r="BK378" s="324"/>
      <c r="BL378" s="324"/>
      <c r="BM378" s="324"/>
      <c r="BN378" s="324"/>
      <c r="BO378" s="324"/>
      <c r="BW378" s="325"/>
      <c r="BX378" s="325"/>
      <c r="BY378" s="325"/>
      <c r="BZ378" s="325"/>
      <c r="CA378" s="325"/>
      <c r="CB378" s="325"/>
      <c r="CC378" s="325"/>
      <c r="CD378" s="325"/>
      <c r="CE378" s="325"/>
      <c r="CF378" s="325"/>
      <c r="CG378" s="325"/>
      <c r="CH378" s="325"/>
    </row>
    <row r="379" spans="1:86" s="323" customFormat="1" x14ac:dyDescent="0.25">
      <c r="A379" s="102"/>
      <c r="B379" s="102"/>
      <c r="C379" s="102"/>
      <c r="D379" s="102"/>
      <c r="E379" s="102"/>
      <c r="F379" s="102"/>
      <c r="G379" s="102"/>
      <c r="AH379" s="324"/>
      <c r="AI379" s="324"/>
      <c r="AP379" s="324"/>
      <c r="AQ379" s="324"/>
      <c r="BD379" s="324"/>
      <c r="BE379" s="324"/>
      <c r="BF379" s="324"/>
      <c r="BG379" s="324"/>
      <c r="BH379" s="324"/>
      <c r="BI379" s="324"/>
      <c r="BJ379" s="324"/>
      <c r="BK379" s="324"/>
      <c r="BL379" s="324"/>
      <c r="BM379" s="324"/>
      <c r="BN379" s="324"/>
      <c r="BO379" s="324"/>
      <c r="BW379" s="325"/>
      <c r="BX379" s="325"/>
      <c r="BY379" s="325"/>
      <c r="BZ379" s="325"/>
      <c r="CA379" s="325"/>
      <c r="CB379" s="325"/>
      <c r="CC379" s="325"/>
      <c r="CD379" s="325"/>
      <c r="CE379" s="325"/>
      <c r="CF379" s="325"/>
      <c r="CG379" s="325"/>
      <c r="CH379" s="325"/>
    </row>
    <row r="380" spans="1:86" s="323" customFormat="1" x14ac:dyDescent="0.25">
      <c r="A380" s="102"/>
      <c r="B380" s="102"/>
      <c r="C380" s="102"/>
      <c r="D380" s="102"/>
      <c r="E380" s="102"/>
      <c r="F380" s="102"/>
      <c r="G380" s="102"/>
      <c r="AH380" s="324"/>
      <c r="AI380" s="324"/>
      <c r="AP380" s="324"/>
      <c r="AQ380" s="324"/>
      <c r="BD380" s="324"/>
      <c r="BE380" s="324"/>
      <c r="BF380" s="324"/>
      <c r="BG380" s="324"/>
      <c r="BH380" s="324"/>
      <c r="BI380" s="324"/>
      <c r="BJ380" s="324"/>
      <c r="BK380" s="324"/>
      <c r="BL380" s="324"/>
      <c r="BM380" s="324"/>
      <c r="BN380" s="324"/>
      <c r="BO380" s="324"/>
      <c r="BW380" s="325"/>
      <c r="BX380" s="325"/>
      <c r="BY380" s="325"/>
      <c r="BZ380" s="325"/>
      <c r="CA380" s="325"/>
      <c r="CB380" s="325"/>
      <c r="CC380" s="325"/>
      <c r="CD380" s="325"/>
      <c r="CE380" s="325"/>
      <c r="CF380" s="325"/>
      <c r="CG380" s="325"/>
      <c r="CH380" s="325"/>
    </row>
    <row r="381" spans="1:86" s="323" customFormat="1" x14ac:dyDescent="0.25">
      <c r="A381" s="102"/>
      <c r="B381" s="102"/>
      <c r="C381" s="102"/>
      <c r="D381" s="102"/>
      <c r="E381" s="102"/>
      <c r="F381" s="102"/>
      <c r="G381" s="102"/>
      <c r="AH381" s="324"/>
      <c r="AI381" s="324"/>
      <c r="AP381" s="324"/>
      <c r="AQ381" s="324"/>
      <c r="BD381" s="324"/>
      <c r="BE381" s="324"/>
      <c r="BF381" s="324"/>
      <c r="BG381" s="324"/>
      <c r="BH381" s="324"/>
      <c r="BI381" s="324"/>
      <c r="BJ381" s="324"/>
      <c r="BK381" s="324"/>
      <c r="BL381" s="324"/>
      <c r="BM381" s="324"/>
      <c r="BN381" s="324"/>
      <c r="BO381" s="324"/>
      <c r="BW381" s="325"/>
      <c r="BX381" s="325"/>
      <c r="BY381" s="325"/>
      <c r="BZ381" s="325"/>
      <c r="CA381" s="325"/>
      <c r="CB381" s="325"/>
      <c r="CC381" s="325"/>
      <c r="CD381" s="325"/>
      <c r="CE381" s="325"/>
      <c r="CF381" s="325"/>
      <c r="CG381" s="325"/>
      <c r="CH381" s="325"/>
    </row>
    <row r="382" spans="1:86" s="323" customFormat="1" x14ac:dyDescent="0.25">
      <c r="A382" s="102"/>
      <c r="B382" s="102"/>
      <c r="C382" s="102"/>
      <c r="D382" s="102"/>
      <c r="E382" s="102"/>
      <c r="F382" s="102"/>
      <c r="G382" s="102"/>
      <c r="AH382" s="324"/>
      <c r="AI382" s="324"/>
      <c r="AP382" s="324"/>
      <c r="AQ382" s="324"/>
      <c r="BD382" s="324"/>
      <c r="BE382" s="324"/>
      <c r="BF382" s="324"/>
      <c r="BG382" s="324"/>
      <c r="BH382" s="324"/>
      <c r="BI382" s="324"/>
      <c r="BJ382" s="324"/>
      <c r="BK382" s="324"/>
      <c r="BL382" s="324"/>
      <c r="BM382" s="324"/>
      <c r="BN382" s="324"/>
      <c r="BO382" s="324"/>
      <c r="BW382" s="325"/>
      <c r="BX382" s="325"/>
      <c r="BY382" s="325"/>
      <c r="BZ382" s="325"/>
      <c r="CA382" s="325"/>
      <c r="CB382" s="325"/>
      <c r="CC382" s="325"/>
      <c r="CD382" s="325"/>
      <c r="CE382" s="325"/>
      <c r="CF382" s="325"/>
      <c r="CG382" s="325"/>
      <c r="CH382" s="325"/>
    </row>
    <row r="383" spans="1:86" s="323" customFormat="1" x14ac:dyDescent="0.25">
      <c r="A383" s="102"/>
      <c r="B383" s="102"/>
      <c r="C383" s="102"/>
      <c r="D383" s="102"/>
      <c r="E383" s="102"/>
      <c r="F383" s="102"/>
      <c r="G383" s="102"/>
      <c r="AH383" s="324"/>
      <c r="AI383" s="324"/>
      <c r="AP383" s="324"/>
      <c r="AQ383" s="324"/>
      <c r="BD383" s="324"/>
      <c r="BE383" s="324"/>
      <c r="BF383" s="324"/>
      <c r="BG383" s="324"/>
      <c r="BH383" s="324"/>
      <c r="BI383" s="324"/>
      <c r="BJ383" s="324"/>
      <c r="BK383" s="324"/>
      <c r="BL383" s="324"/>
      <c r="BM383" s="324"/>
      <c r="BN383" s="324"/>
      <c r="BO383" s="324"/>
      <c r="BW383" s="325"/>
      <c r="BX383" s="325"/>
      <c r="BY383" s="325"/>
      <c r="BZ383" s="325"/>
      <c r="CA383" s="325"/>
      <c r="CB383" s="325"/>
      <c r="CC383" s="325"/>
      <c r="CD383" s="325"/>
      <c r="CE383" s="325"/>
      <c r="CF383" s="325"/>
      <c r="CG383" s="325"/>
      <c r="CH383" s="325"/>
    </row>
    <row r="384" spans="1:86" s="323" customFormat="1" x14ac:dyDescent="0.25">
      <c r="A384" s="102"/>
      <c r="B384" s="102"/>
      <c r="C384" s="102"/>
      <c r="D384" s="102"/>
      <c r="E384" s="102"/>
      <c r="F384" s="102"/>
      <c r="G384" s="102"/>
      <c r="AH384" s="324"/>
      <c r="AI384" s="324"/>
      <c r="AP384" s="324"/>
      <c r="AQ384" s="324"/>
      <c r="BD384" s="324"/>
      <c r="BE384" s="324"/>
      <c r="BF384" s="324"/>
      <c r="BG384" s="324"/>
      <c r="BH384" s="324"/>
      <c r="BI384" s="324"/>
      <c r="BJ384" s="324"/>
      <c r="BK384" s="324"/>
      <c r="BL384" s="324"/>
      <c r="BM384" s="324"/>
      <c r="BN384" s="324"/>
      <c r="BO384" s="324"/>
      <c r="BW384" s="325"/>
      <c r="BX384" s="325"/>
      <c r="BY384" s="325"/>
      <c r="BZ384" s="325"/>
      <c r="CA384" s="325"/>
      <c r="CB384" s="325"/>
      <c r="CC384" s="325"/>
      <c r="CD384" s="325"/>
      <c r="CE384" s="325"/>
      <c r="CF384" s="325"/>
      <c r="CG384" s="325"/>
      <c r="CH384" s="325"/>
    </row>
    <row r="385" spans="1:86" s="323" customFormat="1" x14ac:dyDescent="0.25">
      <c r="A385" s="102"/>
      <c r="B385" s="102"/>
      <c r="C385" s="102"/>
      <c r="D385" s="102"/>
      <c r="E385" s="102"/>
      <c r="F385" s="102"/>
      <c r="G385" s="102"/>
      <c r="AH385" s="324"/>
      <c r="AI385" s="324"/>
      <c r="AP385" s="324"/>
      <c r="AQ385" s="324"/>
      <c r="BD385" s="324"/>
      <c r="BE385" s="324"/>
      <c r="BF385" s="324"/>
      <c r="BG385" s="324"/>
      <c r="BH385" s="324"/>
      <c r="BI385" s="324"/>
      <c r="BJ385" s="324"/>
      <c r="BK385" s="324"/>
      <c r="BL385" s="324"/>
      <c r="BM385" s="324"/>
      <c r="BN385" s="324"/>
      <c r="BO385" s="324"/>
      <c r="BW385" s="325"/>
      <c r="BX385" s="325"/>
      <c r="BY385" s="325"/>
      <c r="BZ385" s="325"/>
      <c r="CA385" s="325"/>
      <c r="CB385" s="325"/>
      <c r="CC385" s="325"/>
      <c r="CD385" s="325"/>
      <c r="CE385" s="325"/>
      <c r="CF385" s="325"/>
      <c r="CG385" s="325"/>
      <c r="CH385" s="325"/>
    </row>
    <row r="386" spans="1:86" s="323" customFormat="1" x14ac:dyDescent="0.25">
      <c r="A386" s="102"/>
      <c r="B386" s="102"/>
      <c r="C386" s="102"/>
      <c r="D386" s="102"/>
      <c r="E386" s="102"/>
      <c r="F386" s="102"/>
      <c r="G386" s="102"/>
      <c r="AH386" s="324"/>
      <c r="AI386" s="324"/>
      <c r="AP386" s="324"/>
      <c r="AQ386" s="324"/>
      <c r="BD386" s="324"/>
      <c r="BE386" s="324"/>
      <c r="BF386" s="324"/>
      <c r="BG386" s="324"/>
      <c r="BH386" s="324"/>
      <c r="BI386" s="324"/>
      <c r="BJ386" s="324"/>
      <c r="BK386" s="324"/>
      <c r="BL386" s="324"/>
      <c r="BM386" s="324"/>
      <c r="BN386" s="324"/>
      <c r="BO386" s="324"/>
      <c r="BW386" s="325"/>
      <c r="BX386" s="325"/>
      <c r="BY386" s="325"/>
      <c r="BZ386" s="325"/>
      <c r="CA386" s="325"/>
      <c r="CB386" s="325"/>
      <c r="CC386" s="325"/>
      <c r="CD386" s="325"/>
      <c r="CE386" s="325"/>
      <c r="CF386" s="325"/>
      <c r="CG386" s="325"/>
      <c r="CH386" s="325"/>
    </row>
    <row r="387" spans="1:86" s="323" customFormat="1" x14ac:dyDescent="0.25">
      <c r="A387" s="102"/>
      <c r="B387" s="102"/>
      <c r="C387" s="102"/>
      <c r="D387" s="102"/>
      <c r="E387" s="102"/>
      <c r="F387" s="102"/>
      <c r="G387" s="102"/>
      <c r="AH387" s="324"/>
      <c r="AI387" s="324"/>
      <c r="AP387" s="324"/>
      <c r="AQ387" s="324"/>
      <c r="BD387" s="324"/>
      <c r="BE387" s="324"/>
      <c r="BF387" s="324"/>
      <c r="BG387" s="324"/>
      <c r="BH387" s="324"/>
      <c r="BI387" s="324"/>
      <c r="BJ387" s="324"/>
      <c r="BK387" s="324"/>
      <c r="BL387" s="324"/>
      <c r="BM387" s="324"/>
      <c r="BN387" s="324"/>
      <c r="BO387" s="324"/>
      <c r="BW387" s="325"/>
      <c r="BX387" s="325"/>
      <c r="BY387" s="325"/>
      <c r="BZ387" s="325"/>
      <c r="CA387" s="325"/>
      <c r="CB387" s="325"/>
      <c r="CC387" s="325"/>
      <c r="CD387" s="325"/>
      <c r="CE387" s="325"/>
      <c r="CF387" s="325"/>
      <c r="CG387" s="325"/>
      <c r="CH387" s="325"/>
    </row>
    <row r="388" spans="1:86" s="323" customFormat="1" x14ac:dyDescent="0.25">
      <c r="A388" s="102"/>
      <c r="B388" s="102"/>
      <c r="C388" s="102"/>
      <c r="D388" s="102"/>
      <c r="E388" s="102"/>
      <c r="F388" s="102"/>
      <c r="G388" s="102"/>
      <c r="AH388" s="324"/>
      <c r="AI388" s="324"/>
      <c r="AP388" s="324"/>
      <c r="AQ388" s="324"/>
      <c r="BD388" s="324"/>
      <c r="BE388" s="324"/>
      <c r="BF388" s="324"/>
      <c r="BG388" s="324"/>
      <c r="BH388" s="324"/>
      <c r="BI388" s="324"/>
      <c r="BJ388" s="324"/>
      <c r="BK388" s="324"/>
      <c r="BL388" s="324"/>
      <c r="BM388" s="324"/>
      <c r="BN388" s="324"/>
      <c r="BO388" s="324"/>
      <c r="BW388" s="325"/>
      <c r="BX388" s="325"/>
      <c r="BY388" s="325"/>
      <c r="BZ388" s="325"/>
      <c r="CA388" s="325"/>
      <c r="CB388" s="325"/>
      <c r="CC388" s="325"/>
      <c r="CD388" s="325"/>
      <c r="CE388" s="325"/>
      <c r="CF388" s="325"/>
      <c r="CG388" s="325"/>
      <c r="CH388" s="325"/>
    </row>
    <row r="389" spans="1:86" s="323" customFormat="1" x14ac:dyDescent="0.25">
      <c r="A389" s="102"/>
      <c r="B389" s="102"/>
      <c r="C389" s="102"/>
      <c r="D389" s="102"/>
      <c r="E389" s="102"/>
      <c r="F389" s="102"/>
      <c r="G389" s="102"/>
      <c r="AH389" s="324"/>
      <c r="AI389" s="324"/>
      <c r="AP389" s="324"/>
      <c r="AQ389" s="324"/>
      <c r="BD389" s="324"/>
      <c r="BE389" s="324"/>
      <c r="BF389" s="324"/>
      <c r="BG389" s="324"/>
      <c r="BH389" s="324"/>
      <c r="BI389" s="324"/>
      <c r="BJ389" s="324"/>
      <c r="BK389" s="324"/>
      <c r="BL389" s="324"/>
      <c r="BM389" s="324"/>
      <c r="BN389" s="324"/>
      <c r="BO389" s="324"/>
      <c r="BW389" s="325"/>
      <c r="BX389" s="325"/>
      <c r="BY389" s="325"/>
      <c r="BZ389" s="325"/>
      <c r="CA389" s="325"/>
      <c r="CB389" s="325"/>
      <c r="CC389" s="325"/>
      <c r="CD389" s="325"/>
      <c r="CE389" s="325"/>
      <c r="CF389" s="325"/>
      <c r="CG389" s="325"/>
      <c r="CH389" s="325"/>
    </row>
    <row r="390" spans="1:86" s="323" customFormat="1" x14ac:dyDescent="0.25">
      <c r="A390" s="102"/>
      <c r="B390" s="102"/>
      <c r="C390" s="102"/>
      <c r="D390" s="102"/>
      <c r="E390" s="102"/>
      <c r="F390" s="102"/>
      <c r="G390" s="102"/>
      <c r="AH390" s="324"/>
      <c r="AI390" s="324"/>
      <c r="AP390" s="324"/>
      <c r="AQ390" s="324"/>
      <c r="BD390" s="324"/>
      <c r="BE390" s="324"/>
      <c r="BF390" s="324"/>
      <c r="BG390" s="324"/>
      <c r="BH390" s="324"/>
      <c r="BI390" s="324"/>
      <c r="BJ390" s="324"/>
      <c r="BK390" s="324"/>
      <c r="BL390" s="324"/>
      <c r="BM390" s="324"/>
      <c r="BN390" s="324"/>
      <c r="BO390" s="324"/>
      <c r="BW390" s="325"/>
      <c r="BX390" s="325"/>
      <c r="BY390" s="325"/>
      <c r="BZ390" s="325"/>
      <c r="CA390" s="325"/>
      <c r="CB390" s="325"/>
      <c r="CC390" s="325"/>
      <c r="CD390" s="325"/>
      <c r="CE390" s="325"/>
      <c r="CF390" s="325"/>
      <c r="CG390" s="325"/>
      <c r="CH390" s="325"/>
    </row>
    <row r="391" spans="1:86" s="323" customFormat="1" x14ac:dyDescent="0.25">
      <c r="A391" s="102"/>
      <c r="B391" s="102"/>
      <c r="C391" s="102"/>
      <c r="D391" s="102"/>
      <c r="E391" s="102"/>
      <c r="F391" s="102"/>
      <c r="G391" s="102"/>
      <c r="AH391" s="324"/>
      <c r="AI391" s="324"/>
      <c r="AP391" s="324"/>
      <c r="AQ391" s="324"/>
      <c r="BD391" s="324"/>
      <c r="BE391" s="324"/>
      <c r="BF391" s="324"/>
      <c r="BG391" s="324"/>
      <c r="BH391" s="324"/>
      <c r="BI391" s="324"/>
      <c r="BJ391" s="324"/>
      <c r="BK391" s="324"/>
      <c r="BL391" s="324"/>
      <c r="BM391" s="324"/>
      <c r="BN391" s="324"/>
      <c r="BO391" s="324"/>
      <c r="BW391" s="325"/>
      <c r="BX391" s="325"/>
      <c r="BY391" s="325"/>
      <c r="BZ391" s="325"/>
      <c r="CA391" s="325"/>
      <c r="CB391" s="325"/>
      <c r="CC391" s="325"/>
      <c r="CD391" s="325"/>
      <c r="CE391" s="325"/>
      <c r="CF391" s="325"/>
      <c r="CG391" s="325"/>
      <c r="CH391" s="325"/>
    </row>
    <row r="392" spans="1:86" s="323" customFormat="1" x14ac:dyDescent="0.25">
      <c r="A392" s="102"/>
      <c r="B392" s="102"/>
      <c r="C392" s="102"/>
      <c r="D392" s="102"/>
      <c r="E392" s="102"/>
      <c r="F392" s="102"/>
      <c r="G392" s="102"/>
      <c r="AH392" s="324"/>
      <c r="AI392" s="324"/>
      <c r="AP392" s="324"/>
      <c r="AQ392" s="324"/>
      <c r="BD392" s="324"/>
      <c r="BE392" s="324"/>
      <c r="BF392" s="324"/>
      <c r="BG392" s="324"/>
      <c r="BH392" s="324"/>
      <c r="BI392" s="324"/>
      <c r="BJ392" s="324"/>
      <c r="BK392" s="324"/>
      <c r="BL392" s="324"/>
      <c r="BM392" s="324"/>
      <c r="BN392" s="324"/>
      <c r="BO392" s="324"/>
      <c r="BW392" s="325"/>
      <c r="BX392" s="325"/>
      <c r="BY392" s="325"/>
      <c r="BZ392" s="325"/>
      <c r="CA392" s="325"/>
      <c r="CB392" s="325"/>
      <c r="CC392" s="325"/>
      <c r="CD392" s="325"/>
      <c r="CE392" s="325"/>
      <c r="CF392" s="325"/>
      <c r="CG392" s="325"/>
      <c r="CH392" s="325"/>
    </row>
    <row r="393" spans="1:86" s="323" customFormat="1" x14ac:dyDescent="0.25">
      <c r="A393" s="102"/>
      <c r="B393" s="102"/>
      <c r="C393" s="102"/>
      <c r="D393" s="102"/>
      <c r="E393" s="102"/>
      <c r="F393" s="102"/>
      <c r="G393" s="102"/>
      <c r="AH393" s="324"/>
      <c r="AI393" s="324"/>
      <c r="AP393" s="324"/>
      <c r="AQ393" s="324"/>
      <c r="BD393" s="324"/>
      <c r="BE393" s="324"/>
      <c r="BF393" s="324"/>
      <c r="BG393" s="324"/>
      <c r="BH393" s="324"/>
      <c r="BI393" s="324"/>
      <c r="BJ393" s="324"/>
      <c r="BK393" s="324"/>
      <c r="BL393" s="324"/>
      <c r="BM393" s="324"/>
      <c r="BN393" s="324"/>
      <c r="BO393" s="324"/>
      <c r="BW393" s="325"/>
      <c r="BX393" s="325"/>
      <c r="BY393" s="325"/>
      <c r="BZ393" s="325"/>
      <c r="CA393" s="325"/>
      <c r="CB393" s="325"/>
      <c r="CC393" s="325"/>
      <c r="CD393" s="325"/>
      <c r="CE393" s="325"/>
      <c r="CF393" s="325"/>
      <c r="CG393" s="325"/>
      <c r="CH393" s="325"/>
    </row>
    <row r="394" spans="1:86" s="323" customFormat="1" x14ac:dyDescent="0.25">
      <c r="A394" s="102"/>
      <c r="B394" s="102"/>
      <c r="C394" s="102"/>
      <c r="D394" s="102"/>
      <c r="E394" s="102"/>
      <c r="F394" s="102"/>
      <c r="G394" s="102"/>
      <c r="AH394" s="324"/>
      <c r="AI394" s="324"/>
      <c r="AP394" s="324"/>
      <c r="AQ394" s="324"/>
      <c r="BD394" s="324"/>
      <c r="BE394" s="324"/>
      <c r="BF394" s="324"/>
      <c r="BG394" s="324"/>
      <c r="BH394" s="324"/>
      <c r="BI394" s="324"/>
      <c r="BJ394" s="324"/>
      <c r="BK394" s="324"/>
      <c r="BL394" s="324"/>
      <c r="BM394" s="324"/>
      <c r="BN394" s="324"/>
      <c r="BO394" s="324"/>
      <c r="BW394" s="325"/>
      <c r="BX394" s="325"/>
      <c r="BY394" s="325"/>
      <c r="BZ394" s="325"/>
      <c r="CA394" s="325"/>
      <c r="CB394" s="325"/>
      <c r="CC394" s="325"/>
      <c r="CD394" s="325"/>
      <c r="CE394" s="325"/>
      <c r="CF394" s="325"/>
      <c r="CG394" s="325"/>
      <c r="CH394" s="325"/>
    </row>
    <row r="395" spans="1:86" s="323" customFormat="1" x14ac:dyDescent="0.25">
      <c r="A395" s="102"/>
      <c r="B395" s="102"/>
      <c r="C395" s="102"/>
      <c r="D395" s="102"/>
      <c r="E395" s="102"/>
      <c r="F395" s="102"/>
      <c r="G395" s="102"/>
      <c r="AH395" s="324"/>
      <c r="AI395" s="324"/>
      <c r="AP395" s="324"/>
      <c r="AQ395" s="324"/>
      <c r="BD395" s="324"/>
      <c r="BE395" s="324"/>
      <c r="BF395" s="324"/>
      <c r="BG395" s="324"/>
      <c r="BH395" s="324"/>
      <c r="BI395" s="324"/>
      <c r="BJ395" s="324"/>
      <c r="BK395" s="324"/>
      <c r="BL395" s="324"/>
      <c r="BM395" s="324"/>
      <c r="BN395" s="324"/>
      <c r="BO395" s="324"/>
      <c r="BW395" s="325"/>
      <c r="BX395" s="325"/>
      <c r="BY395" s="325"/>
      <c r="BZ395" s="325"/>
      <c r="CA395" s="325"/>
      <c r="CB395" s="325"/>
      <c r="CC395" s="325"/>
      <c r="CD395" s="325"/>
      <c r="CE395" s="325"/>
      <c r="CF395" s="325"/>
      <c r="CG395" s="325"/>
      <c r="CH395" s="325"/>
    </row>
    <row r="396" spans="1:86" s="323" customFormat="1" x14ac:dyDescent="0.25">
      <c r="A396" s="102"/>
      <c r="B396" s="102"/>
      <c r="C396" s="102"/>
      <c r="D396" s="102"/>
      <c r="E396" s="102"/>
      <c r="F396" s="102"/>
      <c r="G396" s="102"/>
      <c r="AH396" s="324"/>
      <c r="AI396" s="324"/>
      <c r="AP396" s="324"/>
      <c r="AQ396" s="324"/>
      <c r="BD396" s="324"/>
      <c r="BE396" s="324"/>
      <c r="BF396" s="324"/>
      <c r="BG396" s="324"/>
      <c r="BH396" s="324"/>
      <c r="BI396" s="324"/>
      <c r="BJ396" s="324"/>
      <c r="BK396" s="324"/>
      <c r="BL396" s="324"/>
      <c r="BM396" s="324"/>
      <c r="BN396" s="324"/>
      <c r="BO396" s="324"/>
      <c r="BW396" s="325"/>
      <c r="BX396" s="325"/>
      <c r="BY396" s="325"/>
      <c r="BZ396" s="325"/>
      <c r="CA396" s="325"/>
      <c r="CB396" s="325"/>
      <c r="CC396" s="325"/>
      <c r="CD396" s="325"/>
      <c r="CE396" s="325"/>
      <c r="CF396" s="325"/>
      <c r="CG396" s="325"/>
      <c r="CH396" s="325"/>
    </row>
    <row r="397" spans="1:86" s="323" customFormat="1" x14ac:dyDescent="0.25">
      <c r="A397" s="102"/>
      <c r="B397" s="102"/>
      <c r="C397" s="102"/>
      <c r="D397" s="102"/>
      <c r="E397" s="102"/>
      <c r="F397" s="102"/>
      <c r="G397" s="102"/>
      <c r="AH397" s="324"/>
      <c r="AI397" s="324"/>
      <c r="AP397" s="324"/>
      <c r="AQ397" s="324"/>
      <c r="BD397" s="324"/>
      <c r="BE397" s="324"/>
      <c r="BF397" s="324"/>
      <c r="BG397" s="324"/>
      <c r="BH397" s="324"/>
      <c r="BI397" s="324"/>
      <c r="BJ397" s="324"/>
      <c r="BK397" s="324"/>
      <c r="BL397" s="324"/>
      <c r="BM397" s="324"/>
      <c r="BN397" s="324"/>
      <c r="BO397" s="324"/>
      <c r="BW397" s="325"/>
      <c r="BX397" s="325"/>
      <c r="BY397" s="325"/>
      <c r="BZ397" s="325"/>
      <c r="CA397" s="325"/>
      <c r="CB397" s="325"/>
      <c r="CC397" s="325"/>
      <c r="CD397" s="325"/>
      <c r="CE397" s="325"/>
      <c r="CF397" s="325"/>
      <c r="CG397" s="325"/>
      <c r="CH397" s="325"/>
    </row>
    <row r="398" spans="1:86" s="323" customFormat="1" x14ac:dyDescent="0.25">
      <c r="A398" s="102"/>
      <c r="B398" s="102"/>
      <c r="C398" s="102"/>
      <c r="D398" s="102"/>
      <c r="E398" s="102"/>
      <c r="F398" s="102"/>
      <c r="G398" s="102"/>
      <c r="AH398" s="324"/>
      <c r="AI398" s="324"/>
      <c r="AP398" s="324"/>
      <c r="AQ398" s="324"/>
      <c r="BD398" s="324"/>
      <c r="BE398" s="324"/>
      <c r="BF398" s="324"/>
      <c r="BG398" s="324"/>
      <c r="BH398" s="324"/>
      <c r="BI398" s="324"/>
      <c r="BJ398" s="324"/>
      <c r="BK398" s="324"/>
      <c r="BL398" s="324"/>
      <c r="BM398" s="324"/>
      <c r="BN398" s="324"/>
      <c r="BO398" s="324"/>
      <c r="BW398" s="325"/>
      <c r="BX398" s="325"/>
      <c r="BY398" s="325"/>
      <c r="BZ398" s="325"/>
      <c r="CA398" s="325"/>
      <c r="CB398" s="325"/>
      <c r="CC398" s="325"/>
      <c r="CD398" s="325"/>
      <c r="CE398" s="325"/>
      <c r="CF398" s="325"/>
      <c r="CG398" s="325"/>
      <c r="CH398" s="325"/>
    </row>
    <row r="399" spans="1:86" s="323" customFormat="1" x14ac:dyDescent="0.25">
      <c r="A399" s="102"/>
      <c r="B399" s="102"/>
      <c r="C399" s="102"/>
      <c r="D399" s="102"/>
      <c r="E399" s="102"/>
      <c r="F399" s="102"/>
      <c r="G399" s="102"/>
      <c r="AH399" s="324"/>
      <c r="AI399" s="324"/>
      <c r="AP399" s="324"/>
      <c r="AQ399" s="324"/>
      <c r="BD399" s="324"/>
      <c r="BE399" s="324"/>
      <c r="BF399" s="324"/>
      <c r="BG399" s="324"/>
      <c r="BH399" s="324"/>
      <c r="BI399" s="324"/>
      <c r="BJ399" s="324"/>
      <c r="BK399" s="324"/>
      <c r="BL399" s="324"/>
      <c r="BM399" s="324"/>
      <c r="BN399" s="324"/>
      <c r="BO399" s="324"/>
      <c r="BW399" s="325"/>
      <c r="BX399" s="325"/>
      <c r="BY399" s="325"/>
      <c r="BZ399" s="325"/>
      <c r="CA399" s="325"/>
      <c r="CB399" s="325"/>
      <c r="CC399" s="325"/>
      <c r="CD399" s="325"/>
      <c r="CE399" s="325"/>
      <c r="CF399" s="325"/>
      <c r="CG399" s="325"/>
      <c r="CH399" s="325"/>
    </row>
    <row r="400" spans="1:86" s="323" customFormat="1" x14ac:dyDescent="0.25">
      <c r="A400" s="102"/>
      <c r="B400" s="102"/>
      <c r="C400" s="102"/>
      <c r="D400" s="102"/>
      <c r="E400" s="102"/>
      <c r="F400" s="102"/>
      <c r="G400" s="102"/>
      <c r="AH400" s="324"/>
      <c r="AI400" s="324"/>
      <c r="AP400" s="324"/>
      <c r="AQ400" s="324"/>
      <c r="BD400" s="324"/>
      <c r="BE400" s="324"/>
      <c r="BF400" s="324"/>
      <c r="BG400" s="324"/>
      <c r="BH400" s="324"/>
      <c r="BI400" s="324"/>
      <c r="BJ400" s="324"/>
      <c r="BK400" s="324"/>
      <c r="BL400" s="324"/>
      <c r="BM400" s="324"/>
      <c r="BN400" s="324"/>
      <c r="BO400" s="324"/>
      <c r="BW400" s="325"/>
      <c r="BX400" s="325"/>
      <c r="BY400" s="325"/>
      <c r="BZ400" s="325"/>
      <c r="CA400" s="325"/>
      <c r="CB400" s="325"/>
      <c r="CC400" s="325"/>
      <c r="CD400" s="325"/>
      <c r="CE400" s="325"/>
      <c r="CF400" s="325"/>
      <c r="CG400" s="325"/>
      <c r="CH400" s="325"/>
    </row>
    <row r="401" spans="1:86" s="323" customFormat="1" x14ac:dyDescent="0.25">
      <c r="A401" s="102"/>
      <c r="B401" s="102"/>
      <c r="C401" s="102"/>
      <c r="D401" s="102"/>
      <c r="E401" s="102"/>
      <c r="F401" s="102"/>
      <c r="G401" s="102"/>
      <c r="AH401" s="324"/>
      <c r="AI401" s="324"/>
      <c r="AP401" s="324"/>
      <c r="AQ401" s="324"/>
      <c r="BD401" s="324"/>
      <c r="BE401" s="324"/>
      <c r="BF401" s="324"/>
      <c r="BG401" s="324"/>
      <c r="BH401" s="324"/>
      <c r="BI401" s="324"/>
      <c r="BJ401" s="324"/>
      <c r="BK401" s="324"/>
      <c r="BL401" s="324"/>
      <c r="BM401" s="324"/>
      <c r="BN401" s="324"/>
      <c r="BO401" s="324"/>
      <c r="BW401" s="325"/>
      <c r="BX401" s="325"/>
      <c r="BY401" s="325"/>
      <c r="BZ401" s="325"/>
      <c r="CA401" s="325"/>
      <c r="CB401" s="325"/>
      <c r="CC401" s="325"/>
      <c r="CD401" s="325"/>
      <c r="CE401" s="325"/>
      <c r="CF401" s="325"/>
      <c r="CG401" s="325"/>
      <c r="CH401" s="325"/>
    </row>
    <row r="402" spans="1:86" s="323" customFormat="1" x14ac:dyDescent="0.25">
      <c r="A402" s="102"/>
      <c r="B402" s="102"/>
      <c r="C402" s="102"/>
      <c r="D402" s="102"/>
      <c r="E402" s="102"/>
      <c r="F402" s="102"/>
      <c r="G402" s="102"/>
      <c r="AH402" s="324"/>
      <c r="AI402" s="324"/>
      <c r="AP402" s="324"/>
      <c r="AQ402" s="324"/>
      <c r="BD402" s="324"/>
      <c r="BE402" s="324"/>
      <c r="BF402" s="324"/>
      <c r="BG402" s="324"/>
      <c r="BH402" s="324"/>
      <c r="BI402" s="324"/>
      <c r="BJ402" s="324"/>
      <c r="BK402" s="324"/>
      <c r="BL402" s="324"/>
      <c r="BM402" s="324"/>
      <c r="BN402" s="324"/>
      <c r="BO402" s="324"/>
      <c r="BW402" s="325"/>
      <c r="BX402" s="325"/>
      <c r="BY402" s="325"/>
      <c r="BZ402" s="325"/>
      <c r="CA402" s="325"/>
      <c r="CB402" s="325"/>
      <c r="CC402" s="325"/>
      <c r="CD402" s="325"/>
      <c r="CE402" s="325"/>
      <c r="CF402" s="325"/>
      <c r="CG402" s="325"/>
      <c r="CH402" s="325"/>
    </row>
    <row r="403" spans="1:86" s="323" customFormat="1" x14ac:dyDescent="0.25">
      <c r="A403" s="102"/>
      <c r="B403" s="102"/>
      <c r="C403" s="102"/>
      <c r="D403" s="102"/>
      <c r="E403" s="102"/>
      <c r="F403" s="102"/>
      <c r="G403" s="102"/>
      <c r="AH403" s="324"/>
      <c r="AI403" s="324"/>
      <c r="AP403" s="324"/>
      <c r="AQ403" s="324"/>
      <c r="BD403" s="324"/>
      <c r="BE403" s="324"/>
      <c r="BF403" s="324"/>
      <c r="BG403" s="324"/>
      <c r="BH403" s="324"/>
      <c r="BI403" s="324"/>
      <c r="BJ403" s="324"/>
      <c r="BK403" s="324"/>
      <c r="BL403" s="324"/>
      <c r="BM403" s="324"/>
      <c r="BN403" s="324"/>
      <c r="BO403" s="324"/>
      <c r="BW403" s="325"/>
      <c r="BX403" s="325"/>
      <c r="BY403" s="325"/>
      <c r="BZ403" s="325"/>
      <c r="CA403" s="325"/>
      <c r="CB403" s="325"/>
      <c r="CC403" s="325"/>
      <c r="CD403" s="325"/>
      <c r="CE403" s="325"/>
      <c r="CF403" s="325"/>
      <c r="CG403" s="325"/>
      <c r="CH403" s="325"/>
    </row>
    <row r="404" spans="1:86" s="323" customFormat="1" x14ac:dyDescent="0.25">
      <c r="A404" s="102"/>
      <c r="B404" s="102"/>
      <c r="C404" s="102"/>
      <c r="D404" s="102"/>
      <c r="E404" s="102"/>
      <c r="F404" s="102"/>
      <c r="G404" s="102"/>
      <c r="AH404" s="324"/>
      <c r="AI404" s="324"/>
      <c r="AP404" s="324"/>
      <c r="AQ404" s="324"/>
      <c r="BD404" s="324"/>
      <c r="BE404" s="324"/>
      <c r="BF404" s="324"/>
      <c r="BG404" s="324"/>
      <c r="BH404" s="324"/>
      <c r="BI404" s="324"/>
      <c r="BJ404" s="324"/>
      <c r="BK404" s="324"/>
      <c r="BL404" s="324"/>
      <c r="BM404" s="324"/>
      <c r="BN404" s="324"/>
      <c r="BO404" s="324"/>
      <c r="BW404" s="325"/>
      <c r="BX404" s="325"/>
      <c r="BY404" s="325"/>
      <c r="BZ404" s="325"/>
      <c r="CA404" s="325"/>
      <c r="CB404" s="325"/>
      <c r="CC404" s="325"/>
      <c r="CD404" s="325"/>
      <c r="CE404" s="325"/>
      <c r="CF404" s="325"/>
      <c r="CG404" s="325"/>
      <c r="CH404" s="325"/>
    </row>
    <row r="405" spans="1:86" s="323" customFormat="1" x14ac:dyDescent="0.25">
      <c r="A405" s="102"/>
      <c r="B405" s="102"/>
      <c r="C405" s="102"/>
      <c r="D405" s="102"/>
      <c r="E405" s="102"/>
      <c r="F405" s="102"/>
      <c r="G405" s="102"/>
      <c r="AH405" s="324"/>
      <c r="AI405" s="324"/>
      <c r="AP405" s="324"/>
      <c r="AQ405" s="324"/>
      <c r="BD405" s="324"/>
      <c r="BE405" s="324"/>
      <c r="BF405" s="324"/>
      <c r="BG405" s="324"/>
      <c r="BH405" s="324"/>
      <c r="BI405" s="324"/>
      <c r="BJ405" s="324"/>
      <c r="BK405" s="324"/>
      <c r="BL405" s="324"/>
      <c r="BM405" s="324"/>
      <c r="BN405" s="324"/>
      <c r="BO405" s="324"/>
      <c r="BW405" s="325"/>
      <c r="BX405" s="325"/>
      <c r="BY405" s="325"/>
      <c r="BZ405" s="325"/>
      <c r="CA405" s="325"/>
      <c r="CB405" s="325"/>
      <c r="CC405" s="325"/>
      <c r="CD405" s="325"/>
      <c r="CE405" s="325"/>
      <c r="CF405" s="325"/>
      <c r="CG405" s="325"/>
      <c r="CH405" s="325"/>
    </row>
    <row r="406" spans="1:86" s="323" customFormat="1" x14ac:dyDescent="0.25">
      <c r="A406" s="102"/>
      <c r="B406" s="102"/>
      <c r="C406" s="102"/>
      <c r="D406" s="102"/>
      <c r="E406" s="102"/>
      <c r="F406" s="102"/>
      <c r="G406" s="102"/>
      <c r="AH406" s="324"/>
      <c r="AI406" s="324"/>
      <c r="AP406" s="324"/>
      <c r="AQ406" s="324"/>
      <c r="BD406" s="324"/>
      <c r="BE406" s="324"/>
      <c r="BF406" s="324"/>
      <c r="BG406" s="324"/>
      <c r="BH406" s="324"/>
      <c r="BI406" s="324"/>
      <c r="BJ406" s="324"/>
      <c r="BK406" s="324"/>
      <c r="BL406" s="324"/>
      <c r="BM406" s="324"/>
      <c r="BN406" s="324"/>
      <c r="BO406" s="324"/>
      <c r="BW406" s="325"/>
      <c r="BX406" s="325"/>
      <c r="BY406" s="325"/>
      <c r="BZ406" s="325"/>
      <c r="CA406" s="325"/>
      <c r="CB406" s="325"/>
      <c r="CC406" s="325"/>
      <c r="CD406" s="325"/>
      <c r="CE406" s="325"/>
      <c r="CF406" s="325"/>
      <c r="CG406" s="325"/>
      <c r="CH406" s="325"/>
    </row>
    <row r="407" spans="1:86" s="323" customFormat="1" x14ac:dyDescent="0.25">
      <c r="A407" s="102"/>
      <c r="B407" s="102"/>
      <c r="C407" s="102"/>
      <c r="D407" s="102"/>
      <c r="E407" s="102"/>
      <c r="F407" s="102"/>
      <c r="G407" s="102"/>
      <c r="AH407" s="324"/>
      <c r="AI407" s="324"/>
      <c r="AP407" s="324"/>
      <c r="AQ407" s="324"/>
      <c r="BD407" s="324"/>
      <c r="BE407" s="324"/>
      <c r="BF407" s="324"/>
      <c r="BG407" s="324"/>
      <c r="BH407" s="324"/>
      <c r="BI407" s="324"/>
      <c r="BJ407" s="324"/>
      <c r="BK407" s="324"/>
      <c r="BL407" s="324"/>
      <c r="BM407" s="324"/>
      <c r="BN407" s="324"/>
      <c r="BO407" s="324"/>
      <c r="BW407" s="325"/>
      <c r="BX407" s="325"/>
      <c r="BY407" s="325"/>
      <c r="BZ407" s="325"/>
      <c r="CA407" s="325"/>
      <c r="CB407" s="325"/>
      <c r="CC407" s="325"/>
      <c r="CD407" s="325"/>
      <c r="CE407" s="325"/>
      <c r="CF407" s="325"/>
      <c r="CG407" s="325"/>
      <c r="CH407" s="325"/>
    </row>
    <row r="408" spans="1:86" s="323" customFormat="1" x14ac:dyDescent="0.25">
      <c r="A408" s="102"/>
      <c r="B408" s="102"/>
      <c r="C408" s="102"/>
      <c r="D408" s="102"/>
      <c r="E408" s="102"/>
      <c r="F408" s="102"/>
      <c r="G408" s="102"/>
      <c r="AH408" s="324"/>
      <c r="AI408" s="324"/>
      <c r="AP408" s="324"/>
      <c r="AQ408" s="324"/>
      <c r="BD408" s="324"/>
      <c r="BE408" s="324"/>
      <c r="BF408" s="324"/>
      <c r="BG408" s="324"/>
      <c r="BH408" s="324"/>
      <c r="BI408" s="324"/>
      <c r="BJ408" s="324"/>
      <c r="BK408" s="324"/>
      <c r="BL408" s="324"/>
      <c r="BM408" s="324"/>
      <c r="BN408" s="324"/>
      <c r="BO408" s="324"/>
      <c r="BW408" s="325"/>
      <c r="BX408" s="325"/>
      <c r="BY408" s="325"/>
      <c r="BZ408" s="325"/>
      <c r="CA408" s="325"/>
      <c r="CB408" s="325"/>
      <c r="CC408" s="325"/>
      <c r="CD408" s="325"/>
      <c r="CE408" s="325"/>
      <c r="CF408" s="325"/>
      <c r="CG408" s="325"/>
      <c r="CH408" s="325"/>
    </row>
    <row r="409" spans="1:86" s="323" customFormat="1" x14ac:dyDescent="0.25">
      <c r="A409" s="102"/>
      <c r="B409" s="102"/>
      <c r="C409" s="102"/>
      <c r="D409" s="102"/>
      <c r="E409" s="102"/>
      <c r="F409" s="102"/>
      <c r="G409" s="102"/>
      <c r="AH409" s="324"/>
      <c r="AI409" s="324"/>
      <c r="AP409" s="324"/>
      <c r="AQ409" s="324"/>
      <c r="BD409" s="324"/>
      <c r="BE409" s="324"/>
      <c r="BF409" s="324"/>
      <c r="BG409" s="324"/>
      <c r="BH409" s="324"/>
      <c r="BI409" s="324"/>
      <c r="BJ409" s="324"/>
      <c r="BK409" s="324"/>
      <c r="BL409" s="324"/>
      <c r="BM409" s="324"/>
      <c r="BN409" s="324"/>
      <c r="BO409" s="324"/>
      <c r="BW409" s="325"/>
      <c r="BX409" s="325"/>
      <c r="BY409" s="325"/>
      <c r="BZ409" s="325"/>
      <c r="CA409" s="325"/>
      <c r="CB409" s="325"/>
      <c r="CC409" s="325"/>
      <c r="CD409" s="325"/>
      <c r="CE409" s="325"/>
      <c r="CF409" s="325"/>
      <c r="CG409" s="325"/>
      <c r="CH409" s="325"/>
    </row>
    <row r="410" spans="1:86" s="323" customFormat="1" x14ac:dyDescent="0.25">
      <c r="A410" s="102"/>
      <c r="B410" s="102"/>
      <c r="C410" s="102"/>
      <c r="D410" s="102"/>
      <c r="E410" s="102"/>
      <c r="F410" s="102"/>
      <c r="G410" s="102"/>
      <c r="AH410" s="324"/>
      <c r="AI410" s="324"/>
      <c r="AP410" s="324"/>
      <c r="AQ410" s="324"/>
      <c r="BD410" s="324"/>
      <c r="BE410" s="324"/>
      <c r="BF410" s="324"/>
      <c r="BG410" s="324"/>
      <c r="BH410" s="324"/>
      <c r="BI410" s="324"/>
      <c r="BJ410" s="324"/>
      <c r="BK410" s="324"/>
      <c r="BL410" s="324"/>
      <c r="BM410" s="324"/>
      <c r="BN410" s="324"/>
      <c r="BO410" s="324"/>
      <c r="BW410" s="325"/>
      <c r="BX410" s="325"/>
      <c r="BY410" s="325"/>
      <c r="BZ410" s="325"/>
      <c r="CA410" s="325"/>
      <c r="CB410" s="325"/>
      <c r="CC410" s="325"/>
      <c r="CD410" s="325"/>
      <c r="CE410" s="325"/>
      <c r="CF410" s="325"/>
      <c r="CG410" s="325"/>
      <c r="CH410" s="325"/>
    </row>
    <row r="411" spans="1:86" s="323" customFormat="1" x14ac:dyDescent="0.25">
      <c r="A411" s="102"/>
      <c r="B411" s="102"/>
      <c r="C411" s="102"/>
      <c r="D411" s="102"/>
      <c r="E411" s="102"/>
      <c r="F411" s="102"/>
      <c r="G411" s="102"/>
      <c r="AH411" s="324"/>
      <c r="AI411" s="324"/>
      <c r="AP411" s="324"/>
      <c r="AQ411" s="324"/>
      <c r="BD411" s="324"/>
      <c r="BE411" s="324"/>
      <c r="BF411" s="324"/>
      <c r="BG411" s="324"/>
      <c r="BH411" s="324"/>
      <c r="BI411" s="324"/>
      <c r="BJ411" s="324"/>
      <c r="BK411" s="324"/>
      <c r="BL411" s="324"/>
      <c r="BM411" s="324"/>
      <c r="BN411" s="324"/>
      <c r="BO411" s="324"/>
      <c r="BW411" s="325"/>
      <c r="BX411" s="325"/>
      <c r="BY411" s="325"/>
      <c r="BZ411" s="325"/>
      <c r="CA411" s="325"/>
      <c r="CB411" s="325"/>
      <c r="CC411" s="325"/>
      <c r="CD411" s="325"/>
      <c r="CE411" s="325"/>
      <c r="CF411" s="325"/>
      <c r="CG411" s="325"/>
      <c r="CH411" s="325"/>
    </row>
    <row r="412" spans="1:86" s="323" customFormat="1" x14ac:dyDescent="0.25">
      <c r="A412" s="102"/>
      <c r="B412" s="102"/>
      <c r="C412" s="102"/>
      <c r="D412" s="102"/>
      <c r="E412" s="102"/>
      <c r="F412" s="102"/>
      <c r="G412" s="102"/>
      <c r="AH412" s="324"/>
      <c r="AI412" s="324"/>
      <c r="AP412" s="324"/>
      <c r="AQ412" s="324"/>
      <c r="BD412" s="324"/>
      <c r="BE412" s="324"/>
      <c r="BF412" s="324"/>
      <c r="BG412" s="324"/>
      <c r="BH412" s="324"/>
      <c r="BI412" s="324"/>
      <c r="BJ412" s="324"/>
      <c r="BK412" s="324"/>
      <c r="BL412" s="324"/>
      <c r="BM412" s="324"/>
      <c r="BN412" s="324"/>
      <c r="BO412" s="324"/>
      <c r="BW412" s="325"/>
      <c r="BX412" s="325"/>
      <c r="BY412" s="325"/>
      <c r="BZ412" s="325"/>
      <c r="CA412" s="325"/>
      <c r="CB412" s="325"/>
      <c r="CC412" s="325"/>
      <c r="CD412" s="325"/>
      <c r="CE412" s="325"/>
      <c r="CF412" s="325"/>
      <c r="CG412" s="325"/>
      <c r="CH412" s="325"/>
    </row>
    <row r="413" spans="1:86" s="323" customFormat="1" x14ac:dyDescent="0.25">
      <c r="A413" s="102"/>
      <c r="B413" s="102"/>
      <c r="C413" s="102"/>
      <c r="D413" s="102"/>
      <c r="E413" s="102"/>
      <c r="F413" s="102"/>
      <c r="G413" s="102"/>
      <c r="AH413" s="324"/>
      <c r="AI413" s="324"/>
      <c r="AP413" s="324"/>
      <c r="AQ413" s="324"/>
      <c r="BD413" s="324"/>
      <c r="BE413" s="324"/>
      <c r="BF413" s="324"/>
      <c r="BG413" s="324"/>
      <c r="BH413" s="324"/>
      <c r="BI413" s="324"/>
      <c r="BJ413" s="324"/>
      <c r="BK413" s="324"/>
      <c r="BL413" s="324"/>
      <c r="BM413" s="324"/>
      <c r="BN413" s="324"/>
      <c r="BO413" s="324"/>
      <c r="BW413" s="325"/>
      <c r="BX413" s="325"/>
      <c r="BY413" s="325"/>
      <c r="BZ413" s="325"/>
      <c r="CA413" s="325"/>
      <c r="CB413" s="325"/>
      <c r="CC413" s="325"/>
      <c r="CD413" s="325"/>
      <c r="CE413" s="325"/>
      <c r="CF413" s="325"/>
      <c r="CG413" s="325"/>
      <c r="CH413" s="325"/>
    </row>
    <row r="414" spans="1:86" s="323" customFormat="1" x14ac:dyDescent="0.25">
      <c r="A414" s="102"/>
      <c r="B414" s="102"/>
      <c r="C414" s="102"/>
      <c r="D414" s="102"/>
      <c r="E414" s="102"/>
      <c r="F414" s="102"/>
      <c r="G414" s="102"/>
      <c r="AH414" s="324"/>
      <c r="AI414" s="324"/>
      <c r="AP414" s="324"/>
      <c r="AQ414" s="324"/>
      <c r="BD414" s="324"/>
      <c r="BE414" s="324"/>
      <c r="BF414" s="324"/>
      <c r="BG414" s="324"/>
      <c r="BH414" s="324"/>
      <c r="BI414" s="324"/>
      <c r="BJ414" s="324"/>
      <c r="BK414" s="324"/>
      <c r="BL414" s="324"/>
      <c r="BM414" s="324"/>
      <c r="BN414" s="324"/>
      <c r="BO414" s="324"/>
      <c r="BW414" s="325"/>
      <c r="BX414" s="325"/>
      <c r="BY414" s="325"/>
      <c r="BZ414" s="325"/>
      <c r="CA414" s="325"/>
      <c r="CB414" s="325"/>
      <c r="CC414" s="325"/>
      <c r="CD414" s="325"/>
      <c r="CE414" s="325"/>
      <c r="CF414" s="325"/>
      <c r="CG414" s="325"/>
      <c r="CH414" s="325"/>
    </row>
    <row r="415" spans="1:86" s="323" customFormat="1" x14ac:dyDescent="0.25">
      <c r="A415" s="102"/>
      <c r="B415" s="102"/>
      <c r="C415" s="102"/>
      <c r="D415" s="102"/>
      <c r="E415" s="102"/>
      <c r="F415" s="102"/>
      <c r="G415" s="102"/>
      <c r="AH415" s="324"/>
      <c r="AI415" s="324"/>
      <c r="AP415" s="324"/>
      <c r="AQ415" s="324"/>
      <c r="BD415" s="324"/>
      <c r="BE415" s="324"/>
      <c r="BF415" s="324"/>
      <c r="BG415" s="324"/>
      <c r="BH415" s="324"/>
      <c r="BI415" s="324"/>
      <c r="BJ415" s="324"/>
      <c r="BK415" s="324"/>
      <c r="BL415" s="324"/>
      <c r="BM415" s="324"/>
      <c r="BN415" s="324"/>
      <c r="BO415" s="324"/>
      <c r="BW415" s="325"/>
      <c r="BX415" s="325"/>
      <c r="BY415" s="325"/>
      <c r="BZ415" s="325"/>
      <c r="CA415" s="325"/>
      <c r="CB415" s="325"/>
      <c r="CC415" s="325"/>
      <c r="CD415" s="325"/>
      <c r="CE415" s="325"/>
      <c r="CF415" s="325"/>
      <c r="CG415" s="325"/>
      <c r="CH415" s="325"/>
    </row>
    <row r="416" spans="1:86" s="323" customFormat="1" x14ac:dyDescent="0.25">
      <c r="A416" s="102"/>
      <c r="B416" s="102"/>
      <c r="C416" s="102"/>
      <c r="D416" s="102"/>
      <c r="E416" s="102"/>
      <c r="F416" s="102"/>
      <c r="G416" s="102"/>
      <c r="AH416" s="324"/>
      <c r="AI416" s="324"/>
      <c r="AP416" s="324"/>
      <c r="AQ416" s="324"/>
      <c r="BD416" s="324"/>
      <c r="BE416" s="324"/>
      <c r="BF416" s="324"/>
      <c r="BG416" s="324"/>
      <c r="BH416" s="324"/>
      <c r="BI416" s="324"/>
      <c r="BJ416" s="324"/>
      <c r="BK416" s="324"/>
      <c r="BL416" s="324"/>
      <c r="BM416" s="324"/>
      <c r="BN416" s="324"/>
      <c r="BO416" s="324"/>
      <c r="BW416" s="325"/>
      <c r="BX416" s="325"/>
      <c r="BY416" s="325"/>
      <c r="BZ416" s="325"/>
      <c r="CA416" s="325"/>
      <c r="CB416" s="325"/>
      <c r="CC416" s="325"/>
      <c r="CD416" s="325"/>
      <c r="CE416" s="325"/>
      <c r="CF416" s="325"/>
      <c r="CG416" s="325"/>
      <c r="CH416" s="325"/>
    </row>
    <row r="417" spans="1:86" s="323" customFormat="1" x14ac:dyDescent="0.25">
      <c r="A417" s="102"/>
      <c r="B417" s="102"/>
      <c r="C417" s="102"/>
      <c r="D417" s="102"/>
      <c r="E417" s="102"/>
      <c r="F417" s="102"/>
      <c r="G417" s="102"/>
      <c r="AH417" s="324"/>
      <c r="AI417" s="324"/>
      <c r="AP417" s="324"/>
      <c r="AQ417" s="324"/>
      <c r="BD417" s="324"/>
      <c r="BE417" s="324"/>
      <c r="BF417" s="324"/>
      <c r="BG417" s="324"/>
      <c r="BH417" s="324"/>
      <c r="BI417" s="324"/>
      <c r="BJ417" s="324"/>
      <c r="BK417" s="324"/>
      <c r="BL417" s="324"/>
      <c r="BM417" s="324"/>
      <c r="BN417" s="324"/>
      <c r="BO417" s="324"/>
      <c r="BW417" s="325"/>
      <c r="BX417" s="325"/>
      <c r="BY417" s="325"/>
      <c r="BZ417" s="325"/>
      <c r="CA417" s="325"/>
      <c r="CB417" s="325"/>
      <c r="CC417" s="325"/>
      <c r="CD417" s="325"/>
      <c r="CE417" s="325"/>
      <c r="CF417" s="325"/>
      <c r="CG417" s="325"/>
      <c r="CH417" s="325"/>
    </row>
    <row r="418" spans="1:86" s="323" customFormat="1" x14ac:dyDescent="0.25">
      <c r="A418" s="102"/>
      <c r="B418" s="102"/>
      <c r="C418" s="102"/>
      <c r="D418" s="102"/>
      <c r="E418" s="102"/>
      <c r="F418" s="102"/>
      <c r="G418" s="102"/>
      <c r="AH418" s="324"/>
      <c r="AI418" s="324"/>
      <c r="AP418" s="324"/>
      <c r="AQ418" s="324"/>
      <c r="BD418" s="324"/>
      <c r="BE418" s="324"/>
      <c r="BF418" s="324"/>
      <c r="BG418" s="324"/>
      <c r="BH418" s="324"/>
      <c r="BI418" s="324"/>
      <c r="BJ418" s="324"/>
      <c r="BK418" s="324"/>
      <c r="BL418" s="324"/>
      <c r="BM418" s="324"/>
      <c r="BN418" s="324"/>
      <c r="BO418" s="324"/>
      <c r="BW418" s="325"/>
      <c r="BX418" s="325"/>
      <c r="BY418" s="325"/>
      <c r="BZ418" s="325"/>
      <c r="CA418" s="325"/>
      <c r="CB418" s="325"/>
      <c r="CC418" s="325"/>
      <c r="CD418" s="325"/>
      <c r="CE418" s="325"/>
      <c r="CF418" s="325"/>
      <c r="CG418" s="325"/>
      <c r="CH418" s="325"/>
    </row>
    <row r="419" spans="1:86" s="323" customFormat="1" x14ac:dyDescent="0.25">
      <c r="A419" s="102"/>
      <c r="B419" s="102"/>
      <c r="C419" s="102"/>
      <c r="D419" s="102"/>
      <c r="E419" s="102"/>
      <c r="F419" s="102"/>
      <c r="G419" s="102"/>
      <c r="AH419" s="324"/>
      <c r="AI419" s="324"/>
      <c r="AP419" s="324"/>
      <c r="AQ419" s="324"/>
      <c r="BD419" s="324"/>
      <c r="BE419" s="324"/>
      <c r="BF419" s="324"/>
      <c r="BG419" s="324"/>
      <c r="BH419" s="324"/>
      <c r="BI419" s="324"/>
      <c r="BJ419" s="324"/>
      <c r="BK419" s="324"/>
      <c r="BL419" s="324"/>
      <c r="BM419" s="324"/>
      <c r="BN419" s="324"/>
      <c r="BO419" s="324"/>
      <c r="BW419" s="325"/>
      <c r="BX419" s="325"/>
      <c r="BY419" s="325"/>
      <c r="BZ419" s="325"/>
      <c r="CA419" s="325"/>
      <c r="CB419" s="325"/>
      <c r="CC419" s="325"/>
      <c r="CD419" s="325"/>
      <c r="CE419" s="325"/>
      <c r="CF419" s="325"/>
      <c r="CG419" s="325"/>
      <c r="CH419" s="325"/>
    </row>
    <row r="420" spans="1:86" s="323" customFormat="1" x14ac:dyDescent="0.25">
      <c r="A420" s="102"/>
      <c r="B420" s="102"/>
      <c r="C420" s="102"/>
      <c r="D420" s="102"/>
      <c r="E420" s="102"/>
      <c r="F420" s="102"/>
      <c r="G420" s="102"/>
      <c r="AH420" s="324"/>
      <c r="AI420" s="324"/>
      <c r="AP420" s="324"/>
      <c r="AQ420" s="324"/>
      <c r="BD420" s="324"/>
      <c r="BE420" s="324"/>
      <c r="BF420" s="324"/>
      <c r="BG420" s="324"/>
      <c r="BH420" s="324"/>
      <c r="BI420" s="324"/>
      <c r="BJ420" s="324"/>
      <c r="BK420" s="324"/>
      <c r="BL420" s="324"/>
      <c r="BM420" s="324"/>
      <c r="BN420" s="324"/>
      <c r="BO420" s="324"/>
      <c r="BW420" s="325"/>
      <c r="BX420" s="325"/>
      <c r="BY420" s="325"/>
      <c r="BZ420" s="325"/>
      <c r="CA420" s="325"/>
      <c r="CB420" s="325"/>
      <c r="CC420" s="325"/>
      <c r="CD420" s="325"/>
      <c r="CE420" s="325"/>
      <c r="CF420" s="325"/>
      <c r="CG420" s="325"/>
      <c r="CH420" s="325"/>
    </row>
    <row r="421" spans="1:86" s="323" customFormat="1" x14ac:dyDescent="0.25">
      <c r="A421" s="102"/>
      <c r="B421" s="102"/>
      <c r="C421" s="102"/>
      <c r="D421" s="102"/>
      <c r="E421" s="102"/>
      <c r="F421" s="102"/>
      <c r="G421" s="102"/>
      <c r="AH421" s="324"/>
      <c r="AI421" s="324"/>
      <c r="AP421" s="324"/>
      <c r="AQ421" s="324"/>
      <c r="BD421" s="324"/>
      <c r="BE421" s="324"/>
      <c r="BF421" s="324"/>
      <c r="BG421" s="324"/>
      <c r="BH421" s="324"/>
      <c r="BI421" s="324"/>
      <c r="BJ421" s="324"/>
      <c r="BK421" s="324"/>
      <c r="BL421" s="324"/>
      <c r="BM421" s="324"/>
      <c r="BN421" s="324"/>
      <c r="BO421" s="324"/>
      <c r="BW421" s="325"/>
      <c r="BX421" s="325"/>
      <c r="BY421" s="325"/>
      <c r="BZ421" s="325"/>
      <c r="CA421" s="325"/>
      <c r="CB421" s="325"/>
      <c r="CC421" s="325"/>
      <c r="CD421" s="325"/>
      <c r="CE421" s="325"/>
      <c r="CF421" s="325"/>
      <c r="CG421" s="325"/>
      <c r="CH421" s="325"/>
    </row>
    <row r="422" spans="1:86" s="323" customFormat="1" x14ac:dyDescent="0.25">
      <c r="A422" s="102"/>
      <c r="B422" s="102"/>
      <c r="C422" s="102"/>
      <c r="D422" s="102"/>
      <c r="E422" s="102"/>
      <c r="F422" s="102"/>
      <c r="G422" s="102"/>
      <c r="AH422" s="324"/>
      <c r="AI422" s="324"/>
      <c r="AP422" s="324"/>
      <c r="AQ422" s="324"/>
      <c r="BD422" s="324"/>
      <c r="BE422" s="324"/>
      <c r="BF422" s="324"/>
      <c r="BG422" s="324"/>
      <c r="BH422" s="324"/>
      <c r="BI422" s="324"/>
      <c r="BJ422" s="324"/>
      <c r="BK422" s="324"/>
      <c r="BL422" s="324"/>
      <c r="BM422" s="324"/>
      <c r="BN422" s="324"/>
      <c r="BO422" s="324"/>
      <c r="BW422" s="325"/>
      <c r="BX422" s="325"/>
      <c r="BY422" s="325"/>
      <c r="BZ422" s="325"/>
      <c r="CA422" s="325"/>
      <c r="CB422" s="325"/>
      <c r="CC422" s="325"/>
      <c r="CD422" s="325"/>
      <c r="CE422" s="325"/>
      <c r="CF422" s="325"/>
      <c r="CG422" s="325"/>
      <c r="CH422" s="325"/>
    </row>
    <row r="423" spans="1:86" s="323" customFormat="1" x14ac:dyDescent="0.25">
      <c r="A423" s="102"/>
      <c r="B423" s="102"/>
      <c r="C423" s="102"/>
      <c r="D423" s="102"/>
      <c r="E423" s="102"/>
      <c r="F423" s="102"/>
      <c r="G423" s="102"/>
      <c r="AH423" s="324"/>
      <c r="AI423" s="324"/>
      <c r="AP423" s="324"/>
      <c r="AQ423" s="324"/>
      <c r="BD423" s="324"/>
      <c r="BE423" s="324"/>
      <c r="BF423" s="324"/>
      <c r="BG423" s="324"/>
      <c r="BH423" s="324"/>
      <c r="BI423" s="324"/>
      <c r="BJ423" s="324"/>
      <c r="BK423" s="324"/>
      <c r="BL423" s="324"/>
      <c r="BM423" s="324"/>
      <c r="BN423" s="324"/>
      <c r="BO423" s="324"/>
      <c r="BW423" s="325"/>
      <c r="BX423" s="325"/>
      <c r="BY423" s="325"/>
      <c r="BZ423" s="325"/>
      <c r="CA423" s="325"/>
      <c r="CB423" s="325"/>
      <c r="CC423" s="325"/>
      <c r="CD423" s="325"/>
      <c r="CE423" s="325"/>
      <c r="CF423" s="325"/>
      <c r="CG423" s="325"/>
      <c r="CH423" s="325"/>
    </row>
    <row r="424" spans="1:86" s="323" customFormat="1" x14ac:dyDescent="0.25">
      <c r="A424" s="102"/>
      <c r="B424" s="102"/>
      <c r="C424" s="102"/>
      <c r="D424" s="102"/>
      <c r="E424" s="102"/>
      <c r="F424" s="102"/>
      <c r="G424" s="102"/>
      <c r="AH424" s="324"/>
      <c r="AI424" s="324"/>
      <c r="AP424" s="324"/>
      <c r="AQ424" s="324"/>
      <c r="BD424" s="324"/>
      <c r="BE424" s="324"/>
      <c r="BF424" s="324"/>
      <c r="BG424" s="324"/>
      <c r="BH424" s="324"/>
      <c r="BI424" s="324"/>
      <c r="BJ424" s="324"/>
      <c r="BK424" s="324"/>
      <c r="BL424" s="324"/>
      <c r="BM424" s="324"/>
      <c r="BN424" s="324"/>
      <c r="BO424" s="324"/>
      <c r="BW424" s="325"/>
      <c r="BX424" s="325"/>
      <c r="BY424" s="325"/>
      <c r="BZ424" s="325"/>
      <c r="CA424" s="325"/>
      <c r="CB424" s="325"/>
      <c r="CC424" s="325"/>
      <c r="CD424" s="325"/>
      <c r="CE424" s="325"/>
      <c r="CF424" s="325"/>
      <c r="CG424" s="325"/>
      <c r="CH424" s="325"/>
    </row>
    <row r="425" spans="1:86" s="323" customFormat="1" x14ac:dyDescent="0.25">
      <c r="A425" s="102"/>
      <c r="B425" s="102"/>
      <c r="C425" s="102"/>
      <c r="D425" s="102"/>
      <c r="E425" s="102"/>
      <c r="F425" s="102"/>
      <c r="G425" s="102"/>
      <c r="AH425" s="324"/>
      <c r="AI425" s="324"/>
      <c r="AP425" s="324"/>
      <c r="AQ425" s="324"/>
      <c r="BD425" s="324"/>
      <c r="BE425" s="324"/>
      <c r="BF425" s="324"/>
      <c r="BG425" s="324"/>
      <c r="BH425" s="324"/>
      <c r="BI425" s="324"/>
      <c r="BJ425" s="324"/>
      <c r="BK425" s="324"/>
      <c r="BL425" s="324"/>
      <c r="BM425" s="324"/>
      <c r="BN425" s="324"/>
      <c r="BO425" s="324"/>
      <c r="BW425" s="325"/>
      <c r="BX425" s="325"/>
      <c r="BY425" s="325"/>
      <c r="BZ425" s="325"/>
      <c r="CA425" s="325"/>
      <c r="CB425" s="325"/>
      <c r="CC425" s="325"/>
      <c r="CD425" s="325"/>
      <c r="CE425" s="325"/>
      <c r="CF425" s="325"/>
      <c r="CG425" s="325"/>
      <c r="CH425" s="325"/>
    </row>
    <row r="426" spans="1:86" s="323" customFormat="1" x14ac:dyDescent="0.25">
      <c r="A426" s="102"/>
      <c r="B426" s="102"/>
      <c r="C426" s="102"/>
      <c r="D426" s="102"/>
      <c r="E426" s="102"/>
      <c r="F426" s="102"/>
      <c r="G426" s="102"/>
      <c r="AH426" s="324"/>
      <c r="AI426" s="324"/>
      <c r="AP426" s="324"/>
      <c r="AQ426" s="324"/>
      <c r="BD426" s="324"/>
      <c r="BE426" s="324"/>
      <c r="BF426" s="324"/>
      <c r="BG426" s="324"/>
      <c r="BH426" s="324"/>
      <c r="BI426" s="324"/>
      <c r="BJ426" s="324"/>
      <c r="BK426" s="324"/>
      <c r="BL426" s="324"/>
      <c r="BM426" s="324"/>
      <c r="BN426" s="324"/>
      <c r="BO426" s="324"/>
      <c r="BW426" s="325"/>
      <c r="BX426" s="325"/>
      <c r="BY426" s="325"/>
      <c r="BZ426" s="325"/>
      <c r="CA426" s="325"/>
      <c r="CB426" s="325"/>
      <c r="CC426" s="325"/>
      <c r="CD426" s="325"/>
      <c r="CE426" s="325"/>
      <c r="CF426" s="325"/>
      <c r="CG426" s="325"/>
      <c r="CH426" s="325"/>
    </row>
    <row r="427" spans="1:86" s="323" customFormat="1" x14ac:dyDescent="0.25">
      <c r="A427" s="102"/>
      <c r="B427" s="102"/>
      <c r="C427" s="102"/>
      <c r="D427" s="102"/>
      <c r="E427" s="102"/>
      <c r="F427" s="102"/>
      <c r="G427" s="102"/>
      <c r="AH427" s="324"/>
      <c r="AI427" s="324"/>
      <c r="AP427" s="324"/>
      <c r="AQ427" s="324"/>
      <c r="BD427" s="324"/>
      <c r="BE427" s="324"/>
      <c r="BF427" s="324"/>
      <c r="BG427" s="324"/>
      <c r="BH427" s="324"/>
      <c r="BI427" s="324"/>
      <c r="BJ427" s="324"/>
      <c r="BK427" s="324"/>
      <c r="BL427" s="324"/>
      <c r="BM427" s="324"/>
      <c r="BN427" s="324"/>
      <c r="BO427" s="324"/>
      <c r="BW427" s="325"/>
      <c r="BX427" s="325"/>
      <c r="BY427" s="325"/>
      <c r="BZ427" s="325"/>
      <c r="CA427" s="325"/>
      <c r="CB427" s="325"/>
      <c r="CC427" s="325"/>
      <c r="CD427" s="325"/>
      <c r="CE427" s="325"/>
      <c r="CF427" s="325"/>
      <c r="CG427" s="325"/>
      <c r="CH427" s="325"/>
    </row>
    <row r="428" spans="1:86" s="323" customFormat="1" x14ac:dyDescent="0.25">
      <c r="A428" s="102"/>
      <c r="B428" s="102"/>
      <c r="C428" s="102"/>
      <c r="D428" s="102"/>
      <c r="E428" s="102"/>
      <c r="F428" s="102"/>
      <c r="G428" s="102"/>
      <c r="AH428" s="324"/>
      <c r="AI428" s="324"/>
      <c r="AP428" s="324"/>
      <c r="AQ428" s="324"/>
      <c r="BD428" s="324"/>
      <c r="BE428" s="324"/>
      <c r="BF428" s="324"/>
      <c r="BG428" s="324"/>
      <c r="BH428" s="324"/>
      <c r="BI428" s="324"/>
      <c r="BJ428" s="324"/>
      <c r="BK428" s="324"/>
      <c r="BL428" s="324"/>
      <c r="BM428" s="324"/>
      <c r="BN428" s="324"/>
      <c r="BO428" s="324"/>
      <c r="BW428" s="325"/>
      <c r="BX428" s="325"/>
      <c r="BY428" s="325"/>
      <c r="BZ428" s="325"/>
      <c r="CA428" s="325"/>
      <c r="CB428" s="325"/>
      <c r="CC428" s="325"/>
      <c r="CD428" s="325"/>
      <c r="CE428" s="325"/>
      <c r="CF428" s="325"/>
      <c r="CG428" s="325"/>
      <c r="CH428" s="325"/>
    </row>
    <row r="429" spans="1:86" s="323" customFormat="1" x14ac:dyDescent="0.25">
      <c r="A429" s="102"/>
      <c r="B429" s="102"/>
      <c r="C429" s="102"/>
      <c r="D429" s="102"/>
      <c r="E429" s="102"/>
      <c r="F429" s="102"/>
      <c r="G429" s="102"/>
      <c r="AH429" s="324"/>
      <c r="AI429" s="324"/>
      <c r="AP429" s="324"/>
      <c r="AQ429" s="324"/>
      <c r="BD429" s="324"/>
      <c r="BE429" s="324"/>
      <c r="BF429" s="324"/>
      <c r="BG429" s="324"/>
      <c r="BH429" s="324"/>
      <c r="BI429" s="324"/>
      <c r="BJ429" s="324"/>
      <c r="BK429" s="324"/>
      <c r="BL429" s="324"/>
      <c r="BM429" s="324"/>
      <c r="BN429" s="324"/>
      <c r="BO429" s="324"/>
      <c r="BW429" s="325"/>
      <c r="BX429" s="325"/>
      <c r="BY429" s="325"/>
      <c r="BZ429" s="325"/>
      <c r="CA429" s="325"/>
      <c r="CB429" s="325"/>
      <c r="CC429" s="325"/>
      <c r="CD429" s="325"/>
      <c r="CE429" s="325"/>
      <c r="CF429" s="325"/>
      <c r="CG429" s="325"/>
      <c r="CH429" s="325"/>
    </row>
    <row r="430" spans="1:86" s="323" customFormat="1" x14ac:dyDescent="0.25">
      <c r="A430" s="102"/>
      <c r="B430" s="102"/>
      <c r="C430" s="102"/>
      <c r="D430" s="102"/>
      <c r="E430" s="102"/>
      <c r="F430" s="102"/>
      <c r="G430" s="102"/>
      <c r="AH430" s="324"/>
      <c r="AI430" s="324"/>
      <c r="AP430" s="324"/>
      <c r="AQ430" s="324"/>
      <c r="BD430" s="324"/>
      <c r="BE430" s="324"/>
      <c r="BF430" s="324"/>
      <c r="BG430" s="324"/>
      <c r="BH430" s="324"/>
      <c r="BI430" s="324"/>
      <c r="BJ430" s="324"/>
      <c r="BK430" s="324"/>
      <c r="BL430" s="324"/>
      <c r="BM430" s="324"/>
      <c r="BN430" s="324"/>
      <c r="BO430" s="324"/>
      <c r="BW430" s="325"/>
      <c r="BX430" s="325"/>
      <c r="BY430" s="325"/>
      <c r="BZ430" s="325"/>
      <c r="CA430" s="325"/>
      <c r="CB430" s="325"/>
      <c r="CC430" s="325"/>
      <c r="CD430" s="325"/>
      <c r="CE430" s="325"/>
      <c r="CF430" s="325"/>
      <c r="CG430" s="325"/>
      <c r="CH430" s="325"/>
    </row>
    <row r="431" spans="1:86" s="323" customFormat="1" x14ac:dyDescent="0.25">
      <c r="A431" s="102"/>
      <c r="B431" s="102"/>
      <c r="C431" s="102"/>
      <c r="D431" s="102"/>
      <c r="E431" s="102"/>
      <c r="F431" s="102"/>
      <c r="G431" s="102"/>
      <c r="AH431" s="324"/>
      <c r="AI431" s="324"/>
      <c r="AP431" s="324"/>
      <c r="AQ431" s="324"/>
      <c r="BD431" s="324"/>
      <c r="BE431" s="324"/>
      <c r="BF431" s="324"/>
      <c r="BG431" s="324"/>
      <c r="BH431" s="324"/>
      <c r="BI431" s="324"/>
      <c r="BJ431" s="324"/>
      <c r="BK431" s="324"/>
      <c r="BL431" s="324"/>
      <c r="BM431" s="324"/>
      <c r="BN431" s="324"/>
      <c r="BO431" s="324"/>
      <c r="BW431" s="325"/>
      <c r="BX431" s="325"/>
      <c r="BY431" s="325"/>
      <c r="BZ431" s="325"/>
      <c r="CA431" s="325"/>
      <c r="CB431" s="325"/>
      <c r="CC431" s="325"/>
      <c r="CD431" s="325"/>
      <c r="CE431" s="325"/>
      <c r="CF431" s="325"/>
      <c r="CG431" s="325"/>
      <c r="CH431" s="325"/>
    </row>
    <row r="432" spans="1:86" s="323" customFormat="1" x14ac:dyDescent="0.25">
      <c r="A432" s="102"/>
      <c r="B432" s="102"/>
      <c r="C432" s="102"/>
      <c r="D432" s="102"/>
      <c r="E432" s="102"/>
      <c r="F432" s="102"/>
      <c r="G432" s="102"/>
      <c r="AH432" s="324"/>
      <c r="AI432" s="324"/>
      <c r="AP432" s="324"/>
      <c r="AQ432" s="324"/>
      <c r="BD432" s="324"/>
      <c r="BE432" s="324"/>
      <c r="BF432" s="324"/>
      <c r="BG432" s="324"/>
      <c r="BH432" s="324"/>
      <c r="BI432" s="324"/>
      <c r="BJ432" s="324"/>
      <c r="BK432" s="324"/>
      <c r="BL432" s="324"/>
      <c r="BM432" s="324"/>
      <c r="BN432" s="324"/>
      <c r="BO432" s="324"/>
      <c r="BW432" s="325"/>
      <c r="BX432" s="325"/>
      <c r="BY432" s="325"/>
      <c r="BZ432" s="325"/>
      <c r="CA432" s="325"/>
      <c r="CB432" s="325"/>
      <c r="CC432" s="325"/>
      <c r="CD432" s="325"/>
      <c r="CE432" s="325"/>
      <c r="CF432" s="325"/>
      <c r="CG432" s="325"/>
      <c r="CH432" s="325"/>
    </row>
    <row r="433" spans="1:86" s="323" customFormat="1" x14ac:dyDescent="0.25">
      <c r="A433" s="102"/>
      <c r="B433" s="102"/>
      <c r="C433" s="102"/>
      <c r="D433" s="102"/>
      <c r="E433" s="102"/>
      <c r="F433" s="102"/>
      <c r="G433" s="102"/>
      <c r="AH433" s="324"/>
      <c r="AI433" s="324"/>
      <c r="AP433" s="324"/>
      <c r="AQ433" s="324"/>
      <c r="BD433" s="324"/>
      <c r="BE433" s="324"/>
      <c r="BF433" s="324"/>
      <c r="BG433" s="324"/>
      <c r="BH433" s="324"/>
      <c r="BI433" s="324"/>
      <c r="BJ433" s="324"/>
      <c r="BK433" s="324"/>
      <c r="BL433" s="324"/>
      <c r="BM433" s="324"/>
      <c r="BN433" s="324"/>
      <c r="BO433" s="324"/>
      <c r="BW433" s="325"/>
      <c r="BX433" s="325"/>
      <c r="BY433" s="325"/>
      <c r="BZ433" s="325"/>
      <c r="CA433" s="325"/>
      <c r="CB433" s="325"/>
      <c r="CC433" s="325"/>
      <c r="CD433" s="325"/>
      <c r="CE433" s="325"/>
      <c r="CF433" s="325"/>
      <c r="CG433" s="325"/>
      <c r="CH433" s="325"/>
    </row>
    <row r="434" spans="1:86" s="323" customFormat="1" x14ac:dyDescent="0.25">
      <c r="A434" s="102"/>
      <c r="B434" s="102"/>
      <c r="C434" s="102"/>
      <c r="D434" s="102"/>
      <c r="E434" s="102"/>
      <c r="F434" s="102"/>
      <c r="G434" s="102"/>
      <c r="AH434" s="324"/>
      <c r="AI434" s="324"/>
      <c r="AP434" s="324"/>
      <c r="AQ434" s="324"/>
      <c r="BD434" s="324"/>
      <c r="BE434" s="324"/>
      <c r="BF434" s="324"/>
      <c r="BG434" s="324"/>
      <c r="BH434" s="324"/>
      <c r="BI434" s="324"/>
      <c r="BJ434" s="324"/>
      <c r="BK434" s="324"/>
      <c r="BL434" s="324"/>
      <c r="BM434" s="324"/>
      <c r="BN434" s="324"/>
      <c r="BO434" s="324"/>
      <c r="BW434" s="325"/>
      <c r="BX434" s="325"/>
      <c r="BY434" s="325"/>
      <c r="BZ434" s="325"/>
      <c r="CA434" s="325"/>
      <c r="CB434" s="325"/>
      <c r="CC434" s="325"/>
      <c r="CD434" s="325"/>
      <c r="CE434" s="325"/>
      <c r="CF434" s="325"/>
      <c r="CG434" s="325"/>
      <c r="CH434" s="325"/>
    </row>
    <row r="435" spans="1:86" s="323" customFormat="1" x14ac:dyDescent="0.25">
      <c r="A435" s="102"/>
      <c r="B435" s="102"/>
      <c r="C435" s="102"/>
      <c r="D435" s="102"/>
      <c r="E435" s="102"/>
      <c r="F435" s="102"/>
      <c r="G435" s="102"/>
      <c r="AH435" s="324"/>
      <c r="AI435" s="324"/>
      <c r="AP435" s="324"/>
      <c r="AQ435" s="324"/>
      <c r="BD435" s="324"/>
      <c r="BE435" s="324"/>
      <c r="BF435" s="324"/>
      <c r="BG435" s="324"/>
      <c r="BH435" s="324"/>
      <c r="BI435" s="324"/>
      <c r="BJ435" s="324"/>
      <c r="BK435" s="324"/>
      <c r="BL435" s="324"/>
      <c r="BM435" s="324"/>
      <c r="BN435" s="324"/>
      <c r="BO435" s="324"/>
      <c r="BW435" s="325"/>
      <c r="BX435" s="325"/>
      <c r="BY435" s="325"/>
      <c r="BZ435" s="325"/>
      <c r="CA435" s="325"/>
      <c r="CB435" s="325"/>
      <c r="CC435" s="325"/>
      <c r="CD435" s="325"/>
      <c r="CE435" s="325"/>
      <c r="CF435" s="325"/>
      <c r="CG435" s="325"/>
      <c r="CH435" s="325"/>
    </row>
    <row r="436" spans="1:86" s="323" customFormat="1" x14ac:dyDescent="0.25">
      <c r="A436" s="102"/>
      <c r="B436" s="102"/>
      <c r="C436" s="102"/>
      <c r="D436" s="102"/>
      <c r="E436" s="102"/>
      <c r="F436" s="102"/>
      <c r="G436" s="102"/>
      <c r="AH436" s="324"/>
      <c r="AI436" s="324"/>
      <c r="AP436" s="324"/>
      <c r="AQ436" s="324"/>
      <c r="BD436" s="324"/>
      <c r="BE436" s="324"/>
      <c r="BF436" s="324"/>
      <c r="BG436" s="324"/>
      <c r="BH436" s="324"/>
      <c r="BI436" s="324"/>
      <c r="BJ436" s="324"/>
      <c r="BK436" s="324"/>
      <c r="BL436" s="324"/>
      <c r="BM436" s="324"/>
      <c r="BN436" s="324"/>
      <c r="BO436" s="324"/>
      <c r="BW436" s="325"/>
      <c r="BX436" s="325"/>
      <c r="BY436" s="325"/>
      <c r="BZ436" s="325"/>
      <c r="CA436" s="325"/>
      <c r="CB436" s="325"/>
      <c r="CC436" s="325"/>
      <c r="CD436" s="325"/>
      <c r="CE436" s="325"/>
      <c r="CF436" s="325"/>
      <c r="CG436" s="325"/>
      <c r="CH436" s="325"/>
    </row>
    <row r="437" spans="1:86" s="323" customFormat="1" x14ac:dyDescent="0.25">
      <c r="A437" s="102"/>
      <c r="B437" s="102"/>
      <c r="C437" s="102"/>
      <c r="D437" s="102"/>
      <c r="E437" s="102"/>
      <c r="F437" s="102"/>
      <c r="G437" s="102"/>
      <c r="AH437" s="324"/>
      <c r="AI437" s="324"/>
      <c r="AP437" s="324"/>
      <c r="AQ437" s="324"/>
      <c r="BD437" s="324"/>
      <c r="BE437" s="324"/>
      <c r="BF437" s="324"/>
      <c r="BG437" s="324"/>
      <c r="BH437" s="324"/>
      <c r="BI437" s="324"/>
      <c r="BJ437" s="324"/>
      <c r="BK437" s="324"/>
      <c r="BL437" s="324"/>
      <c r="BM437" s="324"/>
      <c r="BN437" s="324"/>
      <c r="BO437" s="324"/>
      <c r="BW437" s="325"/>
      <c r="BX437" s="325"/>
      <c r="BY437" s="325"/>
      <c r="BZ437" s="325"/>
      <c r="CA437" s="325"/>
      <c r="CB437" s="325"/>
      <c r="CC437" s="325"/>
      <c r="CD437" s="325"/>
      <c r="CE437" s="325"/>
      <c r="CF437" s="325"/>
      <c r="CG437" s="325"/>
      <c r="CH437" s="325"/>
    </row>
    <row r="438" spans="1:86" s="323" customFormat="1" x14ac:dyDescent="0.25">
      <c r="A438" s="102"/>
      <c r="B438" s="102"/>
      <c r="C438" s="102"/>
      <c r="D438" s="102"/>
      <c r="E438" s="102"/>
      <c r="F438" s="102"/>
      <c r="G438" s="102"/>
      <c r="AH438" s="324"/>
      <c r="AI438" s="324"/>
      <c r="AP438" s="324"/>
      <c r="AQ438" s="324"/>
      <c r="BD438" s="324"/>
      <c r="BE438" s="324"/>
      <c r="BF438" s="324"/>
      <c r="BG438" s="324"/>
      <c r="BH438" s="324"/>
      <c r="BI438" s="324"/>
      <c r="BJ438" s="324"/>
      <c r="BK438" s="324"/>
      <c r="BL438" s="324"/>
      <c r="BM438" s="324"/>
      <c r="BN438" s="324"/>
      <c r="BO438" s="324"/>
      <c r="BW438" s="325"/>
      <c r="BX438" s="325"/>
      <c r="BY438" s="325"/>
      <c r="BZ438" s="325"/>
      <c r="CA438" s="325"/>
      <c r="CB438" s="325"/>
      <c r="CC438" s="325"/>
      <c r="CD438" s="325"/>
      <c r="CE438" s="325"/>
      <c r="CF438" s="325"/>
      <c r="CG438" s="325"/>
      <c r="CH438" s="325"/>
    </row>
    <row r="439" spans="1:86" s="323" customFormat="1" x14ac:dyDescent="0.25">
      <c r="A439" s="102"/>
      <c r="B439" s="102"/>
      <c r="C439" s="102"/>
      <c r="D439" s="102"/>
      <c r="E439" s="102"/>
      <c r="F439" s="102"/>
      <c r="G439" s="102"/>
      <c r="AH439" s="324"/>
      <c r="AI439" s="324"/>
      <c r="AP439" s="324"/>
      <c r="AQ439" s="324"/>
      <c r="BD439" s="324"/>
      <c r="BE439" s="324"/>
      <c r="BF439" s="324"/>
      <c r="BG439" s="324"/>
      <c r="BH439" s="324"/>
      <c r="BI439" s="324"/>
      <c r="BJ439" s="324"/>
      <c r="BK439" s="324"/>
      <c r="BL439" s="324"/>
      <c r="BM439" s="324"/>
      <c r="BN439" s="324"/>
      <c r="BO439" s="324"/>
      <c r="BW439" s="325"/>
      <c r="BX439" s="325"/>
      <c r="BY439" s="325"/>
      <c r="BZ439" s="325"/>
      <c r="CA439" s="325"/>
      <c r="CB439" s="325"/>
      <c r="CC439" s="325"/>
      <c r="CD439" s="325"/>
      <c r="CE439" s="325"/>
      <c r="CF439" s="325"/>
      <c r="CG439" s="325"/>
      <c r="CH439" s="325"/>
    </row>
    <row r="440" spans="1:86" s="323" customFormat="1" x14ac:dyDescent="0.25">
      <c r="A440" s="102"/>
      <c r="B440" s="102"/>
      <c r="C440" s="102"/>
      <c r="D440" s="102"/>
      <c r="E440" s="102"/>
      <c r="F440" s="102"/>
      <c r="G440" s="102"/>
      <c r="AH440" s="324"/>
      <c r="AI440" s="324"/>
      <c r="AP440" s="324"/>
      <c r="AQ440" s="324"/>
      <c r="BD440" s="324"/>
      <c r="BE440" s="324"/>
      <c r="BF440" s="324"/>
      <c r="BG440" s="324"/>
      <c r="BH440" s="324"/>
      <c r="BI440" s="324"/>
      <c r="BJ440" s="324"/>
      <c r="BK440" s="324"/>
      <c r="BL440" s="324"/>
      <c r="BM440" s="324"/>
      <c r="BN440" s="324"/>
      <c r="BO440" s="324"/>
      <c r="BW440" s="325"/>
      <c r="BX440" s="325"/>
      <c r="BY440" s="325"/>
      <c r="BZ440" s="325"/>
      <c r="CA440" s="325"/>
      <c r="CB440" s="325"/>
      <c r="CC440" s="325"/>
      <c r="CD440" s="325"/>
      <c r="CE440" s="325"/>
      <c r="CF440" s="325"/>
      <c r="CG440" s="325"/>
      <c r="CH440" s="325"/>
    </row>
    <row r="441" spans="1:86" s="323" customFormat="1" x14ac:dyDescent="0.25">
      <c r="A441" s="102"/>
      <c r="B441" s="102"/>
      <c r="C441" s="102"/>
      <c r="D441" s="102"/>
      <c r="E441" s="102"/>
      <c r="F441" s="102"/>
      <c r="G441" s="102"/>
      <c r="AH441" s="324"/>
      <c r="AI441" s="324"/>
      <c r="AP441" s="324"/>
      <c r="AQ441" s="324"/>
      <c r="BD441" s="324"/>
      <c r="BE441" s="324"/>
      <c r="BF441" s="324"/>
      <c r="BG441" s="324"/>
      <c r="BH441" s="324"/>
      <c r="BI441" s="324"/>
      <c r="BJ441" s="324"/>
      <c r="BK441" s="324"/>
      <c r="BL441" s="324"/>
      <c r="BM441" s="324"/>
      <c r="BN441" s="324"/>
      <c r="BO441" s="324"/>
      <c r="BW441" s="325"/>
      <c r="BX441" s="325"/>
      <c r="BY441" s="325"/>
      <c r="BZ441" s="325"/>
      <c r="CA441" s="325"/>
      <c r="CB441" s="325"/>
      <c r="CC441" s="325"/>
      <c r="CD441" s="325"/>
      <c r="CE441" s="325"/>
      <c r="CF441" s="325"/>
      <c r="CG441" s="325"/>
      <c r="CH441" s="325"/>
    </row>
    <row r="442" spans="1:86" s="323" customFormat="1" x14ac:dyDescent="0.25">
      <c r="A442" s="102"/>
      <c r="B442" s="102"/>
      <c r="C442" s="102"/>
      <c r="D442" s="102"/>
      <c r="E442" s="102"/>
      <c r="F442" s="102"/>
      <c r="G442" s="102"/>
      <c r="AH442" s="324"/>
      <c r="AI442" s="324"/>
      <c r="AP442" s="324"/>
      <c r="AQ442" s="324"/>
      <c r="BD442" s="324"/>
      <c r="BE442" s="324"/>
      <c r="BF442" s="324"/>
      <c r="BG442" s="324"/>
      <c r="BH442" s="324"/>
      <c r="BI442" s="324"/>
      <c r="BJ442" s="324"/>
      <c r="BK442" s="324"/>
      <c r="BL442" s="324"/>
      <c r="BM442" s="324"/>
      <c r="BN442" s="324"/>
      <c r="BO442" s="324"/>
      <c r="BW442" s="325"/>
      <c r="BX442" s="325"/>
      <c r="BY442" s="325"/>
      <c r="BZ442" s="325"/>
      <c r="CA442" s="325"/>
      <c r="CB442" s="325"/>
      <c r="CC442" s="325"/>
      <c r="CD442" s="325"/>
      <c r="CE442" s="325"/>
      <c r="CF442" s="325"/>
      <c r="CG442" s="325"/>
      <c r="CH442" s="325"/>
    </row>
    <row r="443" spans="1:86" s="323" customFormat="1" x14ac:dyDescent="0.25">
      <c r="A443" s="102"/>
      <c r="B443" s="102"/>
      <c r="C443" s="102"/>
      <c r="D443" s="102"/>
      <c r="E443" s="102"/>
      <c r="F443" s="102"/>
      <c r="G443" s="102"/>
      <c r="AH443" s="324"/>
      <c r="AI443" s="324"/>
      <c r="AP443" s="324"/>
      <c r="AQ443" s="324"/>
      <c r="BD443" s="324"/>
      <c r="BE443" s="324"/>
      <c r="BF443" s="324"/>
      <c r="BG443" s="324"/>
      <c r="BH443" s="324"/>
      <c r="BI443" s="324"/>
      <c r="BJ443" s="324"/>
      <c r="BK443" s="324"/>
      <c r="BL443" s="324"/>
      <c r="BM443" s="324"/>
      <c r="BN443" s="324"/>
      <c r="BO443" s="324"/>
      <c r="BW443" s="325"/>
      <c r="BX443" s="325"/>
      <c r="BY443" s="325"/>
      <c r="BZ443" s="325"/>
      <c r="CA443" s="325"/>
      <c r="CB443" s="325"/>
      <c r="CC443" s="325"/>
      <c r="CD443" s="325"/>
      <c r="CE443" s="325"/>
      <c r="CF443" s="325"/>
      <c r="CG443" s="325"/>
      <c r="CH443" s="325"/>
    </row>
    <row r="444" spans="1:86" s="323" customFormat="1" x14ac:dyDescent="0.25">
      <c r="A444" s="102"/>
      <c r="B444" s="102"/>
      <c r="C444" s="102"/>
      <c r="D444" s="102"/>
      <c r="E444" s="102"/>
      <c r="F444" s="102"/>
      <c r="G444" s="102"/>
      <c r="AH444" s="324"/>
      <c r="AI444" s="324"/>
      <c r="AP444" s="324"/>
      <c r="AQ444" s="324"/>
      <c r="BD444" s="324"/>
      <c r="BE444" s="324"/>
      <c r="BF444" s="324"/>
      <c r="BG444" s="324"/>
      <c r="BH444" s="324"/>
      <c r="BI444" s="324"/>
      <c r="BJ444" s="324"/>
      <c r="BK444" s="324"/>
      <c r="BL444" s="324"/>
      <c r="BM444" s="324"/>
      <c r="BN444" s="324"/>
      <c r="BO444" s="324"/>
      <c r="BW444" s="325"/>
      <c r="BX444" s="325"/>
      <c r="BY444" s="325"/>
      <c r="BZ444" s="325"/>
      <c r="CA444" s="325"/>
      <c r="CB444" s="325"/>
      <c r="CC444" s="325"/>
      <c r="CD444" s="325"/>
      <c r="CE444" s="325"/>
      <c r="CF444" s="325"/>
      <c r="CG444" s="325"/>
      <c r="CH444" s="325"/>
    </row>
    <row r="445" spans="1:86" s="323" customFormat="1" x14ac:dyDescent="0.25">
      <c r="A445" s="102"/>
      <c r="B445" s="102"/>
      <c r="C445" s="102"/>
      <c r="D445" s="102"/>
      <c r="E445" s="102"/>
      <c r="F445" s="102"/>
      <c r="G445" s="102"/>
      <c r="AH445" s="324"/>
      <c r="AI445" s="324"/>
      <c r="AP445" s="324"/>
      <c r="AQ445" s="324"/>
      <c r="BD445" s="324"/>
      <c r="BE445" s="324"/>
      <c r="BF445" s="324"/>
      <c r="BG445" s="324"/>
      <c r="BH445" s="324"/>
      <c r="BI445" s="324"/>
      <c r="BJ445" s="324"/>
      <c r="BK445" s="324"/>
      <c r="BL445" s="324"/>
      <c r="BM445" s="324"/>
      <c r="BN445" s="324"/>
      <c r="BO445" s="324"/>
      <c r="BW445" s="325"/>
      <c r="BX445" s="325"/>
      <c r="BY445" s="325"/>
      <c r="BZ445" s="325"/>
      <c r="CA445" s="325"/>
      <c r="CB445" s="325"/>
      <c r="CC445" s="325"/>
      <c r="CD445" s="325"/>
      <c r="CE445" s="325"/>
      <c r="CF445" s="325"/>
      <c r="CG445" s="325"/>
      <c r="CH445" s="325"/>
    </row>
    <row r="446" spans="1:86" s="323" customFormat="1" x14ac:dyDescent="0.25">
      <c r="A446" s="102"/>
      <c r="B446" s="102"/>
      <c r="C446" s="102"/>
      <c r="D446" s="102"/>
      <c r="E446" s="102"/>
      <c r="F446" s="102"/>
      <c r="G446" s="102"/>
      <c r="AH446" s="324"/>
      <c r="AI446" s="324"/>
      <c r="AP446" s="324"/>
      <c r="AQ446" s="324"/>
      <c r="BD446" s="324"/>
      <c r="BE446" s="324"/>
      <c r="BF446" s="324"/>
      <c r="BG446" s="324"/>
      <c r="BH446" s="324"/>
      <c r="BI446" s="324"/>
      <c r="BJ446" s="324"/>
      <c r="BK446" s="324"/>
      <c r="BL446" s="324"/>
      <c r="BM446" s="324"/>
      <c r="BN446" s="324"/>
      <c r="BO446" s="324"/>
      <c r="BW446" s="325"/>
      <c r="BX446" s="325"/>
      <c r="BY446" s="325"/>
      <c r="BZ446" s="325"/>
      <c r="CA446" s="325"/>
      <c r="CB446" s="325"/>
      <c r="CC446" s="325"/>
      <c r="CD446" s="325"/>
      <c r="CE446" s="325"/>
      <c r="CF446" s="325"/>
      <c r="CG446" s="325"/>
      <c r="CH446" s="325"/>
    </row>
    <row r="447" spans="1:86" s="323" customFormat="1" x14ac:dyDescent="0.25">
      <c r="A447" s="102"/>
      <c r="B447" s="102"/>
      <c r="C447" s="102"/>
      <c r="D447" s="102"/>
      <c r="E447" s="102"/>
      <c r="F447" s="102"/>
      <c r="G447" s="102"/>
      <c r="AH447" s="324"/>
      <c r="AI447" s="324"/>
      <c r="AP447" s="324"/>
      <c r="AQ447" s="324"/>
      <c r="BD447" s="324"/>
      <c r="BE447" s="324"/>
      <c r="BF447" s="324"/>
      <c r="BG447" s="324"/>
      <c r="BH447" s="324"/>
      <c r="BI447" s="324"/>
      <c r="BJ447" s="324"/>
      <c r="BK447" s="324"/>
      <c r="BL447" s="324"/>
      <c r="BM447" s="324"/>
      <c r="BN447" s="324"/>
      <c r="BO447" s="324"/>
      <c r="BW447" s="325"/>
      <c r="BX447" s="325"/>
      <c r="BY447" s="325"/>
      <c r="BZ447" s="325"/>
      <c r="CA447" s="325"/>
      <c r="CB447" s="325"/>
      <c r="CC447" s="325"/>
      <c r="CD447" s="325"/>
      <c r="CE447" s="325"/>
      <c r="CF447" s="325"/>
      <c r="CG447" s="325"/>
      <c r="CH447" s="325"/>
    </row>
    <row r="448" spans="1:86" s="323" customFormat="1" x14ac:dyDescent="0.25">
      <c r="A448" s="102"/>
      <c r="B448" s="102"/>
      <c r="C448" s="102"/>
      <c r="D448" s="102"/>
      <c r="E448" s="102"/>
      <c r="F448" s="102"/>
      <c r="G448" s="102"/>
      <c r="AH448" s="324"/>
      <c r="AI448" s="324"/>
      <c r="AP448" s="324"/>
      <c r="AQ448" s="324"/>
      <c r="BD448" s="324"/>
      <c r="BE448" s="324"/>
      <c r="BF448" s="324"/>
      <c r="BG448" s="324"/>
      <c r="BH448" s="324"/>
      <c r="BI448" s="324"/>
      <c r="BJ448" s="324"/>
      <c r="BK448" s="324"/>
      <c r="BL448" s="324"/>
      <c r="BM448" s="324"/>
      <c r="BN448" s="324"/>
      <c r="BO448" s="324"/>
      <c r="BW448" s="325"/>
      <c r="BX448" s="325"/>
      <c r="BY448" s="325"/>
      <c r="BZ448" s="325"/>
      <c r="CA448" s="325"/>
      <c r="CB448" s="325"/>
      <c r="CC448" s="325"/>
      <c r="CD448" s="325"/>
      <c r="CE448" s="325"/>
      <c r="CF448" s="325"/>
      <c r="CG448" s="325"/>
      <c r="CH448" s="325"/>
    </row>
    <row r="449" spans="1:86" s="323" customFormat="1" x14ac:dyDescent="0.25">
      <c r="A449" s="102"/>
      <c r="B449" s="102"/>
      <c r="C449" s="102"/>
      <c r="D449" s="102"/>
      <c r="E449" s="102"/>
      <c r="F449" s="102"/>
      <c r="G449" s="102"/>
      <c r="AH449" s="324"/>
      <c r="AI449" s="324"/>
      <c r="AP449" s="324"/>
      <c r="AQ449" s="324"/>
      <c r="BD449" s="324"/>
      <c r="BE449" s="324"/>
      <c r="BF449" s="324"/>
      <c r="BG449" s="324"/>
      <c r="BH449" s="324"/>
      <c r="BI449" s="324"/>
      <c r="BJ449" s="324"/>
      <c r="BK449" s="324"/>
      <c r="BL449" s="324"/>
      <c r="BM449" s="324"/>
      <c r="BN449" s="324"/>
      <c r="BO449" s="324"/>
      <c r="BW449" s="325"/>
      <c r="BX449" s="325"/>
      <c r="BY449" s="325"/>
      <c r="BZ449" s="325"/>
      <c r="CA449" s="325"/>
      <c r="CB449" s="325"/>
      <c r="CC449" s="325"/>
      <c r="CD449" s="325"/>
      <c r="CE449" s="325"/>
      <c r="CF449" s="325"/>
      <c r="CG449" s="325"/>
      <c r="CH449" s="325"/>
    </row>
    <row r="450" spans="1:86" s="323" customFormat="1" x14ac:dyDescent="0.25">
      <c r="A450" s="102"/>
      <c r="B450" s="102"/>
      <c r="C450" s="102"/>
      <c r="D450" s="102"/>
      <c r="E450" s="102"/>
      <c r="F450" s="102"/>
      <c r="G450" s="102"/>
      <c r="AH450" s="324"/>
      <c r="AI450" s="324"/>
      <c r="AP450" s="324"/>
      <c r="AQ450" s="324"/>
      <c r="BD450" s="324"/>
      <c r="BE450" s="324"/>
      <c r="BF450" s="324"/>
      <c r="BG450" s="324"/>
      <c r="BH450" s="324"/>
      <c r="BI450" s="324"/>
      <c r="BJ450" s="324"/>
      <c r="BK450" s="324"/>
      <c r="BL450" s="324"/>
      <c r="BM450" s="324"/>
      <c r="BN450" s="324"/>
      <c r="BO450" s="324"/>
      <c r="BW450" s="325"/>
      <c r="BX450" s="325"/>
      <c r="BY450" s="325"/>
      <c r="BZ450" s="325"/>
      <c r="CA450" s="325"/>
      <c r="CB450" s="325"/>
      <c r="CC450" s="325"/>
      <c r="CD450" s="325"/>
      <c r="CE450" s="325"/>
      <c r="CF450" s="325"/>
      <c r="CG450" s="325"/>
      <c r="CH450" s="325"/>
    </row>
    <row r="451" spans="1:86" s="323" customFormat="1" x14ac:dyDescent="0.25">
      <c r="A451" s="102"/>
      <c r="B451" s="102"/>
      <c r="C451" s="102"/>
      <c r="D451" s="102"/>
      <c r="E451" s="102"/>
      <c r="F451" s="102"/>
      <c r="G451" s="102"/>
      <c r="AH451" s="324"/>
      <c r="AI451" s="324"/>
      <c r="AP451" s="324"/>
      <c r="AQ451" s="324"/>
      <c r="BD451" s="324"/>
      <c r="BE451" s="324"/>
      <c r="BF451" s="324"/>
      <c r="BG451" s="324"/>
      <c r="BH451" s="324"/>
      <c r="BI451" s="324"/>
      <c r="BJ451" s="324"/>
      <c r="BK451" s="324"/>
      <c r="BL451" s="324"/>
      <c r="BM451" s="324"/>
      <c r="BN451" s="324"/>
      <c r="BO451" s="324"/>
      <c r="BW451" s="325"/>
      <c r="BX451" s="325"/>
      <c r="BY451" s="325"/>
      <c r="BZ451" s="325"/>
      <c r="CA451" s="325"/>
      <c r="CB451" s="325"/>
      <c r="CC451" s="325"/>
      <c r="CD451" s="325"/>
      <c r="CE451" s="325"/>
      <c r="CF451" s="325"/>
      <c r="CG451" s="325"/>
      <c r="CH451" s="325"/>
    </row>
    <row r="452" spans="1:86" s="323" customFormat="1" x14ac:dyDescent="0.25">
      <c r="A452" s="102"/>
      <c r="B452" s="102"/>
      <c r="C452" s="102"/>
      <c r="D452" s="102"/>
      <c r="E452" s="102"/>
      <c r="F452" s="102"/>
      <c r="G452" s="102"/>
      <c r="AH452" s="324"/>
      <c r="AI452" s="324"/>
      <c r="AP452" s="324"/>
      <c r="AQ452" s="324"/>
      <c r="BD452" s="324"/>
      <c r="BE452" s="324"/>
      <c r="BF452" s="324"/>
      <c r="BG452" s="324"/>
      <c r="BH452" s="324"/>
      <c r="BI452" s="324"/>
      <c r="BJ452" s="324"/>
      <c r="BK452" s="324"/>
      <c r="BL452" s="324"/>
      <c r="BM452" s="324"/>
      <c r="BN452" s="324"/>
      <c r="BO452" s="324"/>
      <c r="BW452" s="325"/>
      <c r="BX452" s="325"/>
      <c r="BY452" s="325"/>
      <c r="BZ452" s="325"/>
      <c r="CA452" s="325"/>
      <c r="CB452" s="325"/>
      <c r="CC452" s="325"/>
      <c r="CD452" s="325"/>
      <c r="CE452" s="325"/>
      <c r="CF452" s="325"/>
      <c r="CG452" s="325"/>
      <c r="CH452" s="325"/>
    </row>
    <row r="453" spans="1:86" s="323" customFormat="1" x14ac:dyDescent="0.25">
      <c r="A453" s="102"/>
      <c r="B453" s="102"/>
      <c r="C453" s="102"/>
      <c r="D453" s="102"/>
      <c r="E453" s="102"/>
      <c r="F453" s="102"/>
      <c r="G453" s="102"/>
      <c r="AH453" s="324"/>
      <c r="AI453" s="324"/>
      <c r="AP453" s="324"/>
      <c r="AQ453" s="324"/>
      <c r="BD453" s="324"/>
      <c r="BE453" s="324"/>
      <c r="BF453" s="324"/>
      <c r="BG453" s="324"/>
      <c r="BH453" s="324"/>
      <c r="BI453" s="324"/>
      <c r="BJ453" s="324"/>
      <c r="BK453" s="324"/>
      <c r="BL453" s="324"/>
      <c r="BM453" s="324"/>
      <c r="BN453" s="324"/>
      <c r="BO453" s="324"/>
      <c r="BW453" s="325"/>
      <c r="BX453" s="325"/>
      <c r="BY453" s="325"/>
      <c r="BZ453" s="325"/>
      <c r="CA453" s="325"/>
      <c r="CB453" s="325"/>
      <c r="CC453" s="325"/>
      <c r="CD453" s="325"/>
      <c r="CE453" s="325"/>
      <c r="CF453" s="325"/>
      <c r="CG453" s="325"/>
      <c r="CH453" s="325"/>
    </row>
    <row r="454" spans="1:86" s="323" customFormat="1" x14ac:dyDescent="0.25">
      <c r="A454" s="102"/>
      <c r="B454" s="102"/>
      <c r="C454" s="102"/>
      <c r="D454" s="102"/>
      <c r="E454" s="102"/>
      <c r="F454" s="102"/>
      <c r="G454" s="102"/>
      <c r="AH454" s="324"/>
      <c r="AI454" s="324"/>
      <c r="AP454" s="324"/>
      <c r="AQ454" s="324"/>
      <c r="BD454" s="324"/>
      <c r="BE454" s="324"/>
      <c r="BF454" s="324"/>
      <c r="BG454" s="324"/>
      <c r="BH454" s="324"/>
      <c r="BI454" s="324"/>
      <c r="BJ454" s="324"/>
      <c r="BK454" s="324"/>
      <c r="BL454" s="324"/>
      <c r="BM454" s="324"/>
      <c r="BN454" s="324"/>
      <c r="BO454" s="324"/>
      <c r="BW454" s="325"/>
      <c r="BX454" s="325"/>
      <c r="BY454" s="325"/>
      <c r="BZ454" s="325"/>
      <c r="CA454" s="325"/>
      <c r="CB454" s="325"/>
      <c r="CC454" s="325"/>
      <c r="CD454" s="325"/>
      <c r="CE454" s="325"/>
      <c r="CF454" s="325"/>
      <c r="CG454" s="325"/>
      <c r="CH454" s="325"/>
    </row>
    <row r="455" spans="1:86" s="323" customFormat="1" x14ac:dyDescent="0.25">
      <c r="A455" s="102"/>
      <c r="B455" s="102"/>
      <c r="C455" s="102"/>
      <c r="D455" s="102"/>
      <c r="E455" s="102"/>
      <c r="F455" s="102"/>
      <c r="G455" s="102"/>
      <c r="AH455" s="324"/>
      <c r="AI455" s="324"/>
      <c r="AP455" s="324"/>
      <c r="AQ455" s="324"/>
      <c r="BD455" s="324"/>
      <c r="BE455" s="324"/>
      <c r="BF455" s="324"/>
      <c r="BG455" s="324"/>
      <c r="BH455" s="324"/>
      <c r="BI455" s="324"/>
      <c r="BJ455" s="324"/>
      <c r="BK455" s="324"/>
      <c r="BL455" s="324"/>
      <c r="BM455" s="324"/>
      <c r="BN455" s="324"/>
      <c r="BO455" s="324"/>
      <c r="BW455" s="325"/>
      <c r="BX455" s="325"/>
      <c r="BY455" s="325"/>
      <c r="BZ455" s="325"/>
      <c r="CA455" s="325"/>
      <c r="CB455" s="325"/>
      <c r="CC455" s="325"/>
      <c r="CD455" s="325"/>
      <c r="CE455" s="325"/>
      <c r="CF455" s="325"/>
      <c r="CG455" s="325"/>
      <c r="CH455" s="325"/>
    </row>
    <row r="456" spans="1:86" s="323" customFormat="1" x14ac:dyDescent="0.25">
      <c r="A456" s="102"/>
      <c r="B456" s="102"/>
      <c r="C456" s="102"/>
      <c r="D456" s="102"/>
      <c r="E456" s="102"/>
      <c r="F456" s="102"/>
      <c r="G456" s="102"/>
      <c r="AH456" s="324"/>
      <c r="AI456" s="324"/>
      <c r="AP456" s="324"/>
      <c r="AQ456" s="324"/>
      <c r="BD456" s="324"/>
      <c r="BE456" s="324"/>
      <c r="BF456" s="324"/>
      <c r="BG456" s="324"/>
      <c r="BH456" s="324"/>
      <c r="BI456" s="324"/>
      <c r="BJ456" s="324"/>
      <c r="BK456" s="324"/>
      <c r="BL456" s="324"/>
      <c r="BM456" s="324"/>
      <c r="BN456" s="324"/>
      <c r="BO456" s="324"/>
      <c r="BW456" s="325"/>
      <c r="BX456" s="325"/>
      <c r="BY456" s="325"/>
      <c r="BZ456" s="325"/>
      <c r="CA456" s="325"/>
      <c r="CB456" s="325"/>
      <c r="CC456" s="325"/>
      <c r="CD456" s="325"/>
      <c r="CE456" s="325"/>
      <c r="CF456" s="325"/>
      <c r="CG456" s="325"/>
      <c r="CH456" s="325"/>
    </row>
    <row r="457" spans="1:86" s="323" customFormat="1" x14ac:dyDescent="0.25">
      <c r="A457" s="102"/>
      <c r="B457" s="102"/>
      <c r="C457" s="102"/>
      <c r="D457" s="102"/>
      <c r="E457" s="102"/>
      <c r="F457" s="102"/>
      <c r="G457" s="102"/>
      <c r="AH457" s="324"/>
      <c r="AI457" s="324"/>
      <c r="AP457" s="324"/>
      <c r="AQ457" s="324"/>
      <c r="BD457" s="324"/>
      <c r="BE457" s="324"/>
      <c r="BF457" s="324"/>
      <c r="BG457" s="324"/>
      <c r="BH457" s="324"/>
      <c r="BI457" s="324"/>
      <c r="BJ457" s="324"/>
      <c r="BK457" s="324"/>
      <c r="BL457" s="324"/>
      <c r="BM457" s="324"/>
      <c r="BN457" s="324"/>
      <c r="BO457" s="324"/>
      <c r="BW457" s="325"/>
      <c r="BX457" s="325"/>
      <c r="BY457" s="325"/>
      <c r="BZ457" s="325"/>
      <c r="CA457" s="325"/>
      <c r="CB457" s="325"/>
      <c r="CC457" s="325"/>
      <c r="CD457" s="325"/>
      <c r="CE457" s="325"/>
      <c r="CF457" s="325"/>
      <c r="CG457" s="325"/>
      <c r="CH457" s="325"/>
    </row>
    <row r="458" spans="1:86" s="323" customFormat="1" x14ac:dyDescent="0.25">
      <c r="A458" s="102"/>
      <c r="B458" s="102"/>
      <c r="C458" s="102"/>
      <c r="D458" s="102"/>
      <c r="E458" s="102"/>
      <c r="F458" s="102"/>
      <c r="G458" s="102"/>
      <c r="AH458" s="324"/>
      <c r="AI458" s="324"/>
      <c r="AP458" s="324"/>
      <c r="AQ458" s="324"/>
      <c r="BD458" s="324"/>
      <c r="BE458" s="324"/>
      <c r="BF458" s="324"/>
      <c r="BG458" s="324"/>
      <c r="BH458" s="324"/>
      <c r="BI458" s="324"/>
      <c r="BJ458" s="324"/>
      <c r="BK458" s="324"/>
      <c r="BL458" s="324"/>
      <c r="BM458" s="324"/>
      <c r="BN458" s="324"/>
      <c r="BO458" s="324"/>
      <c r="BW458" s="325"/>
      <c r="BX458" s="325"/>
      <c r="BY458" s="325"/>
      <c r="BZ458" s="325"/>
      <c r="CA458" s="325"/>
      <c r="CB458" s="325"/>
      <c r="CC458" s="325"/>
      <c r="CD458" s="325"/>
      <c r="CE458" s="325"/>
      <c r="CF458" s="325"/>
      <c r="CG458" s="325"/>
      <c r="CH458" s="325"/>
    </row>
    <row r="459" spans="1:86" s="323" customFormat="1" x14ac:dyDescent="0.25">
      <c r="A459" s="102"/>
      <c r="B459" s="102"/>
      <c r="C459" s="102"/>
      <c r="D459" s="102"/>
      <c r="E459" s="102"/>
      <c r="F459" s="102"/>
      <c r="G459" s="102"/>
      <c r="AH459" s="324"/>
      <c r="AI459" s="324"/>
      <c r="AP459" s="324"/>
      <c r="AQ459" s="324"/>
      <c r="BD459" s="324"/>
      <c r="BE459" s="324"/>
      <c r="BF459" s="324"/>
      <c r="BG459" s="324"/>
      <c r="BH459" s="324"/>
      <c r="BI459" s="324"/>
      <c r="BJ459" s="324"/>
      <c r="BK459" s="324"/>
      <c r="BL459" s="324"/>
      <c r="BM459" s="324"/>
      <c r="BN459" s="324"/>
      <c r="BO459" s="324"/>
      <c r="BW459" s="325"/>
      <c r="BX459" s="325"/>
      <c r="BY459" s="325"/>
      <c r="BZ459" s="325"/>
      <c r="CA459" s="325"/>
      <c r="CB459" s="325"/>
      <c r="CC459" s="325"/>
      <c r="CD459" s="325"/>
      <c r="CE459" s="325"/>
      <c r="CF459" s="325"/>
      <c r="CG459" s="325"/>
      <c r="CH459" s="325"/>
    </row>
    <row r="460" spans="1:86" s="323" customFormat="1" x14ac:dyDescent="0.25">
      <c r="A460" s="102"/>
      <c r="B460" s="102"/>
      <c r="C460" s="102"/>
      <c r="D460" s="102"/>
      <c r="E460" s="102"/>
      <c r="F460" s="102"/>
      <c r="G460" s="102"/>
      <c r="AH460" s="324"/>
      <c r="AI460" s="324"/>
      <c r="AP460" s="324"/>
      <c r="AQ460" s="324"/>
      <c r="BD460" s="324"/>
      <c r="BE460" s="324"/>
      <c r="BF460" s="324"/>
      <c r="BG460" s="324"/>
      <c r="BH460" s="324"/>
      <c r="BI460" s="324"/>
      <c r="BJ460" s="324"/>
      <c r="BK460" s="324"/>
      <c r="BL460" s="324"/>
      <c r="BM460" s="324"/>
      <c r="BN460" s="324"/>
      <c r="BO460" s="324"/>
      <c r="BW460" s="325"/>
      <c r="BX460" s="325"/>
      <c r="BY460" s="325"/>
      <c r="BZ460" s="325"/>
      <c r="CA460" s="325"/>
      <c r="CB460" s="325"/>
      <c r="CC460" s="325"/>
      <c r="CD460" s="325"/>
      <c r="CE460" s="325"/>
      <c r="CF460" s="325"/>
      <c r="CG460" s="325"/>
      <c r="CH460" s="325"/>
    </row>
    <row r="461" spans="1:86" s="323" customFormat="1" x14ac:dyDescent="0.25">
      <c r="A461" s="102"/>
      <c r="B461" s="102"/>
      <c r="C461" s="102"/>
      <c r="D461" s="102"/>
      <c r="E461" s="102"/>
      <c r="F461" s="102"/>
      <c r="G461" s="102"/>
      <c r="AH461" s="324"/>
      <c r="AI461" s="324"/>
      <c r="AP461" s="324"/>
      <c r="AQ461" s="324"/>
      <c r="BD461" s="324"/>
      <c r="BE461" s="324"/>
      <c r="BF461" s="324"/>
      <c r="BG461" s="324"/>
      <c r="BH461" s="324"/>
      <c r="BI461" s="324"/>
      <c r="BJ461" s="324"/>
      <c r="BK461" s="324"/>
      <c r="BL461" s="324"/>
      <c r="BM461" s="324"/>
      <c r="BN461" s="324"/>
      <c r="BO461" s="324"/>
      <c r="BW461" s="325"/>
      <c r="BX461" s="325"/>
      <c r="BY461" s="325"/>
      <c r="BZ461" s="325"/>
      <c r="CA461" s="325"/>
      <c r="CB461" s="325"/>
      <c r="CC461" s="325"/>
      <c r="CD461" s="325"/>
      <c r="CE461" s="325"/>
      <c r="CF461" s="325"/>
      <c r="CG461" s="325"/>
      <c r="CH461" s="325"/>
    </row>
    <row r="462" spans="1:86" s="323" customFormat="1" x14ac:dyDescent="0.25">
      <c r="A462" s="102"/>
      <c r="B462" s="102"/>
      <c r="C462" s="102"/>
      <c r="D462" s="102"/>
      <c r="E462" s="102"/>
      <c r="F462" s="102"/>
      <c r="G462" s="102"/>
      <c r="AH462" s="324"/>
      <c r="AI462" s="324"/>
      <c r="AP462" s="324"/>
      <c r="AQ462" s="324"/>
      <c r="BD462" s="324"/>
      <c r="BE462" s="324"/>
      <c r="BF462" s="324"/>
      <c r="BG462" s="324"/>
      <c r="BH462" s="324"/>
      <c r="BI462" s="324"/>
      <c r="BJ462" s="324"/>
      <c r="BK462" s="324"/>
      <c r="BL462" s="324"/>
      <c r="BM462" s="324"/>
      <c r="BN462" s="324"/>
      <c r="BO462" s="324"/>
      <c r="BW462" s="325"/>
      <c r="BX462" s="325"/>
      <c r="BY462" s="325"/>
      <c r="BZ462" s="325"/>
      <c r="CA462" s="325"/>
      <c r="CB462" s="325"/>
      <c r="CC462" s="325"/>
      <c r="CD462" s="325"/>
      <c r="CE462" s="325"/>
      <c r="CF462" s="325"/>
      <c r="CG462" s="325"/>
      <c r="CH462" s="325"/>
    </row>
    <row r="463" spans="1:86" s="323" customFormat="1" x14ac:dyDescent="0.25">
      <c r="A463" s="102"/>
      <c r="B463" s="102"/>
      <c r="C463" s="102"/>
      <c r="D463" s="102"/>
      <c r="E463" s="102"/>
      <c r="F463" s="102"/>
      <c r="G463" s="102"/>
      <c r="AH463" s="324"/>
      <c r="AI463" s="324"/>
      <c r="AP463" s="324"/>
      <c r="AQ463" s="324"/>
      <c r="BD463" s="324"/>
      <c r="BE463" s="324"/>
      <c r="BF463" s="324"/>
      <c r="BG463" s="324"/>
      <c r="BH463" s="324"/>
      <c r="BI463" s="324"/>
      <c r="BJ463" s="324"/>
      <c r="BK463" s="324"/>
      <c r="BL463" s="324"/>
      <c r="BM463" s="324"/>
      <c r="BN463" s="324"/>
      <c r="BO463" s="324"/>
      <c r="BW463" s="325"/>
      <c r="BX463" s="325"/>
      <c r="BY463" s="325"/>
      <c r="BZ463" s="325"/>
      <c r="CA463" s="325"/>
      <c r="CB463" s="325"/>
      <c r="CC463" s="325"/>
      <c r="CD463" s="325"/>
      <c r="CE463" s="325"/>
      <c r="CF463" s="325"/>
      <c r="CG463" s="325"/>
      <c r="CH463" s="325"/>
    </row>
    <row r="464" spans="1:86" s="323" customFormat="1" x14ac:dyDescent="0.25">
      <c r="A464" s="102"/>
      <c r="B464" s="102"/>
      <c r="C464" s="102"/>
      <c r="D464" s="102"/>
      <c r="E464" s="102"/>
      <c r="F464" s="102"/>
      <c r="G464" s="102"/>
      <c r="AH464" s="324"/>
      <c r="AI464" s="324"/>
      <c r="AP464" s="324"/>
      <c r="AQ464" s="324"/>
      <c r="BD464" s="324"/>
      <c r="BE464" s="324"/>
      <c r="BF464" s="324"/>
      <c r="BG464" s="324"/>
      <c r="BH464" s="324"/>
      <c r="BI464" s="324"/>
      <c r="BJ464" s="324"/>
      <c r="BK464" s="324"/>
      <c r="BL464" s="324"/>
      <c r="BM464" s="324"/>
      <c r="BN464" s="324"/>
      <c r="BO464" s="324"/>
      <c r="BW464" s="325"/>
      <c r="BX464" s="325"/>
      <c r="BY464" s="325"/>
      <c r="BZ464" s="325"/>
      <c r="CA464" s="325"/>
      <c r="CB464" s="325"/>
      <c r="CC464" s="325"/>
      <c r="CD464" s="325"/>
      <c r="CE464" s="325"/>
      <c r="CF464" s="325"/>
      <c r="CG464" s="325"/>
      <c r="CH464" s="325"/>
    </row>
    <row r="465" spans="1:86" s="323" customFormat="1" x14ac:dyDescent="0.25">
      <c r="A465" s="102"/>
      <c r="B465" s="102"/>
      <c r="C465" s="102"/>
      <c r="D465" s="102"/>
      <c r="E465" s="102"/>
      <c r="F465" s="102"/>
      <c r="G465" s="102"/>
      <c r="AH465" s="324"/>
      <c r="AI465" s="324"/>
      <c r="AP465" s="324"/>
      <c r="AQ465" s="324"/>
      <c r="BD465" s="324"/>
      <c r="BE465" s="324"/>
      <c r="BF465" s="324"/>
      <c r="BG465" s="324"/>
      <c r="BH465" s="324"/>
      <c r="BI465" s="324"/>
      <c r="BJ465" s="324"/>
      <c r="BK465" s="324"/>
      <c r="BL465" s="324"/>
      <c r="BM465" s="324"/>
      <c r="BN465" s="324"/>
      <c r="BO465" s="324"/>
      <c r="BW465" s="325"/>
      <c r="BX465" s="325"/>
      <c r="BY465" s="325"/>
      <c r="BZ465" s="325"/>
      <c r="CA465" s="325"/>
      <c r="CB465" s="325"/>
      <c r="CC465" s="325"/>
      <c r="CD465" s="325"/>
      <c r="CE465" s="325"/>
      <c r="CF465" s="325"/>
      <c r="CG465" s="325"/>
      <c r="CH465" s="325"/>
    </row>
    <row r="466" spans="1:86" s="323" customFormat="1" x14ac:dyDescent="0.25">
      <c r="A466" s="102"/>
      <c r="B466" s="102"/>
      <c r="C466" s="102"/>
      <c r="D466" s="102"/>
      <c r="E466" s="102"/>
      <c r="F466" s="102"/>
      <c r="G466" s="102"/>
      <c r="AH466" s="324"/>
      <c r="AI466" s="324"/>
      <c r="AP466" s="324"/>
      <c r="AQ466" s="324"/>
      <c r="BD466" s="324"/>
      <c r="BE466" s="324"/>
      <c r="BF466" s="324"/>
      <c r="BG466" s="324"/>
      <c r="BH466" s="324"/>
      <c r="BI466" s="324"/>
      <c r="BJ466" s="324"/>
      <c r="BK466" s="324"/>
      <c r="BL466" s="324"/>
      <c r="BM466" s="324"/>
      <c r="BN466" s="324"/>
      <c r="BO466" s="324"/>
      <c r="BW466" s="325"/>
      <c r="BX466" s="325"/>
      <c r="BY466" s="325"/>
      <c r="BZ466" s="325"/>
      <c r="CA466" s="325"/>
      <c r="CB466" s="325"/>
      <c r="CC466" s="325"/>
      <c r="CD466" s="325"/>
      <c r="CE466" s="325"/>
      <c r="CF466" s="325"/>
      <c r="CG466" s="325"/>
      <c r="CH466" s="325"/>
    </row>
    <row r="467" spans="1:86" s="323" customFormat="1" x14ac:dyDescent="0.25">
      <c r="A467" s="102"/>
      <c r="B467" s="102"/>
      <c r="C467" s="102"/>
      <c r="D467" s="102"/>
      <c r="E467" s="102"/>
      <c r="F467" s="102"/>
      <c r="G467" s="102"/>
      <c r="AH467" s="324"/>
      <c r="AI467" s="324"/>
      <c r="AP467" s="324"/>
      <c r="AQ467" s="324"/>
      <c r="BD467" s="324"/>
      <c r="BE467" s="324"/>
      <c r="BF467" s="324"/>
      <c r="BG467" s="324"/>
      <c r="BH467" s="324"/>
      <c r="BI467" s="324"/>
      <c r="BJ467" s="324"/>
      <c r="BK467" s="324"/>
      <c r="BL467" s="324"/>
      <c r="BM467" s="324"/>
      <c r="BN467" s="324"/>
      <c r="BO467" s="324"/>
      <c r="BW467" s="325"/>
      <c r="BX467" s="325"/>
      <c r="BY467" s="325"/>
      <c r="BZ467" s="325"/>
      <c r="CA467" s="325"/>
      <c r="CB467" s="325"/>
      <c r="CC467" s="325"/>
      <c r="CD467" s="325"/>
      <c r="CE467" s="325"/>
      <c r="CF467" s="325"/>
      <c r="CG467" s="325"/>
      <c r="CH467" s="325"/>
    </row>
    <row r="468" spans="1:86" s="323" customFormat="1" x14ac:dyDescent="0.25">
      <c r="A468" s="102"/>
      <c r="B468" s="102"/>
      <c r="C468" s="102"/>
      <c r="D468" s="102"/>
      <c r="E468" s="102"/>
      <c r="F468" s="102"/>
      <c r="G468" s="102"/>
      <c r="AH468" s="324"/>
      <c r="AI468" s="324"/>
      <c r="AP468" s="324"/>
      <c r="AQ468" s="324"/>
      <c r="BD468" s="324"/>
      <c r="BE468" s="324"/>
      <c r="BF468" s="324"/>
      <c r="BG468" s="324"/>
      <c r="BH468" s="324"/>
      <c r="BI468" s="324"/>
      <c r="BJ468" s="324"/>
      <c r="BK468" s="324"/>
      <c r="BL468" s="324"/>
      <c r="BM468" s="324"/>
      <c r="BN468" s="324"/>
      <c r="BO468" s="324"/>
      <c r="BW468" s="325"/>
      <c r="BX468" s="325"/>
      <c r="BY468" s="325"/>
      <c r="BZ468" s="325"/>
      <c r="CA468" s="325"/>
      <c r="CB468" s="325"/>
      <c r="CC468" s="325"/>
      <c r="CD468" s="325"/>
      <c r="CE468" s="325"/>
      <c r="CF468" s="325"/>
      <c r="CG468" s="325"/>
      <c r="CH468" s="325"/>
    </row>
    <row r="469" spans="1:86" s="323" customFormat="1" x14ac:dyDescent="0.25">
      <c r="A469" s="102"/>
      <c r="B469" s="102"/>
      <c r="C469" s="102"/>
      <c r="D469" s="102"/>
      <c r="E469" s="102"/>
      <c r="F469" s="102"/>
      <c r="G469" s="102"/>
      <c r="AH469" s="324"/>
      <c r="AI469" s="324"/>
      <c r="AP469" s="324"/>
      <c r="AQ469" s="324"/>
      <c r="BD469" s="324"/>
      <c r="BE469" s="324"/>
      <c r="BF469" s="324"/>
      <c r="BG469" s="324"/>
      <c r="BH469" s="324"/>
      <c r="BI469" s="324"/>
      <c r="BJ469" s="324"/>
      <c r="BK469" s="324"/>
      <c r="BL469" s="324"/>
      <c r="BM469" s="324"/>
      <c r="BN469" s="324"/>
      <c r="BO469" s="324"/>
      <c r="BW469" s="325"/>
      <c r="BX469" s="325"/>
      <c r="BY469" s="325"/>
      <c r="BZ469" s="325"/>
      <c r="CA469" s="325"/>
      <c r="CB469" s="325"/>
      <c r="CC469" s="325"/>
      <c r="CD469" s="325"/>
      <c r="CE469" s="325"/>
      <c r="CF469" s="325"/>
      <c r="CG469" s="325"/>
      <c r="CH469" s="325"/>
    </row>
    <row r="470" spans="1:86" s="323" customFormat="1" x14ac:dyDescent="0.25">
      <c r="A470" s="102"/>
      <c r="B470" s="102"/>
      <c r="C470" s="102"/>
      <c r="D470" s="102"/>
      <c r="E470" s="102"/>
      <c r="F470" s="102"/>
      <c r="G470" s="102"/>
      <c r="AH470" s="324"/>
      <c r="AI470" s="324"/>
      <c r="AP470" s="324"/>
      <c r="AQ470" s="324"/>
      <c r="BD470" s="324"/>
      <c r="BE470" s="324"/>
      <c r="BF470" s="324"/>
      <c r="BG470" s="324"/>
      <c r="BH470" s="324"/>
      <c r="BI470" s="324"/>
      <c r="BJ470" s="324"/>
      <c r="BK470" s="324"/>
      <c r="BL470" s="324"/>
      <c r="BM470" s="324"/>
      <c r="BN470" s="324"/>
      <c r="BO470" s="324"/>
      <c r="BW470" s="325"/>
      <c r="BX470" s="325"/>
      <c r="BY470" s="325"/>
      <c r="BZ470" s="325"/>
      <c r="CA470" s="325"/>
      <c r="CB470" s="325"/>
      <c r="CC470" s="325"/>
      <c r="CD470" s="325"/>
      <c r="CE470" s="325"/>
      <c r="CF470" s="325"/>
      <c r="CG470" s="325"/>
      <c r="CH470" s="325"/>
    </row>
    <row r="471" spans="1:86" s="323" customFormat="1" x14ac:dyDescent="0.25">
      <c r="A471" s="102"/>
      <c r="B471" s="102"/>
      <c r="C471" s="102"/>
      <c r="D471" s="102"/>
      <c r="E471" s="102"/>
      <c r="F471" s="102"/>
      <c r="G471" s="102"/>
      <c r="AH471" s="324"/>
      <c r="AI471" s="324"/>
      <c r="AP471" s="324"/>
      <c r="AQ471" s="324"/>
      <c r="BD471" s="324"/>
      <c r="BE471" s="324"/>
      <c r="BF471" s="324"/>
      <c r="BG471" s="324"/>
      <c r="BH471" s="324"/>
      <c r="BI471" s="324"/>
      <c r="BJ471" s="324"/>
      <c r="BK471" s="324"/>
      <c r="BL471" s="324"/>
      <c r="BM471" s="324"/>
      <c r="BN471" s="324"/>
      <c r="BO471" s="324"/>
      <c r="BW471" s="325"/>
      <c r="BX471" s="325"/>
      <c r="BY471" s="325"/>
      <c r="BZ471" s="325"/>
      <c r="CA471" s="325"/>
      <c r="CB471" s="325"/>
      <c r="CC471" s="325"/>
      <c r="CD471" s="325"/>
      <c r="CE471" s="325"/>
      <c r="CF471" s="325"/>
      <c r="CG471" s="325"/>
      <c r="CH471" s="325"/>
    </row>
    <row r="472" spans="1:86" s="323" customFormat="1" x14ac:dyDescent="0.25">
      <c r="A472" s="102"/>
      <c r="B472" s="102"/>
      <c r="C472" s="102"/>
      <c r="D472" s="102"/>
      <c r="E472" s="102"/>
      <c r="F472" s="102"/>
      <c r="G472" s="102"/>
      <c r="AH472" s="324"/>
      <c r="AI472" s="324"/>
      <c r="AP472" s="324"/>
      <c r="AQ472" s="324"/>
      <c r="BD472" s="324"/>
      <c r="BE472" s="324"/>
      <c r="BF472" s="324"/>
      <c r="BG472" s="324"/>
      <c r="BH472" s="324"/>
      <c r="BI472" s="324"/>
      <c r="BJ472" s="324"/>
      <c r="BK472" s="324"/>
      <c r="BL472" s="324"/>
      <c r="BM472" s="324"/>
      <c r="BN472" s="324"/>
      <c r="BO472" s="324"/>
      <c r="BW472" s="325"/>
      <c r="BX472" s="325"/>
      <c r="BY472" s="325"/>
      <c r="BZ472" s="325"/>
      <c r="CA472" s="325"/>
      <c r="CB472" s="325"/>
      <c r="CC472" s="325"/>
      <c r="CD472" s="325"/>
      <c r="CE472" s="325"/>
      <c r="CF472" s="325"/>
      <c r="CG472" s="325"/>
      <c r="CH472" s="325"/>
    </row>
    <row r="473" spans="1:86" s="323" customFormat="1" x14ac:dyDescent="0.25">
      <c r="A473" s="102"/>
      <c r="B473" s="102"/>
      <c r="C473" s="102"/>
      <c r="D473" s="102"/>
      <c r="E473" s="102"/>
      <c r="F473" s="102"/>
      <c r="G473" s="102"/>
      <c r="AH473" s="324"/>
      <c r="AI473" s="324"/>
      <c r="AP473" s="324"/>
      <c r="AQ473" s="324"/>
      <c r="BD473" s="324"/>
      <c r="BE473" s="324"/>
      <c r="BF473" s="324"/>
      <c r="BG473" s="324"/>
      <c r="BH473" s="324"/>
      <c r="BI473" s="324"/>
      <c r="BJ473" s="324"/>
      <c r="BK473" s="324"/>
      <c r="BL473" s="324"/>
      <c r="BM473" s="324"/>
      <c r="BN473" s="324"/>
      <c r="BO473" s="324"/>
      <c r="BW473" s="325"/>
      <c r="BX473" s="325"/>
      <c r="BY473" s="325"/>
      <c r="BZ473" s="325"/>
      <c r="CA473" s="325"/>
      <c r="CB473" s="325"/>
      <c r="CC473" s="325"/>
      <c r="CD473" s="325"/>
      <c r="CE473" s="325"/>
      <c r="CF473" s="325"/>
      <c r="CG473" s="325"/>
      <c r="CH473" s="325"/>
    </row>
    <row r="474" spans="1:86" s="323" customFormat="1" x14ac:dyDescent="0.25">
      <c r="A474" s="102"/>
      <c r="B474" s="102"/>
      <c r="C474" s="102"/>
      <c r="D474" s="102"/>
      <c r="E474" s="102"/>
      <c r="F474" s="102"/>
      <c r="G474" s="102"/>
      <c r="AH474" s="324"/>
      <c r="AI474" s="324"/>
      <c r="AP474" s="324"/>
      <c r="AQ474" s="324"/>
      <c r="BD474" s="324"/>
      <c r="BE474" s="324"/>
      <c r="BF474" s="324"/>
      <c r="BG474" s="324"/>
      <c r="BH474" s="324"/>
      <c r="BI474" s="324"/>
      <c r="BJ474" s="324"/>
      <c r="BK474" s="324"/>
      <c r="BL474" s="324"/>
      <c r="BM474" s="324"/>
      <c r="BN474" s="324"/>
      <c r="BO474" s="324"/>
      <c r="BW474" s="325"/>
      <c r="BX474" s="325"/>
      <c r="BY474" s="325"/>
      <c r="BZ474" s="325"/>
      <c r="CA474" s="325"/>
      <c r="CB474" s="325"/>
      <c r="CC474" s="325"/>
      <c r="CD474" s="325"/>
      <c r="CE474" s="325"/>
      <c r="CF474" s="325"/>
      <c r="CG474" s="325"/>
      <c r="CH474" s="325"/>
    </row>
    <row r="475" spans="1:86" s="323" customFormat="1" x14ac:dyDescent="0.25">
      <c r="A475" s="102"/>
      <c r="B475" s="102"/>
      <c r="C475" s="102"/>
      <c r="D475" s="102"/>
      <c r="E475" s="102"/>
      <c r="F475" s="102"/>
      <c r="G475" s="102"/>
      <c r="AH475" s="324"/>
      <c r="AI475" s="324"/>
      <c r="AP475" s="324"/>
      <c r="AQ475" s="324"/>
      <c r="BD475" s="324"/>
      <c r="BE475" s="324"/>
      <c r="BF475" s="324"/>
      <c r="BG475" s="324"/>
      <c r="BH475" s="324"/>
      <c r="BI475" s="324"/>
      <c r="BJ475" s="324"/>
      <c r="BK475" s="324"/>
      <c r="BL475" s="324"/>
      <c r="BM475" s="324"/>
      <c r="BN475" s="324"/>
      <c r="BO475" s="324"/>
      <c r="BW475" s="325"/>
      <c r="BX475" s="325"/>
      <c r="BY475" s="325"/>
      <c r="BZ475" s="325"/>
      <c r="CA475" s="325"/>
      <c r="CB475" s="325"/>
      <c r="CC475" s="325"/>
      <c r="CD475" s="325"/>
      <c r="CE475" s="325"/>
      <c r="CF475" s="325"/>
      <c r="CG475" s="325"/>
      <c r="CH475" s="325"/>
    </row>
    <row r="476" spans="1:86" s="323" customFormat="1" x14ac:dyDescent="0.25">
      <c r="A476" s="102"/>
      <c r="B476" s="102"/>
      <c r="C476" s="102"/>
      <c r="D476" s="102"/>
      <c r="E476" s="102"/>
      <c r="F476" s="102"/>
      <c r="G476" s="102"/>
      <c r="AH476" s="324"/>
      <c r="AI476" s="324"/>
      <c r="AP476" s="324"/>
      <c r="AQ476" s="324"/>
      <c r="BD476" s="324"/>
      <c r="BE476" s="324"/>
      <c r="BF476" s="324"/>
      <c r="BG476" s="324"/>
      <c r="BH476" s="324"/>
      <c r="BI476" s="324"/>
      <c r="BJ476" s="324"/>
      <c r="BK476" s="324"/>
      <c r="BL476" s="324"/>
      <c r="BM476" s="324"/>
      <c r="BN476" s="324"/>
      <c r="BO476" s="324"/>
      <c r="BW476" s="325"/>
      <c r="BX476" s="325"/>
      <c r="BY476" s="325"/>
      <c r="BZ476" s="325"/>
      <c r="CA476" s="325"/>
      <c r="CB476" s="325"/>
      <c r="CC476" s="325"/>
      <c r="CD476" s="325"/>
      <c r="CE476" s="325"/>
      <c r="CF476" s="325"/>
      <c r="CG476" s="325"/>
      <c r="CH476" s="325"/>
    </row>
    <row r="477" spans="1:86" s="323" customFormat="1" x14ac:dyDescent="0.25">
      <c r="A477" s="102"/>
      <c r="B477" s="102"/>
      <c r="C477" s="102"/>
      <c r="D477" s="102"/>
      <c r="E477" s="102"/>
      <c r="F477" s="102"/>
      <c r="G477" s="102"/>
      <c r="AH477" s="324"/>
      <c r="AI477" s="324"/>
      <c r="AP477" s="324"/>
      <c r="AQ477" s="324"/>
      <c r="BD477" s="324"/>
      <c r="BE477" s="324"/>
      <c r="BF477" s="324"/>
      <c r="BG477" s="324"/>
      <c r="BH477" s="324"/>
      <c r="BI477" s="324"/>
      <c r="BJ477" s="324"/>
      <c r="BK477" s="324"/>
      <c r="BL477" s="324"/>
      <c r="BM477" s="324"/>
      <c r="BN477" s="324"/>
      <c r="BO477" s="324"/>
      <c r="BW477" s="325"/>
      <c r="BX477" s="325"/>
      <c r="BY477" s="325"/>
      <c r="BZ477" s="325"/>
      <c r="CA477" s="325"/>
      <c r="CB477" s="325"/>
      <c r="CC477" s="325"/>
      <c r="CD477" s="325"/>
      <c r="CE477" s="325"/>
      <c r="CF477" s="325"/>
      <c r="CG477" s="325"/>
      <c r="CH477" s="325"/>
    </row>
    <row r="478" spans="1:86" s="323" customFormat="1" x14ac:dyDescent="0.25">
      <c r="A478" s="102"/>
      <c r="B478" s="102"/>
      <c r="C478" s="102"/>
      <c r="D478" s="102"/>
      <c r="E478" s="102"/>
      <c r="F478" s="102"/>
      <c r="G478" s="102"/>
      <c r="AH478" s="324"/>
      <c r="AI478" s="324"/>
      <c r="AP478" s="324"/>
      <c r="AQ478" s="324"/>
      <c r="BD478" s="324"/>
      <c r="BE478" s="324"/>
      <c r="BF478" s="324"/>
      <c r="BG478" s="324"/>
      <c r="BH478" s="324"/>
      <c r="BI478" s="324"/>
      <c r="BJ478" s="324"/>
      <c r="BK478" s="324"/>
      <c r="BL478" s="324"/>
      <c r="BM478" s="324"/>
      <c r="BN478" s="324"/>
      <c r="BO478" s="324"/>
      <c r="BW478" s="325"/>
      <c r="BX478" s="325"/>
      <c r="BY478" s="325"/>
      <c r="BZ478" s="325"/>
      <c r="CA478" s="325"/>
      <c r="CB478" s="325"/>
      <c r="CC478" s="325"/>
      <c r="CD478" s="325"/>
      <c r="CE478" s="325"/>
      <c r="CF478" s="325"/>
      <c r="CG478" s="325"/>
      <c r="CH478" s="325"/>
    </row>
    <row r="479" spans="1:86" s="323" customFormat="1" x14ac:dyDescent="0.25">
      <c r="A479" s="102"/>
      <c r="B479" s="102"/>
      <c r="C479" s="102"/>
      <c r="D479" s="102"/>
      <c r="E479" s="102"/>
      <c r="F479" s="102"/>
      <c r="G479" s="102"/>
      <c r="AH479" s="324"/>
      <c r="AI479" s="324"/>
      <c r="AP479" s="324"/>
      <c r="AQ479" s="324"/>
      <c r="BD479" s="324"/>
      <c r="BE479" s="324"/>
      <c r="BF479" s="324"/>
      <c r="BG479" s="324"/>
      <c r="BH479" s="324"/>
      <c r="BI479" s="324"/>
      <c r="BJ479" s="324"/>
      <c r="BK479" s="324"/>
      <c r="BL479" s="324"/>
      <c r="BM479" s="324"/>
      <c r="BN479" s="324"/>
      <c r="BO479" s="324"/>
      <c r="BW479" s="325"/>
      <c r="BX479" s="325"/>
      <c r="BY479" s="325"/>
      <c r="BZ479" s="325"/>
      <c r="CA479" s="325"/>
      <c r="CB479" s="325"/>
      <c r="CC479" s="325"/>
      <c r="CD479" s="325"/>
      <c r="CE479" s="325"/>
      <c r="CF479" s="325"/>
      <c r="CG479" s="325"/>
      <c r="CH479" s="325"/>
    </row>
    <row r="480" spans="1:86" s="323" customFormat="1" x14ac:dyDescent="0.25">
      <c r="A480" s="102"/>
      <c r="B480" s="102"/>
      <c r="C480" s="102"/>
      <c r="D480" s="102"/>
      <c r="E480" s="102"/>
      <c r="F480" s="102"/>
      <c r="G480" s="102"/>
      <c r="AH480" s="324"/>
      <c r="AI480" s="324"/>
      <c r="AP480" s="324"/>
      <c r="AQ480" s="324"/>
      <c r="BD480" s="324"/>
      <c r="BE480" s="324"/>
      <c r="BF480" s="324"/>
      <c r="BG480" s="324"/>
      <c r="BH480" s="324"/>
      <c r="BI480" s="324"/>
      <c r="BJ480" s="324"/>
      <c r="BK480" s="324"/>
      <c r="BL480" s="324"/>
      <c r="BM480" s="324"/>
      <c r="BN480" s="324"/>
      <c r="BO480" s="324"/>
      <c r="BW480" s="325"/>
      <c r="BX480" s="325"/>
      <c r="BY480" s="325"/>
      <c r="BZ480" s="325"/>
      <c r="CA480" s="325"/>
      <c r="CB480" s="325"/>
      <c r="CC480" s="325"/>
      <c r="CD480" s="325"/>
      <c r="CE480" s="325"/>
      <c r="CF480" s="325"/>
      <c r="CG480" s="325"/>
      <c r="CH480" s="325"/>
    </row>
    <row r="481" spans="1:86" s="323" customFormat="1" x14ac:dyDescent="0.25">
      <c r="A481" s="102"/>
      <c r="B481" s="102"/>
      <c r="C481" s="102"/>
      <c r="D481" s="102"/>
      <c r="E481" s="102"/>
      <c r="F481" s="102"/>
      <c r="G481" s="102"/>
      <c r="AH481" s="324"/>
      <c r="AI481" s="324"/>
      <c r="AP481" s="324"/>
      <c r="AQ481" s="324"/>
      <c r="BD481" s="324"/>
      <c r="BE481" s="324"/>
      <c r="BF481" s="324"/>
      <c r="BG481" s="324"/>
      <c r="BH481" s="324"/>
      <c r="BI481" s="324"/>
      <c r="BJ481" s="324"/>
      <c r="BK481" s="324"/>
      <c r="BL481" s="324"/>
      <c r="BM481" s="324"/>
      <c r="BN481" s="324"/>
      <c r="BO481" s="324"/>
      <c r="BW481" s="325"/>
      <c r="BX481" s="325"/>
      <c r="BY481" s="325"/>
      <c r="BZ481" s="325"/>
      <c r="CA481" s="325"/>
      <c r="CB481" s="325"/>
      <c r="CC481" s="325"/>
      <c r="CD481" s="325"/>
      <c r="CE481" s="325"/>
      <c r="CF481" s="325"/>
      <c r="CG481" s="325"/>
      <c r="CH481" s="325"/>
    </row>
    <row r="482" spans="1:86" s="323" customFormat="1" x14ac:dyDescent="0.25">
      <c r="A482" s="102"/>
      <c r="B482" s="102"/>
      <c r="C482" s="102"/>
      <c r="D482" s="102"/>
      <c r="E482" s="102"/>
      <c r="F482" s="102"/>
      <c r="G482" s="102"/>
      <c r="AH482" s="324"/>
      <c r="AI482" s="324"/>
      <c r="AP482" s="324"/>
      <c r="AQ482" s="324"/>
      <c r="BD482" s="324"/>
      <c r="BE482" s="324"/>
      <c r="BF482" s="324"/>
      <c r="BG482" s="324"/>
      <c r="BH482" s="324"/>
      <c r="BI482" s="324"/>
      <c r="BJ482" s="324"/>
      <c r="BK482" s="324"/>
      <c r="BL482" s="324"/>
      <c r="BM482" s="324"/>
      <c r="BN482" s="324"/>
      <c r="BO482" s="324"/>
      <c r="BW482" s="325"/>
      <c r="BX482" s="325"/>
      <c r="BY482" s="325"/>
      <c r="BZ482" s="325"/>
      <c r="CA482" s="325"/>
      <c r="CB482" s="325"/>
      <c r="CC482" s="325"/>
      <c r="CD482" s="325"/>
      <c r="CE482" s="325"/>
      <c r="CF482" s="325"/>
      <c r="CG482" s="325"/>
      <c r="CH482" s="325"/>
    </row>
    <row r="483" spans="1:86" s="323" customFormat="1" x14ac:dyDescent="0.25">
      <c r="A483" s="102"/>
      <c r="B483" s="102"/>
      <c r="C483" s="102"/>
      <c r="D483" s="102"/>
      <c r="E483" s="102"/>
      <c r="F483" s="102"/>
      <c r="G483" s="102"/>
      <c r="AH483" s="324"/>
      <c r="AI483" s="324"/>
      <c r="AP483" s="324"/>
      <c r="AQ483" s="324"/>
      <c r="BD483" s="324"/>
      <c r="BE483" s="324"/>
      <c r="BF483" s="324"/>
      <c r="BG483" s="324"/>
      <c r="BH483" s="324"/>
      <c r="BI483" s="324"/>
      <c r="BJ483" s="324"/>
      <c r="BK483" s="324"/>
      <c r="BL483" s="324"/>
      <c r="BM483" s="324"/>
      <c r="BN483" s="324"/>
      <c r="BO483" s="324"/>
      <c r="BW483" s="325"/>
      <c r="BX483" s="325"/>
      <c r="BY483" s="325"/>
      <c r="BZ483" s="325"/>
      <c r="CA483" s="325"/>
      <c r="CB483" s="325"/>
      <c r="CC483" s="325"/>
      <c r="CD483" s="325"/>
      <c r="CE483" s="325"/>
      <c r="CF483" s="325"/>
      <c r="CG483" s="325"/>
      <c r="CH483" s="325"/>
    </row>
    <row r="484" spans="1:86" s="323" customFormat="1" x14ac:dyDescent="0.25">
      <c r="A484" s="102"/>
      <c r="B484" s="102"/>
      <c r="C484" s="102"/>
      <c r="D484" s="102"/>
      <c r="E484" s="102"/>
      <c r="F484" s="102"/>
      <c r="G484" s="102"/>
      <c r="AH484" s="324"/>
      <c r="AI484" s="324"/>
      <c r="AP484" s="324"/>
      <c r="AQ484" s="324"/>
      <c r="BD484" s="324"/>
      <c r="BE484" s="324"/>
      <c r="BF484" s="324"/>
      <c r="BG484" s="324"/>
      <c r="BH484" s="324"/>
      <c r="BI484" s="324"/>
      <c r="BJ484" s="324"/>
      <c r="BK484" s="324"/>
      <c r="BL484" s="324"/>
      <c r="BM484" s="324"/>
      <c r="BN484" s="324"/>
      <c r="BO484" s="324"/>
      <c r="BW484" s="325"/>
      <c r="BX484" s="325"/>
      <c r="BY484" s="325"/>
      <c r="BZ484" s="325"/>
      <c r="CA484" s="325"/>
      <c r="CB484" s="325"/>
      <c r="CC484" s="325"/>
      <c r="CD484" s="325"/>
      <c r="CE484" s="325"/>
      <c r="CF484" s="325"/>
      <c r="CG484" s="325"/>
      <c r="CH484" s="325"/>
    </row>
    <row r="485" spans="1:86" s="323" customFormat="1" x14ac:dyDescent="0.25">
      <c r="A485" s="102"/>
      <c r="B485" s="102"/>
      <c r="C485" s="102"/>
      <c r="D485" s="102"/>
      <c r="E485" s="102"/>
      <c r="F485" s="102"/>
      <c r="G485" s="102"/>
      <c r="AH485" s="324"/>
      <c r="AI485" s="324"/>
      <c r="AP485" s="324"/>
      <c r="AQ485" s="324"/>
      <c r="BD485" s="324"/>
      <c r="BE485" s="324"/>
      <c r="BF485" s="324"/>
      <c r="BG485" s="324"/>
      <c r="BH485" s="324"/>
      <c r="BI485" s="324"/>
      <c r="BJ485" s="324"/>
      <c r="BK485" s="324"/>
      <c r="BL485" s="324"/>
      <c r="BM485" s="324"/>
      <c r="BN485" s="324"/>
      <c r="BO485" s="324"/>
      <c r="BW485" s="325"/>
      <c r="BX485" s="325"/>
      <c r="BY485" s="325"/>
      <c r="BZ485" s="325"/>
      <c r="CA485" s="325"/>
      <c r="CB485" s="325"/>
      <c r="CC485" s="325"/>
      <c r="CD485" s="325"/>
      <c r="CE485" s="325"/>
      <c r="CF485" s="325"/>
      <c r="CG485" s="325"/>
      <c r="CH485" s="325"/>
    </row>
    <row r="486" spans="1:86" s="323" customFormat="1" x14ac:dyDescent="0.25">
      <c r="A486" s="102"/>
      <c r="B486" s="102"/>
      <c r="C486" s="102"/>
      <c r="D486" s="102"/>
      <c r="E486" s="102"/>
      <c r="F486" s="102"/>
      <c r="G486" s="102"/>
      <c r="AH486" s="324"/>
      <c r="AI486" s="324"/>
      <c r="AP486" s="324"/>
      <c r="AQ486" s="324"/>
      <c r="BD486" s="324"/>
      <c r="BE486" s="324"/>
      <c r="BF486" s="324"/>
      <c r="BG486" s="324"/>
      <c r="BH486" s="324"/>
      <c r="BI486" s="324"/>
      <c r="BJ486" s="324"/>
      <c r="BK486" s="324"/>
      <c r="BL486" s="324"/>
      <c r="BM486" s="324"/>
      <c r="BN486" s="324"/>
      <c r="BO486" s="324"/>
      <c r="BW486" s="325"/>
      <c r="BX486" s="325"/>
      <c r="BY486" s="325"/>
      <c r="BZ486" s="325"/>
      <c r="CA486" s="325"/>
      <c r="CB486" s="325"/>
      <c r="CC486" s="325"/>
      <c r="CD486" s="325"/>
      <c r="CE486" s="325"/>
      <c r="CF486" s="325"/>
      <c r="CG486" s="325"/>
      <c r="CH486" s="325"/>
    </row>
    <row r="487" spans="1:86" s="323" customFormat="1" x14ac:dyDescent="0.25">
      <c r="A487" s="102"/>
      <c r="B487" s="102"/>
      <c r="C487" s="102"/>
      <c r="D487" s="102"/>
      <c r="E487" s="102"/>
      <c r="F487" s="102"/>
      <c r="G487" s="102"/>
      <c r="AH487" s="324"/>
      <c r="AI487" s="324"/>
      <c r="AP487" s="324"/>
      <c r="AQ487" s="324"/>
      <c r="BD487" s="324"/>
      <c r="BE487" s="324"/>
      <c r="BF487" s="324"/>
      <c r="BG487" s="324"/>
      <c r="BH487" s="324"/>
      <c r="BI487" s="324"/>
      <c r="BJ487" s="324"/>
      <c r="BK487" s="324"/>
      <c r="BL487" s="324"/>
      <c r="BM487" s="324"/>
      <c r="BN487" s="324"/>
      <c r="BO487" s="324"/>
      <c r="BW487" s="325"/>
      <c r="BX487" s="325"/>
      <c r="BY487" s="325"/>
      <c r="BZ487" s="325"/>
      <c r="CA487" s="325"/>
      <c r="CB487" s="325"/>
      <c r="CC487" s="325"/>
      <c r="CD487" s="325"/>
      <c r="CE487" s="325"/>
      <c r="CF487" s="325"/>
      <c r="CG487" s="325"/>
      <c r="CH487" s="325"/>
    </row>
    <row r="488" spans="1:86" s="323" customFormat="1" x14ac:dyDescent="0.25">
      <c r="A488" s="102"/>
      <c r="B488" s="102"/>
      <c r="C488" s="102"/>
      <c r="D488" s="102"/>
      <c r="E488" s="102"/>
      <c r="F488" s="102"/>
      <c r="G488" s="102"/>
      <c r="AH488" s="324"/>
      <c r="AI488" s="324"/>
      <c r="AP488" s="324"/>
      <c r="AQ488" s="324"/>
      <c r="BD488" s="324"/>
      <c r="BE488" s="324"/>
      <c r="BF488" s="324"/>
      <c r="BG488" s="324"/>
      <c r="BH488" s="324"/>
      <c r="BI488" s="324"/>
      <c r="BJ488" s="324"/>
      <c r="BK488" s="324"/>
      <c r="BL488" s="324"/>
      <c r="BM488" s="324"/>
      <c r="BN488" s="324"/>
      <c r="BO488" s="324"/>
      <c r="BW488" s="325"/>
      <c r="BX488" s="325"/>
      <c r="BY488" s="325"/>
      <c r="BZ488" s="325"/>
      <c r="CA488" s="325"/>
      <c r="CB488" s="325"/>
      <c r="CC488" s="325"/>
      <c r="CD488" s="325"/>
      <c r="CE488" s="325"/>
      <c r="CF488" s="325"/>
      <c r="CG488" s="325"/>
      <c r="CH488" s="325"/>
    </row>
    <row r="489" spans="1:86" s="323" customFormat="1" x14ac:dyDescent="0.25">
      <c r="A489" s="102"/>
      <c r="B489" s="102"/>
      <c r="C489" s="102"/>
      <c r="D489" s="102"/>
      <c r="E489" s="102"/>
      <c r="F489" s="102"/>
      <c r="G489" s="102"/>
      <c r="AH489" s="324"/>
      <c r="AI489" s="324"/>
      <c r="AP489" s="324"/>
      <c r="AQ489" s="324"/>
      <c r="BD489" s="324"/>
      <c r="BE489" s="324"/>
      <c r="BF489" s="324"/>
      <c r="BG489" s="324"/>
      <c r="BH489" s="324"/>
      <c r="BI489" s="324"/>
      <c r="BJ489" s="324"/>
      <c r="BK489" s="324"/>
      <c r="BL489" s="324"/>
      <c r="BM489" s="324"/>
      <c r="BN489" s="324"/>
      <c r="BO489" s="324"/>
      <c r="BW489" s="325"/>
      <c r="BX489" s="325"/>
      <c r="BY489" s="325"/>
      <c r="BZ489" s="325"/>
      <c r="CA489" s="325"/>
      <c r="CB489" s="325"/>
      <c r="CC489" s="325"/>
      <c r="CD489" s="325"/>
      <c r="CE489" s="325"/>
      <c r="CF489" s="325"/>
      <c r="CG489" s="325"/>
      <c r="CH489" s="325"/>
    </row>
    <row r="490" spans="1:86" s="323" customFormat="1" x14ac:dyDescent="0.25">
      <c r="A490" s="102"/>
      <c r="B490" s="102"/>
      <c r="C490" s="102"/>
      <c r="D490" s="102"/>
      <c r="E490" s="102"/>
      <c r="F490" s="102"/>
      <c r="G490" s="102"/>
      <c r="AH490" s="324"/>
      <c r="AI490" s="324"/>
      <c r="AP490" s="324"/>
      <c r="AQ490" s="324"/>
      <c r="BD490" s="324"/>
      <c r="BE490" s="324"/>
      <c r="BF490" s="324"/>
      <c r="BG490" s="324"/>
      <c r="BH490" s="324"/>
      <c r="BI490" s="324"/>
      <c r="BJ490" s="324"/>
      <c r="BK490" s="324"/>
      <c r="BL490" s="324"/>
      <c r="BM490" s="324"/>
      <c r="BN490" s="324"/>
      <c r="BO490" s="324"/>
      <c r="BW490" s="325"/>
      <c r="BX490" s="325"/>
      <c r="BY490" s="325"/>
      <c r="BZ490" s="325"/>
      <c r="CA490" s="325"/>
      <c r="CB490" s="325"/>
      <c r="CC490" s="325"/>
      <c r="CD490" s="325"/>
      <c r="CE490" s="325"/>
      <c r="CF490" s="325"/>
      <c r="CG490" s="325"/>
      <c r="CH490" s="325"/>
    </row>
    <row r="491" spans="1:86" s="323" customFormat="1" x14ac:dyDescent="0.25">
      <c r="A491" s="102"/>
      <c r="B491" s="102"/>
      <c r="C491" s="102"/>
      <c r="D491" s="102"/>
      <c r="E491" s="102"/>
      <c r="F491" s="102"/>
      <c r="G491" s="102"/>
      <c r="AH491" s="324"/>
      <c r="AI491" s="324"/>
      <c r="AP491" s="324"/>
      <c r="AQ491" s="324"/>
      <c r="BD491" s="324"/>
      <c r="BE491" s="324"/>
      <c r="BF491" s="324"/>
      <c r="BG491" s="324"/>
      <c r="BH491" s="324"/>
      <c r="BI491" s="324"/>
      <c r="BJ491" s="324"/>
      <c r="BK491" s="324"/>
      <c r="BL491" s="324"/>
      <c r="BM491" s="324"/>
      <c r="BN491" s="324"/>
      <c r="BO491" s="324"/>
      <c r="BW491" s="325"/>
      <c r="BX491" s="325"/>
      <c r="BY491" s="325"/>
      <c r="BZ491" s="325"/>
      <c r="CA491" s="325"/>
      <c r="CB491" s="325"/>
      <c r="CC491" s="325"/>
      <c r="CD491" s="325"/>
      <c r="CE491" s="325"/>
      <c r="CF491" s="325"/>
      <c r="CG491" s="325"/>
      <c r="CH491" s="325"/>
    </row>
    <row r="492" spans="1:86" s="323" customFormat="1" x14ac:dyDescent="0.25">
      <c r="A492" s="102"/>
      <c r="B492" s="102"/>
      <c r="C492" s="102"/>
      <c r="D492" s="102"/>
      <c r="E492" s="102"/>
      <c r="F492" s="102"/>
      <c r="G492" s="102"/>
      <c r="AH492" s="324"/>
      <c r="AI492" s="324"/>
      <c r="AP492" s="324"/>
      <c r="AQ492" s="324"/>
      <c r="BD492" s="324"/>
      <c r="BE492" s="324"/>
      <c r="BF492" s="324"/>
      <c r="BG492" s="324"/>
      <c r="BH492" s="324"/>
      <c r="BI492" s="324"/>
      <c r="BJ492" s="324"/>
      <c r="BK492" s="324"/>
      <c r="BL492" s="324"/>
      <c r="BM492" s="324"/>
      <c r="BN492" s="324"/>
      <c r="BO492" s="324"/>
      <c r="BW492" s="325"/>
      <c r="BX492" s="325"/>
      <c r="BY492" s="325"/>
      <c r="BZ492" s="325"/>
      <c r="CA492" s="325"/>
      <c r="CB492" s="325"/>
      <c r="CC492" s="325"/>
      <c r="CD492" s="325"/>
      <c r="CE492" s="325"/>
      <c r="CF492" s="325"/>
      <c r="CG492" s="325"/>
      <c r="CH492" s="325"/>
    </row>
    <row r="493" spans="1:86" s="323" customFormat="1" x14ac:dyDescent="0.25">
      <c r="A493" s="102"/>
      <c r="B493" s="102"/>
      <c r="C493" s="102"/>
      <c r="D493" s="102"/>
      <c r="E493" s="102"/>
      <c r="F493" s="102"/>
      <c r="G493" s="102"/>
      <c r="AH493" s="324"/>
      <c r="AI493" s="324"/>
      <c r="AP493" s="324"/>
      <c r="AQ493" s="324"/>
      <c r="BD493" s="324"/>
      <c r="BE493" s="324"/>
      <c r="BF493" s="324"/>
      <c r="BG493" s="324"/>
      <c r="BH493" s="324"/>
      <c r="BI493" s="324"/>
      <c r="BJ493" s="324"/>
      <c r="BK493" s="324"/>
      <c r="BL493" s="324"/>
      <c r="BM493" s="324"/>
      <c r="BN493" s="324"/>
      <c r="BO493" s="324"/>
      <c r="BW493" s="325"/>
      <c r="BX493" s="325"/>
      <c r="BY493" s="325"/>
      <c r="BZ493" s="325"/>
      <c r="CA493" s="325"/>
      <c r="CB493" s="325"/>
      <c r="CC493" s="325"/>
      <c r="CD493" s="325"/>
      <c r="CE493" s="325"/>
      <c r="CF493" s="325"/>
      <c r="CG493" s="325"/>
      <c r="CH493" s="325"/>
    </row>
    <row r="494" spans="1:86" s="323" customFormat="1" x14ac:dyDescent="0.25">
      <c r="A494" s="102"/>
      <c r="B494" s="102"/>
      <c r="C494" s="102"/>
      <c r="D494" s="102"/>
      <c r="E494" s="102"/>
      <c r="F494" s="102"/>
      <c r="G494" s="102"/>
      <c r="AH494" s="324"/>
      <c r="AI494" s="324"/>
      <c r="AP494" s="324"/>
      <c r="AQ494" s="324"/>
      <c r="BD494" s="324"/>
      <c r="BE494" s="324"/>
      <c r="BF494" s="324"/>
      <c r="BG494" s="324"/>
      <c r="BH494" s="324"/>
      <c r="BI494" s="324"/>
      <c r="BJ494" s="324"/>
      <c r="BK494" s="324"/>
      <c r="BL494" s="324"/>
      <c r="BM494" s="324"/>
      <c r="BN494" s="324"/>
      <c r="BO494" s="324"/>
      <c r="BW494" s="325"/>
      <c r="BX494" s="325"/>
      <c r="BY494" s="325"/>
      <c r="BZ494" s="325"/>
      <c r="CA494" s="325"/>
      <c r="CB494" s="325"/>
      <c r="CC494" s="325"/>
      <c r="CD494" s="325"/>
      <c r="CE494" s="325"/>
      <c r="CF494" s="325"/>
      <c r="CG494" s="325"/>
      <c r="CH494" s="325"/>
    </row>
    <row r="495" spans="1:86" s="323" customFormat="1" x14ac:dyDescent="0.25">
      <c r="A495" s="102"/>
      <c r="B495" s="102"/>
      <c r="C495" s="102"/>
      <c r="D495" s="102"/>
      <c r="E495" s="102"/>
      <c r="F495" s="102"/>
      <c r="G495" s="102"/>
      <c r="AH495" s="324"/>
      <c r="AI495" s="324"/>
      <c r="AP495" s="324"/>
      <c r="AQ495" s="324"/>
      <c r="BD495" s="324"/>
      <c r="BE495" s="324"/>
      <c r="BF495" s="324"/>
      <c r="BG495" s="324"/>
      <c r="BH495" s="324"/>
      <c r="BI495" s="324"/>
      <c r="BJ495" s="324"/>
      <c r="BK495" s="324"/>
      <c r="BL495" s="324"/>
      <c r="BM495" s="324"/>
      <c r="BN495" s="324"/>
      <c r="BO495" s="324"/>
      <c r="BW495" s="325"/>
      <c r="BX495" s="325"/>
      <c r="BY495" s="325"/>
      <c r="BZ495" s="325"/>
      <c r="CA495" s="325"/>
      <c r="CB495" s="325"/>
      <c r="CC495" s="325"/>
      <c r="CD495" s="325"/>
      <c r="CE495" s="325"/>
      <c r="CF495" s="325"/>
      <c r="CG495" s="325"/>
      <c r="CH495" s="325"/>
    </row>
    <row r="496" spans="1:86" s="323" customFormat="1" x14ac:dyDescent="0.25">
      <c r="A496" s="102"/>
      <c r="B496" s="102"/>
      <c r="C496" s="102"/>
      <c r="D496" s="102"/>
      <c r="E496" s="102"/>
      <c r="F496" s="102"/>
      <c r="G496" s="102"/>
      <c r="AH496" s="324"/>
      <c r="AI496" s="324"/>
      <c r="AP496" s="324"/>
      <c r="AQ496" s="324"/>
      <c r="BD496" s="324"/>
      <c r="BE496" s="324"/>
      <c r="BF496" s="324"/>
      <c r="BG496" s="324"/>
      <c r="BH496" s="324"/>
      <c r="BI496" s="324"/>
      <c r="BJ496" s="324"/>
      <c r="BK496" s="324"/>
      <c r="BL496" s="324"/>
      <c r="BM496" s="324"/>
      <c r="BN496" s="324"/>
      <c r="BO496" s="324"/>
      <c r="BW496" s="325"/>
      <c r="BX496" s="325"/>
      <c r="BY496" s="325"/>
      <c r="BZ496" s="325"/>
      <c r="CA496" s="325"/>
      <c r="CB496" s="325"/>
      <c r="CC496" s="325"/>
      <c r="CD496" s="325"/>
      <c r="CE496" s="325"/>
      <c r="CF496" s="325"/>
      <c r="CG496" s="325"/>
      <c r="CH496" s="325"/>
    </row>
    <row r="497" spans="1:86" s="323" customFormat="1" x14ac:dyDescent="0.25">
      <c r="A497" s="102"/>
      <c r="B497" s="102"/>
      <c r="C497" s="102"/>
      <c r="D497" s="102"/>
      <c r="E497" s="102"/>
      <c r="F497" s="102"/>
      <c r="G497" s="102"/>
      <c r="AH497" s="324"/>
      <c r="AI497" s="324"/>
      <c r="AP497" s="324"/>
      <c r="AQ497" s="324"/>
      <c r="BD497" s="324"/>
      <c r="BE497" s="324"/>
      <c r="BF497" s="324"/>
      <c r="BG497" s="324"/>
      <c r="BH497" s="324"/>
      <c r="BI497" s="324"/>
      <c r="BJ497" s="324"/>
      <c r="BK497" s="324"/>
      <c r="BL497" s="324"/>
      <c r="BM497" s="324"/>
      <c r="BN497" s="324"/>
      <c r="BO497" s="324"/>
      <c r="BW497" s="325"/>
      <c r="BX497" s="325"/>
      <c r="BY497" s="325"/>
      <c r="BZ497" s="325"/>
      <c r="CA497" s="325"/>
      <c r="CB497" s="325"/>
      <c r="CC497" s="325"/>
      <c r="CD497" s="325"/>
      <c r="CE497" s="325"/>
      <c r="CF497" s="325"/>
      <c r="CG497" s="325"/>
      <c r="CH497" s="325"/>
    </row>
    <row r="498" spans="1:86" s="323" customFormat="1" x14ac:dyDescent="0.25">
      <c r="A498" s="102"/>
      <c r="B498" s="102"/>
      <c r="C498" s="102"/>
      <c r="D498" s="102"/>
      <c r="E498" s="102"/>
      <c r="F498" s="102"/>
      <c r="G498" s="102"/>
      <c r="AH498" s="324"/>
      <c r="AI498" s="324"/>
      <c r="AP498" s="324"/>
      <c r="AQ498" s="324"/>
      <c r="BD498" s="324"/>
      <c r="BE498" s="324"/>
      <c r="BF498" s="324"/>
      <c r="BG498" s="324"/>
      <c r="BH498" s="324"/>
      <c r="BI498" s="324"/>
      <c r="BJ498" s="324"/>
      <c r="BK498" s="324"/>
      <c r="BL498" s="324"/>
      <c r="BM498" s="324"/>
      <c r="BN498" s="324"/>
      <c r="BO498" s="324"/>
      <c r="BW498" s="325"/>
      <c r="BX498" s="325"/>
      <c r="BY498" s="325"/>
      <c r="BZ498" s="325"/>
      <c r="CA498" s="325"/>
      <c r="CB498" s="325"/>
      <c r="CC498" s="325"/>
      <c r="CD498" s="325"/>
      <c r="CE498" s="325"/>
      <c r="CF498" s="325"/>
      <c r="CG498" s="325"/>
      <c r="CH498" s="325"/>
    </row>
    <row r="499" spans="1:86" s="323" customFormat="1" x14ac:dyDescent="0.25">
      <c r="A499" s="102"/>
      <c r="B499" s="102"/>
      <c r="C499" s="102"/>
      <c r="D499" s="102"/>
      <c r="E499" s="102"/>
      <c r="F499" s="102"/>
      <c r="G499" s="102"/>
      <c r="AH499" s="324"/>
      <c r="AI499" s="324"/>
      <c r="AP499" s="324"/>
      <c r="AQ499" s="324"/>
      <c r="BD499" s="324"/>
      <c r="BE499" s="324"/>
      <c r="BF499" s="324"/>
      <c r="BG499" s="324"/>
      <c r="BH499" s="324"/>
      <c r="BI499" s="324"/>
      <c r="BJ499" s="324"/>
      <c r="BK499" s="324"/>
      <c r="BL499" s="324"/>
      <c r="BM499" s="324"/>
      <c r="BN499" s="324"/>
      <c r="BO499" s="324"/>
      <c r="BW499" s="325"/>
      <c r="BX499" s="325"/>
      <c r="BY499" s="325"/>
      <c r="BZ499" s="325"/>
      <c r="CA499" s="325"/>
      <c r="CB499" s="325"/>
      <c r="CC499" s="325"/>
      <c r="CD499" s="325"/>
      <c r="CE499" s="325"/>
      <c r="CF499" s="325"/>
      <c r="CG499" s="325"/>
      <c r="CH499" s="325"/>
    </row>
    <row r="500" spans="1:86" s="323" customFormat="1" x14ac:dyDescent="0.25">
      <c r="A500" s="102"/>
      <c r="B500" s="102"/>
      <c r="C500" s="102"/>
      <c r="D500" s="102"/>
      <c r="E500" s="102"/>
      <c r="F500" s="102"/>
      <c r="G500" s="102"/>
      <c r="AH500" s="324"/>
      <c r="AI500" s="324"/>
      <c r="AP500" s="324"/>
      <c r="AQ500" s="324"/>
      <c r="BD500" s="324"/>
      <c r="BE500" s="324"/>
      <c r="BF500" s="324"/>
      <c r="BG500" s="324"/>
      <c r="BH500" s="324"/>
      <c r="BI500" s="324"/>
      <c r="BJ500" s="324"/>
      <c r="BK500" s="324"/>
      <c r="BL500" s="324"/>
      <c r="BM500" s="324"/>
      <c r="BN500" s="324"/>
      <c r="BO500" s="324"/>
      <c r="BW500" s="325"/>
      <c r="BX500" s="325"/>
      <c r="BY500" s="325"/>
      <c r="BZ500" s="325"/>
      <c r="CA500" s="325"/>
      <c r="CB500" s="325"/>
      <c r="CC500" s="325"/>
      <c r="CD500" s="325"/>
      <c r="CE500" s="325"/>
      <c r="CF500" s="325"/>
      <c r="CG500" s="325"/>
      <c r="CH500" s="325"/>
    </row>
    <row r="501" spans="1:86" s="323" customFormat="1" x14ac:dyDescent="0.25">
      <c r="A501" s="102"/>
      <c r="B501" s="102"/>
      <c r="C501" s="102"/>
      <c r="D501" s="102"/>
      <c r="E501" s="102"/>
      <c r="F501" s="102"/>
      <c r="G501" s="102"/>
      <c r="AH501" s="324"/>
      <c r="AI501" s="324"/>
      <c r="AP501" s="324"/>
      <c r="AQ501" s="324"/>
      <c r="BD501" s="324"/>
      <c r="BE501" s="324"/>
      <c r="BF501" s="324"/>
      <c r="BG501" s="324"/>
      <c r="BH501" s="324"/>
      <c r="BI501" s="324"/>
      <c r="BJ501" s="324"/>
      <c r="BK501" s="324"/>
      <c r="BL501" s="324"/>
      <c r="BM501" s="324"/>
      <c r="BN501" s="324"/>
      <c r="BO501" s="324"/>
      <c r="BW501" s="325"/>
      <c r="BX501" s="325"/>
      <c r="BY501" s="325"/>
      <c r="BZ501" s="325"/>
      <c r="CA501" s="325"/>
      <c r="CB501" s="325"/>
      <c r="CC501" s="325"/>
      <c r="CD501" s="325"/>
      <c r="CE501" s="325"/>
      <c r="CF501" s="325"/>
      <c r="CG501" s="325"/>
      <c r="CH501" s="325"/>
    </row>
    <row r="502" spans="1:86" s="323" customFormat="1" x14ac:dyDescent="0.25">
      <c r="A502" s="102"/>
      <c r="B502" s="102"/>
      <c r="C502" s="102"/>
      <c r="D502" s="102"/>
      <c r="E502" s="102"/>
      <c r="F502" s="102"/>
      <c r="G502" s="102"/>
      <c r="AH502" s="324"/>
      <c r="AI502" s="324"/>
      <c r="AP502" s="324"/>
      <c r="AQ502" s="324"/>
      <c r="BD502" s="324"/>
      <c r="BE502" s="324"/>
      <c r="BF502" s="324"/>
      <c r="BG502" s="324"/>
      <c r="BH502" s="324"/>
      <c r="BI502" s="324"/>
      <c r="BJ502" s="324"/>
      <c r="BK502" s="324"/>
      <c r="BL502" s="324"/>
      <c r="BM502" s="324"/>
      <c r="BN502" s="324"/>
      <c r="BO502" s="324"/>
      <c r="BW502" s="325"/>
      <c r="BX502" s="325"/>
      <c r="BY502" s="325"/>
      <c r="BZ502" s="325"/>
      <c r="CA502" s="325"/>
      <c r="CB502" s="325"/>
      <c r="CC502" s="325"/>
      <c r="CD502" s="325"/>
      <c r="CE502" s="325"/>
      <c r="CF502" s="325"/>
      <c r="CG502" s="325"/>
      <c r="CH502" s="325"/>
    </row>
    <row r="503" spans="1:86" s="323" customFormat="1" x14ac:dyDescent="0.25">
      <c r="A503" s="102"/>
      <c r="B503" s="102"/>
      <c r="C503" s="102"/>
      <c r="D503" s="102"/>
      <c r="E503" s="102"/>
      <c r="F503" s="102"/>
      <c r="G503" s="102"/>
      <c r="AH503" s="324"/>
      <c r="AI503" s="324"/>
      <c r="AP503" s="324"/>
      <c r="AQ503" s="324"/>
      <c r="BD503" s="324"/>
      <c r="BE503" s="324"/>
      <c r="BF503" s="324"/>
      <c r="BG503" s="324"/>
      <c r="BH503" s="324"/>
      <c r="BI503" s="324"/>
      <c r="BJ503" s="324"/>
      <c r="BK503" s="324"/>
      <c r="BL503" s="324"/>
      <c r="BM503" s="324"/>
      <c r="BN503" s="324"/>
      <c r="BO503" s="324"/>
      <c r="BW503" s="325"/>
      <c r="BX503" s="325"/>
      <c r="BY503" s="325"/>
      <c r="BZ503" s="325"/>
      <c r="CA503" s="325"/>
      <c r="CB503" s="325"/>
      <c r="CC503" s="325"/>
      <c r="CD503" s="325"/>
      <c r="CE503" s="325"/>
      <c r="CF503" s="325"/>
      <c r="CG503" s="325"/>
      <c r="CH503" s="325"/>
    </row>
    <row r="504" spans="1:86" s="323" customFormat="1" x14ac:dyDescent="0.25">
      <c r="A504" s="102"/>
      <c r="B504" s="102"/>
      <c r="C504" s="102"/>
      <c r="D504" s="102"/>
      <c r="E504" s="102"/>
      <c r="F504" s="102"/>
      <c r="G504" s="102"/>
      <c r="AH504" s="324"/>
      <c r="AI504" s="324"/>
      <c r="AP504" s="324"/>
      <c r="AQ504" s="324"/>
      <c r="BD504" s="324"/>
      <c r="BE504" s="324"/>
      <c r="BF504" s="324"/>
      <c r="BG504" s="324"/>
      <c r="BH504" s="324"/>
      <c r="BI504" s="324"/>
      <c r="BJ504" s="324"/>
      <c r="BK504" s="324"/>
      <c r="BL504" s="324"/>
      <c r="BM504" s="324"/>
      <c r="BN504" s="324"/>
      <c r="BO504" s="324"/>
      <c r="BW504" s="325"/>
      <c r="BX504" s="325"/>
      <c r="BY504" s="325"/>
      <c r="BZ504" s="325"/>
      <c r="CA504" s="325"/>
      <c r="CB504" s="325"/>
      <c r="CC504" s="325"/>
      <c r="CD504" s="325"/>
      <c r="CE504" s="325"/>
      <c r="CF504" s="325"/>
      <c r="CG504" s="325"/>
      <c r="CH504" s="325"/>
    </row>
    <row r="505" spans="1:86" s="323" customFormat="1" x14ac:dyDescent="0.25">
      <c r="A505" s="102"/>
      <c r="B505" s="102"/>
      <c r="C505" s="102"/>
      <c r="D505" s="102"/>
      <c r="E505" s="102"/>
      <c r="F505" s="102"/>
      <c r="G505" s="102"/>
      <c r="AH505" s="324"/>
      <c r="AI505" s="324"/>
      <c r="AP505" s="324"/>
      <c r="AQ505" s="324"/>
      <c r="BD505" s="324"/>
      <c r="BE505" s="324"/>
      <c r="BF505" s="324"/>
      <c r="BG505" s="324"/>
      <c r="BH505" s="324"/>
      <c r="BI505" s="324"/>
      <c r="BJ505" s="324"/>
      <c r="BK505" s="324"/>
      <c r="BL505" s="324"/>
      <c r="BM505" s="324"/>
      <c r="BN505" s="324"/>
      <c r="BO505" s="324"/>
      <c r="BW505" s="325"/>
      <c r="BX505" s="325"/>
      <c r="BY505" s="325"/>
      <c r="BZ505" s="325"/>
      <c r="CA505" s="325"/>
      <c r="CB505" s="325"/>
      <c r="CC505" s="325"/>
      <c r="CD505" s="325"/>
      <c r="CE505" s="325"/>
      <c r="CF505" s="325"/>
      <c r="CG505" s="325"/>
      <c r="CH505" s="325"/>
    </row>
    <row r="506" spans="1:86" s="323" customFormat="1" x14ac:dyDescent="0.25">
      <c r="A506" s="102"/>
      <c r="B506" s="102"/>
      <c r="C506" s="102"/>
      <c r="D506" s="102"/>
      <c r="E506" s="102"/>
      <c r="F506" s="102"/>
      <c r="G506" s="102"/>
      <c r="AH506" s="324"/>
      <c r="AI506" s="324"/>
      <c r="AP506" s="324"/>
      <c r="AQ506" s="324"/>
      <c r="BD506" s="324"/>
      <c r="BE506" s="324"/>
      <c r="BF506" s="324"/>
      <c r="BG506" s="324"/>
      <c r="BH506" s="324"/>
      <c r="BI506" s="324"/>
      <c r="BJ506" s="324"/>
      <c r="BK506" s="324"/>
      <c r="BL506" s="324"/>
      <c r="BM506" s="324"/>
      <c r="BN506" s="324"/>
      <c r="BO506" s="324"/>
      <c r="BW506" s="325"/>
      <c r="BX506" s="325"/>
      <c r="BY506" s="325"/>
      <c r="BZ506" s="325"/>
      <c r="CA506" s="325"/>
      <c r="CB506" s="325"/>
      <c r="CC506" s="325"/>
      <c r="CD506" s="325"/>
      <c r="CE506" s="325"/>
      <c r="CF506" s="325"/>
      <c r="CG506" s="325"/>
      <c r="CH506" s="325"/>
    </row>
    <row r="507" spans="1:86" s="323" customFormat="1" x14ac:dyDescent="0.25">
      <c r="A507" s="102"/>
      <c r="B507" s="102"/>
      <c r="C507" s="102"/>
      <c r="D507" s="102"/>
      <c r="E507" s="102"/>
      <c r="F507" s="102"/>
      <c r="G507" s="102"/>
      <c r="AH507" s="324"/>
      <c r="AI507" s="324"/>
      <c r="AP507" s="324"/>
      <c r="AQ507" s="324"/>
      <c r="BD507" s="324"/>
      <c r="BE507" s="324"/>
      <c r="BF507" s="324"/>
      <c r="BG507" s="324"/>
      <c r="BH507" s="324"/>
      <c r="BI507" s="324"/>
      <c r="BJ507" s="324"/>
      <c r="BK507" s="324"/>
      <c r="BL507" s="324"/>
      <c r="BM507" s="324"/>
      <c r="BN507" s="324"/>
      <c r="BO507" s="324"/>
      <c r="BW507" s="325"/>
      <c r="BX507" s="325"/>
      <c r="BY507" s="325"/>
      <c r="BZ507" s="325"/>
      <c r="CA507" s="325"/>
      <c r="CB507" s="325"/>
      <c r="CC507" s="325"/>
      <c r="CD507" s="325"/>
      <c r="CE507" s="325"/>
      <c r="CF507" s="325"/>
      <c r="CG507" s="325"/>
      <c r="CH507" s="325"/>
    </row>
    <row r="508" spans="1:86" s="323" customFormat="1" x14ac:dyDescent="0.25">
      <c r="A508" s="102"/>
      <c r="B508" s="102"/>
      <c r="C508" s="102"/>
      <c r="D508" s="102"/>
      <c r="E508" s="102"/>
      <c r="F508" s="102"/>
      <c r="G508" s="102"/>
      <c r="AH508" s="324"/>
      <c r="AI508" s="324"/>
      <c r="AP508" s="324"/>
      <c r="AQ508" s="324"/>
      <c r="BD508" s="324"/>
      <c r="BE508" s="324"/>
      <c r="BF508" s="324"/>
      <c r="BG508" s="324"/>
      <c r="BH508" s="324"/>
      <c r="BI508" s="324"/>
      <c r="BJ508" s="324"/>
      <c r="BK508" s="324"/>
      <c r="BL508" s="324"/>
      <c r="BM508" s="324"/>
      <c r="BN508" s="324"/>
      <c r="BO508" s="324"/>
      <c r="BW508" s="325"/>
      <c r="BX508" s="325"/>
      <c r="BY508" s="325"/>
      <c r="BZ508" s="325"/>
      <c r="CA508" s="325"/>
      <c r="CB508" s="325"/>
      <c r="CC508" s="325"/>
      <c r="CD508" s="325"/>
      <c r="CE508" s="325"/>
      <c r="CF508" s="325"/>
      <c r="CG508" s="325"/>
      <c r="CH508" s="325"/>
    </row>
    <row r="509" spans="1:86" s="323" customFormat="1" x14ac:dyDescent="0.25">
      <c r="A509" s="102"/>
      <c r="B509" s="102"/>
      <c r="C509" s="102"/>
      <c r="D509" s="102"/>
      <c r="E509" s="102"/>
      <c r="F509" s="102"/>
      <c r="G509" s="102"/>
      <c r="AH509" s="324"/>
      <c r="AI509" s="324"/>
      <c r="AP509" s="324"/>
      <c r="AQ509" s="324"/>
      <c r="BD509" s="324"/>
      <c r="BE509" s="324"/>
      <c r="BF509" s="324"/>
      <c r="BG509" s="324"/>
      <c r="BH509" s="324"/>
      <c r="BI509" s="324"/>
      <c r="BJ509" s="324"/>
      <c r="BK509" s="324"/>
      <c r="BL509" s="324"/>
      <c r="BM509" s="324"/>
      <c r="BN509" s="324"/>
      <c r="BO509" s="324"/>
      <c r="BW509" s="325"/>
      <c r="BX509" s="325"/>
      <c r="BY509" s="325"/>
      <c r="BZ509" s="325"/>
      <c r="CA509" s="325"/>
      <c r="CB509" s="325"/>
      <c r="CC509" s="325"/>
      <c r="CD509" s="325"/>
      <c r="CE509" s="325"/>
      <c r="CF509" s="325"/>
      <c r="CG509" s="325"/>
      <c r="CH509" s="325"/>
    </row>
    <row r="510" spans="1:86" s="323" customFormat="1" x14ac:dyDescent="0.25">
      <c r="A510" s="102"/>
      <c r="B510" s="102"/>
      <c r="C510" s="102"/>
      <c r="D510" s="102"/>
      <c r="E510" s="102"/>
      <c r="F510" s="102"/>
      <c r="G510" s="102"/>
      <c r="AH510" s="324"/>
      <c r="AI510" s="324"/>
      <c r="AP510" s="324"/>
      <c r="AQ510" s="324"/>
      <c r="BD510" s="324"/>
      <c r="BE510" s="324"/>
      <c r="BF510" s="324"/>
      <c r="BG510" s="324"/>
      <c r="BH510" s="324"/>
      <c r="BI510" s="324"/>
      <c r="BJ510" s="324"/>
      <c r="BK510" s="324"/>
      <c r="BL510" s="324"/>
      <c r="BM510" s="324"/>
      <c r="BN510" s="324"/>
      <c r="BO510" s="324"/>
      <c r="BW510" s="325"/>
      <c r="BX510" s="325"/>
      <c r="BY510" s="325"/>
      <c r="BZ510" s="325"/>
      <c r="CA510" s="325"/>
      <c r="CB510" s="325"/>
      <c r="CC510" s="325"/>
      <c r="CD510" s="325"/>
      <c r="CE510" s="325"/>
      <c r="CF510" s="325"/>
      <c r="CG510" s="325"/>
      <c r="CH510" s="325"/>
    </row>
    <row r="511" spans="1:86" s="323" customFormat="1" x14ac:dyDescent="0.25">
      <c r="A511" s="102"/>
      <c r="B511" s="102"/>
      <c r="C511" s="102"/>
      <c r="D511" s="102"/>
      <c r="E511" s="102"/>
      <c r="F511" s="102"/>
      <c r="G511" s="102"/>
      <c r="AH511" s="324"/>
      <c r="AI511" s="324"/>
      <c r="AP511" s="324"/>
      <c r="AQ511" s="324"/>
      <c r="BD511" s="324"/>
      <c r="BE511" s="324"/>
      <c r="BF511" s="324"/>
      <c r="BG511" s="324"/>
      <c r="BH511" s="324"/>
      <c r="BI511" s="324"/>
      <c r="BJ511" s="324"/>
      <c r="BK511" s="324"/>
      <c r="BL511" s="324"/>
      <c r="BM511" s="324"/>
      <c r="BN511" s="324"/>
      <c r="BO511" s="324"/>
      <c r="BW511" s="325"/>
      <c r="BX511" s="325"/>
      <c r="BY511" s="325"/>
      <c r="BZ511" s="325"/>
      <c r="CA511" s="325"/>
      <c r="CB511" s="325"/>
      <c r="CC511" s="325"/>
      <c r="CD511" s="325"/>
      <c r="CE511" s="325"/>
      <c r="CF511" s="325"/>
      <c r="CG511" s="325"/>
      <c r="CH511" s="325"/>
    </row>
    <row r="512" spans="1:86" s="323" customFormat="1" x14ac:dyDescent="0.25">
      <c r="A512" s="102"/>
      <c r="B512" s="102"/>
      <c r="C512" s="102"/>
      <c r="D512" s="102"/>
      <c r="E512" s="102"/>
      <c r="F512" s="102"/>
      <c r="G512" s="102"/>
      <c r="AH512" s="324"/>
      <c r="AI512" s="324"/>
      <c r="AP512" s="324"/>
      <c r="AQ512" s="324"/>
      <c r="BD512" s="324"/>
      <c r="BE512" s="324"/>
      <c r="BF512" s="324"/>
      <c r="BG512" s="324"/>
      <c r="BH512" s="324"/>
      <c r="BI512" s="324"/>
      <c r="BJ512" s="324"/>
      <c r="BK512" s="324"/>
      <c r="BL512" s="324"/>
      <c r="BM512" s="324"/>
      <c r="BN512" s="324"/>
      <c r="BO512" s="324"/>
      <c r="BW512" s="325"/>
      <c r="BX512" s="325"/>
      <c r="BY512" s="325"/>
      <c r="BZ512" s="325"/>
      <c r="CA512" s="325"/>
      <c r="CB512" s="325"/>
      <c r="CC512" s="325"/>
      <c r="CD512" s="325"/>
      <c r="CE512" s="325"/>
      <c r="CF512" s="325"/>
      <c r="CG512" s="325"/>
      <c r="CH512" s="325"/>
    </row>
    <row r="513" spans="1:86" s="323" customFormat="1" x14ac:dyDescent="0.25">
      <c r="A513" s="102"/>
      <c r="B513" s="102"/>
      <c r="C513" s="102"/>
      <c r="D513" s="102"/>
      <c r="E513" s="102"/>
      <c r="F513" s="102"/>
      <c r="G513" s="102"/>
      <c r="AH513" s="324"/>
      <c r="AI513" s="324"/>
      <c r="AP513" s="324"/>
      <c r="AQ513" s="324"/>
      <c r="BD513" s="324"/>
      <c r="BE513" s="324"/>
      <c r="BF513" s="324"/>
      <c r="BG513" s="324"/>
      <c r="BH513" s="324"/>
      <c r="BI513" s="324"/>
      <c r="BJ513" s="324"/>
      <c r="BK513" s="324"/>
      <c r="BL513" s="324"/>
      <c r="BM513" s="324"/>
      <c r="BN513" s="324"/>
      <c r="BO513" s="324"/>
      <c r="BW513" s="325"/>
      <c r="BX513" s="325"/>
      <c r="BY513" s="325"/>
      <c r="BZ513" s="325"/>
      <c r="CA513" s="325"/>
      <c r="CB513" s="325"/>
      <c r="CC513" s="325"/>
      <c r="CD513" s="325"/>
      <c r="CE513" s="325"/>
      <c r="CF513" s="325"/>
      <c r="CG513" s="325"/>
      <c r="CH513" s="325"/>
    </row>
    <row r="514" spans="1:86" s="323" customFormat="1" x14ac:dyDescent="0.25">
      <c r="A514" s="102"/>
      <c r="B514" s="102"/>
      <c r="C514" s="102"/>
      <c r="D514" s="102"/>
      <c r="E514" s="102"/>
      <c r="F514" s="102"/>
      <c r="G514" s="102"/>
      <c r="AH514" s="324"/>
      <c r="AI514" s="324"/>
      <c r="AP514" s="324"/>
      <c r="AQ514" s="324"/>
      <c r="BD514" s="324"/>
      <c r="BE514" s="324"/>
      <c r="BF514" s="324"/>
      <c r="BG514" s="324"/>
      <c r="BH514" s="324"/>
      <c r="BI514" s="324"/>
      <c r="BJ514" s="324"/>
      <c r="BK514" s="324"/>
      <c r="BL514" s="324"/>
      <c r="BM514" s="324"/>
      <c r="BN514" s="324"/>
      <c r="BO514" s="324"/>
      <c r="BW514" s="325"/>
      <c r="BX514" s="325"/>
      <c r="BY514" s="325"/>
      <c r="BZ514" s="325"/>
      <c r="CA514" s="325"/>
      <c r="CB514" s="325"/>
      <c r="CC514" s="325"/>
      <c r="CD514" s="325"/>
      <c r="CE514" s="325"/>
      <c r="CF514" s="325"/>
      <c r="CG514" s="325"/>
      <c r="CH514" s="325"/>
    </row>
    <row r="515" spans="1:86" s="323" customFormat="1" x14ac:dyDescent="0.25">
      <c r="A515" s="102"/>
      <c r="B515" s="102"/>
      <c r="C515" s="102"/>
      <c r="D515" s="102"/>
      <c r="E515" s="102"/>
      <c r="F515" s="102"/>
      <c r="G515" s="102"/>
      <c r="AH515" s="324"/>
      <c r="AI515" s="324"/>
      <c r="AP515" s="324"/>
      <c r="AQ515" s="324"/>
      <c r="BD515" s="324"/>
      <c r="BE515" s="324"/>
      <c r="BF515" s="324"/>
      <c r="BG515" s="324"/>
      <c r="BH515" s="324"/>
      <c r="BI515" s="324"/>
      <c r="BJ515" s="324"/>
      <c r="BK515" s="324"/>
      <c r="BL515" s="324"/>
      <c r="BM515" s="324"/>
      <c r="BN515" s="324"/>
      <c r="BO515" s="324"/>
      <c r="BW515" s="325"/>
      <c r="BX515" s="325"/>
      <c r="BY515" s="325"/>
      <c r="BZ515" s="325"/>
      <c r="CA515" s="325"/>
      <c r="CB515" s="325"/>
      <c r="CC515" s="325"/>
      <c r="CD515" s="325"/>
      <c r="CE515" s="325"/>
      <c r="CF515" s="325"/>
      <c r="CG515" s="325"/>
      <c r="CH515" s="325"/>
    </row>
    <row r="516" spans="1:86" s="323" customFormat="1" x14ac:dyDescent="0.25">
      <c r="A516" s="102"/>
      <c r="B516" s="102"/>
      <c r="C516" s="102"/>
      <c r="D516" s="102"/>
      <c r="E516" s="102"/>
      <c r="F516" s="102"/>
      <c r="G516" s="102"/>
      <c r="AH516" s="324"/>
      <c r="AI516" s="324"/>
      <c r="AP516" s="324"/>
      <c r="AQ516" s="324"/>
      <c r="BD516" s="324"/>
      <c r="BE516" s="324"/>
      <c r="BF516" s="324"/>
      <c r="BG516" s="324"/>
      <c r="BH516" s="324"/>
      <c r="BI516" s="324"/>
      <c r="BJ516" s="324"/>
      <c r="BK516" s="324"/>
      <c r="BL516" s="324"/>
      <c r="BM516" s="324"/>
      <c r="BN516" s="324"/>
      <c r="BO516" s="324"/>
      <c r="BW516" s="325"/>
      <c r="BX516" s="325"/>
      <c r="BY516" s="325"/>
      <c r="BZ516" s="325"/>
      <c r="CA516" s="325"/>
      <c r="CB516" s="325"/>
      <c r="CC516" s="325"/>
      <c r="CD516" s="325"/>
      <c r="CE516" s="325"/>
      <c r="CF516" s="325"/>
      <c r="CG516" s="325"/>
      <c r="CH516" s="325"/>
    </row>
    <row r="517" spans="1:86" s="323" customFormat="1" x14ac:dyDescent="0.25">
      <c r="A517" s="102"/>
      <c r="B517" s="102"/>
      <c r="C517" s="102"/>
      <c r="D517" s="102"/>
      <c r="E517" s="102"/>
      <c r="F517" s="102"/>
      <c r="G517" s="102"/>
      <c r="AH517" s="324"/>
      <c r="AI517" s="324"/>
      <c r="AP517" s="324"/>
      <c r="AQ517" s="324"/>
      <c r="BD517" s="324"/>
      <c r="BE517" s="324"/>
      <c r="BF517" s="324"/>
      <c r="BG517" s="324"/>
      <c r="BH517" s="324"/>
      <c r="BI517" s="324"/>
      <c r="BJ517" s="324"/>
      <c r="BK517" s="324"/>
      <c r="BL517" s="324"/>
      <c r="BM517" s="324"/>
      <c r="BN517" s="324"/>
      <c r="BO517" s="324"/>
      <c r="BW517" s="325"/>
      <c r="BX517" s="325"/>
      <c r="BY517" s="325"/>
      <c r="BZ517" s="325"/>
      <c r="CA517" s="325"/>
      <c r="CB517" s="325"/>
      <c r="CC517" s="325"/>
      <c r="CD517" s="325"/>
      <c r="CE517" s="325"/>
      <c r="CF517" s="325"/>
      <c r="CG517" s="325"/>
      <c r="CH517" s="325"/>
    </row>
    <row r="518" spans="1:86" s="323" customFormat="1" x14ac:dyDescent="0.25">
      <c r="A518" s="102"/>
      <c r="B518" s="102"/>
      <c r="C518" s="102"/>
      <c r="D518" s="102"/>
      <c r="E518" s="102"/>
      <c r="F518" s="102"/>
      <c r="G518" s="102"/>
      <c r="AH518" s="324"/>
      <c r="AI518" s="324"/>
      <c r="AP518" s="324"/>
      <c r="AQ518" s="324"/>
      <c r="BD518" s="324"/>
      <c r="BE518" s="324"/>
      <c r="BF518" s="324"/>
      <c r="BG518" s="324"/>
      <c r="BH518" s="324"/>
      <c r="BI518" s="324"/>
      <c r="BJ518" s="324"/>
      <c r="BK518" s="324"/>
      <c r="BL518" s="324"/>
      <c r="BM518" s="324"/>
      <c r="BN518" s="324"/>
      <c r="BO518" s="324"/>
      <c r="BW518" s="325"/>
      <c r="BX518" s="325"/>
      <c r="BY518" s="325"/>
      <c r="BZ518" s="325"/>
      <c r="CA518" s="325"/>
      <c r="CB518" s="325"/>
      <c r="CC518" s="325"/>
      <c r="CD518" s="325"/>
      <c r="CE518" s="325"/>
      <c r="CF518" s="325"/>
      <c r="CG518" s="325"/>
      <c r="CH518" s="325"/>
    </row>
    <row r="519" spans="1:86" s="323" customFormat="1" x14ac:dyDescent="0.25">
      <c r="A519" s="102"/>
      <c r="B519" s="102"/>
      <c r="C519" s="102"/>
      <c r="D519" s="102"/>
      <c r="E519" s="102"/>
      <c r="F519" s="102"/>
      <c r="G519" s="102"/>
      <c r="AH519" s="324"/>
      <c r="AI519" s="324"/>
      <c r="AP519" s="324"/>
      <c r="AQ519" s="324"/>
      <c r="BD519" s="324"/>
      <c r="BE519" s="324"/>
      <c r="BF519" s="324"/>
      <c r="BG519" s="324"/>
      <c r="BH519" s="324"/>
      <c r="BI519" s="324"/>
      <c r="BJ519" s="324"/>
      <c r="BK519" s="324"/>
      <c r="BL519" s="324"/>
      <c r="BM519" s="324"/>
      <c r="BN519" s="324"/>
      <c r="BO519" s="324"/>
      <c r="BW519" s="325"/>
      <c r="BX519" s="325"/>
      <c r="BY519" s="325"/>
      <c r="BZ519" s="325"/>
      <c r="CA519" s="325"/>
      <c r="CB519" s="325"/>
      <c r="CC519" s="325"/>
      <c r="CD519" s="325"/>
      <c r="CE519" s="325"/>
      <c r="CF519" s="325"/>
      <c r="CG519" s="325"/>
      <c r="CH519" s="325"/>
    </row>
    <row r="520" spans="1:86" s="323" customFormat="1" x14ac:dyDescent="0.25">
      <c r="A520" s="102"/>
      <c r="B520" s="102"/>
      <c r="C520" s="102"/>
      <c r="D520" s="102"/>
      <c r="E520" s="102"/>
      <c r="F520" s="102"/>
      <c r="G520" s="102"/>
      <c r="AH520" s="324"/>
      <c r="AI520" s="324"/>
      <c r="AP520" s="324"/>
      <c r="AQ520" s="324"/>
      <c r="BD520" s="324"/>
      <c r="BE520" s="324"/>
      <c r="BF520" s="324"/>
      <c r="BG520" s="324"/>
      <c r="BH520" s="324"/>
      <c r="BI520" s="324"/>
      <c r="BJ520" s="324"/>
      <c r="BK520" s="324"/>
      <c r="BL520" s="324"/>
      <c r="BM520" s="324"/>
      <c r="BN520" s="324"/>
      <c r="BO520" s="324"/>
      <c r="BW520" s="325"/>
      <c r="BX520" s="325"/>
      <c r="BY520" s="325"/>
      <c r="BZ520" s="325"/>
      <c r="CA520" s="325"/>
      <c r="CB520" s="325"/>
      <c r="CC520" s="325"/>
      <c r="CD520" s="325"/>
      <c r="CE520" s="325"/>
      <c r="CF520" s="325"/>
      <c r="CG520" s="325"/>
      <c r="CH520" s="325"/>
    </row>
    <row r="521" spans="1:86" s="323" customFormat="1" x14ac:dyDescent="0.25">
      <c r="A521" s="102"/>
      <c r="B521" s="102"/>
      <c r="C521" s="102"/>
      <c r="D521" s="102"/>
      <c r="E521" s="102"/>
      <c r="F521" s="102"/>
      <c r="G521" s="102"/>
      <c r="AH521" s="324"/>
      <c r="AI521" s="324"/>
      <c r="AP521" s="324"/>
      <c r="AQ521" s="324"/>
      <c r="BD521" s="324"/>
      <c r="BE521" s="324"/>
      <c r="BF521" s="324"/>
      <c r="BG521" s="324"/>
      <c r="BH521" s="324"/>
      <c r="BI521" s="324"/>
      <c r="BJ521" s="324"/>
      <c r="BK521" s="324"/>
      <c r="BL521" s="324"/>
      <c r="BM521" s="324"/>
      <c r="BN521" s="324"/>
      <c r="BO521" s="324"/>
      <c r="BW521" s="325"/>
      <c r="BX521" s="325"/>
      <c r="BY521" s="325"/>
      <c r="BZ521" s="325"/>
      <c r="CA521" s="325"/>
      <c r="CB521" s="325"/>
      <c r="CC521" s="325"/>
      <c r="CD521" s="325"/>
      <c r="CE521" s="325"/>
      <c r="CF521" s="325"/>
      <c r="CG521" s="325"/>
      <c r="CH521" s="325"/>
    </row>
    <row r="522" spans="1:86" s="323" customFormat="1" x14ac:dyDescent="0.25">
      <c r="A522" s="102"/>
      <c r="B522" s="102"/>
      <c r="C522" s="102"/>
      <c r="D522" s="102"/>
      <c r="E522" s="102"/>
      <c r="F522" s="102"/>
      <c r="G522" s="102"/>
      <c r="AH522" s="324"/>
      <c r="AI522" s="324"/>
      <c r="AP522" s="324"/>
      <c r="AQ522" s="324"/>
      <c r="BD522" s="324"/>
      <c r="BE522" s="324"/>
      <c r="BF522" s="324"/>
      <c r="BG522" s="324"/>
      <c r="BH522" s="324"/>
      <c r="BI522" s="324"/>
      <c r="BJ522" s="324"/>
      <c r="BK522" s="324"/>
      <c r="BL522" s="324"/>
      <c r="BM522" s="324"/>
      <c r="BN522" s="324"/>
      <c r="BO522" s="324"/>
      <c r="BW522" s="325"/>
      <c r="BX522" s="325"/>
      <c r="BY522" s="325"/>
      <c r="BZ522" s="325"/>
      <c r="CA522" s="325"/>
      <c r="CB522" s="325"/>
      <c r="CC522" s="325"/>
      <c r="CD522" s="325"/>
      <c r="CE522" s="325"/>
      <c r="CF522" s="325"/>
      <c r="CG522" s="325"/>
      <c r="CH522" s="325"/>
    </row>
    <row r="523" spans="1:86" s="323" customFormat="1" x14ac:dyDescent="0.25">
      <c r="A523" s="102"/>
      <c r="B523" s="102"/>
      <c r="C523" s="102"/>
      <c r="D523" s="102"/>
      <c r="E523" s="102"/>
      <c r="F523" s="102"/>
      <c r="G523" s="102"/>
      <c r="AH523" s="324"/>
      <c r="AI523" s="324"/>
      <c r="AP523" s="324"/>
      <c r="AQ523" s="324"/>
      <c r="BD523" s="324"/>
      <c r="BE523" s="324"/>
      <c r="BF523" s="324"/>
      <c r="BG523" s="324"/>
      <c r="BH523" s="324"/>
      <c r="BI523" s="324"/>
      <c r="BJ523" s="324"/>
      <c r="BK523" s="324"/>
      <c r="BL523" s="324"/>
      <c r="BM523" s="324"/>
      <c r="BN523" s="324"/>
      <c r="BO523" s="324"/>
      <c r="BW523" s="325"/>
      <c r="BX523" s="325"/>
      <c r="BY523" s="325"/>
      <c r="BZ523" s="325"/>
      <c r="CA523" s="325"/>
      <c r="CB523" s="325"/>
      <c r="CC523" s="325"/>
      <c r="CD523" s="325"/>
      <c r="CE523" s="325"/>
      <c r="CF523" s="325"/>
      <c r="CG523" s="325"/>
      <c r="CH523" s="325"/>
    </row>
    <row r="524" spans="1:86" s="323" customFormat="1" x14ac:dyDescent="0.25">
      <c r="A524" s="102"/>
      <c r="B524" s="102"/>
      <c r="C524" s="102"/>
      <c r="D524" s="102"/>
      <c r="E524" s="102"/>
      <c r="F524" s="102"/>
      <c r="G524" s="102"/>
      <c r="AH524" s="324"/>
      <c r="AI524" s="324"/>
      <c r="AP524" s="324"/>
      <c r="AQ524" s="324"/>
      <c r="BD524" s="324"/>
      <c r="BE524" s="324"/>
      <c r="BF524" s="324"/>
      <c r="BG524" s="324"/>
      <c r="BH524" s="324"/>
      <c r="BI524" s="324"/>
      <c r="BJ524" s="324"/>
      <c r="BK524" s="324"/>
      <c r="BL524" s="324"/>
      <c r="BM524" s="324"/>
      <c r="BN524" s="324"/>
      <c r="BO524" s="324"/>
      <c r="BW524" s="325"/>
      <c r="BX524" s="325"/>
      <c r="BY524" s="325"/>
      <c r="BZ524" s="325"/>
      <c r="CA524" s="325"/>
      <c r="CB524" s="325"/>
      <c r="CC524" s="325"/>
      <c r="CD524" s="325"/>
      <c r="CE524" s="325"/>
      <c r="CF524" s="325"/>
      <c r="CG524" s="325"/>
      <c r="CH524" s="325"/>
    </row>
    <row r="525" spans="1:86" s="323" customFormat="1" x14ac:dyDescent="0.25">
      <c r="A525" s="102"/>
      <c r="B525" s="102"/>
      <c r="C525" s="102"/>
      <c r="D525" s="102"/>
      <c r="E525" s="102"/>
      <c r="F525" s="102"/>
      <c r="G525" s="102"/>
      <c r="AH525" s="324"/>
      <c r="AI525" s="324"/>
      <c r="AP525" s="324"/>
      <c r="AQ525" s="324"/>
      <c r="BD525" s="324"/>
      <c r="BE525" s="324"/>
      <c r="BF525" s="324"/>
      <c r="BG525" s="324"/>
      <c r="BH525" s="324"/>
      <c r="BI525" s="324"/>
      <c r="BJ525" s="324"/>
      <c r="BK525" s="324"/>
      <c r="BL525" s="324"/>
      <c r="BM525" s="324"/>
      <c r="BN525" s="324"/>
      <c r="BO525" s="324"/>
      <c r="BW525" s="325"/>
      <c r="BX525" s="325"/>
      <c r="BY525" s="325"/>
      <c r="BZ525" s="325"/>
      <c r="CA525" s="325"/>
      <c r="CB525" s="325"/>
      <c r="CC525" s="325"/>
      <c r="CD525" s="325"/>
      <c r="CE525" s="325"/>
      <c r="CF525" s="325"/>
      <c r="CG525" s="325"/>
      <c r="CH525" s="325"/>
    </row>
    <row r="526" spans="1:86" s="323" customFormat="1" x14ac:dyDescent="0.25">
      <c r="A526" s="102"/>
      <c r="B526" s="102"/>
      <c r="C526" s="102"/>
      <c r="D526" s="102"/>
      <c r="E526" s="102"/>
      <c r="F526" s="102"/>
      <c r="G526" s="102"/>
      <c r="AH526" s="324"/>
      <c r="AI526" s="324"/>
      <c r="AP526" s="324"/>
      <c r="AQ526" s="324"/>
      <c r="BD526" s="324"/>
      <c r="BE526" s="324"/>
      <c r="BF526" s="324"/>
      <c r="BG526" s="324"/>
      <c r="BH526" s="324"/>
      <c r="BI526" s="324"/>
      <c r="BJ526" s="324"/>
      <c r="BK526" s="324"/>
      <c r="BL526" s="324"/>
      <c r="BM526" s="324"/>
      <c r="BN526" s="324"/>
      <c r="BO526" s="324"/>
      <c r="BW526" s="325"/>
      <c r="BX526" s="325"/>
      <c r="BY526" s="325"/>
      <c r="BZ526" s="325"/>
      <c r="CA526" s="325"/>
      <c r="CB526" s="325"/>
      <c r="CC526" s="325"/>
      <c r="CD526" s="325"/>
      <c r="CE526" s="325"/>
      <c r="CF526" s="325"/>
      <c r="CG526" s="325"/>
      <c r="CH526" s="325"/>
    </row>
    <row r="527" spans="1:86" s="323" customFormat="1" x14ac:dyDescent="0.25">
      <c r="A527" s="102"/>
      <c r="B527" s="102"/>
      <c r="C527" s="102"/>
      <c r="D527" s="102"/>
      <c r="E527" s="102"/>
      <c r="F527" s="102"/>
      <c r="G527" s="102"/>
      <c r="AH527" s="324"/>
      <c r="AI527" s="324"/>
      <c r="AP527" s="324"/>
      <c r="AQ527" s="324"/>
      <c r="BD527" s="324"/>
      <c r="BE527" s="324"/>
      <c r="BF527" s="324"/>
      <c r="BG527" s="324"/>
      <c r="BH527" s="324"/>
      <c r="BI527" s="324"/>
      <c r="BJ527" s="324"/>
      <c r="BK527" s="324"/>
      <c r="BL527" s="324"/>
      <c r="BM527" s="324"/>
      <c r="BN527" s="324"/>
      <c r="BO527" s="324"/>
      <c r="BW527" s="325"/>
      <c r="BX527" s="325"/>
      <c r="BY527" s="325"/>
      <c r="BZ527" s="325"/>
      <c r="CA527" s="325"/>
      <c r="CB527" s="325"/>
      <c r="CC527" s="325"/>
      <c r="CD527" s="325"/>
      <c r="CE527" s="325"/>
      <c r="CF527" s="325"/>
      <c r="CG527" s="325"/>
      <c r="CH527" s="325"/>
    </row>
    <row r="528" spans="1:86" s="323" customFormat="1" x14ac:dyDescent="0.25">
      <c r="A528" s="102"/>
      <c r="B528" s="102"/>
      <c r="C528" s="102"/>
      <c r="D528" s="102"/>
      <c r="E528" s="102"/>
      <c r="F528" s="102"/>
      <c r="G528" s="102"/>
      <c r="AH528" s="324"/>
      <c r="AI528" s="324"/>
      <c r="AP528" s="324"/>
      <c r="AQ528" s="324"/>
      <c r="BD528" s="324"/>
      <c r="BE528" s="324"/>
      <c r="BF528" s="324"/>
      <c r="BG528" s="324"/>
      <c r="BH528" s="324"/>
      <c r="BI528" s="324"/>
      <c r="BJ528" s="324"/>
      <c r="BK528" s="324"/>
      <c r="BL528" s="324"/>
      <c r="BM528" s="324"/>
      <c r="BN528" s="324"/>
      <c r="BO528" s="324"/>
      <c r="BW528" s="325"/>
      <c r="BX528" s="325"/>
      <c r="BY528" s="325"/>
      <c r="BZ528" s="325"/>
      <c r="CA528" s="325"/>
      <c r="CB528" s="325"/>
      <c r="CC528" s="325"/>
      <c r="CD528" s="325"/>
      <c r="CE528" s="325"/>
      <c r="CF528" s="325"/>
      <c r="CG528" s="325"/>
      <c r="CH528" s="325"/>
    </row>
    <row r="529" spans="1:86" s="323" customFormat="1" x14ac:dyDescent="0.25">
      <c r="A529" s="102"/>
      <c r="B529" s="102"/>
      <c r="C529" s="102"/>
      <c r="D529" s="102"/>
      <c r="E529" s="102"/>
      <c r="F529" s="102"/>
      <c r="G529" s="102"/>
      <c r="AH529" s="324"/>
      <c r="AI529" s="324"/>
      <c r="AP529" s="324"/>
      <c r="AQ529" s="324"/>
      <c r="BD529" s="324"/>
      <c r="BE529" s="324"/>
      <c r="BF529" s="324"/>
      <c r="BG529" s="324"/>
      <c r="BH529" s="324"/>
      <c r="BI529" s="324"/>
      <c r="BJ529" s="324"/>
      <c r="BK529" s="324"/>
      <c r="BL529" s="324"/>
      <c r="BM529" s="324"/>
      <c r="BN529" s="324"/>
      <c r="BO529" s="324"/>
      <c r="BW529" s="325"/>
      <c r="BX529" s="325"/>
      <c r="BY529" s="325"/>
      <c r="BZ529" s="325"/>
      <c r="CA529" s="325"/>
      <c r="CB529" s="325"/>
      <c r="CC529" s="325"/>
      <c r="CD529" s="325"/>
      <c r="CE529" s="325"/>
      <c r="CF529" s="325"/>
      <c r="CG529" s="325"/>
      <c r="CH529" s="325"/>
    </row>
    <row r="530" spans="1:86" s="323" customFormat="1" x14ac:dyDescent="0.25">
      <c r="A530" s="102"/>
      <c r="B530" s="102"/>
      <c r="C530" s="102"/>
      <c r="D530" s="102"/>
      <c r="E530" s="102"/>
      <c r="F530" s="102"/>
      <c r="G530" s="102"/>
      <c r="AH530" s="324"/>
      <c r="AI530" s="324"/>
      <c r="AP530" s="324"/>
      <c r="AQ530" s="324"/>
      <c r="BD530" s="324"/>
      <c r="BE530" s="324"/>
      <c r="BF530" s="324"/>
      <c r="BG530" s="324"/>
      <c r="BH530" s="324"/>
      <c r="BI530" s="324"/>
      <c r="BJ530" s="324"/>
      <c r="BK530" s="324"/>
      <c r="BL530" s="324"/>
      <c r="BM530" s="324"/>
      <c r="BN530" s="324"/>
      <c r="BO530" s="324"/>
      <c r="BW530" s="325"/>
      <c r="BX530" s="325"/>
      <c r="BY530" s="325"/>
      <c r="BZ530" s="325"/>
      <c r="CA530" s="325"/>
      <c r="CB530" s="325"/>
      <c r="CC530" s="325"/>
      <c r="CD530" s="325"/>
      <c r="CE530" s="325"/>
      <c r="CF530" s="325"/>
      <c r="CG530" s="325"/>
      <c r="CH530" s="325"/>
    </row>
    <row r="531" spans="1:86" s="323" customFormat="1" x14ac:dyDescent="0.25">
      <c r="A531" s="102"/>
      <c r="B531" s="102"/>
      <c r="C531" s="102"/>
      <c r="D531" s="102"/>
      <c r="E531" s="102"/>
      <c r="F531" s="102"/>
      <c r="G531" s="102"/>
      <c r="AH531" s="324"/>
      <c r="AI531" s="324"/>
      <c r="AP531" s="324"/>
      <c r="AQ531" s="324"/>
      <c r="BD531" s="324"/>
      <c r="BE531" s="324"/>
      <c r="BF531" s="324"/>
      <c r="BG531" s="324"/>
      <c r="BH531" s="324"/>
      <c r="BI531" s="324"/>
      <c r="BJ531" s="324"/>
      <c r="BK531" s="324"/>
      <c r="BL531" s="324"/>
      <c r="BM531" s="324"/>
      <c r="BN531" s="324"/>
      <c r="BO531" s="324"/>
      <c r="BW531" s="325"/>
      <c r="BX531" s="325"/>
      <c r="BY531" s="325"/>
      <c r="BZ531" s="325"/>
      <c r="CA531" s="325"/>
      <c r="CB531" s="325"/>
      <c r="CC531" s="325"/>
      <c r="CD531" s="325"/>
      <c r="CE531" s="325"/>
      <c r="CF531" s="325"/>
      <c r="CG531" s="325"/>
      <c r="CH531" s="325"/>
    </row>
    <row r="532" spans="1:86" s="323" customFormat="1" x14ac:dyDescent="0.25">
      <c r="A532" s="102"/>
      <c r="B532" s="102"/>
      <c r="C532" s="102"/>
      <c r="D532" s="102"/>
      <c r="E532" s="102"/>
      <c r="F532" s="102"/>
      <c r="G532" s="102"/>
      <c r="AH532" s="324"/>
      <c r="AI532" s="324"/>
      <c r="AP532" s="324"/>
      <c r="AQ532" s="324"/>
      <c r="BD532" s="324"/>
      <c r="BE532" s="324"/>
      <c r="BF532" s="324"/>
      <c r="BG532" s="324"/>
      <c r="BH532" s="324"/>
      <c r="BI532" s="324"/>
      <c r="BJ532" s="324"/>
      <c r="BK532" s="324"/>
      <c r="BL532" s="324"/>
      <c r="BM532" s="324"/>
      <c r="BN532" s="324"/>
      <c r="BO532" s="324"/>
      <c r="BW532" s="325"/>
      <c r="BX532" s="325"/>
      <c r="BY532" s="325"/>
      <c r="BZ532" s="325"/>
      <c r="CA532" s="325"/>
      <c r="CB532" s="325"/>
      <c r="CC532" s="325"/>
      <c r="CD532" s="325"/>
      <c r="CE532" s="325"/>
      <c r="CF532" s="325"/>
      <c r="CG532" s="325"/>
      <c r="CH532" s="325"/>
    </row>
    <row r="533" spans="1:86" s="323" customFormat="1" x14ac:dyDescent="0.25">
      <c r="A533" s="102"/>
      <c r="B533" s="102"/>
      <c r="C533" s="102"/>
      <c r="D533" s="102"/>
      <c r="E533" s="102"/>
      <c r="F533" s="102"/>
      <c r="G533" s="102"/>
      <c r="AH533" s="324"/>
      <c r="AI533" s="324"/>
      <c r="AP533" s="324"/>
      <c r="AQ533" s="324"/>
      <c r="BD533" s="324"/>
      <c r="BE533" s="324"/>
      <c r="BF533" s="324"/>
      <c r="BG533" s="324"/>
      <c r="BH533" s="324"/>
      <c r="BI533" s="324"/>
      <c r="BJ533" s="324"/>
      <c r="BK533" s="324"/>
      <c r="BL533" s="324"/>
      <c r="BM533" s="324"/>
      <c r="BN533" s="324"/>
      <c r="BO533" s="324"/>
      <c r="BW533" s="325"/>
      <c r="BX533" s="325"/>
      <c r="BY533" s="325"/>
      <c r="BZ533" s="325"/>
      <c r="CA533" s="325"/>
      <c r="CB533" s="325"/>
      <c r="CC533" s="325"/>
      <c r="CD533" s="325"/>
      <c r="CE533" s="325"/>
      <c r="CF533" s="325"/>
      <c r="CG533" s="325"/>
      <c r="CH533" s="325"/>
    </row>
    <row r="534" spans="1:86" s="323" customFormat="1" x14ac:dyDescent="0.25">
      <c r="A534" s="102"/>
      <c r="B534" s="102"/>
      <c r="C534" s="102"/>
      <c r="D534" s="102"/>
      <c r="E534" s="102"/>
      <c r="F534" s="102"/>
      <c r="G534" s="102"/>
      <c r="AH534" s="324"/>
      <c r="AI534" s="324"/>
      <c r="AP534" s="324"/>
      <c r="AQ534" s="324"/>
      <c r="BD534" s="324"/>
      <c r="BE534" s="324"/>
      <c r="BF534" s="324"/>
      <c r="BG534" s="324"/>
      <c r="BH534" s="324"/>
      <c r="BI534" s="324"/>
      <c r="BJ534" s="324"/>
      <c r="BK534" s="324"/>
      <c r="BL534" s="324"/>
      <c r="BM534" s="324"/>
      <c r="BN534" s="324"/>
      <c r="BO534" s="324"/>
      <c r="BW534" s="325"/>
      <c r="BX534" s="325"/>
      <c r="BY534" s="325"/>
      <c r="BZ534" s="325"/>
      <c r="CA534" s="325"/>
      <c r="CB534" s="325"/>
      <c r="CC534" s="325"/>
      <c r="CD534" s="325"/>
      <c r="CE534" s="325"/>
      <c r="CF534" s="325"/>
      <c r="CG534" s="325"/>
      <c r="CH534" s="325"/>
    </row>
    <row r="535" spans="1:86" s="323" customFormat="1" x14ac:dyDescent="0.25">
      <c r="A535" s="102"/>
      <c r="B535" s="102"/>
      <c r="C535" s="102"/>
      <c r="D535" s="102"/>
      <c r="E535" s="102"/>
      <c r="F535" s="102"/>
      <c r="G535" s="102"/>
      <c r="AH535" s="324"/>
      <c r="AI535" s="324"/>
      <c r="AP535" s="324"/>
      <c r="AQ535" s="324"/>
      <c r="BD535" s="324"/>
      <c r="BE535" s="324"/>
      <c r="BF535" s="324"/>
      <c r="BG535" s="324"/>
      <c r="BH535" s="324"/>
      <c r="BI535" s="324"/>
      <c r="BJ535" s="324"/>
      <c r="BK535" s="324"/>
      <c r="BL535" s="324"/>
      <c r="BM535" s="324"/>
      <c r="BN535" s="324"/>
      <c r="BO535" s="324"/>
      <c r="BW535" s="325"/>
      <c r="BX535" s="325"/>
      <c r="BY535" s="325"/>
      <c r="BZ535" s="325"/>
      <c r="CA535" s="325"/>
      <c r="CB535" s="325"/>
      <c r="CC535" s="325"/>
      <c r="CD535" s="325"/>
      <c r="CE535" s="325"/>
      <c r="CF535" s="325"/>
      <c r="CG535" s="325"/>
      <c r="CH535" s="325"/>
    </row>
    <row r="536" spans="1:86" s="323" customFormat="1" x14ac:dyDescent="0.25">
      <c r="A536" s="102"/>
      <c r="B536" s="102"/>
      <c r="C536" s="102"/>
      <c r="D536" s="102"/>
      <c r="E536" s="102"/>
      <c r="F536" s="102"/>
      <c r="G536" s="102"/>
      <c r="AH536" s="324"/>
      <c r="AI536" s="324"/>
      <c r="AP536" s="324"/>
      <c r="AQ536" s="324"/>
      <c r="BD536" s="324"/>
      <c r="BE536" s="324"/>
      <c r="BF536" s="324"/>
      <c r="BG536" s="324"/>
      <c r="BH536" s="324"/>
      <c r="BI536" s="324"/>
      <c r="BJ536" s="324"/>
      <c r="BK536" s="324"/>
      <c r="BL536" s="324"/>
      <c r="BM536" s="324"/>
      <c r="BN536" s="324"/>
      <c r="BO536" s="324"/>
      <c r="BW536" s="325"/>
      <c r="BX536" s="325"/>
      <c r="BY536" s="325"/>
      <c r="BZ536" s="325"/>
      <c r="CA536" s="325"/>
      <c r="CB536" s="325"/>
      <c r="CC536" s="325"/>
      <c r="CD536" s="325"/>
      <c r="CE536" s="325"/>
      <c r="CF536" s="325"/>
      <c r="CG536" s="325"/>
      <c r="CH536" s="325"/>
    </row>
    <row r="537" spans="1:86" s="323" customFormat="1" x14ac:dyDescent="0.25">
      <c r="A537" s="102"/>
      <c r="B537" s="102"/>
      <c r="C537" s="102"/>
      <c r="D537" s="102"/>
      <c r="E537" s="102"/>
      <c r="F537" s="102"/>
      <c r="G537" s="102"/>
      <c r="AH537" s="324"/>
      <c r="AI537" s="324"/>
      <c r="AP537" s="324"/>
      <c r="AQ537" s="324"/>
      <c r="BD537" s="324"/>
      <c r="BE537" s="324"/>
      <c r="BF537" s="324"/>
      <c r="BG537" s="324"/>
      <c r="BH537" s="324"/>
      <c r="BI537" s="324"/>
      <c r="BJ537" s="324"/>
      <c r="BK537" s="324"/>
      <c r="BL537" s="324"/>
      <c r="BM537" s="324"/>
      <c r="BN537" s="324"/>
      <c r="BO537" s="324"/>
      <c r="BW537" s="325"/>
      <c r="BX537" s="325"/>
      <c r="BY537" s="325"/>
      <c r="BZ537" s="325"/>
      <c r="CA537" s="325"/>
      <c r="CB537" s="325"/>
      <c r="CC537" s="325"/>
      <c r="CD537" s="325"/>
      <c r="CE537" s="325"/>
      <c r="CF537" s="325"/>
      <c r="CG537" s="325"/>
      <c r="CH537" s="325"/>
    </row>
    <row r="538" spans="1:86" s="323" customFormat="1" x14ac:dyDescent="0.25">
      <c r="A538" s="102"/>
      <c r="B538" s="102"/>
      <c r="C538" s="102"/>
      <c r="D538" s="102"/>
      <c r="E538" s="102"/>
      <c r="F538" s="102"/>
      <c r="G538" s="102"/>
      <c r="AH538" s="324"/>
      <c r="AI538" s="324"/>
      <c r="AP538" s="324"/>
      <c r="AQ538" s="324"/>
      <c r="BD538" s="324"/>
      <c r="BE538" s="324"/>
      <c r="BF538" s="324"/>
      <c r="BG538" s="324"/>
      <c r="BH538" s="324"/>
      <c r="BI538" s="324"/>
      <c r="BJ538" s="324"/>
      <c r="BK538" s="324"/>
      <c r="BL538" s="324"/>
      <c r="BM538" s="324"/>
      <c r="BN538" s="324"/>
      <c r="BO538" s="324"/>
      <c r="BW538" s="325"/>
      <c r="BX538" s="325"/>
      <c r="BY538" s="325"/>
      <c r="BZ538" s="325"/>
      <c r="CA538" s="325"/>
      <c r="CB538" s="325"/>
      <c r="CC538" s="325"/>
      <c r="CD538" s="325"/>
      <c r="CE538" s="325"/>
      <c r="CF538" s="325"/>
      <c r="CG538" s="325"/>
      <c r="CH538" s="325"/>
    </row>
    <row r="539" spans="1:86" s="323" customFormat="1" x14ac:dyDescent="0.25">
      <c r="A539" s="102"/>
      <c r="B539" s="102"/>
      <c r="C539" s="102"/>
      <c r="D539" s="102"/>
      <c r="E539" s="102"/>
      <c r="F539" s="102"/>
      <c r="G539" s="102"/>
      <c r="AH539" s="324"/>
      <c r="AI539" s="324"/>
      <c r="AP539" s="324"/>
      <c r="AQ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W539" s="325"/>
      <c r="BX539" s="325"/>
      <c r="BY539" s="325"/>
      <c r="BZ539" s="325"/>
      <c r="CA539" s="325"/>
      <c r="CB539" s="325"/>
      <c r="CC539" s="325"/>
      <c r="CD539" s="325"/>
      <c r="CE539" s="325"/>
      <c r="CF539" s="325"/>
      <c r="CG539" s="325"/>
      <c r="CH539" s="325"/>
    </row>
    <row r="540" spans="1:86" s="323" customFormat="1" x14ac:dyDescent="0.25">
      <c r="A540" s="102"/>
      <c r="B540" s="102"/>
      <c r="C540" s="102"/>
      <c r="D540" s="102"/>
      <c r="E540" s="102"/>
      <c r="F540" s="102"/>
      <c r="G540" s="102"/>
      <c r="AH540" s="324"/>
      <c r="AI540" s="324"/>
      <c r="AP540" s="324"/>
      <c r="AQ540" s="324"/>
      <c r="BD540" s="324"/>
      <c r="BE540" s="324"/>
      <c r="BF540" s="324"/>
      <c r="BG540" s="324"/>
      <c r="BH540" s="324"/>
      <c r="BI540" s="324"/>
      <c r="BJ540" s="324"/>
      <c r="BK540" s="324"/>
      <c r="BL540" s="324"/>
      <c r="BM540" s="324"/>
      <c r="BN540" s="324"/>
      <c r="BO540" s="324"/>
      <c r="BW540" s="325"/>
      <c r="BX540" s="325"/>
      <c r="BY540" s="325"/>
      <c r="BZ540" s="325"/>
      <c r="CA540" s="325"/>
      <c r="CB540" s="325"/>
      <c r="CC540" s="325"/>
      <c r="CD540" s="325"/>
      <c r="CE540" s="325"/>
      <c r="CF540" s="325"/>
      <c r="CG540" s="325"/>
      <c r="CH540" s="325"/>
    </row>
    <row r="541" spans="1:86" s="323" customFormat="1" x14ac:dyDescent="0.25">
      <c r="A541" s="102"/>
      <c r="B541" s="102"/>
      <c r="C541" s="102"/>
      <c r="D541" s="102"/>
      <c r="E541" s="102"/>
      <c r="F541" s="102"/>
      <c r="G541" s="102"/>
      <c r="AH541" s="324"/>
      <c r="AI541" s="324"/>
      <c r="AP541" s="324"/>
      <c r="AQ541" s="324"/>
      <c r="BD541" s="324"/>
      <c r="BE541" s="324"/>
      <c r="BF541" s="324"/>
      <c r="BG541" s="324"/>
      <c r="BH541" s="324"/>
      <c r="BI541" s="324"/>
      <c r="BJ541" s="324"/>
      <c r="BK541" s="324"/>
      <c r="BL541" s="324"/>
      <c r="BM541" s="324"/>
      <c r="BN541" s="324"/>
      <c r="BO541" s="324"/>
      <c r="BW541" s="325"/>
      <c r="BX541" s="325"/>
      <c r="BY541" s="325"/>
      <c r="BZ541" s="325"/>
      <c r="CA541" s="325"/>
      <c r="CB541" s="325"/>
      <c r="CC541" s="325"/>
      <c r="CD541" s="325"/>
      <c r="CE541" s="325"/>
      <c r="CF541" s="325"/>
      <c r="CG541" s="325"/>
      <c r="CH541" s="325"/>
    </row>
    <row r="542" spans="1:86" s="323" customFormat="1" x14ac:dyDescent="0.25">
      <c r="A542" s="102"/>
      <c r="B542" s="102"/>
      <c r="C542" s="102"/>
      <c r="D542" s="102"/>
      <c r="E542" s="102"/>
      <c r="F542" s="102"/>
      <c r="G542" s="102"/>
      <c r="AH542" s="324"/>
      <c r="AI542" s="324"/>
      <c r="AP542" s="324"/>
      <c r="AQ542" s="324"/>
      <c r="BD542" s="324"/>
      <c r="BE542" s="324"/>
      <c r="BF542" s="324"/>
      <c r="BG542" s="324"/>
      <c r="BH542" s="324"/>
      <c r="BI542" s="324"/>
      <c r="BJ542" s="324"/>
      <c r="BK542" s="324"/>
      <c r="BL542" s="324"/>
      <c r="BM542" s="324"/>
      <c r="BN542" s="324"/>
      <c r="BO542" s="324"/>
      <c r="BW542" s="325"/>
      <c r="BX542" s="325"/>
      <c r="BY542" s="325"/>
      <c r="BZ542" s="325"/>
      <c r="CA542" s="325"/>
      <c r="CB542" s="325"/>
      <c r="CC542" s="325"/>
      <c r="CD542" s="325"/>
      <c r="CE542" s="325"/>
      <c r="CF542" s="325"/>
      <c r="CG542" s="325"/>
      <c r="CH542" s="325"/>
    </row>
    <row r="543" spans="1:86" s="323" customFormat="1" x14ac:dyDescent="0.25">
      <c r="A543" s="102"/>
      <c r="B543" s="102"/>
      <c r="C543" s="102"/>
      <c r="D543" s="102"/>
      <c r="E543" s="102"/>
      <c r="F543" s="102"/>
      <c r="G543" s="102"/>
      <c r="AH543" s="324"/>
      <c r="AI543" s="324"/>
      <c r="AP543" s="324"/>
      <c r="AQ543" s="324"/>
      <c r="BD543" s="324"/>
      <c r="BE543" s="324"/>
      <c r="BF543" s="324"/>
      <c r="BG543" s="324"/>
      <c r="BH543" s="324"/>
      <c r="BI543" s="324"/>
      <c r="BJ543" s="324"/>
      <c r="BK543" s="324"/>
      <c r="BL543" s="324"/>
      <c r="BM543" s="324"/>
      <c r="BN543" s="324"/>
      <c r="BO543" s="324"/>
      <c r="BW543" s="325"/>
      <c r="BX543" s="325"/>
      <c r="BY543" s="325"/>
      <c r="BZ543" s="325"/>
      <c r="CA543" s="325"/>
      <c r="CB543" s="325"/>
      <c r="CC543" s="325"/>
      <c r="CD543" s="325"/>
      <c r="CE543" s="325"/>
      <c r="CF543" s="325"/>
      <c r="CG543" s="325"/>
      <c r="CH543" s="325"/>
    </row>
    <row r="544" spans="1:86" s="323" customFormat="1" x14ac:dyDescent="0.25">
      <c r="A544" s="102"/>
      <c r="B544" s="102"/>
      <c r="C544" s="102"/>
      <c r="D544" s="102"/>
      <c r="E544" s="102"/>
      <c r="F544" s="102"/>
      <c r="G544" s="102"/>
      <c r="AH544" s="324"/>
      <c r="AI544" s="324"/>
      <c r="AP544" s="324"/>
      <c r="AQ544" s="324"/>
      <c r="BD544" s="324"/>
      <c r="BE544" s="324"/>
      <c r="BF544" s="324"/>
      <c r="BG544" s="324"/>
      <c r="BH544" s="324"/>
      <c r="BI544" s="324"/>
      <c r="BJ544" s="324"/>
      <c r="BK544" s="324"/>
      <c r="BL544" s="324"/>
      <c r="BM544" s="324"/>
      <c r="BN544" s="324"/>
      <c r="BO544" s="324"/>
      <c r="BW544" s="325"/>
      <c r="BX544" s="325"/>
      <c r="BY544" s="325"/>
      <c r="BZ544" s="325"/>
      <c r="CA544" s="325"/>
      <c r="CB544" s="325"/>
      <c r="CC544" s="325"/>
      <c r="CD544" s="325"/>
      <c r="CE544" s="325"/>
      <c r="CF544" s="325"/>
      <c r="CG544" s="325"/>
      <c r="CH544" s="325"/>
    </row>
    <row r="545" spans="1:86" s="323" customFormat="1" x14ac:dyDescent="0.25">
      <c r="A545" s="102"/>
      <c r="B545" s="102"/>
      <c r="C545" s="102"/>
      <c r="D545" s="102"/>
      <c r="E545" s="102"/>
      <c r="F545" s="102"/>
      <c r="G545" s="102"/>
      <c r="AH545" s="324"/>
      <c r="AI545" s="324"/>
      <c r="AP545" s="324"/>
      <c r="AQ545" s="324"/>
      <c r="BD545" s="324"/>
      <c r="BE545" s="324"/>
      <c r="BF545" s="324"/>
      <c r="BG545" s="324"/>
      <c r="BH545" s="324"/>
      <c r="BI545" s="324"/>
      <c r="BJ545" s="324"/>
      <c r="BK545" s="324"/>
      <c r="BL545" s="324"/>
      <c r="BM545" s="324"/>
      <c r="BN545" s="324"/>
      <c r="BO545" s="324"/>
      <c r="BW545" s="325"/>
      <c r="BX545" s="325"/>
      <c r="BY545" s="325"/>
      <c r="BZ545" s="325"/>
      <c r="CA545" s="325"/>
      <c r="CB545" s="325"/>
      <c r="CC545" s="325"/>
      <c r="CD545" s="325"/>
      <c r="CE545" s="325"/>
      <c r="CF545" s="325"/>
      <c r="CG545" s="325"/>
      <c r="CH545" s="325"/>
    </row>
    <row r="546" spans="1:86" s="323" customFormat="1" x14ac:dyDescent="0.25">
      <c r="A546" s="102"/>
      <c r="B546" s="102"/>
      <c r="C546" s="102"/>
      <c r="D546" s="102"/>
      <c r="E546" s="102"/>
      <c r="F546" s="102"/>
      <c r="G546" s="102"/>
      <c r="AH546" s="324"/>
      <c r="AI546" s="324"/>
      <c r="AP546" s="324"/>
      <c r="AQ546" s="324"/>
      <c r="BD546" s="324"/>
      <c r="BE546" s="324"/>
      <c r="BF546" s="324"/>
      <c r="BG546" s="324"/>
      <c r="BH546" s="324"/>
      <c r="BI546" s="324"/>
      <c r="BJ546" s="324"/>
      <c r="BK546" s="324"/>
      <c r="BL546" s="324"/>
      <c r="BM546" s="324"/>
      <c r="BN546" s="324"/>
      <c r="BO546" s="324"/>
      <c r="BW546" s="325"/>
      <c r="BX546" s="325"/>
      <c r="BY546" s="325"/>
      <c r="BZ546" s="325"/>
      <c r="CA546" s="325"/>
      <c r="CB546" s="325"/>
      <c r="CC546" s="325"/>
      <c r="CD546" s="325"/>
      <c r="CE546" s="325"/>
      <c r="CF546" s="325"/>
      <c r="CG546" s="325"/>
      <c r="CH546" s="325"/>
    </row>
    <row r="547" spans="1:86" s="323" customFormat="1" x14ac:dyDescent="0.25">
      <c r="A547" s="102"/>
      <c r="B547" s="102"/>
      <c r="C547" s="102"/>
      <c r="D547" s="102"/>
      <c r="E547" s="102"/>
      <c r="F547" s="102"/>
      <c r="G547" s="102"/>
      <c r="AH547" s="324"/>
      <c r="AI547" s="324"/>
      <c r="AP547" s="324"/>
      <c r="AQ547" s="324"/>
      <c r="BD547" s="324"/>
      <c r="BE547" s="324"/>
      <c r="BF547" s="324"/>
      <c r="BG547" s="324"/>
      <c r="BH547" s="324"/>
      <c r="BI547" s="324"/>
      <c r="BJ547" s="324"/>
      <c r="BK547" s="324"/>
      <c r="BL547" s="324"/>
      <c r="BM547" s="324"/>
      <c r="BN547" s="324"/>
      <c r="BO547" s="324"/>
      <c r="BW547" s="325"/>
      <c r="BX547" s="325"/>
      <c r="BY547" s="325"/>
      <c r="BZ547" s="325"/>
      <c r="CA547" s="325"/>
      <c r="CB547" s="325"/>
      <c r="CC547" s="325"/>
      <c r="CD547" s="325"/>
      <c r="CE547" s="325"/>
      <c r="CF547" s="325"/>
      <c r="CG547" s="325"/>
      <c r="CH547" s="325"/>
    </row>
    <row r="548" spans="1:86" s="323" customFormat="1" x14ac:dyDescent="0.25">
      <c r="A548" s="102"/>
      <c r="B548" s="102"/>
      <c r="C548" s="102"/>
      <c r="D548" s="102"/>
      <c r="E548" s="102"/>
      <c r="F548" s="102"/>
      <c r="G548" s="102"/>
      <c r="AH548" s="324"/>
      <c r="AI548" s="324"/>
      <c r="AP548" s="324"/>
      <c r="AQ548" s="324"/>
      <c r="BD548" s="324"/>
      <c r="BE548" s="324"/>
      <c r="BF548" s="324"/>
      <c r="BG548" s="324"/>
      <c r="BH548" s="324"/>
      <c r="BI548" s="324"/>
      <c r="BJ548" s="324"/>
      <c r="BK548" s="324"/>
      <c r="BL548" s="324"/>
      <c r="BM548" s="324"/>
      <c r="BN548" s="324"/>
      <c r="BO548" s="324"/>
      <c r="BW548" s="325"/>
      <c r="BX548" s="325"/>
      <c r="BY548" s="325"/>
      <c r="BZ548" s="325"/>
      <c r="CA548" s="325"/>
      <c r="CB548" s="325"/>
      <c r="CC548" s="325"/>
      <c r="CD548" s="325"/>
      <c r="CE548" s="325"/>
      <c r="CF548" s="325"/>
      <c r="CG548" s="325"/>
      <c r="CH548" s="325"/>
    </row>
    <row r="549" spans="1:86" s="323" customFormat="1" x14ac:dyDescent="0.25">
      <c r="A549" s="102"/>
      <c r="B549" s="102"/>
      <c r="C549" s="102"/>
      <c r="D549" s="102"/>
      <c r="E549" s="102"/>
      <c r="F549" s="102"/>
      <c r="G549" s="102"/>
      <c r="AH549" s="324"/>
      <c r="AI549" s="324"/>
      <c r="AP549" s="324"/>
      <c r="AQ549" s="324"/>
      <c r="BD549" s="324"/>
      <c r="BE549" s="324"/>
      <c r="BF549" s="324"/>
      <c r="BG549" s="324"/>
      <c r="BH549" s="324"/>
      <c r="BI549" s="324"/>
      <c r="BJ549" s="324"/>
      <c r="BK549" s="324"/>
      <c r="BL549" s="324"/>
      <c r="BM549" s="324"/>
      <c r="BN549" s="324"/>
      <c r="BO549" s="324"/>
      <c r="BW549" s="325"/>
      <c r="BX549" s="325"/>
      <c r="BY549" s="325"/>
      <c r="BZ549" s="325"/>
      <c r="CA549" s="325"/>
      <c r="CB549" s="325"/>
      <c r="CC549" s="325"/>
      <c r="CD549" s="325"/>
      <c r="CE549" s="325"/>
      <c r="CF549" s="325"/>
      <c r="CG549" s="325"/>
      <c r="CH549" s="325"/>
    </row>
    <row r="550" spans="1:86" s="323" customFormat="1" x14ac:dyDescent="0.25">
      <c r="A550" s="102"/>
      <c r="B550" s="102"/>
      <c r="C550" s="102"/>
      <c r="D550" s="102"/>
      <c r="E550" s="102"/>
      <c r="F550" s="102"/>
      <c r="G550" s="102"/>
      <c r="AH550" s="324"/>
      <c r="AI550" s="324"/>
      <c r="AP550" s="324"/>
      <c r="AQ550" s="324"/>
      <c r="BD550" s="324"/>
      <c r="BE550" s="324"/>
      <c r="BF550" s="324"/>
      <c r="BG550" s="324"/>
      <c r="BH550" s="324"/>
      <c r="BI550" s="324"/>
      <c r="BJ550" s="324"/>
      <c r="BK550" s="324"/>
      <c r="BL550" s="324"/>
      <c r="BM550" s="324"/>
      <c r="BN550" s="324"/>
      <c r="BO550" s="324"/>
      <c r="BW550" s="325"/>
      <c r="BX550" s="325"/>
      <c r="BY550" s="325"/>
      <c r="BZ550" s="325"/>
      <c r="CA550" s="325"/>
      <c r="CB550" s="325"/>
      <c r="CC550" s="325"/>
      <c r="CD550" s="325"/>
      <c r="CE550" s="325"/>
      <c r="CF550" s="325"/>
      <c r="CG550" s="325"/>
      <c r="CH550" s="325"/>
    </row>
    <row r="551" spans="1:86" s="323" customFormat="1" x14ac:dyDescent="0.25">
      <c r="A551" s="102"/>
      <c r="B551" s="102"/>
      <c r="C551" s="102"/>
      <c r="D551" s="102"/>
      <c r="E551" s="102"/>
      <c r="F551" s="102"/>
      <c r="G551" s="102"/>
      <c r="AH551" s="324"/>
      <c r="AI551" s="324"/>
      <c r="AP551" s="324"/>
      <c r="AQ551" s="324"/>
      <c r="BD551" s="324"/>
      <c r="BE551" s="324"/>
      <c r="BF551" s="324"/>
      <c r="BG551" s="324"/>
      <c r="BH551" s="324"/>
      <c r="BI551" s="324"/>
      <c r="BJ551" s="324"/>
      <c r="BK551" s="324"/>
      <c r="BL551" s="324"/>
      <c r="BM551" s="324"/>
      <c r="BN551" s="324"/>
      <c r="BO551" s="324"/>
      <c r="BW551" s="325"/>
      <c r="BX551" s="325"/>
      <c r="BY551" s="325"/>
      <c r="BZ551" s="325"/>
      <c r="CA551" s="325"/>
      <c r="CB551" s="325"/>
      <c r="CC551" s="325"/>
      <c r="CD551" s="325"/>
      <c r="CE551" s="325"/>
      <c r="CF551" s="325"/>
      <c r="CG551" s="325"/>
      <c r="CH551" s="325"/>
    </row>
    <row r="552" spans="1:86" s="323" customFormat="1" x14ac:dyDescent="0.25">
      <c r="A552" s="102"/>
      <c r="B552" s="102"/>
      <c r="C552" s="102"/>
      <c r="D552" s="102"/>
      <c r="E552" s="102"/>
      <c r="F552" s="102"/>
      <c r="G552" s="102"/>
      <c r="AH552" s="324"/>
      <c r="AI552" s="324"/>
      <c r="AP552" s="324"/>
      <c r="AQ552" s="324"/>
      <c r="BD552" s="324"/>
      <c r="BE552" s="324"/>
      <c r="BF552" s="324"/>
      <c r="BG552" s="324"/>
      <c r="BH552" s="324"/>
      <c r="BI552" s="324"/>
      <c r="BJ552" s="324"/>
      <c r="BK552" s="324"/>
      <c r="BL552" s="324"/>
      <c r="BM552" s="324"/>
      <c r="BN552" s="324"/>
      <c r="BO552" s="324"/>
      <c r="BW552" s="325"/>
      <c r="BX552" s="325"/>
      <c r="BY552" s="325"/>
      <c r="BZ552" s="325"/>
      <c r="CA552" s="325"/>
      <c r="CB552" s="325"/>
      <c r="CC552" s="325"/>
      <c r="CD552" s="325"/>
      <c r="CE552" s="325"/>
      <c r="CF552" s="325"/>
      <c r="CG552" s="325"/>
      <c r="CH552" s="325"/>
    </row>
    <row r="553" spans="1:86" s="323" customFormat="1" x14ac:dyDescent="0.25">
      <c r="A553" s="102"/>
      <c r="B553" s="102"/>
      <c r="C553" s="102"/>
      <c r="D553" s="102"/>
      <c r="E553" s="102"/>
      <c r="F553" s="102"/>
      <c r="G553" s="102"/>
      <c r="AH553" s="324"/>
      <c r="AI553" s="324"/>
      <c r="AP553" s="324"/>
      <c r="AQ553" s="324"/>
      <c r="BD553" s="324"/>
      <c r="BE553" s="324"/>
      <c r="BF553" s="324"/>
      <c r="BG553" s="324"/>
      <c r="BH553" s="324"/>
      <c r="BI553" s="324"/>
      <c r="BJ553" s="324"/>
      <c r="BK553" s="324"/>
      <c r="BL553" s="324"/>
      <c r="BM553" s="324"/>
      <c r="BN553" s="324"/>
      <c r="BO553" s="324"/>
      <c r="BW553" s="325"/>
      <c r="BX553" s="325"/>
      <c r="BY553" s="325"/>
      <c r="BZ553" s="325"/>
      <c r="CA553" s="325"/>
      <c r="CB553" s="325"/>
      <c r="CC553" s="325"/>
      <c r="CD553" s="325"/>
      <c r="CE553" s="325"/>
      <c r="CF553" s="325"/>
      <c r="CG553" s="325"/>
      <c r="CH553" s="325"/>
    </row>
    <row r="554" spans="1:86" s="323" customFormat="1" x14ac:dyDescent="0.25">
      <c r="A554" s="102"/>
      <c r="B554" s="102"/>
      <c r="C554" s="102"/>
      <c r="D554" s="102"/>
      <c r="E554" s="102"/>
      <c r="F554" s="102"/>
      <c r="G554" s="102"/>
      <c r="AH554" s="324"/>
      <c r="AI554" s="324"/>
      <c r="AP554" s="324"/>
      <c r="AQ554" s="324"/>
      <c r="BD554" s="324"/>
      <c r="BE554" s="324"/>
      <c r="BF554" s="324"/>
      <c r="BG554" s="324"/>
      <c r="BH554" s="324"/>
      <c r="BI554" s="324"/>
      <c r="BJ554" s="324"/>
      <c r="BK554" s="324"/>
      <c r="BL554" s="324"/>
      <c r="BM554" s="324"/>
      <c r="BN554" s="324"/>
      <c r="BO554" s="324"/>
      <c r="BW554" s="325"/>
      <c r="BX554" s="325"/>
      <c r="BY554" s="325"/>
      <c r="BZ554" s="325"/>
      <c r="CA554" s="325"/>
      <c r="CB554" s="325"/>
      <c r="CC554" s="325"/>
      <c r="CD554" s="325"/>
      <c r="CE554" s="325"/>
      <c r="CF554" s="325"/>
      <c r="CG554" s="325"/>
      <c r="CH554" s="325"/>
    </row>
    <row r="555" spans="1:86" s="323" customFormat="1" x14ac:dyDescent="0.25">
      <c r="A555" s="102"/>
      <c r="B555" s="102"/>
      <c r="C555" s="102"/>
      <c r="D555" s="102"/>
      <c r="E555" s="102"/>
      <c r="F555" s="102"/>
      <c r="G555" s="102"/>
      <c r="AH555" s="324"/>
      <c r="AI555" s="324"/>
      <c r="AP555" s="324"/>
      <c r="AQ555" s="324"/>
      <c r="BD555" s="324"/>
      <c r="BE555" s="324"/>
      <c r="BF555" s="324"/>
      <c r="BG555" s="324"/>
      <c r="BH555" s="324"/>
      <c r="BI555" s="324"/>
      <c r="BJ555" s="324"/>
      <c r="BK555" s="324"/>
      <c r="BL555" s="324"/>
      <c r="BM555" s="324"/>
      <c r="BN555" s="324"/>
      <c r="BO555" s="324"/>
      <c r="BW555" s="325"/>
      <c r="BX555" s="325"/>
      <c r="BY555" s="325"/>
      <c r="BZ555" s="325"/>
      <c r="CA555" s="325"/>
      <c r="CB555" s="325"/>
      <c r="CC555" s="325"/>
      <c r="CD555" s="325"/>
      <c r="CE555" s="325"/>
      <c r="CF555" s="325"/>
      <c r="CG555" s="325"/>
      <c r="CH555" s="325"/>
    </row>
    <row r="556" spans="1:86" s="323" customFormat="1" x14ac:dyDescent="0.25">
      <c r="A556" s="102"/>
      <c r="B556" s="102"/>
      <c r="C556" s="102"/>
      <c r="D556" s="102"/>
      <c r="E556" s="102"/>
      <c r="F556" s="102"/>
      <c r="G556" s="102"/>
      <c r="AH556" s="324"/>
      <c r="AI556" s="324"/>
      <c r="AP556" s="324"/>
      <c r="AQ556" s="324"/>
      <c r="BD556" s="324"/>
      <c r="BE556" s="324"/>
      <c r="BF556" s="324"/>
      <c r="BG556" s="324"/>
      <c r="BH556" s="324"/>
      <c r="BI556" s="324"/>
      <c r="BJ556" s="324"/>
      <c r="BK556" s="324"/>
      <c r="BL556" s="324"/>
      <c r="BM556" s="324"/>
      <c r="BN556" s="324"/>
      <c r="BO556" s="324"/>
      <c r="BW556" s="325"/>
      <c r="BX556" s="325"/>
      <c r="BY556" s="325"/>
      <c r="BZ556" s="325"/>
      <c r="CA556" s="325"/>
      <c r="CB556" s="325"/>
      <c r="CC556" s="325"/>
      <c r="CD556" s="325"/>
      <c r="CE556" s="325"/>
      <c r="CF556" s="325"/>
      <c r="CG556" s="325"/>
      <c r="CH556" s="325"/>
    </row>
    <row r="557" spans="1:86" s="323" customFormat="1" x14ac:dyDescent="0.25">
      <c r="A557" s="102"/>
      <c r="B557" s="102"/>
      <c r="C557" s="102"/>
      <c r="D557" s="102"/>
      <c r="E557" s="102"/>
      <c r="F557" s="102"/>
      <c r="G557" s="102"/>
      <c r="AH557" s="324"/>
      <c r="AI557" s="324"/>
      <c r="AP557" s="324"/>
      <c r="AQ557" s="324"/>
      <c r="BD557" s="324"/>
      <c r="BE557" s="324"/>
      <c r="BF557" s="324"/>
      <c r="BG557" s="324"/>
      <c r="BH557" s="324"/>
      <c r="BI557" s="324"/>
      <c r="BJ557" s="324"/>
      <c r="BK557" s="324"/>
      <c r="BL557" s="324"/>
      <c r="BM557" s="324"/>
      <c r="BN557" s="324"/>
      <c r="BO557" s="324"/>
      <c r="BW557" s="325"/>
      <c r="BX557" s="325"/>
      <c r="BY557" s="325"/>
      <c r="BZ557" s="325"/>
      <c r="CA557" s="325"/>
      <c r="CB557" s="325"/>
      <c r="CC557" s="325"/>
      <c r="CD557" s="325"/>
      <c r="CE557" s="325"/>
      <c r="CF557" s="325"/>
      <c r="CG557" s="325"/>
      <c r="CH557" s="325"/>
    </row>
    <row r="558" spans="1:86" s="323" customFormat="1" x14ac:dyDescent="0.25">
      <c r="A558" s="102"/>
      <c r="B558" s="102"/>
      <c r="C558" s="102"/>
      <c r="D558" s="102"/>
      <c r="E558" s="102"/>
      <c r="F558" s="102"/>
      <c r="G558" s="102"/>
      <c r="AH558" s="324"/>
      <c r="AI558" s="324"/>
      <c r="AP558" s="324"/>
      <c r="AQ558" s="324"/>
      <c r="BD558" s="324"/>
      <c r="BE558" s="324"/>
      <c r="BF558" s="324"/>
      <c r="BG558" s="324"/>
      <c r="BH558" s="324"/>
      <c r="BI558" s="324"/>
      <c r="BJ558" s="324"/>
      <c r="BK558" s="324"/>
      <c r="BL558" s="324"/>
      <c r="BM558" s="324"/>
      <c r="BN558" s="324"/>
      <c r="BO558" s="324"/>
      <c r="BW558" s="325"/>
      <c r="BX558" s="325"/>
      <c r="BY558" s="325"/>
      <c r="BZ558" s="325"/>
      <c r="CA558" s="325"/>
      <c r="CB558" s="325"/>
      <c r="CC558" s="325"/>
      <c r="CD558" s="325"/>
      <c r="CE558" s="325"/>
      <c r="CF558" s="325"/>
      <c r="CG558" s="325"/>
      <c r="CH558" s="325"/>
    </row>
    <row r="559" spans="1:86" s="323" customFormat="1" x14ac:dyDescent="0.25">
      <c r="A559" s="102"/>
      <c r="B559" s="102"/>
      <c r="C559" s="102"/>
      <c r="D559" s="102"/>
      <c r="E559" s="102"/>
      <c r="F559" s="102"/>
      <c r="G559" s="102"/>
      <c r="AH559" s="324"/>
      <c r="AI559" s="324"/>
      <c r="AP559" s="324"/>
      <c r="AQ559" s="324"/>
      <c r="BD559" s="324"/>
      <c r="BE559" s="324"/>
      <c r="BF559" s="324"/>
      <c r="BG559" s="324"/>
      <c r="BH559" s="324"/>
      <c r="BI559" s="324"/>
      <c r="BJ559" s="324"/>
      <c r="BK559" s="324"/>
      <c r="BL559" s="324"/>
      <c r="BM559" s="324"/>
      <c r="BN559" s="324"/>
      <c r="BO559" s="324"/>
      <c r="BW559" s="325"/>
      <c r="BX559" s="325"/>
      <c r="BY559" s="325"/>
      <c r="BZ559" s="325"/>
      <c r="CA559" s="325"/>
      <c r="CB559" s="325"/>
      <c r="CC559" s="325"/>
      <c r="CD559" s="325"/>
      <c r="CE559" s="325"/>
      <c r="CF559" s="325"/>
      <c r="CG559" s="325"/>
      <c r="CH559" s="325"/>
    </row>
    <row r="560" spans="1:86" s="323" customFormat="1" x14ac:dyDescent="0.25">
      <c r="A560" s="102"/>
      <c r="B560" s="102"/>
      <c r="C560" s="102"/>
      <c r="D560" s="102"/>
      <c r="E560" s="102"/>
      <c r="F560" s="102"/>
      <c r="G560" s="102"/>
      <c r="AH560" s="324"/>
      <c r="AI560" s="324"/>
      <c r="AP560" s="324"/>
      <c r="AQ560" s="324"/>
      <c r="BD560" s="324"/>
      <c r="BE560" s="324"/>
      <c r="BF560" s="324"/>
      <c r="BG560" s="324"/>
      <c r="BH560" s="324"/>
      <c r="BI560" s="324"/>
      <c r="BJ560" s="324"/>
      <c r="BK560" s="324"/>
      <c r="BL560" s="324"/>
      <c r="BM560" s="324"/>
      <c r="BN560" s="324"/>
      <c r="BO560" s="324"/>
      <c r="BW560" s="325"/>
      <c r="BX560" s="325"/>
      <c r="BY560" s="325"/>
      <c r="BZ560" s="325"/>
      <c r="CA560" s="325"/>
      <c r="CB560" s="325"/>
      <c r="CC560" s="325"/>
      <c r="CD560" s="325"/>
      <c r="CE560" s="325"/>
      <c r="CF560" s="325"/>
      <c r="CG560" s="325"/>
      <c r="CH560" s="325"/>
    </row>
    <row r="561" spans="1:86" s="323" customFormat="1" x14ac:dyDescent="0.25">
      <c r="A561" s="102"/>
      <c r="B561" s="102"/>
      <c r="C561" s="102"/>
      <c r="D561" s="102"/>
      <c r="E561" s="102"/>
      <c r="F561" s="102"/>
      <c r="G561" s="102"/>
      <c r="AH561" s="324"/>
      <c r="AI561" s="324"/>
      <c r="AP561" s="324"/>
      <c r="AQ561" s="324"/>
      <c r="BD561" s="324"/>
      <c r="BE561" s="324"/>
      <c r="BF561" s="324"/>
      <c r="BG561" s="324"/>
      <c r="BH561" s="324"/>
      <c r="BI561" s="324"/>
      <c r="BJ561" s="324"/>
      <c r="BK561" s="324"/>
      <c r="BL561" s="324"/>
      <c r="BM561" s="324"/>
      <c r="BN561" s="324"/>
      <c r="BO561" s="324"/>
      <c r="BW561" s="325"/>
      <c r="BX561" s="325"/>
      <c r="BY561" s="325"/>
      <c r="BZ561" s="325"/>
      <c r="CA561" s="325"/>
      <c r="CB561" s="325"/>
      <c r="CC561" s="325"/>
      <c r="CD561" s="325"/>
      <c r="CE561" s="325"/>
      <c r="CF561" s="325"/>
      <c r="CG561" s="325"/>
      <c r="CH561" s="325"/>
    </row>
    <row r="562" spans="1:86" s="323" customFormat="1" x14ac:dyDescent="0.25">
      <c r="A562" s="102"/>
      <c r="B562" s="102"/>
      <c r="C562" s="102"/>
      <c r="D562" s="102"/>
      <c r="E562" s="102"/>
      <c r="F562" s="102"/>
      <c r="G562" s="102"/>
      <c r="AH562" s="324"/>
      <c r="AI562" s="324"/>
      <c r="AP562" s="324"/>
      <c r="AQ562" s="324"/>
      <c r="BD562" s="324"/>
      <c r="BE562" s="324"/>
      <c r="BF562" s="324"/>
      <c r="BG562" s="324"/>
      <c r="BH562" s="324"/>
      <c r="BI562" s="324"/>
      <c r="BJ562" s="324"/>
      <c r="BK562" s="324"/>
      <c r="BL562" s="324"/>
      <c r="BM562" s="324"/>
      <c r="BN562" s="324"/>
      <c r="BO562" s="324"/>
      <c r="BW562" s="325"/>
      <c r="BX562" s="325"/>
      <c r="BY562" s="325"/>
      <c r="BZ562" s="325"/>
      <c r="CA562" s="325"/>
      <c r="CB562" s="325"/>
      <c r="CC562" s="325"/>
      <c r="CD562" s="325"/>
      <c r="CE562" s="325"/>
      <c r="CF562" s="325"/>
      <c r="CG562" s="325"/>
      <c r="CH562" s="325"/>
    </row>
    <row r="563" spans="1:86" s="323" customFormat="1" x14ac:dyDescent="0.25">
      <c r="A563" s="102"/>
      <c r="B563" s="102"/>
      <c r="C563" s="102"/>
      <c r="D563" s="102"/>
      <c r="E563" s="102"/>
      <c r="F563" s="102"/>
      <c r="G563" s="102"/>
      <c r="AH563" s="324"/>
      <c r="AI563" s="324"/>
      <c r="AP563" s="324"/>
      <c r="AQ563" s="324"/>
      <c r="BD563" s="324"/>
      <c r="BE563" s="324"/>
      <c r="BF563" s="324"/>
      <c r="BG563" s="324"/>
      <c r="BH563" s="324"/>
      <c r="BI563" s="324"/>
      <c r="BJ563" s="324"/>
      <c r="BK563" s="324"/>
      <c r="BL563" s="324"/>
      <c r="BM563" s="324"/>
      <c r="BN563" s="324"/>
      <c r="BO563" s="324"/>
      <c r="BW563" s="325"/>
      <c r="BX563" s="325"/>
      <c r="BY563" s="325"/>
      <c r="BZ563" s="325"/>
      <c r="CA563" s="325"/>
      <c r="CB563" s="325"/>
      <c r="CC563" s="325"/>
      <c r="CD563" s="325"/>
      <c r="CE563" s="325"/>
      <c r="CF563" s="325"/>
      <c r="CG563" s="325"/>
      <c r="CH563" s="325"/>
    </row>
    <row r="564" spans="1:86" s="323" customFormat="1" x14ac:dyDescent="0.25">
      <c r="A564" s="102"/>
      <c r="B564" s="102"/>
      <c r="C564" s="102"/>
      <c r="D564" s="102"/>
      <c r="E564" s="102"/>
      <c r="F564" s="102"/>
      <c r="G564" s="102"/>
      <c r="AH564" s="324"/>
      <c r="AI564" s="324"/>
      <c r="AP564" s="324"/>
      <c r="AQ564" s="324"/>
      <c r="BD564" s="324"/>
      <c r="BE564" s="324"/>
      <c r="BF564" s="324"/>
      <c r="BG564" s="324"/>
      <c r="BH564" s="324"/>
      <c r="BI564" s="324"/>
      <c r="BJ564" s="324"/>
      <c r="BK564" s="324"/>
      <c r="BL564" s="324"/>
      <c r="BM564" s="324"/>
      <c r="BN564" s="324"/>
      <c r="BO564" s="324"/>
      <c r="BW564" s="325"/>
      <c r="BX564" s="325"/>
      <c r="BY564" s="325"/>
      <c r="BZ564" s="325"/>
      <c r="CA564" s="325"/>
      <c r="CB564" s="325"/>
      <c r="CC564" s="325"/>
      <c r="CD564" s="325"/>
      <c r="CE564" s="325"/>
      <c r="CF564" s="325"/>
      <c r="CG564" s="325"/>
      <c r="CH564" s="325"/>
    </row>
    <row r="565" spans="1:86" s="323" customFormat="1" x14ac:dyDescent="0.25">
      <c r="A565" s="102"/>
      <c r="B565" s="102"/>
      <c r="C565" s="102"/>
      <c r="D565" s="102"/>
      <c r="E565" s="102"/>
      <c r="F565" s="102"/>
      <c r="G565" s="102"/>
      <c r="AH565" s="324"/>
      <c r="AI565" s="324"/>
      <c r="AP565" s="324"/>
      <c r="AQ565" s="324"/>
      <c r="BD565" s="324"/>
      <c r="BE565" s="324"/>
      <c r="BF565" s="324"/>
      <c r="BG565" s="324"/>
      <c r="BH565" s="324"/>
      <c r="BI565" s="324"/>
      <c r="BJ565" s="324"/>
      <c r="BK565" s="324"/>
      <c r="BL565" s="324"/>
      <c r="BM565" s="324"/>
      <c r="BN565" s="324"/>
      <c r="BO565" s="324"/>
      <c r="BW565" s="325"/>
      <c r="BX565" s="325"/>
      <c r="BY565" s="325"/>
      <c r="BZ565" s="325"/>
      <c r="CA565" s="325"/>
      <c r="CB565" s="325"/>
      <c r="CC565" s="325"/>
      <c r="CD565" s="325"/>
      <c r="CE565" s="325"/>
      <c r="CF565" s="325"/>
      <c r="CG565" s="325"/>
      <c r="CH565" s="325"/>
    </row>
    <row r="566" spans="1:86" s="323" customFormat="1" x14ac:dyDescent="0.25">
      <c r="A566" s="102"/>
      <c r="B566" s="102"/>
      <c r="C566" s="102"/>
      <c r="D566" s="102"/>
      <c r="E566" s="102"/>
      <c r="F566" s="102"/>
      <c r="G566" s="102"/>
      <c r="AH566" s="324"/>
      <c r="AI566" s="324"/>
      <c r="AP566" s="324"/>
      <c r="AQ566" s="324"/>
      <c r="BD566" s="324"/>
      <c r="BE566" s="324"/>
      <c r="BF566" s="324"/>
      <c r="BG566" s="324"/>
      <c r="BH566" s="324"/>
      <c r="BI566" s="324"/>
      <c r="BJ566" s="324"/>
      <c r="BK566" s="324"/>
      <c r="BL566" s="324"/>
      <c r="BM566" s="324"/>
      <c r="BN566" s="324"/>
      <c r="BO566" s="324"/>
      <c r="BW566" s="325"/>
      <c r="BX566" s="325"/>
      <c r="BY566" s="325"/>
      <c r="BZ566" s="325"/>
      <c r="CA566" s="325"/>
      <c r="CB566" s="325"/>
      <c r="CC566" s="325"/>
      <c r="CD566" s="325"/>
      <c r="CE566" s="325"/>
      <c r="CF566" s="325"/>
      <c r="CG566" s="325"/>
      <c r="CH566" s="325"/>
    </row>
    <row r="567" spans="1:86" s="323" customFormat="1" x14ac:dyDescent="0.25">
      <c r="A567" s="102"/>
      <c r="B567" s="102"/>
      <c r="C567" s="102"/>
      <c r="D567" s="102"/>
      <c r="E567" s="102"/>
      <c r="F567" s="102"/>
      <c r="G567" s="102"/>
      <c r="AH567" s="324"/>
      <c r="AI567" s="324"/>
      <c r="AP567" s="324"/>
      <c r="AQ567" s="324"/>
      <c r="BD567" s="324"/>
      <c r="BE567" s="324"/>
      <c r="BF567" s="324"/>
      <c r="BG567" s="324"/>
      <c r="BH567" s="324"/>
      <c r="BI567" s="324"/>
      <c r="BJ567" s="324"/>
      <c r="BK567" s="324"/>
      <c r="BL567" s="324"/>
      <c r="BM567" s="324"/>
      <c r="BN567" s="324"/>
      <c r="BO567" s="324"/>
      <c r="BW567" s="325"/>
      <c r="BX567" s="325"/>
      <c r="BY567" s="325"/>
      <c r="BZ567" s="325"/>
      <c r="CA567" s="325"/>
      <c r="CB567" s="325"/>
      <c r="CC567" s="325"/>
      <c r="CD567" s="325"/>
      <c r="CE567" s="325"/>
      <c r="CF567" s="325"/>
      <c r="CG567" s="325"/>
      <c r="CH567" s="325"/>
    </row>
    <row r="568" spans="1:86" s="323" customFormat="1" x14ac:dyDescent="0.25">
      <c r="A568" s="102"/>
      <c r="B568" s="102"/>
      <c r="C568" s="102"/>
      <c r="D568" s="102"/>
      <c r="E568" s="102"/>
      <c r="F568" s="102"/>
      <c r="G568" s="102"/>
      <c r="AH568" s="324"/>
      <c r="AI568" s="324"/>
      <c r="AP568" s="324"/>
      <c r="AQ568" s="324"/>
      <c r="BD568" s="324"/>
      <c r="BE568" s="324"/>
      <c r="BF568" s="324"/>
      <c r="BG568" s="324"/>
      <c r="BH568" s="324"/>
      <c r="BI568" s="324"/>
      <c r="BJ568" s="324"/>
      <c r="BK568" s="324"/>
      <c r="BL568" s="324"/>
      <c r="BM568" s="324"/>
      <c r="BN568" s="324"/>
      <c r="BO568" s="324"/>
      <c r="BW568" s="325"/>
      <c r="BX568" s="325"/>
      <c r="BY568" s="325"/>
      <c r="BZ568" s="325"/>
      <c r="CA568" s="325"/>
      <c r="CB568" s="325"/>
      <c r="CC568" s="325"/>
      <c r="CD568" s="325"/>
      <c r="CE568" s="325"/>
      <c r="CF568" s="325"/>
      <c r="CG568" s="325"/>
      <c r="CH568" s="325"/>
    </row>
    <row r="569" spans="1:86" s="323" customFormat="1" x14ac:dyDescent="0.25">
      <c r="A569" s="102"/>
      <c r="B569" s="102"/>
      <c r="C569" s="102"/>
      <c r="D569" s="102"/>
      <c r="E569" s="102"/>
      <c r="F569" s="102"/>
      <c r="G569" s="102"/>
      <c r="AH569" s="324"/>
      <c r="AI569" s="324"/>
      <c r="AP569" s="324"/>
      <c r="AQ569" s="324"/>
      <c r="BD569" s="324"/>
      <c r="BE569" s="324"/>
      <c r="BF569" s="324"/>
      <c r="BG569" s="324"/>
      <c r="BH569" s="324"/>
      <c r="BI569" s="324"/>
      <c r="BJ569" s="324"/>
      <c r="BK569" s="324"/>
      <c r="BL569" s="324"/>
      <c r="BM569" s="324"/>
      <c r="BN569" s="324"/>
      <c r="BO569" s="324"/>
      <c r="BW569" s="325"/>
      <c r="BX569" s="325"/>
      <c r="BY569" s="325"/>
      <c r="BZ569" s="325"/>
      <c r="CA569" s="325"/>
      <c r="CB569" s="325"/>
      <c r="CC569" s="325"/>
      <c r="CD569" s="325"/>
      <c r="CE569" s="325"/>
      <c r="CF569" s="325"/>
      <c r="CG569" s="325"/>
      <c r="CH569" s="325"/>
    </row>
    <row r="570" spans="1:86" s="323" customFormat="1" x14ac:dyDescent="0.25">
      <c r="A570" s="102"/>
      <c r="B570" s="102"/>
      <c r="C570" s="102"/>
      <c r="D570" s="102"/>
      <c r="E570" s="102"/>
      <c r="F570" s="102"/>
      <c r="G570" s="102"/>
      <c r="AH570" s="324"/>
      <c r="AI570" s="324"/>
      <c r="AP570" s="324"/>
      <c r="AQ570" s="324"/>
      <c r="BD570" s="324"/>
      <c r="BE570" s="324"/>
      <c r="BF570" s="324"/>
      <c r="BG570" s="324"/>
      <c r="BH570" s="324"/>
      <c r="BI570" s="324"/>
      <c r="BJ570" s="324"/>
      <c r="BK570" s="324"/>
      <c r="BL570" s="324"/>
      <c r="BM570" s="324"/>
      <c r="BN570" s="324"/>
      <c r="BO570" s="324"/>
      <c r="BW570" s="325"/>
      <c r="BX570" s="325"/>
      <c r="BY570" s="325"/>
      <c r="BZ570" s="325"/>
      <c r="CA570" s="325"/>
      <c r="CB570" s="325"/>
      <c r="CC570" s="325"/>
      <c r="CD570" s="325"/>
      <c r="CE570" s="325"/>
      <c r="CF570" s="325"/>
      <c r="CG570" s="325"/>
      <c r="CH570" s="325"/>
    </row>
    <row r="571" spans="1:86" s="323" customFormat="1" x14ac:dyDescent="0.25">
      <c r="A571" s="102"/>
      <c r="B571" s="102"/>
      <c r="C571" s="102"/>
      <c r="D571" s="102"/>
      <c r="E571" s="102"/>
      <c r="F571" s="102"/>
      <c r="G571" s="102"/>
      <c r="AH571" s="324"/>
      <c r="AI571" s="324"/>
      <c r="AP571" s="324"/>
      <c r="AQ571" s="324"/>
      <c r="BD571" s="324"/>
      <c r="BE571" s="324"/>
      <c r="BF571" s="324"/>
      <c r="BG571" s="324"/>
      <c r="BH571" s="324"/>
      <c r="BI571" s="324"/>
      <c r="BJ571" s="324"/>
      <c r="BK571" s="324"/>
      <c r="BL571" s="324"/>
      <c r="BM571" s="324"/>
      <c r="BN571" s="324"/>
      <c r="BO571" s="324"/>
      <c r="BW571" s="325"/>
      <c r="BX571" s="325"/>
      <c r="BY571" s="325"/>
      <c r="BZ571" s="325"/>
      <c r="CA571" s="325"/>
      <c r="CB571" s="325"/>
      <c r="CC571" s="325"/>
      <c r="CD571" s="325"/>
      <c r="CE571" s="325"/>
      <c r="CF571" s="325"/>
      <c r="CG571" s="325"/>
      <c r="CH571" s="325"/>
    </row>
    <row r="572" spans="1:86" s="323" customFormat="1" x14ac:dyDescent="0.25">
      <c r="A572" s="102"/>
      <c r="B572" s="102"/>
      <c r="C572" s="102"/>
      <c r="D572" s="102"/>
      <c r="E572" s="102"/>
      <c r="F572" s="102"/>
      <c r="G572" s="102"/>
      <c r="AH572" s="324"/>
      <c r="AI572" s="324"/>
      <c r="AP572" s="324"/>
      <c r="AQ572" s="324"/>
      <c r="BD572" s="324"/>
      <c r="BE572" s="324"/>
      <c r="BF572" s="324"/>
      <c r="BG572" s="324"/>
      <c r="BH572" s="324"/>
      <c r="BI572" s="324"/>
      <c r="BJ572" s="324"/>
      <c r="BK572" s="324"/>
      <c r="BL572" s="324"/>
      <c r="BM572" s="324"/>
      <c r="BN572" s="324"/>
      <c r="BO572" s="324"/>
      <c r="BW572" s="325"/>
      <c r="BX572" s="325"/>
      <c r="BY572" s="325"/>
      <c r="BZ572" s="325"/>
      <c r="CA572" s="325"/>
      <c r="CB572" s="325"/>
      <c r="CC572" s="325"/>
      <c r="CD572" s="325"/>
      <c r="CE572" s="325"/>
      <c r="CF572" s="325"/>
      <c r="CG572" s="325"/>
      <c r="CH572" s="325"/>
    </row>
    <row r="573" spans="1:86" s="323" customFormat="1" x14ac:dyDescent="0.25">
      <c r="A573" s="102"/>
      <c r="B573" s="102"/>
      <c r="C573" s="102"/>
      <c r="D573" s="102"/>
      <c r="E573" s="102"/>
      <c r="F573" s="102"/>
      <c r="G573" s="102"/>
      <c r="AH573" s="324"/>
      <c r="AI573" s="324"/>
      <c r="AP573" s="324"/>
      <c r="AQ573" s="324"/>
      <c r="BD573" s="324"/>
      <c r="BE573" s="324"/>
      <c r="BF573" s="324"/>
      <c r="BG573" s="324"/>
      <c r="BH573" s="324"/>
      <c r="BI573" s="324"/>
      <c r="BJ573" s="324"/>
      <c r="BK573" s="324"/>
      <c r="BL573" s="324"/>
      <c r="BM573" s="324"/>
      <c r="BN573" s="324"/>
      <c r="BO573" s="324"/>
      <c r="BW573" s="325"/>
      <c r="BX573" s="325"/>
      <c r="BY573" s="325"/>
      <c r="BZ573" s="325"/>
      <c r="CA573" s="325"/>
      <c r="CB573" s="325"/>
      <c r="CC573" s="325"/>
      <c r="CD573" s="325"/>
      <c r="CE573" s="325"/>
      <c r="CF573" s="325"/>
      <c r="CG573" s="325"/>
      <c r="CH573" s="325"/>
    </row>
    <row r="574" spans="1:86" s="323" customFormat="1" x14ac:dyDescent="0.25">
      <c r="A574" s="102"/>
      <c r="B574" s="102"/>
      <c r="C574" s="102"/>
      <c r="D574" s="102"/>
      <c r="E574" s="102"/>
      <c r="F574" s="102"/>
      <c r="G574" s="102"/>
      <c r="AH574" s="324"/>
      <c r="AI574" s="324"/>
      <c r="AP574" s="324"/>
      <c r="AQ574" s="324"/>
      <c r="BD574" s="324"/>
      <c r="BE574" s="324"/>
      <c r="BF574" s="324"/>
      <c r="BG574" s="324"/>
      <c r="BH574" s="324"/>
      <c r="BI574" s="324"/>
      <c r="BJ574" s="324"/>
      <c r="BK574" s="324"/>
      <c r="BL574" s="324"/>
      <c r="BM574" s="324"/>
      <c r="BN574" s="324"/>
      <c r="BO574" s="324"/>
      <c r="BW574" s="325"/>
      <c r="BX574" s="325"/>
      <c r="BY574" s="325"/>
      <c r="BZ574" s="325"/>
      <c r="CA574" s="325"/>
      <c r="CB574" s="325"/>
      <c r="CC574" s="325"/>
      <c r="CD574" s="325"/>
      <c r="CE574" s="325"/>
      <c r="CF574" s="325"/>
      <c r="CG574" s="325"/>
      <c r="CH574" s="325"/>
    </row>
    <row r="575" spans="1:86" s="323" customFormat="1" x14ac:dyDescent="0.25">
      <c r="A575" s="102"/>
      <c r="B575" s="102"/>
      <c r="C575" s="102"/>
      <c r="D575" s="102"/>
      <c r="E575" s="102"/>
      <c r="F575" s="102"/>
      <c r="G575" s="102"/>
      <c r="AH575" s="324"/>
      <c r="AI575" s="324"/>
      <c r="AP575" s="324"/>
      <c r="AQ575" s="324"/>
      <c r="BD575" s="324"/>
      <c r="BE575" s="324"/>
      <c r="BF575" s="324"/>
      <c r="BG575" s="324"/>
      <c r="BH575" s="324"/>
      <c r="BI575" s="324"/>
      <c r="BJ575" s="324"/>
      <c r="BK575" s="324"/>
      <c r="BL575" s="324"/>
      <c r="BM575" s="324"/>
      <c r="BN575" s="324"/>
      <c r="BO575" s="324"/>
      <c r="BW575" s="325"/>
      <c r="BX575" s="325"/>
      <c r="BY575" s="325"/>
      <c r="BZ575" s="325"/>
      <c r="CA575" s="325"/>
      <c r="CB575" s="325"/>
      <c r="CC575" s="325"/>
      <c r="CD575" s="325"/>
      <c r="CE575" s="325"/>
      <c r="CF575" s="325"/>
      <c r="CG575" s="325"/>
      <c r="CH575" s="325"/>
    </row>
    <row r="576" spans="1:86" s="323" customFormat="1" x14ac:dyDescent="0.25">
      <c r="A576" s="102"/>
      <c r="B576" s="102"/>
      <c r="C576" s="102"/>
      <c r="D576" s="102"/>
      <c r="E576" s="102"/>
      <c r="F576" s="102"/>
      <c r="G576" s="102"/>
      <c r="AH576" s="324"/>
      <c r="AI576" s="324"/>
      <c r="AP576" s="324"/>
      <c r="AQ576" s="324"/>
      <c r="BD576" s="324"/>
      <c r="BE576" s="324"/>
      <c r="BF576" s="324"/>
      <c r="BG576" s="324"/>
      <c r="BH576" s="324"/>
      <c r="BI576" s="324"/>
      <c r="BJ576" s="324"/>
      <c r="BK576" s="324"/>
      <c r="BL576" s="324"/>
      <c r="BM576" s="324"/>
      <c r="BN576" s="324"/>
      <c r="BO576" s="324"/>
      <c r="BW576" s="325"/>
      <c r="BX576" s="325"/>
      <c r="BY576" s="325"/>
      <c r="BZ576" s="325"/>
      <c r="CA576" s="325"/>
      <c r="CB576" s="325"/>
      <c r="CC576" s="325"/>
      <c r="CD576" s="325"/>
      <c r="CE576" s="325"/>
      <c r="CF576" s="325"/>
      <c r="CG576" s="325"/>
      <c r="CH576" s="325"/>
    </row>
    <row r="577" spans="1:86" s="323" customFormat="1" x14ac:dyDescent="0.25">
      <c r="A577" s="102"/>
      <c r="B577" s="102"/>
      <c r="C577" s="102"/>
      <c r="D577" s="102"/>
      <c r="E577" s="102"/>
      <c r="F577" s="102"/>
      <c r="G577" s="102"/>
      <c r="AH577" s="324"/>
      <c r="AI577" s="324"/>
      <c r="AP577" s="324"/>
      <c r="AQ577" s="324"/>
      <c r="BD577" s="324"/>
      <c r="BE577" s="324"/>
      <c r="BF577" s="324"/>
      <c r="BG577" s="324"/>
      <c r="BH577" s="324"/>
      <c r="BI577" s="324"/>
      <c r="BJ577" s="324"/>
      <c r="BK577" s="324"/>
      <c r="BL577" s="324"/>
      <c r="BM577" s="324"/>
      <c r="BN577" s="324"/>
      <c r="BO577" s="324"/>
      <c r="BW577" s="325"/>
      <c r="BX577" s="325"/>
      <c r="BY577" s="325"/>
      <c r="BZ577" s="325"/>
      <c r="CA577" s="325"/>
      <c r="CB577" s="325"/>
      <c r="CC577" s="325"/>
      <c r="CD577" s="325"/>
      <c r="CE577" s="325"/>
      <c r="CF577" s="325"/>
      <c r="CG577" s="325"/>
      <c r="CH577" s="325"/>
    </row>
    <row r="578" spans="1:86" s="323" customFormat="1" x14ac:dyDescent="0.25">
      <c r="A578" s="102"/>
      <c r="B578" s="102"/>
      <c r="C578" s="102"/>
      <c r="D578" s="102"/>
      <c r="E578" s="102"/>
      <c r="F578" s="102"/>
      <c r="G578" s="102"/>
      <c r="AH578" s="324"/>
      <c r="AI578" s="324"/>
      <c r="AP578" s="324"/>
      <c r="AQ578" s="324"/>
      <c r="BD578" s="324"/>
      <c r="BE578" s="324"/>
      <c r="BF578" s="324"/>
      <c r="BG578" s="324"/>
      <c r="BH578" s="324"/>
      <c r="BI578" s="324"/>
      <c r="BJ578" s="324"/>
      <c r="BK578" s="324"/>
      <c r="BL578" s="324"/>
      <c r="BM578" s="324"/>
      <c r="BN578" s="324"/>
      <c r="BO578" s="324"/>
      <c r="BW578" s="325"/>
      <c r="BX578" s="325"/>
      <c r="BY578" s="325"/>
      <c r="BZ578" s="325"/>
      <c r="CA578" s="325"/>
      <c r="CB578" s="325"/>
      <c r="CC578" s="325"/>
      <c r="CD578" s="325"/>
      <c r="CE578" s="325"/>
      <c r="CF578" s="325"/>
      <c r="CG578" s="325"/>
      <c r="CH578" s="325"/>
    </row>
    <row r="579" spans="1:86" s="323" customFormat="1" x14ac:dyDescent="0.25">
      <c r="A579" s="102"/>
      <c r="B579" s="102"/>
      <c r="C579" s="102"/>
      <c r="D579" s="102"/>
      <c r="E579" s="102"/>
      <c r="F579" s="102"/>
      <c r="G579" s="102"/>
      <c r="AH579" s="324"/>
      <c r="AI579" s="324"/>
      <c r="AP579" s="324"/>
      <c r="AQ579" s="324"/>
      <c r="BD579" s="324"/>
      <c r="BE579" s="324"/>
      <c r="BF579" s="324"/>
      <c r="BG579" s="324"/>
      <c r="BH579" s="324"/>
      <c r="BI579" s="324"/>
      <c r="BJ579" s="324"/>
      <c r="BK579" s="324"/>
      <c r="BL579" s="324"/>
      <c r="BM579" s="324"/>
      <c r="BN579" s="324"/>
      <c r="BO579" s="324"/>
      <c r="BW579" s="325"/>
      <c r="BX579" s="325"/>
      <c r="BY579" s="325"/>
      <c r="BZ579" s="325"/>
      <c r="CA579" s="325"/>
      <c r="CB579" s="325"/>
      <c r="CC579" s="325"/>
      <c r="CD579" s="325"/>
      <c r="CE579" s="325"/>
      <c r="CF579" s="325"/>
      <c r="CG579" s="325"/>
      <c r="CH579" s="325"/>
    </row>
    <row r="580" spans="1:86" s="323" customFormat="1" x14ac:dyDescent="0.25">
      <c r="A580" s="102"/>
      <c r="B580" s="102"/>
      <c r="C580" s="102"/>
      <c r="D580" s="102"/>
      <c r="E580" s="102"/>
      <c r="F580" s="102"/>
      <c r="G580" s="102"/>
      <c r="AH580" s="324"/>
      <c r="AI580" s="324"/>
      <c r="AP580" s="324"/>
      <c r="AQ580" s="324"/>
      <c r="BD580" s="324"/>
      <c r="BE580" s="324"/>
      <c r="BF580" s="324"/>
      <c r="BG580" s="324"/>
      <c r="BH580" s="324"/>
      <c r="BI580" s="324"/>
      <c r="BJ580" s="324"/>
      <c r="BK580" s="324"/>
      <c r="BL580" s="324"/>
      <c r="BM580" s="324"/>
      <c r="BN580" s="324"/>
      <c r="BO580" s="324"/>
      <c r="BW580" s="325"/>
      <c r="BX580" s="325"/>
      <c r="BY580" s="325"/>
      <c r="BZ580" s="325"/>
      <c r="CA580" s="325"/>
      <c r="CB580" s="325"/>
      <c r="CC580" s="325"/>
      <c r="CD580" s="325"/>
      <c r="CE580" s="325"/>
      <c r="CF580" s="325"/>
      <c r="CG580" s="325"/>
      <c r="CH580" s="325"/>
    </row>
    <row r="581" spans="1:86" s="323" customFormat="1" x14ac:dyDescent="0.25">
      <c r="A581" s="102"/>
      <c r="B581" s="102"/>
      <c r="C581" s="102"/>
      <c r="D581" s="102"/>
      <c r="E581" s="102"/>
      <c r="F581" s="102"/>
      <c r="G581" s="102"/>
      <c r="AH581" s="324"/>
      <c r="AI581" s="324"/>
      <c r="AP581" s="324"/>
      <c r="AQ581" s="324"/>
      <c r="BD581" s="324"/>
      <c r="BE581" s="324"/>
      <c r="BF581" s="324"/>
      <c r="BG581" s="324"/>
      <c r="BH581" s="324"/>
      <c r="BI581" s="324"/>
      <c r="BJ581" s="324"/>
      <c r="BK581" s="324"/>
      <c r="BL581" s="324"/>
      <c r="BM581" s="324"/>
      <c r="BN581" s="324"/>
      <c r="BO581" s="324"/>
      <c r="BW581" s="325"/>
      <c r="BX581" s="325"/>
      <c r="BY581" s="325"/>
      <c r="BZ581" s="325"/>
      <c r="CA581" s="325"/>
      <c r="CB581" s="325"/>
      <c r="CC581" s="325"/>
      <c r="CD581" s="325"/>
      <c r="CE581" s="325"/>
      <c r="CF581" s="325"/>
      <c r="CG581" s="325"/>
      <c r="CH581" s="325"/>
    </row>
    <row r="582" spans="1:86" s="323" customFormat="1" x14ac:dyDescent="0.25">
      <c r="A582" s="102"/>
      <c r="B582" s="102"/>
      <c r="C582" s="102"/>
      <c r="D582" s="102"/>
      <c r="E582" s="102"/>
      <c r="F582" s="102"/>
      <c r="G582" s="102"/>
      <c r="AH582" s="324"/>
      <c r="AI582" s="324"/>
      <c r="AP582" s="324"/>
      <c r="AQ582" s="324"/>
      <c r="BD582" s="324"/>
      <c r="BE582" s="324"/>
      <c r="BF582" s="324"/>
      <c r="BG582" s="324"/>
      <c r="BH582" s="324"/>
      <c r="BI582" s="324"/>
      <c r="BJ582" s="324"/>
      <c r="BK582" s="324"/>
      <c r="BL582" s="324"/>
      <c r="BM582" s="324"/>
      <c r="BN582" s="324"/>
      <c r="BO582" s="324"/>
      <c r="BW582" s="325"/>
      <c r="BX582" s="325"/>
      <c r="BY582" s="325"/>
      <c r="BZ582" s="325"/>
      <c r="CA582" s="325"/>
      <c r="CB582" s="325"/>
      <c r="CC582" s="325"/>
      <c r="CD582" s="325"/>
      <c r="CE582" s="325"/>
      <c r="CF582" s="325"/>
      <c r="CG582" s="325"/>
      <c r="CH582" s="325"/>
    </row>
    <row r="583" spans="1:86" s="323" customFormat="1" x14ac:dyDescent="0.25">
      <c r="A583" s="102"/>
      <c r="B583" s="102"/>
      <c r="C583" s="102"/>
      <c r="D583" s="102"/>
      <c r="E583" s="102"/>
      <c r="F583" s="102"/>
      <c r="G583" s="102"/>
      <c r="AH583" s="324"/>
      <c r="AI583" s="324"/>
      <c r="AP583" s="324"/>
      <c r="AQ583" s="324"/>
      <c r="BD583" s="324"/>
      <c r="BE583" s="324"/>
      <c r="BF583" s="324"/>
      <c r="BG583" s="324"/>
      <c r="BH583" s="324"/>
      <c r="BI583" s="324"/>
      <c r="BJ583" s="324"/>
      <c r="BK583" s="324"/>
      <c r="BL583" s="324"/>
      <c r="BM583" s="324"/>
      <c r="BN583" s="324"/>
      <c r="BO583" s="324"/>
      <c r="BW583" s="325"/>
      <c r="BX583" s="325"/>
      <c r="BY583" s="325"/>
      <c r="BZ583" s="325"/>
      <c r="CA583" s="325"/>
      <c r="CB583" s="325"/>
      <c r="CC583" s="325"/>
      <c r="CD583" s="325"/>
      <c r="CE583" s="325"/>
      <c r="CF583" s="325"/>
      <c r="CG583" s="325"/>
      <c r="CH583" s="325"/>
    </row>
    <row r="584" spans="1:86" s="323" customFormat="1" x14ac:dyDescent="0.25">
      <c r="A584" s="102"/>
      <c r="B584" s="102"/>
      <c r="C584" s="102"/>
      <c r="D584" s="102"/>
      <c r="E584" s="102"/>
      <c r="F584" s="102"/>
      <c r="G584" s="102"/>
      <c r="AH584" s="324"/>
      <c r="AI584" s="324"/>
      <c r="AP584" s="324"/>
      <c r="AQ584" s="324"/>
      <c r="BD584" s="324"/>
      <c r="BE584" s="324"/>
      <c r="BF584" s="324"/>
      <c r="BG584" s="324"/>
      <c r="BH584" s="324"/>
      <c r="BI584" s="324"/>
      <c r="BJ584" s="324"/>
      <c r="BK584" s="324"/>
      <c r="BL584" s="324"/>
      <c r="BM584" s="324"/>
      <c r="BN584" s="324"/>
      <c r="BO584" s="324"/>
      <c r="BW584" s="325"/>
      <c r="BX584" s="325"/>
      <c r="BY584" s="325"/>
      <c r="BZ584" s="325"/>
      <c r="CA584" s="325"/>
      <c r="CB584" s="325"/>
      <c r="CC584" s="325"/>
      <c r="CD584" s="325"/>
      <c r="CE584" s="325"/>
      <c r="CF584" s="325"/>
      <c r="CG584" s="325"/>
      <c r="CH584" s="325"/>
    </row>
    <row r="585" spans="1:86" s="323" customFormat="1" x14ac:dyDescent="0.25">
      <c r="A585" s="102"/>
      <c r="B585" s="102"/>
      <c r="C585" s="102"/>
      <c r="D585" s="102"/>
      <c r="E585" s="102"/>
      <c r="F585" s="102"/>
      <c r="G585" s="102"/>
      <c r="AH585" s="324"/>
      <c r="AI585" s="324"/>
      <c r="AP585" s="324"/>
      <c r="AQ585" s="324"/>
      <c r="BD585" s="324"/>
      <c r="BE585" s="324"/>
      <c r="BF585" s="324"/>
      <c r="BG585" s="324"/>
      <c r="BH585" s="324"/>
      <c r="BI585" s="324"/>
      <c r="BJ585" s="324"/>
      <c r="BK585" s="324"/>
      <c r="BL585" s="324"/>
      <c r="BM585" s="324"/>
      <c r="BN585" s="324"/>
      <c r="BO585" s="324"/>
      <c r="BW585" s="325"/>
      <c r="BX585" s="325"/>
      <c r="BY585" s="325"/>
      <c r="BZ585" s="325"/>
      <c r="CA585" s="325"/>
      <c r="CB585" s="325"/>
      <c r="CC585" s="325"/>
      <c r="CD585" s="325"/>
      <c r="CE585" s="325"/>
      <c r="CF585" s="325"/>
      <c r="CG585" s="325"/>
      <c r="CH585" s="325"/>
    </row>
    <row r="586" spans="1:86" s="323" customFormat="1" x14ac:dyDescent="0.25">
      <c r="A586" s="102"/>
      <c r="B586" s="102"/>
      <c r="C586" s="102"/>
      <c r="D586" s="102"/>
      <c r="E586" s="102"/>
      <c r="F586" s="102"/>
      <c r="G586" s="102"/>
      <c r="AH586" s="324"/>
      <c r="AI586" s="324"/>
      <c r="AP586" s="324"/>
      <c r="AQ586" s="324"/>
      <c r="BD586" s="324"/>
      <c r="BE586" s="324"/>
      <c r="BF586" s="324"/>
      <c r="BG586" s="324"/>
      <c r="BH586" s="324"/>
      <c r="BI586" s="324"/>
      <c r="BJ586" s="324"/>
      <c r="BK586" s="324"/>
      <c r="BL586" s="324"/>
      <c r="BM586" s="324"/>
      <c r="BN586" s="324"/>
      <c r="BO586" s="324"/>
      <c r="BW586" s="325"/>
      <c r="BX586" s="325"/>
      <c r="BY586" s="325"/>
      <c r="BZ586" s="325"/>
      <c r="CA586" s="325"/>
      <c r="CB586" s="325"/>
      <c r="CC586" s="325"/>
      <c r="CD586" s="325"/>
      <c r="CE586" s="325"/>
      <c r="CF586" s="325"/>
      <c r="CG586" s="325"/>
      <c r="CH586" s="325"/>
    </row>
    <row r="587" spans="1:86" s="323" customFormat="1" x14ac:dyDescent="0.25">
      <c r="A587" s="102"/>
      <c r="B587" s="102"/>
      <c r="C587" s="102"/>
      <c r="D587" s="102"/>
      <c r="E587" s="102"/>
      <c r="F587" s="102"/>
      <c r="G587" s="102"/>
      <c r="AH587" s="324"/>
      <c r="AI587" s="324"/>
      <c r="AP587" s="324"/>
      <c r="AQ587" s="324"/>
      <c r="BD587" s="324"/>
      <c r="BE587" s="324"/>
      <c r="BF587" s="324"/>
      <c r="BG587" s="324"/>
      <c r="BH587" s="324"/>
      <c r="BI587" s="324"/>
      <c r="BJ587" s="324"/>
      <c r="BK587" s="324"/>
      <c r="BL587" s="324"/>
      <c r="BM587" s="324"/>
      <c r="BN587" s="324"/>
      <c r="BO587" s="324"/>
      <c r="BW587" s="325"/>
      <c r="BX587" s="325"/>
      <c r="BY587" s="325"/>
      <c r="BZ587" s="325"/>
      <c r="CA587" s="325"/>
      <c r="CB587" s="325"/>
      <c r="CC587" s="325"/>
      <c r="CD587" s="325"/>
      <c r="CE587" s="325"/>
      <c r="CF587" s="325"/>
      <c r="CG587" s="325"/>
      <c r="CH587" s="325"/>
    </row>
    <row r="588" spans="1:86" s="323" customFormat="1" x14ac:dyDescent="0.25">
      <c r="A588" s="102"/>
      <c r="B588" s="102"/>
      <c r="C588" s="102"/>
      <c r="D588" s="102"/>
      <c r="E588" s="102"/>
      <c r="F588" s="102"/>
      <c r="G588" s="102"/>
      <c r="AH588" s="324"/>
      <c r="AI588" s="324"/>
      <c r="AP588" s="324"/>
      <c r="AQ588" s="324"/>
      <c r="BD588" s="324"/>
      <c r="BE588" s="324"/>
      <c r="BF588" s="324"/>
      <c r="BG588" s="324"/>
      <c r="BH588" s="324"/>
      <c r="BI588" s="324"/>
      <c r="BJ588" s="324"/>
      <c r="BK588" s="324"/>
      <c r="BL588" s="324"/>
      <c r="BM588" s="324"/>
      <c r="BN588" s="324"/>
      <c r="BO588" s="324"/>
      <c r="BW588" s="325"/>
      <c r="BX588" s="325"/>
      <c r="BY588" s="325"/>
      <c r="BZ588" s="325"/>
      <c r="CA588" s="325"/>
      <c r="CB588" s="325"/>
      <c r="CC588" s="325"/>
      <c r="CD588" s="325"/>
      <c r="CE588" s="325"/>
      <c r="CF588" s="325"/>
      <c r="CG588" s="325"/>
      <c r="CH588" s="325"/>
    </row>
    <row r="589" spans="1:86" s="323" customFormat="1" x14ac:dyDescent="0.25">
      <c r="A589" s="102"/>
      <c r="B589" s="102"/>
      <c r="C589" s="102"/>
      <c r="D589" s="102"/>
      <c r="E589" s="102"/>
      <c r="F589" s="102"/>
      <c r="G589" s="102"/>
      <c r="AH589" s="324"/>
      <c r="AI589" s="324"/>
      <c r="AP589" s="324"/>
      <c r="AQ589" s="324"/>
      <c r="BD589" s="324"/>
      <c r="BE589" s="324"/>
      <c r="BF589" s="324"/>
      <c r="BG589" s="324"/>
      <c r="BH589" s="324"/>
      <c r="BI589" s="324"/>
      <c r="BJ589" s="324"/>
      <c r="BK589" s="324"/>
      <c r="BL589" s="324"/>
      <c r="BM589" s="324"/>
      <c r="BN589" s="324"/>
      <c r="BO589" s="324"/>
      <c r="BW589" s="325"/>
      <c r="BX589" s="325"/>
      <c r="BY589" s="325"/>
      <c r="BZ589" s="325"/>
      <c r="CA589" s="325"/>
      <c r="CB589" s="325"/>
      <c r="CC589" s="325"/>
      <c r="CD589" s="325"/>
      <c r="CE589" s="325"/>
      <c r="CF589" s="325"/>
      <c r="CG589" s="325"/>
      <c r="CH589" s="325"/>
    </row>
    <row r="590" spans="1:86" s="323" customFormat="1" x14ac:dyDescent="0.25">
      <c r="A590" s="102"/>
      <c r="B590" s="102"/>
      <c r="C590" s="102"/>
      <c r="D590" s="102"/>
      <c r="E590" s="102"/>
      <c r="F590" s="102"/>
      <c r="G590" s="102"/>
      <c r="AH590" s="324"/>
      <c r="AI590" s="324"/>
      <c r="AP590" s="324"/>
      <c r="AQ590" s="324"/>
      <c r="BD590" s="324"/>
      <c r="BE590" s="324"/>
      <c r="BF590" s="324"/>
      <c r="BG590" s="324"/>
      <c r="BH590" s="324"/>
      <c r="BI590" s="324"/>
      <c r="BJ590" s="324"/>
      <c r="BK590" s="324"/>
      <c r="BL590" s="324"/>
      <c r="BM590" s="324"/>
      <c r="BN590" s="324"/>
      <c r="BO590" s="324"/>
      <c r="BW590" s="325"/>
      <c r="BX590" s="325"/>
      <c r="BY590" s="325"/>
      <c r="BZ590" s="325"/>
      <c r="CA590" s="325"/>
      <c r="CB590" s="325"/>
      <c r="CC590" s="325"/>
      <c r="CD590" s="325"/>
      <c r="CE590" s="325"/>
      <c r="CF590" s="325"/>
      <c r="CG590" s="325"/>
      <c r="CH590" s="325"/>
    </row>
    <row r="591" spans="1:86" s="323" customFormat="1" x14ac:dyDescent="0.25">
      <c r="A591" s="102"/>
      <c r="B591" s="102"/>
      <c r="C591" s="102"/>
      <c r="D591" s="102"/>
      <c r="E591" s="102"/>
      <c r="F591" s="102"/>
      <c r="G591" s="102"/>
      <c r="AH591" s="324"/>
      <c r="AI591" s="324"/>
      <c r="AP591" s="324"/>
      <c r="AQ591" s="324"/>
      <c r="BD591" s="324"/>
      <c r="BE591" s="324"/>
      <c r="BF591" s="324"/>
      <c r="BG591" s="324"/>
      <c r="BH591" s="324"/>
      <c r="BI591" s="324"/>
      <c r="BJ591" s="324"/>
      <c r="BK591" s="324"/>
      <c r="BL591" s="324"/>
      <c r="BM591" s="324"/>
      <c r="BN591" s="324"/>
      <c r="BO591" s="324"/>
      <c r="BW591" s="325"/>
      <c r="BX591" s="325"/>
      <c r="BY591" s="325"/>
      <c r="BZ591" s="325"/>
      <c r="CA591" s="325"/>
      <c r="CB591" s="325"/>
      <c r="CC591" s="325"/>
      <c r="CD591" s="325"/>
      <c r="CE591" s="325"/>
      <c r="CF591" s="325"/>
      <c r="CG591" s="325"/>
      <c r="CH591" s="325"/>
    </row>
    <row r="592" spans="1:86" s="323" customFormat="1" x14ac:dyDescent="0.25">
      <c r="A592" s="102"/>
      <c r="B592" s="102"/>
      <c r="C592" s="102"/>
      <c r="D592" s="102"/>
      <c r="E592" s="102"/>
      <c r="F592" s="102"/>
      <c r="G592" s="102"/>
      <c r="AH592" s="324"/>
      <c r="AI592" s="324"/>
      <c r="AP592" s="324"/>
      <c r="AQ592" s="324"/>
      <c r="BD592" s="324"/>
      <c r="BE592" s="324"/>
      <c r="BF592" s="324"/>
      <c r="BG592" s="324"/>
      <c r="BH592" s="324"/>
      <c r="BI592" s="324"/>
      <c r="BJ592" s="324"/>
      <c r="BK592" s="324"/>
      <c r="BL592" s="324"/>
      <c r="BM592" s="324"/>
      <c r="BN592" s="324"/>
      <c r="BO592" s="324"/>
      <c r="BW592" s="325"/>
      <c r="BX592" s="325"/>
      <c r="BY592" s="325"/>
      <c r="BZ592" s="325"/>
      <c r="CA592" s="325"/>
      <c r="CB592" s="325"/>
      <c r="CC592" s="325"/>
      <c r="CD592" s="325"/>
      <c r="CE592" s="325"/>
      <c r="CF592" s="325"/>
      <c r="CG592" s="325"/>
      <c r="CH592" s="325"/>
    </row>
    <row r="593" spans="1:86" s="323" customFormat="1" x14ac:dyDescent="0.25">
      <c r="A593" s="102"/>
      <c r="B593" s="102"/>
      <c r="C593" s="102"/>
      <c r="D593" s="102"/>
      <c r="E593" s="102"/>
      <c r="F593" s="102"/>
      <c r="G593" s="102"/>
      <c r="AH593" s="324"/>
      <c r="AI593" s="324"/>
      <c r="AP593" s="324"/>
      <c r="AQ593" s="324"/>
      <c r="BD593" s="324"/>
      <c r="BE593" s="324"/>
      <c r="BF593" s="324"/>
      <c r="BG593" s="324"/>
      <c r="BH593" s="324"/>
      <c r="BI593" s="324"/>
      <c r="BJ593" s="324"/>
      <c r="BK593" s="324"/>
      <c r="BL593" s="324"/>
      <c r="BM593" s="324"/>
      <c r="BN593" s="324"/>
      <c r="BO593" s="324"/>
      <c r="BW593" s="325"/>
      <c r="BX593" s="325"/>
      <c r="BY593" s="325"/>
      <c r="BZ593" s="325"/>
      <c r="CA593" s="325"/>
      <c r="CB593" s="325"/>
      <c r="CC593" s="325"/>
      <c r="CD593" s="325"/>
      <c r="CE593" s="325"/>
      <c r="CF593" s="325"/>
      <c r="CG593" s="325"/>
      <c r="CH593" s="325"/>
    </row>
    <row r="594" spans="1:86" s="323" customFormat="1" x14ac:dyDescent="0.25">
      <c r="A594" s="102"/>
      <c r="B594" s="102"/>
      <c r="C594" s="102"/>
      <c r="D594" s="102"/>
      <c r="E594" s="102"/>
      <c r="F594" s="102"/>
      <c r="G594" s="102"/>
      <c r="AH594" s="324"/>
      <c r="AI594" s="324"/>
      <c r="AP594" s="324"/>
      <c r="AQ594" s="324"/>
      <c r="BD594" s="324"/>
      <c r="BE594" s="324"/>
      <c r="BF594" s="324"/>
      <c r="BG594" s="324"/>
      <c r="BH594" s="324"/>
      <c r="BI594" s="324"/>
      <c r="BJ594" s="324"/>
      <c r="BK594" s="324"/>
      <c r="BL594" s="324"/>
      <c r="BM594" s="324"/>
      <c r="BN594" s="324"/>
      <c r="BO594" s="324"/>
      <c r="BW594" s="325"/>
      <c r="BX594" s="325"/>
      <c r="BY594" s="325"/>
      <c r="BZ594" s="325"/>
      <c r="CA594" s="325"/>
      <c r="CB594" s="325"/>
      <c r="CC594" s="325"/>
      <c r="CD594" s="325"/>
      <c r="CE594" s="325"/>
      <c r="CF594" s="325"/>
      <c r="CG594" s="325"/>
      <c r="CH594" s="325"/>
    </row>
    <row r="595" spans="1:86" s="323" customFormat="1" x14ac:dyDescent="0.25">
      <c r="A595" s="102"/>
      <c r="B595" s="102"/>
      <c r="C595" s="102"/>
      <c r="D595" s="102"/>
      <c r="E595" s="102"/>
      <c r="F595" s="102"/>
      <c r="G595" s="102"/>
      <c r="AH595" s="324"/>
      <c r="AI595" s="324"/>
      <c r="AP595" s="324"/>
      <c r="AQ595" s="324"/>
      <c r="BD595" s="324"/>
      <c r="BE595" s="324"/>
      <c r="BF595" s="324"/>
      <c r="BG595" s="324"/>
      <c r="BH595" s="324"/>
      <c r="BI595" s="324"/>
      <c r="BJ595" s="324"/>
      <c r="BK595" s="324"/>
      <c r="BL595" s="324"/>
      <c r="BM595" s="324"/>
      <c r="BN595" s="324"/>
      <c r="BO595" s="324"/>
      <c r="BW595" s="325"/>
      <c r="BX595" s="325"/>
      <c r="BY595" s="325"/>
      <c r="BZ595" s="325"/>
      <c r="CA595" s="325"/>
      <c r="CB595" s="325"/>
      <c r="CC595" s="325"/>
      <c r="CD595" s="325"/>
      <c r="CE595" s="325"/>
      <c r="CF595" s="325"/>
      <c r="CG595" s="325"/>
      <c r="CH595" s="325"/>
    </row>
    <row r="596" spans="1:86" s="323" customFormat="1" x14ac:dyDescent="0.25">
      <c r="A596" s="102"/>
      <c r="B596" s="102"/>
      <c r="C596" s="102"/>
      <c r="D596" s="102"/>
      <c r="E596" s="102"/>
      <c r="F596" s="102"/>
      <c r="G596" s="102"/>
      <c r="AH596" s="324"/>
      <c r="AI596" s="324"/>
      <c r="AP596" s="324"/>
      <c r="AQ596" s="324"/>
      <c r="BD596" s="324"/>
      <c r="BE596" s="324"/>
      <c r="BF596" s="324"/>
      <c r="BG596" s="324"/>
      <c r="BH596" s="324"/>
      <c r="BI596" s="324"/>
      <c r="BJ596" s="324"/>
      <c r="BK596" s="324"/>
      <c r="BL596" s="324"/>
      <c r="BM596" s="324"/>
      <c r="BN596" s="324"/>
      <c r="BO596" s="324"/>
      <c r="BW596" s="325"/>
      <c r="BX596" s="325"/>
      <c r="BY596" s="325"/>
      <c r="BZ596" s="325"/>
      <c r="CA596" s="325"/>
      <c r="CB596" s="325"/>
      <c r="CC596" s="325"/>
      <c r="CD596" s="325"/>
      <c r="CE596" s="325"/>
      <c r="CF596" s="325"/>
      <c r="CG596" s="325"/>
      <c r="CH596" s="325"/>
    </row>
    <row r="597" spans="1:86" s="323" customFormat="1" x14ac:dyDescent="0.25">
      <c r="A597" s="102"/>
      <c r="B597" s="102"/>
      <c r="C597" s="102"/>
      <c r="D597" s="102"/>
      <c r="E597" s="102"/>
      <c r="F597" s="102"/>
      <c r="G597" s="102"/>
      <c r="AH597" s="324"/>
      <c r="AI597" s="324"/>
      <c r="AP597" s="324"/>
      <c r="AQ597" s="324"/>
      <c r="BD597" s="324"/>
      <c r="BE597" s="324"/>
      <c r="BF597" s="324"/>
      <c r="BG597" s="324"/>
      <c r="BH597" s="324"/>
      <c r="BI597" s="324"/>
      <c r="BJ597" s="324"/>
      <c r="BK597" s="324"/>
      <c r="BL597" s="324"/>
      <c r="BM597" s="324"/>
      <c r="BN597" s="324"/>
      <c r="BO597" s="324"/>
      <c r="BW597" s="325"/>
      <c r="BX597" s="325"/>
      <c r="BY597" s="325"/>
      <c r="BZ597" s="325"/>
      <c r="CA597" s="325"/>
      <c r="CB597" s="325"/>
      <c r="CC597" s="325"/>
      <c r="CD597" s="325"/>
      <c r="CE597" s="325"/>
      <c r="CF597" s="325"/>
      <c r="CG597" s="325"/>
      <c r="CH597" s="325"/>
    </row>
    <row r="598" spans="1:86" s="323" customFormat="1" x14ac:dyDescent="0.25">
      <c r="A598" s="102"/>
      <c r="B598" s="102"/>
      <c r="C598" s="102"/>
      <c r="D598" s="102"/>
      <c r="E598" s="102"/>
      <c r="F598" s="102"/>
      <c r="G598" s="102"/>
      <c r="AH598" s="324"/>
      <c r="AI598" s="324"/>
      <c r="AP598" s="324"/>
      <c r="AQ598" s="324"/>
      <c r="BD598" s="324"/>
      <c r="BE598" s="324"/>
      <c r="BF598" s="324"/>
      <c r="BG598" s="324"/>
      <c r="BH598" s="324"/>
      <c r="BI598" s="324"/>
      <c r="BJ598" s="324"/>
      <c r="BK598" s="324"/>
      <c r="BL598" s="324"/>
      <c r="BM598" s="324"/>
      <c r="BN598" s="324"/>
      <c r="BO598" s="324"/>
      <c r="BW598" s="325"/>
      <c r="BX598" s="325"/>
      <c r="BY598" s="325"/>
      <c r="BZ598" s="325"/>
      <c r="CA598" s="325"/>
      <c r="CB598" s="325"/>
      <c r="CC598" s="325"/>
      <c r="CD598" s="325"/>
      <c r="CE598" s="325"/>
      <c r="CF598" s="325"/>
      <c r="CG598" s="325"/>
      <c r="CH598" s="325"/>
    </row>
    <row r="599" spans="1:86" s="323" customFormat="1" x14ac:dyDescent="0.25">
      <c r="A599" s="102"/>
      <c r="B599" s="102"/>
      <c r="C599" s="102"/>
      <c r="D599" s="102"/>
      <c r="E599" s="102"/>
      <c r="F599" s="102"/>
      <c r="G599" s="102"/>
      <c r="AH599" s="324"/>
      <c r="AI599" s="324"/>
      <c r="AP599" s="324"/>
      <c r="AQ599" s="324"/>
      <c r="BD599" s="324"/>
      <c r="BE599" s="324"/>
      <c r="BF599" s="324"/>
      <c r="BG599" s="324"/>
      <c r="BH599" s="324"/>
      <c r="BI599" s="324"/>
      <c r="BJ599" s="324"/>
      <c r="BK599" s="324"/>
      <c r="BL599" s="324"/>
      <c r="BM599" s="324"/>
      <c r="BN599" s="324"/>
      <c r="BO599" s="324"/>
      <c r="BW599" s="325"/>
      <c r="BX599" s="325"/>
      <c r="BY599" s="325"/>
      <c r="BZ599" s="325"/>
      <c r="CA599" s="325"/>
      <c r="CB599" s="325"/>
      <c r="CC599" s="325"/>
      <c r="CD599" s="325"/>
      <c r="CE599" s="325"/>
      <c r="CF599" s="325"/>
      <c r="CG599" s="325"/>
      <c r="CH599" s="325"/>
    </row>
    <row r="600" spans="1:86" s="323" customFormat="1" x14ac:dyDescent="0.25">
      <c r="A600" s="102"/>
      <c r="B600" s="102"/>
      <c r="C600" s="102"/>
      <c r="D600" s="102"/>
      <c r="E600" s="102"/>
      <c r="F600" s="102"/>
      <c r="G600" s="102"/>
      <c r="AH600" s="324"/>
      <c r="AI600" s="324"/>
      <c r="AP600" s="324"/>
      <c r="AQ600" s="324"/>
      <c r="BD600" s="324"/>
      <c r="BE600" s="324"/>
      <c r="BF600" s="324"/>
      <c r="BG600" s="324"/>
      <c r="BH600" s="324"/>
      <c r="BI600" s="324"/>
      <c r="BJ600" s="324"/>
      <c r="BK600" s="324"/>
      <c r="BL600" s="324"/>
      <c r="BM600" s="324"/>
      <c r="BN600" s="324"/>
      <c r="BO600" s="324"/>
      <c r="BW600" s="325"/>
      <c r="BX600" s="325"/>
      <c r="BY600" s="325"/>
      <c r="BZ600" s="325"/>
      <c r="CA600" s="325"/>
      <c r="CB600" s="325"/>
      <c r="CC600" s="325"/>
      <c r="CD600" s="325"/>
      <c r="CE600" s="325"/>
      <c r="CF600" s="325"/>
      <c r="CG600" s="325"/>
      <c r="CH600" s="325"/>
    </row>
    <row r="601" spans="1:86" s="323" customFormat="1" x14ac:dyDescent="0.25">
      <c r="A601" s="102"/>
      <c r="B601" s="102"/>
      <c r="C601" s="102"/>
      <c r="D601" s="102"/>
      <c r="E601" s="102"/>
      <c r="F601" s="102"/>
      <c r="G601" s="102"/>
      <c r="AH601" s="324"/>
      <c r="AI601" s="324"/>
      <c r="AP601" s="324"/>
      <c r="AQ601" s="324"/>
      <c r="BD601" s="324"/>
      <c r="BE601" s="324"/>
      <c r="BF601" s="324"/>
      <c r="BG601" s="324"/>
      <c r="BH601" s="324"/>
      <c r="BI601" s="324"/>
      <c r="BJ601" s="324"/>
      <c r="BK601" s="324"/>
      <c r="BL601" s="324"/>
      <c r="BM601" s="324"/>
      <c r="BN601" s="324"/>
      <c r="BO601" s="324"/>
      <c r="BW601" s="325"/>
      <c r="BX601" s="325"/>
      <c r="BY601" s="325"/>
      <c r="BZ601" s="325"/>
      <c r="CA601" s="325"/>
      <c r="CB601" s="325"/>
      <c r="CC601" s="325"/>
      <c r="CD601" s="325"/>
      <c r="CE601" s="325"/>
      <c r="CF601" s="325"/>
      <c r="CG601" s="325"/>
      <c r="CH601" s="325"/>
    </row>
    <row r="602" spans="1:86" s="323" customFormat="1" x14ac:dyDescent="0.25">
      <c r="A602" s="102"/>
      <c r="B602" s="102"/>
      <c r="C602" s="102"/>
      <c r="D602" s="102"/>
      <c r="E602" s="102"/>
      <c r="F602" s="102"/>
      <c r="G602" s="102"/>
      <c r="AH602" s="324"/>
      <c r="AI602" s="324"/>
      <c r="AP602" s="324"/>
      <c r="AQ602" s="324"/>
      <c r="BD602" s="324"/>
      <c r="BE602" s="324"/>
      <c r="BF602" s="324"/>
      <c r="BG602" s="324"/>
      <c r="BH602" s="324"/>
      <c r="BI602" s="324"/>
      <c r="BJ602" s="324"/>
      <c r="BK602" s="324"/>
      <c r="BL602" s="324"/>
      <c r="BM602" s="324"/>
      <c r="BN602" s="324"/>
      <c r="BO602" s="324"/>
      <c r="BW602" s="325"/>
      <c r="BX602" s="325"/>
      <c r="BY602" s="325"/>
      <c r="BZ602" s="325"/>
      <c r="CA602" s="325"/>
      <c r="CB602" s="325"/>
      <c r="CC602" s="325"/>
      <c r="CD602" s="325"/>
      <c r="CE602" s="325"/>
      <c r="CF602" s="325"/>
      <c r="CG602" s="325"/>
      <c r="CH602" s="325"/>
    </row>
    <row r="603" spans="1:86" s="323" customFormat="1" x14ac:dyDescent="0.25">
      <c r="A603" s="102"/>
      <c r="B603" s="102"/>
      <c r="C603" s="102"/>
      <c r="D603" s="102"/>
      <c r="E603" s="102"/>
      <c r="F603" s="102"/>
      <c r="G603" s="102"/>
      <c r="AH603" s="324"/>
      <c r="AI603" s="324"/>
      <c r="AP603" s="324"/>
      <c r="AQ603" s="324"/>
      <c r="BD603" s="324"/>
      <c r="BE603" s="324"/>
      <c r="BF603" s="324"/>
      <c r="BG603" s="324"/>
      <c r="BH603" s="324"/>
      <c r="BI603" s="324"/>
      <c r="BJ603" s="324"/>
      <c r="BK603" s="324"/>
      <c r="BL603" s="324"/>
      <c r="BM603" s="324"/>
      <c r="BN603" s="324"/>
      <c r="BO603" s="324"/>
      <c r="BW603" s="325"/>
      <c r="BX603" s="325"/>
      <c r="BY603" s="325"/>
      <c r="BZ603" s="325"/>
      <c r="CA603" s="325"/>
      <c r="CB603" s="325"/>
      <c r="CC603" s="325"/>
      <c r="CD603" s="325"/>
      <c r="CE603" s="325"/>
      <c r="CF603" s="325"/>
      <c r="CG603" s="325"/>
      <c r="CH603" s="325"/>
    </row>
    <row r="604" spans="1:86" s="323" customFormat="1" x14ac:dyDescent="0.25">
      <c r="A604" s="102"/>
      <c r="B604" s="102"/>
      <c r="C604" s="102"/>
      <c r="D604" s="102"/>
      <c r="E604" s="102"/>
      <c r="F604" s="102"/>
      <c r="G604" s="102"/>
      <c r="AH604" s="324"/>
      <c r="AI604" s="324"/>
      <c r="AP604" s="324"/>
      <c r="AQ604" s="324"/>
      <c r="BD604" s="324"/>
      <c r="BE604" s="324"/>
      <c r="BF604" s="324"/>
      <c r="BG604" s="324"/>
      <c r="BH604" s="324"/>
      <c r="BI604" s="324"/>
      <c r="BJ604" s="324"/>
      <c r="BK604" s="324"/>
      <c r="BL604" s="324"/>
      <c r="BM604" s="324"/>
      <c r="BN604" s="324"/>
      <c r="BO604" s="324"/>
      <c r="BW604" s="325"/>
      <c r="BX604" s="325"/>
      <c r="BY604" s="325"/>
      <c r="BZ604" s="325"/>
      <c r="CA604" s="325"/>
      <c r="CB604" s="325"/>
      <c r="CC604" s="325"/>
      <c r="CD604" s="325"/>
      <c r="CE604" s="325"/>
      <c r="CF604" s="325"/>
      <c r="CG604" s="325"/>
      <c r="CH604" s="325"/>
    </row>
    <row r="605" spans="1:86" s="323" customFormat="1" x14ac:dyDescent="0.25">
      <c r="A605" s="102"/>
      <c r="B605" s="102"/>
      <c r="C605" s="102"/>
      <c r="D605" s="102"/>
      <c r="E605" s="102"/>
      <c r="F605" s="102"/>
      <c r="G605" s="102"/>
      <c r="AH605" s="324"/>
      <c r="AI605" s="324"/>
      <c r="AP605" s="324"/>
      <c r="AQ605" s="324"/>
      <c r="BD605" s="324"/>
      <c r="BE605" s="324"/>
      <c r="BF605" s="324"/>
      <c r="BG605" s="324"/>
      <c r="BH605" s="324"/>
      <c r="BI605" s="324"/>
      <c r="BJ605" s="324"/>
      <c r="BK605" s="324"/>
      <c r="BL605" s="324"/>
      <c r="BM605" s="324"/>
      <c r="BN605" s="324"/>
      <c r="BO605" s="324"/>
      <c r="BW605" s="325"/>
      <c r="BX605" s="325"/>
      <c r="BY605" s="325"/>
      <c r="BZ605" s="325"/>
      <c r="CA605" s="325"/>
      <c r="CB605" s="325"/>
      <c r="CC605" s="325"/>
      <c r="CD605" s="325"/>
      <c r="CE605" s="325"/>
      <c r="CF605" s="325"/>
      <c r="CG605" s="325"/>
      <c r="CH605" s="325"/>
    </row>
    <row r="606" spans="1:86" s="323" customFormat="1" x14ac:dyDescent="0.25">
      <c r="A606" s="102"/>
      <c r="B606" s="102"/>
      <c r="C606" s="102"/>
      <c r="D606" s="102"/>
      <c r="E606" s="102"/>
      <c r="F606" s="102"/>
      <c r="G606" s="102"/>
      <c r="AH606" s="324"/>
      <c r="AI606" s="324"/>
      <c r="AP606" s="324"/>
      <c r="AQ606" s="324"/>
      <c r="BD606" s="324"/>
      <c r="BE606" s="324"/>
      <c r="BF606" s="324"/>
      <c r="BG606" s="324"/>
      <c r="BH606" s="324"/>
      <c r="BI606" s="324"/>
      <c r="BJ606" s="324"/>
      <c r="BK606" s="324"/>
      <c r="BL606" s="324"/>
      <c r="BM606" s="324"/>
      <c r="BN606" s="324"/>
      <c r="BO606" s="324"/>
      <c r="BW606" s="325"/>
      <c r="BX606" s="325"/>
      <c r="BY606" s="325"/>
      <c r="BZ606" s="325"/>
      <c r="CA606" s="325"/>
      <c r="CB606" s="325"/>
      <c r="CC606" s="325"/>
      <c r="CD606" s="325"/>
      <c r="CE606" s="325"/>
      <c r="CF606" s="325"/>
      <c r="CG606" s="325"/>
      <c r="CH606" s="325"/>
    </row>
    <row r="607" spans="1:86" s="323" customFormat="1" x14ac:dyDescent="0.25">
      <c r="A607" s="102"/>
      <c r="B607" s="102"/>
      <c r="C607" s="102"/>
      <c r="D607" s="102"/>
      <c r="E607" s="102"/>
      <c r="F607" s="102"/>
      <c r="G607" s="102"/>
      <c r="AH607" s="324"/>
      <c r="AI607" s="324"/>
      <c r="AP607" s="324"/>
      <c r="AQ607" s="324"/>
      <c r="BD607" s="324"/>
      <c r="BE607" s="324"/>
      <c r="BF607" s="324"/>
      <c r="BG607" s="324"/>
      <c r="BH607" s="324"/>
      <c r="BI607" s="324"/>
      <c r="BJ607" s="324"/>
      <c r="BK607" s="324"/>
      <c r="BL607" s="324"/>
      <c r="BM607" s="324"/>
      <c r="BN607" s="324"/>
      <c r="BO607" s="324"/>
      <c r="BW607" s="325"/>
      <c r="BX607" s="325"/>
      <c r="BY607" s="325"/>
      <c r="BZ607" s="325"/>
      <c r="CA607" s="325"/>
      <c r="CB607" s="325"/>
      <c r="CC607" s="325"/>
      <c r="CD607" s="325"/>
      <c r="CE607" s="325"/>
      <c r="CF607" s="325"/>
      <c r="CG607" s="325"/>
      <c r="CH607" s="325"/>
    </row>
    <row r="608" spans="1:86" s="323" customFormat="1" x14ac:dyDescent="0.25">
      <c r="A608" s="102"/>
      <c r="B608" s="102"/>
      <c r="C608" s="102"/>
      <c r="D608" s="102"/>
      <c r="E608" s="102"/>
      <c r="F608" s="102"/>
      <c r="G608" s="102"/>
      <c r="AH608" s="324"/>
      <c r="AI608" s="324"/>
      <c r="AP608" s="324"/>
      <c r="AQ608" s="324"/>
      <c r="BD608" s="324"/>
      <c r="BE608" s="324"/>
      <c r="BF608" s="324"/>
      <c r="BG608" s="324"/>
      <c r="BH608" s="324"/>
      <c r="BI608" s="324"/>
      <c r="BJ608" s="324"/>
      <c r="BK608" s="324"/>
      <c r="BL608" s="324"/>
      <c r="BM608" s="324"/>
      <c r="BN608" s="324"/>
      <c r="BO608" s="324"/>
      <c r="BW608" s="325"/>
      <c r="BX608" s="325"/>
      <c r="BY608" s="325"/>
      <c r="BZ608" s="325"/>
      <c r="CA608" s="325"/>
      <c r="CB608" s="325"/>
      <c r="CC608" s="325"/>
      <c r="CD608" s="325"/>
      <c r="CE608" s="325"/>
      <c r="CF608" s="325"/>
      <c r="CG608" s="325"/>
      <c r="CH608" s="325"/>
    </row>
    <row r="609" spans="1:86" s="323" customFormat="1" x14ac:dyDescent="0.25">
      <c r="A609" s="102"/>
      <c r="B609" s="102"/>
      <c r="C609" s="102"/>
      <c r="D609" s="102"/>
      <c r="E609" s="102"/>
      <c r="F609" s="102"/>
      <c r="G609" s="102"/>
      <c r="AH609" s="324"/>
      <c r="AI609" s="324"/>
      <c r="AP609" s="324"/>
      <c r="AQ609" s="324"/>
      <c r="BD609" s="324"/>
      <c r="BE609" s="324"/>
      <c r="BF609" s="324"/>
      <c r="BG609" s="324"/>
      <c r="BH609" s="324"/>
      <c r="BI609" s="324"/>
      <c r="BJ609" s="324"/>
      <c r="BK609" s="324"/>
      <c r="BL609" s="324"/>
      <c r="BM609" s="324"/>
      <c r="BN609" s="324"/>
      <c r="BO609" s="324"/>
      <c r="BW609" s="325"/>
      <c r="BX609" s="325"/>
      <c r="BY609" s="325"/>
      <c r="BZ609" s="325"/>
      <c r="CA609" s="325"/>
      <c r="CB609" s="325"/>
      <c r="CC609" s="325"/>
      <c r="CD609" s="325"/>
      <c r="CE609" s="325"/>
      <c r="CF609" s="325"/>
      <c r="CG609" s="325"/>
      <c r="CH609" s="325"/>
    </row>
    <row r="610" spans="1:86" s="323" customFormat="1" x14ac:dyDescent="0.25">
      <c r="A610" s="102"/>
      <c r="B610" s="102"/>
      <c r="C610" s="102"/>
      <c r="D610" s="102"/>
      <c r="E610" s="102"/>
      <c r="F610" s="102"/>
      <c r="G610" s="102"/>
      <c r="AH610" s="324"/>
      <c r="AI610" s="324"/>
      <c r="AP610" s="324"/>
      <c r="AQ610" s="324"/>
      <c r="BD610" s="324"/>
      <c r="BE610" s="324"/>
      <c r="BF610" s="324"/>
      <c r="BG610" s="324"/>
      <c r="BH610" s="324"/>
      <c r="BI610" s="324"/>
      <c r="BJ610" s="324"/>
      <c r="BK610" s="324"/>
      <c r="BL610" s="324"/>
      <c r="BM610" s="324"/>
      <c r="BN610" s="324"/>
      <c r="BO610" s="324"/>
      <c r="BW610" s="325"/>
      <c r="BX610" s="325"/>
      <c r="BY610" s="325"/>
      <c r="BZ610" s="325"/>
      <c r="CA610" s="325"/>
      <c r="CB610" s="325"/>
      <c r="CC610" s="325"/>
      <c r="CD610" s="325"/>
      <c r="CE610" s="325"/>
      <c r="CF610" s="325"/>
      <c r="CG610" s="325"/>
      <c r="CH610" s="325"/>
    </row>
    <row r="611" spans="1:86" s="323" customFormat="1" x14ac:dyDescent="0.25">
      <c r="A611" s="102"/>
      <c r="B611" s="102"/>
      <c r="C611" s="102"/>
      <c r="D611" s="102"/>
      <c r="E611" s="102"/>
      <c r="F611" s="102"/>
      <c r="G611" s="102"/>
      <c r="AH611" s="324"/>
      <c r="AI611" s="324"/>
      <c r="AP611" s="324"/>
      <c r="AQ611" s="324"/>
      <c r="BD611" s="324"/>
      <c r="BE611" s="324"/>
      <c r="BF611" s="324"/>
      <c r="BG611" s="324"/>
      <c r="BH611" s="324"/>
      <c r="BI611" s="324"/>
      <c r="BJ611" s="324"/>
      <c r="BK611" s="324"/>
      <c r="BL611" s="324"/>
      <c r="BM611" s="324"/>
      <c r="BN611" s="324"/>
      <c r="BO611" s="324"/>
      <c r="BW611" s="325"/>
      <c r="BX611" s="325"/>
      <c r="BY611" s="325"/>
      <c r="BZ611" s="325"/>
      <c r="CA611" s="325"/>
      <c r="CB611" s="325"/>
      <c r="CC611" s="325"/>
      <c r="CD611" s="325"/>
      <c r="CE611" s="325"/>
      <c r="CF611" s="325"/>
      <c r="CG611" s="325"/>
      <c r="CH611" s="325"/>
    </row>
    <row r="612" spans="1:86" s="323" customFormat="1" x14ac:dyDescent="0.25">
      <c r="A612" s="102"/>
      <c r="B612" s="102"/>
      <c r="C612" s="102"/>
      <c r="D612" s="102"/>
      <c r="E612" s="102"/>
      <c r="F612" s="102"/>
      <c r="G612" s="102"/>
      <c r="AH612" s="324"/>
      <c r="AI612" s="324"/>
      <c r="AP612" s="324"/>
      <c r="AQ612" s="324"/>
      <c r="BD612" s="324"/>
      <c r="BE612" s="324"/>
      <c r="BF612" s="324"/>
      <c r="BG612" s="324"/>
      <c r="BH612" s="324"/>
      <c r="BI612" s="324"/>
      <c r="BJ612" s="324"/>
      <c r="BK612" s="324"/>
      <c r="BL612" s="324"/>
      <c r="BM612" s="324"/>
      <c r="BN612" s="324"/>
      <c r="BO612" s="324"/>
      <c r="BW612" s="325"/>
      <c r="BX612" s="325"/>
      <c r="BY612" s="325"/>
      <c r="BZ612" s="325"/>
      <c r="CA612" s="325"/>
      <c r="CB612" s="325"/>
      <c r="CC612" s="325"/>
      <c r="CD612" s="325"/>
      <c r="CE612" s="325"/>
      <c r="CF612" s="325"/>
      <c r="CG612" s="325"/>
      <c r="CH612" s="325"/>
    </row>
    <row r="613" spans="1:86" s="323" customFormat="1" x14ac:dyDescent="0.25">
      <c r="A613" s="102"/>
      <c r="B613" s="102"/>
      <c r="C613" s="102"/>
      <c r="D613" s="102"/>
      <c r="E613" s="102"/>
      <c r="F613" s="102"/>
      <c r="G613" s="102"/>
      <c r="AH613" s="324"/>
      <c r="AI613" s="324"/>
      <c r="AP613" s="324"/>
      <c r="AQ613" s="324"/>
      <c r="BD613" s="324"/>
      <c r="BE613" s="324"/>
      <c r="BF613" s="324"/>
      <c r="BG613" s="324"/>
      <c r="BH613" s="324"/>
      <c r="BI613" s="324"/>
      <c r="BJ613" s="324"/>
      <c r="BK613" s="324"/>
      <c r="BL613" s="324"/>
      <c r="BM613" s="324"/>
      <c r="BN613" s="324"/>
      <c r="BO613" s="324"/>
      <c r="BW613" s="325"/>
      <c r="BX613" s="325"/>
      <c r="BY613" s="325"/>
      <c r="BZ613" s="325"/>
      <c r="CA613" s="325"/>
      <c r="CB613" s="325"/>
      <c r="CC613" s="325"/>
      <c r="CD613" s="325"/>
      <c r="CE613" s="325"/>
      <c r="CF613" s="325"/>
      <c r="CG613" s="325"/>
      <c r="CH613" s="325"/>
    </row>
    <row r="614" spans="1:86" s="323" customFormat="1" x14ac:dyDescent="0.25">
      <c r="A614" s="102"/>
      <c r="B614" s="102"/>
      <c r="C614" s="102"/>
      <c r="D614" s="102"/>
      <c r="E614" s="102"/>
      <c r="F614" s="102"/>
      <c r="G614" s="102"/>
      <c r="AH614" s="324"/>
      <c r="AI614" s="324"/>
      <c r="AP614" s="324"/>
      <c r="AQ614" s="324"/>
      <c r="BD614" s="324"/>
      <c r="BE614" s="324"/>
      <c r="BF614" s="324"/>
      <c r="BG614" s="324"/>
      <c r="BH614" s="324"/>
      <c r="BI614" s="324"/>
      <c r="BJ614" s="324"/>
      <c r="BK614" s="324"/>
      <c r="BL614" s="324"/>
      <c r="BM614" s="324"/>
      <c r="BN614" s="324"/>
      <c r="BO614" s="324"/>
      <c r="BW614" s="325"/>
      <c r="BX614" s="325"/>
      <c r="BY614" s="325"/>
      <c r="BZ614" s="325"/>
      <c r="CA614" s="325"/>
      <c r="CB614" s="325"/>
      <c r="CC614" s="325"/>
      <c r="CD614" s="325"/>
      <c r="CE614" s="325"/>
      <c r="CF614" s="325"/>
      <c r="CG614" s="325"/>
      <c r="CH614" s="325"/>
    </row>
    <row r="615" spans="1:86" s="323" customFormat="1" x14ac:dyDescent="0.25">
      <c r="A615" s="102"/>
      <c r="B615" s="102"/>
      <c r="C615" s="102"/>
      <c r="D615" s="102"/>
      <c r="E615" s="102"/>
      <c r="F615" s="102"/>
      <c r="G615" s="102"/>
      <c r="AH615" s="324"/>
      <c r="AI615" s="324"/>
      <c r="AP615" s="324"/>
      <c r="AQ615" s="324"/>
      <c r="BD615" s="324"/>
      <c r="BE615" s="324"/>
      <c r="BF615" s="324"/>
      <c r="BG615" s="324"/>
      <c r="BH615" s="324"/>
      <c r="BI615" s="324"/>
      <c r="BJ615" s="324"/>
      <c r="BK615" s="324"/>
      <c r="BL615" s="324"/>
      <c r="BM615" s="324"/>
      <c r="BN615" s="324"/>
      <c r="BO615" s="324"/>
      <c r="BW615" s="325"/>
      <c r="BX615" s="325"/>
      <c r="BY615" s="325"/>
      <c r="BZ615" s="325"/>
      <c r="CA615" s="325"/>
      <c r="CB615" s="325"/>
      <c r="CC615" s="325"/>
      <c r="CD615" s="325"/>
      <c r="CE615" s="325"/>
      <c r="CF615" s="325"/>
      <c r="CG615" s="325"/>
      <c r="CH615" s="325"/>
    </row>
    <row r="616" spans="1:86" s="323" customFormat="1" x14ac:dyDescent="0.25">
      <c r="A616" s="102"/>
      <c r="B616" s="102"/>
      <c r="C616" s="102"/>
      <c r="D616" s="102"/>
      <c r="E616" s="102"/>
      <c r="F616" s="102"/>
      <c r="G616" s="102"/>
      <c r="AH616" s="324"/>
      <c r="AI616" s="324"/>
      <c r="AP616" s="324"/>
      <c r="AQ616" s="324"/>
      <c r="BD616" s="324"/>
      <c r="BE616" s="324"/>
      <c r="BF616" s="324"/>
      <c r="BG616" s="324"/>
      <c r="BH616" s="324"/>
      <c r="BI616" s="324"/>
      <c r="BJ616" s="324"/>
      <c r="BK616" s="324"/>
      <c r="BL616" s="324"/>
      <c r="BM616" s="324"/>
      <c r="BN616" s="324"/>
      <c r="BO616" s="324"/>
      <c r="BW616" s="325"/>
      <c r="BX616" s="325"/>
      <c r="BY616" s="325"/>
      <c r="BZ616" s="325"/>
      <c r="CA616" s="325"/>
      <c r="CB616" s="325"/>
      <c r="CC616" s="325"/>
      <c r="CD616" s="325"/>
      <c r="CE616" s="325"/>
      <c r="CF616" s="325"/>
      <c r="CG616" s="325"/>
      <c r="CH616" s="325"/>
    </row>
    <row r="617" spans="1:86" s="323" customFormat="1" x14ac:dyDescent="0.25">
      <c r="A617" s="102"/>
      <c r="B617" s="102"/>
      <c r="C617" s="102"/>
      <c r="D617" s="102"/>
      <c r="E617" s="102"/>
      <c r="F617" s="102"/>
      <c r="G617" s="102"/>
      <c r="AH617" s="324"/>
      <c r="AI617" s="324"/>
      <c r="AP617" s="324"/>
      <c r="AQ617" s="324"/>
      <c r="BD617" s="324"/>
      <c r="BE617" s="324"/>
      <c r="BF617" s="324"/>
      <c r="BG617" s="324"/>
      <c r="BH617" s="324"/>
      <c r="BI617" s="324"/>
      <c r="BJ617" s="324"/>
      <c r="BK617" s="324"/>
      <c r="BL617" s="324"/>
      <c r="BM617" s="324"/>
      <c r="BN617" s="324"/>
      <c r="BO617" s="324"/>
      <c r="BW617" s="325"/>
      <c r="BX617" s="325"/>
      <c r="BY617" s="325"/>
      <c r="BZ617" s="325"/>
      <c r="CA617" s="325"/>
      <c r="CB617" s="325"/>
      <c r="CC617" s="325"/>
      <c r="CD617" s="325"/>
      <c r="CE617" s="325"/>
      <c r="CF617" s="325"/>
      <c r="CG617" s="325"/>
      <c r="CH617" s="325"/>
    </row>
    <row r="618" spans="1:86" s="323" customFormat="1" x14ac:dyDescent="0.25">
      <c r="A618" s="102"/>
      <c r="B618" s="102"/>
      <c r="C618" s="102"/>
      <c r="D618" s="102"/>
      <c r="E618" s="102"/>
      <c r="F618" s="102"/>
      <c r="G618" s="102"/>
      <c r="AH618" s="324"/>
      <c r="AI618" s="324"/>
      <c r="AP618" s="324"/>
      <c r="AQ618" s="324"/>
      <c r="BD618" s="324"/>
      <c r="BE618" s="324"/>
      <c r="BF618" s="324"/>
      <c r="BG618" s="324"/>
      <c r="BH618" s="324"/>
      <c r="BI618" s="324"/>
      <c r="BJ618" s="324"/>
      <c r="BK618" s="324"/>
      <c r="BL618" s="324"/>
      <c r="BM618" s="324"/>
      <c r="BN618" s="324"/>
      <c r="BO618" s="324"/>
      <c r="BW618" s="325"/>
      <c r="BX618" s="325"/>
      <c r="BY618" s="325"/>
      <c r="BZ618" s="325"/>
      <c r="CA618" s="325"/>
      <c r="CB618" s="325"/>
      <c r="CC618" s="325"/>
      <c r="CD618" s="325"/>
      <c r="CE618" s="325"/>
      <c r="CF618" s="325"/>
      <c r="CG618" s="325"/>
      <c r="CH618" s="325"/>
    </row>
    <row r="619" spans="1:86" s="323" customFormat="1" x14ac:dyDescent="0.25">
      <c r="A619" s="102"/>
      <c r="B619" s="102"/>
      <c r="C619" s="102"/>
      <c r="D619" s="102"/>
      <c r="E619" s="102"/>
      <c r="F619" s="102"/>
      <c r="G619" s="102"/>
      <c r="AH619" s="324"/>
      <c r="AI619" s="324"/>
      <c r="AP619" s="324"/>
      <c r="AQ619" s="324"/>
      <c r="BD619" s="324"/>
      <c r="BE619" s="324"/>
      <c r="BF619" s="324"/>
      <c r="BG619" s="324"/>
      <c r="BH619" s="324"/>
      <c r="BI619" s="324"/>
      <c r="BJ619" s="324"/>
      <c r="BK619" s="324"/>
      <c r="BL619" s="324"/>
      <c r="BM619" s="324"/>
      <c r="BN619" s="324"/>
      <c r="BO619" s="324"/>
      <c r="BW619" s="325"/>
      <c r="BX619" s="325"/>
      <c r="BY619" s="325"/>
      <c r="BZ619" s="325"/>
      <c r="CA619" s="325"/>
      <c r="CB619" s="325"/>
      <c r="CC619" s="325"/>
      <c r="CD619" s="325"/>
      <c r="CE619" s="325"/>
      <c r="CF619" s="325"/>
      <c r="CG619" s="325"/>
      <c r="CH619" s="325"/>
    </row>
    <row r="620" spans="1:86" s="323" customFormat="1" x14ac:dyDescent="0.25">
      <c r="A620" s="102"/>
      <c r="B620" s="102"/>
      <c r="C620" s="102"/>
      <c r="D620" s="102"/>
      <c r="E620" s="102"/>
      <c r="F620" s="102"/>
      <c r="G620" s="102"/>
      <c r="AH620" s="324"/>
      <c r="AI620" s="324"/>
      <c r="AP620" s="324"/>
      <c r="AQ620" s="324"/>
      <c r="BD620" s="324"/>
      <c r="BE620" s="324"/>
      <c r="BF620" s="324"/>
      <c r="BG620" s="324"/>
      <c r="BH620" s="324"/>
      <c r="BI620" s="324"/>
      <c r="BJ620" s="324"/>
      <c r="BK620" s="324"/>
      <c r="BL620" s="324"/>
      <c r="BM620" s="324"/>
      <c r="BN620" s="324"/>
      <c r="BO620" s="324"/>
      <c r="BW620" s="325"/>
      <c r="BX620" s="325"/>
      <c r="BY620" s="325"/>
      <c r="BZ620" s="325"/>
      <c r="CA620" s="325"/>
      <c r="CB620" s="325"/>
      <c r="CC620" s="325"/>
      <c r="CD620" s="325"/>
      <c r="CE620" s="325"/>
      <c r="CF620" s="325"/>
      <c r="CG620" s="325"/>
      <c r="CH620" s="325"/>
    </row>
    <row r="621" spans="1:86" s="323" customFormat="1" x14ac:dyDescent="0.25">
      <c r="A621" s="102"/>
      <c r="B621" s="102"/>
      <c r="C621" s="102"/>
      <c r="D621" s="102"/>
      <c r="E621" s="102"/>
      <c r="F621" s="102"/>
      <c r="G621" s="102"/>
      <c r="AH621" s="324"/>
      <c r="AI621" s="324"/>
      <c r="AP621" s="324"/>
      <c r="AQ621" s="324"/>
      <c r="BD621" s="324"/>
      <c r="BE621" s="324"/>
      <c r="BF621" s="324"/>
      <c r="BG621" s="324"/>
      <c r="BH621" s="324"/>
      <c r="BI621" s="324"/>
      <c r="BJ621" s="324"/>
      <c r="BK621" s="324"/>
      <c r="BL621" s="324"/>
      <c r="BM621" s="324"/>
      <c r="BN621" s="324"/>
      <c r="BO621" s="324"/>
      <c r="BW621" s="325"/>
      <c r="BX621" s="325"/>
      <c r="BY621" s="325"/>
      <c r="BZ621" s="325"/>
      <c r="CA621" s="325"/>
      <c r="CB621" s="325"/>
      <c r="CC621" s="325"/>
      <c r="CD621" s="325"/>
      <c r="CE621" s="325"/>
      <c r="CF621" s="325"/>
      <c r="CG621" s="325"/>
      <c r="CH621" s="325"/>
    </row>
    <row r="622" spans="1:86" s="323" customFormat="1" x14ac:dyDescent="0.25">
      <c r="A622" s="102"/>
      <c r="B622" s="102"/>
      <c r="C622" s="102"/>
      <c r="D622" s="102"/>
      <c r="E622" s="102"/>
      <c r="F622" s="102"/>
      <c r="G622" s="102"/>
      <c r="AH622" s="324"/>
      <c r="AI622" s="324"/>
      <c r="AP622" s="324"/>
      <c r="AQ622" s="324"/>
      <c r="BD622" s="324"/>
      <c r="BE622" s="324"/>
      <c r="BF622" s="324"/>
      <c r="BG622" s="324"/>
      <c r="BH622" s="324"/>
      <c r="BI622" s="324"/>
      <c r="BJ622" s="324"/>
      <c r="BK622" s="324"/>
      <c r="BL622" s="324"/>
      <c r="BM622" s="324"/>
      <c r="BN622" s="324"/>
      <c r="BO622" s="324"/>
      <c r="BW622" s="325"/>
      <c r="BX622" s="325"/>
      <c r="BY622" s="325"/>
      <c r="BZ622" s="325"/>
      <c r="CA622" s="325"/>
      <c r="CB622" s="325"/>
      <c r="CC622" s="325"/>
      <c r="CD622" s="325"/>
      <c r="CE622" s="325"/>
      <c r="CF622" s="325"/>
      <c r="CG622" s="325"/>
      <c r="CH622" s="325"/>
    </row>
    <row r="623" spans="1:86" s="323" customFormat="1" x14ac:dyDescent="0.25">
      <c r="A623" s="102"/>
      <c r="B623" s="102"/>
      <c r="C623" s="102"/>
      <c r="D623" s="102"/>
      <c r="E623" s="102"/>
      <c r="F623" s="102"/>
      <c r="G623" s="102"/>
      <c r="AH623" s="324"/>
      <c r="AI623" s="324"/>
      <c r="AP623" s="324"/>
      <c r="AQ623" s="324"/>
      <c r="BD623" s="324"/>
      <c r="BE623" s="324"/>
      <c r="BF623" s="324"/>
      <c r="BG623" s="324"/>
      <c r="BH623" s="324"/>
      <c r="BI623" s="324"/>
      <c r="BJ623" s="324"/>
      <c r="BK623" s="324"/>
      <c r="BL623" s="324"/>
      <c r="BM623" s="324"/>
      <c r="BN623" s="324"/>
      <c r="BO623" s="324"/>
      <c r="BW623" s="325"/>
      <c r="BX623" s="325"/>
      <c r="BY623" s="325"/>
      <c r="BZ623" s="325"/>
      <c r="CA623" s="325"/>
      <c r="CB623" s="325"/>
      <c r="CC623" s="325"/>
      <c r="CD623" s="325"/>
      <c r="CE623" s="325"/>
      <c r="CF623" s="325"/>
      <c r="CG623" s="325"/>
      <c r="CH623" s="325"/>
    </row>
    <row r="624" spans="1:86" s="323" customFormat="1" x14ac:dyDescent="0.25">
      <c r="A624" s="102"/>
      <c r="B624" s="102"/>
      <c r="C624" s="102"/>
      <c r="D624" s="102"/>
      <c r="E624" s="102"/>
      <c r="F624" s="102"/>
      <c r="G624" s="102"/>
      <c r="AH624" s="324"/>
      <c r="AI624" s="324"/>
      <c r="AP624" s="324"/>
      <c r="AQ624" s="324"/>
      <c r="BD624" s="324"/>
      <c r="BE624" s="324"/>
      <c r="BF624" s="324"/>
      <c r="BG624" s="324"/>
      <c r="BH624" s="324"/>
      <c r="BI624" s="324"/>
      <c r="BJ624" s="324"/>
      <c r="BK624" s="324"/>
      <c r="BL624" s="324"/>
      <c r="BM624" s="324"/>
      <c r="BN624" s="324"/>
      <c r="BO624" s="324"/>
      <c r="BW624" s="325"/>
      <c r="BX624" s="325"/>
      <c r="BY624" s="325"/>
      <c r="BZ624" s="325"/>
      <c r="CA624" s="325"/>
      <c r="CB624" s="325"/>
      <c r="CC624" s="325"/>
      <c r="CD624" s="325"/>
      <c r="CE624" s="325"/>
      <c r="CF624" s="325"/>
      <c r="CG624" s="325"/>
      <c r="CH624" s="325"/>
    </row>
    <row r="625" spans="1:86" s="323" customFormat="1" x14ac:dyDescent="0.25">
      <c r="A625" s="102"/>
      <c r="B625" s="102"/>
      <c r="C625" s="102"/>
      <c r="D625" s="102"/>
      <c r="E625" s="102"/>
      <c r="F625" s="102"/>
      <c r="G625" s="102"/>
      <c r="AH625" s="324"/>
      <c r="AI625" s="324"/>
      <c r="AP625" s="324"/>
      <c r="AQ625" s="324"/>
      <c r="BD625" s="324"/>
      <c r="BE625" s="324"/>
      <c r="BF625" s="324"/>
      <c r="BG625" s="324"/>
      <c r="BH625" s="324"/>
      <c r="BI625" s="324"/>
      <c r="BJ625" s="324"/>
      <c r="BK625" s="324"/>
      <c r="BL625" s="324"/>
      <c r="BM625" s="324"/>
      <c r="BN625" s="324"/>
      <c r="BO625" s="324"/>
      <c r="BW625" s="325"/>
      <c r="BX625" s="325"/>
      <c r="BY625" s="325"/>
      <c r="BZ625" s="325"/>
      <c r="CA625" s="325"/>
      <c r="CB625" s="325"/>
      <c r="CC625" s="325"/>
      <c r="CD625" s="325"/>
      <c r="CE625" s="325"/>
      <c r="CF625" s="325"/>
      <c r="CG625" s="325"/>
      <c r="CH625" s="325"/>
    </row>
    <row r="626" spans="1:86" s="323" customFormat="1" x14ac:dyDescent="0.25">
      <c r="A626" s="102"/>
      <c r="B626" s="102"/>
      <c r="C626" s="102"/>
      <c r="D626" s="102"/>
      <c r="E626" s="102"/>
      <c r="F626" s="102"/>
      <c r="G626" s="102"/>
      <c r="AH626" s="324"/>
      <c r="AI626" s="324"/>
      <c r="AP626" s="324"/>
      <c r="AQ626" s="324"/>
      <c r="BD626" s="324"/>
      <c r="BE626" s="324"/>
      <c r="BF626" s="324"/>
      <c r="BG626" s="324"/>
      <c r="BH626" s="324"/>
      <c r="BI626" s="324"/>
      <c r="BJ626" s="324"/>
      <c r="BK626" s="324"/>
      <c r="BL626" s="324"/>
      <c r="BM626" s="324"/>
      <c r="BN626" s="324"/>
      <c r="BO626" s="324"/>
      <c r="BW626" s="325"/>
      <c r="BX626" s="325"/>
      <c r="BY626" s="325"/>
      <c r="BZ626" s="325"/>
      <c r="CA626" s="325"/>
      <c r="CB626" s="325"/>
      <c r="CC626" s="325"/>
      <c r="CD626" s="325"/>
      <c r="CE626" s="325"/>
      <c r="CF626" s="325"/>
      <c r="CG626" s="325"/>
      <c r="CH626" s="325"/>
    </row>
    <row r="627" spans="1:86" s="323" customFormat="1" x14ac:dyDescent="0.25">
      <c r="A627" s="102"/>
      <c r="B627" s="102"/>
      <c r="C627" s="102"/>
      <c r="D627" s="102"/>
      <c r="E627" s="102"/>
      <c r="F627" s="102"/>
      <c r="G627" s="102"/>
      <c r="AH627" s="324"/>
      <c r="AI627" s="324"/>
      <c r="AP627" s="324"/>
      <c r="AQ627" s="324"/>
      <c r="BD627" s="324"/>
      <c r="BE627" s="324"/>
      <c r="BF627" s="324"/>
      <c r="BG627" s="324"/>
      <c r="BH627" s="324"/>
      <c r="BI627" s="324"/>
      <c r="BJ627" s="324"/>
      <c r="BK627" s="324"/>
      <c r="BL627" s="324"/>
      <c r="BM627" s="324"/>
      <c r="BN627" s="324"/>
      <c r="BO627" s="324"/>
      <c r="BW627" s="325"/>
      <c r="BX627" s="325"/>
      <c r="BY627" s="325"/>
      <c r="BZ627" s="325"/>
      <c r="CA627" s="325"/>
      <c r="CB627" s="325"/>
      <c r="CC627" s="325"/>
      <c r="CD627" s="325"/>
      <c r="CE627" s="325"/>
      <c r="CF627" s="325"/>
      <c r="CG627" s="325"/>
      <c r="CH627" s="325"/>
    </row>
    <row r="628" spans="1:86" s="323" customFormat="1" x14ac:dyDescent="0.25">
      <c r="A628" s="102"/>
      <c r="B628" s="102"/>
      <c r="C628" s="102"/>
      <c r="D628" s="102"/>
      <c r="E628" s="102"/>
      <c r="F628" s="102"/>
      <c r="G628" s="102"/>
      <c r="AH628" s="324"/>
      <c r="AI628" s="324"/>
      <c r="AP628" s="324"/>
      <c r="AQ628" s="324"/>
      <c r="BD628" s="324"/>
      <c r="BE628" s="324"/>
      <c r="BF628" s="324"/>
      <c r="BG628" s="324"/>
      <c r="BH628" s="324"/>
      <c r="BI628" s="324"/>
      <c r="BJ628" s="324"/>
      <c r="BK628" s="324"/>
      <c r="BL628" s="324"/>
      <c r="BM628" s="324"/>
      <c r="BN628" s="324"/>
      <c r="BO628" s="324"/>
      <c r="BW628" s="325"/>
      <c r="BX628" s="325"/>
      <c r="BY628" s="325"/>
      <c r="BZ628" s="325"/>
      <c r="CA628" s="325"/>
      <c r="CB628" s="325"/>
      <c r="CC628" s="325"/>
      <c r="CD628" s="325"/>
      <c r="CE628" s="325"/>
      <c r="CF628" s="325"/>
      <c r="CG628" s="325"/>
      <c r="CH628" s="325"/>
    </row>
    <row r="629" spans="1:86" s="323" customFormat="1" x14ac:dyDescent="0.25">
      <c r="A629" s="102"/>
      <c r="B629" s="102"/>
      <c r="C629" s="102"/>
      <c r="D629" s="102"/>
      <c r="E629" s="102"/>
      <c r="F629" s="102"/>
      <c r="G629" s="102"/>
      <c r="AH629" s="324"/>
      <c r="AI629" s="324"/>
      <c r="AP629" s="324"/>
      <c r="AQ629" s="324"/>
      <c r="BD629" s="324"/>
      <c r="BE629" s="324"/>
      <c r="BF629" s="324"/>
      <c r="BG629" s="324"/>
      <c r="BH629" s="324"/>
      <c r="BI629" s="324"/>
      <c r="BJ629" s="324"/>
      <c r="BK629" s="324"/>
      <c r="BL629" s="324"/>
      <c r="BM629" s="324"/>
      <c r="BN629" s="324"/>
      <c r="BO629" s="324"/>
      <c r="BW629" s="325"/>
      <c r="BX629" s="325"/>
      <c r="BY629" s="325"/>
      <c r="BZ629" s="325"/>
      <c r="CA629" s="325"/>
      <c r="CB629" s="325"/>
      <c r="CC629" s="325"/>
      <c r="CD629" s="325"/>
      <c r="CE629" s="325"/>
      <c r="CF629" s="325"/>
      <c r="CG629" s="325"/>
      <c r="CH629" s="325"/>
    </row>
    <row r="630" spans="1:86" s="323" customFormat="1" x14ac:dyDescent="0.25">
      <c r="A630" s="102"/>
      <c r="B630" s="102"/>
      <c r="C630" s="102"/>
      <c r="D630" s="102"/>
      <c r="E630" s="102"/>
      <c r="F630" s="102"/>
      <c r="G630" s="102"/>
      <c r="AH630" s="324"/>
      <c r="AI630" s="324"/>
      <c r="AP630" s="324"/>
      <c r="AQ630" s="324"/>
      <c r="BD630" s="324"/>
      <c r="BE630" s="324"/>
      <c r="BF630" s="324"/>
      <c r="BG630" s="324"/>
      <c r="BH630" s="324"/>
      <c r="BI630" s="324"/>
      <c r="BJ630" s="324"/>
      <c r="BK630" s="324"/>
      <c r="BL630" s="324"/>
      <c r="BM630" s="324"/>
      <c r="BN630" s="324"/>
      <c r="BO630" s="324"/>
      <c r="BW630" s="325"/>
      <c r="BX630" s="325"/>
      <c r="BY630" s="325"/>
      <c r="BZ630" s="325"/>
      <c r="CA630" s="325"/>
      <c r="CB630" s="325"/>
      <c r="CC630" s="325"/>
      <c r="CD630" s="325"/>
      <c r="CE630" s="325"/>
      <c r="CF630" s="325"/>
      <c r="CG630" s="325"/>
      <c r="CH630" s="325"/>
    </row>
    <row r="631" spans="1:86" s="323" customFormat="1" x14ac:dyDescent="0.25">
      <c r="A631" s="102"/>
      <c r="B631" s="102"/>
      <c r="C631" s="102"/>
      <c r="D631" s="102"/>
      <c r="E631" s="102"/>
      <c r="F631" s="102"/>
      <c r="G631" s="102"/>
      <c r="AH631" s="324"/>
      <c r="AI631" s="324"/>
      <c r="AP631" s="324"/>
      <c r="AQ631" s="324"/>
      <c r="BD631" s="324"/>
      <c r="BE631" s="324"/>
      <c r="BF631" s="324"/>
      <c r="BG631" s="324"/>
      <c r="BH631" s="324"/>
      <c r="BI631" s="324"/>
      <c r="BJ631" s="324"/>
      <c r="BK631" s="324"/>
      <c r="BL631" s="324"/>
      <c r="BM631" s="324"/>
      <c r="BN631" s="324"/>
      <c r="BO631" s="324"/>
      <c r="BW631" s="325"/>
      <c r="BX631" s="325"/>
      <c r="BY631" s="325"/>
      <c r="BZ631" s="325"/>
      <c r="CA631" s="325"/>
      <c r="CB631" s="325"/>
      <c r="CC631" s="325"/>
      <c r="CD631" s="325"/>
      <c r="CE631" s="325"/>
      <c r="CF631" s="325"/>
      <c r="CG631" s="325"/>
      <c r="CH631" s="325"/>
    </row>
    <row r="632" spans="1:86" s="323" customFormat="1" x14ac:dyDescent="0.25">
      <c r="A632" s="102"/>
      <c r="B632" s="102"/>
      <c r="C632" s="102"/>
      <c r="D632" s="102"/>
      <c r="E632" s="102"/>
      <c r="F632" s="102"/>
      <c r="G632" s="102"/>
      <c r="AH632" s="324"/>
      <c r="AI632" s="324"/>
      <c r="AP632" s="324"/>
      <c r="AQ632" s="324"/>
      <c r="BD632" s="324"/>
      <c r="BE632" s="324"/>
      <c r="BF632" s="324"/>
      <c r="BG632" s="324"/>
      <c r="BH632" s="324"/>
      <c r="BI632" s="324"/>
      <c r="BJ632" s="324"/>
      <c r="BK632" s="324"/>
      <c r="BL632" s="324"/>
      <c r="BM632" s="324"/>
      <c r="BN632" s="324"/>
      <c r="BO632" s="324"/>
      <c r="BW632" s="325"/>
      <c r="BX632" s="325"/>
      <c r="BY632" s="325"/>
      <c r="BZ632" s="325"/>
      <c r="CA632" s="325"/>
      <c r="CB632" s="325"/>
      <c r="CC632" s="325"/>
      <c r="CD632" s="325"/>
      <c r="CE632" s="325"/>
      <c r="CF632" s="325"/>
      <c r="CG632" s="325"/>
      <c r="CH632" s="325"/>
    </row>
    <row r="633" spans="1:86" s="323" customFormat="1" x14ac:dyDescent="0.25">
      <c r="A633" s="102"/>
      <c r="B633" s="102"/>
      <c r="C633" s="102"/>
      <c r="D633" s="102"/>
      <c r="E633" s="102"/>
      <c r="F633" s="102"/>
      <c r="G633" s="102"/>
      <c r="AH633" s="324"/>
      <c r="AI633" s="324"/>
      <c r="AP633" s="324"/>
      <c r="AQ633" s="324"/>
      <c r="BD633" s="324"/>
      <c r="BE633" s="324"/>
      <c r="BF633" s="324"/>
      <c r="BG633" s="324"/>
      <c r="BH633" s="324"/>
      <c r="BI633" s="324"/>
      <c r="BJ633" s="324"/>
      <c r="BK633" s="324"/>
      <c r="BL633" s="324"/>
      <c r="BM633" s="324"/>
      <c r="BN633" s="324"/>
      <c r="BO633" s="324"/>
      <c r="BW633" s="325"/>
      <c r="BX633" s="325"/>
      <c r="BY633" s="325"/>
      <c r="BZ633" s="325"/>
      <c r="CA633" s="325"/>
      <c r="CB633" s="325"/>
      <c r="CC633" s="325"/>
      <c r="CD633" s="325"/>
      <c r="CE633" s="325"/>
      <c r="CF633" s="325"/>
      <c r="CG633" s="325"/>
      <c r="CH633" s="325"/>
    </row>
    <row r="634" spans="1:86" s="323" customFormat="1" x14ac:dyDescent="0.25">
      <c r="A634" s="102"/>
      <c r="B634" s="102"/>
      <c r="C634" s="102"/>
      <c r="D634" s="102"/>
      <c r="E634" s="102"/>
      <c r="F634" s="102"/>
      <c r="G634" s="102"/>
      <c r="AH634" s="324"/>
      <c r="AI634" s="324"/>
      <c r="AP634" s="324"/>
      <c r="AQ634" s="324"/>
      <c r="BD634" s="324"/>
      <c r="BE634" s="324"/>
      <c r="BF634" s="324"/>
      <c r="BG634" s="324"/>
      <c r="BH634" s="324"/>
      <c r="BI634" s="324"/>
      <c r="BJ634" s="324"/>
      <c r="BK634" s="324"/>
      <c r="BL634" s="324"/>
      <c r="BM634" s="324"/>
      <c r="BN634" s="324"/>
      <c r="BO634" s="324"/>
      <c r="BW634" s="325"/>
      <c r="BX634" s="325"/>
      <c r="BY634" s="325"/>
      <c r="BZ634" s="325"/>
      <c r="CA634" s="325"/>
      <c r="CB634" s="325"/>
      <c r="CC634" s="325"/>
      <c r="CD634" s="325"/>
      <c r="CE634" s="325"/>
      <c r="CF634" s="325"/>
      <c r="CG634" s="325"/>
      <c r="CH634" s="325"/>
    </row>
    <row r="635" spans="1:86" s="323" customFormat="1" x14ac:dyDescent="0.25">
      <c r="A635" s="102"/>
      <c r="B635" s="102"/>
      <c r="C635" s="102"/>
      <c r="D635" s="102"/>
      <c r="E635" s="102"/>
      <c r="F635" s="102"/>
      <c r="G635" s="102"/>
      <c r="AH635" s="324"/>
      <c r="AI635" s="324"/>
      <c r="AP635" s="324"/>
      <c r="AQ635" s="324"/>
      <c r="BD635" s="324"/>
      <c r="BE635" s="324"/>
      <c r="BF635" s="324"/>
      <c r="BG635" s="324"/>
      <c r="BH635" s="324"/>
      <c r="BI635" s="324"/>
      <c r="BJ635" s="324"/>
      <c r="BK635" s="324"/>
      <c r="BL635" s="324"/>
      <c r="BM635" s="324"/>
      <c r="BN635" s="324"/>
      <c r="BO635" s="324"/>
      <c r="BW635" s="325"/>
      <c r="BX635" s="325"/>
      <c r="BY635" s="325"/>
      <c r="BZ635" s="325"/>
      <c r="CA635" s="325"/>
      <c r="CB635" s="325"/>
      <c r="CC635" s="325"/>
      <c r="CD635" s="325"/>
      <c r="CE635" s="325"/>
      <c r="CF635" s="325"/>
      <c r="CG635" s="325"/>
      <c r="CH635" s="325"/>
    </row>
    <row r="636" spans="1:86" s="323" customFormat="1" x14ac:dyDescent="0.25">
      <c r="A636" s="102"/>
      <c r="B636" s="102"/>
      <c r="C636" s="102"/>
      <c r="D636" s="102"/>
      <c r="E636" s="102"/>
      <c r="F636" s="102"/>
      <c r="G636" s="102"/>
      <c r="AH636" s="324"/>
      <c r="AI636" s="324"/>
      <c r="AP636" s="324"/>
      <c r="AQ636" s="324"/>
      <c r="BD636" s="324"/>
      <c r="BE636" s="324"/>
      <c r="BF636" s="324"/>
      <c r="BG636" s="324"/>
      <c r="BH636" s="324"/>
      <c r="BI636" s="324"/>
      <c r="BJ636" s="324"/>
      <c r="BK636" s="324"/>
      <c r="BL636" s="324"/>
      <c r="BM636" s="324"/>
      <c r="BN636" s="324"/>
      <c r="BO636" s="324"/>
      <c r="BW636" s="325"/>
      <c r="BX636" s="325"/>
      <c r="BY636" s="325"/>
      <c r="BZ636" s="325"/>
      <c r="CA636" s="325"/>
      <c r="CB636" s="325"/>
      <c r="CC636" s="325"/>
      <c r="CD636" s="325"/>
      <c r="CE636" s="325"/>
      <c r="CF636" s="325"/>
      <c r="CG636" s="325"/>
      <c r="CH636" s="325"/>
    </row>
    <row r="637" spans="1:86" s="323" customFormat="1" x14ac:dyDescent="0.25">
      <c r="A637" s="102"/>
      <c r="B637" s="102"/>
      <c r="C637" s="102"/>
      <c r="D637" s="102"/>
      <c r="E637" s="102"/>
      <c r="F637" s="102"/>
      <c r="G637" s="102"/>
      <c r="AH637" s="324"/>
      <c r="AI637" s="324"/>
      <c r="AP637" s="324"/>
      <c r="AQ637" s="324"/>
      <c r="BD637" s="324"/>
      <c r="BE637" s="324"/>
      <c r="BF637" s="324"/>
      <c r="BG637" s="324"/>
      <c r="BH637" s="324"/>
      <c r="BI637" s="324"/>
      <c r="BJ637" s="324"/>
      <c r="BK637" s="324"/>
      <c r="BL637" s="324"/>
      <c r="BM637" s="324"/>
      <c r="BN637" s="324"/>
      <c r="BO637" s="324"/>
      <c r="BW637" s="325"/>
      <c r="BX637" s="325"/>
      <c r="BY637" s="325"/>
      <c r="BZ637" s="325"/>
      <c r="CA637" s="325"/>
      <c r="CB637" s="325"/>
      <c r="CC637" s="325"/>
      <c r="CD637" s="325"/>
      <c r="CE637" s="325"/>
      <c r="CF637" s="325"/>
      <c r="CG637" s="325"/>
      <c r="CH637" s="325"/>
    </row>
    <row r="638" spans="1:86" s="323" customFormat="1" x14ac:dyDescent="0.25">
      <c r="A638" s="102"/>
      <c r="B638" s="102"/>
      <c r="C638" s="102"/>
      <c r="D638" s="102"/>
      <c r="E638" s="102"/>
      <c r="F638" s="102"/>
      <c r="G638" s="102"/>
      <c r="AH638" s="324"/>
      <c r="AI638" s="324"/>
      <c r="AP638" s="324"/>
      <c r="AQ638" s="324"/>
      <c r="BD638" s="324"/>
      <c r="BE638" s="324"/>
      <c r="BF638" s="324"/>
      <c r="BG638" s="324"/>
      <c r="BH638" s="324"/>
      <c r="BI638" s="324"/>
      <c r="BJ638" s="324"/>
      <c r="BK638" s="324"/>
      <c r="BL638" s="324"/>
      <c r="BM638" s="324"/>
      <c r="BN638" s="324"/>
      <c r="BO638" s="324"/>
      <c r="BW638" s="325"/>
      <c r="BX638" s="325"/>
      <c r="BY638" s="325"/>
      <c r="BZ638" s="325"/>
      <c r="CA638" s="325"/>
      <c r="CB638" s="325"/>
      <c r="CC638" s="325"/>
      <c r="CD638" s="325"/>
      <c r="CE638" s="325"/>
      <c r="CF638" s="325"/>
      <c r="CG638" s="325"/>
      <c r="CH638" s="325"/>
    </row>
    <row r="639" spans="1:86" s="323" customFormat="1" x14ac:dyDescent="0.25">
      <c r="A639" s="102"/>
      <c r="B639" s="102"/>
      <c r="C639" s="102"/>
      <c r="D639" s="102"/>
      <c r="E639" s="102"/>
      <c r="F639" s="102"/>
      <c r="G639" s="102"/>
      <c r="AH639" s="324"/>
      <c r="AI639" s="324"/>
      <c r="AP639" s="324"/>
      <c r="AQ639" s="324"/>
      <c r="BD639" s="324"/>
      <c r="BE639" s="324"/>
      <c r="BF639" s="324"/>
      <c r="BG639" s="324"/>
      <c r="BH639" s="324"/>
      <c r="BI639" s="324"/>
      <c r="BJ639" s="324"/>
      <c r="BK639" s="324"/>
      <c r="BL639" s="324"/>
      <c r="BM639" s="324"/>
      <c r="BN639" s="324"/>
      <c r="BO639" s="324"/>
      <c r="BW639" s="325"/>
      <c r="BX639" s="325"/>
      <c r="BY639" s="325"/>
      <c r="BZ639" s="325"/>
      <c r="CA639" s="325"/>
      <c r="CB639" s="325"/>
      <c r="CC639" s="325"/>
      <c r="CD639" s="325"/>
      <c r="CE639" s="325"/>
      <c r="CF639" s="325"/>
      <c r="CG639" s="325"/>
      <c r="CH639" s="325"/>
    </row>
    <row r="640" spans="1:86" s="323" customFormat="1" x14ac:dyDescent="0.25">
      <c r="A640" s="102"/>
      <c r="B640" s="102"/>
      <c r="C640" s="102"/>
      <c r="D640" s="102"/>
      <c r="E640" s="102"/>
      <c r="F640" s="102"/>
      <c r="G640" s="102"/>
      <c r="AH640" s="324"/>
      <c r="AI640" s="324"/>
      <c r="AP640" s="324"/>
      <c r="AQ640" s="324"/>
      <c r="BD640" s="324"/>
      <c r="BE640" s="324"/>
      <c r="BF640" s="324"/>
      <c r="BG640" s="324"/>
      <c r="BH640" s="324"/>
      <c r="BI640" s="324"/>
      <c r="BJ640" s="324"/>
      <c r="BK640" s="324"/>
      <c r="BL640" s="324"/>
      <c r="BM640" s="324"/>
      <c r="BN640" s="324"/>
      <c r="BO640" s="324"/>
      <c r="BW640" s="325"/>
      <c r="BX640" s="325"/>
      <c r="BY640" s="325"/>
      <c r="BZ640" s="325"/>
      <c r="CA640" s="325"/>
      <c r="CB640" s="325"/>
      <c r="CC640" s="325"/>
      <c r="CD640" s="325"/>
      <c r="CE640" s="325"/>
      <c r="CF640" s="325"/>
      <c r="CG640" s="325"/>
      <c r="CH640" s="325"/>
    </row>
    <row r="641" spans="1:86" s="323" customFormat="1" x14ac:dyDescent="0.25">
      <c r="A641" s="102"/>
      <c r="B641" s="102"/>
      <c r="C641" s="102"/>
      <c r="D641" s="102"/>
      <c r="E641" s="102"/>
      <c r="F641" s="102"/>
      <c r="G641" s="102"/>
      <c r="AH641" s="324"/>
      <c r="AI641" s="324"/>
      <c r="AP641" s="324"/>
      <c r="AQ641" s="324"/>
      <c r="BD641" s="324"/>
      <c r="BE641" s="324"/>
      <c r="BF641" s="324"/>
      <c r="BG641" s="324"/>
      <c r="BH641" s="324"/>
      <c r="BI641" s="324"/>
      <c r="BJ641" s="324"/>
      <c r="BK641" s="324"/>
      <c r="BL641" s="324"/>
      <c r="BM641" s="324"/>
      <c r="BN641" s="324"/>
      <c r="BO641" s="324"/>
      <c r="BW641" s="325"/>
      <c r="BX641" s="325"/>
      <c r="BY641" s="325"/>
      <c r="BZ641" s="325"/>
      <c r="CA641" s="325"/>
      <c r="CB641" s="325"/>
      <c r="CC641" s="325"/>
      <c r="CD641" s="325"/>
      <c r="CE641" s="325"/>
      <c r="CF641" s="325"/>
      <c r="CG641" s="325"/>
      <c r="CH641" s="325"/>
    </row>
    <row r="642" spans="1:86" s="323" customFormat="1" x14ac:dyDescent="0.25">
      <c r="A642" s="102"/>
      <c r="B642" s="102"/>
      <c r="C642" s="102"/>
      <c r="D642" s="102"/>
      <c r="E642" s="102"/>
      <c r="F642" s="102"/>
      <c r="G642" s="102"/>
      <c r="AH642" s="324"/>
      <c r="AI642" s="324"/>
      <c r="AP642" s="324"/>
      <c r="AQ642" s="324"/>
      <c r="BD642" s="324"/>
      <c r="BE642" s="324"/>
      <c r="BF642" s="324"/>
      <c r="BG642" s="324"/>
      <c r="BH642" s="324"/>
      <c r="BI642" s="324"/>
      <c r="BJ642" s="324"/>
      <c r="BK642" s="324"/>
      <c r="BL642" s="324"/>
      <c r="BM642" s="324"/>
      <c r="BN642" s="324"/>
      <c r="BO642" s="324"/>
      <c r="BW642" s="325"/>
      <c r="BX642" s="325"/>
      <c r="BY642" s="325"/>
      <c r="BZ642" s="325"/>
      <c r="CA642" s="325"/>
      <c r="CB642" s="325"/>
      <c r="CC642" s="325"/>
      <c r="CD642" s="325"/>
      <c r="CE642" s="325"/>
      <c r="CF642" s="325"/>
      <c r="CG642" s="325"/>
      <c r="CH642" s="325"/>
    </row>
    <row r="643" spans="1:86" s="323" customFormat="1" x14ac:dyDescent="0.25">
      <c r="A643" s="102"/>
      <c r="B643" s="102"/>
      <c r="C643" s="102"/>
      <c r="D643" s="102"/>
      <c r="E643" s="102"/>
      <c r="F643" s="102"/>
      <c r="G643" s="102"/>
      <c r="AH643" s="324"/>
      <c r="AI643" s="324"/>
      <c r="AP643" s="324"/>
      <c r="AQ643" s="324"/>
      <c r="BD643" s="324"/>
      <c r="BE643" s="324"/>
      <c r="BF643" s="324"/>
      <c r="BG643" s="324"/>
      <c r="BH643" s="324"/>
      <c r="BI643" s="324"/>
      <c r="BJ643" s="324"/>
      <c r="BK643" s="324"/>
      <c r="BL643" s="324"/>
      <c r="BM643" s="324"/>
      <c r="BN643" s="324"/>
      <c r="BO643" s="324"/>
      <c r="BW643" s="325"/>
      <c r="BX643" s="325"/>
      <c r="BY643" s="325"/>
      <c r="BZ643" s="325"/>
      <c r="CA643" s="325"/>
      <c r="CB643" s="325"/>
      <c r="CC643" s="325"/>
      <c r="CD643" s="325"/>
      <c r="CE643" s="325"/>
      <c r="CF643" s="325"/>
      <c r="CG643" s="325"/>
      <c r="CH643" s="325"/>
    </row>
    <row r="644" spans="1:86" s="323" customFormat="1" x14ac:dyDescent="0.25">
      <c r="A644" s="102"/>
      <c r="B644" s="102"/>
      <c r="C644" s="102"/>
      <c r="D644" s="102"/>
      <c r="E644" s="102"/>
      <c r="F644" s="102"/>
      <c r="G644" s="102"/>
      <c r="AH644" s="324"/>
      <c r="AI644" s="324"/>
      <c r="AP644" s="324"/>
      <c r="AQ644" s="324"/>
      <c r="BD644" s="324"/>
      <c r="BE644" s="324"/>
      <c r="BF644" s="324"/>
      <c r="BG644" s="324"/>
      <c r="BH644" s="324"/>
      <c r="BI644" s="324"/>
      <c r="BJ644" s="324"/>
      <c r="BK644" s="324"/>
      <c r="BL644" s="324"/>
      <c r="BM644" s="324"/>
      <c r="BN644" s="324"/>
      <c r="BO644" s="324"/>
      <c r="BW644" s="325"/>
      <c r="BX644" s="325"/>
      <c r="BY644" s="325"/>
      <c r="BZ644" s="325"/>
      <c r="CA644" s="325"/>
      <c r="CB644" s="325"/>
      <c r="CC644" s="325"/>
      <c r="CD644" s="325"/>
      <c r="CE644" s="325"/>
      <c r="CF644" s="325"/>
      <c r="CG644" s="325"/>
      <c r="CH644" s="325"/>
    </row>
    <row r="645" spans="1:86" s="323" customFormat="1" x14ac:dyDescent="0.25">
      <c r="A645" s="102"/>
      <c r="B645" s="102"/>
      <c r="C645" s="102"/>
      <c r="D645" s="102"/>
      <c r="E645" s="102"/>
      <c r="F645" s="102"/>
      <c r="G645" s="102"/>
      <c r="AH645" s="324"/>
      <c r="AI645" s="324"/>
      <c r="AP645" s="324"/>
      <c r="AQ645" s="324"/>
      <c r="BD645" s="324"/>
      <c r="BE645" s="324"/>
      <c r="BF645" s="324"/>
      <c r="BG645" s="324"/>
      <c r="BH645" s="324"/>
      <c r="BI645" s="324"/>
      <c r="BJ645" s="324"/>
      <c r="BK645" s="324"/>
      <c r="BL645" s="324"/>
      <c r="BM645" s="324"/>
      <c r="BN645" s="324"/>
      <c r="BO645" s="324"/>
      <c r="BW645" s="325"/>
      <c r="BX645" s="325"/>
      <c r="BY645" s="325"/>
      <c r="BZ645" s="325"/>
      <c r="CA645" s="325"/>
      <c r="CB645" s="325"/>
      <c r="CC645" s="325"/>
      <c r="CD645" s="325"/>
      <c r="CE645" s="325"/>
      <c r="CF645" s="325"/>
      <c r="CG645" s="325"/>
      <c r="CH645" s="325"/>
    </row>
    <row r="646" spans="1:86" s="323" customFormat="1" x14ac:dyDescent="0.25">
      <c r="A646" s="102"/>
      <c r="B646" s="102"/>
      <c r="C646" s="102"/>
      <c r="D646" s="102"/>
      <c r="E646" s="102"/>
      <c r="F646" s="102"/>
      <c r="G646" s="102"/>
      <c r="AH646" s="324"/>
      <c r="AI646" s="324"/>
      <c r="AP646" s="324"/>
      <c r="AQ646" s="324"/>
      <c r="BD646" s="324"/>
      <c r="BE646" s="324"/>
      <c r="BF646" s="324"/>
      <c r="BG646" s="324"/>
      <c r="BH646" s="324"/>
      <c r="BI646" s="324"/>
      <c r="BJ646" s="324"/>
      <c r="BK646" s="324"/>
      <c r="BL646" s="324"/>
      <c r="BM646" s="324"/>
      <c r="BN646" s="324"/>
      <c r="BO646" s="324"/>
      <c r="BW646" s="325"/>
      <c r="BX646" s="325"/>
      <c r="BY646" s="325"/>
      <c r="BZ646" s="325"/>
      <c r="CA646" s="325"/>
      <c r="CB646" s="325"/>
      <c r="CC646" s="325"/>
      <c r="CD646" s="325"/>
      <c r="CE646" s="325"/>
      <c r="CF646" s="325"/>
      <c r="CG646" s="325"/>
      <c r="CH646" s="325"/>
    </row>
    <row r="647" spans="1:86" s="323" customFormat="1" x14ac:dyDescent="0.25">
      <c r="A647" s="102"/>
      <c r="B647" s="102"/>
      <c r="C647" s="102"/>
      <c r="D647" s="102"/>
      <c r="E647" s="102"/>
      <c r="F647" s="102"/>
      <c r="G647" s="102"/>
      <c r="AH647" s="324"/>
      <c r="AI647" s="324"/>
      <c r="AP647" s="324"/>
      <c r="AQ647" s="324"/>
      <c r="BD647" s="324"/>
      <c r="BE647" s="324"/>
      <c r="BF647" s="324"/>
      <c r="BG647" s="324"/>
      <c r="BH647" s="324"/>
      <c r="BI647" s="324"/>
      <c r="BJ647" s="324"/>
      <c r="BK647" s="324"/>
      <c r="BL647" s="324"/>
      <c r="BM647" s="324"/>
      <c r="BN647" s="324"/>
      <c r="BO647" s="324"/>
      <c r="BW647" s="325"/>
      <c r="BX647" s="325"/>
      <c r="BY647" s="325"/>
      <c r="BZ647" s="325"/>
      <c r="CA647" s="325"/>
      <c r="CB647" s="325"/>
      <c r="CC647" s="325"/>
      <c r="CD647" s="325"/>
      <c r="CE647" s="325"/>
      <c r="CF647" s="325"/>
      <c r="CG647" s="325"/>
      <c r="CH647" s="325"/>
    </row>
    <row r="648" spans="1:86" s="323" customFormat="1" x14ac:dyDescent="0.25">
      <c r="A648" s="102"/>
      <c r="B648" s="102"/>
      <c r="C648" s="102"/>
      <c r="D648" s="102"/>
      <c r="E648" s="102"/>
      <c r="F648" s="102"/>
      <c r="G648" s="102"/>
      <c r="AH648" s="324"/>
      <c r="AI648" s="324"/>
      <c r="AP648" s="324"/>
      <c r="AQ648" s="324"/>
      <c r="BD648" s="324"/>
      <c r="BE648" s="324"/>
      <c r="BF648" s="324"/>
      <c r="BG648" s="324"/>
      <c r="BH648" s="324"/>
      <c r="BI648" s="324"/>
      <c r="BJ648" s="324"/>
      <c r="BK648" s="324"/>
      <c r="BL648" s="324"/>
      <c r="BM648" s="324"/>
      <c r="BN648" s="324"/>
      <c r="BO648" s="324"/>
      <c r="BW648" s="325"/>
      <c r="BX648" s="325"/>
      <c r="BY648" s="325"/>
      <c r="BZ648" s="325"/>
      <c r="CA648" s="325"/>
      <c r="CB648" s="325"/>
      <c r="CC648" s="325"/>
      <c r="CD648" s="325"/>
      <c r="CE648" s="325"/>
      <c r="CF648" s="325"/>
      <c r="CG648" s="325"/>
      <c r="CH648" s="325"/>
    </row>
    <row r="649" spans="1:86" s="323" customFormat="1" x14ac:dyDescent="0.25">
      <c r="A649" s="102"/>
      <c r="B649" s="102"/>
      <c r="C649" s="102"/>
      <c r="D649" s="102"/>
      <c r="E649" s="102"/>
      <c r="F649" s="102"/>
      <c r="G649" s="102"/>
      <c r="AH649" s="324"/>
      <c r="AI649" s="324"/>
      <c r="AP649" s="324"/>
      <c r="AQ649" s="324"/>
      <c r="BD649" s="324"/>
      <c r="BE649" s="324"/>
      <c r="BF649" s="324"/>
      <c r="BG649" s="324"/>
      <c r="BH649" s="324"/>
      <c r="BI649" s="324"/>
      <c r="BJ649" s="324"/>
      <c r="BK649" s="324"/>
      <c r="BL649" s="324"/>
      <c r="BM649" s="324"/>
      <c r="BN649" s="324"/>
      <c r="BO649" s="324"/>
      <c r="BW649" s="325"/>
      <c r="BX649" s="325"/>
      <c r="BY649" s="325"/>
      <c r="BZ649" s="325"/>
      <c r="CA649" s="325"/>
      <c r="CB649" s="325"/>
      <c r="CC649" s="325"/>
      <c r="CD649" s="325"/>
      <c r="CE649" s="325"/>
      <c r="CF649" s="325"/>
      <c r="CG649" s="325"/>
      <c r="CH649" s="325"/>
    </row>
    <row r="650" spans="1:86" s="323" customFormat="1" x14ac:dyDescent="0.25">
      <c r="A650" s="102"/>
      <c r="B650" s="102"/>
      <c r="C650" s="102"/>
      <c r="D650" s="102"/>
      <c r="E650" s="102"/>
      <c r="F650" s="102"/>
      <c r="G650" s="102"/>
      <c r="AH650" s="324"/>
      <c r="AI650" s="324"/>
      <c r="AP650" s="324"/>
      <c r="AQ650" s="324"/>
      <c r="BD650" s="324"/>
      <c r="BE650" s="324"/>
      <c r="BF650" s="324"/>
      <c r="BG650" s="324"/>
      <c r="BH650" s="324"/>
      <c r="BI650" s="324"/>
      <c r="BJ650" s="324"/>
      <c r="BK650" s="324"/>
      <c r="BL650" s="324"/>
      <c r="BM650" s="324"/>
      <c r="BN650" s="324"/>
      <c r="BO650" s="324"/>
      <c r="BW650" s="325"/>
      <c r="BX650" s="325"/>
      <c r="BY650" s="325"/>
      <c r="BZ650" s="325"/>
      <c r="CA650" s="325"/>
      <c r="CB650" s="325"/>
      <c r="CC650" s="325"/>
      <c r="CD650" s="325"/>
      <c r="CE650" s="325"/>
      <c r="CF650" s="325"/>
      <c r="CG650" s="325"/>
      <c r="CH650" s="325"/>
    </row>
    <row r="651" spans="1:86" s="323" customFormat="1" x14ac:dyDescent="0.25">
      <c r="A651" s="102"/>
      <c r="B651" s="102"/>
      <c r="C651" s="102"/>
      <c r="D651" s="102"/>
      <c r="E651" s="102"/>
      <c r="F651" s="102"/>
      <c r="G651" s="102"/>
      <c r="AH651" s="324"/>
      <c r="AI651" s="324"/>
      <c r="AP651" s="324"/>
      <c r="AQ651" s="324"/>
      <c r="BD651" s="324"/>
      <c r="BE651" s="324"/>
      <c r="BF651" s="324"/>
      <c r="BG651" s="324"/>
      <c r="BH651" s="324"/>
      <c r="BI651" s="324"/>
      <c r="BJ651" s="324"/>
      <c r="BK651" s="324"/>
      <c r="BL651" s="324"/>
      <c r="BM651" s="324"/>
      <c r="BN651" s="324"/>
      <c r="BO651" s="324"/>
      <c r="BW651" s="325"/>
      <c r="BX651" s="325"/>
      <c r="BY651" s="325"/>
      <c r="BZ651" s="325"/>
      <c r="CA651" s="325"/>
      <c r="CB651" s="325"/>
      <c r="CC651" s="325"/>
      <c r="CD651" s="325"/>
      <c r="CE651" s="325"/>
      <c r="CF651" s="325"/>
      <c r="CG651" s="325"/>
      <c r="CH651" s="325"/>
    </row>
    <row r="652" spans="1:86" s="323" customFormat="1" x14ac:dyDescent="0.25">
      <c r="A652" s="102"/>
      <c r="B652" s="102"/>
      <c r="C652" s="102"/>
      <c r="D652" s="102"/>
      <c r="E652" s="102"/>
      <c r="F652" s="102"/>
      <c r="G652" s="102"/>
      <c r="AH652" s="324"/>
      <c r="AI652" s="324"/>
      <c r="AP652" s="324"/>
      <c r="AQ652" s="324"/>
      <c r="BD652" s="324"/>
      <c r="BE652" s="324"/>
      <c r="BF652" s="324"/>
      <c r="BG652" s="324"/>
      <c r="BH652" s="324"/>
      <c r="BI652" s="324"/>
      <c r="BJ652" s="324"/>
      <c r="BK652" s="324"/>
      <c r="BL652" s="324"/>
      <c r="BM652" s="324"/>
      <c r="BN652" s="324"/>
      <c r="BO652" s="324"/>
      <c r="BW652" s="325"/>
      <c r="BX652" s="325"/>
      <c r="BY652" s="325"/>
      <c r="BZ652" s="325"/>
      <c r="CA652" s="325"/>
      <c r="CB652" s="325"/>
      <c r="CC652" s="325"/>
      <c r="CD652" s="325"/>
      <c r="CE652" s="325"/>
      <c r="CF652" s="325"/>
      <c r="CG652" s="325"/>
      <c r="CH652" s="325"/>
    </row>
    <row r="653" spans="1:86" s="323" customFormat="1" x14ac:dyDescent="0.25">
      <c r="A653" s="102"/>
      <c r="B653" s="102"/>
      <c r="C653" s="102"/>
      <c r="D653" s="102"/>
      <c r="E653" s="102"/>
      <c r="F653" s="102"/>
      <c r="G653" s="102"/>
      <c r="AH653" s="324"/>
      <c r="AI653" s="324"/>
      <c r="AP653" s="324"/>
      <c r="AQ653" s="324"/>
      <c r="BD653" s="324"/>
      <c r="BE653" s="324"/>
      <c r="BF653" s="324"/>
      <c r="BG653" s="324"/>
      <c r="BH653" s="324"/>
      <c r="BI653" s="324"/>
      <c r="BJ653" s="324"/>
      <c r="BK653" s="324"/>
      <c r="BL653" s="324"/>
      <c r="BM653" s="324"/>
      <c r="BN653" s="324"/>
      <c r="BO653" s="324"/>
      <c r="BW653" s="325"/>
      <c r="BX653" s="325"/>
      <c r="BY653" s="325"/>
      <c r="BZ653" s="325"/>
      <c r="CA653" s="325"/>
      <c r="CB653" s="325"/>
      <c r="CC653" s="325"/>
      <c r="CD653" s="325"/>
      <c r="CE653" s="325"/>
      <c r="CF653" s="325"/>
      <c r="CG653" s="325"/>
      <c r="CH653" s="325"/>
    </row>
    <row r="654" spans="1:86" s="323" customFormat="1" x14ac:dyDescent="0.25">
      <c r="A654" s="102"/>
      <c r="B654" s="102"/>
      <c r="C654" s="102"/>
      <c r="D654" s="102"/>
      <c r="E654" s="102"/>
      <c r="F654" s="102"/>
      <c r="G654" s="102"/>
      <c r="AH654" s="324"/>
      <c r="AI654" s="324"/>
      <c r="AP654" s="324"/>
      <c r="AQ654" s="324"/>
      <c r="BD654" s="324"/>
      <c r="BE654" s="324"/>
      <c r="BF654" s="324"/>
      <c r="BG654" s="324"/>
      <c r="BH654" s="324"/>
      <c r="BI654" s="324"/>
      <c r="BJ654" s="324"/>
      <c r="BK654" s="324"/>
      <c r="BL654" s="324"/>
      <c r="BM654" s="324"/>
      <c r="BN654" s="324"/>
      <c r="BO654" s="324"/>
      <c r="BW654" s="325"/>
      <c r="BX654" s="325"/>
      <c r="BY654" s="325"/>
      <c r="BZ654" s="325"/>
      <c r="CA654" s="325"/>
      <c r="CB654" s="325"/>
      <c r="CC654" s="325"/>
      <c r="CD654" s="325"/>
      <c r="CE654" s="325"/>
      <c r="CF654" s="325"/>
      <c r="CG654" s="325"/>
      <c r="CH654" s="325"/>
    </row>
    <row r="655" spans="1:86" s="323" customFormat="1" x14ac:dyDescent="0.25">
      <c r="A655" s="102"/>
      <c r="B655" s="102"/>
      <c r="C655" s="102"/>
      <c r="D655" s="102"/>
      <c r="E655" s="102"/>
      <c r="F655" s="102"/>
      <c r="G655" s="102"/>
      <c r="AH655" s="324"/>
      <c r="AI655" s="324"/>
      <c r="AP655" s="324"/>
      <c r="AQ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W655" s="325"/>
      <c r="BX655" s="325"/>
      <c r="BY655" s="325"/>
      <c r="BZ655" s="325"/>
      <c r="CA655" s="325"/>
      <c r="CB655" s="325"/>
      <c r="CC655" s="325"/>
      <c r="CD655" s="325"/>
      <c r="CE655" s="325"/>
      <c r="CF655" s="325"/>
      <c r="CG655" s="325"/>
      <c r="CH655" s="325"/>
    </row>
    <row r="656" spans="1:86" s="323" customFormat="1" x14ac:dyDescent="0.25">
      <c r="A656" s="102"/>
      <c r="B656" s="102"/>
      <c r="C656" s="102"/>
      <c r="D656" s="102"/>
      <c r="E656" s="102"/>
      <c r="F656" s="102"/>
      <c r="G656" s="102"/>
      <c r="AH656" s="324"/>
      <c r="AI656" s="324"/>
      <c r="AP656" s="324"/>
      <c r="AQ656" s="324"/>
      <c r="BD656" s="324"/>
      <c r="BE656" s="324"/>
      <c r="BF656" s="324"/>
      <c r="BG656" s="324"/>
      <c r="BH656" s="324"/>
      <c r="BI656" s="324"/>
      <c r="BJ656" s="324"/>
      <c r="BK656" s="324"/>
      <c r="BL656" s="324"/>
      <c r="BM656" s="324"/>
      <c r="BN656" s="324"/>
      <c r="BO656" s="324"/>
      <c r="BW656" s="325"/>
      <c r="BX656" s="325"/>
      <c r="BY656" s="325"/>
      <c r="BZ656" s="325"/>
      <c r="CA656" s="325"/>
      <c r="CB656" s="325"/>
      <c r="CC656" s="325"/>
      <c r="CD656" s="325"/>
      <c r="CE656" s="325"/>
      <c r="CF656" s="325"/>
      <c r="CG656" s="325"/>
      <c r="CH656" s="325"/>
    </row>
    <row r="657" spans="1:86" s="323" customFormat="1" x14ac:dyDescent="0.25">
      <c r="A657" s="102"/>
      <c r="B657" s="102"/>
      <c r="C657" s="102"/>
      <c r="D657" s="102"/>
      <c r="E657" s="102"/>
      <c r="F657" s="102"/>
      <c r="G657" s="102"/>
      <c r="AH657" s="324"/>
      <c r="AI657" s="324"/>
      <c r="AP657" s="324"/>
      <c r="AQ657" s="324"/>
      <c r="BD657" s="324"/>
      <c r="BE657" s="324"/>
      <c r="BF657" s="324"/>
      <c r="BG657" s="324"/>
      <c r="BH657" s="324"/>
      <c r="BI657" s="324"/>
      <c r="BJ657" s="324"/>
      <c r="BK657" s="324"/>
      <c r="BL657" s="324"/>
      <c r="BM657" s="324"/>
      <c r="BN657" s="324"/>
      <c r="BO657" s="324"/>
      <c r="BW657" s="325"/>
      <c r="BX657" s="325"/>
      <c r="BY657" s="325"/>
      <c r="BZ657" s="325"/>
      <c r="CA657" s="325"/>
      <c r="CB657" s="325"/>
      <c r="CC657" s="325"/>
      <c r="CD657" s="325"/>
      <c r="CE657" s="325"/>
      <c r="CF657" s="325"/>
      <c r="CG657" s="325"/>
      <c r="CH657" s="325"/>
    </row>
    <row r="658" spans="1:86" s="323" customFormat="1" x14ac:dyDescent="0.25">
      <c r="A658" s="102"/>
      <c r="B658" s="102"/>
      <c r="C658" s="102"/>
      <c r="D658" s="102"/>
      <c r="E658" s="102"/>
      <c r="F658" s="102"/>
      <c r="G658" s="102"/>
      <c r="AH658" s="324"/>
      <c r="AI658" s="324"/>
      <c r="AP658" s="324"/>
      <c r="AQ658" s="324"/>
      <c r="BD658" s="324"/>
      <c r="BE658" s="324"/>
      <c r="BF658" s="324"/>
      <c r="BG658" s="324"/>
      <c r="BH658" s="324"/>
      <c r="BI658" s="324"/>
      <c r="BJ658" s="324"/>
      <c r="BK658" s="324"/>
      <c r="BL658" s="324"/>
      <c r="BM658" s="324"/>
      <c r="BN658" s="324"/>
      <c r="BO658" s="324"/>
      <c r="BW658" s="325"/>
      <c r="BX658" s="325"/>
      <c r="BY658" s="325"/>
      <c r="BZ658" s="325"/>
      <c r="CA658" s="325"/>
      <c r="CB658" s="325"/>
      <c r="CC658" s="325"/>
      <c r="CD658" s="325"/>
      <c r="CE658" s="325"/>
      <c r="CF658" s="325"/>
      <c r="CG658" s="325"/>
      <c r="CH658" s="325"/>
    </row>
    <row r="659" spans="1:86" s="323" customFormat="1" x14ac:dyDescent="0.25">
      <c r="A659" s="102"/>
      <c r="B659" s="102"/>
      <c r="C659" s="102"/>
      <c r="D659" s="102"/>
      <c r="E659" s="102"/>
      <c r="F659" s="102"/>
      <c r="G659" s="102"/>
      <c r="AH659" s="324"/>
      <c r="AI659" s="324"/>
      <c r="AP659" s="324"/>
      <c r="AQ659" s="324"/>
      <c r="BD659" s="324"/>
      <c r="BE659" s="324"/>
      <c r="BF659" s="324"/>
      <c r="BG659" s="324"/>
      <c r="BH659" s="324"/>
      <c r="BI659" s="324"/>
      <c r="BJ659" s="324"/>
      <c r="BK659" s="324"/>
      <c r="BL659" s="324"/>
      <c r="BM659" s="324"/>
      <c r="BN659" s="324"/>
      <c r="BO659" s="324"/>
      <c r="BW659" s="325"/>
      <c r="BX659" s="325"/>
      <c r="BY659" s="325"/>
      <c r="BZ659" s="325"/>
      <c r="CA659" s="325"/>
      <c r="CB659" s="325"/>
      <c r="CC659" s="325"/>
      <c r="CD659" s="325"/>
      <c r="CE659" s="325"/>
      <c r="CF659" s="325"/>
      <c r="CG659" s="325"/>
      <c r="CH659" s="325"/>
    </row>
    <row r="660" spans="1:86" s="323" customFormat="1" x14ac:dyDescent="0.25">
      <c r="A660" s="102"/>
      <c r="B660" s="102"/>
      <c r="C660" s="102"/>
      <c r="D660" s="102"/>
      <c r="E660" s="102"/>
      <c r="F660" s="102"/>
      <c r="G660" s="102"/>
      <c r="AH660" s="324"/>
      <c r="AI660" s="324"/>
      <c r="AP660" s="324"/>
      <c r="AQ660" s="324"/>
      <c r="BD660" s="324"/>
      <c r="BE660" s="324"/>
      <c r="BF660" s="324"/>
      <c r="BG660" s="324"/>
      <c r="BH660" s="324"/>
      <c r="BI660" s="324"/>
      <c r="BJ660" s="324"/>
      <c r="BK660" s="324"/>
      <c r="BL660" s="324"/>
      <c r="BM660" s="324"/>
      <c r="BN660" s="324"/>
      <c r="BO660" s="324"/>
      <c r="BW660" s="325"/>
      <c r="BX660" s="325"/>
      <c r="BY660" s="325"/>
      <c r="BZ660" s="325"/>
      <c r="CA660" s="325"/>
      <c r="CB660" s="325"/>
      <c r="CC660" s="325"/>
      <c r="CD660" s="325"/>
      <c r="CE660" s="325"/>
      <c r="CF660" s="325"/>
      <c r="CG660" s="325"/>
      <c r="CH660" s="325"/>
    </row>
    <row r="661" spans="1:86" s="323" customFormat="1" x14ac:dyDescent="0.25">
      <c r="A661" s="102"/>
      <c r="B661" s="102"/>
      <c r="C661" s="102"/>
      <c r="D661" s="102"/>
      <c r="E661" s="102"/>
      <c r="F661" s="102"/>
      <c r="G661" s="102"/>
      <c r="AH661" s="324"/>
      <c r="AI661" s="324"/>
      <c r="AP661" s="324"/>
      <c r="AQ661" s="324"/>
      <c r="BD661" s="324"/>
      <c r="BE661" s="324"/>
      <c r="BF661" s="324"/>
      <c r="BG661" s="324"/>
      <c r="BH661" s="324"/>
      <c r="BI661" s="324"/>
      <c r="BJ661" s="324"/>
      <c r="BK661" s="324"/>
      <c r="BL661" s="324"/>
      <c r="BM661" s="324"/>
      <c r="BN661" s="324"/>
      <c r="BO661" s="324"/>
      <c r="BW661" s="325"/>
      <c r="BX661" s="325"/>
      <c r="BY661" s="325"/>
      <c r="BZ661" s="325"/>
      <c r="CA661" s="325"/>
      <c r="CB661" s="325"/>
      <c r="CC661" s="325"/>
      <c r="CD661" s="325"/>
      <c r="CE661" s="325"/>
      <c r="CF661" s="325"/>
      <c r="CG661" s="325"/>
      <c r="CH661" s="325"/>
    </row>
    <row r="662" spans="1:86" s="323" customFormat="1" x14ac:dyDescent="0.25">
      <c r="A662" s="102"/>
      <c r="B662" s="102"/>
      <c r="C662" s="102"/>
      <c r="D662" s="102"/>
      <c r="E662" s="102"/>
      <c r="F662" s="102"/>
      <c r="G662" s="102"/>
      <c r="AH662" s="324"/>
      <c r="AI662" s="324"/>
      <c r="AP662" s="324"/>
      <c r="AQ662" s="324"/>
      <c r="BD662" s="324"/>
      <c r="BE662" s="324"/>
      <c r="BF662" s="324"/>
      <c r="BG662" s="324"/>
      <c r="BH662" s="324"/>
      <c r="BI662" s="324"/>
      <c r="BJ662" s="324"/>
      <c r="BK662" s="324"/>
      <c r="BL662" s="324"/>
      <c r="BM662" s="324"/>
      <c r="BN662" s="324"/>
      <c r="BO662" s="324"/>
      <c r="BW662" s="325"/>
      <c r="BX662" s="325"/>
      <c r="BY662" s="325"/>
      <c r="BZ662" s="325"/>
      <c r="CA662" s="325"/>
      <c r="CB662" s="325"/>
      <c r="CC662" s="325"/>
      <c r="CD662" s="325"/>
      <c r="CE662" s="325"/>
      <c r="CF662" s="325"/>
      <c r="CG662" s="325"/>
      <c r="CH662" s="325"/>
    </row>
    <row r="663" spans="1:86" s="323" customFormat="1" x14ac:dyDescent="0.25">
      <c r="A663" s="102"/>
      <c r="B663" s="102"/>
      <c r="C663" s="102"/>
      <c r="D663" s="102"/>
      <c r="E663" s="102"/>
      <c r="F663" s="102"/>
      <c r="G663" s="102"/>
      <c r="AH663" s="324"/>
      <c r="AI663" s="324"/>
      <c r="AP663" s="324"/>
      <c r="AQ663" s="324"/>
      <c r="BD663" s="324"/>
      <c r="BE663" s="324"/>
      <c r="BF663" s="324"/>
      <c r="BG663" s="324"/>
      <c r="BH663" s="324"/>
      <c r="BI663" s="324"/>
      <c r="BJ663" s="324"/>
      <c r="BK663" s="324"/>
      <c r="BL663" s="324"/>
      <c r="BM663" s="324"/>
      <c r="BN663" s="324"/>
      <c r="BO663" s="324"/>
      <c r="BW663" s="325"/>
      <c r="BX663" s="325"/>
      <c r="BY663" s="325"/>
      <c r="BZ663" s="325"/>
      <c r="CA663" s="325"/>
      <c r="CB663" s="325"/>
      <c r="CC663" s="325"/>
      <c r="CD663" s="325"/>
      <c r="CE663" s="325"/>
      <c r="CF663" s="325"/>
      <c r="CG663" s="325"/>
      <c r="CH663" s="325"/>
    </row>
    <row r="664" spans="1:86" s="323" customFormat="1" x14ac:dyDescent="0.25">
      <c r="A664" s="102"/>
      <c r="B664" s="102"/>
      <c r="C664" s="102"/>
      <c r="D664" s="102"/>
      <c r="E664" s="102"/>
      <c r="F664" s="102"/>
      <c r="G664" s="102"/>
      <c r="AH664" s="324"/>
      <c r="AI664" s="324"/>
      <c r="AP664" s="324"/>
      <c r="AQ664" s="324"/>
      <c r="BD664" s="324"/>
      <c r="BE664" s="324"/>
      <c r="BF664" s="324"/>
      <c r="BG664" s="324"/>
      <c r="BH664" s="324"/>
      <c r="BI664" s="324"/>
      <c r="BJ664" s="324"/>
      <c r="BK664" s="324"/>
      <c r="BL664" s="324"/>
      <c r="BM664" s="324"/>
      <c r="BN664" s="324"/>
      <c r="BO664" s="324"/>
      <c r="BW664" s="325"/>
      <c r="BX664" s="325"/>
      <c r="BY664" s="325"/>
      <c r="BZ664" s="325"/>
      <c r="CA664" s="325"/>
      <c r="CB664" s="325"/>
      <c r="CC664" s="325"/>
      <c r="CD664" s="325"/>
      <c r="CE664" s="325"/>
      <c r="CF664" s="325"/>
      <c r="CG664" s="325"/>
      <c r="CH664" s="325"/>
    </row>
    <row r="665" spans="1:86" s="323" customFormat="1" x14ac:dyDescent="0.25">
      <c r="A665" s="102"/>
      <c r="B665" s="102"/>
      <c r="C665" s="102"/>
      <c r="D665" s="102"/>
      <c r="E665" s="102"/>
      <c r="F665" s="102"/>
      <c r="G665" s="102"/>
      <c r="AH665" s="324"/>
      <c r="AI665" s="324"/>
      <c r="AP665" s="324"/>
      <c r="AQ665" s="324"/>
      <c r="BD665" s="324"/>
      <c r="BE665" s="324"/>
      <c r="BF665" s="324"/>
      <c r="BG665" s="324"/>
      <c r="BH665" s="324"/>
      <c r="BI665" s="324"/>
      <c r="BJ665" s="324"/>
      <c r="BK665" s="324"/>
      <c r="BL665" s="324"/>
      <c r="BM665" s="324"/>
      <c r="BN665" s="324"/>
      <c r="BO665" s="324"/>
      <c r="BW665" s="325"/>
      <c r="BX665" s="325"/>
      <c r="BY665" s="325"/>
      <c r="BZ665" s="325"/>
      <c r="CA665" s="325"/>
      <c r="CB665" s="325"/>
      <c r="CC665" s="325"/>
      <c r="CD665" s="325"/>
      <c r="CE665" s="325"/>
      <c r="CF665" s="325"/>
      <c r="CG665" s="325"/>
      <c r="CH665" s="325"/>
    </row>
    <row r="666" spans="1:86" s="323" customFormat="1" x14ac:dyDescent="0.25">
      <c r="A666" s="102"/>
      <c r="B666" s="102"/>
      <c r="C666" s="102"/>
      <c r="D666" s="102"/>
      <c r="E666" s="102"/>
      <c r="F666" s="102"/>
      <c r="G666" s="102"/>
      <c r="AH666" s="324"/>
      <c r="AI666" s="324"/>
      <c r="AP666" s="324"/>
      <c r="AQ666" s="324"/>
      <c r="BD666" s="324"/>
      <c r="BE666" s="324"/>
      <c r="BF666" s="324"/>
      <c r="BG666" s="324"/>
      <c r="BH666" s="324"/>
      <c r="BI666" s="324"/>
      <c r="BJ666" s="324"/>
      <c r="BK666" s="324"/>
      <c r="BL666" s="324"/>
      <c r="BM666" s="324"/>
      <c r="BN666" s="324"/>
      <c r="BO666" s="324"/>
      <c r="BW666" s="325"/>
      <c r="BX666" s="325"/>
      <c r="BY666" s="325"/>
      <c r="BZ666" s="325"/>
      <c r="CA666" s="325"/>
      <c r="CB666" s="325"/>
      <c r="CC666" s="325"/>
      <c r="CD666" s="325"/>
      <c r="CE666" s="325"/>
      <c r="CF666" s="325"/>
      <c r="CG666" s="325"/>
      <c r="CH666" s="325"/>
    </row>
    <row r="667" spans="1:86" s="323" customFormat="1" x14ac:dyDescent="0.25">
      <c r="A667" s="102"/>
      <c r="B667" s="102"/>
      <c r="C667" s="102"/>
      <c r="D667" s="102"/>
      <c r="E667" s="102"/>
      <c r="F667" s="102"/>
      <c r="G667" s="102"/>
      <c r="AH667" s="324"/>
      <c r="AI667" s="324"/>
      <c r="AP667" s="324"/>
      <c r="AQ667" s="324"/>
      <c r="BD667" s="324"/>
      <c r="BE667" s="324"/>
      <c r="BF667" s="324"/>
      <c r="BG667" s="324"/>
      <c r="BH667" s="324"/>
      <c r="BI667" s="324"/>
      <c r="BJ667" s="324"/>
      <c r="BK667" s="324"/>
      <c r="BL667" s="324"/>
      <c r="BM667" s="324"/>
      <c r="BN667" s="324"/>
      <c r="BO667" s="324"/>
      <c r="BW667" s="325"/>
      <c r="BX667" s="325"/>
      <c r="BY667" s="325"/>
      <c r="BZ667" s="325"/>
      <c r="CA667" s="325"/>
      <c r="CB667" s="325"/>
      <c r="CC667" s="325"/>
      <c r="CD667" s="325"/>
      <c r="CE667" s="325"/>
      <c r="CF667" s="325"/>
      <c r="CG667" s="325"/>
      <c r="CH667" s="325"/>
    </row>
    <row r="668" spans="1:86" s="323" customFormat="1" x14ac:dyDescent="0.25">
      <c r="A668" s="102"/>
      <c r="B668" s="102"/>
      <c r="C668" s="102"/>
      <c r="D668" s="102"/>
      <c r="E668" s="102"/>
      <c r="F668" s="102"/>
      <c r="G668" s="102"/>
      <c r="AH668" s="324"/>
      <c r="AI668" s="324"/>
      <c r="AP668" s="324"/>
      <c r="AQ668" s="324"/>
      <c r="BD668" s="324"/>
      <c r="BE668" s="324"/>
      <c r="BF668" s="324"/>
      <c r="BG668" s="324"/>
      <c r="BH668" s="324"/>
      <c r="BI668" s="324"/>
      <c r="BJ668" s="324"/>
      <c r="BK668" s="324"/>
      <c r="BL668" s="324"/>
      <c r="BM668" s="324"/>
      <c r="BN668" s="324"/>
      <c r="BO668" s="324"/>
      <c r="BW668" s="325"/>
      <c r="BX668" s="325"/>
      <c r="BY668" s="325"/>
      <c r="BZ668" s="325"/>
      <c r="CA668" s="325"/>
      <c r="CB668" s="325"/>
      <c r="CC668" s="325"/>
      <c r="CD668" s="325"/>
      <c r="CE668" s="325"/>
      <c r="CF668" s="325"/>
      <c r="CG668" s="325"/>
      <c r="CH668" s="325"/>
    </row>
    <row r="669" spans="1:86" s="323" customFormat="1" x14ac:dyDescent="0.25">
      <c r="A669" s="102"/>
      <c r="B669" s="102"/>
      <c r="C669" s="102"/>
      <c r="D669" s="102"/>
      <c r="E669" s="102"/>
      <c r="F669" s="102"/>
      <c r="G669" s="102"/>
      <c r="AH669" s="324"/>
      <c r="AI669" s="324"/>
      <c r="AP669" s="324"/>
      <c r="AQ669" s="324"/>
      <c r="BD669" s="324"/>
      <c r="BE669" s="324"/>
      <c r="BF669" s="324"/>
      <c r="BG669" s="324"/>
      <c r="BH669" s="324"/>
      <c r="BI669" s="324"/>
      <c r="BJ669" s="324"/>
      <c r="BK669" s="324"/>
      <c r="BL669" s="324"/>
      <c r="BM669" s="324"/>
      <c r="BN669" s="324"/>
      <c r="BO669" s="324"/>
      <c r="BW669" s="325"/>
      <c r="BX669" s="325"/>
      <c r="BY669" s="325"/>
      <c r="BZ669" s="325"/>
      <c r="CA669" s="325"/>
      <c r="CB669" s="325"/>
      <c r="CC669" s="325"/>
      <c r="CD669" s="325"/>
      <c r="CE669" s="325"/>
      <c r="CF669" s="325"/>
      <c r="CG669" s="325"/>
      <c r="CH669" s="325"/>
    </row>
    <row r="670" spans="1:86" s="323" customFormat="1" x14ac:dyDescent="0.25">
      <c r="A670" s="102"/>
      <c r="B670" s="102"/>
      <c r="C670" s="102"/>
      <c r="D670" s="102"/>
      <c r="E670" s="102"/>
      <c r="F670" s="102"/>
      <c r="G670" s="102"/>
      <c r="AH670" s="324"/>
      <c r="AI670" s="324"/>
      <c r="AP670" s="324"/>
      <c r="AQ670" s="324"/>
      <c r="BD670" s="324"/>
      <c r="BE670" s="324"/>
      <c r="BF670" s="324"/>
      <c r="BG670" s="324"/>
      <c r="BH670" s="324"/>
      <c r="BI670" s="324"/>
      <c r="BJ670" s="324"/>
      <c r="BK670" s="324"/>
      <c r="BL670" s="324"/>
      <c r="BM670" s="324"/>
      <c r="BN670" s="324"/>
      <c r="BO670" s="324"/>
      <c r="BW670" s="325"/>
      <c r="BX670" s="325"/>
      <c r="BY670" s="325"/>
      <c r="BZ670" s="325"/>
      <c r="CA670" s="325"/>
      <c r="CB670" s="325"/>
      <c r="CC670" s="325"/>
      <c r="CD670" s="325"/>
      <c r="CE670" s="325"/>
      <c r="CF670" s="325"/>
      <c r="CG670" s="325"/>
      <c r="CH670" s="325"/>
    </row>
    <row r="671" spans="1:86" s="323" customFormat="1" x14ac:dyDescent="0.25">
      <c r="A671" s="102"/>
      <c r="B671" s="102"/>
      <c r="C671" s="102"/>
      <c r="D671" s="102"/>
      <c r="E671" s="102"/>
      <c r="F671" s="102"/>
      <c r="G671" s="102"/>
      <c r="AH671" s="324"/>
      <c r="AI671" s="324"/>
      <c r="AP671" s="324"/>
      <c r="AQ671" s="324"/>
      <c r="BD671" s="324"/>
      <c r="BE671" s="324"/>
      <c r="BF671" s="324"/>
      <c r="BG671" s="324"/>
      <c r="BH671" s="324"/>
      <c r="BI671" s="324"/>
      <c r="BJ671" s="324"/>
      <c r="BK671" s="324"/>
      <c r="BL671" s="324"/>
      <c r="BM671" s="324"/>
      <c r="BN671" s="324"/>
      <c r="BO671" s="324"/>
      <c r="BW671" s="325"/>
      <c r="BX671" s="325"/>
      <c r="BY671" s="325"/>
      <c r="BZ671" s="325"/>
      <c r="CA671" s="325"/>
      <c r="CB671" s="325"/>
      <c r="CC671" s="325"/>
      <c r="CD671" s="325"/>
      <c r="CE671" s="325"/>
      <c r="CF671" s="325"/>
      <c r="CG671" s="325"/>
      <c r="CH671" s="325"/>
    </row>
    <row r="672" spans="1:86" s="323" customFormat="1" x14ac:dyDescent="0.25">
      <c r="A672" s="102"/>
      <c r="B672" s="102"/>
      <c r="C672" s="102"/>
      <c r="D672" s="102"/>
      <c r="E672" s="102"/>
      <c r="F672" s="102"/>
      <c r="G672" s="102"/>
      <c r="AH672" s="324"/>
      <c r="AI672" s="324"/>
      <c r="AP672" s="324"/>
      <c r="AQ672" s="324"/>
      <c r="BD672" s="324"/>
      <c r="BE672" s="324"/>
      <c r="BF672" s="324"/>
      <c r="BG672" s="324"/>
      <c r="BH672" s="324"/>
      <c r="BI672" s="324"/>
      <c r="BJ672" s="324"/>
      <c r="BK672" s="324"/>
      <c r="BL672" s="324"/>
      <c r="BM672" s="324"/>
      <c r="BN672" s="324"/>
      <c r="BO672" s="324"/>
      <c r="BW672" s="325"/>
      <c r="BX672" s="325"/>
      <c r="BY672" s="325"/>
      <c r="BZ672" s="325"/>
      <c r="CA672" s="325"/>
      <c r="CB672" s="325"/>
      <c r="CC672" s="325"/>
      <c r="CD672" s="325"/>
      <c r="CE672" s="325"/>
      <c r="CF672" s="325"/>
      <c r="CG672" s="325"/>
      <c r="CH672" s="325"/>
    </row>
    <row r="673" spans="1:86" s="323" customFormat="1" x14ac:dyDescent="0.25">
      <c r="A673" s="102"/>
      <c r="B673" s="102"/>
      <c r="C673" s="102"/>
      <c r="D673" s="102"/>
      <c r="E673" s="102"/>
      <c r="F673" s="102"/>
      <c r="G673" s="102"/>
      <c r="AH673" s="324"/>
      <c r="AI673" s="324"/>
      <c r="AP673" s="324"/>
      <c r="AQ673" s="324"/>
      <c r="BD673" s="324"/>
      <c r="BE673" s="324"/>
      <c r="BF673" s="324"/>
      <c r="BG673" s="324"/>
      <c r="BH673" s="324"/>
      <c r="BI673" s="324"/>
      <c r="BJ673" s="324"/>
      <c r="BK673" s="324"/>
      <c r="BL673" s="324"/>
      <c r="BM673" s="324"/>
      <c r="BN673" s="324"/>
      <c r="BO673" s="324"/>
      <c r="BW673" s="325"/>
      <c r="BX673" s="325"/>
      <c r="BY673" s="325"/>
      <c r="BZ673" s="325"/>
      <c r="CA673" s="325"/>
      <c r="CB673" s="325"/>
      <c r="CC673" s="325"/>
      <c r="CD673" s="325"/>
      <c r="CE673" s="325"/>
      <c r="CF673" s="325"/>
      <c r="CG673" s="325"/>
      <c r="CH673" s="325"/>
    </row>
    <row r="674" spans="1:86" s="323" customFormat="1" x14ac:dyDescent="0.25">
      <c r="A674" s="102"/>
      <c r="B674" s="102"/>
      <c r="C674" s="102"/>
      <c r="D674" s="102"/>
      <c r="E674" s="102"/>
      <c r="F674" s="102"/>
      <c r="G674" s="102"/>
      <c r="AH674" s="324"/>
      <c r="AI674" s="324"/>
      <c r="AP674" s="324"/>
      <c r="AQ674" s="324"/>
      <c r="BD674" s="324"/>
      <c r="BE674" s="324"/>
      <c r="BF674" s="324"/>
      <c r="BG674" s="324"/>
      <c r="BH674" s="324"/>
      <c r="BI674" s="324"/>
      <c r="BJ674" s="324"/>
      <c r="BK674" s="324"/>
      <c r="BL674" s="324"/>
      <c r="BM674" s="324"/>
      <c r="BN674" s="324"/>
      <c r="BO674" s="324"/>
      <c r="BW674" s="325"/>
      <c r="BX674" s="325"/>
      <c r="BY674" s="325"/>
      <c r="BZ674" s="325"/>
      <c r="CA674" s="325"/>
      <c r="CB674" s="325"/>
      <c r="CC674" s="325"/>
      <c r="CD674" s="325"/>
      <c r="CE674" s="325"/>
      <c r="CF674" s="325"/>
      <c r="CG674" s="325"/>
      <c r="CH674" s="325"/>
    </row>
    <row r="675" spans="1:86" s="323" customFormat="1" x14ac:dyDescent="0.25">
      <c r="A675" s="102"/>
      <c r="B675" s="102"/>
      <c r="C675" s="102"/>
      <c r="D675" s="102"/>
      <c r="E675" s="102"/>
      <c r="F675" s="102"/>
      <c r="G675" s="102"/>
      <c r="AH675" s="324"/>
      <c r="AI675" s="324"/>
      <c r="AP675" s="324"/>
      <c r="AQ675" s="324"/>
      <c r="BD675" s="324"/>
      <c r="BE675" s="324"/>
      <c r="BF675" s="324"/>
      <c r="BG675" s="324"/>
      <c r="BH675" s="324"/>
      <c r="BI675" s="324"/>
      <c r="BJ675" s="324"/>
      <c r="BK675" s="324"/>
      <c r="BL675" s="324"/>
      <c r="BM675" s="324"/>
      <c r="BN675" s="324"/>
      <c r="BO675" s="324"/>
      <c r="BW675" s="325"/>
      <c r="BX675" s="325"/>
      <c r="BY675" s="325"/>
      <c r="BZ675" s="325"/>
      <c r="CA675" s="325"/>
      <c r="CB675" s="325"/>
      <c r="CC675" s="325"/>
      <c r="CD675" s="325"/>
      <c r="CE675" s="325"/>
      <c r="CF675" s="325"/>
      <c r="CG675" s="325"/>
      <c r="CH675" s="325"/>
    </row>
    <row r="676" spans="1:86" s="323" customFormat="1" x14ac:dyDescent="0.25">
      <c r="A676" s="102"/>
      <c r="B676" s="102"/>
      <c r="C676" s="102"/>
      <c r="D676" s="102"/>
      <c r="E676" s="102"/>
      <c r="F676" s="102"/>
      <c r="G676" s="102"/>
      <c r="AH676" s="324"/>
      <c r="AI676" s="324"/>
      <c r="AP676" s="324"/>
      <c r="AQ676" s="324"/>
      <c r="BD676" s="324"/>
      <c r="BE676" s="324"/>
      <c r="BF676" s="324"/>
      <c r="BG676" s="324"/>
      <c r="BH676" s="324"/>
      <c r="BI676" s="324"/>
      <c r="BJ676" s="324"/>
      <c r="BK676" s="324"/>
      <c r="BL676" s="324"/>
      <c r="BM676" s="324"/>
      <c r="BN676" s="324"/>
      <c r="BO676" s="324"/>
      <c r="BW676" s="325"/>
      <c r="BX676" s="325"/>
      <c r="BY676" s="325"/>
      <c r="BZ676" s="325"/>
      <c r="CA676" s="325"/>
      <c r="CB676" s="325"/>
      <c r="CC676" s="325"/>
      <c r="CD676" s="325"/>
      <c r="CE676" s="325"/>
      <c r="CF676" s="325"/>
      <c r="CG676" s="325"/>
      <c r="CH676" s="325"/>
    </row>
    <row r="677" spans="1:86" s="323" customFormat="1" x14ac:dyDescent="0.25">
      <c r="A677" s="102"/>
      <c r="B677" s="102"/>
      <c r="C677" s="102"/>
      <c r="D677" s="102"/>
      <c r="E677" s="102"/>
      <c r="F677" s="102"/>
      <c r="G677" s="102"/>
      <c r="AH677" s="324"/>
      <c r="AI677" s="324"/>
      <c r="AP677" s="324"/>
      <c r="AQ677" s="324"/>
      <c r="BD677" s="324"/>
      <c r="BE677" s="324"/>
      <c r="BF677" s="324"/>
      <c r="BG677" s="324"/>
      <c r="BH677" s="324"/>
      <c r="BI677" s="324"/>
      <c r="BJ677" s="324"/>
      <c r="BK677" s="324"/>
      <c r="BL677" s="324"/>
      <c r="BM677" s="324"/>
      <c r="BN677" s="324"/>
      <c r="BO677" s="324"/>
      <c r="BW677" s="325"/>
      <c r="BX677" s="325"/>
      <c r="BY677" s="325"/>
      <c r="BZ677" s="325"/>
      <c r="CA677" s="325"/>
      <c r="CB677" s="325"/>
      <c r="CC677" s="325"/>
      <c r="CD677" s="325"/>
      <c r="CE677" s="325"/>
      <c r="CF677" s="325"/>
      <c r="CG677" s="325"/>
      <c r="CH677" s="325"/>
    </row>
    <row r="678" spans="1:86" s="323" customFormat="1" x14ac:dyDescent="0.25">
      <c r="A678" s="102"/>
      <c r="B678" s="102"/>
      <c r="C678" s="102"/>
      <c r="D678" s="102"/>
      <c r="E678" s="102"/>
      <c r="F678" s="102"/>
      <c r="G678" s="102"/>
      <c r="AH678" s="324"/>
      <c r="AI678" s="324"/>
      <c r="AP678" s="324"/>
      <c r="AQ678" s="324"/>
      <c r="BD678" s="324"/>
      <c r="BE678" s="324"/>
      <c r="BF678" s="324"/>
      <c r="BG678" s="324"/>
      <c r="BH678" s="324"/>
      <c r="BI678" s="324"/>
      <c r="BJ678" s="324"/>
      <c r="BK678" s="324"/>
      <c r="BL678" s="324"/>
      <c r="BM678" s="324"/>
      <c r="BN678" s="324"/>
      <c r="BO678" s="324"/>
      <c r="BW678" s="325"/>
      <c r="BX678" s="325"/>
      <c r="BY678" s="325"/>
      <c r="BZ678" s="325"/>
      <c r="CA678" s="325"/>
      <c r="CB678" s="325"/>
      <c r="CC678" s="325"/>
      <c r="CD678" s="325"/>
      <c r="CE678" s="325"/>
      <c r="CF678" s="325"/>
      <c r="CG678" s="325"/>
      <c r="CH678" s="325"/>
    </row>
    <row r="679" spans="1:86" s="323" customFormat="1" x14ac:dyDescent="0.25">
      <c r="A679" s="102"/>
      <c r="B679" s="102"/>
      <c r="C679" s="102"/>
      <c r="D679" s="102"/>
      <c r="E679" s="102"/>
      <c r="F679" s="102"/>
      <c r="G679" s="102"/>
      <c r="AH679" s="324"/>
      <c r="AI679" s="324"/>
      <c r="AP679" s="324"/>
      <c r="AQ679" s="324"/>
      <c r="BD679" s="324"/>
      <c r="BE679" s="324"/>
      <c r="BF679" s="324"/>
      <c r="BG679" s="324"/>
      <c r="BH679" s="324"/>
      <c r="BI679" s="324"/>
      <c r="BJ679" s="324"/>
      <c r="BK679" s="324"/>
      <c r="BL679" s="324"/>
      <c r="BM679" s="324"/>
      <c r="BN679" s="324"/>
      <c r="BO679" s="324"/>
      <c r="BW679" s="325"/>
      <c r="BX679" s="325"/>
      <c r="BY679" s="325"/>
      <c r="BZ679" s="325"/>
      <c r="CA679" s="325"/>
      <c r="CB679" s="325"/>
      <c r="CC679" s="325"/>
      <c r="CD679" s="325"/>
      <c r="CE679" s="325"/>
      <c r="CF679" s="325"/>
      <c r="CG679" s="325"/>
      <c r="CH679" s="325"/>
    </row>
    <row r="680" spans="1:86" s="323" customFormat="1" x14ac:dyDescent="0.25">
      <c r="A680" s="102"/>
      <c r="B680" s="102"/>
      <c r="C680" s="102"/>
      <c r="D680" s="102"/>
      <c r="E680" s="102"/>
      <c r="F680" s="102"/>
      <c r="G680" s="102"/>
      <c r="AH680" s="324"/>
      <c r="AI680" s="324"/>
      <c r="AP680" s="324"/>
      <c r="AQ680" s="324"/>
      <c r="BD680" s="324"/>
      <c r="BE680" s="324"/>
      <c r="BF680" s="324"/>
      <c r="BG680" s="324"/>
      <c r="BH680" s="324"/>
      <c r="BI680" s="324"/>
      <c r="BJ680" s="324"/>
      <c r="BK680" s="324"/>
      <c r="BL680" s="324"/>
      <c r="BM680" s="324"/>
      <c r="BN680" s="324"/>
      <c r="BO680" s="324"/>
      <c r="BW680" s="325"/>
      <c r="BX680" s="325"/>
      <c r="BY680" s="325"/>
      <c r="BZ680" s="325"/>
      <c r="CA680" s="325"/>
      <c r="CB680" s="325"/>
      <c r="CC680" s="325"/>
      <c r="CD680" s="325"/>
      <c r="CE680" s="325"/>
      <c r="CF680" s="325"/>
      <c r="CG680" s="325"/>
      <c r="CH680" s="325"/>
    </row>
    <row r="681" spans="1:86" s="323" customFormat="1" x14ac:dyDescent="0.25">
      <c r="A681" s="102"/>
      <c r="B681" s="102"/>
      <c r="C681" s="102"/>
      <c r="D681" s="102"/>
      <c r="E681" s="102"/>
      <c r="F681" s="102"/>
      <c r="G681" s="102"/>
      <c r="AH681" s="324"/>
      <c r="AI681" s="324"/>
      <c r="AP681" s="324"/>
      <c r="AQ681" s="324"/>
      <c r="BD681" s="324"/>
      <c r="BE681" s="324"/>
      <c r="BF681" s="324"/>
      <c r="BG681" s="324"/>
      <c r="BH681" s="324"/>
      <c r="BI681" s="324"/>
      <c r="BJ681" s="324"/>
      <c r="BK681" s="324"/>
      <c r="BL681" s="324"/>
      <c r="BM681" s="324"/>
      <c r="BN681" s="324"/>
      <c r="BO681" s="324"/>
      <c r="BW681" s="325"/>
      <c r="BX681" s="325"/>
      <c r="BY681" s="325"/>
      <c r="BZ681" s="325"/>
      <c r="CA681" s="325"/>
      <c r="CB681" s="325"/>
      <c r="CC681" s="325"/>
      <c r="CD681" s="325"/>
      <c r="CE681" s="325"/>
      <c r="CF681" s="325"/>
      <c r="CG681" s="325"/>
      <c r="CH681" s="325"/>
    </row>
    <row r="682" spans="1:86" s="323" customFormat="1" x14ac:dyDescent="0.25">
      <c r="A682" s="102"/>
      <c r="B682" s="102"/>
      <c r="C682" s="102"/>
      <c r="D682" s="102"/>
      <c r="E682" s="102"/>
      <c r="F682" s="102"/>
      <c r="G682" s="102"/>
      <c r="AH682" s="324"/>
      <c r="AI682" s="324"/>
      <c r="AP682" s="324"/>
      <c r="AQ682" s="324"/>
      <c r="BD682" s="324"/>
      <c r="BE682" s="324"/>
      <c r="BF682" s="324"/>
      <c r="BG682" s="324"/>
      <c r="BH682" s="324"/>
      <c r="BI682" s="324"/>
      <c r="BJ682" s="324"/>
      <c r="BK682" s="324"/>
      <c r="BL682" s="324"/>
      <c r="BM682" s="324"/>
      <c r="BN682" s="324"/>
      <c r="BO682" s="324"/>
      <c r="BW682" s="325"/>
      <c r="BX682" s="325"/>
      <c r="BY682" s="325"/>
      <c r="BZ682" s="325"/>
      <c r="CA682" s="325"/>
      <c r="CB682" s="325"/>
      <c r="CC682" s="325"/>
      <c r="CD682" s="325"/>
      <c r="CE682" s="325"/>
      <c r="CF682" s="325"/>
      <c r="CG682" s="325"/>
      <c r="CH682" s="325"/>
    </row>
    <row r="683" spans="1:86" s="323" customFormat="1" x14ac:dyDescent="0.25">
      <c r="A683" s="102"/>
      <c r="B683" s="102"/>
      <c r="C683" s="102"/>
      <c r="D683" s="102"/>
      <c r="E683" s="102"/>
      <c r="F683" s="102"/>
      <c r="G683" s="102"/>
      <c r="AH683" s="324"/>
      <c r="AI683" s="324"/>
      <c r="AP683" s="324"/>
      <c r="AQ683" s="324"/>
      <c r="BD683" s="324"/>
      <c r="BE683" s="324"/>
      <c r="BF683" s="324"/>
      <c r="BG683" s="324"/>
      <c r="BH683" s="324"/>
      <c r="BI683" s="324"/>
      <c r="BJ683" s="324"/>
      <c r="BK683" s="324"/>
      <c r="BL683" s="324"/>
      <c r="BM683" s="324"/>
      <c r="BN683" s="324"/>
      <c r="BO683" s="324"/>
      <c r="BW683" s="325"/>
      <c r="BX683" s="325"/>
      <c r="BY683" s="325"/>
      <c r="BZ683" s="325"/>
      <c r="CA683" s="325"/>
      <c r="CB683" s="325"/>
      <c r="CC683" s="325"/>
      <c r="CD683" s="325"/>
      <c r="CE683" s="325"/>
      <c r="CF683" s="325"/>
      <c r="CG683" s="325"/>
      <c r="CH683" s="325"/>
    </row>
    <row r="684" spans="1:86" s="323" customFormat="1" x14ac:dyDescent="0.25">
      <c r="A684" s="102"/>
      <c r="B684" s="102"/>
      <c r="C684" s="102"/>
      <c r="D684" s="102"/>
      <c r="E684" s="102"/>
      <c r="F684" s="102"/>
      <c r="G684" s="102"/>
      <c r="AH684" s="324"/>
      <c r="AI684" s="324"/>
      <c r="AP684" s="324"/>
      <c r="AQ684" s="324"/>
      <c r="BD684" s="324"/>
      <c r="BE684" s="324"/>
      <c r="BF684" s="324"/>
      <c r="BG684" s="324"/>
      <c r="BH684" s="324"/>
      <c r="BI684" s="324"/>
      <c r="BJ684" s="324"/>
      <c r="BK684" s="324"/>
      <c r="BL684" s="324"/>
      <c r="BM684" s="324"/>
      <c r="BN684" s="324"/>
      <c r="BO684" s="324"/>
      <c r="BW684" s="325"/>
      <c r="BX684" s="325"/>
      <c r="BY684" s="325"/>
      <c r="BZ684" s="325"/>
      <c r="CA684" s="325"/>
      <c r="CB684" s="325"/>
      <c r="CC684" s="325"/>
      <c r="CD684" s="325"/>
      <c r="CE684" s="325"/>
      <c r="CF684" s="325"/>
      <c r="CG684" s="325"/>
      <c r="CH684" s="325"/>
    </row>
    <row r="685" spans="1:86" s="323" customFormat="1" x14ac:dyDescent="0.25">
      <c r="A685" s="102"/>
      <c r="B685" s="102"/>
      <c r="C685" s="102"/>
      <c r="D685" s="102"/>
      <c r="E685" s="102"/>
      <c r="F685" s="102"/>
      <c r="G685" s="102"/>
      <c r="AH685" s="324"/>
      <c r="AI685" s="324"/>
      <c r="AP685" s="324"/>
      <c r="AQ685" s="324"/>
      <c r="BD685" s="324"/>
      <c r="BE685" s="324"/>
      <c r="BF685" s="324"/>
      <c r="BG685" s="324"/>
      <c r="BH685" s="324"/>
      <c r="BI685" s="324"/>
      <c r="BJ685" s="324"/>
      <c r="BK685" s="324"/>
      <c r="BL685" s="324"/>
      <c r="BM685" s="324"/>
      <c r="BN685" s="324"/>
      <c r="BO685" s="324"/>
      <c r="BW685" s="325"/>
      <c r="BX685" s="325"/>
      <c r="BY685" s="325"/>
      <c r="BZ685" s="325"/>
      <c r="CA685" s="325"/>
      <c r="CB685" s="325"/>
      <c r="CC685" s="325"/>
      <c r="CD685" s="325"/>
      <c r="CE685" s="325"/>
      <c r="CF685" s="325"/>
      <c r="CG685" s="325"/>
      <c r="CH685" s="325"/>
    </row>
    <row r="686" spans="1:86" s="323" customFormat="1" x14ac:dyDescent="0.25">
      <c r="A686" s="102"/>
      <c r="B686" s="102"/>
      <c r="C686" s="102"/>
      <c r="D686" s="102"/>
      <c r="E686" s="102"/>
      <c r="F686" s="102"/>
      <c r="G686" s="102"/>
      <c r="AH686" s="324"/>
      <c r="AI686" s="324"/>
      <c r="AP686" s="324"/>
      <c r="AQ686" s="324"/>
      <c r="BD686" s="324"/>
      <c r="BE686" s="324"/>
      <c r="BF686" s="324"/>
      <c r="BG686" s="324"/>
      <c r="BH686" s="324"/>
      <c r="BI686" s="324"/>
      <c r="BJ686" s="324"/>
      <c r="BK686" s="324"/>
      <c r="BL686" s="324"/>
      <c r="BM686" s="324"/>
      <c r="BN686" s="324"/>
      <c r="BO686" s="324"/>
      <c r="BW686" s="325"/>
      <c r="BX686" s="325"/>
      <c r="BY686" s="325"/>
      <c r="BZ686" s="325"/>
      <c r="CA686" s="325"/>
      <c r="CB686" s="325"/>
      <c r="CC686" s="325"/>
      <c r="CD686" s="325"/>
      <c r="CE686" s="325"/>
      <c r="CF686" s="325"/>
      <c r="CG686" s="325"/>
      <c r="CH686" s="325"/>
    </row>
    <row r="687" spans="1:86" s="323" customFormat="1" x14ac:dyDescent="0.25">
      <c r="A687" s="102"/>
      <c r="B687" s="102"/>
      <c r="C687" s="102"/>
      <c r="D687" s="102"/>
      <c r="E687" s="102"/>
      <c r="F687" s="102"/>
      <c r="G687" s="102"/>
      <c r="AH687" s="324"/>
      <c r="AI687" s="324"/>
      <c r="AP687" s="324"/>
      <c r="AQ687" s="324"/>
      <c r="BD687" s="324"/>
      <c r="BE687" s="324"/>
      <c r="BF687" s="324"/>
      <c r="BG687" s="324"/>
      <c r="BH687" s="324"/>
      <c r="BI687" s="324"/>
      <c r="BJ687" s="324"/>
      <c r="BK687" s="324"/>
      <c r="BL687" s="324"/>
      <c r="BM687" s="324"/>
      <c r="BN687" s="324"/>
      <c r="BO687" s="324"/>
      <c r="BW687" s="325"/>
      <c r="BX687" s="325"/>
      <c r="BY687" s="325"/>
      <c r="BZ687" s="325"/>
      <c r="CA687" s="325"/>
      <c r="CB687" s="325"/>
      <c r="CC687" s="325"/>
      <c r="CD687" s="325"/>
      <c r="CE687" s="325"/>
      <c r="CF687" s="325"/>
      <c r="CG687" s="325"/>
      <c r="CH687" s="325"/>
    </row>
    <row r="688" spans="1:86" s="323" customFormat="1" x14ac:dyDescent="0.25">
      <c r="A688" s="102"/>
      <c r="B688" s="102"/>
      <c r="C688" s="102"/>
      <c r="D688" s="102"/>
      <c r="E688" s="102"/>
      <c r="F688" s="102"/>
      <c r="G688" s="102"/>
      <c r="AH688" s="324"/>
      <c r="AI688" s="324"/>
      <c r="AP688" s="324"/>
      <c r="AQ688" s="324"/>
      <c r="BD688" s="324"/>
      <c r="BE688" s="324"/>
      <c r="BF688" s="324"/>
      <c r="BG688" s="324"/>
      <c r="BH688" s="324"/>
      <c r="BI688" s="324"/>
      <c r="BJ688" s="324"/>
      <c r="BK688" s="324"/>
      <c r="BL688" s="324"/>
      <c r="BM688" s="324"/>
      <c r="BN688" s="324"/>
      <c r="BO688" s="324"/>
      <c r="BW688" s="325"/>
      <c r="BX688" s="325"/>
      <c r="BY688" s="325"/>
      <c r="BZ688" s="325"/>
      <c r="CA688" s="325"/>
      <c r="CB688" s="325"/>
      <c r="CC688" s="325"/>
      <c r="CD688" s="325"/>
      <c r="CE688" s="325"/>
      <c r="CF688" s="325"/>
      <c r="CG688" s="325"/>
      <c r="CH688" s="325"/>
    </row>
    <row r="689" spans="1:86" s="323" customFormat="1" x14ac:dyDescent="0.25">
      <c r="A689" s="102"/>
      <c r="B689" s="102"/>
      <c r="C689" s="102"/>
      <c r="D689" s="102"/>
      <c r="E689" s="102"/>
      <c r="F689" s="102"/>
      <c r="G689" s="102"/>
      <c r="AH689" s="324"/>
      <c r="AI689" s="324"/>
      <c r="AP689" s="324"/>
      <c r="AQ689" s="324"/>
      <c r="BD689" s="324"/>
      <c r="BE689" s="324"/>
      <c r="BF689" s="324"/>
      <c r="BG689" s="324"/>
      <c r="BH689" s="324"/>
      <c r="BI689" s="324"/>
      <c r="BJ689" s="324"/>
      <c r="BK689" s="324"/>
      <c r="BL689" s="324"/>
      <c r="BM689" s="324"/>
      <c r="BN689" s="324"/>
      <c r="BO689" s="324"/>
      <c r="BW689" s="325"/>
      <c r="BX689" s="325"/>
      <c r="BY689" s="325"/>
      <c r="BZ689" s="325"/>
      <c r="CA689" s="325"/>
      <c r="CB689" s="325"/>
      <c r="CC689" s="325"/>
      <c r="CD689" s="325"/>
      <c r="CE689" s="325"/>
      <c r="CF689" s="325"/>
      <c r="CG689" s="325"/>
      <c r="CH689" s="325"/>
    </row>
    <row r="690" spans="1:86" s="323" customFormat="1" x14ac:dyDescent="0.25">
      <c r="A690" s="102"/>
      <c r="B690" s="102"/>
      <c r="C690" s="102"/>
      <c r="D690" s="102"/>
      <c r="E690" s="102"/>
      <c r="F690" s="102"/>
      <c r="G690" s="102"/>
      <c r="AH690" s="324"/>
      <c r="AI690" s="324"/>
      <c r="AP690" s="324"/>
      <c r="AQ690" s="324"/>
      <c r="BD690" s="324"/>
      <c r="BE690" s="324"/>
      <c r="BF690" s="324"/>
      <c r="BG690" s="324"/>
      <c r="BH690" s="324"/>
      <c r="BI690" s="324"/>
      <c r="BJ690" s="324"/>
      <c r="BK690" s="324"/>
      <c r="BL690" s="324"/>
      <c r="BM690" s="324"/>
      <c r="BN690" s="324"/>
      <c r="BO690" s="324"/>
      <c r="BW690" s="325"/>
      <c r="BX690" s="325"/>
      <c r="BY690" s="325"/>
      <c r="BZ690" s="325"/>
      <c r="CA690" s="325"/>
      <c r="CB690" s="325"/>
      <c r="CC690" s="325"/>
      <c r="CD690" s="325"/>
      <c r="CE690" s="325"/>
      <c r="CF690" s="325"/>
      <c r="CG690" s="325"/>
      <c r="CH690" s="325"/>
    </row>
    <row r="691" spans="1:86" s="323" customFormat="1" x14ac:dyDescent="0.25">
      <c r="A691" s="102"/>
      <c r="B691" s="102"/>
      <c r="C691" s="102"/>
      <c r="D691" s="102"/>
      <c r="E691" s="102"/>
      <c r="F691" s="102"/>
      <c r="G691" s="102"/>
      <c r="AH691" s="324"/>
      <c r="AI691" s="324"/>
      <c r="AP691" s="324"/>
      <c r="AQ691" s="324"/>
      <c r="BD691" s="324"/>
      <c r="BE691" s="324"/>
      <c r="BF691" s="324"/>
      <c r="BG691" s="324"/>
      <c r="BH691" s="324"/>
      <c r="BI691" s="324"/>
      <c r="BJ691" s="324"/>
      <c r="BK691" s="324"/>
      <c r="BL691" s="324"/>
      <c r="BM691" s="324"/>
      <c r="BN691" s="324"/>
      <c r="BO691" s="324"/>
      <c r="BW691" s="325"/>
      <c r="BX691" s="325"/>
      <c r="BY691" s="325"/>
      <c r="BZ691" s="325"/>
      <c r="CA691" s="325"/>
      <c r="CB691" s="325"/>
      <c r="CC691" s="325"/>
      <c r="CD691" s="325"/>
      <c r="CE691" s="325"/>
      <c r="CF691" s="325"/>
      <c r="CG691" s="325"/>
      <c r="CH691" s="325"/>
    </row>
    <row r="692" spans="1:86" s="323" customFormat="1" x14ac:dyDescent="0.25">
      <c r="A692" s="102"/>
      <c r="B692" s="102"/>
      <c r="C692" s="102"/>
      <c r="D692" s="102"/>
      <c r="E692" s="102"/>
      <c r="F692" s="102"/>
      <c r="G692" s="102"/>
      <c r="AH692" s="324"/>
      <c r="AI692" s="324"/>
      <c r="AP692" s="324"/>
      <c r="AQ692" s="324"/>
      <c r="BD692" s="324"/>
      <c r="BE692" s="324"/>
      <c r="BF692" s="324"/>
      <c r="BG692" s="324"/>
      <c r="BH692" s="324"/>
      <c r="BI692" s="324"/>
      <c r="BJ692" s="324"/>
      <c r="BK692" s="324"/>
      <c r="BL692" s="324"/>
      <c r="BM692" s="324"/>
      <c r="BN692" s="324"/>
      <c r="BO692" s="324"/>
      <c r="BW692" s="325"/>
      <c r="BX692" s="325"/>
      <c r="BY692" s="325"/>
      <c r="BZ692" s="325"/>
      <c r="CA692" s="325"/>
      <c r="CB692" s="325"/>
      <c r="CC692" s="325"/>
      <c r="CD692" s="325"/>
      <c r="CE692" s="325"/>
      <c r="CF692" s="325"/>
      <c r="CG692" s="325"/>
      <c r="CH692" s="325"/>
    </row>
    <row r="693" spans="1:86" s="323" customFormat="1" x14ac:dyDescent="0.25">
      <c r="A693" s="102"/>
      <c r="B693" s="102"/>
      <c r="C693" s="102"/>
      <c r="D693" s="102"/>
      <c r="E693" s="102"/>
      <c r="F693" s="102"/>
      <c r="G693" s="102"/>
      <c r="AH693" s="324"/>
      <c r="AI693" s="324"/>
      <c r="AP693" s="324"/>
      <c r="AQ693" s="324"/>
      <c r="BD693" s="324"/>
      <c r="BE693" s="324"/>
      <c r="BF693" s="324"/>
      <c r="BG693" s="324"/>
      <c r="BH693" s="324"/>
      <c r="BI693" s="324"/>
      <c r="BJ693" s="324"/>
      <c r="BK693" s="324"/>
      <c r="BL693" s="324"/>
      <c r="BM693" s="324"/>
      <c r="BN693" s="324"/>
      <c r="BO693" s="324"/>
      <c r="BW693" s="325"/>
      <c r="BX693" s="325"/>
      <c r="BY693" s="325"/>
      <c r="BZ693" s="325"/>
      <c r="CA693" s="325"/>
      <c r="CB693" s="325"/>
      <c r="CC693" s="325"/>
      <c r="CD693" s="325"/>
      <c r="CE693" s="325"/>
      <c r="CF693" s="325"/>
      <c r="CG693" s="325"/>
      <c r="CH693" s="325"/>
    </row>
    <row r="694" spans="1:86" s="323" customFormat="1" x14ac:dyDescent="0.25">
      <c r="A694" s="102"/>
      <c r="B694" s="102"/>
      <c r="C694" s="102"/>
      <c r="D694" s="102"/>
      <c r="E694" s="102"/>
      <c r="F694" s="102"/>
      <c r="G694" s="102"/>
      <c r="AH694" s="324"/>
      <c r="AI694" s="324"/>
      <c r="AP694" s="324"/>
      <c r="AQ694" s="324"/>
      <c r="BD694" s="324"/>
      <c r="BE694" s="324"/>
      <c r="BF694" s="324"/>
      <c r="BG694" s="324"/>
      <c r="BH694" s="324"/>
      <c r="BI694" s="324"/>
      <c r="BJ694" s="324"/>
      <c r="BK694" s="324"/>
      <c r="BL694" s="324"/>
      <c r="BM694" s="324"/>
      <c r="BN694" s="324"/>
      <c r="BO694" s="324"/>
      <c r="BW694" s="325"/>
      <c r="BX694" s="325"/>
      <c r="BY694" s="325"/>
      <c r="BZ694" s="325"/>
      <c r="CA694" s="325"/>
      <c r="CB694" s="325"/>
      <c r="CC694" s="325"/>
      <c r="CD694" s="325"/>
      <c r="CE694" s="325"/>
      <c r="CF694" s="325"/>
      <c r="CG694" s="325"/>
      <c r="CH694" s="325"/>
    </row>
    <row r="695" spans="1:86" s="323" customFormat="1" x14ac:dyDescent="0.25">
      <c r="A695" s="102"/>
      <c r="B695" s="102"/>
      <c r="C695" s="102"/>
      <c r="D695" s="102"/>
      <c r="E695" s="102"/>
      <c r="F695" s="102"/>
      <c r="G695" s="102"/>
      <c r="AH695" s="324"/>
      <c r="AI695" s="324"/>
      <c r="AP695" s="324"/>
      <c r="AQ695" s="324"/>
      <c r="BD695" s="324"/>
      <c r="BE695" s="324"/>
      <c r="BF695" s="324"/>
      <c r="BG695" s="324"/>
      <c r="BH695" s="324"/>
      <c r="BI695" s="324"/>
      <c r="BJ695" s="324"/>
      <c r="BK695" s="324"/>
      <c r="BL695" s="324"/>
      <c r="BM695" s="324"/>
      <c r="BN695" s="324"/>
      <c r="BO695" s="324"/>
      <c r="BW695" s="325"/>
      <c r="BX695" s="325"/>
      <c r="BY695" s="325"/>
      <c r="BZ695" s="325"/>
      <c r="CA695" s="325"/>
      <c r="CB695" s="325"/>
      <c r="CC695" s="325"/>
      <c r="CD695" s="325"/>
      <c r="CE695" s="325"/>
      <c r="CF695" s="325"/>
      <c r="CG695" s="325"/>
      <c r="CH695" s="325"/>
    </row>
    <row r="696" spans="1:86" s="323" customFormat="1" x14ac:dyDescent="0.25">
      <c r="A696" s="102"/>
      <c r="B696" s="102"/>
      <c r="C696" s="102"/>
      <c r="D696" s="102"/>
      <c r="E696" s="102"/>
      <c r="F696" s="102"/>
      <c r="G696" s="102"/>
      <c r="AH696" s="324"/>
      <c r="AI696" s="324"/>
      <c r="AP696" s="324"/>
      <c r="AQ696" s="324"/>
      <c r="BD696" s="324"/>
      <c r="BE696" s="324"/>
      <c r="BF696" s="324"/>
      <c r="BG696" s="324"/>
      <c r="BH696" s="324"/>
      <c r="BI696" s="324"/>
      <c r="BJ696" s="324"/>
      <c r="BK696" s="324"/>
      <c r="BL696" s="324"/>
      <c r="BM696" s="324"/>
      <c r="BN696" s="324"/>
      <c r="BO696" s="324"/>
      <c r="BW696" s="325"/>
      <c r="BX696" s="325"/>
      <c r="BY696" s="325"/>
      <c r="BZ696" s="325"/>
      <c r="CA696" s="325"/>
      <c r="CB696" s="325"/>
      <c r="CC696" s="325"/>
      <c r="CD696" s="325"/>
      <c r="CE696" s="325"/>
      <c r="CF696" s="325"/>
      <c r="CG696" s="325"/>
      <c r="CH696" s="325"/>
    </row>
    <row r="697" spans="1:86" s="323" customFormat="1" x14ac:dyDescent="0.25">
      <c r="A697" s="102"/>
      <c r="B697" s="102"/>
      <c r="C697" s="102"/>
      <c r="D697" s="102"/>
      <c r="E697" s="102"/>
      <c r="F697" s="102"/>
      <c r="G697" s="102"/>
      <c r="AH697" s="324"/>
      <c r="AI697" s="324"/>
      <c r="AP697" s="324"/>
      <c r="AQ697" s="324"/>
      <c r="BD697" s="324"/>
      <c r="BE697" s="324"/>
      <c r="BF697" s="324"/>
      <c r="BG697" s="324"/>
      <c r="BH697" s="324"/>
      <c r="BI697" s="324"/>
      <c r="BJ697" s="324"/>
      <c r="BK697" s="324"/>
      <c r="BL697" s="324"/>
      <c r="BM697" s="324"/>
      <c r="BN697" s="324"/>
      <c r="BO697" s="324"/>
      <c r="BW697" s="325"/>
      <c r="BX697" s="325"/>
      <c r="BY697" s="325"/>
      <c r="BZ697" s="325"/>
      <c r="CA697" s="325"/>
      <c r="CB697" s="325"/>
      <c r="CC697" s="325"/>
      <c r="CD697" s="325"/>
      <c r="CE697" s="325"/>
      <c r="CF697" s="325"/>
      <c r="CG697" s="325"/>
      <c r="CH697" s="325"/>
    </row>
    <row r="698" spans="1:86" s="323" customFormat="1" x14ac:dyDescent="0.25">
      <c r="A698" s="102"/>
      <c r="B698" s="102"/>
      <c r="C698" s="102"/>
      <c r="D698" s="102"/>
      <c r="E698" s="102"/>
      <c r="F698" s="102"/>
      <c r="G698" s="102"/>
      <c r="AH698" s="324"/>
      <c r="AI698" s="324"/>
      <c r="AP698" s="324"/>
      <c r="AQ698" s="324"/>
      <c r="BD698" s="324"/>
      <c r="BE698" s="324"/>
      <c r="BF698" s="324"/>
      <c r="BG698" s="324"/>
      <c r="BH698" s="324"/>
      <c r="BI698" s="324"/>
      <c r="BJ698" s="324"/>
      <c r="BK698" s="324"/>
      <c r="BL698" s="324"/>
      <c r="BM698" s="324"/>
      <c r="BN698" s="324"/>
      <c r="BO698" s="324"/>
      <c r="BW698" s="325"/>
      <c r="BX698" s="325"/>
      <c r="BY698" s="325"/>
      <c r="BZ698" s="325"/>
      <c r="CA698" s="325"/>
      <c r="CB698" s="325"/>
      <c r="CC698" s="325"/>
      <c r="CD698" s="325"/>
      <c r="CE698" s="325"/>
      <c r="CF698" s="325"/>
      <c r="CG698" s="325"/>
      <c r="CH698" s="325"/>
    </row>
    <row r="699" spans="1:86" s="323" customFormat="1" x14ac:dyDescent="0.25">
      <c r="A699" s="102"/>
      <c r="B699" s="102"/>
      <c r="C699" s="102"/>
      <c r="D699" s="102"/>
      <c r="E699" s="102"/>
      <c r="F699" s="102"/>
      <c r="G699" s="102"/>
      <c r="AH699" s="324"/>
      <c r="AI699" s="324"/>
      <c r="AP699" s="324"/>
      <c r="AQ699" s="324"/>
      <c r="BD699" s="324"/>
      <c r="BE699" s="324"/>
      <c r="BF699" s="324"/>
      <c r="BG699" s="324"/>
      <c r="BH699" s="324"/>
      <c r="BI699" s="324"/>
      <c r="BJ699" s="324"/>
      <c r="BK699" s="324"/>
      <c r="BL699" s="324"/>
      <c r="BM699" s="324"/>
      <c r="BN699" s="324"/>
      <c r="BO699" s="324"/>
      <c r="BW699" s="325"/>
      <c r="BX699" s="325"/>
      <c r="BY699" s="325"/>
      <c r="BZ699" s="325"/>
      <c r="CA699" s="325"/>
      <c r="CB699" s="325"/>
      <c r="CC699" s="325"/>
      <c r="CD699" s="325"/>
      <c r="CE699" s="325"/>
      <c r="CF699" s="325"/>
      <c r="CG699" s="325"/>
      <c r="CH699" s="325"/>
    </row>
    <row r="700" spans="1:86" s="323" customFormat="1" x14ac:dyDescent="0.25">
      <c r="A700" s="102"/>
      <c r="B700" s="102"/>
      <c r="C700" s="102"/>
      <c r="D700" s="102"/>
      <c r="E700" s="102"/>
      <c r="F700" s="102"/>
      <c r="G700" s="102"/>
      <c r="AH700" s="324"/>
      <c r="AI700" s="324"/>
      <c r="AP700" s="324"/>
      <c r="AQ700" s="324"/>
      <c r="BD700" s="324"/>
      <c r="BE700" s="324"/>
      <c r="BF700" s="324"/>
      <c r="BG700" s="324"/>
      <c r="BH700" s="324"/>
      <c r="BI700" s="324"/>
      <c r="BJ700" s="324"/>
      <c r="BK700" s="324"/>
      <c r="BL700" s="324"/>
      <c r="BM700" s="324"/>
      <c r="BN700" s="324"/>
      <c r="BO700" s="324"/>
      <c r="BW700" s="325"/>
      <c r="BX700" s="325"/>
      <c r="BY700" s="325"/>
      <c r="BZ700" s="325"/>
      <c r="CA700" s="325"/>
      <c r="CB700" s="325"/>
      <c r="CC700" s="325"/>
      <c r="CD700" s="325"/>
      <c r="CE700" s="325"/>
      <c r="CF700" s="325"/>
      <c r="CG700" s="325"/>
      <c r="CH700" s="325"/>
    </row>
    <row r="701" spans="1:86" s="323" customFormat="1" x14ac:dyDescent="0.25">
      <c r="A701" s="102"/>
      <c r="B701" s="102"/>
      <c r="C701" s="102"/>
      <c r="D701" s="102"/>
      <c r="E701" s="102"/>
      <c r="F701" s="102"/>
      <c r="G701" s="102"/>
      <c r="AH701" s="324"/>
      <c r="AI701" s="324"/>
      <c r="AP701" s="324"/>
      <c r="AQ701" s="324"/>
      <c r="BD701" s="324"/>
      <c r="BE701" s="324"/>
      <c r="BF701" s="324"/>
      <c r="BG701" s="324"/>
      <c r="BH701" s="324"/>
      <c r="BI701" s="324"/>
      <c r="BJ701" s="324"/>
      <c r="BK701" s="324"/>
      <c r="BL701" s="324"/>
      <c r="BM701" s="324"/>
      <c r="BN701" s="324"/>
      <c r="BO701" s="324"/>
      <c r="BW701" s="325"/>
      <c r="BX701" s="325"/>
      <c r="BY701" s="325"/>
      <c r="BZ701" s="325"/>
      <c r="CA701" s="325"/>
      <c r="CB701" s="325"/>
      <c r="CC701" s="325"/>
      <c r="CD701" s="325"/>
      <c r="CE701" s="325"/>
      <c r="CF701" s="325"/>
      <c r="CG701" s="325"/>
      <c r="CH701" s="325"/>
    </row>
    <row r="702" spans="1:86" s="323" customFormat="1" x14ac:dyDescent="0.25">
      <c r="A702" s="102"/>
      <c r="B702" s="102"/>
      <c r="C702" s="102"/>
      <c r="D702" s="102"/>
      <c r="E702" s="102"/>
      <c r="F702" s="102"/>
      <c r="G702" s="102"/>
      <c r="AH702" s="324"/>
      <c r="AI702" s="324"/>
      <c r="AP702" s="324"/>
      <c r="AQ702" s="324"/>
      <c r="BD702" s="324"/>
      <c r="BE702" s="324"/>
      <c r="BF702" s="324"/>
      <c r="BG702" s="324"/>
      <c r="BH702" s="324"/>
      <c r="BI702" s="324"/>
      <c r="BJ702" s="324"/>
      <c r="BK702" s="324"/>
      <c r="BL702" s="324"/>
      <c r="BM702" s="324"/>
      <c r="BN702" s="324"/>
      <c r="BO702" s="324"/>
      <c r="BW702" s="325"/>
      <c r="BX702" s="325"/>
      <c r="BY702" s="325"/>
      <c r="BZ702" s="325"/>
      <c r="CA702" s="325"/>
      <c r="CB702" s="325"/>
      <c r="CC702" s="325"/>
      <c r="CD702" s="325"/>
      <c r="CE702" s="325"/>
      <c r="CF702" s="325"/>
      <c r="CG702" s="325"/>
      <c r="CH702" s="325"/>
    </row>
    <row r="703" spans="1:86" s="323" customFormat="1" x14ac:dyDescent="0.25">
      <c r="A703" s="102"/>
      <c r="B703" s="102"/>
      <c r="C703" s="102"/>
      <c r="D703" s="102"/>
      <c r="E703" s="102"/>
      <c r="F703" s="102"/>
      <c r="G703" s="102"/>
      <c r="AH703" s="324"/>
      <c r="AI703" s="324"/>
      <c r="AP703" s="324"/>
      <c r="AQ703" s="324"/>
      <c r="BD703" s="324"/>
      <c r="BE703" s="324"/>
      <c r="BF703" s="324"/>
      <c r="BG703" s="324"/>
      <c r="BH703" s="324"/>
      <c r="BI703" s="324"/>
      <c r="BJ703" s="324"/>
      <c r="BK703" s="324"/>
      <c r="BL703" s="324"/>
      <c r="BM703" s="324"/>
      <c r="BN703" s="324"/>
      <c r="BO703" s="324"/>
      <c r="BW703" s="325"/>
      <c r="BX703" s="325"/>
      <c r="BY703" s="325"/>
      <c r="BZ703" s="325"/>
      <c r="CA703" s="325"/>
      <c r="CB703" s="325"/>
      <c r="CC703" s="325"/>
      <c r="CD703" s="325"/>
      <c r="CE703" s="325"/>
      <c r="CF703" s="325"/>
      <c r="CG703" s="325"/>
      <c r="CH703" s="325"/>
    </row>
    <row r="704" spans="1:86" s="323" customFormat="1" x14ac:dyDescent="0.25">
      <c r="A704" s="102"/>
      <c r="B704" s="102"/>
      <c r="C704" s="102"/>
      <c r="D704" s="102"/>
      <c r="E704" s="102"/>
      <c r="F704" s="102"/>
      <c r="G704" s="102"/>
      <c r="AH704" s="324"/>
      <c r="AI704" s="324"/>
      <c r="AP704" s="324"/>
      <c r="AQ704" s="324"/>
      <c r="BD704" s="324"/>
      <c r="BE704" s="324"/>
      <c r="BF704" s="324"/>
      <c r="BG704" s="324"/>
      <c r="BH704" s="324"/>
      <c r="BI704" s="324"/>
      <c r="BJ704" s="324"/>
      <c r="BK704" s="324"/>
      <c r="BL704" s="324"/>
      <c r="BM704" s="324"/>
      <c r="BN704" s="324"/>
      <c r="BO704" s="324"/>
      <c r="BW704" s="325"/>
      <c r="BX704" s="325"/>
      <c r="BY704" s="325"/>
      <c r="BZ704" s="325"/>
      <c r="CA704" s="325"/>
      <c r="CB704" s="325"/>
      <c r="CC704" s="325"/>
      <c r="CD704" s="325"/>
      <c r="CE704" s="325"/>
      <c r="CF704" s="325"/>
      <c r="CG704" s="325"/>
      <c r="CH704" s="325"/>
    </row>
    <row r="705" spans="1:86" s="323" customFormat="1" x14ac:dyDescent="0.25">
      <c r="A705" s="102"/>
      <c r="B705" s="102"/>
      <c r="C705" s="102"/>
      <c r="D705" s="102"/>
      <c r="E705" s="102"/>
      <c r="F705" s="102"/>
      <c r="G705" s="102"/>
      <c r="AH705" s="324"/>
      <c r="AI705" s="324"/>
      <c r="AP705" s="324"/>
      <c r="AQ705" s="324"/>
      <c r="BD705" s="324"/>
      <c r="BE705" s="324"/>
      <c r="BF705" s="324"/>
      <c r="BG705" s="324"/>
      <c r="BH705" s="324"/>
      <c r="BI705" s="324"/>
      <c r="BJ705" s="324"/>
      <c r="BK705" s="324"/>
      <c r="BL705" s="324"/>
      <c r="BM705" s="324"/>
      <c r="BN705" s="324"/>
      <c r="BO705" s="324"/>
      <c r="BW705" s="325"/>
      <c r="BX705" s="325"/>
      <c r="BY705" s="325"/>
      <c r="BZ705" s="325"/>
      <c r="CA705" s="325"/>
      <c r="CB705" s="325"/>
      <c r="CC705" s="325"/>
      <c r="CD705" s="325"/>
      <c r="CE705" s="325"/>
      <c r="CF705" s="325"/>
      <c r="CG705" s="325"/>
      <c r="CH705" s="325"/>
    </row>
    <row r="706" spans="1:86" s="323" customFormat="1" x14ac:dyDescent="0.25">
      <c r="A706" s="102"/>
      <c r="B706" s="102"/>
      <c r="C706" s="102"/>
      <c r="D706" s="102"/>
      <c r="E706" s="102"/>
      <c r="F706" s="102"/>
      <c r="G706" s="102"/>
      <c r="AH706" s="324"/>
      <c r="AI706" s="324"/>
      <c r="AP706" s="324"/>
      <c r="AQ706" s="324"/>
      <c r="BD706" s="324"/>
      <c r="BE706" s="324"/>
      <c r="BF706" s="324"/>
      <c r="BG706" s="324"/>
      <c r="BH706" s="324"/>
      <c r="BI706" s="324"/>
      <c r="BJ706" s="324"/>
      <c r="BK706" s="324"/>
      <c r="BL706" s="324"/>
      <c r="BM706" s="324"/>
      <c r="BN706" s="324"/>
      <c r="BO706" s="324"/>
      <c r="BW706" s="325"/>
      <c r="BX706" s="325"/>
      <c r="BY706" s="325"/>
      <c r="BZ706" s="325"/>
      <c r="CA706" s="325"/>
      <c r="CB706" s="325"/>
      <c r="CC706" s="325"/>
      <c r="CD706" s="325"/>
      <c r="CE706" s="325"/>
      <c r="CF706" s="325"/>
      <c r="CG706" s="325"/>
      <c r="CH706" s="325"/>
    </row>
    <row r="707" spans="1:86" s="323" customFormat="1" x14ac:dyDescent="0.25">
      <c r="A707" s="102"/>
      <c r="B707" s="102"/>
      <c r="C707" s="102"/>
      <c r="D707" s="102"/>
      <c r="E707" s="102"/>
      <c r="F707" s="102"/>
      <c r="G707" s="102"/>
      <c r="AH707" s="324"/>
      <c r="AI707" s="324"/>
      <c r="AP707" s="324"/>
      <c r="AQ707" s="324"/>
      <c r="BD707" s="324"/>
      <c r="BE707" s="324"/>
      <c r="BF707" s="324"/>
      <c r="BG707" s="324"/>
      <c r="BH707" s="324"/>
      <c r="BI707" s="324"/>
      <c r="BJ707" s="324"/>
      <c r="BK707" s="324"/>
      <c r="BL707" s="324"/>
      <c r="BM707" s="324"/>
      <c r="BN707" s="324"/>
      <c r="BO707" s="324"/>
      <c r="BW707" s="325"/>
      <c r="BX707" s="325"/>
      <c r="BY707" s="325"/>
      <c r="BZ707" s="325"/>
      <c r="CA707" s="325"/>
      <c r="CB707" s="325"/>
      <c r="CC707" s="325"/>
      <c r="CD707" s="325"/>
      <c r="CE707" s="325"/>
      <c r="CF707" s="325"/>
      <c r="CG707" s="325"/>
      <c r="CH707" s="325"/>
    </row>
    <row r="708" spans="1:86" s="323" customFormat="1" x14ac:dyDescent="0.25">
      <c r="A708" s="102"/>
      <c r="B708" s="102"/>
      <c r="C708" s="102"/>
      <c r="D708" s="102"/>
      <c r="E708" s="102"/>
      <c r="F708" s="102"/>
      <c r="G708" s="102"/>
      <c r="AH708" s="324"/>
      <c r="AI708" s="324"/>
      <c r="AP708" s="324"/>
      <c r="AQ708" s="324"/>
      <c r="BD708" s="324"/>
      <c r="BE708" s="324"/>
      <c r="BF708" s="324"/>
      <c r="BG708" s="324"/>
      <c r="BH708" s="324"/>
      <c r="BI708" s="324"/>
      <c r="BJ708" s="324"/>
      <c r="BK708" s="324"/>
      <c r="BL708" s="324"/>
      <c r="BM708" s="324"/>
      <c r="BN708" s="324"/>
      <c r="BO708" s="324"/>
      <c r="BW708" s="325"/>
      <c r="BX708" s="325"/>
      <c r="BY708" s="325"/>
      <c r="BZ708" s="325"/>
      <c r="CA708" s="325"/>
      <c r="CB708" s="325"/>
      <c r="CC708" s="325"/>
      <c r="CD708" s="325"/>
      <c r="CE708" s="325"/>
      <c r="CF708" s="325"/>
      <c r="CG708" s="325"/>
      <c r="CH708" s="325"/>
    </row>
    <row r="709" spans="1:86" s="323" customFormat="1" x14ac:dyDescent="0.25">
      <c r="A709" s="102"/>
      <c r="B709" s="102"/>
      <c r="C709" s="102"/>
      <c r="D709" s="102"/>
      <c r="E709" s="102"/>
      <c r="F709" s="102"/>
      <c r="G709" s="102"/>
      <c r="AH709" s="324"/>
      <c r="AI709" s="324"/>
      <c r="AP709" s="324"/>
      <c r="AQ709" s="324"/>
      <c r="BD709" s="324"/>
      <c r="BE709" s="324"/>
      <c r="BF709" s="324"/>
      <c r="BG709" s="324"/>
      <c r="BH709" s="324"/>
      <c r="BI709" s="324"/>
      <c r="BJ709" s="324"/>
      <c r="BK709" s="324"/>
      <c r="BL709" s="324"/>
      <c r="BM709" s="324"/>
      <c r="BN709" s="324"/>
      <c r="BO709" s="324"/>
      <c r="BW709" s="325"/>
      <c r="BX709" s="325"/>
      <c r="BY709" s="325"/>
      <c r="BZ709" s="325"/>
      <c r="CA709" s="325"/>
      <c r="CB709" s="325"/>
      <c r="CC709" s="325"/>
      <c r="CD709" s="325"/>
      <c r="CE709" s="325"/>
      <c r="CF709" s="325"/>
      <c r="CG709" s="325"/>
      <c r="CH709" s="325"/>
    </row>
    <row r="710" spans="1:86" s="323" customFormat="1" x14ac:dyDescent="0.25">
      <c r="A710" s="102"/>
      <c r="B710" s="102"/>
      <c r="C710" s="102"/>
      <c r="D710" s="102"/>
      <c r="E710" s="102"/>
      <c r="F710" s="102"/>
      <c r="G710" s="102"/>
      <c r="AH710" s="324"/>
      <c r="AI710" s="324"/>
      <c r="AP710" s="324"/>
      <c r="AQ710" s="324"/>
      <c r="BD710" s="324"/>
      <c r="BE710" s="324"/>
      <c r="BF710" s="324"/>
      <c r="BG710" s="324"/>
      <c r="BH710" s="324"/>
      <c r="BI710" s="324"/>
      <c r="BJ710" s="324"/>
      <c r="BK710" s="324"/>
      <c r="BL710" s="324"/>
      <c r="BM710" s="324"/>
      <c r="BN710" s="324"/>
      <c r="BO710" s="324"/>
      <c r="BW710" s="325"/>
      <c r="BX710" s="325"/>
      <c r="BY710" s="325"/>
      <c r="BZ710" s="325"/>
      <c r="CA710" s="325"/>
      <c r="CB710" s="325"/>
      <c r="CC710" s="325"/>
      <c r="CD710" s="325"/>
      <c r="CE710" s="325"/>
      <c r="CF710" s="325"/>
      <c r="CG710" s="325"/>
      <c r="CH710" s="325"/>
    </row>
    <row r="711" spans="1:86" s="323" customFormat="1" x14ac:dyDescent="0.25">
      <c r="A711" s="102"/>
      <c r="B711" s="102"/>
      <c r="C711" s="102"/>
      <c r="D711" s="102"/>
      <c r="E711" s="102"/>
      <c r="F711" s="102"/>
      <c r="G711" s="102"/>
      <c r="AH711" s="324"/>
      <c r="AI711" s="324"/>
      <c r="AP711" s="324"/>
      <c r="AQ711" s="324"/>
      <c r="BD711" s="324"/>
      <c r="BE711" s="324"/>
      <c r="BF711" s="324"/>
      <c r="BG711" s="324"/>
      <c r="BH711" s="324"/>
      <c r="BI711" s="324"/>
      <c r="BJ711" s="324"/>
      <c r="BK711" s="324"/>
      <c r="BL711" s="324"/>
      <c r="BM711" s="324"/>
      <c r="BN711" s="324"/>
      <c r="BO711" s="324"/>
      <c r="BW711" s="325"/>
      <c r="BX711" s="325"/>
      <c r="BY711" s="325"/>
      <c r="BZ711" s="325"/>
      <c r="CA711" s="325"/>
      <c r="CB711" s="325"/>
      <c r="CC711" s="325"/>
      <c r="CD711" s="325"/>
      <c r="CE711" s="325"/>
      <c r="CF711" s="325"/>
      <c r="CG711" s="325"/>
      <c r="CH711" s="325"/>
    </row>
    <row r="712" spans="1:86" s="323" customFormat="1" x14ac:dyDescent="0.25">
      <c r="A712" s="102"/>
      <c r="B712" s="102"/>
      <c r="C712" s="102"/>
      <c r="D712" s="102"/>
      <c r="E712" s="102"/>
      <c r="F712" s="102"/>
      <c r="G712" s="102"/>
      <c r="AH712" s="324"/>
      <c r="AI712" s="324"/>
      <c r="AP712" s="324"/>
      <c r="AQ712" s="324"/>
      <c r="BD712" s="324"/>
      <c r="BE712" s="324"/>
      <c r="BF712" s="324"/>
      <c r="BG712" s="324"/>
      <c r="BH712" s="324"/>
      <c r="BI712" s="324"/>
      <c r="BJ712" s="324"/>
      <c r="BK712" s="324"/>
      <c r="BL712" s="324"/>
      <c r="BM712" s="324"/>
      <c r="BN712" s="324"/>
      <c r="BO712" s="324"/>
      <c r="BW712" s="325"/>
      <c r="BX712" s="325"/>
      <c r="BY712" s="325"/>
      <c r="BZ712" s="325"/>
      <c r="CA712" s="325"/>
      <c r="CB712" s="325"/>
      <c r="CC712" s="325"/>
      <c r="CD712" s="325"/>
      <c r="CE712" s="325"/>
      <c r="CF712" s="325"/>
      <c r="CG712" s="325"/>
      <c r="CH712" s="325"/>
    </row>
    <row r="713" spans="1:86" s="323" customFormat="1" x14ac:dyDescent="0.25">
      <c r="A713" s="102"/>
      <c r="B713" s="102"/>
      <c r="C713" s="102"/>
      <c r="D713" s="102"/>
      <c r="E713" s="102"/>
      <c r="F713" s="102"/>
      <c r="G713" s="102"/>
      <c r="AH713" s="324"/>
      <c r="AI713" s="324"/>
      <c r="AP713" s="324"/>
      <c r="AQ713" s="324"/>
      <c r="BD713" s="324"/>
      <c r="BE713" s="324"/>
      <c r="BF713" s="324"/>
      <c r="BG713" s="324"/>
      <c r="BH713" s="324"/>
      <c r="BI713" s="324"/>
      <c r="BJ713" s="324"/>
      <c r="BK713" s="324"/>
      <c r="BL713" s="324"/>
      <c r="BM713" s="324"/>
      <c r="BN713" s="324"/>
      <c r="BO713" s="324"/>
      <c r="BW713" s="325"/>
      <c r="BX713" s="325"/>
      <c r="BY713" s="325"/>
      <c r="BZ713" s="325"/>
      <c r="CA713" s="325"/>
      <c r="CB713" s="325"/>
      <c r="CC713" s="325"/>
      <c r="CD713" s="325"/>
      <c r="CE713" s="325"/>
      <c r="CF713" s="325"/>
      <c r="CG713" s="325"/>
      <c r="CH713" s="325"/>
    </row>
    <row r="714" spans="1:86" s="323" customFormat="1" x14ac:dyDescent="0.25">
      <c r="A714" s="102"/>
      <c r="B714" s="102"/>
      <c r="C714" s="102"/>
      <c r="D714" s="102"/>
      <c r="E714" s="102"/>
      <c r="F714" s="102"/>
      <c r="G714" s="102"/>
      <c r="AH714" s="324"/>
      <c r="AI714" s="324"/>
      <c r="AP714" s="324"/>
      <c r="AQ714" s="324"/>
      <c r="BD714" s="324"/>
      <c r="BE714" s="324"/>
      <c r="BF714" s="324"/>
      <c r="BG714" s="324"/>
      <c r="BH714" s="324"/>
      <c r="BI714" s="324"/>
      <c r="BJ714" s="324"/>
      <c r="BK714" s="324"/>
      <c r="BL714" s="324"/>
      <c r="BM714" s="324"/>
      <c r="BN714" s="324"/>
      <c r="BO714" s="324"/>
      <c r="BW714" s="325"/>
      <c r="BX714" s="325"/>
      <c r="BY714" s="325"/>
      <c r="BZ714" s="325"/>
      <c r="CA714" s="325"/>
      <c r="CB714" s="325"/>
      <c r="CC714" s="325"/>
      <c r="CD714" s="325"/>
      <c r="CE714" s="325"/>
      <c r="CF714" s="325"/>
      <c r="CG714" s="325"/>
      <c r="CH714" s="325"/>
    </row>
    <row r="715" spans="1:86" s="323" customFormat="1" x14ac:dyDescent="0.25">
      <c r="A715" s="102"/>
      <c r="B715" s="102"/>
      <c r="C715" s="102"/>
      <c r="D715" s="102"/>
      <c r="E715" s="102"/>
      <c r="F715" s="102"/>
      <c r="G715" s="102"/>
      <c r="AH715" s="324"/>
      <c r="AI715" s="324"/>
      <c r="AP715" s="324"/>
      <c r="AQ715" s="324"/>
      <c r="BD715" s="324"/>
      <c r="BE715" s="324"/>
      <c r="BF715" s="324"/>
      <c r="BG715" s="324"/>
      <c r="BH715" s="324"/>
      <c r="BI715" s="324"/>
      <c r="BJ715" s="324"/>
      <c r="BK715" s="324"/>
      <c r="BL715" s="324"/>
      <c r="BM715" s="324"/>
      <c r="BN715" s="324"/>
      <c r="BO715" s="324"/>
      <c r="BW715" s="325"/>
      <c r="BX715" s="325"/>
      <c r="BY715" s="325"/>
      <c r="BZ715" s="325"/>
      <c r="CA715" s="325"/>
      <c r="CB715" s="325"/>
      <c r="CC715" s="325"/>
      <c r="CD715" s="325"/>
      <c r="CE715" s="325"/>
      <c r="CF715" s="325"/>
      <c r="CG715" s="325"/>
      <c r="CH715" s="325"/>
    </row>
    <row r="716" spans="1:86" s="323" customFormat="1" x14ac:dyDescent="0.25">
      <c r="A716" s="102"/>
      <c r="B716" s="102"/>
      <c r="C716" s="102"/>
      <c r="D716" s="102"/>
      <c r="E716" s="102"/>
      <c r="F716" s="102"/>
      <c r="G716" s="102"/>
      <c r="AH716" s="324"/>
      <c r="AI716" s="324"/>
      <c r="AP716" s="324"/>
      <c r="AQ716" s="324"/>
      <c r="BD716" s="324"/>
      <c r="BE716" s="324"/>
      <c r="BF716" s="324"/>
      <c r="BG716" s="324"/>
      <c r="BH716" s="324"/>
      <c r="BI716" s="324"/>
      <c r="BJ716" s="324"/>
      <c r="BK716" s="324"/>
      <c r="BL716" s="324"/>
      <c r="BM716" s="324"/>
      <c r="BN716" s="324"/>
      <c r="BO716" s="324"/>
      <c r="BW716" s="325"/>
      <c r="BX716" s="325"/>
      <c r="BY716" s="325"/>
      <c r="BZ716" s="325"/>
      <c r="CA716" s="325"/>
      <c r="CB716" s="325"/>
      <c r="CC716" s="325"/>
      <c r="CD716" s="325"/>
      <c r="CE716" s="325"/>
      <c r="CF716" s="325"/>
      <c r="CG716" s="325"/>
      <c r="CH716" s="325"/>
    </row>
    <row r="717" spans="1:86" s="323" customFormat="1" x14ac:dyDescent="0.25">
      <c r="A717" s="102"/>
      <c r="B717" s="102"/>
      <c r="C717" s="102"/>
      <c r="D717" s="102"/>
      <c r="E717" s="102"/>
      <c r="F717" s="102"/>
      <c r="G717" s="102"/>
      <c r="AH717" s="324"/>
      <c r="AI717" s="324"/>
      <c r="AP717" s="324"/>
      <c r="AQ717" s="324"/>
      <c r="BD717" s="324"/>
      <c r="BE717" s="324"/>
      <c r="BF717" s="324"/>
      <c r="BG717" s="324"/>
      <c r="BH717" s="324"/>
      <c r="BI717" s="324"/>
      <c r="BJ717" s="324"/>
      <c r="BK717" s="324"/>
      <c r="BL717" s="324"/>
      <c r="BM717" s="324"/>
      <c r="BN717" s="324"/>
      <c r="BO717" s="324"/>
      <c r="BW717" s="325"/>
      <c r="BX717" s="325"/>
      <c r="BY717" s="325"/>
      <c r="BZ717" s="325"/>
      <c r="CA717" s="325"/>
      <c r="CB717" s="325"/>
      <c r="CC717" s="325"/>
      <c r="CD717" s="325"/>
      <c r="CE717" s="325"/>
      <c r="CF717" s="325"/>
      <c r="CG717" s="325"/>
      <c r="CH717" s="325"/>
    </row>
    <row r="718" spans="1:86" s="323" customFormat="1" x14ac:dyDescent="0.25">
      <c r="A718" s="102"/>
      <c r="B718" s="102"/>
      <c r="C718" s="102"/>
      <c r="D718" s="102"/>
      <c r="E718" s="102"/>
      <c r="F718" s="102"/>
      <c r="G718" s="102"/>
      <c r="AH718" s="324"/>
      <c r="AI718" s="324"/>
      <c r="AP718" s="324"/>
      <c r="AQ718" s="324"/>
      <c r="BD718" s="324"/>
      <c r="BE718" s="324"/>
      <c r="BF718" s="324"/>
      <c r="BG718" s="324"/>
      <c r="BH718" s="324"/>
      <c r="BI718" s="324"/>
      <c r="BJ718" s="324"/>
      <c r="BK718" s="324"/>
      <c r="BL718" s="324"/>
      <c r="BM718" s="324"/>
      <c r="BN718" s="324"/>
      <c r="BO718" s="324"/>
      <c r="BW718" s="325"/>
      <c r="BX718" s="325"/>
      <c r="BY718" s="325"/>
      <c r="BZ718" s="325"/>
      <c r="CA718" s="325"/>
      <c r="CB718" s="325"/>
      <c r="CC718" s="325"/>
      <c r="CD718" s="325"/>
      <c r="CE718" s="325"/>
      <c r="CF718" s="325"/>
      <c r="CG718" s="325"/>
      <c r="CH718" s="325"/>
    </row>
    <row r="719" spans="1:86" s="323" customFormat="1" x14ac:dyDescent="0.25">
      <c r="A719" s="102"/>
      <c r="B719" s="102"/>
      <c r="C719" s="102"/>
      <c r="D719" s="102"/>
      <c r="E719" s="102"/>
      <c r="F719" s="102"/>
      <c r="G719" s="102"/>
      <c r="AH719" s="324"/>
      <c r="AI719" s="324"/>
      <c r="AP719" s="324"/>
      <c r="AQ719" s="324"/>
      <c r="BD719" s="324"/>
      <c r="BE719" s="324"/>
      <c r="BF719" s="324"/>
      <c r="BG719" s="324"/>
      <c r="BH719" s="324"/>
      <c r="BI719" s="324"/>
      <c r="BJ719" s="324"/>
      <c r="BK719" s="324"/>
      <c r="BL719" s="324"/>
      <c r="BM719" s="324"/>
      <c r="BN719" s="324"/>
      <c r="BO719" s="324"/>
      <c r="BW719" s="325"/>
      <c r="BX719" s="325"/>
      <c r="BY719" s="325"/>
      <c r="BZ719" s="325"/>
      <c r="CA719" s="325"/>
      <c r="CB719" s="325"/>
      <c r="CC719" s="325"/>
      <c r="CD719" s="325"/>
      <c r="CE719" s="325"/>
      <c r="CF719" s="325"/>
      <c r="CG719" s="325"/>
      <c r="CH719" s="325"/>
    </row>
    <row r="720" spans="1:86" s="323" customFormat="1" x14ac:dyDescent="0.25">
      <c r="A720" s="102"/>
      <c r="B720" s="102"/>
      <c r="C720" s="102"/>
      <c r="D720" s="102"/>
      <c r="E720" s="102"/>
      <c r="F720" s="102"/>
      <c r="G720" s="102"/>
      <c r="AH720" s="324"/>
      <c r="AI720" s="324"/>
      <c r="AP720" s="324"/>
      <c r="AQ720" s="324"/>
      <c r="BD720" s="324"/>
      <c r="BE720" s="324"/>
      <c r="BF720" s="324"/>
      <c r="BG720" s="324"/>
      <c r="BH720" s="324"/>
      <c r="BI720" s="324"/>
      <c r="BJ720" s="324"/>
      <c r="BK720" s="324"/>
      <c r="BL720" s="324"/>
      <c r="BM720" s="324"/>
      <c r="BN720" s="324"/>
      <c r="BO720" s="324"/>
      <c r="BW720" s="325"/>
      <c r="BX720" s="325"/>
      <c r="BY720" s="325"/>
      <c r="BZ720" s="325"/>
      <c r="CA720" s="325"/>
      <c r="CB720" s="325"/>
      <c r="CC720" s="325"/>
      <c r="CD720" s="325"/>
      <c r="CE720" s="325"/>
      <c r="CF720" s="325"/>
      <c r="CG720" s="325"/>
      <c r="CH720" s="325"/>
    </row>
    <row r="721" spans="1:86" s="323" customFormat="1" x14ac:dyDescent="0.25">
      <c r="A721" s="102"/>
      <c r="B721" s="102"/>
      <c r="C721" s="102"/>
      <c r="D721" s="102"/>
      <c r="E721" s="102"/>
      <c r="F721" s="102"/>
      <c r="G721" s="102"/>
      <c r="AH721" s="324"/>
      <c r="AI721" s="324"/>
      <c r="AP721" s="324"/>
      <c r="AQ721" s="324"/>
      <c r="BD721" s="324"/>
      <c r="BE721" s="324"/>
      <c r="BF721" s="324"/>
      <c r="BG721" s="324"/>
      <c r="BH721" s="324"/>
      <c r="BI721" s="324"/>
      <c r="BJ721" s="324"/>
      <c r="BK721" s="324"/>
      <c r="BL721" s="324"/>
      <c r="BM721" s="324"/>
      <c r="BN721" s="324"/>
      <c r="BO721" s="324"/>
      <c r="BW721" s="325"/>
      <c r="BX721" s="325"/>
      <c r="BY721" s="325"/>
      <c r="BZ721" s="325"/>
      <c r="CA721" s="325"/>
      <c r="CB721" s="325"/>
      <c r="CC721" s="325"/>
      <c r="CD721" s="325"/>
      <c r="CE721" s="325"/>
      <c r="CF721" s="325"/>
      <c r="CG721" s="325"/>
      <c r="CH721" s="325"/>
    </row>
    <row r="722" spans="1:86" s="323" customFormat="1" x14ac:dyDescent="0.25">
      <c r="A722" s="102"/>
      <c r="B722" s="102"/>
      <c r="C722" s="102"/>
      <c r="D722" s="102"/>
      <c r="E722" s="102"/>
      <c r="F722" s="102"/>
      <c r="G722" s="102"/>
      <c r="AH722" s="324"/>
      <c r="AI722" s="324"/>
      <c r="AP722" s="324"/>
      <c r="AQ722" s="324"/>
      <c r="BD722" s="324"/>
      <c r="BE722" s="324"/>
      <c r="BF722" s="324"/>
      <c r="BG722" s="324"/>
      <c r="BH722" s="324"/>
      <c r="BI722" s="324"/>
      <c r="BJ722" s="324"/>
      <c r="BK722" s="324"/>
      <c r="BL722" s="324"/>
      <c r="BM722" s="324"/>
      <c r="BN722" s="324"/>
      <c r="BO722" s="324"/>
      <c r="BW722" s="325"/>
      <c r="BX722" s="325"/>
      <c r="BY722" s="325"/>
      <c r="BZ722" s="325"/>
      <c r="CA722" s="325"/>
      <c r="CB722" s="325"/>
      <c r="CC722" s="325"/>
      <c r="CD722" s="325"/>
      <c r="CE722" s="325"/>
      <c r="CF722" s="325"/>
      <c r="CG722" s="325"/>
      <c r="CH722" s="325"/>
    </row>
    <row r="723" spans="1:86" s="323" customFormat="1" x14ac:dyDescent="0.25">
      <c r="A723" s="102"/>
      <c r="B723" s="102"/>
      <c r="C723" s="102"/>
      <c r="D723" s="102"/>
      <c r="E723" s="102"/>
      <c r="F723" s="102"/>
      <c r="G723" s="102"/>
      <c r="AH723" s="324"/>
      <c r="AI723" s="324"/>
      <c r="AP723" s="324"/>
      <c r="AQ723" s="324"/>
      <c r="BD723" s="324"/>
      <c r="BE723" s="324"/>
      <c r="BF723" s="324"/>
      <c r="BG723" s="324"/>
      <c r="BH723" s="324"/>
      <c r="BI723" s="324"/>
      <c r="BJ723" s="324"/>
      <c r="BK723" s="324"/>
      <c r="BL723" s="324"/>
      <c r="BM723" s="324"/>
      <c r="BN723" s="324"/>
      <c r="BO723" s="324"/>
      <c r="BW723" s="325"/>
      <c r="BX723" s="325"/>
      <c r="BY723" s="325"/>
      <c r="BZ723" s="325"/>
      <c r="CA723" s="325"/>
      <c r="CB723" s="325"/>
      <c r="CC723" s="325"/>
      <c r="CD723" s="325"/>
      <c r="CE723" s="325"/>
      <c r="CF723" s="325"/>
      <c r="CG723" s="325"/>
      <c r="CH723" s="325"/>
    </row>
    <row r="724" spans="1:86" s="323" customFormat="1" x14ac:dyDescent="0.25">
      <c r="A724" s="102"/>
      <c r="B724" s="102"/>
      <c r="C724" s="102"/>
      <c r="D724" s="102"/>
      <c r="E724" s="102"/>
      <c r="F724" s="102"/>
      <c r="G724" s="102"/>
      <c r="AH724" s="324"/>
      <c r="AI724" s="324"/>
      <c r="AP724" s="324"/>
      <c r="AQ724" s="324"/>
      <c r="BD724" s="324"/>
      <c r="BE724" s="324"/>
      <c r="BF724" s="324"/>
      <c r="BG724" s="324"/>
      <c r="BH724" s="324"/>
      <c r="BI724" s="324"/>
      <c r="BJ724" s="324"/>
      <c r="BK724" s="324"/>
      <c r="BL724" s="324"/>
      <c r="BM724" s="324"/>
      <c r="BN724" s="324"/>
      <c r="BO724" s="324"/>
      <c r="BW724" s="325"/>
      <c r="BX724" s="325"/>
      <c r="BY724" s="325"/>
      <c r="BZ724" s="325"/>
      <c r="CA724" s="325"/>
      <c r="CB724" s="325"/>
      <c r="CC724" s="325"/>
      <c r="CD724" s="325"/>
      <c r="CE724" s="325"/>
      <c r="CF724" s="325"/>
      <c r="CG724" s="325"/>
      <c r="CH724" s="325"/>
    </row>
    <row r="725" spans="1:86" s="323" customFormat="1" x14ac:dyDescent="0.25">
      <c r="A725" s="102"/>
      <c r="B725" s="102"/>
      <c r="C725" s="102"/>
      <c r="D725" s="102"/>
      <c r="E725" s="102"/>
      <c r="F725" s="102"/>
      <c r="G725" s="102"/>
      <c r="AH725" s="324"/>
      <c r="AI725" s="324"/>
      <c r="AP725" s="324"/>
      <c r="AQ725" s="324"/>
      <c r="BD725" s="324"/>
      <c r="BE725" s="324"/>
      <c r="BF725" s="324"/>
      <c r="BG725" s="324"/>
      <c r="BH725" s="324"/>
      <c r="BI725" s="324"/>
      <c r="BJ725" s="324"/>
      <c r="BK725" s="324"/>
      <c r="BL725" s="324"/>
      <c r="BM725" s="324"/>
      <c r="BN725" s="324"/>
      <c r="BO725" s="324"/>
      <c r="BW725" s="325"/>
      <c r="BX725" s="325"/>
      <c r="BY725" s="325"/>
      <c r="BZ725" s="325"/>
      <c r="CA725" s="325"/>
      <c r="CB725" s="325"/>
      <c r="CC725" s="325"/>
      <c r="CD725" s="325"/>
      <c r="CE725" s="325"/>
      <c r="CF725" s="325"/>
      <c r="CG725" s="325"/>
      <c r="CH725" s="325"/>
    </row>
    <row r="726" spans="1:86" s="323" customFormat="1" x14ac:dyDescent="0.25">
      <c r="A726" s="102"/>
      <c r="B726" s="102"/>
      <c r="C726" s="102"/>
      <c r="D726" s="102"/>
      <c r="E726" s="102"/>
      <c r="F726" s="102"/>
      <c r="G726" s="102"/>
      <c r="AH726" s="324"/>
      <c r="AI726" s="324"/>
      <c r="AP726" s="324"/>
      <c r="AQ726" s="324"/>
      <c r="BD726" s="324"/>
      <c r="BE726" s="324"/>
      <c r="BF726" s="324"/>
      <c r="BG726" s="324"/>
      <c r="BH726" s="324"/>
      <c r="BI726" s="324"/>
      <c r="BJ726" s="324"/>
      <c r="BK726" s="324"/>
      <c r="BL726" s="324"/>
      <c r="BM726" s="324"/>
      <c r="BN726" s="324"/>
      <c r="BO726" s="324"/>
      <c r="BW726" s="325"/>
      <c r="BX726" s="325"/>
      <c r="BY726" s="325"/>
      <c r="BZ726" s="325"/>
      <c r="CA726" s="325"/>
      <c r="CB726" s="325"/>
      <c r="CC726" s="325"/>
      <c r="CD726" s="325"/>
      <c r="CE726" s="325"/>
      <c r="CF726" s="325"/>
      <c r="CG726" s="325"/>
      <c r="CH726" s="325"/>
    </row>
    <row r="727" spans="1:86" s="323" customFormat="1" x14ac:dyDescent="0.25">
      <c r="A727" s="102"/>
      <c r="B727" s="102"/>
      <c r="C727" s="102"/>
      <c r="D727" s="102"/>
      <c r="E727" s="102"/>
      <c r="F727" s="102"/>
      <c r="G727" s="102"/>
      <c r="AH727" s="324"/>
      <c r="AI727" s="324"/>
      <c r="AP727" s="324"/>
      <c r="AQ727" s="324"/>
      <c r="BD727" s="324"/>
      <c r="BE727" s="324"/>
      <c r="BF727" s="324"/>
      <c r="BG727" s="324"/>
      <c r="BH727" s="324"/>
      <c r="BI727" s="324"/>
      <c r="BJ727" s="324"/>
      <c r="BK727" s="324"/>
      <c r="BL727" s="324"/>
      <c r="BM727" s="324"/>
      <c r="BN727" s="324"/>
      <c r="BO727" s="324"/>
      <c r="BW727" s="325"/>
      <c r="BX727" s="325"/>
      <c r="BY727" s="325"/>
      <c r="BZ727" s="325"/>
      <c r="CA727" s="325"/>
      <c r="CB727" s="325"/>
      <c r="CC727" s="325"/>
      <c r="CD727" s="325"/>
      <c r="CE727" s="325"/>
      <c r="CF727" s="325"/>
      <c r="CG727" s="325"/>
      <c r="CH727" s="325"/>
    </row>
    <row r="728" spans="1:86" s="323" customFormat="1" x14ac:dyDescent="0.25">
      <c r="A728" s="102"/>
      <c r="B728" s="102"/>
      <c r="C728" s="102"/>
      <c r="D728" s="102"/>
      <c r="E728" s="102"/>
      <c r="F728" s="102"/>
      <c r="G728" s="102"/>
      <c r="AH728" s="324"/>
      <c r="AI728" s="324"/>
      <c r="AP728" s="324"/>
      <c r="AQ728" s="324"/>
      <c r="BD728" s="324"/>
      <c r="BE728" s="324"/>
      <c r="BF728" s="324"/>
      <c r="BG728" s="324"/>
      <c r="BH728" s="324"/>
      <c r="BI728" s="324"/>
      <c r="BJ728" s="324"/>
      <c r="BK728" s="324"/>
      <c r="BL728" s="324"/>
      <c r="BM728" s="324"/>
      <c r="BN728" s="324"/>
      <c r="BO728" s="324"/>
      <c r="BW728" s="325"/>
      <c r="BX728" s="325"/>
      <c r="BY728" s="325"/>
      <c r="BZ728" s="325"/>
      <c r="CA728" s="325"/>
      <c r="CB728" s="325"/>
      <c r="CC728" s="325"/>
      <c r="CD728" s="325"/>
      <c r="CE728" s="325"/>
      <c r="CF728" s="325"/>
      <c r="CG728" s="325"/>
      <c r="CH728" s="325"/>
    </row>
    <row r="729" spans="1:86" s="323" customFormat="1" x14ac:dyDescent="0.25">
      <c r="A729" s="102"/>
      <c r="B729" s="102"/>
      <c r="C729" s="102"/>
      <c r="D729" s="102"/>
      <c r="E729" s="102"/>
      <c r="F729" s="102"/>
      <c r="G729" s="102"/>
      <c r="AH729" s="324"/>
      <c r="AI729" s="324"/>
      <c r="AP729" s="324"/>
      <c r="AQ729" s="324"/>
      <c r="BD729" s="324"/>
      <c r="BE729" s="324"/>
      <c r="BF729" s="324"/>
      <c r="BG729" s="324"/>
      <c r="BH729" s="324"/>
      <c r="BI729" s="324"/>
      <c r="BJ729" s="324"/>
      <c r="BK729" s="324"/>
      <c r="BL729" s="324"/>
      <c r="BM729" s="324"/>
      <c r="BN729" s="324"/>
      <c r="BO729" s="324"/>
      <c r="BW729" s="325"/>
      <c r="BX729" s="325"/>
      <c r="BY729" s="325"/>
      <c r="BZ729" s="325"/>
      <c r="CA729" s="325"/>
      <c r="CB729" s="325"/>
      <c r="CC729" s="325"/>
      <c r="CD729" s="325"/>
      <c r="CE729" s="325"/>
      <c r="CF729" s="325"/>
      <c r="CG729" s="325"/>
      <c r="CH729" s="325"/>
    </row>
    <row r="730" spans="1:86" s="323" customFormat="1" x14ac:dyDescent="0.25">
      <c r="A730" s="102"/>
      <c r="B730" s="102"/>
      <c r="C730" s="102"/>
      <c r="D730" s="102"/>
      <c r="E730" s="102"/>
      <c r="F730" s="102"/>
      <c r="G730" s="102"/>
      <c r="AH730" s="324"/>
      <c r="AI730" s="324"/>
      <c r="AP730" s="324"/>
      <c r="AQ730" s="324"/>
      <c r="BD730" s="324"/>
      <c r="BE730" s="324"/>
      <c r="BF730" s="324"/>
      <c r="BG730" s="324"/>
      <c r="BH730" s="324"/>
      <c r="BI730" s="324"/>
      <c r="BJ730" s="324"/>
      <c r="BK730" s="324"/>
      <c r="BL730" s="324"/>
      <c r="BM730" s="324"/>
      <c r="BN730" s="324"/>
      <c r="BO730" s="324"/>
      <c r="BW730" s="325"/>
      <c r="BX730" s="325"/>
      <c r="BY730" s="325"/>
      <c r="BZ730" s="325"/>
      <c r="CA730" s="325"/>
      <c r="CB730" s="325"/>
      <c r="CC730" s="325"/>
      <c r="CD730" s="325"/>
      <c r="CE730" s="325"/>
      <c r="CF730" s="325"/>
      <c r="CG730" s="325"/>
      <c r="CH730" s="325"/>
    </row>
    <row r="731" spans="1:86" s="323" customFormat="1" x14ac:dyDescent="0.25">
      <c r="A731" s="102"/>
      <c r="B731" s="102"/>
      <c r="C731" s="102"/>
      <c r="D731" s="102"/>
      <c r="E731" s="102"/>
      <c r="F731" s="102"/>
      <c r="G731" s="102"/>
      <c r="AH731" s="324"/>
      <c r="AI731" s="324"/>
      <c r="AP731" s="324"/>
      <c r="AQ731" s="324"/>
      <c r="BD731" s="324"/>
      <c r="BE731" s="324"/>
      <c r="BF731" s="324"/>
      <c r="BG731" s="324"/>
      <c r="BH731" s="324"/>
      <c r="BI731" s="324"/>
      <c r="BJ731" s="324"/>
      <c r="BK731" s="324"/>
      <c r="BL731" s="324"/>
      <c r="BM731" s="324"/>
      <c r="BN731" s="324"/>
      <c r="BO731" s="324"/>
      <c r="BW731" s="325"/>
      <c r="BX731" s="325"/>
      <c r="BY731" s="325"/>
      <c r="BZ731" s="325"/>
      <c r="CA731" s="325"/>
      <c r="CB731" s="325"/>
      <c r="CC731" s="325"/>
      <c r="CD731" s="325"/>
      <c r="CE731" s="325"/>
      <c r="CF731" s="325"/>
      <c r="CG731" s="325"/>
      <c r="CH731" s="325"/>
    </row>
    <row r="732" spans="1:86" s="323" customFormat="1" x14ac:dyDescent="0.25">
      <c r="A732" s="102"/>
      <c r="B732" s="102"/>
      <c r="C732" s="102"/>
      <c r="D732" s="102"/>
      <c r="E732" s="102"/>
      <c r="F732" s="102"/>
      <c r="G732" s="102"/>
      <c r="AH732" s="324"/>
      <c r="AI732" s="324"/>
      <c r="AP732" s="324"/>
      <c r="AQ732" s="324"/>
      <c r="BD732" s="324"/>
      <c r="BE732" s="324"/>
      <c r="BF732" s="324"/>
      <c r="BG732" s="324"/>
      <c r="BH732" s="324"/>
      <c r="BI732" s="324"/>
      <c r="BJ732" s="324"/>
      <c r="BK732" s="324"/>
      <c r="BL732" s="324"/>
      <c r="BM732" s="324"/>
      <c r="BN732" s="324"/>
      <c r="BO732" s="324"/>
      <c r="BW732" s="325"/>
      <c r="BX732" s="325"/>
      <c r="BY732" s="325"/>
      <c r="BZ732" s="325"/>
      <c r="CA732" s="325"/>
      <c r="CB732" s="325"/>
      <c r="CC732" s="325"/>
      <c r="CD732" s="325"/>
      <c r="CE732" s="325"/>
      <c r="CF732" s="325"/>
      <c r="CG732" s="325"/>
      <c r="CH732" s="325"/>
    </row>
    <row r="733" spans="1:86" s="323" customFormat="1" x14ac:dyDescent="0.25">
      <c r="A733" s="102"/>
      <c r="B733" s="102"/>
      <c r="C733" s="102"/>
      <c r="D733" s="102"/>
      <c r="E733" s="102"/>
      <c r="F733" s="102"/>
      <c r="G733" s="102"/>
      <c r="AH733" s="324"/>
      <c r="AI733" s="324"/>
      <c r="AP733" s="324"/>
      <c r="AQ733" s="324"/>
      <c r="BD733" s="324"/>
      <c r="BE733" s="324"/>
      <c r="BF733" s="324"/>
      <c r="BG733" s="324"/>
      <c r="BH733" s="324"/>
      <c r="BI733" s="324"/>
      <c r="BJ733" s="324"/>
      <c r="BK733" s="324"/>
      <c r="BL733" s="324"/>
      <c r="BM733" s="324"/>
      <c r="BN733" s="324"/>
      <c r="BO733" s="324"/>
      <c r="BW733" s="325"/>
      <c r="BX733" s="325"/>
      <c r="BY733" s="325"/>
      <c r="BZ733" s="325"/>
      <c r="CA733" s="325"/>
      <c r="CB733" s="325"/>
      <c r="CC733" s="325"/>
      <c r="CD733" s="325"/>
      <c r="CE733" s="325"/>
      <c r="CF733" s="325"/>
      <c r="CG733" s="325"/>
      <c r="CH733" s="325"/>
    </row>
    <row r="734" spans="1:86" s="323" customFormat="1" x14ac:dyDescent="0.25">
      <c r="A734" s="102"/>
      <c r="B734" s="102"/>
      <c r="C734" s="102"/>
      <c r="D734" s="102"/>
      <c r="E734" s="102"/>
      <c r="F734" s="102"/>
      <c r="G734" s="102"/>
      <c r="AH734" s="324"/>
      <c r="AI734" s="324"/>
      <c r="AP734" s="324"/>
      <c r="AQ734" s="324"/>
      <c r="BD734" s="324"/>
      <c r="BE734" s="324"/>
      <c r="BF734" s="324"/>
      <c r="BG734" s="324"/>
      <c r="BH734" s="324"/>
      <c r="BI734" s="324"/>
      <c r="BJ734" s="324"/>
      <c r="BK734" s="324"/>
      <c r="BL734" s="324"/>
      <c r="BM734" s="324"/>
      <c r="BN734" s="324"/>
      <c r="BO734" s="324"/>
      <c r="BW734" s="325"/>
      <c r="BX734" s="325"/>
      <c r="BY734" s="325"/>
      <c r="BZ734" s="325"/>
      <c r="CA734" s="325"/>
      <c r="CB734" s="325"/>
      <c r="CC734" s="325"/>
      <c r="CD734" s="325"/>
      <c r="CE734" s="325"/>
      <c r="CF734" s="325"/>
      <c r="CG734" s="325"/>
      <c r="CH734" s="325"/>
    </row>
    <row r="735" spans="1:86" s="323" customFormat="1" x14ac:dyDescent="0.25">
      <c r="A735" s="102"/>
      <c r="B735" s="102"/>
      <c r="C735" s="102"/>
      <c r="D735" s="102"/>
      <c r="E735" s="102"/>
      <c r="F735" s="102"/>
      <c r="G735" s="102"/>
      <c r="AH735" s="324"/>
      <c r="AI735" s="324"/>
      <c r="AP735" s="324"/>
      <c r="AQ735" s="324"/>
      <c r="BD735" s="324"/>
      <c r="BE735" s="324"/>
      <c r="BF735" s="324"/>
      <c r="BG735" s="324"/>
      <c r="BH735" s="324"/>
      <c r="BI735" s="324"/>
      <c r="BJ735" s="324"/>
      <c r="BK735" s="324"/>
      <c r="BL735" s="324"/>
      <c r="BM735" s="324"/>
      <c r="BN735" s="324"/>
      <c r="BO735" s="324"/>
      <c r="BW735" s="325"/>
      <c r="BX735" s="325"/>
      <c r="BY735" s="325"/>
      <c r="BZ735" s="325"/>
      <c r="CA735" s="325"/>
      <c r="CB735" s="325"/>
      <c r="CC735" s="325"/>
      <c r="CD735" s="325"/>
      <c r="CE735" s="325"/>
      <c r="CF735" s="325"/>
      <c r="CG735" s="325"/>
      <c r="CH735" s="325"/>
    </row>
    <row r="736" spans="1:86" s="323" customFormat="1" x14ac:dyDescent="0.25">
      <c r="A736" s="102"/>
      <c r="B736" s="102"/>
      <c r="C736" s="102"/>
      <c r="D736" s="102"/>
      <c r="E736" s="102"/>
      <c r="F736" s="102"/>
      <c r="G736" s="102"/>
      <c r="AH736" s="324"/>
      <c r="AI736" s="324"/>
      <c r="AP736" s="324"/>
      <c r="AQ736" s="324"/>
      <c r="BD736" s="324"/>
      <c r="BE736" s="324"/>
      <c r="BF736" s="324"/>
      <c r="BG736" s="324"/>
      <c r="BH736" s="324"/>
      <c r="BI736" s="324"/>
      <c r="BJ736" s="324"/>
      <c r="BK736" s="324"/>
      <c r="BL736" s="324"/>
      <c r="BM736" s="324"/>
      <c r="BN736" s="324"/>
      <c r="BO736" s="324"/>
      <c r="BW736" s="325"/>
      <c r="BX736" s="325"/>
      <c r="BY736" s="325"/>
      <c r="BZ736" s="325"/>
      <c r="CA736" s="325"/>
      <c r="CB736" s="325"/>
      <c r="CC736" s="325"/>
      <c r="CD736" s="325"/>
      <c r="CE736" s="325"/>
      <c r="CF736" s="325"/>
      <c r="CG736" s="325"/>
      <c r="CH736" s="325"/>
    </row>
    <row r="737" spans="1:86" s="323" customFormat="1" x14ac:dyDescent="0.25">
      <c r="A737" s="102"/>
      <c r="B737" s="102"/>
      <c r="C737" s="102"/>
      <c r="D737" s="102"/>
      <c r="E737" s="102"/>
      <c r="F737" s="102"/>
      <c r="G737" s="102"/>
      <c r="AH737" s="324"/>
      <c r="AI737" s="324"/>
      <c r="AP737" s="324"/>
      <c r="AQ737" s="324"/>
      <c r="BD737" s="324"/>
      <c r="BE737" s="324"/>
      <c r="BF737" s="324"/>
      <c r="BG737" s="324"/>
      <c r="BH737" s="324"/>
      <c r="BI737" s="324"/>
      <c r="BJ737" s="324"/>
      <c r="BK737" s="324"/>
      <c r="BL737" s="324"/>
      <c r="BM737" s="324"/>
      <c r="BN737" s="324"/>
      <c r="BO737" s="324"/>
      <c r="BW737" s="325"/>
      <c r="BX737" s="325"/>
      <c r="BY737" s="325"/>
      <c r="BZ737" s="325"/>
      <c r="CA737" s="325"/>
      <c r="CB737" s="325"/>
      <c r="CC737" s="325"/>
      <c r="CD737" s="325"/>
      <c r="CE737" s="325"/>
      <c r="CF737" s="325"/>
      <c r="CG737" s="325"/>
      <c r="CH737" s="325"/>
    </row>
    <row r="738" spans="1:86" s="323" customFormat="1" x14ac:dyDescent="0.25">
      <c r="A738" s="102"/>
      <c r="B738" s="102"/>
      <c r="C738" s="102"/>
      <c r="D738" s="102"/>
      <c r="E738" s="102"/>
      <c r="F738" s="102"/>
      <c r="G738" s="102"/>
      <c r="AH738" s="324"/>
      <c r="AI738" s="324"/>
      <c r="AP738" s="324"/>
      <c r="AQ738" s="324"/>
      <c r="BD738" s="324"/>
      <c r="BE738" s="324"/>
      <c r="BF738" s="324"/>
      <c r="BG738" s="324"/>
      <c r="BH738" s="324"/>
      <c r="BI738" s="324"/>
      <c r="BJ738" s="324"/>
      <c r="BK738" s="324"/>
      <c r="BL738" s="324"/>
      <c r="BM738" s="324"/>
      <c r="BN738" s="324"/>
      <c r="BO738" s="324"/>
      <c r="BW738" s="325"/>
      <c r="BX738" s="325"/>
      <c r="BY738" s="325"/>
      <c r="BZ738" s="325"/>
      <c r="CA738" s="325"/>
      <c r="CB738" s="325"/>
      <c r="CC738" s="325"/>
      <c r="CD738" s="325"/>
      <c r="CE738" s="325"/>
      <c r="CF738" s="325"/>
      <c r="CG738" s="325"/>
      <c r="CH738" s="325"/>
    </row>
    <row r="739" spans="1:86" s="323" customFormat="1" x14ac:dyDescent="0.25">
      <c r="A739" s="102"/>
      <c r="B739" s="102"/>
      <c r="C739" s="102"/>
      <c r="D739" s="102"/>
      <c r="E739" s="102"/>
      <c r="F739" s="102"/>
      <c r="G739" s="102"/>
      <c r="AH739" s="324"/>
      <c r="AI739" s="324"/>
      <c r="AP739" s="324"/>
      <c r="AQ739" s="324"/>
      <c r="BD739" s="324"/>
      <c r="BE739" s="324"/>
      <c r="BF739" s="324"/>
      <c r="BG739" s="324"/>
      <c r="BH739" s="324"/>
      <c r="BI739" s="324"/>
      <c r="BJ739" s="324"/>
      <c r="BK739" s="324"/>
      <c r="BL739" s="324"/>
      <c r="BM739" s="324"/>
      <c r="BN739" s="324"/>
      <c r="BO739" s="324"/>
      <c r="BW739" s="325"/>
      <c r="BX739" s="325"/>
      <c r="BY739" s="325"/>
      <c r="BZ739" s="325"/>
      <c r="CA739" s="325"/>
      <c r="CB739" s="325"/>
      <c r="CC739" s="325"/>
      <c r="CD739" s="325"/>
      <c r="CE739" s="325"/>
      <c r="CF739" s="325"/>
      <c r="CG739" s="325"/>
      <c r="CH739" s="325"/>
    </row>
    <row r="740" spans="1:86" s="323" customFormat="1" x14ac:dyDescent="0.25">
      <c r="A740" s="102"/>
      <c r="B740" s="102"/>
      <c r="C740" s="102"/>
      <c r="D740" s="102"/>
      <c r="E740" s="102"/>
      <c r="F740" s="102"/>
      <c r="G740" s="102"/>
      <c r="AH740" s="324"/>
      <c r="AI740" s="324"/>
      <c r="AP740" s="324"/>
      <c r="AQ740" s="324"/>
      <c r="BD740" s="324"/>
      <c r="BE740" s="324"/>
      <c r="BF740" s="324"/>
      <c r="BG740" s="324"/>
      <c r="BH740" s="324"/>
      <c r="BI740" s="324"/>
      <c r="BJ740" s="324"/>
      <c r="BK740" s="324"/>
      <c r="BL740" s="324"/>
      <c r="BM740" s="324"/>
      <c r="BN740" s="324"/>
      <c r="BO740" s="324"/>
      <c r="BW740" s="325"/>
      <c r="BX740" s="325"/>
      <c r="BY740" s="325"/>
      <c r="BZ740" s="325"/>
      <c r="CA740" s="325"/>
      <c r="CB740" s="325"/>
      <c r="CC740" s="325"/>
      <c r="CD740" s="325"/>
      <c r="CE740" s="325"/>
      <c r="CF740" s="325"/>
      <c r="CG740" s="325"/>
      <c r="CH740" s="325"/>
    </row>
    <row r="741" spans="1:86" s="323" customFormat="1" x14ac:dyDescent="0.25">
      <c r="A741" s="102"/>
      <c r="B741" s="102"/>
      <c r="C741" s="102"/>
      <c r="D741" s="102"/>
      <c r="E741" s="102"/>
      <c r="F741" s="102"/>
      <c r="G741" s="102"/>
      <c r="AH741" s="324"/>
      <c r="AI741" s="324"/>
      <c r="AP741" s="324"/>
      <c r="AQ741" s="324"/>
      <c r="BD741" s="324"/>
      <c r="BE741" s="324"/>
      <c r="BF741" s="324"/>
      <c r="BG741" s="324"/>
      <c r="BH741" s="324"/>
      <c r="BI741" s="324"/>
      <c r="BJ741" s="324"/>
      <c r="BK741" s="324"/>
      <c r="BL741" s="324"/>
      <c r="BM741" s="324"/>
      <c r="BN741" s="324"/>
      <c r="BO741" s="324"/>
      <c r="BW741" s="325"/>
      <c r="BX741" s="325"/>
      <c r="BY741" s="325"/>
      <c r="BZ741" s="325"/>
      <c r="CA741" s="325"/>
      <c r="CB741" s="325"/>
      <c r="CC741" s="325"/>
      <c r="CD741" s="325"/>
      <c r="CE741" s="325"/>
      <c r="CF741" s="325"/>
      <c r="CG741" s="325"/>
      <c r="CH741" s="325"/>
    </row>
    <row r="742" spans="1:86" s="323" customFormat="1" x14ac:dyDescent="0.25">
      <c r="A742" s="102"/>
      <c r="B742" s="102"/>
      <c r="C742" s="102"/>
      <c r="D742" s="102"/>
      <c r="E742" s="102"/>
      <c r="F742" s="102"/>
      <c r="G742" s="102"/>
      <c r="AH742" s="324"/>
      <c r="AI742" s="324"/>
      <c r="AP742" s="324"/>
      <c r="AQ742" s="324"/>
      <c r="BD742" s="324"/>
      <c r="BE742" s="324"/>
      <c r="BF742" s="324"/>
      <c r="BG742" s="324"/>
      <c r="BH742" s="324"/>
      <c r="BI742" s="324"/>
      <c r="BJ742" s="324"/>
      <c r="BK742" s="324"/>
      <c r="BL742" s="324"/>
      <c r="BM742" s="324"/>
      <c r="BN742" s="324"/>
      <c r="BO742" s="324"/>
      <c r="BW742" s="325"/>
      <c r="BX742" s="325"/>
      <c r="BY742" s="325"/>
      <c r="BZ742" s="325"/>
      <c r="CA742" s="325"/>
      <c r="CB742" s="325"/>
      <c r="CC742" s="325"/>
      <c r="CD742" s="325"/>
      <c r="CE742" s="325"/>
      <c r="CF742" s="325"/>
      <c r="CG742" s="325"/>
      <c r="CH742" s="325"/>
    </row>
    <row r="743" spans="1:86" s="323" customFormat="1" x14ac:dyDescent="0.25">
      <c r="A743" s="102"/>
      <c r="B743" s="102"/>
      <c r="C743" s="102"/>
      <c r="D743" s="102"/>
      <c r="E743" s="102"/>
      <c r="F743" s="102"/>
      <c r="G743" s="102"/>
      <c r="AH743" s="324"/>
      <c r="AI743" s="324"/>
      <c r="AP743" s="324"/>
      <c r="AQ743" s="324"/>
      <c r="BD743" s="324"/>
      <c r="BE743" s="324"/>
      <c r="BF743" s="324"/>
      <c r="BG743" s="324"/>
      <c r="BH743" s="324"/>
      <c r="BI743" s="324"/>
      <c r="BJ743" s="324"/>
      <c r="BK743" s="324"/>
      <c r="BL743" s="324"/>
      <c r="BM743" s="324"/>
      <c r="BN743" s="324"/>
      <c r="BO743" s="324"/>
      <c r="BW743" s="325"/>
      <c r="BX743" s="325"/>
      <c r="BY743" s="325"/>
      <c r="BZ743" s="325"/>
      <c r="CA743" s="325"/>
      <c r="CB743" s="325"/>
      <c r="CC743" s="325"/>
      <c r="CD743" s="325"/>
      <c r="CE743" s="325"/>
      <c r="CF743" s="325"/>
      <c r="CG743" s="325"/>
      <c r="CH743" s="325"/>
    </row>
    <row r="744" spans="1:86" s="323" customFormat="1" x14ac:dyDescent="0.25">
      <c r="A744" s="102"/>
      <c r="B744" s="102"/>
      <c r="C744" s="102"/>
      <c r="D744" s="102"/>
      <c r="E744" s="102"/>
      <c r="F744" s="102"/>
      <c r="G744" s="102"/>
      <c r="AH744" s="324"/>
      <c r="AI744" s="324"/>
      <c r="AP744" s="324"/>
      <c r="AQ744" s="324"/>
      <c r="BD744" s="324"/>
      <c r="BE744" s="324"/>
      <c r="BF744" s="324"/>
      <c r="BG744" s="324"/>
      <c r="BH744" s="324"/>
      <c r="BI744" s="324"/>
      <c r="BJ744" s="324"/>
      <c r="BK744" s="324"/>
      <c r="BL744" s="324"/>
      <c r="BM744" s="324"/>
      <c r="BN744" s="324"/>
      <c r="BO744" s="324"/>
      <c r="BW744" s="325"/>
      <c r="BX744" s="325"/>
      <c r="BY744" s="325"/>
      <c r="BZ744" s="325"/>
      <c r="CA744" s="325"/>
      <c r="CB744" s="325"/>
      <c r="CC744" s="325"/>
      <c r="CD744" s="325"/>
      <c r="CE744" s="325"/>
      <c r="CF744" s="325"/>
      <c r="CG744" s="325"/>
      <c r="CH744" s="325"/>
    </row>
    <row r="745" spans="1:86" s="323" customFormat="1" x14ac:dyDescent="0.25">
      <c r="A745" s="102"/>
      <c r="B745" s="102"/>
      <c r="C745" s="102"/>
      <c r="D745" s="102"/>
      <c r="E745" s="102"/>
      <c r="F745" s="102"/>
      <c r="G745" s="102"/>
      <c r="AH745" s="324"/>
      <c r="AI745" s="324"/>
      <c r="AP745" s="324"/>
      <c r="AQ745" s="324"/>
      <c r="BD745" s="324"/>
      <c r="BE745" s="324"/>
      <c r="BF745" s="324"/>
      <c r="BG745" s="324"/>
      <c r="BH745" s="324"/>
      <c r="BI745" s="324"/>
      <c r="BJ745" s="324"/>
      <c r="BK745" s="324"/>
      <c r="BL745" s="324"/>
      <c r="BM745" s="324"/>
      <c r="BN745" s="324"/>
      <c r="BO745" s="324"/>
      <c r="BW745" s="325"/>
      <c r="BX745" s="325"/>
      <c r="BY745" s="325"/>
      <c r="BZ745" s="325"/>
      <c r="CA745" s="325"/>
      <c r="CB745" s="325"/>
      <c r="CC745" s="325"/>
      <c r="CD745" s="325"/>
      <c r="CE745" s="325"/>
      <c r="CF745" s="325"/>
      <c r="CG745" s="325"/>
      <c r="CH745" s="325"/>
    </row>
    <row r="746" spans="1:86" s="323" customFormat="1" x14ac:dyDescent="0.25">
      <c r="A746" s="102"/>
      <c r="B746" s="102"/>
      <c r="C746" s="102"/>
      <c r="D746" s="102"/>
      <c r="E746" s="102"/>
      <c r="F746" s="102"/>
      <c r="G746" s="102"/>
      <c r="AH746" s="324"/>
      <c r="AI746" s="324"/>
      <c r="AP746" s="324"/>
      <c r="AQ746" s="324"/>
      <c r="BD746" s="324"/>
      <c r="BE746" s="324"/>
      <c r="BF746" s="324"/>
      <c r="BG746" s="324"/>
      <c r="BH746" s="324"/>
      <c r="BI746" s="324"/>
      <c r="BJ746" s="324"/>
      <c r="BK746" s="324"/>
      <c r="BL746" s="324"/>
      <c r="BM746" s="324"/>
      <c r="BN746" s="324"/>
      <c r="BO746" s="324"/>
      <c r="BW746" s="325"/>
      <c r="BX746" s="325"/>
      <c r="BY746" s="325"/>
      <c r="BZ746" s="325"/>
      <c r="CA746" s="325"/>
      <c r="CB746" s="325"/>
      <c r="CC746" s="325"/>
      <c r="CD746" s="325"/>
      <c r="CE746" s="325"/>
      <c r="CF746" s="325"/>
      <c r="CG746" s="325"/>
      <c r="CH746" s="325"/>
    </row>
    <row r="747" spans="1:86" s="323" customFormat="1" x14ac:dyDescent="0.25">
      <c r="A747" s="102"/>
      <c r="B747" s="102"/>
      <c r="C747" s="102"/>
      <c r="D747" s="102"/>
      <c r="E747" s="102"/>
      <c r="F747" s="102"/>
      <c r="G747" s="102"/>
      <c r="AH747" s="324"/>
      <c r="AI747" s="324"/>
      <c r="AP747" s="324"/>
      <c r="AQ747" s="324"/>
      <c r="BD747" s="324"/>
      <c r="BE747" s="324"/>
      <c r="BF747" s="324"/>
      <c r="BG747" s="324"/>
      <c r="BH747" s="324"/>
      <c r="BI747" s="324"/>
      <c r="BJ747" s="324"/>
      <c r="BK747" s="324"/>
      <c r="BL747" s="324"/>
      <c r="BM747" s="324"/>
      <c r="BN747" s="324"/>
      <c r="BO747" s="324"/>
      <c r="BW747" s="325"/>
      <c r="BX747" s="325"/>
      <c r="BY747" s="325"/>
      <c r="BZ747" s="325"/>
      <c r="CA747" s="325"/>
      <c r="CB747" s="325"/>
      <c r="CC747" s="325"/>
      <c r="CD747" s="325"/>
      <c r="CE747" s="325"/>
      <c r="CF747" s="325"/>
      <c r="CG747" s="325"/>
      <c r="CH747" s="325"/>
    </row>
    <row r="748" spans="1:86" s="323" customFormat="1" x14ac:dyDescent="0.25">
      <c r="A748" s="102"/>
      <c r="B748" s="102"/>
      <c r="C748" s="102"/>
      <c r="D748" s="102"/>
      <c r="E748" s="102"/>
      <c r="F748" s="102"/>
      <c r="G748" s="102"/>
      <c r="AH748" s="324"/>
      <c r="AI748" s="324"/>
      <c r="AP748" s="324"/>
      <c r="AQ748" s="324"/>
      <c r="BD748" s="324"/>
      <c r="BE748" s="324"/>
      <c r="BF748" s="324"/>
      <c r="BG748" s="324"/>
      <c r="BH748" s="324"/>
      <c r="BI748" s="324"/>
      <c r="BJ748" s="324"/>
      <c r="BK748" s="324"/>
      <c r="BL748" s="324"/>
      <c r="BM748" s="324"/>
      <c r="BN748" s="324"/>
      <c r="BO748" s="324"/>
      <c r="BW748" s="325"/>
      <c r="BX748" s="325"/>
      <c r="BY748" s="325"/>
      <c r="BZ748" s="325"/>
      <c r="CA748" s="325"/>
      <c r="CB748" s="325"/>
      <c r="CC748" s="325"/>
      <c r="CD748" s="325"/>
      <c r="CE748" s="325"/>
      <c r="CF748" s="325"/>
      <c r="CG748" s="325"/>
      <c r="CH748" s="325"/>
    </row>
    <row r="749" spans="1:86" s="323" customFormat="1" x14ac:dyDescent="0.25">
      <c r="A749" s="102"/>
      <c r="B749" s="102"/>
      <c r="C749" s="102"/>
      <c r="D749" s="102"/>
      <c r="E749" s="102"/>
      <c r="F749" s="102"/>
      <c r="G749" s="102"/>
      <c r="AH749" s="324"/>
      <c r="AI749" s="324"/>
      <c r="AP749" s="324"/>
      <c r="AQ749" s="324"/>
      <c r="BD749" s="324"/>
      <c r="BE749" s="324"/>
      <c r="BF749" s="324"/>
      <c r="BG749" s="324"/>
      <c r="BH749" s="324"/>
      <c r="BI749" s="324"/>
      <c r="BJ749" s="324"/>
      <c r="BK749" s="324"/>
      <c r="BL749" s="324"/>
      <c r="BM749" s="324"/>
      <c r="BN749" s="324"/>
      <c r="BO749" s="324"/>
      <c r="BW749" s="325"/>
      <c r="BX749" s="325"/>
      <c r="BY749" s="325"/>
      <c r="BZ749" s="325"/>
      <c r="CA749" s="325"/>
      <c r="CB749" s="325"/>
      <c r="CC749" s="325"/>
      <c r="CD749" s="325"/>
      <c r="CE749" s="325"/>
      <c r="CF749" s="325"/>
      <c r="CG749" s="325"/>
      <c r="CH749" s="325"/>
    </row>
    <row r="750" spans="1:86" s="323" customFormat="1" x14ac:dyDescent="0.25">
      <c r="A750" s="102"/>
      <c r="B750" s="102"/>
      <c r="C750" s="102"/>
      <c r="D750" s="102"/>
      <c r="E750" s="102"/>
      <c r="F750" s="102"/>
      <c r="G750" s="102"/>
      <c r="AH750" s="324"/>
      <c r="AI750" s="324"/>
      <c r="AP750" s="324"/>
      <c r="AQ750" s="324"/>
      <c r="BD750" s="324"/>
      <c r="BE750" s="324"/>
      <c r="BF750" s="324"/>
      <c r="BG750" s="324"/>
      <c r="BH750" s="324"/>
      <c r="BI750" s="324"/>
      <c r="BJ750" s="324"/>
      <c r="BK750" s="324"/>
      <c r="BL750" s="324"/>
      <c r="BM750" s="324"/>
      <c r="BN750" s="324"/>
      <c r="BO750" s="324"/>
      <c r="BW750" s="325"/>
      <c r="BX750" s="325"/>
      <c r="BY750" s="325"/>
      <c r="BZ750" s="325"/>
      <c r="CA750" s="325"/>
      <c r="CB750" s="325"/>
      <c r="CC750" s="325"/>
      <c r="CD750" s="325"/>
      <c r="CE750" s="325"/>
      <c r="CF750" s="325"/>
      <c r="CG750" s="325"/>
      <c r="CH750" s="325"/>
    </row>
    <row r="751" spans="1:86" s="323" customFormat="1" x14ac:dyDescent="0.25">
      <c r="A751" s="102"/>
      <c r="B751" s="102"/>
      <c r="C751" s="102"/>
      <c r="D751" s="102"/>
      <c r="E751" s="102"/>
      <c r="F751" s="102"/>
      <c r="G751" s="102"/>
      <c r="AH751" s="324"/>
      <c r="AI751" s="324"/>
      <c r="AP751" s="324"/>
      <c r="AQ751" s="324"/>
      <c r="BD751" s="324"/>
      <c r="BE751" s="324"/>
      <c r="BF751" s="324"/>
      <c r="BG751" s="324"/>
      <c r="BH751" s="324"/>
      <c r="BI751" s="324"/>
      <c r="BJ751" s="324"/>
      <c r="BK751" s="324"/>
      <c r="BL751" s="324"/>
      <c r="BM751" s="324"/>
      <c r="BN751" s="324"/>
      <c r="BO751" s="324"/>
      <c r="BW751" s="325"/>
      <c r="BX751" s="325"/>
      <c r="BY751" s="325"/>
      <c r="BZ751" s="325"/>
      <c r="CA751" s="325"/>
      <c r="CB751" s="325"/>
      <c r="CC751" s="325"/>
      <c r="CD751" s="325"/>
      <c r="CE751" s="325"/>
      <c r="CF751" s="325"/>
      <c r="CG751" s="325"/>
      <c r="CH751" s="325"/>
    </row>
    <row r="752" spans="1:86" s="323" customFormat="1" x14ac:dyDescent="0.25">
      <c r="A752" s="102"/>
      <c r="B752" s="102"/>
      <c r="C752" s="102"/>
      <c r="D752" s="102"/>
      <c r="E752" s="102"/>
      <c r="F752" s="102"/>
      <c r="G752" s="102"/>
      <c r="AH752" s="324"/>
      <c r="AI752" s="324"/>
      <c r="AP752" s="324"/>
      <c r="AQ752" s="324"/>
      <c r="BD752" s="324"/>
      <c r="BE752" s="324"/>
      <c r="BF752" s="324"/>
      <c r="BG752" s="324"/>
      <c r="BH752" s="324"/>
      <c r="BI752" s="324"/>
      <c r="BJ752" s="324"/>
      <c r="BK752" s="324"/>
      <c r="BL752" s="324"/>
      <c r="BM752" s="324"/>
      <c r="BN752" s="324"/>
      <c r="BO752" s="324"/>
      <c r="BW752" s="325"/>
      <c r="BX752" s="325"/>
      <c r="BY752" s="325"/>
      <c r="BZ752" s="325"/>
      <c r="CA752" s="325"/>
      <c r="CB752" s="325"/>
      <c r="CC752" s="325"/>
      <c r="CD752" s="325"/>
      <c r="CE752" s="325"/>
      <c r="CF752" s="325"/>
      <c r="CG752" s="325"/>
      <c r="CH752" s="325"/>
    </row>
    <row r="753" spans="1:86" s="323" customFormat="1" x14ac:dyDescent="0.25">
      <c r="A753" s="102"/>
      <c r="B753" s="102"/>
      <c r="C753" s="102"/>
      <c r="D753" s="102"/>
      <c r="E753" s="102"/>
      <c r="F753" s="102"/>
      <c r="G753" s="102"/>
      <c r="AH753" s="324"/>
      <c r="AI753" s="324"/>
      <c r="AP753" s="324"/>
      <c r="AQ753" s="324"/>
      <c r="BD753" s="324"/>
      <c r="BE753" s="324"/>
      <c r="BF753" s="324"/>
      <c r="BG753" s="324"/>
      <c r="BH753" s="324"/>
      <c r="BI753" s="324"/>
      <c r="BJ753" s="324"/>
      <c r="BK753" s="324"/>
      <c r="BL753" s="324"/>
      <c r="BM753" s="324"/>
      <c r="BN753" s="324"/>
      <c r="BO753" s="324"/>
      <c r="BW753" s="325"/>
      <c r="BX753" s="325"/>
      <c r="BY753" s="325"/>
      <c r="BZ753" s="325"/>
      <c r="CA753" s="325"/>
      <c r="CB753" s="325"/>
      <c r="CC753" s="325"/>
      <c r="CD753" s="325"/>
      <c r="CE753" s="325"/>
      <c r="CF753" s="325"/>
      <c r="CG753" s="325"/>
      <c r="CH753" s="325"/>
    </row>
    <row r="754" spans="1:86" s="323" customFormat="1" x14ac:dyDescent="0.25">
      <c r="A754" s="102"/>
      <c r="B754" s="102"/>
      <c r="C754" s="102"/>
      <c r="D754" s="102"/>
      <c r="E754" s="102"/>
      <c r="F754" s="102"/>
      <c r="G754" s="102"/>
      <c r="AH754" s="324"/>
      <c r="AI754" s="324"/>
      <c r="AP754" s="324"/>
      <c r="AQ754" s="324"/>
      <c r="BD754" s="324"/>
      <c r="BE754" s="324"/>
      <c r="BF754" s="324"/>
      <c r="BG754" s="324"/>
      <c r="BH754" s="324"/>
      <c r="BI754" s="324"/>
      <c r="BJ754" s="324"/>
      <c r="BK754" s="324"/>
      <c r="BL754" s="324"/>
      <c r="BM754" s="324"/>
      <c r="BN754" s="324"/>
      <c r="BO754" s="324"/>
      <c r="BW754" s="325"/>
      <c r="BX754" s="325"/>
      <c r="BY754" s="325"/>
      <c r="BZ754" s="325"/>
      <c r="CA754" s="325"/>
      <c r="CB754" s="325"/>
      <c r="CC754" s="325"/>
      <c r="CD754" s="325"/>
      <c r="CE754" s="325"/>
      <c r="CF754" s="325"/>
      <c r="CG754" s="325"/>
      <c r="CH754" s="325"/>
    </row>
    <row r="755" spans="1:86" s="323" customFormat="1" x14ac:dyDescent="0.25">
      <c r="A755" s="102"/>
      <c r="B755" s="102"/>
      <c r="C755" s="102"/>
      <c r="D755" s="102"/>
      <c r="E755" s="102"/>
      <c r="F755" s="102"/>
      <c r="G755" s="102"/>
      <c r="AH755" s="324"/>
      <c r="AI755" s="324"/>
      <c r="AP755" s="324"/>
      <c r="AQ755" s="324"/>
      <c r="BD755" s="324"/>
      <c r="BE755" s="324"/>
      <c r="BF755" s="324"/>
      <c r="BG755" s="324"/>
      <c r="BH755" s="324"/>
      <c r="BI755" s="324"/>
      <c r="BJ755" s="324"/>
      <c r="BK755" s="324"/>
      <c r="BL755" s="324"/>
      <c r="BM755" s="324"/>
      <c r="BN755" s="324"/>
      <c r="BO755" s="324"/>
      <c r="BW755" s="325"/>
      <c r="BX755" s="325"/>
      <c r="BY755" s="325"/>
      <c r="BZ755" s="325"/>
      <c r="CA755" s="325"/>
      <c r="CB755" s="325"/>
      <c r="CC755" s="325"/>
      <c r="CD755" s="325"/>
      <c r="CE755" s="325"/>
      <c r="CF755" s="325"/>
      <c r="CG755" s="325"/>
      <c r="CH755" s="325"/>
    </row>
    <row r="756" spans="1:86" s="323" customFormat="1" x14ac:dyDescent="0.25">
      <c r="A756" s="102"/>
      <c r="B756" s="102"/>
      <c r="C756" s="102"/>
      <c r="D756" s="102"/>
      <c r="E756" s="102"/>
      <c r="F756" s="102"/>
      <c r="G756" s="102"/>
      <c r="AH756" s="324"/>
      <c r="AI756" s="324"/>
      <c r="AP756" s="324"/>
      <c r="AQ756" s="324"/>
      <c r="BD756" s="324"/>
      <c r="BE756" s="324"/>
      <c r="BF756" s="324"/>
      <c r="BG756" s="324"/>
      <c r="BH756" s="324"/>
      <c r="BI756" s="324"/>
      <c r="BJ756" s="324"/>
      <c r="BK756" s="324"/>
      <c r="BL756" s="324"/>
      <c r="BM756" s="324"/>
      <c r="BN756" s="324"/>
      <c r="BO756" s="324"/>
      <c r="BW756" s="325"/>
      <c r="BX756" s="325"/>
      <c r="BY756" s="325"/>
      <c r="BZ756" s="325"/>
      <c r="CA756" s="325"/>
      <c r="CB756" s="325"/>
      <c r="CC756" s="325"/>
      <c r="CD756" s="325"/>
      <c r="CE756" s="325"/>
      <c r="CF756" s="325"/>
      <c r="CG756" s="325"/>
      <c r="CH756" s="325"/>
    </row>
    <row r="757" spans="1:86" s="323" customFormat="1" x14ac:dyDescent="0.25">
      <c r="A757" s="102"/>
      <c r="B757" s="102"/>
      <c r="C757" s="102"/>
      <c r="D757" s="102"/>
      <c r="E757" s="102"/>
      <c r="F757" s="102"/>
      <c r="G757" s="102"/>
      <c r="AH757" s="324"/>
      <c r="AI757" s="324"/>
      <c r="AP757" s="324"/>
      <c r="AQ757" s="324"/>
      <c r="BD757" s="324"/>
      <c r="BE757" s="324"/>
      <c r="BF757" s="324"/>
      <c r="BG757" s="324"/>
      <c r="BH757" s="324"/>
      <c r="BI757" s="324"/>
      <c r="BJ757" s="324"/>
      <c r="BK757" s="324"/>
      <c r="BL757" s="324"/>
      <c r="BM757" s="324"/>
      <c r="BN757" s="324"/>
      <c r="BO757" s="324"/>
      <c r="BW757" s="325"/>
      <c r="BX757" s="325"/>
      <c r="BY757" s="325"/>
      <c r="BZ757" s="325"/>
      <c r="CA757" s="325"/>
      <c r="CB757" s="325"/>
      <c r="CC757" s="325"/>
      <c r="CD757" s="325"/>
      <c r="CE757" s="325"/>
      <c r="CF757" s="325"/>
      <c r="CG757" s="325"/>
      <c r="CH757" s="325"/>
    </row>
    <row r="758" spans="1:86" s="323" customFormat="1" x14ac:dyDescent="0.25">
      <c r="A758" s="102"/>
      <c r="B758" s="102"/>
      <c r="C758" s="102"/>
      <c r="D758" s="102"/>
      <c r="E758" s="102"/>
      <c r="F758" s="102"/>
      <c r="G758" s="102"/>
      <c r="AH758" s="324"/>
      <c r="AI758" s="324"/>
      <c r="AP758" s="324"/>
      <c r="AQ758" s="324"/>
      <c r="BD758" s="324"/>
      <c r="BE758" s="324"/>
      <c r="BF758" s="324"/>
      <c r="BG758" s="324"/>
      <c r="BH758" s="324"/>
      <c r="BI758" s="324"/>
      <c r="BJ758" s="324"/>
      <c r="BK758" s="324"/>
      <c r="BL758" s="324"/>
      <c r="BM758" s="324"/>
      <c r="BN758" s="324"/>
      <c r="BO758" s="324"/>
      <c r="BW758" s="325"/>
      <c r="BX758" s="325"/>
      <c r="BY758" s="325"/>
      <c r="BZ758" s="325"/>
      <c r="CA758" s="325"/>
      <c r="CB758" s="325"/>
      <c r="CC758" s="325"/>
      <c r="CD758" s="325"/>
      <c r="CE758" s="325"/>
      <c r="CF758" s="325"/>
      <c r="CG758" s="325"/>
      <c r="CH758" s="325"/>
    </row>
    <row r="759" spans="1:86" s="323" customFormat="1" x14ac:dyDescent="0.25">
      <c r="A759" s="102"/>
      <c r="B759" s="102"/>
      <c r="C759" s="102"/>
      <c r="D759" s="102"/>
      <c r="E759" s="102"/>
      <c r="F759" s="102"/>
      <c r="G759" s="102"/>
      <c r="AH759" s="324"/>
      <c r="AI759" s="324"/>
      <c r="AP759" s="324"/>
      <c r="AQ759" s="324"/>
      <c r="BD759" s="324"/>
      <c r="BE759" s="324"/>
      <c r="BF759" s="324"/>
      <c r="BG759" s="324"/>
      <c r="BH759" s="324"/>
      <c r="BI759" s="324"/>
      <c r="BJ759" s="324"/>
      <c r="BK759" s="324"/>
      <c r="BL759" s="324"/>
      <c r="BM759" s="324"/>
      <c r="BN759" s="324"/>
      <c r="BO759" s="324"/>
      <c r="BW759" s="325"/>
      <c r="BX759" s="325"/>
      <c r="BY759" s="325"/>
      <c r="BZ759" s="325"/>
      <c r="CA759" s="325"/>
      <c r="CB759" s="325"/>
      <c r="CC759" s="325"/>
      <c r="CD759" s="325"/>
      <c r="CE759" s="325"/>
      <c r="CF759" s="325"/>
      <c r="CG759" s="325"/>
      <c r="CH759" s="325"/>
    </row>
    <row r="760" spans="1:86" s="323" customFormat="1" x14ac:dyDescent="0.25">
      <c r="A760" s="102"/>
      <c r="B760" s="102"/>
      <c r="C760" s="102"/>
      <c r="D760" s="102"/>
      <c r="E760" s="102"/>
      <c r="F760" s="102"/>
      <c r="G760" s="102"/>
      <c r="AH760" s="324"/>
      <c r="AI760" s="324"/>
      <c r="AP760" s="324"/>
      <c r="AQ760" s="324"/>
      <c r="BD760" s="324"/>
      <c r="BE760" s="324"/>
      <c r="BF760" s="324"/>
      <c r="BG760" s="324"/>
      <c r="BH760" s="324"/>
      <c r="BI760" s="324"/>
      <c r="BJ760" s="324"/>
      <c r="BK760" s="324"/>
      <c r="BL760" s="324"/>
      <c r="BM760" s="324"/>
      <c r="BN760" s="324"/>
      <c r="BO760" s="324"/>
      <c r="BW760" s="325"/>
      <c r="BX760" s="325"/>
      <c r="BY760" s="325"/>
      <c r="BZ760" s="325"/>
      <c r="CA760" s="325"/>
      <c r="CB760" s="325"/>
      <c r="CC760" s="325"/>
      <c r="CD760" s="325"/>
      <c r="CE760" s="325"/>
      <c r="CF760" s="325"/>
      <c r="CG760" s="325"/>
      <c r="CH760" s="325"/>
    </row>
    <row r="761" spans="1:86" s="323" customFormat="1" x14ac:dyDescent="0.25">
      <c r="A761" s="102"/>
      <c r="B761" s="102"/>
      <c r="C761" s="102"/>
      <c r="D761" s="102"/>
      <c r="E761" s="102"/>
      <c r="F761" s="102"/>
      <c r="G761" s="102"/>
      <c r="AH761" s="324"/>
      <c r="AI761" s="324"/>
      <c r="AP761" s="324"/>
      <c r="AQ761" s="324"/>
      <c r="BD761" s="324"/>
      <c r="BE761" s="324"/>
      <c r="BF761" s="324"/>
      <c r="BG761" s="324"/>
      <c r="BH761" s="324"/>
      <c r="BI761" s="324"/>
      <c r="BJ761" s="324"/>
      <c r="BK761" s="324"/>
      <c r="BL761" s="324"/>
      <c r="BM761" s="324"/>
      <c r="BN761" s="324"/>
      <c r="BO761" s="324"/>
      <c r="BW761" s="325"/>
      <c r="BX761" s="325"/>
      <c r="BY761" s="325"/>
      <c r="BZ761" s="325"/>
      <c r="CA761" s="325"/>
      <c r="CB761" s="325"/>
      <c r="CC761" s="325"/>
      <c r="CD761" s="325"/>
      <c r="CE761" s="325"/>
      <c r="CF761" s="325"/>
      <c r="CG761" s="325"/>
      <c r="CH761" s="325"/>
    </row>
    <row r="762" spans="1:86" s="323" customFormat="1" x14ac:dyDescent="0.25">
      <c r="A762" s="102"/>
      <c r="B762" s="102"/>
      <c r="C762" s="102"/>
      <c r="D762" s="102"/>
      <c r="E762" s="102"/>
      <c r="F762" s="102"/>
      <c r="G762" s="102"/>
      <c r="AH762" s="324"/>
      <c r="AI762" s="324"/>
      <c r="AP762" s="324"/>
      <c r="AQ762" s="324"/>
      <c r="BD762" s="324"/>
      <c r="BE762" s="324"/>
      <c r="BF762" s="324"/>
      <c r="BG762" s="324"/>
      <c r="BH762" s="324"/>
      <c r="BI762" s="324"/>
      <c r="BJ762" s="324"/>
      <c r="BK762" s="324"/>
      <c r="BL762" s="324"/>
      <c r="BM762" s="324"/>
      <c r="BN762" s="324"/>
      <c r="BO762" s="324"/>
      <c r="BW762" s="325"/>
      <c r="BX762" s="325"/>
      <c r="BY762" s="325"/>
      <c r="BZ762" s="325"/>
      <c r="CA762" s="325"/>
      <c r="CB762" s="325"/>
      <c r="CC762" s="325"/>
      <c r="CD762" s="325"/>
      <c r="CE762" s="325"/>
      <c r="CF762" s="325"/>
      <c r="CG762" s="325"/>
      <c r="CH762" s="325"/>
    </row>
    <row r="763" spans="1:86" s="323" customFormat="1" x14ac:dyDescent="0.25">
      <c r="A763" s="102"/>
      <c r="B763" s="102"/>
      <c r="C763" s="102"/>
      <c r="D763" s="102"/>
      <c r="E763" s="102"/>
      <c r="F763" s="102"/>
      <c r="G763" s="102"/>
      <c r="AH763" s="324"/>
      <c r="AI763" s="324"/>
      <c r="AP763" s="324"/>
      <c r="AQ763" s="324"/>
      <c r="BD763" s="324"/>
      <c r="BE763" s="324"/>
      <c r="BF763" s="324"/>
      <c r="BG763" s="324"/>
      <c r="BH763" s="324"/>
      <c r="BI763" s="324"/>
      <c r="BJ763" s="324"/>
      <c r="BK763" s="324"/>
      <c r="BL763" s="324"/>
      <c r="BM763" s="324"/>
      <c r="BN763" s="324"/>
      <c r="BO763" s="324"/>
      <c r="BW763" s="325"/>
      <c r="BX763" s="325"/>
      <c r="BY763" s="325"/>
      <c r="BZ763" s="325"/>
      <c r="CA763" s="325"/>
      <c r="CB763" s="325"/>
      <c r="CC763" s="325"/>
      <c r="CD763" s="325"/>
      <c r="CE763" s="325"/>
      <c r="CF763" s="325"/>
      <c r="CG763" s="325"/>
      <c r="CH763" s="325"/>
    </row>
    <row r="764" spans="1:86" s="323" customFormat="1" x14ac:dyDescent="0.25">
      <c r="A764" s="102"/>
      <c r="B764" s="102"/>
      <c r="C764" s="102"/>
      <c r="D764" s="102"/>
      <c r="E764" s="102"/>
      <c r="F764" s="102"/>
      <c r="G764" s="102"/>
      <c r="AH764" s="324"/>
      <c r="AI764" s="324"/>
      <c r="AP764" s="324"/>
      <c r="AQ764" s="324"/>
      <c r="BD764" s="324"/>
      <c r="BE764" s="324"/>
      <c r="BF764" s="324"/>
      <c r="BG764" s="324"/>
      <c r="BH764" s="324"/>
      <c r="BI764" s="324"/>
      <c r="BJ764" s="324"/>
      <c r="BK764" s="324"/>
      <c r="BL764" s="324"/>
      <c r="BM764" s="324"/>
      <c r="BN764" s="324"/>
      <c r="BO764" s="324"/>
      <c r="BW764" s="325"/>
      <c r="BX764" s="325"/>
      <c r="BY764" s="325"/>
      <c r="BZ764" s="325"/>
      <c r="CA764" s="325"/>
      <c r="CB764" s="325"/>
      <c r="CC764" s="325"/>
      <c r="CD764" s="325"/>
      <c r="CE764" s="325"/>
      <c r="CF764" s="325"/>
      <c r="CG764" s="325"/>
      <c r="CH764" s="325"/>
    </row>
    <row r="765" spans="1:86" s="323" customFormat="1" x14ac:dyDescent="0.25">
      <c r="A765" s="102"/>
      <c r="B765" s="102"/>
      <c r="C765" s="102"/>
      <c r="D765" s="102"/>
      <c r="E765" s="102"/>
      <c r="F765" s="102"/>
      <c r="G765" s="102"/>
      <c r="AH765" s="324"/>
      <c r="AI765" s="324"/>
      <c r="AP765" s="324"/>
      <c r="AQ765" s="324"/>
      <c r="BD765" s="324"/>
      <c r="BE765" s="324"/>
      <c r="BF765" s="324"/>
      <c r="BG765" s="324"/>
      <c r="BH765" s="324"/>
      <c r="BI765" s="324"/>
      <c r="BJ765" s="324"/>
      <c r="BK765" s="324"/>
      <c r="BL765" s="324"/>
      <c r="BM765" s="324"/>
      <c r="BN765" s="324"/>
      <c r="BO765" s="324"/>
      <c r="BW765" s="325"/>
      <c r="BX765" s="325"/>
      <c r="BY765" s="325"/>
      <c r="BZ765" s="325"/>
      <c r="CA765" s="325"/>
      <c r="CB765" s="325"/>
      <c r="CC765" s="325"/>
      <c r="CD765" s="325"/>
      <c r="CE765" s="325"/>
      <c r="CF765" s="325"/>
      <c r="CG765" s="325"/>
      <c r="CH765" s="325"/>
    </row>
    <row r="766" spans="1:86" s="323" customFormat="1" x14ac:dyDescent="0.25">
      <c r="A766" s="102"/>
      <c r="B766" s="102"/>
      <c r="C766" s="102"/>
      <c r="D766" s="102"/>
      <c r="E766" s="102"/>
      <c r="F766" s="102"/>
      <c r="G766" s="102"/>
      <c r="AH766" s="324"/>
      <c r="AI766" s="324"/>
      <c r="AP766" s="324"/>
      <c r="AQ766" s="324"/>
      <c r="BD766" s="324"/>
      <c r="BE766" s="324"/>
      <c r="BF766" s="324"/>
      <c r="BG766" s="324"/>
      <c r="BH766" s="324"/>
      <c r="BI766" s="324"/>
      <c r="BJ766" s="324"/>
      <c r="BK766" s="324"/>
      <c r="BL766" s="324"/>
      <c r="BM766" s="324"/>
      <c r="BN766" s="324"/>
      <c r="BO766" s="324"/>
      <c r="BW766" s="325"/>
      <c r="BX766" s="325"/>
      <c r="BY766" s="325"/>
      <c r="BZ766" s="325"/>
      <c r="CA766" s="325"/>
      <c r="CB766" s="325"/>
      <c r="CC766" s="325"/>
      <c r="CD766" s="325"/>
      <c r="CE766" s="325"/>
      <c r="CF766" s="325"/>
      <c r="CG766" s="325"/>
      <c r="CH766" s="325"/>
    </row>
    <row r="767" spans="1:86" s="323" customFormat="1" x14ac:dyDescent="0.25">
      <c r="A767" s="102"/>
      <c r="B767" s="102"/>
      <c r="C767" s="102"/>
      <c r="D767" s="102"/>
      <c r="E767" s="102"/>
      <c r="F767" s="102"/>
      <c r="G767" s="102"/>
      <c r="AH767" s="324"/>
      <c r="AI767" s="324"/>
      <c r="AP767" s="324"/>
      <c r="AQ767" s="324"/>
      <c r="BD767" s="324"/>
      <c r="BE767" s="324"/>
      <c r="BF767" s="324"/>
      <c r="BG767" s="324"/>
      <c r="BH767" s="324"/>
      <c r="BI767" s="324"/>
      <c r="BJ767" s="324"/>
      <c r="BK767" s="324"/>
      <c r="BL767" s="324"/>
      <c r="BM767" s="324"/>
      <c r="BN767" s="324"/>
      <c r="BO767" s="324"/>
      <c r="BW767" s="325"/>
      <c r="BX767" s="325"/>
      <c r="BY767" s="325"/>
      <c r="BZ767" s="325"/>
      <c r="CA767" s="325"/>
      <c r="CB767" s="325"/>
      <c r="CC767" s="325"/>
      <c r="CD767" s="325"/>
      <c r="CE767" s="325"/>
      <c r="CF767" s="325"/>
      <c r="CG767" s="325"/>
      <c r="CH767" s="325"/>
    </row>
    <row r="768" spans="1:86" s="323" customFormat="1" x14ac:dyDescent="0.25">
      <c r="A768" s="102"/>
      <c r="B768" s="102"/>
      <c r="C768" s="102"/>
      <c r="D768" s="102"/>
      <c r="E768" s="102"/>
      <c r="F768" s="102"/>
      <c r="G768" s="102"/>
      <c r="AH768" s="324"/>
      <c r="AI768" s="324"/>
      <c r="AP768" s="324"/>
      <c r="AQ768" s="324"/>
      <c r="BD768" s="324"/>
      <c r="BE768" s="324"/>
      <c r="BF768" s="324"/>
      <c r="BG768" s="324"/>
      <c r="BH768" s="324"/>
      <c r="BI768" s="324"/>
      <c r="BJ768" s="324"/>
      <c r="BK768" s="324"/>
      <c r="BL768" s="324"/>
      <c r="BM768" s="324"/>
      <c r="BN768" s="324"/>
      <c r="BO768" s="324"/>
      <c r="BW768" s="325"/>
      <c r="BX768" s="325"/>
      <c r="BY768" s="325"/>
      <c r="BZ768" s="325"/>
      <c r="CA768" s="325"/>
      <c r="CB768" s="325"/>
      <c r="CC768" s="325"/>
      <c r="CD768" s="325"/>
      <c r="CE768" s="325"/>
      <c r="CF768" s="325"/>
      <c r="CG768" s="325"/>
      <c r="CH768" s="325"/>
    </row>
    <row r="769" spans="1:86" s="323" customFormat="1" x14ac:dyDescent="0.25">
      <c r="A769" s="102"/>
      <c r="B769" s="102"/>
      <c r="C769" s="102"/>
      <c r="D769" s="102"/>
      <c r="E769" s="102"/>
      <c r="F769" s="102"/>
      <c r="G769" s="102"/>
      <c r="AH769" s="324"/>
      <c r="AI769" s="324"/>
      <c r="AP769" s="324"/>
      <c r="AQ769" s="324"/>
      <c r="BD769" s="324"/>
      <c r="BE769" s="324"/>
      <c r="BF769" s="324"/>
      <c r="BG769" s="324"/>
      <c r="BH769" s="324"/>
      <c r="BI769" s="324"/>
      <c r="BJ769" s="324"/>
      <c r="BK769" s="324"/>
      <c r="BL769" s="324"/>
      <c r="BM769" s="324"/>
      <c r="BN769" s="324"/>
      <c r="BO769" s="324"/>
      <c r="BW769" s="325"/>
      <c r="BX769" s="325"/>
      <c r="BY769" s="325"/>
      <c r="BZ769" s="325"/>
      <c r="CA769" s="325"/>
      <c r="CB769" s="325"/>
      <c r="CC769" s="325"/>
      <c r="CD769" s="325"/>
      <c r="CE769" s="325"/>
      <c r="CF769" s="325"/>
      <c r="CG769" s="325"/>
      <c r="CH769" s="325"/>
    </row>
    <row r="770" spans="1:86" s="323" customFormat="1" x14ac:dyDescent="0.25">
      <c r="A770" s="102"/>
      <c r="B770" s="102"/>
      <c r="C770" s="102"/>
      <c r="D770" s="102"/>
      <c r="E770" s="102"/>
      <c r="F770" s="102"/>
      <c r="G770" s="102"/>
      <c r="AH770" s="324"/>
      <c r="AI770" s="324"/>
      <c r="AP770" s="324"/>
      <c r="AQ770" s="324"/>
      <c r="BD770" s="324"/>
      <c r="BE770" s="324"/>
      <c r="BF770" s="324"/>
      <c r="BG770" s="324"/>
      <c r="BH770" s="324"/>
      <c r="BI770" s="324"/>
      <c r="BJ770" s="324"/>
      <c r="BK770" s="324"/>
      <c r="BL770" s="324"/>
      <c r="BM770" s="324"/>
      <c r="BN770" s="324"/>
      <c r="BO770" s="324"/>
      <c r="BW770" s="325"/>
      <c r="BX770" s="325"/>
      <c r="BY770" s="325"/>
      <c r="BZ770" s="325"/>
      <c r="CA770" s="325"/>
      <c r="CB770" s="325"/>
      <c r="CC770" s="325"/>
      <c r="CD770" s="325"/>
      <c r="CE770" s="325"/>
      <c r="CF770" s="325"/>
      <c r="CG770" s="325"/>
      <c r="CH770" s="325"/>
    </row>
    <row r="771" spans="1:86" s="323" customFormat="1" x14ac:dyDescent="0.25">
      <c r="A771" s="102"/>
      <c r="B771" s="102"/>
      <c r="C771" s="102"/>
      <c r="D771" s="102"/>
      <c r="E771" s="102"/>
      <c r="F771" s="102"/>
      <c r="G771" s="102"/>
      <c r="AH771" s="324"/>
      <c r="AI771" s="324"/>
      <c r="AP771" s="324"/>
      <c r="AQ771" s="324"/>
      <c r="BD771" s="324"/>
      <c r="BE771" s="324"/>
      <c r="BF771" s="324"/>
      <c r="BG771" s="324"/>
      <c r="BH771" s="324"/>
      <c r="BI771" s="324"/>
      <c r="BJ771" s="324"/>
      <c r="BK771" s="324"/>
      <c r="BL771" s="324"/>
      <c r="BM771" s="324"/>
      <c r="BN771" s="324"/>
      <c r="BO771" s="324"/>
      <c r="BW771" s="325"/>
      <c r="BX771" s="325"/>
      <c r="BY771" s="325"/>
      <c r="BZ771" s="325"/>
      <c r="CA771" s="325"/>
      <c r="CB771" s="325"/>
      <c r="CC771" s="325"/>
      <c r="CD771" s="325"/>
      <c r="CE771" s="325"/>
      <c r="CF771" s="325"/>
      <c r="CG771" s="325"/>
      <c r="CH771" s="325"/>
    </row>
    <row r="772" spans="1:86" s="323" customFormat="1" x14ac:dyDescent="0.25">
      <c r="A772" s="102"/>
      <c r="B772" s="102"/>
      <c r="C772" s="102"/>
      <c r="D772" s="102"/>
      <c r="E772" s="102"/>
      <c r="F772" s="102"/>
      <c r="G772" s="102"/>
      <c r="AH772" s="324"/>
      <c r="AI772" s="324"/>
      <c r="AP772" s="324"/>
      <c r="AQ772" s="324"/>
      <c r="BD772" s="324"/>
      <c r="BE772" s="324"/>
      <c r="BF772" s="324"/>
      <c r="BG772" s="324"/>
      <c r="BH772" s="324"/>
      <c r="BI772" s="324"/>
      <c r="BJ772" s="324"/>
      <c r="BK772" s="324"/>
      <c r="BL772" s="324"/>
      <c r="BM772" s="324"/>
      <c r="BN772" s="324"/>
      <c r="BO772" s="324"/>
      <c r="BW772" s="325"/>
      <c r="BX772" s="325"/>
      <c r="BY772" s="325"/>
      <c r="BZ772" s="325"/>
      <c r="CA772" s="325"/>
      <c r="CB772" s="325"/>
      <c r="CC772" s="325"/>
      <c r="CD772" s="325"/>
      <c r="CE772" s="325"/>
      <c r="CF772" s="325"/>
      <c r="CG772" s="325"/>
      <c r="CH772" s="325"/>
    </row>
    <row r="773" spans="1:86" s="323" customFormat="1" x14ac:dyDescent="0.25">
      <c r="A773" s="102"/>
      <c r="B773" s="102"/>
      <c r="C773" s="102"/>
      <c r="D773" s="102"/>
      <c r="E773" s="102"/>
      <c r="F773" s="102"/>
      <c r="G773" s="102"/>
      <c r="AH773" s="324"/>
      <c r="AI773" s="324"/>
      <c r="AP773" s="324"/>
      <c r="AQ773" s="324"/>
      <c r="BD773" s="324"/>
      <c r="BE773" s="324"/>
      <c r="BF773" s="324"/>
      <c r="BG773" s="324"/>
      <c r="BH773" s="324"/>
      <c r="BI773" s="324"/>
      <c r="BJ773" s="324"/>
      <c r="BK773" s="324"/>
      <c r="BL773" s="324"/>
      <c r="BM773" s="324"/>
      <c r="BN773" s="324"/>
      <c r="BO773" s="324"/>
      <c r="BW773" s="325"/>
      <c r="BX773" s="325"/>
      <c r="BY773" s="325"/>
      <c r="BZ773" s="325"/>
      <c r="CA773" s="325"/>
      <c r="CB773" s="325"/>
      <c r="CC773" s="325"/>
      <c r="CD773" s="325"/>
      <c r="CE773" s="325"/>
      <c r="CF773" s="325"/>
      <c r="CG773" s="325"/>
      <c r="CH773" s="325"/>
    </row>
    <row r="774" spans="1:86" s="323" customFormat="1" x14ac:dyDescent="0.25">
      <c r="A774" s="102"/>
      <c r="B774" s="102"/>
      <c r="C774" s="102"/>
      <c r="D774" s="102"/>
      <c r="E774" s="102"/>
      <c r="F774" s="102"/>
      <c r="G774" s="102"/>
      <c r="AH774" s="324"/>
      <c r="AI774" s="324"/>
      <c r="AP774" s="324"/>
      <c r="AQ774" s="324"/>
      <c r="BD774" s="324"/>
      <c r="BE774" s="324"/>
      <c r="BF774" s="324"/>
      <c r="BG774" s="324"/>
      <c r="BH774" s="324"/>
      <c r="BI774" s="324"/>
      <c r="BJ774" s="324"/>
      <c r="BK774" s="324"/>
      <c r="BL774" s="324"/>
      <c r="BM774" s="324"/>
      <c r="BN774" s="324"/>
      <c r="BO774" s="324"/>
      <c r="BW774" s="325"/>
      <c r="BX774" s="325"/>
      <c r="BY774" s="325"/>
      <c r="BZ774" s="325"/>
      <c r="CA774" s="325"/>
      <c r="CB774" s="325"/>
      <c r="CC774" s="325"/>
      <c r="CD774" s="325"/>
      <c r="CE774" s="325"/>
      <c r="CF774" s="325"/>
      <c r="CG774" s="325"/>
      <c r="CH774" s="325"/>
    </row>
    <row r="775" spans="1:86" s="323" customFormat="1" x14ac:dyDescent="0.25">
      <c r="A775" s="102"/>
      <c r="B775" s="102"/>
      <c r="C775" s="102"/>
      <c r="D775" s="102"/>
      <c r="E775" s="102"/>
      <c r="F775" s="102"/>
      <c r="G775" s="102"/>
      <c r="AH775" s="324"/>
      <c r="AI775" s="324"/>
      <c r="AP775" s="324"/>
      <c r="AQ775" s="324"/>
      <c r="BD775" s="324"/>
      <c r="BE775" s="324"/>
      <c r="BF775" s="324"/>
      <c r="BG775" s="324"/>
      <c r="BH775" s="324"/>
      <c r="BI775" s="324"/>
      <c r="BJ775" s="324"/>
      <c r="BK775" s="324"/>
      <c r="BL775" s="324"/>
      <c r="BM775" s="324"/>
      <c r="BN775" s="324"/>
      <c r="BO775" s="324"/>
      <c r="BW775" s="325"/>
      <c r="BX775" s="325"/>
      <c r="BY775" s="325"/>
      <c r="BZ775" s="325"/>
      <c r="CA775" s="325"/>
      <c r="CB775" s="325"/>
      <c r="CC775" s="325"/>
      <c r="CD775" s="325"/>
      <c r="CE775" s="325"/>
      <c r="CF775" s="325"/>
      <c r="CG775" s="325"/>
      <c r="CH775" s="325"/>
    </row>
    <row r="776" spans="1:86" s="323" customFormat="1" x14ac:dyDescent="0.25">
      <c r="A776" s="102"/>
      <c r="B776" s="102"/>
      <c r="C776" s="102"/>
      <c r="D776" s="102"/>
      <c r="E776" s="102"/>
      <c r="F776" s="102"/>
      <c r="G776" s="102"/>
      <c r="AH776" s="324"/>
      <c r="AI776" s="324"/>
      <c r="AP776" s="324"/>
      <c r="AQ776" s="324"/>
      <c r="BD776" s="324"/>
      <c r="BE776" s="324"/>
      <c r="BF776" s="324"/>
      <c r="BG776" s="324"/>
      <c r="BH776" s="324"/>
      <c r="BI776" s="324"/>
      <c r="BJ776" s="324"/>
      <c r="BK776" s="324"/>
      <c r="BL776" s="324"/>
      <c r="BM776" s="324"/>
      <c r="BN776" s="324"/>
      <c r="BO776" s="324"/>
      <c r="BW776" s="325"/>
      <c r="BX776" s="325"/>
      <c r="BY776" s="325"/>
      <c r="BZ776" s="325"/>
      <c r="CA776" s="325"/>
      <c r="CB776" s="325"/>
      <c r="CC776" s="325"/>
      <c r="CD776" s="325"/>
      <c r="CE776" s="325"/>
      <c r="CF776" s="325"/>
      <c r="CG776" s="325"/>
      <c r="CH776" s="325"/>
    </row>
    <row r="777" spans="1:86" s="323" customFormat="1" x14ac:dyDescent="0.25">
      <c r="A777" s="102"/>
      <c r="B777" s="102"/>
      <c r="C777" s="102"/>
      <c r="D777" s="102"/>
      <c r="E777" s="102"/>
      <c r="F777" s="102"/>
      <c r="G777" s="102"/>
      <c r="AH777" s="324"/>
      <c r="AI777" s="324"/>
      <c r="AP777" s="324"/>
      <c r="AQ777" s="324"/>
      <c r="BD777" s="324"/>
      <c r="BE777" s="324"/>
      <c r="BF777" s="324"/>
      <c r="BG777" s="324"/>
      <c r="BH777" s="324"/>
      <c r="BI777" s="324"/>
      <c r="BJ777" s="324"/>
      <c r="BK777" s="324"/>
      <c r="BL777" s="324"/>
      <c r="BM777" s="324"/>
      <c r="BN777" s="324"/>
      <c r="BO777" s="324"/>
      <c r="BW777" s="325"/>
      <c r="BX777" s="325"/>
      <c r="BY777" s="325"/>
      <c r="BZ777" s="325"/>
      <c r="CA777" s="325"/>
      <c r="CB777" s="325"/>
      <c r="CC777" s="325"/>
      <c r="CD777" s="325"/>
      <c r="CE777" s="325"/>
      <c r="CF777" s="325"/>
      <c r="CG777" s="325"/>
      <c r="CH777" s="325"/>
    </row>
    <row r="778" spans="1:86" s="323" customFormat="1" x14ac:dyDescent="0.25">
      <c r="A778" s="102"/>
      <c r="B778" s="102"/>
      <c r="C778" s="102"/>
      <c r="D778" s="102"/>
      <c r="E778" s="102"/>
      <c r="F778" s="102"/>
      <c r="G778" s="102"/>
      <c r="AH778" s="324"/>
      <c r="AI778" s="324"/>
      <c r="AP778" s="324"/>
      <c r="AQ778" s="324"/>
      <c r="BD778" s="324"/>
      <c r="BE778" s="324"/>
      <c r="BF778" s="324"/>
      <c r="BG778" s="324"/>
      <c r="BH778" s="324"/>
      <c r="BI778" s="324"/>
      <c r="BJ778" s="324"/>
      <c r="BK778" s="324"/>
      <c r="BL778" s="324"/>
      <c r="BM778" s="324"/>
      <c r="BN778" s="324"/>
      <c r="BO778" s="324"/>
      <c r="BW778" s="325"/>
      <c r="BX778" s="325"/>
      <c r="BY778" s="325"/>
      <c r="BZ778" s="325"/>
      <c r="CA778" s="325"/>
      <c r="CB778" s="325"/>
      <c r="CC778" s="325"/>
      <c r="CD778" s="325"/>
      <c r="CE778" s="325"/>
      <c r="CF778" s="325"/>
      <c r="CG778" s="325"/>
      <c r="CH778" s="325"/>
    </row>
    <row r="779" spans="1:86" s="323" customFormat="1" x14ac:dyDescent="0.25">
      <c r="A779" s="102"/>
      <c r="B779" s="102"/>
      <c r="C779" s="102"/>
      <c r="D779" s="102"/>
      <c r="E779" s="102"/>
      <c r="F779" s="102"/>
      <c r="G779" s="102"/>
      <c r="AH779" s="324"/>
      <c r="AI779" s="324"/>
      <c r="AP779" s="324"/>
      <c r="AQ779" s="324"/>
      <c r="BD779" s="324"/>
      <c r="BE779" s="324"/>
      <c r="BF779" s="324"/>
      <c r="BG779" s="324"/>
      <c r="BH779" s="324"/>
      <c r="BI779" s="324"/>
      <c r="BJ779" s="324"/>
      <c r="BK779" s="324"/>
      <c r="BL779" s="324"/>
      <c r="BM779" s="324"/>
      <c r="BN779" s="324"/>
      <c r="BO779" s="324"/>
      <c r="BW779" s="325"/>
      <c r="BX779" s="325"/>
      <c r="BY779" s="325"/>
      <c r="BZ779" s="325"/>
      <c r="CA779" s="325"/>
      <c r="CB779" s="325"/>
      <c r="CC779" s="325"/>
      <c r="CD779" s="325"/>
      <c r="CE779" s="325"/>
      <c r="CF779" s="325"/>
      <c r="CG779" s="325"/>
      <c r="CH779" s="325"/>
    </row>
    <row r="780" spans="1:86" s="323" customFormat="1" x14ac:dyDescent="0.25">
      <c r="A780" s="102"/>
      <c r="B780" s="102"/>
      <c r="C780" s="102"/>
      <c r="D780" s="102"/>
      <c r="E780" s="102"/>
      <c r="F780" s="102"/>
      <c r="G780" s="102"/>
      <c r="AH780" s="324"/>
      <c r="AI780" s="324"/>
      <c r="AP780" s="324"/>
      <c r="AQ780" s="324"/>
      <c r="BD780" s="324"/>
      <c r="BE780" s="324"/>
      <c r="BF780" s="324"/>
      <c r="BG780" s="324"/>
      <c r="BH780" s="324"/>
      <c r="BI780" s="324"/>
      <c r="BJ780" s="324"/>
      <c r="BK780" s="324"/>
      <c r="BL780" s="324"/>
      <c r="BM780" s="324"/>
      <c r="BN780" s="324"/>
      <c r="BO780" s="324"/>
      <c r="BW780" s="325"/>
      <c r="BX780" s="325"/>
      <c r="BY780" s="325"/>
      <c r="BZ780" s="325"/>
      <c r="CA780" s="325"/>
      <c r="CB780" s="325"/>
      <c r="CC780" s="325"/>
      <c r="CD780" s="325"/>
      <c r="CE780" s="325"/>
      <c r="CF780" s="325"/>
      <c r="CG780" s="325"/>
      <c r="CH780" s="325"/>
    </row>
    <row r="781" spans="1:86" s="323" customFormat="1" x14ac:dyDescent="0.25">
      <c r="A781" s="102"/>
      <c r="B781" s="102"/>
      <c r="C781" s="102"/>
      <c r="D781" s="102"/>
      <c r="E781" s="102"/>
      <c r="F781" s="102"/>
      <c r="G781" s="102"/>
      <c r="AH781" s="324"/>
      <c r="AI781" s="324"/>
      <c r="AP781" s="324"/>
      <c r="AQ781" s="324"/>
      <c r="BD781" s="324"/>
      <c r="BE781" s="324"/>
      <c r="BF781" s="324"/>
      <c r="BG781" s="324"/>
      <c r="BH781" s="324"/>
      <c r="BI781" s="324"/>
      <c r="BJ781" s="324"/>
      <c r="BK781" s="324"/>
      <c r="BL781" s="324"/>
      <c r="BM781" s="324"/>
      <c r="BN781" s="324"/>
      <c r="BO781" s="324"/>
      <c r="BW781" s="325"/>
      <c r="BX781" s="325"/>
      <c r="BY781" s="325"/>
      <c r="BZ781" s="325"/>
      <c r="CA781" s="325"/>
      <c r="CB781" s="325"/>
      <c r="CC781" s="325"/>
      <c r="CD781" s="325"/>
      <c r="CE781" s="325"/>
      <c r="CF781" s="325"/>
      <c r="CG781" s="325"/>
      <c r="CH781" s="325"/>
    </row>
    <row r="782" spans="1:86" s="323" customFormat="1" x14ac:dyDescent="0.25">
      <c r="A782" s="102"/>
      <c r="B782" s="102"/>
      <c r="C782" s="102"/>
      <c r="D782" s="102"/>
      <c r="E782" s="102"/>
      <c r="F782" s="102"/>
      <c r="G782" s="102"/>
      <c r="AH782" s="324"/>
      <c r="AI782" s="324"/>
      <c r="AP782" s="324"/>
      <c r="AQ782" s="324"/>
      <c r="BD782" s="324"/>
      <c r="BE782" s="324"/>
      <c r="BF782" s="324"/>
      <c r="BG782" s="324"/>
      <c r="BH782" s="324"/>
      <c r="BI782" s="324"/>
      <c r="BJ782" s="324"/>
      <c r="BK782" s="324"/>
      <c r="BL782" s="324"/>
      <c r="BM782" s="324"/>
      <c r="BN782" s="324"/>
      <c r="BO782" s="324"/>
      <c r="BW782" s="325"/>
      <c r="BX782" s="325"/>
      <c r="BY782" s="325"/>
      <c r="BZ782" s="325"/>
      <c r="CA782" s="325"/>
      <c r="CB782" s="325"/>
      <c r="CC782" s="325"/>
      <c r="CD782" s="325"/>
      <c r="CE782" s="325"/>
      <c r="CF782" s="325"/>
      <c r="CG782" s="325"/>
      <c r="CH782" s="325"/>
    </row>
    <row r="783" spans="1:86" s="323" customFormat="1" x14ac:dyDescent="0.25">
      <c r="A783" s="102"/>
      <c r="B783" s="102"/>
      <c r="C783" s="102"/>
      <c r="D783" s="102"/>
      <c r="E783" s="102"/>
      <c r="F783" s="102"/>
      <c r="G783" s="102"/>
      <c r="AH783" s="324"/>
      <c r="AI783" s="324"/>
      <c r="AP783" s="324"/>
      <c r="AQ783" s="324"/>
      <c r="BD783" s="324"/>
      <c r="BE783" s="324"/>
      <c r="BF783" s="324"/>
      <c r="BG783" s="324"/>
      <c r="BH783" s="324"/>
      <c r="BI783" s="324"/>
      <c r="BJ783" s="324"/>
      <c r="BK783" s="324"/>
      <c r="BL783" s="324"/>
      <c r="BM783" s="324"/>
      <c r="BN783" s="324"/>
      <c r="BO783" s="324"/>
      <c r="BW783" s="325"/>
      <c r="BX783" s="325"/>
      <c r="BY783" s="325"/>
      <c r="BZ783" s="325"/>
      <c r="CA783" s="325"/>
      <c r="CB783" s="325"/>
      <c r="CC783" s="325"/>
      <c r="CD783" s="325"/>
      <c r="CE783" s="325"/>
      <c r="CF783" s="325"/>
      <c r="CG783" s="325"/>
      <c r="CH783" s="325"/>
    </row>
    <row r="784" spans="1:86" s="323" customFormat="1" x14ac:dyDescent="0.25">
      <c r="A784" s="102"/>
      <c r="B784" s="102"/>
      <c r="C784" s="102"/>
      <c r="D784" s="102"/>
      <c r="E784" s="102"/>
      <c r="F784" s="102"/>
      <c r="G784" s="102"/>
      <c r="AH784" s="324"/>
      <c r="AI784" s="324"/>
      <c r="AP784" s="324"/>
      <c r="AQ784" s="324"/>
      <c r="BD784" s="324"/>
      <c r="BE784" s="324"/>
      <c r="BF784" s="324"/>
      <c r="BG784" s="324"/>
      <c r="BH784" s="324"/>
      <c r="BI784" s="324"/>
      <c r="BJ784" s="324"/>
      <c r="BK784" s="324"/>
      <c r="BL784" s="324"/>
      <c r="BM784" s="324"/>
      <c r="BN784" s="324"/>
      <c r="BO784" s="324"/>
      <c r="BW784" s="325"/>
      <c r="BX784" s="325"/>
      <c r="BY784" s="325"/>
      <c r="BZ784" s="325"/>
      <c r="CA784" s="325"/>
      <c r="CB784" s="325"/>
      <c r="CC784" s="325"/>
      <c r="CD784" s="325"/>
      <c r="CE784" s="325"/>
      <c r="CF784" s="325"/>
      <c r="CG784" s="325"/>
      <c r="CH784" s="325"/>
    </row>
    <row r="785" spans="1:86" s="323" customFormat="1" x14ac:dyDescent="0.25">
      <c r="A785" s="102"/>
      <c r="B785" s="102"/>
      <c r="C785" s="102"/>
      <c r="D785" s="102"/>
      <c r="E785" s="102"/>
      <c r="F785" s="102"/>
      <c r="G785" s="102"/>
      <c r="AH785" s="324"/>
      <c r="AI785" s="324"/>
      <c r="AP785" s="324"/>
      <c r="AQ785" s="324"/>
      <c r="BD785" s="324"/>
      <c r="BE785" s="324"/>
      <c r="BF785" s="324"/>
      <c r="BG785" s="324"/>
      <c r="BH785" s="324"/>
      <c r="BI785" s="324"/>
      <c r="BJ785" s="324"/>
      <c r="BK785" s="324"/>
      <c r="BL785" s="324"/>
      <c r="BM785" s="324"/>
      <c r="BN785" s="324"/>
      <c r="BO785" s="324"/>
      <c r="BW785" s="325"/>
      <c r="BX785" s="325"/>
      <c r="BY785" s="325"/>
      <c r="BZ785" s="325"/>
      <c r="CA785" s="325"/>
      <c r="CB785" s="325"/>
      <c r="CC785" s="325"/>
      <c r="CD785" s="325"/>
      <c r="CE785" s="325"/>
      <c r="CF785" s="325"/>
      <c r="CG785" s="325"/>
      <c r="CH785" s="325"/>
    </row>
    <row r="786" spans="1:86" s="323" customFormat="1" x14ac:dyDescent="0.25">
      <c r="A786" s="102"/>
      <c r="B786" s="102"/>
      <c r="C786" s="102"/>
      <c r="D786" s="102"/>
      <c r="E786" s="102"/>
      <c r="F786" s="102"/>
      <c r="G786" s="102"/>
      <c r="AH786" s="324"/>
      <c r="AI786" s="324"/>
      <c r="AP786" s="324"/>
      <c r="AQ786" s="324"/>
      <c r="BD786" s="324"/>
      <c r="BE786" s="324"/>
      <c r="BF786" s="324"/>
      <c r="BG786" s="324"/>
      <c r="BH786" s="324"/>
      <c r="BI786" s="324"/>
      <c r="BJ786" s="324"/>
      <c r="BK786" s="324"/>
      <c r="BL786" s="324"/>
      <c r="BM786" s="324"/>
      <c r="BN786" s="324"/>
      <c r="BO786" s="324"/>
      <c r="BW786" s="325"/>
      <c r="BX786" s="325"/>
      <c r="BY786" s="325"/>
      <c r="BZ786" s="325"/>
      <c r="CA786" s="325"/>
      <c r="CB786" s="325"/>
      <c r="CC786" s="325"/>
      <c r="CD786" s="325"/>
      <c r="CE786" s="325"/>
      <c r="CF786" s="325"/>
      <c r="CG786" s="325"/>
      <c r="CH786" s="325"/>
    </row>
    <row r="787" spans="1:86" s="323" customFormat="1" x14ac:dyDescent="0.25">
      <c r="A787" s="102"/>
      <c r="B787" s="102"/>
      <c r="C787" s="102"/>
      <c r="D787" s="102"/>
      <c r="E787" s="102"/>
      <c r="F787" s="102"/>
      <c r="G787" s="102"/>
      <c r="AH787" s="324"/>
      <c r="AI787" s="324"/>
      <c r="AP787" s="324"/>
      <c r="AQ787" s="324"/>
      <c r="BD787" s="324"/>
      <c r="BE787" s="324"/>
      <c r="BF787" s="324"/>
      <c r="BG787" s="324"/>
      <c r="BH787" s="324"/>
      <c r="BI787" s="324"/>
      <c r="BJ787" s="324"/>
      <c r="BK787" s="324"/>
      <c r="BL787" s="324"/>
      <c r="BM787" s="324"/>
      <c r="BN787" s="324"/>
      <c r="BO787" s="324"/>
      <c r="BW787" s="325"/>
      <c r="BX787" s="325"/>
      <c r="BY787" s="325"/>
      <c r="BZ787" s="325"/>
      <c r="CA787" s="325"/>
      <c r="CB787" s="325"/>
      <c r="CC787" s="325"/>
      <c r="CD787" s="325"/>
      <c r="CE787" s="325"/>
      <c r="CF787" s="325"/>
      <c r="CG787" s="325"/>
      <c r="CH787" s="325"/>
    </row>
    <row r="788" spans="1:86" s="323" customFormat="1" x14ac:dyDescent="0.25">
      <c r="A788" s="102"/>
      <c r="B788" s="102"/>
      <c r="C788" s="102"/>
      <c r="D788" s="102"/>
      <c r="E788" s="102"/>
      <c r="F788" s="102"/>
      <c r="G788" s="102"/>
      <c r="AH788" s="324"/>
      <c r="AI788" s="324"/>
      <c r="AP788" s="324"/>
      <c r="AQ788" s="324"/>
      <c r="BD788" s="324"/>
      <c r="BE788" s="324"/>
      <c r="BF788" s="324"/>
      <c r="BG788" s="324"/>
      <c r="BH788" s="324"/>
      <c r="BI788" s="324"/>
      <c r="BJ788" s="324"/>
      <c r="BK788" s="324"/>
      <c r="BL788" s="324"/>
      <c r="BM788" s="324"/>
      <c r="BN788" s="324"/>
      <c r="BO788" s="324"/>
      <c r="BW788" s="325"/>
      <c r="BX788" s="325"/>
      <c r="BY788" s="325"/>
      <c r="BZ788" s="325"/>
      <c r="CA788" s="325"/>
      <c r="CB788" s="325"/>
      <c r="CC788" s="325"/>
      <c r="CD788" s="325"/>
      <c r="CE788" s="325"/>
      <c r="CF788" s="325"/>
      <c r="CG788" s="325"/>
      <c r="CH788" s="325"/>
    </row>
    <row r="789" spans="1:86" s="323" customFormat="1" x14ac:dyDescent="0.25">
      <c r="A789" s="102"/>
      <c r="B789" s="102"/>
      <c r="C789" s="102"/>
      <c r="D789" s="102"/>
      <c r="E789" s="102"/>
      <c r="F789" s="102"/>
      <c r="G789" s="102"/>
      <c r="AH789" s="324"/>
      <c r="AI789" s="324"/>
      <c r="AP789" s="324"/>
      <c r="AQ789" s="324"/>
      <c r="BD789" s="324"/>
      <c r="BE789" s="324"/>
      <c r="BF789" s="324"/>
      <c r="BG789" s="324"/>
      <c r="BH789" s="324"/>
      <c r="BI789" s="324"/>
      <c r="BJ789" s="324"/>
      <c r="BK789" s="324"/>
      <c r="BL789" s="324"/>
      <c r="BM789" s="324"/>
      <c r="BN789" s="324"/>
      <c r="BO789" s="324"/>
      <c r="BW789" s="325"/>
      <c r="BX789" s="325"/>
      <c r="BY789" s="325"/>
      <c r="BZ789" s="325"/>
      <c r="CA789" s="325"/>
      <c r="CB789" s="325"/>
      <c r="CC789" s="325"/>
      <c r="CD789" s="325"/>
      <c r="CE789" s="325"/>
      <c r="CF789" s="325"/>
      <c r="CG789" s="325"/>
      <c r="CH789" s="325"/>
    </row>
    <row r="790" spans="1:86" s="323" customFormat="1" x14ac:dyDescent="0.25">
      <c r="A790" s="102"/>
      <c r="B790" s="102"/>
      <c r="C790" s="102"/>
      <c r="D790" s="102"/>
      <c r="E790" s="102"/>
      <c r="F790" s="102"/>
      <c r="G790" s="102"/>
      <c r="AH790" s="324"/>
      <c r="AI790" s="324"/>
      <c r="AP790" s="324"/>
      <c r="AQ790" s="324"/>
      <c r="BD790" s="324"/>
      <c r="BE790" s="324"/>
      <c r="BF790" s="324"/>
      <c r="BG790" s="324"/>
      <c r="BH790" s="324"/>
      <c r="BI790" s="324"/>
      <c r="BJ790" s="324"/>
      <c r="BK790" s="324"/>
      <c r="BL790" s="324"/>
      <c r="BM790" s="324"/>
      <c r="BN790" s="324"/>
      <c r="BO790" s="324"/>
      <c r="BW790" s="325"/>
      <c r="BX790" s="325"/>
      <c r="BY790" s="325"/>
      <c r="BZ790" s="325"/>
      <c r="CA790" s="325"/>
      <c r="CB790" s="325"/>
      <c r="CC790" s="325"/>
      <c r="CD790" s="325"/>
      <c r="CE790" s="325"/>
      <c r="CF790" s="325"/>
      <c r="CG790" s="325"/>
      <c r="CH790" s="325"/>
    </row>
    <row r="791" spans="1:86" s="323" customFormat="1" x14ac:dyDescent="0.25">
      <c r="A791" s="102"/>
      <c r="B791" s="102"/>
      <c r="C791" s="102"/>
      <c r="D791" s="102"/>
      <c r="E791" s="102"/>
      <c r="F791" s="102"/>
      <c r="G791" s="102"/>
      <c r="AH791" s="324"/>
      <c r="AI791" s="324"/>
      <c r="AP791" s="324"/>
      <c r="AQ791" s="324"/>
      <c r="BD791" s="324"/>
      <c r="BE791" s="324"/>
      <c r="BF791" s="324"/>
      <c r="BG791" s="324"/>
      <c r="BH791" s="324"/>
      <c r="BI791" s="324"/>
      <c r="BJ791" s="324"/>
      <c r="BK791" s="324"/>
      <c r="BL791" s="324"/>
      <c r="BM791" s="324"/>
      <c r="BN791" s="324"/>
      <c r="BO791" s="324"/>
      <c r="BW791" s="325"/>
      <c r="BX791" s="325"/>
      <c r="BY791" s="325"/>
      <c r="BZ791" s="325"/>
      <c r="CA791" s="325"/>
      <c r="CB791" s="325"/>
      <c r="CC791" s="325"/>
      <c r="CD791" s="325"/>
      <c r="CE791" s="325"/>
      <c r="CF791" s="325"/>
      <c r="CG791" s="325"/>
      <c r="CH791" s="325"/>
    </row>
    <row r="792" spans="1:86" s="323" customFormat="1" x14ac:dyDescent="0.25">
      <c r="A792" s="102"/>
      <c r="B792" s="102"/>
      <c r="C792" s="102"/>
      <c r="D792" s="102"/>
      <c r="E792" s="102"/>
      <c r="F792" s="102"/>
      <c r="G792" s="102"/>
      <c r="AH792" s="324"/>
      <c r="AI792" s="324"/>
      <c r="AP792" s="324"/>
      <c r="AQ792" s="324"/>
      <c r="BD792" s="324"/>
      <c r="BE792" s="324"/>
      <c r="BF792" s="324"/>
      <c r="BG792" s="324"/>
      <c r="BH792" s="324"/>
      <c r="BI792" s="324"/>
      <c r="BJ792" s="324"/>
      <c r="BK792" s="324"/>
      <c r="BL792" s="324"/>
      <c r="BM792" s="324"/>
      <c r="BN792" s="324"/>
      <c r="BO792" s="324"/>
      <c r="BW792" s="325"/>
      <c r="BX792" s="325"/>
      <c r="BY792" s="325"/>
      <c r="BZ792" s="325"/>
      <c r="CA792" s="325"/>
      <c r="CB792" s="325"/>
      <c r="CC792" s="325"/>
      <c r="CD792" s="325"/>
      <c r="CE792" s="325"/>
      <c r="CF792" s="325"/>
      <c r="CG792" s="325"/>
      <c r="CH792" s="325"/>
    </row>
    <row r="793" spans="1:86" s="323" customFormat="1" x14ac:dyDescent="0.25">
      <c r="A793" s="102"/>
      <c r="B793" s="102"/>
      <c r="C793" s="102"/>
      <c r="D793" s="102"/>
      <c r="E793" s="102"/>
      <c r="F793" s="102"/>
      <c r="G793" s="102"/>
      <c r="AH793" s="324"/>
      <c r="AI793" s="324"/>
      <c r="AP793" s="324"/>
      <c r="AQ793" s="324"/>
      <c r="BD793" s="324"/>
      <c r="BE793" s="324"/>
      <c r="BF793" s="324"/>
      <c r="BG793" s="324"/>
      <c r="BH793" s="324"/>
      <c r="BI793" s="324"/>
      <c r="BJ793" s="324"/>
      <c r="BK793" s="324"/>
      <c r="BL793" s="324"/>
      <c r="BM793" s="324"/>
      <c r="BN793" s="324"/>
      <c r="BO793" s="324"/>
      <c r="BW793" s="325"/>
      <c r="BX793" s="325"/>
      <c r="BY793" s="325"/>
      <c r="BZ793" s="325"/>
      <c r="CA793" s="325"/>
      <c r="CB793" s="325"/>
      <c r="CC793" s="325"/>
      <c r="CD793" s="325"/>
      <c r="CE793" s="325"/>
      <c r="CF793" s="325"/>
      <c r="CG793" s="325"/>
      <c r="CH793" s="325"/>
    </row>
    <row r="794" spans="1:86" s="323" customFormat="1" x14ac:dyDescent="0.25">
      <c r="A794" s="102"/>
      <c r="B794" s="102"/>
      <c r="C794" s="102"/>
      <c r="D794" s="102"/>
      <c r="E794" s="102"/>
      <c r="F794" s="102"/>
      <c r="G794" s="102"/>
      <c r="AH794" s="324"/>
      <c r="AI794" s="324"/>
      <c r="AP794" s="324"/>
      <c r="AQ794" s="324"/>
      <c r="BD794" s="324"/>
      <c r="BE794" s="324"/>
      <c r="BF794" s="324"/>
      <c r="BG794" s="324"/>
      <c r="BH794" s="324"/>
      <c r="BI794" s="324"/>
      <c r="BJ794" s="324"/>
      <c r="BK794" s="324"/>
      <c r="BL794" s="324"/>
      <c r="BM794" s="324"/>
      <c r="BN794" s="324"/>
      <c r="BO794" s="324"/>
      <c r="BW794" s="325"/>
      <c r="BX794" s="325"/>
      <c r="BY794" s="325"/>
      <c r="BZ794" s="325"/>
      <c r="CA794" s="325"/>
      <c r="CB794" s="325"/>
      <c r="CC794" s="325"/>
      <c r="CD794" s="325"/>
      <c r="CE794" s="325"/>
      <c r="CF794" s="325"/>
      <c r="CG794" s="325"/>
      <c r="CH794" s="325"/>
    </row>
    <row r="795" spans="1:86" s="323" customFormat="1" x14ac:dyDescent="0.25">
      <c r="A795" s="102"/>
      <c r="B795" s="102"/>
      <c r="C795" s="102"/>
      <c r="D795" s="102"/>
      <c r="E795" s="102"/>
      <c r="F795" s="102"/>
      <c r="G795" s="102"/>
      <c r="AH795" s="324"/>
      <c r="AI795" s="324"/>
      <c r="AP795" s="324"/>
      <c r="AQ795" s="324"/>
      <c r="BD795" s="324"/>
      <c r="BE795" s="324"/>
      <c r="BF795" s="324"/>
      <c r="BG795" s="324"/>
      <c r="BH795" s="324"/>
      <c r="BI795" s="324"/>
      <c r="BJ795" s="324"/>
      <c r="BK795" s="324"/>
      <c r="BL795" s="324"/>
      <c r="BM795" s="324"/>
      <c r="BN795" s="324"/>
      <c r="BO795" s="324"/>
      <c r="BW795" s="325"/>
      <c r="BX795" s="325"/>
      <c r="BY795" s="325"/>
      <c r="BZ795" s="325"/>
      <c r="CA795" s="325"/>
      <c r="CB795" s="325"/>
      <c r="CC795" s="325"/>
      <c r="CD795" s="325"/>
      <c r="CE795" s="325"/>
      <c r="CF795" s="325"/>
      <c r="CG795" s="325"/>
      <c r="CH795" s="325"/>
    </row>
    <row r="796" spans="1:86" s="323" customFormat="1" x14ac:dyDescent="0.25">
      <c r="A796" s="102"/>
      <c r="B796" s="102"/>
      <c r="C796" s="102"/>
      <c r="D796" s="102"/>
      <c r="E796" s="102"/>
      <c r="F796" s="102"/>
      <c r="G796" s="102"/>
      <c r="AH796" s="324"/>
      <c r="AI796" s="324"/>
      <c r="AP796" s="324"/>
      <c r="AQ796" s="324"/>
      <c r="BD796" s="324"/>
      <c r="BE796" s="324"/>
      <c r="BF796" s="324"/>
      <c r="BG796" s="324"/>
      <c r="BH796" s="324"/>
      <c r="BI796" s="324"/>
      <c r="BJ796" s="324"/>
      <c r="BK796" s="324"/>
      <c r="BL796" s="324"/>
      <c r="BM796" s="324"/>
      <c r="BN796" s="324"/>
      <c r="BO796" s="324"/>
      <c r="BW796" s="325"/>
      <c r="BX796" s="325"/>
      <c r="BY796" s="325"/>
      <c r="BZ796" s="325"/>
      <c r="CA796" s="325"/>
      <c r="CB796" s="325"/>
      <c r="CC796" s="325"/>
      <c r="CD796" s="325"/>
      <c r="CE796" s="325"/>
      <c r="CF796" s="325"/>
      <c r="CG796" s="325"/>
      <c r="CH796" s="325"/>
    </row>
    <row r="797" spans="1:86" s="323" customFormat="1" x14ac:dyDescent="0.25">
      <c r="A797" s="102"/>
      <c r="B797" s="102"/>
      <c r="C797" s="102"/>
      <c r="D797" s="102"/>
      <c r="E797" s="102"/>
      <c r="F797" s="102"/>
      <c r="G797" s="102"/>
      <c r="AH797" s="324"/>
      <c r="AI797" s="324"/>
      <c r="AP797" s="324"/>
      <c r="AQ797" s="324"/>
      <c r="BD797" s="324"/>
      <c r="BE797" s="324"/>
      <c r="BF797" s="324"/>
      <c r="BG797" s="324"/>
      <c r="BH797" s="324"/>
      <c r="BI797" s="324"/>
      <c r="BJ797" s="324"/>
      <c r="BK797" s="324"/>
      <c r="BL797" s="324"/>
      <c r="BM797" s="324"/>
      <c r="BN797" s="324"/>
      <c r="BO797" s="324"/>
      <c r="BW797" s="325"/>
      <c r="BX797" s="325"/>
      <c r="BY797" s="325"/>
      <c r="BZ797" s="325"/>
      <c r="CA797" s="325"/>
      <c r="CB797" s="325"/>
      <c r="CC797" s="325"/>
      <c r="CD797" s="325"/>
      <c r="CE797" s="325"/>
      <c r="CF797" s="325"/>
      <c r="CG797" s="325"/>
      <c r="CH797" s="325"/>
    </row>
    <row r="798" spans="1:86" s="323" customFormat="1" x14ac:dyDescent="0.25">
      <c r="A798" s="102"/>
      <c r="B798" s="102"/>
      <c r="C798" s="102"/>
      <c r="D798" s="102"/>
      <c r="E798" s="102"/>
      <c r="F798" s="102"/>
      <c r="G798" s="102"/>
      <c r="AH798" s="324"/>
      <c r="AI798" s="324"/>
      <c r="AP798" s="324"/>
      <c r="AQ798" s="324"/>
      <c r="BD798" s="324"/>
      <c r="BE798" s="324"/>
      <c r="BF798" s="324"/>
      <c r="BG798" s="324"/>
      <c r="BH798" s="324"/>
      <c r="BI798" s="324"/>
      <c r="BJ798" s="324"/>
      <c r="BK798" s="324"/>
      <c r="BL798" s="324"/>
      <c r="BM798" s="324"/>
      <c r="BN798" s="324"/>
      <c r="BO798" s="324"/>
      <c r="BW798" s="325"/>
      <c r="BX798" s="325"/>
      <c r="BY798" s="325"/>
      <c r="BZ798" s="325"/>
      <c r="CA798" s="325"/>
      <c r="CB798" s="325"/>
      <c r="CC798" s="325"/>
      <c r="CD798" s="325"/>
      <c r="CE798" s="325"/>
      <c r="CF798" s="325"/>
      <c r="CG798" s="325"/>
      <c r="CH798" s="325"/>
    </row>
    <row r="799" spans="1:86" s="323" customFormat="1" x14ac:dyDescent="0.25">
      <c r="A799" s="102"/>
      <c r="B799" s="102"/>
      <c r="C799" s="102"/>
      <c r="D799" s="102"/>
      <c r="E799" s="102"/>
      <c r="F799" s="102"/>
      <c r="G799" s="102"/>
      <c r="AH799" s="324"/>
      <c r="AI799" s="324"/>
      <c r="AP799" s="324"/>
      <c r="AQ799" s="324"/>
      <c r="BD799" s="324"/>
      <c r="BE799" s="324"/>
      <c r="BF799" s="324"/>
      <c r="BG799" s="324"/>
      <c r="BH799" s="324"/>
      <c r="BI799" s="324"/>
      <c r="BJ799" s="324"/>
      <c r="BK799" s="324"/>
      <c r="BL799" s="324"/>
      <c r="BM799" s="324"/>
      <c r="BN799" s="324"/>
      <c r="BO799" s="324"/>
      <c r="BW799" s="325"/>
      <c r="BX799" s="325"/>
      <c r="BY799" s="325"/>
      <c r="BZ799" s="325"/>
      <c r="CA799" s="325"/>
      <c r="CB799" s="325"/>
      <c r="CC799" s="325"/>
      <c r="CD799" s="325"/>
      <c r="CE799" s="325"/>
      <c r="CF799" s="325"/>
      <c r="CG799" s="325"/>
      <c r="CH799" s="325"/>
    </row>
    <row r="800" spans="1:86" s="323" customFormat="1" x14ac:dyDescent="0.25">
      <c r="A800" s="102"/>
      <c r="B800" s="102"/>
      <c r="C800" s="102"/>
      <c r="D800" s="102"/>
      <c r="E800" s="102"/>
      <c r="F800" s="102"/>
      <c r="G800" s="102"/>
      <c r="AH800" s="324"/>
      <c r="AI800" s="324"/>
      <c r="AP800" s="324"/>
      <c r="AQ800" s="324"/>
      <c r="BD800" s="324"/>
      <c r="BE800" s="324"/>
      <c r="BF800" s="324"/>
      <c r="BG800" s="324"/>
      <c r="BH800" s="324"/>
      <c r="BI800" s="324"/>
      <c r="BJ800" s="324"/>
      <c r="BK800" s="324"/>
      <c r="BL800" s="324"/>
      <c r="BM800" s="324"/>
      <c r="BN800" s="324"/>
      <c r="BO800" s="324"/>
      <c r="BW800" s="325"/>
      <c r="BX800" s="325"/>
      <c r="BY800" s="325"/>
      <c r="BZ800" s="325"/>
      <c r="CA800" s="325"/>
      <c r="CB800" s="325"/>
      <c r="CC800" s="325"/>
      <c r="CD800" s="325"/>
      <c r="CE800" s="325"/>
      <c r="CF800" s="325"/>
      <c r="CG800" s="325"/>
      <c r="CH800" s="325"/>
    </row>
    <row r="801" spans="1:86" s="323" customFormat="1" x14ac:dyDescent="0.25">
      <c r="A801" s="102"/>
      <c r="B801" s="102"/>
      <c r="C801" s="102"/>
      <c r="D801" s="102"/>
      <c r="E801" s="102"/>
      <c r="F801" s="102"/>
      <c r="G801" s="102"/>
      <c r="AH801" s="324"/>
      <c r="AI801" s="324"/>
      <c r="AP801" s="324"/>
      <c r="AQ801" s="324"/>
      <c r="BD801" s="324"/>
      <c r="BE801" s="324"/>
      <c r="BF801" s="324"/>
      <c r="BG801" s="324"/>
      <c r="BH801" s="324"/>
      <c r="BI801" s="324"/>
      <c r="BJ801" s="324"/>
      <c r="BK801" s="324"/>
      <c r="BL801" s="324"/>
      <c r="BM801" s="324"/>
      <c r="BN801" s="324"/>
      <c r="BO801" s="324"/>
      <c r="BW801" s="325"/>
      <c r="BX801" s="325"/>
      <c r="BY801" s="325"/>
      <c r="BZ801" s="325"/>
      <c r="CA801" s="325"/>
      <c r="CB801" s="325"/>
      <c r="CC801" s="325"/>
      <c r="CD801" s="325"/>
      <c r="CE801" s="325"/>
      <c r="CF801" s="325"/>
      <c r="CG801" s="325"/>
      <c r="CH801" s="325"/>
    </row>
    <row r="802" spans="1:86" s="323" customFormat="1" x14ac:dyDescent="0.25">
      <c r="A802" s="102"/>
      <c r="B802" s="102"/>
      <c r="C802" s="102"/>
      <c r="D802" s="102"/>
      <c r="E802" s="102"/>
      <c r="F802" s="102"/>
      <c r="G802" s="102"/>
      <c r="AH802" s="324"/>
      <c r="AI802" s="324"/>
      <c r="AP802" s="324"/>
      <c r="AQ802" s="324"/>
      <c r="BD802" s="324"/>
      <c r="BE802" s="324"/>
      <c r="BF802" s="324"/>
      <c r="BG802" s="324"/>
      <c r="BH802" s="324"/>
      <c r="BI802" s="324"/>
      <c r="BJ802" s="324"/>
      <c r="BK802" s="324"/>
      <c r="BL802" s="324"/>
      <c r="BM802" s="324"/>
      <c r="BN802" s="324"/>
      <c r="BO802" s="324"/>
      <c r="BW802" s="325"/>
      <c r="BX802" s="325"/>
      <c r="BY802" s="325"/>
      <c r="BZ802" s="325"/>
      <c r="CA802" s="325"/>
      <c r="CB802" s="325"/>
      <c r="CC802" s="325"/>
      <c r="CD802" s="325"/>
      <c r="CE802" s="325"/>
      <c r="CF802" s="325"/>
      <c r="CG802" s="325"/>
      <c r="CH802" s="325"/>
    </row>
    <row r="803" spans="1:86" s="323" customFormat="1" x14ac:dyDescent="0.25">
      <c r="A803" s="102"/>
      <c r="B803" s="102"/>
      <c r="C803" s="102"/>
      <c r="D803" s="102"/>
      <c r="E803" s="102"/>
      <c r="F803" s="102"/>
      <c r="G803" s="102"/>
      <c r="AH803" s="324"/>
      <c r="AI803" s="324"/>
      <c r="AP803" s="324"/>
      <c r="AQ803" s="324"/>
      <c r="BD803" s="324"/>
      <c r="BE803" s="324"/>
      <c r="BF803" s="324"/>
      <c r="BG803" s="324"/>
      <c r="BH803" s="324"/>
      <c r="BI803" s="324"/>
      <c r="BJ803" s="324"/>
      <c r="BK803" s="324"/>
      <c r="BL803" s="324"/>
      <c r="BM803" s="324"/>
      <c r="BN803" s="324"/>
      <c r="BO803" s="324"/>
      <c r="BW803" s="325"/>
      <c r="BX803" s="325"/>
      <c r="BY803" s="325"/>
      <c r="BZ803" s="325"/>
      <c r="CA803" s="325"/>
      <c r="CB803" s="325"/>
      <c r="CC803" s="325"/>
      <c r="CD803" s="325"/>
      <c r="CE803" s="325"/>
      <c r="CF803" s="325"/>
      <c r="CG803" s="325"/>
      <c r="CH803" s="325"/>
    </row>
    <row r="804" spans="1:86" s="323" customFormat="1" x14ac:dyDescent="0.25">
      <c r="A804" s="102"/>
      <c r="B804" s="102"/>
      <c r="C804" s="102"/>
      <c r="D804" s="102"/>
      <c r="E804" s="102"/>
      <c r="F804" s="102"/>
      <c r="G804" s="102"/>
      <c r="AH804" s="324"/>
      <c r="AI804" s="324"/>
      <c r="AP804" s="324"/>
      <c r="AQ804" s="324"/>
      <c r="BD804" s="324"/>
      <c r="BE804" s="324"/>
      <c r="BF804" s="324"/>
      <c r="BG804" s="324"/>
      <c r="BH804" s="324"/>
      <c r="BI804" s="324"/>
      <c r="BJ804" s="324"/>
      <c r="BK804" s="324"/>
      <c r="BL804" s="324"/>
      <c r="BM804" s="324"/>
      <c r="BN804" s="324"/>
      <c r="BO804" s="324"/>
      <c r="BW804" s="325"/>
      <c r="BX804" s="325"/>
      <c r="BY804" s="325"/>
      <c r="BZ804" s="325"/>
      <c r="CA804" s="325"/>
      <c r="CB804" s="325"/>
      <c r="CC804" s="325"/>
      <c r="CD804" s="325"/>
      <c r="CE804" s="325"/>
      <c r="CF804" s="325"/>
      <c r="CG804" s="325"/>
      <c r="CH804" s="325"/>
    </row>
    <row r="805" spans="1:86" s="323" customFormat="1" x14ac:dyDescent="0.25">
      <c r="A805" s="102"/>
      <c r="B805" s="102"/>
      <c r="C805" s="102"/>
      <c r="D805" s="102"/>
      <c r="E805" s="102"/>
      <c r="F805" s="102"/>
      <c r="G805" s="102"/>
      <c r="AH805" s="324"/>
      <c r="AI805" s="324"/>
      <c r="AP805" s="324"/>
      <c r="AQ805" s="324"/>
      <c r="BD805" s="324"/>
      <c r="BE805" s="324"/>
      <c r="BF805" s="324"/>
      <c r="BG805" s="324"/>
      <c r="BH805" s="324"/>
      <c r="BI805" s="324"/>
      <c r="BJ805" s="324"/>
      <c r="BK805" s="324"/>
      <c r="BL805" s="324"/>
      <c r="BM805" s="324"/>
      <c r="BN805" s="324"/>
      <c r="BO805" s="324"/>
      <c r="BW805" s="325"/>
      <c r="BX805" s="325"/>
      <c r="BY805" s="325"/>
      <c r="BZ805" s="325"/>
      <c r="CA805" s="325"/>
      <c r="CB805" s="325"/>
      <c r="CC805" s="325"/>
      <c r="CD805" s="325"/>
      <c r="CE805" s="325"/>
      <c r="CF805" s="325"/>
      <c r="CG805" s="325"/>
      <c r="CH805" s="325"/>
    </row>
    <row r="806" spans="1:86" s="323" customFormat="1" x14ac:dyDescent="0.25">
      <c r="A806" s="102"/>
      <c r="B806" s="102"/>
      <c r="C806" s="102"/>
      <c r="D806" s="102"/>
      <c r="E806" s="102"/>
      <c r="F806" s="102"/>
      <c r="G806" s="102"/>
      <c r="AH806" s="324"/>
      <c r="AI806" s="324"/>
      <c r="AP806" s="324"/>
      <c r="AQ806" s="324"/>
      <c r="BD806" s="324"/>
      <c r="BE806" s="324"/>
      <c r="BF806" s="324"/>
      <c r="BG806" s="324"/>
      <c r="BH806" s="324"/>
      <c r="BI806" s="324"/>
      <c r="BJ806" s="324"/>
      <c r="BK806" s="324"/>
      <c r="BL806" s="324"/>
      <c r="BM806" s="324"/>
      <c r="BN806" s="324"/>
      <c r="BO806" s="324"/>
      <c r="BW806" s="325"/>
      <c r="BX806" s="325"/>
      <c r="BY806" s="325"/>
      <c r="BZ806" s="325"/>
      <c r="CA806" s="325"/>
      <c r="CB806" s="325"/>
      <c r="CC806" s="325"/>
      <c r="CD806" s="325"/>
      <c r="CE806" s="325"/>
      <c r="CF806" s="325"/>
      <c r="CG806" s="325"/>
      <c r="CH806" s="325"/>
    </row>
    <row r="807" spans="1:86" s="323" customFormat="1" x14ac:dyDescent="0.25">
      <c r="A807" s="102"/>
      <c r="B807" s="102"/>
      <c r="C807" s="102"/>
      <c r="D807" s="102"/>
      <c r="E807" s="102"/>
      <c r="F807" s="102"/>
      <c r="G807" s="102"/>
      <c r="AH807" s="324"/>
      <c r="AI807" s="324"/>
      <c r="AP807" s="324"/>
      <c r="AQ807" s="324"/>
      <c r="BD807" s="324"/>
      <c r="BE807" s="324"/>
      <c r="BF807" s="324"/>
      <c r="BG807" s="324"/>
      <c r="BH807" s="324"/>
      <c r="BI807" s="324"/>
      <c r="BJ807" s="324"/>
      <c r="BK807" s="324"/>
      <c r="BL807" s="324"/>
      <c r="BM807" s="324"/>
      <c r="BN807" s="324"/>
      <c r="BO807" s="324"/>
      <c r="BW807" s="325"/>
      <c r="BX807" s="325"/>
      <c r="BY807" s="325"/>
      <c r="BZ807" s="325"/>
      <c r="CA807" s="325"/>
      <c r="CB807" s="325"/>
      <c r="CC807" s="325"/>
      <c r="CD807" s="325"/>
      <c r="CE807" s="325"/>
      <c r="CF807" s="325"/>
      <c r="CG807" s="325"/>
      <c r="CH807" s="325"/>
    </row>
    <row r="808" spans="1:86" s="323" customFormat="1" x14ac:dyDescent="0.25">
      <c r="A808" s="102"/>
      <c r="B808" s="102"/>
      <c r="C808" s="102"/>
      <c r="D808" s="102"/>
      <c r="E808" s="102"/>
      <c r="F808" s="102"/>
      <c r="G808" s="102"/>
      <c r="AH808" s="324"/>
      <c r="AI808" s="324"/>
      <c r="AP808" s="324"/>
      <c r="AQ808" s="324"/>
      <c r="BD808" s="324"/>
      <c r="BE808" s="324"/>
      <c r="BF808" s="324"/>
      <c r="BG808" s="324"/>
      <c r="BH808" s="324"/>
      <c r="BI808" s="324"/>
      <c r="BJ808" s="324"/>
      <c r="BK808" s="324"/>
      <c r="BL808" s="324"/>
      <c r="BM808" s="324"/>
      <c r="BN808" s="324"/>
      <c r="BO808" s="324"/>
      <c r="BW808" s="325"/>
      <c r="BX808" s="325"/>
      <c r="BY808" s="325"/>
      <c r="BZ808" s="325"/>
      <c r="CA808" s="325"/>
      <c r="CB808" s="325"/>
      <c r="CC808" s="325"/>
      <c r="CD808" s="325"/>
      <c r="CE808" s="325"/>
      <c r="CF808" s="325"/>
      <c r="CG808" s="325"/>
      <c r="CH808" s="325"/>
    </row>
    <row r="809" spans="1:86" s="323" customFormat="1" x14ac:dyDescent="0.25">
      <c r="A809" s="102"/>
      <c r="B809" s="102"/>
      <c r="C809" s="102"/>
      <c r="D809" s="102"/>
      <c r="E809" s="102"/>
      <c r="F809" s="102"/>
      <c r="G809" s="102"/>
      <c r="AH809" s="324"/>
      <c r="AI809" s="324"/>
      <c r="AP809" s="324"/>
      <c r="AQ809" s="324"/>
      <c r="BD809" s="324"/>
      <c r="BE809" s="324"/>
      <c r="BF809" s="324"/>
      <c r="BG809" s="324"/>
      <c r="BH809" s="324"/>
      <c r="BI809" s="324"/>
      <c r="BJ809" s="324"/>
      <c r="BK809" s="324"/>
      <c r="BL809" s="324"/>
      <c r="BM809" s="324"/>
      <c r="BN809" s="324"/>
      <c r="BO809" s="324"/>
      <c r="BW809" s="325"/>
      <c r="BX809" s="325"/>
      <c r="BY809" s="325"/>
      <c r="BZ809" s="325"/>
      <c r="CA809" s="325"/>
      <c r="CB809" s="325"/>
      <c r="CC809" s="325"/>
      <c r="CD809" s="325"/>
      <c r="CE809" s="325"/>
      <c r="CF809" s="325"/>
      <c r="CG809" s="325"/>
      <c r="CH809" s="325"/>
    </row>
    <row r="810" spans="1:86" s="323" customFormat="1" x14ac:dyDescent="0.25">
      <c r="A810" s="102"/>
      <c r="B810" s="102"/>
      <c r="C810" s="102"/>
      <c r="D810" s="102"/>
      <c r="E810" s="102"/>
      <c r="F810" s="102"/>
      <c r="G810" s="102"/>
      <c r="AH810" s="324"/>
      <c r="AI810" s="324"/>
      <c r="AP810" s="324"/>
      <c r="AQ810" s="324"/>
      <c r="BD810" s="324"/>
      <c r="BE810" s="324"/>
      <c r="BF810" s="324"/>
      <c r="BG810" s="324"/>
      <c r="BH810" s="324"/>
      <c r="BI810" s="324"/>
      <c r="BJ810" s="324"/>
      <c r="BK810" s="324"/>
      <c r="BL810" s="324"/>
      <c r="BM810" s="324"/>
      <c r="BN810" s="324"/>
      <c r="BO810" s="324"/>
      <c r="BW810" s="325"/>
      <c r="BX810" s="325"/>
      <c r="BY810" s="325"/>
      <c r="BZ810" s="325"/>
      <c r="CA810" s="325"/>
      <c r="CB810" s="325"/>
      <c r="CC810" s="325"/>
      <c r="CD810" s="325"/>
      <c r="CE810" s="325"/>
      <c r="CF810" s="325"/>
      <c r="CG810" s="325"/>
      <c r="CH810" s="325"/>
    </row>
    <row r="811" spans="1:86" s="323" customFormat="1" x14ac:dyDescent="0.25">
      <c r="A811" s="102"/>
      <c r="B811" s="102"/>
      <c r="C811" s="102"/>
      <c r="D811" s="102"/>
      <c r="E811" s="102"/>
      <c r="F811" s="102"/>
      <c r="G811" s="102"/>
      <c r="AH811" s="324"/>
      <c r="AI811" s="324"/>
      <c r="AP811" s="324"/>
      <c r="AQ811" s="324"/>
      <c r="BD811" s="324"/>
      <c r="BE811" s="324"/>
      <c r="BF811" s="324"/>
      <c r="BG811" s="324"/>
      <c r="BH811" s="324"/>
      <c r="BI811" s="324"/>
      <c r="BJ811" s="324"/>
      <c r="BK811" s="324"/>
      <c r="BL811" s="324"/>
      <c r="BM811" s="324"/>
      <c r="BN811" s="324"/>
      <c r="BO811" s="324"/>
      <c r="BW811" s="325"/>
      <c r="BX811" s="325"/>
      <c r="BY811" s="325"/>
      <c r="BZ811" s="325"/>
      <c r="CA811" s="325"/>
      <c r="CB811" s="325"/>
      <c r="CC811" s="325"/>
      <c r="CD811" s="325"/>
      <c r="CE811" s="325"/>
      <c r="CF811" s="325"/>
      <c r="CG811" s="325"/>
      <c r="CH811" s="325"/>
    </row>
    <row r="812" spans="1:86" s="323" customFormat="1" x14ac:dyDescent="0.25">
      <c r="A812" s="102"/>
      <c r="B812" s="102"/>
      <c r="C812" s="102"/>
      <c r="D812" s="102"/>
      <c r="E812" s="102"/>
      <c r="F812" s="102"/>
      <c r="G812" s="102"/>
      <c r="AH812" s="324"/>
      <c r="AI812" s="324"/>
      <c r="AP812" s="324"/>
      <c r="AQ812" s="324"/>
      <c r="BD812" s="324"/>
      <c r="BE812" s="324"/>
      <c r="BF812" s="324"/>
      <c r="BG812" s="324"/>
      <c r="BH812" s="324"/>
      <c r="BI812" s="324"/>
      <c r="BJ812" s="324"/>
      <c r="BK812" s="324"/>
      <c r="BL812" s="324"/>
      <c r="BM812" s="324"/>
      <c r="BN812" s="324"/>
      <c r="BO812" s="324"/>
      <c r="BW812" s="325"/>
      <c r="BX812" s="325"/>
      <c r="BY812" s="325"/>
      <c r="BZ812" s="325"/>
      <c r="CA812" s="325"/>
      <c r="CB812" s="325"/>
      <c r="CC812" s="325"/>
      <c r="CD812" s="325"/>
      <c r="CE812" s="325"/>
      <c r="CF812" s="325"/>
      <c r="CG812" s="325"/>
      <c r="CH812" s="325"/>
    </row>
    <row r="813" spans="1:86" s="323" customFormat="1" x14ac:dyDescent="0.25">
      <c r="A813" s="102"/>
      <c r="B813" s="102"/>
      <c r="C813" s="102"/>
      <c r="D813" s="102"/>
      <c r="E813" s="102"/>
      <c r="F813" s="102"/>
      <c r="G813" s="102"/>
      <c r="AH813" s="324"/>
      <c r="AI813" s="324"/>
      <c r="AP813" s="324"/>
      <c r="AQ813" s="324"/>
      <c r="BD813" s="324"/>
      <c r="BE813" s="324"/>
      <c r="BF813" s="324"/>
      <c r="BG813" s="324"/>
      <c r="BH813" s="324"/>
      <c r="BI813" s="324"/>
      <c r="BJ813" s="324"/>
      <c r="BK813" s="324"/>
      <c r="BL813" s="324"/>
      <c r="BM813" s="324"/>
      <c r="BN813" s="324"/>
      <c r="BO813" s="324"/>
      <c r="BW813" s="325"/>
      <c r="BX813" s="325"/>
      <c r="BY813" s="325"/>
      <c r="BZ813" s="325"/>
      <c r="CA813" s="325"/>
      <c r="CB813" s="325"/>
      <c r="CC813" s="325"/>
      <c r="CD813" s="325"/>
      <c r="CE813" s="325"/>
      <c r="CF813" s="325"/>
      <c r="CG813" s="325"/>
      <c r="CH813" s="325"/>
    </row>
    <row r="814" spans="1:86" s="323" customFormat="1" x14ac:dyDescent="0.25">
      <c r="A814" s="102"/>
      <c r="B814" s="102"/>
      <c r="C814" s="102"/>
      <c r="D814" s="102"/>
      <c r="E814" s="102"/>
      <c r="F814" s="102"/>
      <c r="G814" s="102"/>
      <c r="AH814" s="324"/>
      <c r="AI814" s="324"/>
      <c r="AP814" s="324"/>
      <c r="AQ814" s="324"/>
      <c r="BD814" s="324"/>
      <c r="BE814" s="324"/>
      <c r="BF814" s="324"/>
      <c r="BG814" s="324"/>
      <c r="BH814" s="324"/>
      <c r="BI814" s="324"/>
      <c r="BJ814" s="324"/>
      <c r="BK814" s="324"/>
      <c r="BL814" s="324"/>
      <c r="BM814" s="324"/>
      <c r="BN814" s="324"/>
      <c r="BO814" s="324"/>
      <c r="BW814" s="325"/>
      <c r="BX814" s="325"/>
      <c r="BY814" s="325"/>
      <c r="BZ814" s="325"/>
      <c r="CA814" s="325"/>
      <c r="CB814" s="325"/>
      <c r="CC814" s="325"/>
      <c r="CD814" s="325"/>
      <c r="CE814" s="325"/>
      <c r="CF814" s="325"/>
      <c r="CG814" s="325"/>
      <c r="CH814" s="325"/>
    </row>
    <row r="815" spans="1:86" s="323" customFormat="1" x14ac:dyDescent="0.25">
      <c r="A815" s="102"/>
      <c r="B815" s="102"/>
      <c r="C815" s="102"/>
      <c r="D815" s="102"/>
      <c r="E815" s="102"/>
      <c r="F815" s="102"/>
      <c r="G815" s="102"/>
      <c r="AH815" s="324"/>
      <c r="AI815" s="324"/>
      <c r="AP815" s="324"/>
      <c r="AQ815" s="324"/>
      <c r="BD815" s="324"/>
      <c r="BE815" s="324"/>
      <c r="BF815" s="324"/>
      <c r="BG815" s="324"/>
      <c r="BH815" s="324"/>
      <c r="BI815" s="324"/>
      <c r="BJ815" s="324"/>
      <c r="BK815" s="324"/>
      <c r="BL815" s="324"/>
      <c r="BM815" s="324"/>
      <c r="BN815" s="324"/>
      <c r="BO815" s="324"/>
      <c r="BW815" s="325"/>
      <c r="BX815" s="325"/>
      <c r="BY815" s="325"/>
      <c r="BZ815" s="325"/>
      <c r="CA815" s="325"/>
      <c r="CB815" s="325"/>
      <c r="CC815" s="325"/>
      <c r="CD815" s="325"/>
      <c r="CE815" s="325"/>
      <c r="CF815" s="325"/>
      <c r="CG815" s="325"/>
      <c r="CH815" s="325"/>
    </row>
    <row r="816" spans="1:86" s="323" customFormat="1" x14ac:dyDescent="0.25">
      <c r="A816" s="102"/>
      <c r="B816" s="102"/>
      <c r="C816" s="102"/>
      <c r="D816" s="102"/>
      <c r="E816" s="102"/>
      <c r="F816" s="102"/>
      <c r="G816" s="102"/>
      <c r="AH816" s="324"/>
      <c r="AI816" s="324"/>
      <c r="AP816" s="324"/>
      <c r="AQ816" s="324"/>
      <c r="BD816" s="324"/>
      <c r="BE816" s="324"/>
      <c r="BF816" s="324"/>
      <c r="BG816" s="324"/>
      <c r="BH816" s="324"/>
      <c r="BI816" s="324"/>
      <c r="BJ816" s="324"/>
      <c r="BK816" s="324"/>
      <c r="BL816" s="324"/>
      <c r="BM816" s="324"/>
      <c r="BN816" s="324"/>
      <c r="BO816" s="324"/>
      <c r="BW816" s="325"/>
      <c r="BX816" s="325"/>
      <c r="BY816" s="325"/>
      <c r="BZ816" s="325"/>
      <c r="CA816" s="325"/>
      <c r="CB816" s="325"/>
      <c r="CC816" s="325"/>
      <c r="CD816" s="325"/>
      <c r="CE816" s="325"/>
      <c r="CF816" s="325"/>
      <c r="CG816" s="325"/>
      <c r="CH816" s="325"/>
    </row>
    <row r="817" spans="1:86" s="323" customFormat="1" x14ac:dyDescent="0.25">
      <c r="A817" s="102"/>
      <c r="B817" s="102"/>
      <c r="C817" s="102"/>
      <c r="D817" s="102"/>
      <c r="E817" s="102"/>
      <c r="F817" s="102"/>
      <c r="G817" s="102"/>
      <c r="AH817" s="324"/>
      <c r="AI817" s="324"/>
      <c r="AP817" s="324"/>
      <c r="AQ817" s="324"/>
      <c r="BD817" s="324"/>
      <c r="BE817" s="324"/>
      <c r="BF817" s="324"/>
      <c r="BG817" s="324"/>
      <c r="BH817" s="324"/>
      <c r="BI817" s="324"/>
      <c r="BJ817" s="324"/>
      <c r="BK817" s="324"/>
      <c r="BL817" s="324"/>
      <c r="BM817" s="324"/>
      <c r="BN817" s="324"/>
      <c r="BO817" s="324"/>
      <c r="BW817" s="325"/>
      <c r="BX817" s="325"/>
      <c r="BY817" s="325"/>
      <c r="BZ817" s="325"/>
      <c r="CA817" s="325"/>
      <c r="CB817" s="325"/>
      <c r="CC817" s="325"/>
      <c r="CD817" s="325"/>
      <c r="CE817" s="325"/>
      <c r="CF817" s="325"/>
      <c r="CG817" s="325"/>
      <c r="CH817" s="325"/>
    </row>
    <row r="818" spans="1:86" s="323" customFormat="1" x14ac:dyDescent="0.25">
      <c r="A818" s="102"/>
      <c r="B818" s="102"/>
      <c r="C818" s="102"/>
      <c r="D818" s="102"/>
      <c r="E818" s="102"/>
      <c r="F818" s="102"/>
      <c r="G818" s="102"/>
      <c r="AH818" s="324"/>
      <c r="AI818" s="324"/>
      <c r="AP818" s="324"/>
      <c r="AQ818" s="324"/>
      <c r="BD818" s="324"/>
      <c r="BE818" s="324"/>
      <c r="BF818" s="324"/>
      <c r="BG818" s="324"/>
      <c r="BH818" s="324"/>
      <c r="BI818" s="324"/>
      <c r="BJ818" s="324"/>
      <c r="BK818" s="324"/>
      <c r="BL818" s="324"/>
      <c r="BM818" s="324"/>
      <c r="BN818" s="324"/>
      <c r="BO818" s="324"/>
      <c r="BW818" s="325"/>
      <c r="BX818" s="325"/>
      <c r="BY818" s="325"/>
      <c r="BZ818" s="325"/>
      <c r="CA818" s="325"/>
      <c r="CB818" s="325"/>
      <c r="CC818" s="325"/>
      <c r="CD818" s="325"/>
      <c r="CE818" s="325"/>
      <c r="CF818" s="325"/>
      <c r="CG818" s="325"/>
      <c r="CH818" s="325"/>
    </row>
    <row r="819" spans="1:86" s="323" customFormat="1" x14ac:dyDescent="0.25">
      <c r="A819" s="102"/>
      <c r="B819" s="102"/>
      <c r="C819" s="102"/>
      <c r="D819" s="102"/>
      <c r="E819" s="102"/>
      <c r="F819" s="102"/>
      <c r="G819" s="102"/>
      <c r="AH819" s="324"/>
      <c r="AI819" s="324"/>
      <c r="AP819" s="324"/>
      <c r="AQ819" s="324"/>
      <c r="BD819" s="324"/>
      <c r="BE819" s="324"/>
      <c r="BF819" s="324"/>
      <c r="BG819" s="324"/>
      <c r="BH819" s="324"/>
      <c r="BI819" s="324"/>
      <c r="BJ819" s="324"/>
      <c r="BK819" s="324"/>
      <c r="BL819" s="324"/>
      <c r="BM819" s="324"/>
      <c r="BN819" s="324"/>
      <c r="BO819" s="324"/>
      <c r="BW819" s="325"/>
      <c r="BX819" s="325"/>
      <c r="BY819" s="325"/>
      <c r="BZ819" s="325"/>
      <c r="CA819" s="325"/>
      <c r="CB819" s="325"/>
      <c r="CC819" s="325"/>
      <c r="CD819" s="325"/>
      <c r="CE819" s="325"/>
      <c r="CF819" s="325"/>
      <c r="CG819" s="325"/>
      <c r="CH819" s="325"/>
    </row>
    <row r="820" spans="1:86" s="323" customFormat="1" x14ac:dyDescent="0.25">
      <c r="A820" s="102"/>
      <c r="B820" s="102"/>
      <c r="C820" s="102"/>
      <c r="D820" s="102"/>
      <c r="E820" s="102"/>
      <c r="F820" s="102"/>
      <c r="G820" s="102"/>
      <c r="AH820" s="324"/>
      <c r="AI820" s="324"/>
      <c r="AP820" s="324"/>
      <c r="AQ820" s="324"/>
      <c r="BD820" s="324"/>
      <c r="BE820" s="324"/>
      <c r="BF820" s="324"/>
      <c r="BG820" s="324"/>
      <c r="BH820" s="324"/>
      <c r="BI820" s="324"/>
      <c r="BJ820" s="324"/>
      <c r="BK820" s="324"/>
      <c r="BL820" s="324"/>
      <c r="BM820" s="324"/>
      <c r="BN820" s="324"/>
      <c r="BO820" s="324"/>
      <c r="BW820" s="325"/>
      <c r="BX820" s="325"/>
      <c r="BY820" s="325"/>
      <c r="BZ820" s="325"/>
      <c r="CA820" s="325"/>
      <c r="CB820" s="325"/>
      <c r="CC820" s="325"/>
      <c r="CD820" s="325"/>
      <c r="CE820" s="325"/>
      <c r="CF820" s="325"/>
      <c r="CG820" s="325"/>
      <c r="CH820" s="325"/>
    </row>
    <row r="821" spans="1:86" s="323" customFormat="1" x14ac:dyDescent="0.25">
      <c r="A821" s="102"/>
      <c r="B821" s="102"/>
      <c r="C821" s="102"/>
      <c r="D821" s="102"/>
      <c r="E821" s="102"/>
      <c r="F821" s="102"/>
      <c r="G821" s="102"/>
      <c r="AH821" s="324"/>
      <c r="AI821" s="324"/>
      <c r="AP821" s="324"/>
      <c r="AQ821" s="324"/>
      <c r="BD821" s="324"/>
      <c r="BE821" s="324"/>
      <c r="BF821" s="324"/>
      <c r="BG821" s="324"/>
      <c r="BH821" s="324"/>
      <c r="BI821" s="324"/>
      <c r="BJ821" s="324"/>
      <c r="BK821" s="324"/>
      <c r="BL821" s="324"/>
      <c r="BM821" s="324"/>
      <c r="BN821" s="324"/>
      <c r="BO821" s="324"/>
      <c r="BW821" s="325"/>
      <c r="BX821" s="325"/>
      <c r="BY821" s="325"/>
      <c r="BZ821" s="325"/>
      <c r="CA821" s="325"/>
      <c r="CB821" s="325"/>
      <c r="CC821" s="325"/>
      <c r="CD821" s="325"/>
      <c r="CE821" s="325"/>
      <c r="CF821" s="325"/>
      <c r="CG821" s="325"/>
      <c r="CH821" s="325"/>
    </row>
    <row r="822" spans="1:86" s="323" customFormat="1" x14ac:dyDescent="0.25">
      <c r="A822" s="102"/>
      <c r="B822" s="102"/>
      <c r="C822" s="102"/>
      <c r="D822" s="102"/>
      <c r="E822" s="102"/>
      <c r="F822" s="102"/>
      <c r="G822" s="102"/>
      <c r="AH822" s="324"/>
      <c r="AI822" s="324"/>
      <c r="AP822" s="324"/>
      <c r="AQ822" s="324"/>
      <c r="BD822" s="324"/>
      <c r="BE822" s="324"/>
      <c r="BF822" s="324"/>
      <c r="BG822" s="324"/>
      <c r="BH822" s="324"/>
      <c r="BI822" s="324"/>
      <c r="BJ822" s="324"/>
      <c r="BK822" s="324"/>
      <c r="BL822" s="324"/>
      <c r="BM822" s="324"/>
      <c r="BN822" s="324"/>
      <c r="BO822" s="324"/>
      <c r="BW822" s="325"/>
      <c r="BX822" s="325"/>
      <c r="BY822" s="325"/>
      <c r="BZ822" s="325"/>
      <c r="CA822" s="325"/>
      <c r="CB822" s="325"/>
      <c r="CC822" s="325"/>
      <c r="CD822" s="325"/>
      <c r="CE822" s="325"/>
      <c r="CF822" s="325"/>
      <c r="CG822" s="325"/>
      <c r="CH822" s="325"/>
    </row>
    <row r="823" spans="1:86" s="323" customFormat="1" x14ac:dyDescent="0.25">
      <c r="A823" s="102"/>
      <c r="B823" s="102"/>
      <c r="C823" s="102"/>
      <c r="D823" s="102"/>
      <c r="E823" s="102"/>
      <c r="F823" s="102"/>
      <c r="G823" s="102"/>
      <c r="AH823" s="324"/>
      <c r="AI823" s="324"/>
      <c r="AP823" s="324"/>
      <c r="AQ823" s="324"/>
      <c r="BD823" s="324"/>
      <c r="BE823" s="324"/>
      <c r="BF823" s="324"/>
      <c r="BG823" s="324"/>
      <c r="BH823" s="324"/>
      <c r="BI823" s="324"/>
      <c r="BJ823" s="324"/>
      <c r="BK823" s="324"/>
      <c r="BL823" s="324"/>
      <c r="BM823" s="324"/>
      <c r="BN823" s="324"/>
      <c r="BO823" s="324"/>
      <c r="BW823" s="325"/>
      <c r="BX823" s="325"/>
      <c r="BY823" s="325"/>
      <c r="BZ823" s="325"/>
      <c r="CA823" s="325"/>
      <c r="CB823" s="325"/>
      <c r="CC823" s="325"/>
      <c r="CD823" s="325"/>
      <c r="CE823" s="325"/>
      <c r="CF823" s="325"/>
      <c r="CG823" s="325"/>
      <c r="CH823" s="325"/>
    </row>
    <row r="824" spans="1:86" s="323" customFormat="1" x14ac:dyDescent="0.25">
      <c r="A824" s="102"/>
      <c r="B824" s="102"/>
      <c r="C824" s="102"/>
      <c r="D824" s="102"/>
      <c r="E824" s="102"/>
      <c r="F824" s="102"/>
      <c r="G824" s="102"/>
      <c r="AH824" s="324"/>
      <c r="AI824" s="324"/>
      <c r="AP824" s="324"/>
      <c r="AQ824" s="324"/>
      <c r="BD824" s="324"/>
      <c r="BE824" s="324"/>
      <c r="BF824" s="324"/>
      <c r="BG824" s="324"/>
      <c r="BH824" s="324"/>
      <c r="BI824" s="324"/>
      <c r="BJ824" s="324"/>
      <c r="BK824" s="324"/>
      <c r="BL824" s="324"/>
      <c r="BM824" s="324"/>
      <c r="BN824" s="324"/>
      <c r="BO824" s="324"/>
      <c r="BW824" s="325"/>
      <c r="BX824" s="325"/>
      <c r="BY824" s="325"/>
      <c r="BZ824" s="325"/>
      <c r="CA824" s="325"/>
      <c r="CB824" s="325"/>
      <c r="CC824" s="325"/>
      <c r="CD824" s="325"/>
      <c r="CE824" s="325"/>
      <c r="CF824" s="325"/>
      <c r="CG824" s="325"/>
      <c r="CH824" s="325"/>
    </row>
    <row r="825" spans="1:86" s="323" customFormat="1" x14ac:dyDescent="0.25">
      <c r="A825" s="102"/>
      <c r="B825" s="102"/>
      <c r="C825" s="102"/>
      <c r="D825" s="102"/>
      <c r="E825" s="102"/>
      <c r="F825" s="102"/>
      <c r="G825" s="102"/>
      <c r="AH825" s="324"/>
      <c r="AI825" s="324"/>
      <c r="AP825" s="324"/>
      <c r="AQ825" s="324"/>
      <c r="BD825" s="324"/>
      <c r="BE825" s="324"/>
      <c r="BF825" s="324"/>
      <c r="BG825" s="324"/>
      <c r="BH825" s="324"/>
      <c r="BI825" s="324"/>
      <c r="BJ825" s="324"/>
      <c r="BK825" s="324"/>
      <c r="BL825" s="324"/>
      <c r="BM825" s="324"/>
      <c r="BN825" s="324"/>
      <c r="BO825" s="324"/>
      <c r="BW825" s="325"/>
      <c r="BX825" s="325"/>
      <c r="BY825" s="325"/>
      <c r="BZ825" s="325"/>
      <c r="CA825" s="325"/>
      <c r="CB825" s="325"/>
      <c r="CC825" s="325"/>
      <c r="CD825" s="325"/>
      <c r="CE825" s="325"/>
      <c r="CF825" s="325"/>
      <c r="CG825" s="325"/>
      <c r="CH825" s="325"/>
    </row>
    <row r="826" spans="1:86" s="323" customFormat="1" x14ac:dyDescent="0.25">
      <c r="A826" s="102"/>
      <c r="B826" s="102"/>
      <c r="C826" s="102"/>
      <c r="D826" s="102"/>
      <c r="E826" s="102"/>
      <c r="F826" s="102"/>
      <c r="G826" s="102"/>
      <c r="AH826" s="324"/>
      <c r="AI826" s="324"/>
      <c r="AP826" s="324"/>
      <c r="AQ826" s="324"/>
      <c r="BD826" s="324"/>
      <c r="BE826" s="324"/>
      <c r="BF826" s="324"/>
      <c r="BG826" s="324"/>
      <c r="BH826" s="324"/>
      <c r="BI826" s="324"/>
      <c r="BJ826" s="324"/>
      <c r="BK826" s="324"/>
      <c r="BL826" s="324"/>
      <c r="BM826" s="324"/>
      <c r="BN826" s="324"/>
      <c r="BO826" s="324"/>
      <c r="BW826" s="325"/>
      <c r="BX826" s="325"/>
      <c r="BY826" s="325"/>
      <c r="BZ826" s="325"/>
      <c r="CA826" s="325"/>
      <c r="CB826" s="325"/>
      <c r="CC826" s="325"/>
      <c r="CD826" s="325"/>
      <c r="CE826" s="325"/>
      <c r="CF826" s="325"/>
      <c r="CG826" s="325"/>
      <c r="CH826" s="325"/>
    </row>
    <row r="827" spans="1:86" s="323" customFormat="1" x14ac:dyDescent="0.25">
      <c r="A827" s="102"/>
      <c r="B827" s="102"/>
      <c r="C827" s="102"/>
      <c r="D827" s="102"/>
      <c r="E827" s="102"/>
      <c r="F827" s="102"/>
      <c r="G827" s="102"/>
      <c r="AH827" s="324"/>
      <c r="AI827" s="324"/>
      <c r="AP827" s="324"/>
      <c r="AQ827" s="324"/>
      <c r="BD827" s="324"/>
      <c r="BE827" s="324"/>
      <c r="BF827" s="324"/>
      <c r="BG827" s="324"/>
      <c r="BH827" s="324"/>
      <c r="BI827" s="324"/>
      <c r="BJ827" s="324"/>
      <c r="BK827" s="324"/>
      <c r="BL827" s="324"/>
      <c r="BM827" s="324"/>
      <c r="BN827" s="324"/>
      <c r="BO827" s="324"/>
      <c r="BW827" s="325"/>
      <c r="BX827" s="325"/>
      <c r="BY827" s="325"/>
      <c r="BZ827" s="325"/>
      <c r="CA827" s="325"/>
      <c r="CB827" s="325"/>
      <c r="CC827" s="325"/>
      <c r="CD827" s="325"/>
      <c r="CE827" s="325"/>
      <c r="CF827" s="325"/>
      <c r="CG827" s="325"/>
      <c r="CH827" s="325"/>
    </row>
    <row r="828" spans="1:86" s="323" customFormat="1" x14ac:dyDescent="0.25">
      <c r="A828" s="102"/>
      <c r="B828" s="102"/>
      <c r="C828" s="102"/>
      <c r="D828" s="102"/>
      <c r="E828" s="102"/>
      <c r="F828" s="102"/>
      <c r="G828" s="102"/>
      <c r="AH828" s="324"/>
      <c r="AI828" s="324"/>
      <c r="AP828" s="324"/>
      <c r="AQ828" s="324"/>
      <c r="BD828" s="324"/>
      <c r="BE828" s="324"/>
      <c r="BF828" s="324"/>
      <c r="BG828" s="324"/>
      <c r="BH828" s="324"/>
      <c r="BI828" s="324"/>
      <c r="BJ828" s="324"/>
      <c r="BK828" s="324"/>
      <c r="BL828" s="324"/>
      <c r="BM828" s="324"/>
      <c r="BN828" s="324"/>
      <c r="BO828" s="324"/>
      <c r="BW828" s="325"/>
      <c r="BX828" s="325"/>
      <c r="BY828" s="325"/>
      <c r="BZ828" s="325"/>
      <c r="CA828" s="325"/>
      <c r="CB828" s="325"/>
      <c r="CC828" s="325"/>
      <c r="CD828" s="325"/>
      <c r="CE828" s="325"/>
      <c r="CF828" s="325"/>
      <c r="CG828" s="325"/>
      <c r="CH828" s="325"/>
    </row>
    <row r="829" spans="1:86" s="323" customFormat="1" x14ac:dyDescent="0.25">
      <c r="A829" s="102"/>
      <c r="B829" s="102"/>
      <c r="C829" s="102"/>
      <c r="D829" s="102"/>
      <c r="E829" s="102"/>
      <c r="F829" s="102"/>
      <c r="G829" s="102"/>
      <c r="AH829" s="324"/>
      <c r="AI829" s="324"/>
      <c r="AP829" s="324"/>
      <c r="AQ829" s="324"/>
      <c r="BD829" s="324"/>
      <c r="BE829" s="324"/>
      <c r="BF829" s="324"/>
      <c r="BG829" s="324"/>
      <c r="BH829" s="324"/>
      <c r="BI829" s="324"/>
      <c r="BJ829" s="324"/>
      <c r="BK829" s="324"/>
      <c r="BL829" s="324"/>
      <c r="BM829" s="324"/>
      <c r="BN829" s="324"/>
      <c r="BO829" s="324"/>
      <c r="BW829" s="325"/>
      <c r="BX829" s="325"/>
      <c r="BY829" s="325"/>
      <c r="BZ829" s="325"/>
      <c r="CA829" s="325"/>
      <c r="CB829" s="325"/>
      <c r="CC829" s="325"/>
      <c r="CD829" s="325"/>
      <c r="CE829" s="325"/>
      <c r="CF829" s="325"/>
      <c r="CG829" s="325"/>
      <c r="CH829" s="325"/>
    </row>
    <row r="830" spans="1:86" s="323" customFormat="1" x14ac:dyDescent="0.25">
      <c r="A830" s="102"/>
      <c r="B830" s="102"/>
      <c r="C830" s="102"/>
      <c r="D830" s="102"/>
      <c r="E830" s="102"/>
      <c r="F830" s="102"/>
      <c r="G830" s="102"/>
      <c r="AH830" s="324"/>
      <c r="AI830" s="324"/>
      <c r="AP830" s="324"/>
      <c r="AQ830" s="324"/>
      <c r="BD830" s="324"/>
      <c r="BE830" s="324"/>
      <c r="BF830" s="324"/>
      <c r="BG830" s="324"/>
      <c r="BH830" s="324"/>
      <c r="BI830" s="324"/>
      <c r="BJ830" s="324"/>
      <c r="BK830" s="324"/>
      <c r="BL830" s="324"/>
      <c r="BM830" s="324"/>
      <c r="BN830" s="324"/>
      <c r="BO830" s="324"/>
      <c r="BW830" s="325"/>
      <c r="BX830" s="325"/>
      <c r="BY830" s="325"/>
      <c r="BZ830" s="325"/>
      <c r="CA830" s="325"/>
      <c r="CB830" s="325"/>
      <c r="CC830" s="325"/>
      <c r="CD830" s="325"/>
      <c r="CE830" s="325"/>
      <c r="CF830" s="325"/>
      <c r="CG830" s="325"/>
      <c r="CH830" s="325"/>
    </row>
    <row r="831" spans="1:86" s="323" customFormat="1" x14ac:dyDescent="0.25">
      <c r="A831" s="102"/>
      <c r="B831" s="102"/>
      <c r="C831" s="102"/>
      <c r="D831" s="102"/>
      <c r="E831" s="102"/>
      <c r="F831" s="102"/>
      <c r="G831" s="102"/>
      <c r="AH831" s="324"/>
      <c r="AI831" s="324"/>
      <c r="AP831" s="324"/>
      <c r="AQ831" s="324"/>
      <c r="BD831" s="324"/>
      <c r="BE831" s="324"/>
      <c r="BF831" s="324"/>
      <c r="BG831" s="324"/>
      <c r="BH831" s="324"/>
      <c r="BI831" s="324"/>
      <c r="BJ831" s="324"/>
      <c r="BK831" s="324"/>
      <c r="BL831" s="324"/>
      <c r="BM831" s="324"/>
      <c r="BN831" s="324"/>
      <c r="BO831" s="324"/>
      <c r="BW831" s="325"/>
      <c r="BX831" s="325"/>
      <c r="BY831" s="325"/>
      <c r="BZ831" s="325"/>
      <c r="CA831" s="325"/>
      <c r="CB831" s="325"/>
      <c r="CC831" s="325"/>
      <c r="CD831" s="325"/>
      <c r="CE831" s="325"/>
      <c r="CF831" s="325"/>
      <c r="CG831" s="325"/>
      <c r="CH831" s="325"/>
    </row>
    <row r="832" spans="1:86" s="323" customFormat="1" x14ac:dyDescent="0.25">
      <c r="A832" s="102"/>
      <c r="B832" s="102"/>
      <c r="C832" s="102"/>
      <c r="D832" s="102"/>
      <c r="E832" s="102"/>
      <c r="F832" s="102"/>
      <c r="G832" s="102"/>
      <c r="AH832" s="324"/>
      <c r="AI832" s="324"/>
      <c r="AP832" s="324"/>
      <c r="AQ832" s="324"/>
      <c r="BD832" s="324"/>
      <c r="BE832" s="324"/>
      <c r="BF832" s="324"/>
      <c r="BG832" s="324"/>
      <c r="BH832" s="324"/>
      <c r="BI832" s="324"/>
      <c r="BJ832" s="324"/>
      <c r="BK832" s="324"/>
      <c r="BL832" s="324"/>
      <c r="BM832" s="324"/>
      <c r="BN832" s="324"/>
      <c r="BO832" s="324"/>
      <c r="BW832" s="325"/>
      <c r="BX832" s="325"/>
      <c r="BY832" s="325"/>
      <c r="BZ832" s="325"/>
      <c r="CA832" s="325"/>
      <c r="CB832" s="325"/>
      <c r="CC832" s="325"/>
      <c r="CD832" s="325"/>
      <c r="CE832" s="325"/>
      <c r="CF832" s="325"/>
      <c r="CG832" s="325"/>
      <c r="CH832" s="325"/>
    </row>
    <row r="833" spans="1:86" s="323" customFormat="1" x14ac:dyDescent="0.25">
      <c r="A833" s="102"/>
      <c r="B833" s="102"/>
      <c r="C833" s="102"/>
      <c r="D833" s="102"/>
      <c r="E833" s="102"/>
      <c r="F833" s="102"/>
      <c r="G833" s="102"/>
      <c r="AH833" s="324"/>
      <c r="AI833" s="324"/>
      <c r="AP833" s="324"/>
      <c r="AQ833" s="324"/>
      <c r="BD833" s="324"/>
      <c r="BE833" s="324"/>
      <c r="BF833" s="324"/>
      <c r="BG833" s="324"/>
      <c r="BH833" s="324"/>
      <c r="BI833" s="324"/>
      <c r="BJ833" s="324"/>
      <c r="BK833" s="324"/>
      <c r="BL833" s="324"/>
      <c r="BM833" s="324"/>
      <c r="BN833" s="324"/>
      <c r="BO833" s="324"/>
      <c r="BW833" s="325"/>
      <c r="BX833" s="325"/>
      <c r="BY833" s="325"/>
      <c r="BZ833" s="325"/>
      <c r="CA833" s="325"/>
      <c r="CB833" s="325"/>
      <c r="CC833" s="325"/>
      <c r="CD833" s="325"/>
      <c r="CE833" s="325"/>
      <c r="CF833" s="325"/>
      <c r="CG833" s="325"/>
      <c r="CH833" s="325"/>
    </row>
    <row r="834" spans="1:86" s="323" customFormat="1" x14ac:dyDescent="0.25">
      <c r="A834" s="102"/>
      <c r="B834" s="102"/>
      <c r="C834" s="102"/>
      <c r="D834" s="102"/>
      <c r="E834" s="102"/>
      <c r="F834" s="102"/>
      <c r="G834" s="102"/>
      <c r="AH834" s="324"/>
      <c r="AI834" s="324"/>
      <c r="AP834" s="324"/>
      <c r="AQ834" s="324"/>
      <c r="BD834" s="324"/>
      <c r="BE834" s="324"/>
      <c r="BF834" s="324"/>
      <c r="BG834" s="324"/>
      <c r="BH834" s="324"/>
      <c r="BI834" s="324"/>
      <c r="BJ834" s="324"/>
      <c r="BK834" s="324"/>
      <c r="BL834" s="324"/>
      <c r="BM834" s="324"/>
      <c r="BN834" s="324"/>
      <c r="BO834" s="324"/>
      <c r="BW834" s="325"/>
      <c r="BX834" s="325"/>
      <c r="BY834" s="325"/>
      <c r="BZ834" s="325"/>
      <c r="CA834" s="325"/>
      <c r="CB834" s="325"/>
      <c r="CC834" s="325"/>
      <c r="CD834" s="325"/>
      <c r="CE834" s="325"/>
      <c r="CF834" s="325"/>
      <c r="CG834" s="325"/>
      <c r="CH834" s="325"/>
    </row>
    <row r="835" spans="1:86" s="323" customFormat="1" x14ac:dyDescent="0.25">
      <c r="A835" s="102"/>
      <c r="B835" s="102"/>
      <c r="C835" s="102"/>
      <c r="D835" s="102"/>
      <c r="E835" s="102"/>
      <c r="F835" s="102"/>
      <c r="G835" s="102"/>
      <c r="AH835" s="324"/>
      <c r="AI835" s="324"/>
      <c r="AP835" s="324"/>
      <c r="AQ835" s="324"/>
      <c r="BD835" s="324"/>
      <c r="BE835" s="324"/>
      <c r="BF835" s="324"/>
      <c r="BG835" s="324"/>
      <c r="BH835" s="324"/>
      <c r="BI835" s="324"/>
      <c r="BJ835" s="324"/>
      <c r="BK835" s="324"/>
      <c r="BL835" s="324"/>
      <c r="BM835" s="324"/>
      <c r="BN835" s="324"/>
      <c r="BO835" s="324"/>
      <c r="BW835" s="325"/>
      <c r="BX835" s="325"/>
      <c r="BY835" s="325"/>
      <c r="BZ835" s="325"/>
      <c r="CA835" s="325"/>
      <c r="CB835" s="325"/>
      <c r="CC835" s="325"/>
      <c r="CD835" s="325"/>
      <c r="CE835" s="325"/>
      <c r="CF835" s="325"/>
      <c r="CG835" s="325"/>
      <c r="CH835" s="325"/>
    </row>
    <row r="836" spans="1:86" s="323" customFormat="1" x14ac:dyDescent="0.25">
      <c r="A836" s="102"/>
      <c r="B836" s="102"/>
      <c r="C836" s="102"/>
      <c r="D836" s="102"/>
      <c r="E836" s="102"/>
      <c r="F836" s="102"/>
      <c r="G836" s="102"/>
      <c r="AH836" s="324"/>
      <c r="AI836" s="324"/>
      <c r="AP836" s="324"/>
      <c r="AQ836" s="324"/>
      <c r="BD836" s="324"/>
      <c r="BE836" s="324"/>
      <c r="BF836" s="324"/>
      <c r="BG836" s="324"/>
      <c r="BH836" s="324"/>
      <c r="BI836" s="324"/>
      <c r="BJ836" s="324"/>
      <c r="BK836" s="324"/>
      <c r="BL836" s="324"/>
      <c r="BM836" s="324"/>
      <c r="BN836" s="324"/>
      <c r="BO836" s="324"/>
      <c r="BW836" s="325"/>
      <c r="BX836" s="325"/>
      <c r="BY836" s="325"/>
      <c r="BZ836" s="325"/>
      <c r="CA836" s="325"/>
      <c r="CB836" s="325"/>
      <c r="CC836" s="325"/>
      <c r="CD836" s="325"/>
      <c r="CE836" s="325"/>
      <c r="CF836" s="325"/>
      <c r="CG836" s="325"/>
      <c r="CH836" s="325"/>
    </row>
    <row r="837" spans="1:86" s="323" customFormat="1" x14ac:dyDescent="0.25">
      <c r="A837" s="102"/>
      <c r="B837" s="102"/>
      <c r="C837" s="102"/>
      <c r="D837" s="102"/>
      <c r="E837" s="102"/>
      <c r="F837" s="102"/>
      <c r="G837" s="102"/>
      <c r="AH837" s="324"/>
      <c r="AI837" s="324"/>
      <c r="AP837" s="324"/>
      <c r="AQ837" s="324"/>
      <c r="BD837" s="324"/>
      <c r="BE837" s="324"/>
      <c r="BF837" s="324"/>
      <c r="BG837" s="324"/>
      <c r="BH837" s="324"/>
      <c r="BI837" s="324"/>
      <c r="BJ837" s="324"/>
      <c r="BK837" s="324"/>
      <c r="BL837" s="324"/>
      <c r="BM837" s="324"/>
      <c r="BN837" s="324"/>
      <c r="BO837" s="324"/>
      <c r="BW837" s="325"/>
      <c r="BX837" s="325"/>
      <c r="BY837" s="325"/>
      <c r="BZ837" s="325"/>
      <c r="CA837" s="325"/>
      <c r="CB837" s="325"/>
      <c r="CC837" s="325"/>
      <c r="CD837" s="325"/>
      <c r="CE837" s="325"/>
      <c r="CF837" s="325"/>
      <c r="CG837" s="325"/>
      <c r="CH837" s="325"/>
    </row>
    <row r="838" spans="1:86" s="323" customFormat="1" x14ac:dyDescent="0.25">
      <c r="A838" s="102"/>
      <c r="B838" s="102"/>
      <c r="C838" s="102"/>
      <c r="D838" s="102"/>
      <c r="E838" s="102"/>
      <c r="F838" s="102"/>
      <c r="G838" s="102"/>
      <c r="AH838" s="324"/>
      <c r="AI838" s="324"/>
      <c r="AP838" s="324"/>
      <c r="AQ838" s="324"/>
      <c r="BD838" s="324"/>
      <c r="BE838" s="324"/>
      <c r="BF838" s="324"/>
      <c r="BG838" s="324"/>
      <c r="BH838" s="324"/>
      <c r="BI838" s="324"/>
      <c r="BJ838" s="324"/>
      <c r="BK838" s="324"/>
      <c r="BL838" s="324"/>
      <c r="BM838" s="324"/>
      <c r="BN838" s="324"/>
      <c r="BO838" s="324"/>
      <c r="BW838" s="325"/>
      <c r="BX838" s="325"/>
      <c r="BY838" s="325"/>
      <c r="BZ838" s="325"/>
      <c r="CA838" s="325"/>
      <c r="CB838" s="325"/>
      <c r="CC838" s="325"/>
      <c r="CD838" s="325"/>
      <c r="CE838" s="325"/>
      <c r="CF838" s="325"/>
      <c r="CG838" s="325"/>
      <c r="CH838" s="325"/>
    </row>
    <row r="839" spans="1:86" s="323" customFormat="1" x14ac:dyDescent="0.25">
      <c r="A839" s="102"/>
      <c r="B839" s="102"/>
      <c r="C839" s="102"/>
      <c r="D839" s="102"/>
      <c r="E839" s="102"/>
      <c r="F839" s="102"/>
      <c r="G839" s="102"/>
      <c r="AH839" s="324"/>
      <c r="AI839" s="324"/>
      <c r="AP839" s="324"/>
      <c r="AQ839" s="324"/>
      <c r="BD839" s="324"/>
      <c r="BE839" s="324"/>
      <c r="BF839" s="324"/>
      <c r="BG839" s="324"/>
      <c r="BH839" s="324"/>
      <c r="BI839" s="324"/>
      <c r="BJ839" s="324"/>
      <c r="BK839" s="324"/>
      <c r="BL839" s="324"/>
      <c r="BM839" s="324"/>
      <c r="BN839" s="324"/>
      <c r="BO839" s="324"/>
      <c r="BW839" s="325"/>
      <c r="BX839" s="325"/>
      <c r="BY839" s="325"/>
      <c r="BZ839" s="325"/>
      <c r="CA839" s="325"/>
      <c r="CB839" s="325"/>
      <c r="CC839" s="325"/>
      <c r="CD839" s="325"/>
      <c r="CE839" s="325"/>
      <c r="CF839" s="325"/>
      <c r="CG839" s="325"/>
      <c r="CH839" s="325"/>
    </row>
    <row r="840" spans="1:86" s="323" customFormat="1" x14ac:dyDescent="0.25">
      <c r="A840" s="102"/>
      <c r="B840" s="102"/>
      <c r="C840" s="102"/>
      <c r="D840" s="102"/>
      <c r="E840" s="102"/>
      <c r="F840" s="102"/>
      <c r="G840" s="102"/>
      <c r="AH840" s="324"/>
      <c r="AI840" s="324"/>
      <c r="AP840" s="324"/>
      <c r="AQ840" s="324"/>
      <c r="BD840" s="324"/>
      <c r="BE840" s="324"/>
      <c r="BF840" s="324"/>
      <c r="BG840" s="324"/>
      <c r="BH840" s="324"/>
      <c r="BI840" s="324"/>
      <c r="BJ840" s="324"/>
      <c r="BK840" s="324"/>
      <c r="BL840" s="324"/>
      <c r="BM840" s="324"/>
      <c r="BN840" s="324"/>
      <c r="BO840" s="324"/>
      <c r="BW840" s="325"/>
      <c r="BX840" s="325"/>
      <c r="BY840" s="325"/>
      <c r="BZ840" s="325"/>
      <c r="CA840" s="325"/>
      <c r="CB840" s="325"/>
      <c r="CC840" s="325"/>
      <c r="CD840" s="325"/>
      <c r="CE840" s="325"/>
      <c r="CF840" s="325"/>
      <c r="CG840" s="325"/>
      <c r="CH840" s="325"/>
    </row>
    <row r="841" spans="1:86" s="323" customFormat="1" x14ac:dyDescent="0.25">
      <c r="A841" s="102"/>
      <c r="B841" s="102"/>
      <c r="C841" s="102"/>
      <c r="D841" s="102"/>
      <c r="E841" s="102"/>
      <c r="F841" s="102"/>
      <c r="G841" s="102"/>
      <c r="AH841" s="324"/>
      <c r="AI841" s="324"/>
      <c r="AP841" s="324"/>
      <c r="AQ841" s="324"/>
      <c r="BD841" s="324"/>
      <c r="BE841" s="324"/>
      <c r="BF841" s="324"/>
      <c r="BG841" s="324"/>
      <c r="BH841" s="324"/>
      <c r="BI841" s="324"/>
      <c r="BJ841" s="324"/>
      <c r="BK841" s="324"/>
      <c r="BL841" s="324"/>
      <c r="BM841" s="324"/>
      <c r="BN841" s="324"/>
      <c r="BO841" s="324"/>
      <c r="BW841" s="325"/>
      <c r="BX841" s="325"/>
      <c r="BY841" s="325"/>
      <c r="BZ841" s="325"/>
      <c r="CA841" s="325"/>
      <c r="CB841" s="325"/>
      <c r="CC841" s="325"/>
      <c r="CD841" s="325"/>
      <c r="CE841" s="325"/>
      <c r="CF841" s="325"/>
      <c r="CG841" s="325"/>
      <c r="CH841" s="325"/>
    </row>
    <row r="842" spans="1:86" s="323" customFormat="1" x14ac:dyDescent="0.25">
      <c r="A842" s="102"/>
      <c r="B842" s="102"/>
      <c r="C842" s="102"/>
      <c r="D842" s="102"/>
      <c r="E842" s="102"/>
      <c r="F842" s="102"/>
      <c r="G842" s="102"/>
      <c r="AH842" s="324"/>
      <c r="AI842" s="324"/>
      <c r="AP842" s="324"/>
      <c r="AQ842" s="324"/>
      <c r="BD842" s="324"/>
      <c r="BE842" s="324"/>
      <c r="BF842" s="324"/>
      <c r="BG842" s="324"/>
      <c r="BH842" s="324"/>
      <c r="BI842" s="324"/>
      <c r="BJ842" s="324"/>
      <c r="BK842" s="324"/>
      <c r="BL842" s="324"/>
      <c r="BM842" s="324"/>
      <c r="BN842" s="324"/>
      <c r="BO842" s="324"/>
      <c r="BW842" s="325"/>
      <c r="BX842" s="325"/>
      <c r="BY842" s="325"/>
      <c r="BZ842" s="325"/>
      <c r="CA842" s="325"/>
      <c r="CB842" s="325"/>
      <c r="CC842" s="325"/>
      <c r="CD842" s="325"/>
      <c r="CE842" s="325"/>
      <c r="CF842" s="325"/>
      <c r="CG842" s="325"/>
      <c r="CH842" s="325"/>
    </row>
    <row r="843" spans="1:86" s="323" customFormat="1" x14ac:dyDescent="0.25">
      <c r="A843" s="102"/>
      <c r="B843" s="102"/>
      <c r="C843" s="102"/>
      <c r="D843" s="102"/>
      <c r="E843" s="102"/>
      <c r="F843" s="102"/>
      <c r="G843" s="102"/>
      <c r="AH843" s="324"/>
      <c r="AI843" s="324"/>
      <c r="AP843" s="324"/>
      <c r="AQ843" s="324"/>
      <c r="BD843" s="324"/>
      <c r="BE843" s="324"/>
      <c r="BF843" s="324"/>
      <c r="BG843" s="324"/>
      <c r="BH843" s="324"/>
      <c r="BI843" s="324"/>
      <c r="BJ843" s="324"/>
      <c r="BK843" s="324"/>
      <c r="BL843" s="324"/>
      <c r="BM843" s="324"/>
      <c r="BN843" s="324"/>
      <c r="BO843" s="324"/>
      <c r="BW843" s="325"/>
      <c r="BX843" s="325"/>
      <c r="BY843" s="325"/>
      <c r="BZ843" s="325"/>
      <c r="CA843" s="325"/>
      <c r="CB843" s="325"/>
      <c r="CC843" s="325"/>
      <c r="CD843" s="325"/>
      <c r="CE843" s="325"/>
      <c r="CF843" s="325"/>
      <c r="CG843" s="325"/>
      <c r="CH843" s="325"/>
    </row>
    <row r="844" spans="1:86" s="323" customFormat="1" x14ac:dyDescent="0.25">
      <c r="A844" s="102"/>
      <c r="B844" s="102"/>
      <c r="C844" s="102"/>
      <c r="D844" s="102"/>
      <c r="E844" s="102"/>
      <c r="F844" s="102"/>
      <c r="G844" s="102"/>
      <c r="AH844" s="324"/>
      <c r="AI844" s="324"/>
      <c r="AP844" s="324"/>
      <c r="AQ844" s="324"/>
      <c r="BD844" s="324"/>
      <c r="BE844" s="324"/>
      <c r="BF844" s="324"/>
      <c r="BG844" s="324"/>
      <c r="BH844" s="324"/>
      <c r="BI844" s="324"/>
      <c r="BJ844" s="324"/>
      <c r="BK844" s="324"/>
      <c r="BL844" s="324"/>
      <c r="BM844" s="324"/>
      <c r="BN844" s="324"/>
      <c r="BO844" s="324"/>
      <c r="BW844" s="325"/>
      <c r="BX844" s="325"/>
      <c r="BY844" s="325"/>
      <c r="BZ844" s="325"/>
      <c r="CA844" s="325"/>
      <c r="CB844" s="325"/>
      <c r="CC844" s="325"/>
      <c r="CD844" s="325"/>
      <c r="CE844" s="325"/>
      <c r="CF844" s="325"/>
      <c r="CG844" s="325"/>
      <c r="CH844" s="325"/>
    </row>
    <row r="845" spans="1:86" s="323" customFormat="1" x14ac:dyDescent="0.25">
      <c r="A845" s="102"/>
      <c r="B845" s="102"/>
      <c r="C845" s="102"/>
      <c r="D845" s="102"/>
      <c r="E845" s="102"/>
      <c r="F845" s="102"/>
      <c r="G845" s="102"/>
      <c r="AH845" s="324"/>
      <c r="AI845" s="324"/>
      <c r="AP845" s="324"/>
      <c r="AQ845" s="324"/>
      <c r="BD845" s="324"/>
      <c r="BE845" s="324"/>
      <c r="BF845" s="324"/>
      <c r="BG845" s="324"/>
      <c r="BH845" s="324"/>
      <c r="BI845" s="324"/>
      <c r="BJ845" s="324"/>
      <c r="BK845" s="324"/>
      <c r="BL845" s="324"/>
      <c r="BM845" s="324"/>
      <c r="BN845" s="324"/>
      <c r="BO845" s="324"/>
      <c r="BW845" s="325"/>
      <c r="BX845" s="325"/>
      <c r="BY845" s="325"/>
      <c r="BZ845" s="325"/>
      <c r="CA845" s="325"/>
      <c r="CB845" s="325"/>
      <c r="CC845" s="325"/>
      <c r="CD845" s="325"/>
      <c r="CE845" s="325"/>
      <c r="CF845" s="325"/>
      <c r="CG845" s="325"/>
      <c r="CH845" s="325"/>
    </row>
    <row r="846" spans="1:86" s="323" customFormat="1" x14ac:dyDescent="0.25">
      <c r="A846" s="102"/>
      <c r="B846" s="102"/>
      <c r="C846" s="102"/>
      <c r="D846" s="102"/>
      <c r="E846" s="102"/>
      <c r="F846" s="102"/>
      <c r="G846" s="102"/>
      <c r="AH846" s="324"/>
      <c r="AI846" s="324"/>
      <c r="AP846" s="324"/>
      <c r="AQ846" s="324"/>
      <c r="BD846" s="324"/>
      <c r="BE846" s="324"/>
      <c r="BF846" s="324"/>
      <c r="BG846" s="324"/>
      <c r="BH846" s="324"/>
      <c r="BI846" s="324"/>
      <c r="BJ846" s="324"/>
      <c r="BK846" s="324"/>
      <c r="BL846" s="324"/>
      <c r="BM846" s="324"/>
      <c r="BN846" s="324"/>
      <c r="BO846" s="324"/>
      <c r="BW846" s="325"/>
      <c r="BX846" s="325"/>
      <c r="BY846" s="325"/>
      <c r="BZ846" s="325"/>
      <c r="CA846" s="325"/>
      <c r="CB846" s="325"/>
      <c r="CC846" s="325"/>
      <c r="CD846" s="325"/>
      <c r="CE846" s="325"/>
      <c r="CF846" s="325"/>
      <c r="CG846" s="325"/>
      <c r="CH846" s="325"/>
    </row>
    <row r="847" spans="1:86" s="323" customFormat="1" x14ac:dyDescent="0.25">
      <c r="A847" s="102"/>
      <c r="B847" s="102"/>
      <c r="C847" s="102"/>
      <c r="D847" s="102"/>
      <c r="E847" s="102"/>
      <c r="F847" s="102"/>
      <c r="G847" s="102"/>
      <c r="AH847" s="324"/>
      <c r="AI847" s="324"/>
      <c r="AP847" s="324"/>
      <c r="AQ847" s="324"/>
      <c r="BD847" s="324"/>
      <c r="BE847" s="324"/>
      <c r="BF847" s="324"/>
      <c r="BG847" s="324"/>
      <c r="BH847" s="324"/>
      <c r="BI847" s="324"/>
      <c r="BJ847" s="324"/>
      <c r="BK847" s="324"/>
      <c r="BL847" s="324"/>
      <c r="BM847" s="324"/>
      <c r="BN847" s="324"/>
      <c r="BO847" s="324"/>
      <c r="BW847" s="325"/>
      <c r="BX847" s="325"/>
      <c r="BY847" s="325"/>
      <c r="BZ847" s="325"/>
      <c r="CA847" s="325"/>
      <c r="CB847" s="325"/>
      <c r="CC847" s="325"/>
      <c r="CD847" s="325"/>
      <c r="CE847" s="325"/>
      <c r="CF847" s="325"/>
      <c r="CG847" s="325"/>
      <c r="CH847" s="325"/>
    </row>
    <row r="848" spans="1:86" s="323" customFormat="1" x14ac:dyDescent="0.25">
      <c r="A848" s="102"/>
      <c r="B848" s="102"/>
      <c r="C848" s="102"/>
      <c r="D848" s="102"/>
      <c r="E848" s="102"/>
      <c r="F848" s="102"/>
      <c r="G848" s="102"/>
      <c r="AH848" s="324"/>
      <c r="AI848" s="324"/>
      <c r="AP848" s="324"/>
      <c r="AQ848" s="324"/>
      <c r="BD848" s="324"/>
      <c r="BE848" s="324"/>
      <c r="BF848" s="324"/>
      <c r="BG848" s="324"/>
      <c r="BH848" s="324"/>
      <c r="BI848" s="324"/>
      <c r="BJ848" s="324"/>
      <c r="BK848" s="324"/>
      <c r="BL848" s="324"/>
      <c r="BM848" s="324"/>
      <c r="BN848" s="324"/>
      <c r="BO848" s="324"/>
      <c r="BW848" s="325"/>
      <c r="BX848" s="325"/>
      <c r="BY848" s="325"/>
      <c r="BZ848" s="325"/>
      <c r="CA848" s="325"/>
      <c r="CB848" s="325"/>
      <c r="CC848" s="325"/>
      <c r="CD848" s="325"/>
      <c r="CE848" s="325"/>
      <c r="CF848" s="325"/>
      <c r="CG848" s="325"/>
      <c r="CH848" s="325"/>
    </row>
    <row r="849" spans="1:86" s="323" customFormat="1" x14ac:dyDescent="0.25">
      <c r="A849" s="102"/>
      <c r="B849" s="102"/>
      <c r="C849" s="102"/>
      <c r="D849" s="102"/>
      <c r="E849" s="102"/>
      <c r="F849" s="102"/>
      <c r="G849" s="102"/>
      <c r="AH849" s="324"/>
      <c r="AI849" s="324"/>
      <c r="AP849" s="324"/>
      <c r="AQ849" s="324"/>
      <c r="BD849" s="324"/>
      <c r="BE849" s="324"/>
      <c r="BF849" s="324"/>
      <c r="BG849" s="324"/>
      <c r="BH849" s="324"/>
      <c r="BI849" s="324"/>
      <c r="BJ849" s="324"/>
      <c r="BK849" s="324"/>
      <c r="BL849" s="324"/>
      <c r="BM849" s="324"/>
      <c r="BN849" s="324"/>
      <c r="BO849" s="324"/>
      <c r="BW849" s="325"/>
      <c r="BX849" s="325"/>
      <c r="BY849" s="325"/>
      <c r="BZ849" s="325"/>
      <c r="CA849" s="325"/>
      <c r="CB849" s="325"/>
      <c r="CC849" s="325"/>
      <c r="CD849" s="325"/>
      <c r="CE849" s="325"/>
      <c r="CF849" s="325"/>
      <c r="CG849" s="325"/>
      <c r="CH849" s="325"/>
    </row>
    <row r="850" spans="1:86" s="323" customFormat="1" x14ac:dyDescent="0.25">
      <c r="A850" s="102"/>
      <c r="B850" s="102"/>
      <c r="C850" s="102"/>
      <c r="D850" s="102"/>
      <c r="E850" s="102"/>
      <c r="F850" s="102"/>
      <c r="G850" s="102"/>
      <c r="AH850" s="324"/>
      <c r="AI850" s="324"/>
      <c r="AP850" s="324"/>
      <c r="AQ850" s="324"/>
      <c r="BD850" s="324"/>
      <c r="BE850" s="324"/>
      <c r="BF850" s="324"/>
      <c r="BG850" s="324"/>
      <c r="BH850" s="324"/>
      <c r="BI850" s="324"/>
      <c r="BJ850" s="324"/>
      <c r="BK850" s="324"/>
      <c r="BL850" s="324"/>
      <c r="BM850" s="324"/>
      <c r="BN850" s="324"/>
      <c r="BO850" s="324"/>
      <c r="BW850" s="325"/>
      <c r="BX850" s="325"/>
      <c r="BY850" s="325"/>
      <c r="BZ850" s="325"/>
      <c r="CA850" s="325"/>
      <c r="CB850" s="325"/>
      <c r="CC850" s="325"/>
      <c r="CD850" s="325"/>
      <c r="CE850" s="325"/>
      <c r="CF850" s="325"/>
      <c r="CG850" s="325"/>
      <c r="CH850" s="325"/>
    </row>
    <row r="851" spans="1:86" s="323" customFormat="1" x14ac:dyDescent="0.25">
      <c r="A851" s="102"/>
      <c r="B851" s="102"/>
      <c r="C851" s="102"/>
      <c r="D851" s="102"/>
      <c r="E851" s="102"/>
      <c r="F851" s="102"/>
      <c r="G851" s="102"/>
      <c r="AH851" s="324"/>
      <c r="AI851" s="324"/>
      <c r="AP851" s="324"/>
      <c r="AQ851" s="324"/>
      <c r="BD851" s="324"/>
      <c r="BE851" s="324"/>
      <c r="BF851" s="324"/>
      <c r="BG851" s="324"/>
      <c r="BH851" s="324"/>
      <c r="BI851" s="324"/>
      <c r="BJ851" s="324"/>
      <c r="BK851" s="324"/>
      <c r="BL851" s="324"/>
      <c r="BM851" s="324"/>
      <c r="BN851" s="324"/>
      <c r="BO851" s="324"/>
      <c r="BW851" s="325"/>
      <c r="BX851" s="325"/>
      <c r="BY851" s="325"/>
      <c r="BZ851" s="325"/>
      <c r="CA851" s="325"/>
      <c r="CB851" s="325"/>
      <c r="CC851" s="325"/>
      <c r="CD851" s="325"/>
      <c r="CE851" s="325"/>
      <c r="CF851" s="325"/>
      <c r="CG851" s="325"/>
      <c r="CH851" s="325"/>
    </row>
    <row r="852" spans="1:86" s="323" customFormat="1" x14ac:dyDescent="0.25">
      <c r="A852" s="102"/>
      <c r="B852" s="102"/>
      <c r="C852" s="102"/>
      <c r="D852" s="102"/>
      <c r="E852" s="102"/>
      <c r="F852" s="102"/>
      <c r="G852" s="102"/>
      <c r="AH852" s="324"/>
      <c r="AI852" s="324"/>
      <c r="AP852" s="324"/>
      <c r="AQ852" s="324"/>
      <c r="BD852" s="324"/>
      <c r="BE852" s="324"/>
      <c r="BF852" s="324"/>
      <c r="BG852" s="324"/>
      <c r="BH852" s="324"/>
      <c r="BI852" s="324"/>
      <c r="BJ852" s="324"/>
      <c r="BK852" s="324"/>
      <c r="BL852" s="324"/>
      <c r="BM852" s="324"/>
      <c r="BN852" s="324"/>
      <c r="BO852" s="324"/>
      <c r="BW852" s="325"/>
      <c r="BX852" s="325"/>
      <c r="BY852" s="325"/>
      <c r="BZ852" s="325"/>
      <c r="CA852" s="325"/>
      <c r="CB852" s="325"/>
      <c r="CC852" s="325"/>
      <c r="CD852" s="325"/>
      <c r="CE852" s="325"/>
      <c r="CF852" s="325"/>
      <c r="CG852" s="325"/>
      <c r="CH852" s="325"/>
    </row>
    <row r="853" spans="1:86" s="323" customFormat="1" x14ac:dyDescent="0.25">
      <c r="A853" s="102"/>
      <c r="B853" s="102"/>
      <c r="C853" s="102"/>
      <c r="D853" s="102"/>
      <c r="E853" s="102"/>
      <c r="F853" s="102"/>
      <c r="G853" s="102"/>
      <c r="AH853" s="324"/>
      <c r="AI853" s="324"/>
      <c r="AP853" s="324"/>
      <c r="AQ853" s="324"/>
      <c r="BD853" s="324"/>
      <c r="BE853" s="324"/>
      <c r="BF853" s="324"/>
      <c r="BG853" s="324"/>
      <c r="BH853" s="324"/>
      <c r="BI853" s="324"/>
      <c r="BJ853" s="324"/>
      <c r="BK853" s="324"/>
      <c r="BL853" s="324"/>
      <c r="BM853" s="324"/>
      <c r="BN853" s="324"/>
      <c r="BO853" s="324"/>
      <c r="BW853" s="325"/>
      <c r="BX853" s="325"/>
      <c r="BY853" s="325"/>
      <c r="BZ853" s="325"/>
      <c r="CA853" s="325"/>
      <c r="CB853" s="325"/>
      <c r="CC853" s="325"/>
      <c r="CD853" s="325"/>
      <c r="CE853" s="325"/>
      <c r="CF853" s="325"/>
      <c r="CG853" s="325"/>
      <c r="CH853" s="325"/>
    </row>
    <row r="854" spans="1:86" s="323" customFormat="1" x14ac:dyDescent="0.25">
      <c r="A854" s="102"/>
      <c r="B854" s="102"/>
      <c r="C854" s="102"/>
      <c r="D854" s="102"/>
      <c r="E854" s="102"/>
      <c r="F854" s="102"/>
      <c r="G854" s="102"/>
      <c r="AH854" s="324"/>
      <c r="AI854" s="324"/>
      <c r="AP854" s="324"/>
      <c r="AQ854" s="324"/>
      <c r="BD854" s="324"/>
      <c r="BE854" s="324"/>
      <c r="BF854" s="324"/>
      <c r="BG854" s="324"/>
      <c r="BH854" s="324"/>
      <c r="BI854" s="324"/>
      <c r="BJ854" s="324"/>
      <c r="BK854" s="324"/>
      <c r="BL854" s="324"/>
      <c r="BM854" s="324"/>
      <c r="BN854" s="324"/>
      <c r="BO854" s="324"/>
      <c r="BW854" s="325"/>
      <c r="BX854" s="325"/>
      <c r="BY854" s="325"/>
      <c r="BZ854" s="325"/>
      <c r="CA854" s="325"/>
      <c r="CB854" s="325"/>
      <c r="CC854" s="325"/>
      <c r="CD854" s="325"/>
      <c r="CE854" s="325"/>
      <c r="CF854" s="325"/>
      <c r="CG854" s="325"/>
      <c r="CH854" s="325"/>
    </row>
    <row r="855" spans="1:86" s="323" customFormat="1" x14ac:dyDescent="0.25">
      <c r="A855" s="102"/>
      <c r="B855" s="102"/>
      <c r="C855" s="102"/>
      <c r="D855" s="102"/>
      <c r="E855" s="102"/>
      <c r="F855" s="102"/>
      <c r="G855" s="102"/>
      <c r="AH855" s="324"/>
      <c r="AI855" s="324"/>
      <c r="AP855" s="324"/>
      <c r="AQ855" s="324"/>
      <c r="BD855" s="324"/>
      <c r="BE855" s="324"/>
      <c r="BF855" s="324"/>
      <c r="BG855" s="324"/>
      <c r="BH855" s="324"/>
      <c r="BI855" s="324"/>
      <c r="BJ855" s="324"/>
      <c r="BK855" s="324"/>
      <c r="BL855" s="324"/>
      <c r="BM855" s="324"/>
      <c r="BN855" s="324"/>
      <c r="BO855" s="324"/>
      <c r="BW855" s="325"/>
      <c r="BX855" s="325"/>
      <c r="BY855" s="325"/>
      <c r="BZ855" s="325"/>
      <c r="CA855" s="325"/>
      <c r="CB855" s="325"/>
      <c r="CC855" s="325"/>
      <c r="CD855" s="325"/>
      <c r="CE855" s="325"/>
      <c r="CF855" s="325"/>
      <c r="CG855" s="325"/>
      <c r="CH855" s="325"/>
    </row>
    <row r="856" spans="1:86" s="323" customFormat="1" x14ac:dyDescent="0.25">
      <c r="A856" s="102"/>
      <c r="B856" s="102"/>
      <c r="C856" s="102"/>
      <c r="D856" s="102"/>
      <c r="E856" s="102"/>
      <c r="F856" s="102"/>
      <c r="G856" s="102"/>
      <c r="AH856" s="324"/>
      <c r="AI856" s="324"/>
      <c r="AP856" s="324"/>
      <c r="AQ856" s="324"/>
      <c r="BD856" s="324"/>
      <c r="BE856" s="324"/>
      <c r="BF856" s="324"/>
      <c r="BG856" s="324"/>
      <c r="BH856" s="324"/>
      <c r="BI856" s="324"/>
      <c r="BJ856" s="324"/>
      <c r="BK856" s="324"/>
      <c r="BL856" s="324"/>
      <c r="BM856" s="324"/>
      <c r="BN856" s="324"/>
      <c r="BO856" s="324"/>
      <c r="BW856" s="325"/>
      <c r="BX856" s="325"/>
      <c r="BY856" s="325"/>
      <c r="BZ856" s="325"/>
      <c r="CA856" s="325"/>
      <c r="CB856" s="325"/>
      <c r="CC856" s="325"/>
      <c r="CD856" s="325"/>
      <c r="CE856" s="325"/>
      <c r="CF856" s="325"/>
      <c r="CG856" s="325"/>
      <c r="CH856" s="325"/>
    </row>
    <row r="857" spans="1:86" s="323" customFormat="1" x14ac:dyDescent="0.25">
      <c r="A857" s="102"/>
      <c r="B857" s="102"/>
      <c r="C857" s="102"/>
      <c r="D857" s="102"/>
      <c r="E857" s="102"/>
      <c r="F857" s="102"/>
      <c r="G857" s="102"/>
      <c r="AH857" s="324"/>
      <c r="AI857" s="324"/>
      <c r="AP857" s="324"/>
      <c r="AQ857" s="324"/>
      <c r="BD857" s="324"/>
      <c r="BE857" s="324"/>
      <c r="BF857" s="324"/>
      <c r="BG857" s="324"/>
      <c r="BH857" s="324"/>
      <c r="BI857" s="324"/>
      <c r="BJ857" s="324"/>
      <c r="BK857" s="324"/>
      <c r="BL857" s="324"/>
      <c r="BM857" s="324"/>
      <c r="BN857" s="324"/>
      <c r="BO857" s="324"/>
      <c r="BW857" s="325"/>
      <c r="BX857" s="325"/>
      <c r="BY857" s="325"/>
      <c r="BZ857" s="325"/>
      <c r="CA857" s="325"/>
      <c r="CB857" s="325"/>
      <c r="CC857" s="325"/>
      <c r="CD857" s="325"/>
      <c r="CE857" s="325"/>
      <c r="CF857" s="325"/>
      <c r="CG857" s="325"/>
      <c r="CH857" s="325"/>
    </row>
    <row r="858" spans="1:86" s="323" customFormat="1" x14ac:dyDescent="0.25">
      <c r="A858" s="102"/>
      <c r="B858" s="102"/>
      <c r="C858" s="102"/>
      <c r="D858" s="102"/>
      <c r="E858" s="102"/>
      <c r="F858" s="102"/>
      <c r="G858" s="102"/>
      <c r="AH858" s="324"/>
      <c r="AI858" s="324"/>
      <c r="AP858" s="324"/>
      <c r="AQ858" s="324"/>
      <c r="BD858" s="324"/>
      <c r="BE858" s="324"/>
      <c r="BF858" s="324"/>
      <c r="BG858" s="324"/>
      <c r="BH858" s="324"/>
      <c r="BI858" s="324"/>
      <c r="BJ858" s="324"/>
      <c r="BK858" s="324"/>
      <c r="BL858" s="324"/>
      <c r="BM858" s="324"/>
      <c r="BN858" s="324"/>
      <c r="BO858" s="324"/>
      <c r="BW858" s="325"/>
      <c r="BX858" s="325"/>
      <c r="BY858" s="325"/>
      <c r="BZ858" s="325"/>
      <c r="CA858" s="325"/>
      <c r="CB858" s="325"/>
      <c r="CC858" s="325"/>
      <c r="CD858" s="325"/>
      <c r="CE858" s="325"/>
      <c r="CF858" s="325"/>
      <c r="CG858" s="325"/>
      <c r="CH858" s="325"/>
    </row>
    <row r="859" spans="1:86" s="323" customFormat="1" x14ac:dyDescent="0.25">
      <c r="A859" s="102"/>
      <c r="B859" s="102"/>
      <c r="C859" s="102"/>
      <c r="D859" s="102"/>
      <c r="E859" s="102"/>
      <c r="F859" s="102"/>
      <c r="G859" s="102"/>
      <c r="AH859" s="324"/>
      <c r="AI859" s="324"/>
      <c r="AP859" s="324"/>
      <c r="AQ859" s="324"/>
      <c r="BD859" s="324"/>
      <c r="BE859" s="324"/>
      <c r="BF859" s="324"/>
      <c r="BG859" s="324"/>
      <c r="BH859" s="324"/>
      <c r="BI859" s="324"/>
      <c r="BJ859" s="324"/>
      <c r="BK859" s="324"/>
      <c r="BL859" s="324"/>
      <c r="BM859" s="324"/>
      <c r="BN859" s="324"/>
      <c r="BO859" s="324"/>
      <c r="BW859" s="325"/>
      <c r="BX859" s="325"/>
      <c r="BY859" s="325"/>
      <c r="BZ859" s="325"/>
      <c r="CA859" s="325"/>
      <c r="CB859" s="325"/>
      <c r="CC859" s="325"/>
      <c r="CD859" s="325"/>
      <c r="CE859" s="325"/>
      <c r="CF859" s="325"/>
      <c r="CG859" s="325"/>
      <c r="CH859" s="325"/>
    </row>
    <row r="860" spans="1:86" s="323" customFormat="1" x14ac:dyDescent="0.25">
      <c r="A860" s="102"/>
      <c r="B860" s="102"/>
      <c r="C860" s="102"/>
      <c r="D860" s="102"/>
      <c r="E860" s="102"/>
      <c r="F860" s="102"/>
      <c r="G860" s="102"/>
      <c r="AH860" s="324"/>
      <c r="AI860" s="324"/>
      <c r="AP860" s="324"/>
      <c r="AQ860" s="324"/>
      <c r="BD860" s="324"/>
      <c r="BE860" s="324"/>
      <c r="BF860" s="324"/>
      <c r="BG860" s="324"/>
      <c r="BH860" s="324"/>
      <c r="BI860" s="324"/>
      <c r="BJ860" s="324"/>
      <c r="BK860" s="324"/>
      <c r="BL860" s="324"/>
      <c r="BM860" s="324"/>
      <c r="BN860" s="324"/>
      <c r="BO860" s="324"/>
      <c r="BW860" s="325"/>
      <c r="BX860" s="325"/>
      <c r="BY860" s="325"/>
      <c r="BZ860" s="325"/>
      <c r="CA860" s="325"/>
      <c r="CB860" s="325"/>
      <c r="CC860" s="325"/>
      <c r="CD860" s="325"/>
      <c r="CE860" s="325"/>
      <c r="CF860" s="325"/>
      <c r="CG860" s="325"/>
      <c r="CH860" s="325"/>
    </row>
    <row r="861" spans="1:86" s="323" customFormat="1" x14ac:dyDescent="0.25">
      <c r="A861" s="102"/>
      <c r="B861" s="102"/>
      <c r="C861" s="102"/>
      <c r="D861" s="102"/>
      <c r="E861" s="102"/>
      <c r="F861" s="102"/>
      <c r="G861" s="102"/>
      <c r="AH861" s="324"/>
      <c r="AI861" s="324"/>
      <c r="AP861" s="324"/>
      <c r="AQ861" s="324"/>
      <c r="BD861" s="324"/>
      <c r="BE861" s="324"/>
      <c r="BF861" s="324"/>
      <c r="BG861" s="324"/>
      <c r="BH861" s="324"/>
      <c r="BI861" s="324"/>
      <c r="BJ861" s="324"/>
      <c r="BK861" s="324"/>
      <c r="BL861" s="324"/>
      <c r="BM861" s="324"/>
      <c r="BN861" s="324"/>
      <c r="BO861" s="324"/>
      <c r="BW861" s="325"/>
      <c r="BX861" s="325"/>
      <c r="BY861" s="325"/>
      <c r="BZ861" s="325"/>
      <c r="CA861" s="325"/>
      <c r="CB861" s="325"/>
      <c r="CC861" s="325"/>
      <c r="CD861" s="325"/>
      <c r="CE861" s="325"/>
      <c r="CF861" s="325"/>
      <c r="CG861" s="325"/>
      <c r="CH861" s="325"/>
    </row>
    <row r="862" spans="1:86" s="323" customFormat="1" x14ac:dyDescent="0.25">
      <c r="A862" s="102"/>
      <c r="B862" s="102"/>
      <c r="C862" s="102"/>
      <c r="D862" s="102"/>
      <c r="E862" s="102"/>
      <c r="F862" s="102"/>
      <c r="G862" s="102"/>
      <c r="AH862" s="324"/>
      <c r="AI862" s="324"/>
      <c r="AP862" s="324"/>
      <c r="AQ862" s="324"/>
      <c r="BD862" s="324"/>
      <c r="BE862" s="324"/>
      <c r="BF862" s="324"/>
      <c r="BG862" s="324"/>
      <c r="BH862" s="324"/>
      <c r="BI862" s="324"/>
      <c r="BJ862" s="324"/>
      <c r="BK862" s="324"/>
      <c r="BL862" s="324"/>
      <c r="BM862" s="324"/>
      <c r="BN862" s="324"/>
      <c r="BO862" s="324"/>
      <c r="BW862" s="325"/>
      <c r="BX862" s="325"/>
      <c r="BY862" s="325"/>
      <c r="BZ862" s="325"/>
      <c r="CA862" s="325"/>
      <c r="CB862" s="325"/>
      <c r="CC862" s="325"/>
      <c r="CD862" s="325"/>
      <c r="CE862" s="325"/>
      <c r="CF862" s="325"/>
      <c r="CG862" s="325"/>
      <c r="CH862" s="325"/>
    </row>
    <row r="863" spans="1:86" s="323" customFormat="1" x14ac:dyDescent="0.25">
      <c r="A863" s="102"/>
      <c r="B863" s="102"/>
      <c r="C863" s="102"/>
      <c r="D863" s="102"/>
      <c r="E863" s="102"/>
      <c r="F863" s="102"/>
      <c r="G863" s="102"/>
      <c r="AH863" s="324"/>
      <c r="AI863" s="324"/>
      <c r="AP863" s="324"/>
      <c r="AQ863" s="324"/>
      <c r="BD863" s="324"/>
      <c r="BE863" s="324"/>
      <c r="BF863" s="324"/>
      <c r="BG863" s="324"/>
      <c r="BH863" s="324"/>
      <c r="BI863" s="324"/>
      <c r="BJ863" s="324"/>
      <c r="BK863" s="324"/>
      <c r="BL863" s="324"/>
      <c r="BM863" s="324"/>
      <c r="BN863" s="324"/>
      <c r="BO863" s="324"/>
      <c r="BW863" s="325"/>
      <c r="BX863" s="325"/>
      <c r="BY863" s="325"/>
      <c r="BZ863" s="325"/>
      <c r="CA863" s="325"/>
      <c r="CB863" s="325"/>
      <c r="CC863" s="325"/>
      <c r="CD863" s="325"/>
      <c r="CE863" s="325"/>
      <c r="CF863" s="325"/>
      <c r="CG863" s="325"/>
      <c r="CH863" s="325"/>
    </row>
    <row r="864" spans="1:86" s="323" customFormat="1" x14ac:dyDescent="0.25">
      <c r="A864" s="102"/>
      <c r="B864" s="102"/>
      <c r="C864" s="102"/>
      <c r="D864" s="102"/>
      <c r="E864" s="102"/>
      <c r="F864" s="102"/>
      <c r="G864" s="102"/>
      <c r="AH864" s="324"/>
      <c r="AI864" s="324"/>
      <c r="AP864" s="324"/>
      <c r="AQ864" s="324"/>
      <c r="BD864" s="324"/>
      <c r="BE864" s="324"/>
      <c r="BF864" s="324"/>
      <c r="BG864" s="324"/>
      <c r="BH864" s="324"/>
      <c r="BI864" s="324"/>
      <c r="BJ864" s="324"/>
      <c r="BK864" s="324"/>
      <c r="BL864" s="324"/>
      <c r="BM864" s="324"/>
      <c r="BN864" s="324"/>
      <c r="BO864" s="324"/>
      <c r="BW864" s="325"/>
      <c r="BX864" s="325"/>
      <c r="BY864" s="325"/>
      <c r="BZ864" s="325"/>
      <c r="CA864" s="325"/>
      <c r="CB864" s="325"/>
      <c r="CC864" s="325"/>
      <c r="CD864" s="325"/>
      <c r="CE864" s="325"/>
      <c r="CF864" s="325"/>
      <c r="CG864" s="325"/>
      <c r="CH864" s="325"/>
    </row>
    <row r="865" spans="1:86" s="323" customFormat="1" x14ac:dyDescent="0.25">
      <c r="A865" s="102"/>
      <c r="B865" s="102"/>
      <c r="C865" s="102"/>
      <c r="D865" s="102"/>
      <c r="E865" s="102"/>
      <c r="F865" s="102"/>
      <c r="G865" s="102"/>
      <c r="AH865" s="324"/>
      <c r="AI865" s="324"/>
      <c r="AP865" s="324"/>
      <c r="AQ865" s="324"/>
      <c r="BD865" s="324"/>
      <c r="BE865" s="324"/>
      <c r="BF865" s="324"/>
      <c r="BG865" s="324"/>
      <c r="BH865" s="324"/>
      <c r="BI865" s="324"/>
      <c r="BJ865" s="324"/>
      <c r="BK865" s="324"/>
      <c r="BL865" s="324"/>
      <c r="BM865" s="324"/>
      <c r="BN865" s="324"/>
      <c r="BO865" s="324"/>
      <c r="BW865" s="325"/>
      <c r="BX865" s="325"/>
      <c r="BY865" s="325"/>
      <c r="BZ865" s="325"/>
      <c r="CA865" s="325"/>
      <c r="CB865" s="325"/>
      <c r="CC865" s="325"/>
      <c r="CD865" s="325"/>
      <c r="CE865" s="325"/>
      <c r="CF865" s="325"/>
      <c r="CG865" s="325"/>
      <c r="CH865" s="325"/>
    </row>
    <row r="866" spans="1:86" s="323" customFormat="1" x14ac:dyDescent="0.25">
      <c r="A866" s="102"/>
      <c r="B866" s="102"/>
      <c r="C866" s="102"/>
      <c r="D866" s="102"/>
      <c r="E866" s="102"/>
      <c r="F866" s="102"/>
      <c r="G866" s="102"/>
      <c r="AH866" s="324"/>
      <c r="AI866" s="324"/>
      <c r="AP866" s="324"/>
      <c r="AQ866" s="324"/>
      <c r="BD866" s="324"/>
      <c r="BE866" s="324"/>
      <c r="BF866" s="324"/>
      <c r="BG866" s="324"/>
      <c r="BH866" s="324"/>
      <c r="BI866" s="324"/>
      <c r="BJ866" s="324"/>
      <c r="BK866" s="324"/>
      <c r="BL866" s="324"/>
      <c r="BM866" s="324"/>
      <c r="BN866" s="324"/>
      <c r="BO866" s="324"/>
      <c r="BW866" s="325"/>
      <c r="BX866" s="325"/>
      <c r="BY866" s="325"/>
      <c r="BZ866" s="325"/>
      <c r="CA866" s="325"/>
      <c r="CB866" s="325"/>
      <c r="CC866" s="325"/>
      <c r="CD866" s="325"/>
      <c r="CE866" s="325"/>
      <c r="CF866" s="325"/>
      <c r="CG866" s="325"/>
      <c r="CH866" s="325"/>
    </row>
    <row r="867" spans="1:86" s="323" customFormat="1" x14ac:dyDescent="0.25">
      <c r="A867" s="102"/>
      <c r="B867" s="102"/>
      <c r="C867" s="102"/>
      <c r="D867" s="102"/>
      <c r="E867" s="102"/>
      <c r="F867" s="102"/>
      <c r="G867" s="102"/>
      <c r="AH867" s="324"/>
      <c r="AI867" s="324"/>
      <c r="AP867" s="324"/>
      <c r="AQ867" s="324"/>
      <c r="BD867" s="324"/>
      <c r="BE867" s="324"/>
      <c r="BF867" s="324"/>
      <c r="BG867" s="324"/>
      <c r="BH867" s="324"/>
      <c r="BI867" s="324"/>
      <c r="BJ867" s="324"/>
      <c r="BK867" s="324"/>
      <c r="BL867" s="324"/>
      <c r="BM867" s="324"/>
      <c r="BN867" s="324"/>
      <c r="BO867" s="324"/>
      <c r="BW867" s="325"/>
      <c r="BX867" s="325"/>
      <c r="BY867" s="325"/>
      <c r="BZ867" s="325"/>
      <c r="CA867" s="325"/>
      <c r="CB867" s="325"/>
      <c r="CC867" s="325"/>
      <c r="CD867" s="325"/>
      <c r="CE867" s="325"/>
      <c r="CF867" s="325"/>
      <c r="CG867" s="325"/>
      <c r="CH867" s="325"/>
    </row>
    <row r="868" spans="1:86" s="323" customFormat="1" x14ac:dyDescent="0.25">
      <c r="A868" s="102"/>
      <c r="B868" s="102"/>
      <c r="C868" s="102"/>
      <c r="D868" s="102"/>
      <c r="E868" s="102"/>
      <c r="F868" s="102"/>
      <c r="G868" s="102"/>
      <c r="AH868" s="324"/>
      <c r="AI868" s="324"/>
      <c r="AP868" s="324"/>
      <c r="AQ868" s="324"/>
      <c r="BD868" s="324"/>
      <c r="BE868" s="324"/>
      <c r="BF868" s="324"/>
      <c r="BG868" s="324"/>
      <c r="BH868" s="324"/>
      <c r="BI868" s="324"/>
      <c r="BJ868" s="324"/>
      <c r="BK868" s="324"/>
      <c r="BL868" s="324"/>
      <c r="BM868" s="324"/>
      <c r="BN868" s="324"/>
      <c r="BO868" s="324"/>
      <c r="BW868" s="325"/>
      <c r="BX868" s="325"/>
      <c r="BY868" s="325"/>
      <c r="BZ868" s="325"/>
      <c r="CA868" s="325"/>
      <c r="CB868" s="325"/>
      <c r="CC868" s="325"/>
      <c r="CD868" s="325"/>
      <c r="CE868" s="325"/>
      <c r="CF868" s="325"/>
      <c r="CG868" s="325"/>
      <c r="CH868" s="325"/>
    </row>
    <row r="869" spans="1:86" s="323" customFormat="1" x14ac:dyDescent="0.25">
      <c r="A869" s="102"/>
      <c r="B869" s="102"/>
      <c r="C869" s="102"/>
      <c r="D869" s="102"/>
      <c r="E869" s="102"/>
      <c r="F869" s="102"/>
      <c r="G869" s="102"/>
      <c r="AH869" s="324"/>
      <c r="AI869" s="324"/>
      <c r="AP869" s="324"/>
      <c r="AQ869" s="324"/>
      <c r="BD869" s="324"/>
      <c r="BE869" s="324"/>
      <c r="BF869" s="324"/>
      <c r="BG869" s="324"/>
      <c r="BH869" s="324"/>
      <c r="BI869" s="324"/>
      <c r="BJ869" s="324"/>
      <c r="BK869" s="324"/>
      <c r="BL869" s="324"/>
      <c r="BM869" s="324"/>
      <c r="BN869" s="324"/>
      <c r="BO869" s="324"/>
      <c r="BW869" s="325"/>
      <c r="BX869" s="325"/>
      <c r="BY869" s="325"/>
      <c r="BZ869" s="325"/>
      <c r="CA869" s="325"/>
      <c r="CB869" s="325"/>
      <c r="CC869" s="325"/>
      <c r="CD869" s="325"/>
      <c r="CE869" s="325"/>
      <c r="CF869" s="325"/>
      <c r="CG869" s="325"/>
      <c r="CH869" s="325"/>
    </row>
    <row r="870" spans="1:86" s="323" customFormat="1" x14ac:dyDescent="0.25">
      <c r="A870" s="102"/>
      <c r="B870" s="102"/>
      <c r="C870" s="102"/>
      <c r="D870" s="102"/>
      <c r="E870" s="102"/>
      <c r="F870" s="102"/>
      <c r="G870" s="102"/>
      <c r="AH870" s="324"/>
      <c r="AI870" s="324"/>
      <c r="AP870" s="324"/>
      <c r="AQ870" s="324"/>
      <c r="BD870" s="324"/>
      <c r="BE870" s="324"/>
      <c r="BF870" s="324"/>
      <c r="BG870" s="324"/>
      <c r="BH870" s="324"/>
      <c r="BI870" s="324"/>
      <c r="BJ870" s="324"/>
      <c r="BK870" s="324"/>
      <c r="BL870" s="324"/>
      <c r="BM870" s="324"/>
      <c r="BN870" s="324"/>
      <c r="BO870" s="324"/>
      <c r="BW870" s="325"/>
      <c r="BX870" s="325"/>
      <c r="BY870" s="325"/>
      <c r="BZ870" s="325"/>
      <c r="CA870" s="325"/>
      <c r="CB870" s="325"/>
      <c r="CC870" s="325"/>
      <c r="CD870" s="325"/>
      <c r="CE870" s="325"/>
      <c r="CF870" s="325"/>
      <c r="CG870" s="325"/>
      <c r="CH870" s="325"/>
    </row>
    <row r="871" spans="1:86" s="323" customFormat="1" x14ac:dyDescent="0.25">
      <c r="A871" s="102"/>
      <c r="B871" s="102"/>
      <c r="C871" s="102"/>
      <c r="D871" s="102"/>
      <c r="E871" s="102"/>
      <c r="F871" s="102"/>
      <c r="G871" s="102"/>
      <c r="AH871" s="324"/>
      <c r="AI871" s="324"/>
      <c r="AP871" s="324"/>
      <c r="AQ871" s="324"/>
      <c r="BD871" s="324"/>
      <c r="BE871" s="324"/>
      <c r="BF871" s="324"/>
      <c r="BG871" s="324"/>
      <c r="BH871" s="324"/>
      <c r="BI871" s="324"/>
      <c r="BJ871" s="324"/>
      <c r="BK871" s="324"/>
      <c r="BL871" s="324"/>
      <c r="BM871" s="324"/>
      <c r="BN871" s="324"/>
      <c r="BO871" s="324"/>
      <c r="BW871" s="325"/>
      <c r="BX871" s="325"/>
      <c r="BY871" s="325"/>
      <c r="BZ871" s="325"/>
      <c r="CA871" s="325"/>
      <c r="CB871" s="325"/>
      <c r="CC871" s="325"/>
      <c r="CD871" s="325"/>
      <c r="CE871" s="325"/>
      <c r="CF871" s="325"/>
      <c r="CG871" s="325"/>
      <c r="CH871" s="325"/>
    </row>
    <row r="872" spans="1:86" s="323" customFormat="1" x14ac:dyDescent="0.25">
      <c r="A872" s="102"/>
      <c r="B872" s="102"/>
      <c r="C872" s="102"/>
      <c r="D872" s="102"/>
      <c r="E872" s="102"/>
      <c r="F872" s="102"/>
      <c r="G872" s="102"/>
      <c r="AH872" s="324"/>
      <c r="AI872" s="324"/>
      <c r="AP872" s="324"/>
      <c r="AQ872" s="324"/>
      <c r="BD872" s="324"/>
      <c r="BE872" s="324"/>
      <c r="BF872" s="324"/>
      <c r="BG872" s="324"/>
      <c r="BH872" s="324"/>
      <c r="BI872" s="324"/>
      <c r="BJ872" s="324"/>
      <c r="BK872" s="324"/>
      <c r="BL872" s="324"/>
      <c r="BM872" s="324"/>
      <c r="BN872" s="324"/>
      <c r="BO872" s="324"/>
      <c r="BW872" s="325"/>
      <c r="BX872" s="325"/>
      <c r="BY872" s="325"/>
      <c r="BZ872" s="325"/>
      <c r="CA872" s="325"/>
      <c r="CB872" s="325"/>
      <c r="CC872" s="325"/>
      <c r="CD872" s="325"/>
      <c r="CE872" s="325"/>
      <c r="CF872" s="325"/>
      <c r="CG872" s="325"/>
      <c r="CH872" s="325"/>
    </row>
    <row r="873" spans="1:86" s="323" customFormat="1" x14ac:dyDescent="0.25">
      <c r="A873" s="102"/>
      <c r="B873" s="102"/>
      <c r="C873" s="102"/>
      <c r="D873" s="102"/>
      <c r="E873" s="102"/>
      <c r="F873" s="102"/>
      <c r="G873" s="102"/>
      <c r="AH873" s="324"/>
      <c r="AI873" s="324"/>
      <c r="AP873" s="324"/>
      <c r="AQ873" s="324"/>
      <c r="BD873" s="324"/>
      <c r="BE873" s="324"/>
      <c r="BF873" s="324"/>
      <c r="BG873" s="324"/>
      <c r="BH873" s="324"/>
      <c r="BI873" s="324"/>
      <c r="BJ873" s="324"/>
      <c r="BK873" s="324"/>
      <c r="BL873" s="324"/>
      <c r="BM873" s="324"/>
      <c r="BN873" s="324"/>
      <c r="BO873" s="324"/>
      <c r="BW873" s="325"/>
      <c r="BX873" s="325"/>
      <c r="BY873" s="325"/>
      <c r="BZ873" s="325"/>
      <c r="CA873" s="325"/>
      <c r="CB873" s="325"/>
      <c r="CC873" s="325"/>
      <c r="CD873" s="325"/>
      <c r="CE873" s="325"/>
      <c r="CF873" s="325"/>
      <c r="CG873" s="325"/>
      <c r="CH873" s="325"/>
    </row>
    <row r="874" spans="1:86" s="323" customFormat="1" x14ac:dyDescent="0.25">
      <c r="A874" s="102"/>
      <c r="B874" s="102"/>
      <c r="C874" s="102"/>
      <c r="D874" s="102"/>
      <c r="E874" s="102"/>
      <c r="F874" s="102"/>
      <c r="G874" s="102"/>
      <c r="AH874" s="324"/>
      <c r="AI874" s="324"/>
      <c r="AP874" s="324"/>
      <c r="AQ874" s="324"/>
      <c r="BD874" s="324"/>
      <c r="BE874" s="324"/>
      <c r="BF874" s="324"/>
      <c r="BG874" s="324"/>
      <c r="BH874" s="324"/>
      <c r="BI874" s="324"/>
      <c r="BJ874" s="324"/>
      <c r="BK874" s="324"/>
      <c r="BL874" s="324"/>
      <c r="BM874" s="324"/>
      <c r="BN874" s="324"/>
      <c r="BO874" s="324"/>
      <c r="BW874" s="325"/>
      <c r="BX874" s="325"/>
      <c r="BY874" s="325"/>
      <c r="BZ874" s="325"/>
      <c r="CA874" s="325"/>
      <c r="CB874" s="325"/>
      <c r="CC874" s="325"/>
      <c r="CD874" s="325"/>
      <c r="CE874" s="325"/>
      <c r="CF874" s="325"/>
      <c r="CG874" s="325"/>
      <c r="CH874" s="325"/>
    </row>
    <row r="875" spans="1:86" s="323" customFormat="1" x14ac:dyDescent="0.25">
      <c r="A875" s="102"/>
      <c r="B875" s="102"/>
      <c r="C875" s="102"/>
      <c r="D875" s="102"/>
      <c r="E875" s="102"/>
      <c r="F875" s="102"/>
      <c r="G875" s="102"/>
      <c r="AH875" s="324"/>
      <c r="AI875" s="324"/>
      <c r="AP875" s="324"/>
      <c r="AQ875" s="324"/>
      <c r="BD875" s="324"/>
      <c r="BE875" s="324"/>
      <c r="BF875" s="324"/>
      <c r="BG875" s="324"/>
      <c r="BH875" s="324"/>
      <c r="BI875" s="324"/>
      <c r="BJ875" s="324"/>
      <c r="BK875" s="324"/>
      <c r="BL875" s="324"/>
      <c r="BM875" s="324"/>
      <c r="BN875" s="324"/>
      <c r="BO875" s="324"/>
      <c r="BW875" s="325"/>
      <c r="BX875" s="325"/>
      <c r="BY875" s="325"/>
      <c r="BZ875" s="325"/>
      <c r="CA875" s="325"/>
      <c r="CB875" s="325"/>
      <c r="CC875" s="325"/>
      <c r="CD875" s="325"/>
      <c r="CE875" s="325"/>
      <c r="CF875" s="325"/>
      <c r="CG875" s="325"/>
      <c r="CH875" s="325"/>
    </row>
    <row r="876" spans="1:86" s="323" customFormat="1" x14ac:dyDescent="0.25">
      <c r="A876" s="102"/>
      <c r="B876" s="102"/>
      <c r="C876" s="102"/>
      <c r="D876" s="102"/>
      <c r="E876" s="102"/>
      <c r="F876" s="102"/>
      <c r="G876" s="102"/>
      <c r="AH876" s="324"/>
      <c r="AI876" s="324"/>
      <c r="AP876" s="324"/>
      <c r="AQ876" s="324"/>
      <c r="BD876" s="324"/>
      <c r="BE876" s="324"/>
      <c r="BF876" s="324"/>
      <c r="BG876" s="324"/>
      <c r="BH876" s="324"/>
      <c r="BI876" s="324"/>
      <c r="BJ876" s="324"/>
      <c r="BK876" s="324"/>
      <c r="BL876" s="324"/>
      <c r="BM876" s="324"/>
      <c r="BN876" s="324"/>
      <c r="BO876" s="324"/>
      <c r="BW876" s="325"/>
      <c r="BX876" s="325"/>
      <c r="BY876" s="325"/>
      <c r="BZ876" s="325"/>
      <c r="CA876" s="325"/>
      <c r="CB876" s="325"/>
      <c r="CC876" s="325"/>
      <c r="CD876" s="325"/>
      <c r="CE876" s="325"/>
      <c r="CF876" s="325"/>
      <c r="CG876" s="325"/>
      <c r="CH876" s="325"/>
    </row>
    <row r="877" spans="1:86" s="323" customFormat="1" x14ac:dyDescent="0.25">
      <c r="A877" s="102"/>
      <c r="B877" s="102"/>
      <c r="C877" s="102"/>
      <c r="D877" s="102"/>
      <c r="E877" s="102"/>
      <c r="F877" s="102"/>
      <c r="G877" s="102"/>
      <c r="AH877" s="324"/>
      <c r="AI877" s="324"/>
      <c r="AP877" s="324"/>
      <c r="AQ877" s="324"/>
      <c r="BD877" s="324"/>
      <c r="BE877" s="324"/>
      <c r="BF877" s="324"/>
      <c r="BG877" s="324"/>
      <c r="BH877" s="324"/>
      <c r="BI877" s="324"/>
      <c r="BJ877" s="324"/>
      <c r="BK877" s="324"/>
      <c r="BL877" s="324"/>
      <c r="BM877" s="324"/>
      <c r="BN877" s="324"/>
      <c r="BO877" s="324"/>
      <c r="BW877" s="325"/>
      <c r="BX877" s="325"/>
      <c r="BY877" s="325"/>
      <c r="BZ877" s="325"/>
      <c r="CA877" s="325"/>
      <c r="CB877" s="325"/>
      <c r="CC877" s="325"/>
      <c r="CD877" s="325"/>
      <c r="CE877" s="325"/>
      <c r="CF877" s="325"/>
      <c r="CG877" s="325"/>
      <c r="CH877" s="325"/>
    </row>
    <row r="878" spans="1:86" s="323" customFormat="1" x14ac:dyDescent="0.25">
      <c r="A878" s="102"/>
      <c r="B878" s="102"/>
      <c r="C878" s="102"/>
      <c r="D878" s="102"/>
      <c r="E878" s="102"/>
      <c r="F878" s="102"/>
      <c r="G878" s="102"/>
      <c r="AH878" s="324"/>
      <c r="AI878" s="324"/>
      <c r="AP878" s="324"/>
      <c r="AQ878" s="324"/>
      <c r="BD878" s="324"/>
      <c r="BE878" s="324"/>
      <c r="BF878" s="324"/>
      <c r="BG878" s="324"/>
      <c r="BH878" s="324"/>
      <c r="BI878" s="324"/>
      <c r="BJ878" s="324"/>
      <c r="BK878" s="324"/>
      <c r="BL878" s="324"/>
      <c r="BM878" s="324"/>
      <c r="BN878" s="324"/>
      <c r="BO878" s="324"/>
      <c r="BW878" s="325"/>
      <c r="BX878" s="325"/>
      <c r="BY878" s="325"/>
      <c r="BZ878" s="325"/>
      <c r="CA878" s="325"/>
      <c r="CB878" s="325"/>
      <c r="CC878" s="325"/>
      <c r="CD878" s="325"/>
      <c r="CE878" s="325"/>
      <c r="CF878" s="325"/>
      <c r="CG878" s="325"/>
      <c r="CH878" s="325"/>
    </row>
    <row r="879" spans="1:86" s="323" customFormat="1" x14ac:dyDescent="0.25">
      <c r="A879" s="102"/>
      <c r="B879" s="102"/>
      <c r="C879" s="102"/>
      <c r="D879" s="102"/>
      <c r="E879" s="102"/>
      <c r="F879" s="102"/>
      <c r="G879" s="102"/>
      <c r="AH879" s="324"/>
      <c r="AI879" s="324"/>
      <c r="AP879" s="324"/>
      <c r="AQ879" s="324"/>
      <c r="BD879" s="324"/>
      <c r="BE879" s="324"/>
      <c r="BF879" s="324"/>
      <c r="BG879" s="324"/>
      <c r="BH879" s="324"/>
      <c r="BI879" s="324"/>
      <c r="BJ879" s="324"/>
      <c r="BK879" s="324"/>
      <c r="BL879" s="324"/>
      <c r="BM879" s="324"/>
      <c r="BN879" s="324"/>
      <c r="BO879" s="324"/>
      <c r="BW879" s="325"/>
      <c r="BX879" s="325"/>
      <c r="BY879" s="325"/>
      <c r="BZ879" s="325"/>
      <c r="CA879" s="325"/>
      <c r="CB879" s="325"/>
      <c r="CC879" s="325"/>
      <c r="CD879" s="325"/>
      <c r="CE879" s="325"/>
      <c r="CF879" s="325"/>
      <c r="CG879" s="325"/>
      <c r="CH879" s="325"/>
    </row>
    <row r="880" spans="1:86" s="323" customFormat="1" x14ac:dyDescent="0.25">
      <c r="A880" s="102"/>
      <c r="B880" s="102"/>
      <c r="C880" s="102"/>
      <c r="D880" s="102"/>
      <c r="E880" s="102"/>
      <c r="F880" s="102"/>
      <c r="G880" s="102"/>
      <c r="AH880" s="324"/>
      <c r="AI880" s="324"/>
      <c r="AP880" s="324"/>
      <c r="AQ880" s="324"/>
      <c r="BD880" s="324"/>
      <c r="BE880" s="324"/>
      <c r="BF880" s="324"/>
      <c r="BG880" s="324"/>
      <c r="BH880" s="324"/>
      <c r="BI880" s="324"/>
      <c r="BJ880" s="324"/>
      <c r="BK880" s="324"/>
      <c r="BL880" s="324"/>
      <c r="BM880" s="324"/>
      <c r="BN880" s="324"/>
      <c r="BO880" s="324"/>
      <c r="BW880" s="325"/>
      <c r="BX880" s="325"/>
      <c r="BY880" s="325"/>
      <c r="BZ880" s="325"/>
      <c r="CA880" s="325"/>
      <c r="CB880" s="325"/>
      <c r="CC880" s="325"/>
      <c r="CD880" s="325"/>
      <c r="CE880" s="325"/>
      <c r="CF880" s="325"/>
      <c r="CG880" s="325"/>
      <c r="CH880" s="325"/>
    </row>
    <row r="881" spans="1:86" s="323" customFormat="1" x14ac:dyDescent="0.25">
      <c r="A881" s="102"/>
      <c r="B881" s="102"/>
      <c r="C881" s="102"/>
      <c r="D881" s="102"/>
      <c r="E881" s="102"/>
      <c r="F881" s="102"/>
      <c r="G881" s="102"/>
      <c r="AH881" s="324"/>
      <c r="AI881" s="324"/>
      <c r="AP881" s="324"/>
      <c r="AQ881" s="324"/>
      <c r="BD881" s="324"/>
      <c r="BE881" s="324"/>
      <c r="BF881" s="324"/>
      <c r="BG881" s="324"/>
      <c r="BH881" s="324"/>
      <c r="BI881" s="324"/>
      <c r="BJ881" s="324"/>
      <c r="BK881" s="324"/>
      <c r="BL881" s="324"/>
      <c r="BM881" s="324"/>
      <c r="BN881" s="324"/>
      <c r="BO881" s="324"/>
      <c r="BW881" s="325"/>
      <c r="BX881" s="325"/>
      <c r="BY881" s="325"/>
      <c r="BZ881" s="325"/>
      <c r="CA881" s="325"/>
      <c r="CB881" s="325"/>
      <c r="CC881" s="325"/>
      <c r="CD881" s="325"/>
      <c r="CE881" s="325"/>
      <c r="CF881" s="325"/>
      <c r="CG881" s="325"/>
      <c r="CH881" s="325"/>
    </row>
    <row r="882" spans="1:86" s="323" customFormat="1" x14ac:dyDescent="0.25">
      <c r="A882" s="102"/>
      <c r="B882" s="102"/>
      <c r="C882" s="102"/>
      <c r="D882" s="102"/>
      <c r="E882" s="102"/>
      <c r="F882" s="102"/>
      <c r="G882" s="102"/>
      <c r="AH882" s="324"/>
      <c r="AI882" s="324"/>
      <c r="AP882" s="324"/>
      <c r="AQ882" s="324"/>
      <c r="BD882" s="324"/>
      <c r="BE882" s="324"/>
      <c r="BF882" s="324"/>
      <c r="BG882" s="324"/>
      <c r="BH882" s="324"/>
      <c r="BI882" s="324"/>
      <c r="BJ882" s="324"/>
      <c r="BK882" s="324"/>
      <c r="BL882" s="324"/>
      <c r="BM882" s="324"/>
      <c r="BN882" s="324"/>
      <c r="BO882" s="324"/>
      <c r="BW882" s="325"/>
      <c r="BX882" s="325"/>
      <c r="BY882" s="325"/>
      <c r="BZ882" s="325"/>
      <c r="CA882" s="325"/>
      <c r="CB882" s="325"/>
      <c r="CC882" s="325"/>
      <c r="CD882" s="325"/>
      <c r="CE882" s="325"/>
      <c r="CF882" s="325"/>
      <c r="CG882" s="325"/>
      <c r="CH882" s="325"/>
    </row>
    <row r="883" spans="1:86" s="323" customFormat="1" x14ac:dyDescent="0.25">
      <c r="A883" s="102"/>
      <c r="B883" s="102"/>
      <c r="C883" s="102"/>
      <c r="D883" s="102"/>
      <c r="E883" s="102"/>
      <c r="F883" s="102"/>
      <c r="G883" s="102"/>
      <c r="AH883" s="324"/>
      <c r="AI883" s="324"/>
      <c r="AP883" s="324"/>
      <c r="AQ883" s="324"/>
      <c r="BD883" s="324"/>
      <c r="BE883" s="324"/>
      <c r="BF883" s="324"/>
      <c r="BG883" s="324"/>
      <c r="BH883" s="324"/>
      <c r="BI883" s="324"/>
      <c r="BJ883" s="324"/>
      <c r="BK883" s="324"/>
      <c r="BL883" s="324"/>
      <c r="BM883" s="324"/>
      <c r="BN883" s="324"/>
      <c r="BO883" s="324"/>
      <c r="BW883" s="325"/>
      <c r="BX883" s="325"/>
      <c r="BY883" s="325"/>
      <c r="BZ883" s="325"/>
      <c r="CA883" s="325"/>
      <c r="CB883" s="325"/>
      <c r="CC883" s="325"/>
      <c r="CD883" s="325"/>
      <c r="CE883" s="325"/>
      <c r="CF883" s="325"/>
      <c r="CG883" s="325"/>
      <c r="CH883" s="325"/>
    </row>
    <row r="884" spans="1:86" s="323" customFormat="1" x14ac:dyDescent="0.25">
      <c r="A884" s="102"/>
      <c r="B884" s="102"/>
      <c r="C884" s="102"/>
      <c r="D884" s="102"/>
      <c r="E884" s="102"/>
      <c r="F884" s="102"/>
      <c r="G884" s="102"/>
      <c r="AH884" s="324"/>
      <c r="AI884" s="324"/>
      <c r="AP884" s="324"/>
      <c r="AQ884" s="324"/>
      <c r="BD884" s="324"/>
      <c r="BE884" s="324"/>
      <c r="BF884" s="324"/>
      <c r="BG884" s="324"/>
      <c r="BH884" s="324"/>
      <c r="BI884" s="324"/>
      <c r="BJ884" s="324"/>
      <c r="BK884" s="324"/>
      <c r="BL884" s="324"/>
      <c r="BM884" s="324"/>
      <c r="BN884" s="324"/>
      <c r="BO884" s="324"/>
      <c r="BW884" s="325"/>
      <c r="BX884" s="325"/>
      <c r="BY884" s="325"/>
      <c r="BZ884" s="325"/>
      <c r="CA884" s="325"/>
      <c r="CB884" s="325"/>
      <c r="CC884" s="325"/>
      <c r="CD884" s="325"/>
      <c r="CE884" s="325"/>
      <c r="CF884" s="325"/>
      <c r="CG884" s="325"/>
      <c r="CH884" s="325"/>
    </row>
    <row r="885" spans="1:86" s="323" customFormat="1" x14ac:dyDescent="0.25">
      <c r="A885" s="102"/>
      <c r="B885" s="102"/>
      <c r="C885" s="102"/>
      <c r="D885" s="102"/>
      <c r="E885" s="102"/>
      <c r="F885" s="102"/>
      <c r="G885" s="102"/>
      <c r="AH885" s="324"/>
      <c r="AI885" s="324"/>
      <c r="AP885" s="324"/>
      <c r="AQ885" s="324"/>
      <c r="BD885" s="324"/>
      <c r="BE885" s="324"/>
      <c r="BF885" s="324"/>
      <c r="BG885" s="324"/>
      <c r="BH885" s="324"/>
      <c r="BI885" s="324"/>
      <c r="BJ885" s="324"/>
      <c r="BK885" s="324"/>
      <c r="BL885" s="324"/>
      <c r="BM885" s="324"/>
      <c r="BN885" s="324"/>
      <c r="BO885" s="324"/>
      <c r="BW885" s="325"/>
      <c r="BX885" s="325"/>
      <c r="BY885" s="325"/>
      <c r="BZ885" s="325"/>
      <c r="CA885" s="325"/>
      <c r="CB885" s="325"/>
      <c r="CC885" s="325"/>
      <c r="CD885" s="325"/>
      <c r="CE885" s="325"/>
      <c r="CF885" s="325"/>
      <c r="CG885" s="325"/>
      <c r="CH885" s="325"/>
    </row>
    <row r="886" spans="1:86" s="323" customFormat="1" x14ac:dyDescent="0.25">
      <c r="A886" s="102"/>
      <c r="B886" s="102"/>
      <c r="C886" s="102"/>
      <c r="D886" s="102"/>
      <c r="E886" s="102"/>
      <c r="F886" s="102"/>
      <c r="G886" s="102"/>
      <c r="AH886" s="324"/>
      <c r="AI886" s="324"/>
      <c r="AP886" s="324"/>
      <c r="AQ886" s="324"/>
      <c r="BD886" s="324"/>
      <c r="BE886" s="324"/>
      <c r="BF886" s="324"/>
      <c r="BG886" s="324"/>
      <c r="BH886" s="324"/>
      <c r="BI886" s="324"/>
      <c r="BJ886" s="324"/>
      <c r="BK886" s="324"/>
      <c r="BL886" s="324"/>
      <c r="BM886" s="324"/>
      <c r="BN886" s="324"/>
      <c r="BO886" s="324"/>
      <c r="BW886" s="325"/>
      <c r="BX886" s="325"/>
      <c r="BY886" s="325"/>
      <c r="BZ886" s="325"/>
      <c r="CA886" s="325"/>
      <c r="CB886" s="325"/>
      <c r="CC886" s="325"/>
      <c r="CD886" s="325"/>
      <c r="CE886" s="325"/>
      <c r="CF886" s="325"/>
      <c r="CG886" s="325"/>
      <c r="CH886" s="325"/>
    </row>
    <row r="887" spans="1:86" s="323" customFormat="1" x14ac:dyDescent="0.25">
      <c r="A887" s="102"/>
      <c r="B887" s="102"/>
      <c r="C887" s="102"/>
      <c r="D887" s="102"/>
      <c r="E887" s="102"/>
      <c r="F887" s="102"/>
      <c r="G887" s="102"/>
      <c r="AH887" s="324"/>
      <c r="AI887" s="324"/>
      <c r="AP887" s="324"/>
      <c r="AQ887" s="324"/>
      <c r="BD887" s="324"/>
      <c r="BE887" s="324"/>
      <c r="BF887" s="324"/>
      <c r="BG887" s="324"/>
      <c r="BH887" s="324"/>
      <c r="BI887" s="324"/>
      <c r="BJ887" s="324"/>
      <c r="BK887" s="324"/>
      <c r="BL887" s="324"/>
      <c r="BM887" s="324"/>
      <c r="BN887" s="324"/>
      <c r="BO887" s="324"/>
      <c r="BW887" s="325"/>
      <c r="BX887" s="325"/>
      <c r="BY887" s="325"/>
      <c r="BZ887" s="325"/>
      <c r="CA887" s="325"/>
      <c r="CB887" s="325"/>
      <c r="CC887" s="325"/>
      <c r="CD887" s="325"/>
      <c r="CE887" s="325"/>
      <c r="CF887" s="325"/>
      <c r="CG887" s="325"/>
      <c r="CH887" s="325"/>
    </row>
    <row r="888" spans="1:86" s="323" customFormat="1" x14ac:dyDescent="0.25">
      <c r="A888" s="102"/>
      <c r="B888" s="102"/>
      <c r="C888" s="102"/>
      <c r="D888" s="102"/>
      <c r="E888" s="102"/>
      <c r="F888" s="102"/>
      <c r="G888" s="102"/>
      <c r="AH888" s="324"/>
      <c r="AI888" s="324"/>
      <c r="AP888" s="324"/>
      <c r="AQ888" s="324"/>
      <c r="BD888" s="324"/>
      <c r="BE888" s="324"/>
      <c r="BF888" s="324"/>
      <c r="BG888" s="324"/>
      <c r="BH888" s="324"/>
      <c r="BI888" s="324"/>
      <c r="BJ888" s="324"/>
      <c r="BK888" s="324"/>
      <c r="BL888" s="324"/>
      <c r="BM888" s="324"/>
      <c r="BN888" s="324"/>
      <c r="BO888" s="324"/>
      <c r="BW888" s="325"/>
      <c r="BX888" s="325"/>
      <c r="BY888" s="325"/>
      <c r="BZ888" s="325"/>
      <c r="CA888" s="325"/>
      <c r="CB888" s="325"/>
      <c r="CC888" s="325"/>
      <c r="CD888" s="325"/>
      <c r="CE888" s="325"/>
      <c r="CF888" s="325"/>
      <c r="CG888" s="325"/>
      <c r="CH888" s="325"/>
    </row>
    <row r="889" spans="1:86" s="323" customFormat="1" x14ac:dyDescent="0.25">
      <c r="A889" s="102"/>
      <c r="B889" s="102"/>
      <c r="C889" s="102"/>
      <c r="D889" s="102"/>
      <c r="E889" s="102"/>
      <c r="F889" s="102"/>
      <c r="G889" s="102"/>
      <c r="AH889" s="324"/>
      <c r="AI889" s="324"/>
      <c r="AP889" s="324"/>
      <c r="AQ889" s="324"/>
      <c r="BD889" s="324"/>
      <c r="BE889" s="324"/>
      <c r="BF889" s="324"/>
      <c r="BG889" s="324"/>
      <c r="BH889" s="324"/>
      <c r="BI889" s="324"/>
      <c r="BJ889" s="324"/>
      <c r="BK889" s="324"/>
      <c r="BL889" s="324"/>
      <c r="BM889" s="324"/>
      <c r="BN889" s="324"/>
      <c r="BO889" s="324"/>
      <c r="BW889" s="325"/>
      <c r="BX889" s="325"/>
      <c r="BY889" s="325"/>
      <c r="BZ889" s="325"/>
      <c r="CA889" s="325"/>
      <c r="CB889" s="325"/>
      <c r="CC889" s="325"/>
      <c r="CD889" s="325"/>
      <c r="CE889" s="325"/>
      <c r="CF889" s="325"/>
      <c r="CG889" s="325"/>
      <c r="CH889" s="325"/>
    </row>
    <row r="890" spans="1:86" s="323" customFormat="1" x14ac:dyDescent="0.25">
      <c r="A890" s="102"/>
      <c r="B890" s="102"/>
      <c r="C890" s="102"/>
      <c r="D890" s="102"/>
      <c r="E890" s="102"/>
      <c r="F890" s="102"/>
      <c r="G890" s="102"/>
      <c r="AH890" s="324"/>
      <c r="AI890" s="324"/>
      <c r="AP890" s="324"/>
      <c r="AQ890" s="324"/>
      <c r="BD890" s="324"/>
      <c r="BE890" s="324"/>
      <c r="BF890" s="324"/>
      <c r="BG890" s="324"/>
      <c r="BH890" s="324"/>
      <c r="BI890" s="324"/>
      <c r="BJ890" s="324"/>
      <c r="BK890" s="324"/>
      <c r="BL890" s="324"/>
      <c r="BM890" s="324"/>
      <c r="BN890" s="324"/>
      <c r="BO890" s="324"/>
      <c r="BW890" s="325"/>
      <c r="BX890" s="325"/>
      <c r="BY890" s="325"/>
      <c r="BZ890" s="325"/>
      <c r="CA890" s="325"/>
      <c r="CB890" s="325"/>
      <c r="CC890" s="325"/>
      <c r="CD890" s="325"/>
      <c r="CE890" s="325"/>
      <c r="CF890" s="325"/>
      <c r="CG890" s="325"/>
      <c r="CH890" s="325"/>
    </row>
    <row r="891" spans="1:86" s="323" customFormat="1" x14ac:dyDescent="0.25">
      <c r="A891" s="102"/>
      <c r="B891" s="102"/>
      <c r="C891" s="102"/>
      <c r="D891" s="102"/>
      <c r="E891" s="102"/>
      <c r="F891" s="102"/>
      <c r="G891" s="102"/>
      <c r="AH891" s="324"/>
      <c r="AI891" s="324"/>
      <c r="AP891" s="324"/>
      <c r="AQ891" s="324"/>
      <c r="BD891" s="324"/>
      <c r="BE891" s="324"/>
      <c r="BF891" s="324"/>
      <c r="BG891" s="324"/>
      <c r="BH891" s="324"/>
      <c r="BI891" s="324"/>
      <c r="BJ891" s="324"/>
      <c r="BK891" s="324"/>
      <c r="BL891" s="324"/>
      <c r="BM891" s="324"/>
      <c r="BN891" s="324"/>
      <c r="BO891" s="324"/>
      <c r="BW891" s="325"/>
      <c r="BX891" s="325"/>
      <c r="BY891" s="325"/>
      <c r="BZ891" s="325"/>
      <c r="CA891" s="325"/>
      <c r="CB891" s="325"/>
      <c r="CC891" s="325"/>
      <c r="CD891" s="325"/>
      <c r="CE891" s="325"/>
      <c r="CF891" s="325"/>
      <c r="CG891" s="325"/>
      <c r="CH891" s="325"/>
    </row>
    <row r="892" spans="1:86" s="323" customFormat="1" x14ac:dyDescent="0.25">
      <c r="A892" s="102"/>
      <c r="B892" s="102"/>
      <c r="C892" s="102"/>
      <c r="D892" s="102"/>
      <c r="E892" s="102"/>
      <c r="F892" s="102"/>
      <c r="G892" s="102"/>
      <c r="AH892" s="324"/>
      <c r="AI892" s="324"/>
      <c r="AP892" s="324"/>
      <c r="AQ892" s="324"/>
      <c r="BD892" s="324"/>
      <c r="BE892" s="324"/>
      <c r="BF892" s="324"/>
      <c r="BG892" s="324"/>
      <c r="BH892" s="324"/>
      <c r="BI892" s="324"/>
      <c r="BJ892" s="324"/>
      <c r="BK892" s="324"/>
      <c r="BL892" s="324"/>
      <c r="BM892" s="324"/>
      <c r="BN892" s="324"/>
      <c r="BO892" s="324"/>
      <c r="BW892" s="325"/>
      <c r="BX892" s="325"/>
      <c r="BY892" s="325"/>
      <c r="BZ892" s="325"/>
      <c r="CA892" s="325"/>
      <c r="CB892" s="325"/>
      <c r="CC892" s="325"/>
      <c r="CD892" s="325"/>
      <c r="CE892" s="325"/>
      <c r="CF892" s="325"/>
      <c r="CG892" s="325"/>
      <c r="CH892" s="325"/>
    </row>
    <row r="893" spans="1:86" s="323" customFormat="1" x14ac:dyDescent="0.25">
      <c r="A893" s="102"/>
      <c r="B893" s="102"/>
      <c r="C893" s="102"/>
      <c r="D893" s="102"/>
      <c r="E893" s="102"/>
      <c r="F893" s="102"/>
      <c r="G893" s="102"/>
      <c r="AH893" s="324"/>
      <c r="AI893" s="324"/>
      <c r="AP893" s="324"/>
      <c r="AQ893" s="324"/>
      <c r="BD893" s="324"/>
      <c r="BE893" s="324"/>
      <c r="BF893" s="324"/>
      <c r="BG893" s="324"/>
      <c r="BH893" s="324"/>
      <c r="BI893" s="324"/>
      <c r="BJ893" s="324"/>
      <c r="BK893" s="324"/>
      <c r="BL893" s="324"/>
      <c r="BM893" s="324"/>
      <c r="BN893" s="324"/>
      <c r="BO893" s="324"/>
      <c r="BW893" s="325"/>
      <c r="BX893" s="325"/>
      <c r="BY893" s="325"/>
      <c r="BZ893" s="325"/>
      <c r="CA893" s="325"/>
      <c r="CB893" s="325"/>
      <c r="CC893" s="325"/>
      <c r="CD893" s="325"/>
      <c r="CE893" s="325"/>
      <c r="CF893" s="325"/>
      <c r="CG893" s="325"/>
      <c r="CH893" s="325"/>
    </row>
    <row r="894" spans="1:86" s="323" customFormat="1" x14ac:dyDescent="0.25">
      <c r="A894" s="102"/>
      <c r="B894" s="102"/>
      <c r="C894" s="102"/>
      <c r="D894" s="102"/>
      <c r="E894" s="102"/>
      <c r="F894" s="102"/>
      <c r="G894" s="102"/>
      <c r="AH894" s="324"/>
      <c r="AI894" s="324"/>
      <c r="AP894" s="324"/>
      <c r="AQ894" s="324"/>
      <c r="BD894" s="324"/>
      <c r="BE894" s="324"/>
      <c r="BF894" s="324"/>
      <c r="BG894" s="324"/>
      <c r="BH894" s="324"/>
      <c r="BI894" s="324"/>
      <c r="BJ894" s="324"/>
      <c r="BK894" s="324"/>
      <c r="BL894" s="324"/>
      <c r="BM894" s="324"/>
      <c r="BN894" s="324"/>
      <c r="BO894" s="324"/>
      <c r="BW894" s="325"/>
      <c r="BX894" s="325"/>
      <c r="BY894" s="325"/>
      <c r="BZ894" s="325"/>
      <c r="CA894" s="325"/>
      <c r="CB894" s="325"/>
      <c r="CC894" s="325"/>
      <c r="CD894" s="325"/>
      <c r="CE894" s="325"/>
      <c r="CF894" s="325"/>
      <c r="CG894" s="325"/>
      <c r="CH894" s="325"/>
    </row>
    <row r="895" spans="1:86" s="323" customFormat="1" x14ac:dyDescent="0.25">
      <c r="A895" s="102"/>
      <c r="B895" s="102"/>
      <c r="C895" s="102"/>
      <c r="D895" s="102"/>
      <c r="E895" s="102"/>
      <c r="F895" s="102"/>
      <c r="G895" s="102"/>
      <c r="AH895" s="324"/>
      <c r="AI895" s="324"/>
      <c r="AP895" s="324"/>
      <c r="AQ895" s="324"/>
      <c r="BD895" s="324"/>
      <c r="BE895" s="324"/>
      <c r="BF895" s="324"/>
      <c r="BG895" s="324"/>
      <c r="BH895" s="324"/>
      <c r="BI895" s="324"/>
      <c r="BJ895" s="324"/>
      <c r="BK895" s="324"/>
      <c r="BL895" s="324"/>
      <c r="BM895" s="324"/>
      <c r="BN895" s="324"/>
      <c r="BO895" s="324"/>
      <c r="BW895" s="325"/>
      <c r="BX895" s="325"/>
      <c r="BY895" s="325"/>
      <c r="BZ895" s="325"/>
      <c r="CA895" s="325"/>
      <c r="CB895" s="325"/>
      <c r="CC895" s="325"/>
      <c r="CD895" s="325"/>
      <c r="CE895" s="325"/>
      <c r="CF895" s="325"/>
      <c r="CG895" s="325"/>
      <c r="CH895" s="325"/>
    </row>
    <row r="896" spans="1:86" s="323" customFormat="1" x14ac:dyDescent="0.25">
      <c r="A896" s="102"/>
      <c r="B896" s="102"/>
      <c r="C896" s="102"/>
      <c r="D896" s="102"/>
      <c r="E896" s="102"/>
      <c r="F896" s="102"/>
      <c r="G896" s="102"/>
      <c r="AH896" s="324"/>
      <c r="AI896" s="324"/>
      <c r="AP896" s="324"/>
      <c r="AQ896" s="324"/>
      <c r="BD896" s="324"/>
      <c r="BE896" s="324"/>
      <c r="BF896" s="324"/>
      <c r="BG896" s="324"/>
      <c r="BH896" s="324"/>
      <c r="BI896" s="324"/>
      <c r="BJ896" s="324"/>
      <c r="BK896" s="324"/>
      <c r="BL896" s="324"/>
      <c r="BM896" s="324"/>
      <c r="BN896" s="324"/>
      <c r="BO896" s="324"/>
      <c r="BW896" s="325"/>
      <c r="BX896" s="325"/>
      <c r="BY896" s="325"/>
      <c r="BZ896" s="325"/>
      <c r="CA896" s="325"/>
      <c r="CB896" s="325"/>
      <c r="CC896" s="325"/>
      <c r="CD896" s="325"/>
      <c r="CE896" s="325"/>
      <c r="CF896" s="325"/>
      <c r="CG896" s="325"/>
      <c r="CH896" s="325"/>
    </row>
    <row r="897" spans="1:86" s="323" customFormat="1" x14ac:dyDescent="0.25">
      <c r="A897" s="102"/>
      <c r="B897" s="102"/>
      <c r="C897" s="102"/>
      <c r="D897" s="102"/>
      <c r="E897" s="102"/>
      <c r="F897" s="102"/>
      <c r="G897" s="102"/>
      <c r="AH897" s="324"/>
      <c r="AI897" s="324"/>
      <c r="AP897" s="324"/>
      <c r="AQ897" s="324"/>
      <c r="BD897" s="324"/>
      <c r="BE897" s="324"/>
      <c r="BF897" s="324"/>
      <c r="BG897" s="324"/>
      <c r="BH897" s="324"/>
      <c r="BI897" s="324"/>
      <c r="BJ897" s="324"/>
      <c r="BK897" s="324"/>
      <c r="BL897" s="324"/>
      <c r="BM897" s="324"/>
      <c r="BN897" s="324"/>
      <c r="BO897" s="324"/>
      <c r="BW897" s="325"/>
      <c r="BX897" s="325"/>
      <c r="BY897" s="325"/>
      <c r="BZ897" s="325"/>
      <c r="CA897" s="325"/>
      <c r="CB897" s="325"/>
      <c r="CC897" s="325"/>
      <c r="CD897" s="325"/>
      <c r="CE897" s="325"/>
      <c r="CF897" s="325"/>
      <c r="CG897" s="325"/>
      <c r="CH897" s="325"/>
    </row>
    <row r="898" spans="1:86" s="323" customFormat="1" x14ac:dyDescent="0.25">
      <c r="A898" s="102"/>
      <c r="B898" s="102"/>
      <c r="C898" s="102"/>
      <c r="D898" s="102"/>
      <c r="E898" s="102"/>
      <c r="F898" s="102"/>
      <c r="G898" s="102"/>
      <c r="AH898" s="324"/>
      <c r="AI898" s="324"/>
      <c r="AP898" s="324"/>
      <c r="AQ898" s="324"/>
      <c r="BD898" s="324"/>
      <c r="BE898" s="324"/>
      <c r="BF898" s="324"/>
      <c r="BG898" s="324"/>
      <c r="BH898" s="324"/>
      <c r="BI898" s="324"/>
      <c r="BJ898" s="324"/>
      <c r="BK898" s="324"/>
      <c r="BL898" s="324"/>
      <c r="BM898" s="324"/>
      <c r="BN898" s="324"/>
      <c r="BO898" s="324"/>
      <c r="BW898" s="325"/>
      <c r="BX898" s="325"/>
      <c r="BY898" s="325"/>
      <c r="BZ898" s="325"/>
      <c r="CA898" s="325"/>
      <c r="CB898" s="325"/>
      <c r="CC898" s="325"/>
      <c r="CD898" s="325"/>
      <c r="CE898" s="325"/>
      <c r="CF898" s="325"/>
      <c r="CG898" s="325"/>
      <c r="CH898" s="325"/>
    </row>
    <row r="899" spans="1:86" s="323" customFormat="1" x14ac:dyDescent="0.25">
      <c r="A899" s="102"/>
      <c r="B899" s="102"/>
      <c r="C899" s="102"/>
      <c r="D899" s="102"/>
      <c r="E899" s="102"/>
      <c r="F899" s="102"/>
      <c r="G899" s="102"/>
      <c r="AH899" s="324"/>
      <c r="AI899" s="324"/>
      <c r="AP899" s="324"/>
      <c r="AQ899" s="324"/>
      <c r="BD899" s="324"/>
      <c r="BE899" s="324"/>
      <c r="BF899" s="324"/>
      <c r="BG899" s="324"/>
      <c r="BH899" s="324"/>
      <c r="BI899" s="324"/>
      <c r="BJ899" s="324"/>
      <c r="BK899" s="324"/>
      <c r="BL899" s="324"/>
      <c r="BM899" s="324"/>
      <c r="BN899" s="324"/>
      <c r="BO899" s="324"/>
      <c r="BW899" s="325"/>
      <c r="BX899" s="325"/>
      <c r="BY899" s="325"/>
      <c r="BZ899" s="325"/>
      <c r="CA899" s="325"/>
      <c r="CB899" s="325"/>
      <c r="CC899" s="325"/>
      <c r="CD899" s="325"/>
      <c r="CE899" s="325"/>
      <c r="CF899" s="325"/>
      <c r="CG899" s="325"/>
      <c r="CH899" s="325"/>
    </row>
    <row r="900" spans="1:86" s="323" customFormat="1" x14ac:dyDescent="0.25">
      <c r="A900" s="102"/>
      <c r="B900" s="102"/>
      <c r="C900" s="102"/>
      <c r="D900" s="102"/>
      <c r="E900" s="102"/>
      <c r="F900" s="102"/>
      <c r="G900" s="102"/>
      <c r="AH900" s="324"/>
      <c r="AI900" s="324"/>
      <c r="AP900" s="324"/>
      <c r="AQ900" s="324"/>
      <c r="BD900" s="324"/>
      <c r="BE900" s="324"/>
      <c r="BF900" s="324"/>
      <c r="BG900" s="324"/>
      <c r="BH900" s="324"/>
      <c r="BI900" s="324"/>
      <c r="BJ900" s="324"/>
      <c r="BK900" s="324"/>
      <c r="BL900" s="324"/>
      <c r="BM900" s="324"/>
      <c r="BN900" s="324"/>
      <c r="BO900" s="324"/>
      <c r="BW900" s="325"/>
      <c r="BX900" s="325"/>
      <c r="BY900" s="325"/>
      <c r="BZ900" s="325"/>
      <c r="CA900" s="325"/>
      <c r="CB900" s="325"/>
      <c r="CC900" s="325"/>
      <c r="CD900" s="325"/>
      <c r="CE900" s="325"/>
      <c r="CF900" s="325"/>
      <c r="CG900" s="325"/>
      <c r="CH900" s="325"/>
    </row>
    <row r="901" spans="1:86" s="323" customFormat="1" x14ac:dyDescent="0.25">
      <c r="A901" s="102"/>
      <c r="B901" s="102"/>
      <c r="C901" s="102"/>
      <c r="D901" s="102"/>
      <c r="E901" s="102"/>
      <c r="F901" s="102"/>
      <c r="G901" s="102"/>
      <c r="AH901" s="324"/>
      <c r="AI901" s="324"/>
      <c r="AP901" s="324"/>
      <c r="AQ901" s="324"/>
      <c r="BD901" s="324"/>
      <c r="BE901" s="324"/>
      <c r="BF901" s="324"/>
      <c r="BG901" s="324"/>
      <c r="BH901" s="324"/>
      <c r="BI901" s="324"/>
      <c r="BJ901" s="324"/>
      <c r="BK901" s="324"/>
      <c r="BL901" s="324"/>
      <c r="BM901" s="324"/>
      <c r="BN901" s="324"/>
      <c r="BO901" s="324"/>
      <c r="BW901" s="325"/>
      <c r="BX901" s="325"/>
      <c r="BY901" s="325"/>
      <c r="BZ901" s="325"/>
      <c r="CA901" s="325"/>
      <c r="CB901" s="325"/>
      <c r="CC901" s="325"/>
      <c r="CD901" s="325"/>
      <c r="CE901" s="325"/>
      <c r="CF901" s="325"/>
      <c r="CG901" s="325"/>
      <c r="CH901" s="325"/>
    </row>
    <row r="902" spans="1:86" s="323" customFormat="1" x14ac:dyDescent="0.25">
      <c r="A902" s="102"/>
      <c r="B902" s="102"/>
      <c r="C902" s="102"/>
      <c r="D902" s="102"/>
      <c r="E902" s="102"/>
      <c r="F902" s="102"/>
      <c r="G902" s="102"/>
      <c r="AH902" s="324"/>
      <c r="AI902" s="324"/>
      <c r="AP902" s="324"/>
      <c r="AQ902" s="324"/>
      <c r="BD902" s="324"/>
      <c r="BE902" s="324"/>
      <c r="BF902" s="324"/>
      <c r="BG902" s="324"/>
      <c r="BH902" s="324"/>
      <c r="BI902" s="324"/>
      <c r="BJ902" s="324"/>
      <c r="BK902" s="324"/>
      <c r="BL902" s="324"/>
      <c r="BM902" s="324"/>
      <c r="BN902" s="324"/>
      <c r="BO902" s="324"/>
      <c r="BW902" s="325"/>
      <c r="BX902" s="325"/>
      <c r="BY902" s="325"/>
      <c r="BZ902" s="325"/>
      <c r="CA902" s="325"/>
      <c r="CB902" s="325"/>
      <c r="CC902" s="325"/>
      <c r="CD902" s="325"/>
      <c r="CE902" s="325"/>
      <c r="CF902" s="325"/>
      <c r="CG902" s="325"/>
      <c r="CH902" s="325"/>
    </row>
    <row r="903" spans="1:86" s="323" customFormat="1" x14ac:dyDescent="0.25">
      <c r="A903" s="102"/>
      <c r="B903" s="102"/>
      <c r="C903" s="102"/>
      <c r="D903" s="102"/>
      <c r="E903" s="102"/>
      <c r="F903" s="102"/>
      <c r="G903" s="102"/>
      <c r="AH903" s="324"/>
      <c r="AI903" s="324"/>
      <c r="AP903" s="324"/>
      <c r="AQ903" s="324"/>
      <c r="BD903" s="324"/>
      <c r="BE903" s="324"/>
      <c r="BF903" s="324"/>
      <c r="BG903" s="324"/>
      <c r="BH903" s="324"/>
      <c r="BI903" s="324"/>
      <c r="BJ903" s="324"/>
      <c r="BK903" s="324"/>
      <c r="BL903" s="324"/>
      <c r="BM903" s="324"/>
      <c r="BN903" s="324"/>
      <c r="BO903" s="324"/>
      <c r="BW903" s="325"/>
      <c r="BX903" s="325"/>
      <c r="BY903" s="325"/>
      <c r="BZ903" s="325"/>
      <c r="CA903" s="325"/>
      <c r="CB903" s="325"/>
      <c r="CC903" s="325"/>
      <c r="CD903" s="325"/>
      <c r="CE903" s="325"/>
      <c r="CF903" s="325"/>
      <c r="CG903" s="325"/>
      <c r="CH903" s="325"/>
    </row>
    <row r="904" spans="1:86" s="323" customFormat="1" x14ac:dyDescent="0.25">
      <c r="A904" s="102"/>
      <c r="B904" s="102"/>
      <c r="C904" s="102"/>
      <c r="D904" s="102"/>
      <c r="E904" s="102"/>
      <c r="F904" s="102"/>
      <c r="G904" s="102"/>
      <c r="AH904" s="324"/>
      <c r="AI904" s="324"/>
      <c r="AP904" s="324"/>
      <c r="AQ904" s="324"/>
      <c r="BD904" s="324"/>
      <c r="BE904" s="324"/>
      <c r="BF904" s="324"/>
      <c r="BG904" s="324"/>
      <c r="BH904" s="324"/>
      <c r="BI904" s="324"/>
      <c r="BJ904" s="324"/>
      <c r="BK904" s="324"/>
      <c r="BL904" s="324"/>
      <c r="BM904" s="324"/>
      <c r="BN904" s="324"/>
      <c r="BO904" s="324"/>
      <c r="BW904" s="325"/>
      <c r="BX904" s="325"/>
      <c r="BY904" s="325"/>
      <c r="BZ904" s="325"/>
      <c r="CA904" s="325"/>
      <c r="CB904" s="325"/>
      <c r="CC904" s="325"/>
      <c r="CD904" s="325"/>
      <c r="CE904" s="325"/>
      <c r="CF904" s="325"/>
      <c r="CG904" s="325"/>
      <c r="CH904" s="325"/>
    </row>
    <row r="905" spans="1:86" s="323" customFormat="1" x14ac:dyDescent="0.25">
      <c r="A905" s="102"/>
      <c r="B905" s="102"/>
      <c r="C905" s="102"/>
      <c r="D905" s="102"/>
      <c r="E905" s="102"/>
      <c r="F905" s="102"/>
      <c r="G905" s="102"/>
      <c r="AH905" s="324"/>
      <c r="AI905" s="324"/>
      <c r="AP905" s="324"/>
      <c r="AQ905" s="324"/>
      <c r="BD905" s="324"/>
      <c r="BE905" s="324"/>
      <c r="BF905" s="324"/>
      <c r="BG905" s="324"/>
      <c r="BH905" s="324"/>
      <c r="BI905" s="324"/>
      <c r="BJ905" s="324"/>
      <c r="BK905" s="324"/>
      <c r="BL905" s="324"/>
      <c r="BM905" s="324"/>
      <c r="BN905" s="324"/>
      <c r="BO905" s="324"/>
      <c r="BW905" s="325"/>
      <c r="BX905" s="325"/>
      <c r="BY905" s="325"/>
      <c r="BZ905" s="325"/>
      <c r="CA905" s="325"/>
      <c r="CB905" s="325"/>
      <c r="CC905" s="325"/>
      <c r="CD905" s="325"/>
      <c r="CE905" s="325"/>
      <c r="CF905" s="325"/>
      <c r="CG905" s="325"/>
      <c r="CH905" s="325"/>
    </row>
    <row r="906" spans="1:86" s="323" customFormat="1" x14ac:dyDescent="0.25">
      <c r="A906" s="102"/>
      <c r="B906" s="102"/>
      <c r="C906" s="102"/>
      <c r="D906" s="102"/>
      <c r="E906" s="102"/>
      <c r="F906" s="102"/>
      <c r="G906" s="102"/>
      <c r="AH906" s="324"/>
      <c r="AI906" s="324"/>
      <c r="AP906" s="324"/>
      <c r="AQ906" s="324"/>
      <c r="BD906" s="324"/>
      <c r="BE906" s="324"/>
      <c r="BF906" s="324"/>
      <c r="BG906" s="324"/>
      <c r="BH906" s="324"/>
      <c r="BI906" s="324"/>
      <c r="BJ906" s="324"/>
      <c r="BK906" s="324"/>
      <c r="BL906" s="324"/>
      <c r="BM906" s="324"/>
      <c r="BN906" s="324"/>
      <c r="BO906" s="324"/>
      <c r="BW906" s="325"/>
      <c r="BX906" s="325"/>
      <c r="BY906" s="325"/>
      <c r="BZ906" s="325"/>
      <c r="CA906" s="325"/>
      <c r="CB906" s="325"/>
      <c r="CC906" s="325"/>
      <c r="CD906" s="325"/>
      <c r="CE906" s="325"/>
      <c r="CF906" s="325"/>
      <c r="CG906" s="325"/>
      <c r="CH906" s="325"/>
    </row>
    <row r="907" spans="1:86" s="323" customFormat="1" x14ac:dyDescent="0.25">
      <c r="A907" s="102"/>
      <c r="B907" s="102"/>
      <c r="C907" s="102"/>
      <c r="D907" s="102"/>
      <c r="E907" s="102"/>
      <c r="F907" s="102"/>
      <c r="G907" s="102"/>
      <c r="AH907" s="324"/>
      <c r="AI907" s="324"/>
      <c r="AP907" s="324"/>
      <c r="AQ907" s="324"/>
      <c r="BD907" s="324"/>
      <c r="BE907" s="324"/>
      <c r="BF907" s="324"/>
      <c r="BG907" s="324"/>
      <c r="BH907" s="324"/>
      <c r="BI907" s="324"/>
      <c r="BJ907" s="324"/>
      <c r="BK907" s="324"/>
      <c r="BL907" s="324"/>
      <c r="BM907" s="324"/>
      <c r="BN907" s="324"/>
      <c r="BO907" s="324"/>
      <c r="BW907" s="325"/>
      <c r="BX907" s="325"/>
      <c r="BY907" s="325"/>
      <c r="BZ907" s="325"/>
      <c r="CA907" s="325"/>
      <c r="CB907" s="325"/>
      <c r="CC907" s="325"/>
      <c r="CD907" s="325"/>
      <c r="CE907" s="325"/>
      <c r="CF907" s="325"/>
      <c r="CG907" s="325"/>
      <c r="CH907" s="325"/>
    </row>
    <row r="908" spans="1:86" s="323" customFormat="1" x14ac:dyDescent="0.25">
      <c r="A908" s="102"/>
      <c r="B908" s="102"/>
      <c r="C908" s="102"/>
      <c r="D908" s="102"/>
      <c r="E908" s="102"/>
      <c r="F908" s="102"/>
      <c r="G908" s="102"/>
      <c r="AH908" s="324"/>
      <c r="AI908" s="324"/>
      <c r="AP908" s="324"/>
      <c r="AQ908" s="324"/>
      <c r="BD908" s="324"/>
      <c r="BE908" s="324"/>
      <c r="BF908" s="324"/>
      <c r="BG908" s="324"/>
      <c r="BH908" s="324"/>
      <c r="BI908" s="324"/>
      <c r="BJ908" s="324"/>
      <c r="BK908" s="324"/>
      <c r="BL908" s="324"/>
      <c r="BM908" s="324"/>
      <c r="BN908" s="324"/>
      <c r="BO908" s="324"/>
      <c r="BW908" s="325"/>
      <c r="BX908" s="325"/>
      <c r="BY908" s="325"/>
      <c r="BZ908" s="325"/>
      <c r="CA908" s="325"/>
      <c r="CB908" s="325"/>
      <c r="CC908" s="325"/>
      <c r="CD908" s="325"/>
      <c r="CE908" s="325"/>
      <c r="CF908" s="325"/>
      <c r="CG908" s="325"/>
      <c r="CH908" s="325"/>
    </row>
    <row r="909" spans="1:86" s="323" customFormat="1" x14ac:dyDescent="0.25">
      <c r="A909" s="102"/>
      <c r="B909" s="102"/>
      <c r="C909" s="102"/>
      <c r="D909" s="102"/>
      <c r="E909" s="102"/>
      <c r="F909" s="102"/>
      <c r="G909" s="102"/>
      <c r="AH909" s="324"/>
      <c r="AI909" s="324"/>
      <c r="AP909" s="324"/>
      <c r="AQ909" s="324"/>
      <c r="BD909" s="324"/>
      <c r="BE909" s="324"/>
      <c r="BF909" s="324"/>
      <c r="BG909" s="324"/>
      <c r="BH909" s="324"/>
      <c r="BI909" s="324"/>
      <c r="BJ909" s="324"/>
      <c r="BK909" s="324"/>
      <c r="BL909" s="324"/>
      <c r="BM909" s="324"/>
      <c r="BN909" s="324"/>
      <c r="BO909" s="324"/>
      <c r="BW909" s="325"/>
      <c r="BX909" s="325"/>
      <c r="BY909" s="325"/>
      <c r="BZ909" s="325"/>
      <c r="CA909" s="325"/>
      <c r="CB909" s="325"/>
      <c r="CC909" s="325"/>
      <c r="CD909" s="325"/>
      <c r="CE909" s="325"/>
      <c r="CF909" s="325"/>
      <c r="CG909" s="325"/>
      <c r="CH909" s="325"/>
    </row>
    <row r="910" spans="1:86" s="323" customFormat="1" x14ac:dyDescent="0.25">
      <c r="A910" s="102"/>
      <c r="B910" s="102"/>
      <c r="C910" s="102"/>
      <c r="D910" s="102"/>
      <c r="E910" s="102"/>
      <c r="F910" s="102"/>
      <c r="G910" s="102"/>
      <c r="AH910" s="324"/>
      <c r="AI910" s="324"/>
      <c r="AP910" s="324"/>
      <c r="AQ910" s="324"/>
      <c r="BD910" s="324"/>
      <c r="BE910" s="324"/>
      <c r="BF910" s="324"/>
      <c r="BG910" s="324"/>
      <c r="BH910" s="324"/>
      <c r="BI910" s="324"/>
      <c r="BJ910" s="324"/>
      <c r="BK910" s="324"/>
      <c r="BL910" s="324"/>
      <c r="BM910" s="324"/>
      <c r="BN910" s="324"/>
      <c r="BO910" s="324"/>
      <c r="BW910" s="325"/>
      <c r="BX910" s="325"/>
      <c r="BY910" s="325"/>
      <c r="BZ910" s="325"/>
      <c r="CA910" s="325"/>
      <c r="CB910" s="325"/>
      <c r="CC910" s="325"/>
      <c r="CD910" s="325"/>
      <c r="CE910" s="325"/>
      <c r="CF910" s="325"/>
      <c r="CG910" s="325"/>
      <c r="CH910" s="325"/>
    </row>
    <row r="911" spans="1:86" s="323" customFormat="1" x14ac:dyDescent="0.25">
      <c r="A911" s="102"/>
      <c r="B911" s="102"/>
      <c r="C911" s="102"/>
      <c r="D911" s="102"/>
      <c r="E911" s="102"/>
      <c r="F911" s="102"/>
      <c r="G911" s="102"/>
      <c r="AH911" s="324"/>
      <c r="AI911" s="324"/>
      <c r="AP911" s="324"/>
      <c r="AQ911" s="324"/>
      <c r="BD911" s="324"/>
      <c r="BE911" s="324"/>
      <c r="BF911" s="324"/>
      <c r="BG911" s="324"/>
      <c r="BH911" s="324"/>
      <c r="BI911" s="324"/>
      <c r="BJ911" s="324"/>
      <c r="BK911" s="324"/>
      <c r="BL911" s="324"/>
      <c r="BM911" s="324"/>
      <c r="BN911" s="324"/>
      <c r="BO911" s="324"/>
      <c r="BW911" s="325"/>
      <c r="BX911" s="325"/>
      <c r="BY911" s="325"/>
      <c r="BZ911" s="325"/>
      <c r="CA911" s="325"/>
      <c r="CB911" s="325"/>
      <c r="CC911" s="325"/>
      <c r="CD911" s="325"/>
      <c r="CE911" s="325"/>
      <c r="CF911" s="325"/>
      <c r="CG911" s="325"/>
      <c r="CH911" s="325"/>
    </row>
    <row r="912" spans="1:86" s="323" customFormat="1" x14ac:dyDescent="0.25">
      <c r="A912" s="102"/>
      <c r="B912" s="102"/>
      <c r="C912" s="102"/>
      <c r="D912" s="102"/>
      <c r="E912" s="102"/>
      <c r="F912" s="102"/>
      <c r="G912" s="102"/>
      <c r="AH912" s="324"/>
      <c r="AI912" s="324"/>
      <c r="AP912" s="324"/>
      <c r="AQ912" s="324"/>
      <c r="BD912" s="324"/>
      <c r="BE912" s="324"/>
      <c r="BF912" s="324"/>
      <c r="BG912" s="324"/>
      <c r="BH912" s="324"/>
      <c r="BI912" s="324"/>
      <c r="BJ912" s="324"/>
      <c r="BK912" s="324"/>
      <c r="BL912" s="324"/>
      <c r="BM912" s="324"/>
      <c r="BN912" s="324"/>
      <c r="BO912" s="324"/>
      <c r="BW912" s="325"/>
      <c r="BX912" s="325"/>
      <c r="BY912" s="325"/>
      <c r="BZ912" s="325"/>
      <c r="CA912" s="325"/>
      <c r="CB912" s="325"/>
      <c r="CC912" s="325"/>
      <c r="CD912" s="325"/>
      <c r="CE912" s="325"/>
      <c r="CF912" s="325"/>
      <c r="CG912" s="325"/>
      <c r="CH912" s="325"/>
    </row>
    <row r="913" spans="1:86" s="323" customFormat="1" x14ac:dyDescent="0.25">
      <c r="A913" s="102"/>
      <c r="B913" s="102"/>
      <c r="C913" s="102"/>
      <c r="D913" s="102"/>
      <c r="E913" s="102"/>
      <c r="F913" s="102"/>
      <c r="G913" s="102"/>
      <c r="AH913" s="324"/>
      <c r="AI913" s="324"/>
      <c r="AP913" s="324"/>
      <c r="AQ913" s="324"/>
      <c r="BD913" s="324"/>
      <c r="BE913" s="324"/>
      <c r="BF913" s="324"/>
      <c r="BG913" s="324"/>
      <c r="BH913" s="324"/>
      <c r="BI913" s="324"/>
      <c r="BJ913" s="324"/>
      <c r="BK913" s="324"/>
      <c r="BL913" s="324"/>
      <c r="BM913" s="324"/>
      <c r="BN913" s="324"/>
      <c r="BO913" s="324"/>
      <c r="BW913" s="325"/>
      <c r="BX913" s="325"/>
      <c r="BY913" s="325"/>
      <c r="BZ913" s="325"/>
      <c r="CA913" s="325"/>
      <c r="CB913" s="325"/>
      <c r="CC913" s="325"/>
      <c r="CD913" s="325"/>
      <c r="CE913" s="325"/>
      <c r="CF913" s="325"/>
      <c r="CG913" s="325"/>
      <c r="CH913" s="325"/>
    </row>
    <row r="914" spans="1:86" s="323" customFormat="1" x14ac:dyDescent="0.25">
      <c r="A914" s="102"/>
      <c r="B914" s="102"/>
      <c r="C914" s="102"/>
      <c r="D914" s="102"/>
      <c r="E914" s="102"/>
      <c r="F914" s="102"/>
      <c r="G914" s="102"/>
      <c r="AH914" s="324"/>
      <c r="AI914" s="324"/>
      <c r="AP914" s="324"/>
      <c r="AQ914" s="324"/>
      <c r="BD914" s="324"/>
      <c r="BE914" s="324"/>
      <c r="BF914" s="324"/>
      <c r="BG914" s="324"/>
      <c r="BH914" s="324"/>
      <c r="BI914" s="324"/>
      <c r="BJ914" s="324"/>
      <c r="BK914" s="324"/>
      <c r="BL914" s="324"/>
      <c r="BM914" s="324"/>
      <c r="BN914" s="324"/>
      <c r="BO914" s="324"/>
      <c r="BW914" s="325"/>
      <c r="BX914" s="325"/>
      <c r="BY914" s="325"/>
      <c r="BZ914" s="325"/>
      <c r="CA914" s="325"/>
      <c r="CB914" s="325"/>
      <c r="CC914" s="325"/>
      <c r="CD914" s="325"/>
      <c r="CE914" s="325"/>
      <c r="CF914" s="325"/>
      <c r="CG914" s="325"/>
      <c r="CH914" s="325"/>
    </row>
    <row r="915" spans="1:86" s="323" customFormat="1" x14ac:dyDescent="0.25">
      <c r="A915" s="102"/>
      <c r="B915" s="102"/>
      <c r="C915" s="102"/>
      <c r="D915" s="102"/>
      <c r="E915" s="102"/>
      <c r="F915" s="102"/>
      <c r="G915" s="102"/>
      <c r="AH915" s="324"/>
      <c r="AI915" s="324"/>
      <c r="AP915" s="324"/>
      <c r="AQ915" s="324"/>
      <c r="BD915" s="324"/>
      <c r="BE915" s="324"/>
      <c r="BF915" s="324"/>
      <c r="BG915" s="324"/>
      <c r="BH915" s="324"/>
      <c r="BI915" s="324"/>
      <c r="BJ915" s="324"/>
      <c r="BK915" s="324"/>
      <c r="BL915" s="324"/>
      <c r="BM915" s="324"/>
      <c r="BN915" s="324"/>
      <c r="BO915" s="324"/>
      <c r="BW915" s="325"/>
      <c r="BX915" s="325"/>
      <c r="BY915" s="325"/>
      <c r="BZ915" s="325"/>
      <c r="CA915" s="325"/>
      <c r="CB915" s="325"/>
      <c r="CC915" s="325"/>
      <c r="CD915" s="325"/>
      <c r="CE915" s="325"/>
      <c r="CF915" s="325"/>
      <c r="CG915" s="325"/>
      <c r="CH915" s="325"/>
    </row>
    <row r="916" spans="1:86" s="323" customFormat="1" x14ac:dyDescent="0.25">
      <c r="A916" s="102"/>
      <c r="B916" s="102"/>
      <c r="C916" s="102"/>
      <c r="D916" s="102"/>
      <c r="E916" s="102"/>
      <c r="F916" s="102"/>
      <c r="G916" s="102"/>
      <c r="AH916" s="324"/>
      <c r="AI916" s="324"/>
      <c r="AP916" s="324"/>
      <c r="AQ916" s="324"/>
      <c r="BD916" s="324"/>
      <c r="BE916" s="324"/>
      <c r="BF916" s="324"/>
      <c r="BG916" s="324"/>
      <c r="BH916" s="324"/>
      <c r="BI916" s="324"/>
      <c r="BJ916" s="324"/>
      <c r="BK916" s="324"/>
      <c r="BL916" s="324"/>
      <c r="BM916" s="324"/>
      <c r="BN916" s="324"/>
      <c r="BO916" s="324"/>
      <c r="BW916" s="325"/>
      <c r="BX916" s="325"/>
      <c r="BY916" s="325"/>
      <c r="BZ916" s="325"/>
      <c r="CA916" s="325"/>
      <c r="CB916" s="325"/>
      <c r="CC916" s="325"/>
      <c r="CD916" s="325"/>
      <c r="CE916" s="325"/>
      <c r="CF916" s="325"/>
      <c r="CG916" s="325"/>
      <c r="CH916" s="325"/>
    </row>
    <row r="917" spans="1:86" s="323" customFormat="1" x14ac:dyDescent="0.25">
      <c r="A917" s="102"/>
      <c r="B917" s="102"/>
      <c r="C917" s="102"/>
      <c r="D917" s="102"/>
      <c r="E917" s="102"/>
      <c r="F917" s="102"/>
      <c r="G917" s="102"/>
      <c r="AH917" s="324"/>
      <c r="AI917" s="324"/>
      <c r="AP917" s="324"/>
      <c r="AQ917" s="324"/>
      <c r="BD917" s="324"/>
      <c r="BE917" s="324"/>
      <c r="BF917" s="324"/>
      <c r="BG917" s="324"/>
      <c r="BH917" s="324"/>
      <c r="BI917" s="324"/>
      <c r="BJ917" s="324"/>
      <c r="BK917" s="324"/>
      <c r="BL917" s="324"/>
      <c r="BM917" s="324"/>
      <c r="BN917" s="324"/>
      <c r="BO917" s="324"/>
      <c r="BW917" s="325"/>
      <c r="BX917" s="325"/>
      <c r="BY917" s="325"/>
      <c r="BZ917" s="325"/>
      <c r="CA917" s="325"/>
      <c r="CB917" s="325"/>
      <c r="CC917" s="325"/>
      <c r="CD917" s="325"/>
      <c r="CE917" s="325"/>
      <c r="CF917" s="325"/>
      <c r="CG917" s="325"/>
      <c r="CH917" s="325"/>
    </row>
    <row r="918" spans="1:86" s="323" customFormat="1" x14ac:dyDescent="0.25">
      <c r="A918" s="102"/>
      <c r="B918" s="102"/>
      <c r="C918" s="102"/>
      <c r="D918" s="102"/>
      <c r="E918" s="102"/>
      <c r="F918" s="102"/>
      <c r="G918" s="102"/>
      <c r="AH918" s="324"/>
      <c r="AI918" s="324"/>
      <c r="AP918" s="324"/>
      <c r="AQ918" s="324"/>
      <c r="BD918" s="324"/>
      <c r="BE918" s="324"/>
      <c r="BF918" s="324"/>
      <c r="BG918" s="324"/>
      <c r="BH918" s="324"/>
      <c r="BI918" s="324"/>
      <c r="BJ918" s="324"/>
      <c r="BK918" s="324"/>
      <c r="BL918" s="324"/>
      <c r="BM918" s="324"/>
      <c r="BN918" s="324"/>
      <c r="BO918" s="324"/>
      <c r="BW918" s="325"/>
      <c r="BX918" s="325"/>
      <c r="BY918" s="325"/>
      <c r="BZ918" s="325"/>
      <c r="CA918" s="325"/>
      <c r="CB918" s="325"/>
      <c r="CC918" s="325"/>
      <c r="CD918" s="325"/>
      <c r="CE918" s="325"/>
      <c r="CF918" s="325"/>
      <c r="CG918" s="325"/>
      <c r="CH918" s="325"/>
    </row>
    <row r="919" spans="1:86" s="323" customFormat="1" x14ac:dyDescent="0.25">
      <c r="A919" s="102"/>
      <c r="B919" s="102"/>
      <c r="C919" s="102"/>
      <c r="D919" s="102"/>
      <c r="E919" s="102"/>
      <c r="F919" s="102"/>
      <c r="G919" s="102"/>
      <c r="AH919" s="324"/>
      <c r="AI919" s="324"/>
      <c r="AP919" s="324"/>
      <c r="AQ919" s="324"/>
      <c r="BD919" s="324"/>
      <c r="BE919" s="324"/>
      <c r="BF919" s="324"/>
      <c r="BG919" s="324"/>
      <c r="BH919" s="324"/>
      <c r="BI919" s="324"/>
      <c r="BJ919" s="324"/>
      <c r="BK919" s="324"/>
      <c r="BL919" s="324"/>
      <c r="BM919" s="324"/>
      <c r="BN919" s="324"/>
      <c r="BO919" s="324"/>
      <c r="BW919" s="325"/>
      <c r="BX919" s="325"/>
      <c r="BY919" s="325"/>
      <c r="BZ919" s="325"/>
      <c r="CA919" s="325"/>
      <c r="CB919" s="325"/>
      <c r="CC919" s="325"/>
      <c r="CD919" s="325"/>
      <c r="CE919" s="325"/>
      <c r="CF919" s="325"/>
      <c r="CG919" s="325"/>
      <c r="CH919" s="325"/>
    </row>
    <row r="920" spans="1:86" s="323" customFormat="1" x14ac:dyDescent="0.25">
      <c r="A920" s="102"/>
      <c r="B920" s="102"/>
      <c r="C920" s="102"/>
      <c r="D920" s="102"/>
      <c r="E920" s="102"/>
      <c r="F920" s="102"/>
      <c r="G920" s="102"/>
      <c r="AH920" s="324"/>
      <c r="AI920" s="324"/>
      <c r="AP920" s="324"/>
      <c r="AQ920" s="324"/>
      <c r="BD920" s="324"/>
      <c r="BE920" s="324"/>
      <c r="BF920" s="324"/>
      <c r="BG920" s="324"/>
      <c r="BH920" s="324"/>
      <c r="BI920" s="324"/>
      <c r="BJ920" s="324"/>
      <c r="BK920" s="324"/>
      <c r="BL920" s="324"/>
      <c r="BM920" s="324"/>
      <c r="BN920" s="324"/>
      <c r="BO920" s="324"/>
      <c r="BW920" s="325"/>
      <c r="BX920" s="325"/>
      <c r="BY920" s="325"/>
      <c r="BZ920" s="325"/>
      <c r="CA920" s="325"/>
      <c r="CB920" s="325"/>
      <c r="CC920" s="325"/>
      <c r="CD920" s="325"/>
      <c r="CE920" s="325"/>
      <c r="CF920" s="325"/>
      <c r="CG920" s="325"/>
      <c r="CH920" s="325"/>
    </row>
    <row r="921" spans="1:86" s="323" customFormat="1" x14ac:dyDescent="0.25">
      <c r="A921" s="102"/>
      <c r="B921" s="102"/>
      <c r="C921" s="102"/>
      <c r="D921" s="102"/>
      <c r="E921" s="102"/>
      <c r="F921" s="102"/>
      <c r="G921" s="102"/>
      <c r="AH921" s="324"/>
      <c r="AI921" s="324"/>
      <c r="AP921" s="324"/>
      <c r="AQ921" s="324"/>
      <c r="BD921" s="324"/>
      <c r="BE921" s="324"/>
      <c r="BF921" s="324"/>
      <c r="BG921" s="324"/>
      <c r="BH921" s="324"/>
      <c r="BI921" s="324"/>
      <c r="BJ921" s="324"/>
      <c r="BK921" s="324"/>
      <c r="BL921" s="324"/>
      <c r="BM921" s="324"/>
      <c r="BN921" s="324"/>
      <c r="BO921" s="324"/>
      <c r="BW921" s="325"/>
      <c r="BX921" s="325"/>
      <c r="BY921" s="325"/>
      <c r="BZ921" s="325"/>
      <c r="CA921" s="325"/>
      <c r="CB921" s="325"/>
      <c r="CC921" s="325"/>
      <c r="CD921" s="325"/>
      <c r="CE921" s="325"/>
      <c r="CF921" s="325"/>
      <c r="CG921" s="325"/>
      <c r="CH921" s="325"/>
    </row>
    <row r="922" spans="1:86" s="323" customFormat="1" x14ac:dyDescent="0.25">
      <c r="A922" s="102"/>
      <c r="B922" s="102"/>
      <c r="C922" s="102"/>
      <c r="D922" s="102"/>
      <c r="E922" s="102"/>
      <c r="F922" s="102"/>
      <c r="G922" s="102"/>
      <c r="AH922" s="324"/>
      <c r="AI922" s="324"/>
      <c r="AP922" s="324"/>
      <c r="AQ922" s="324"/>
      <c r="BD922" s="324"/>
      <c r="BE922" s="324"/>
      <c r="BF922" s="324"/>
      <c r="BG922" s="324"/>
      <c r="BH922" s="324"/>
      <c r="BI922" s="324"/>
      <c r="BJ922" s="324"/>
      <c r="BK922" s="324"/>
      <c r="BL922" s="324"/>
      <c r="BM922" s="324"/>
      <c r="BN922" s="324"/>
      <c r="BO922" s="324"/>
      <c r="BW922" s="325"/>
      <c r="BX922" s="325"/>
      <c r="BY922" s="325"/>
      <c r="BZ922" s="325"/>
      <c r="CA922" s="325"/>
      <c r="CB922" s="325"/>
      <c r="CC922" s="325"/>
      <c r="CD922" s="325"/>
      <c r="CE922" s="325"/>
      <c r="CF922" s="325"/>
      <c r="CG922" s="325"/>
      <c r="CH922" s="325"/>
    </row>
    <row r="923" spans="1:86" s="323" customFormat="1" x14ac:dyDescent="0.25">
      <c r="A923" s="102"/>
      <c r="B923" s="102"/>
      <c r="C923" s="102"/>
      <c r="D923" s="102"/>
      <c r="E923" s="102"/>
      <c r="F923" s="102"/>
      <c r="G923" s="102"/>
      <c r="AH923" s="324"/>
      <c r="AI923" s="324"/>
      <c r="AP923" s="324"/>
      <c r="AQ923" s="324"/>
      <c r="BD923" s="324"/>
      <c r="BE923" s="324"/>
      <c r="BF923" s="324"/>
      <c r="BG923" s="324"/>
      <c r="BH923" s="324"/>
      <c r="BI923" s="324"/>
      <c r="BJ923" s="324"/>
      <c r="BK923" s="324"/>
      <c r="BL923" s="324"/>
      <c r="BM923" s="324"/>
      <c r="BN923" s="324"/>
      <c r="BO923" s="324"/>
      <c r="BW923" s="325"/>
      <c r="BX923" s="325"/>
      <c r="BY923" s="325"/>
      <c r="BZ923" s="325"/>
      <c r="CA923" s="325"/>
      <c r="CB923" s="325"/>
      <c r="CC923" s="325"/>
      <c r="CD923" s="325"/>
      <c r="CE923" s="325"/>
      <c r="CF923" s="325"/>
      <c r="CG923" s="325"/>
      <c r="CH923" s="325"/>
    </row>
    <row r="924" spans="1:86" s="323" customFormat="1" x14ac:dyDescent="0.25">
      <c r="A924" s="102"/>
      <c r="B924" s="102"/>
      <c r="C924" s="102"/>
      <c r="D924" s="102"/>
      <c r="E924" s="102"/>
      <c r="F924" s="102"/>
      <c r="G924" s="102"/>
      <c r="AH924" s="324"/>
      <c r="AI924" s="324"/>
      <c r="AP924" s="324"/>
      <c r="AQ924" s="324"/>
      <c r="BD924" s="324"/>
      <c r="BE924" s="324"/>
      <c r="BF924" s="324"/>
      <c r="BG924" s="324"/>
      <c r="BH924" s="324"/>
      <c r="BI924" s="324"/>
      <c r="BJ924" s="324"/>
      <c r="BK924" s="324"/>
      <c r="BL924" s="324"/>
      <c r="BM924" s="324"/>
      <c r="BN924" s="324"/>
      <c r="BO924" s="324"/>
      <c r="BW924" s="325"/>
      <c r="BX924" s="325"/>
      <c r="BY924" s="325"/>
      <c r="BZ924" s="325"/>
      <c r="CA924" s="325"/>
      <c r="CB924" s="325"/>
      <c r="CC924" s="325"/>
      <c r="CD924" s="325"/>
      <c r="CE924" s="325"/>
      <c r="CF924" s="325"/>
      <c r="CG924" s="325"/>
      <c r="CH924" s="325"/>
    </row>
    <row r="925" spans="1:86" s="323" customFormat="1" x14ac:dyDescent="0.25">
      <c r="A925" s="102"/>
      <c r="B925" s="102"/>
      <c r="C925" s="102"/>
      <c r="D925" s="102"/>
      <c r="E925" s="102"/>
      <c r="F925" s="102"/>
      <c r="G925" s="102"/>
      <c r="AH925" s="324"/>
      <c r="AI925" s="324"/>
      <c r="AP925" s="324"/>
      <c r="AQ925" s="324"/>
      <c r="BD925" s="324"/>
      <c r="BE925" s="324"/>
      <c r="BF925" s="324"/>
      <c r="BG925" s="324"/>
      <c r="BH925" s="324"/>
      <c r="BI925" s="324"/>
      <c r="BJ925" s="324"/>
      <c r="BK925" s="324"/>
      <c r="BL925" s="324"/>
      <c r="BM925" s="324"/>
      <c r="BN925" s="324"/>
      <c r="BO925" s="324"/>
      <c r="BW925" s="325"/>
      <c r="BX925" s="325"/>
      <c r="BY925" s="325"/>
      <c r="BZ925" s="325"/>
      <c r="CA925" s="325"/>
      <c r="CB925" s="325"/>
      <c r="CC925" s="325"/>
      <c r="CD925" s="325"/>
      <c r="CE925" s="325"/>
      <c r="CF925" s="325"/>
      <c r="CG925" s="325"/>
      <c r="CH925" s="325"/>
    </row>
    <row r="926" spans="1:86" s="323" customFormat="1" x14ac:dyDescent="0.25">
      <c r="A926" s="102"/>
      <c r="B926" s="102"/>
      <c r="C926" s="102"/>
      <c r="D926" s="102"/>
      <c r="E926" s="102"/>
      <c r="F926" s="102"/>
      <c r="G926" s="102"/>
      <c r="AH926" s="324"/>
      <c r="AI926" s="324"/>
      <c r="AP926" s="324"/>
      <c r="AQ926" s="324"/>
      <c r="BD926" s="324"/>
      <c r="BE926" s="324"/>
      <c r="BF926" s="324"/>
      <c r="BG926" s="324"/>
      <c r="BH926" s="324"/>
      <c r="BI926" s="324"/>
      <c r="BJ926" s="324"/>
      <c r="BK926" s="324"/>
      <c r="BL926" s="324"/>
      <c r="BM926" s="324"/>
      <c r="BN926" s="324"/>
      <c r="BO926" s="324"/>
      <c r="BW926" s="325"/>
      <c r="BX926" s="325"/>
      <c r="BY926" s="325"/>
      <c r="BZ926" s="325"/>
      <c r="CA926" s="325"/>
      <c r="CB926" s="325"/>
      <c r="CC926" s="325"/>
      <c r="CD926" s="325"/>
      <c r="CE926" s="325"/>
      <c r="CF926" s="325"/>
      <c r="CG926" s="325"/>
      <c r="CH926" s="325"/>
    </row>
    <row r="927" spans="1:86" s="323" customFormat="1" x14ac:dyDescent="0.25">
      <c r="A927" s="102"/>
      <c r="B927" s="102"/>
      <c r="C927" s="102"/>
      <c r="D927" s="102"/>
      <c r="E927" s="102"/>
      <c r="F927" s="102"/>
      <c r="G927" s="102"/>
      <c r="AH927" s="324"/>
      <c r="AI927" s="324"/>
      <c r="AP927" s="324"/>
      <c r="AQ927" s="324"/>
      <c r="BD927" s="324"/>
      <c r="BE927" s="324"/>
      <c r="BF927" s="324"/>
      <c r="BG927" s="324"/>
      <c r="BH927" s="324"/>
      <c r="BI927" s="324"/>
      <c r="BJ927" s="324"/>
      <c r="BK927" s="324"/>
      <c r="BL927" s="324"/>
      <c r="BM927" s="324"/>
      <c r="BN927" s="324"/>
      <c r="BO927" s="324"/>
      <c r="BW927" s="325"/>
      <c r="BX927" s="325"/>
      <c r="BY927" s="325"/>
      <c r="BZ927" s="325"/>
      <c r="CA927" s="325"/>
      <c r="CB927" s="325"/>
      <c r="CC927" s="325"/>
      <c r="CD927" s="325"/>
      <c r="CE927" s="325"/>
      <c r="CF927" s="325"/>
      <c r="CG927" s="325"/>
      <c r="CH927" s="325"/>
    </row>
    <row r="928" spans="1:86" s="323" customFormat="1" x14ac:dyDescent="0.25">
      <c r="A928" s="102"/>
      <c r="B928" s="102"/>
      <c r="C928" s="102"/>
      <c r="D928" s="102"/>
      <c r="E928" s="102"/>
      <c r="F928" s="102"/>
      <c r="G928" s="102"/>
      <c r="AH928" s="324"/>
      <c r="AI928" s="324"/>
      <c r="AP928" s="324"/>
      <c r="AQ928" s="324"/>
      <c r="BD928" s="324"/>
      <c r="BE928" s="324"/>
      <c r="BF928" s="324"/>
      <c r="BG928" s="324"/>
      <c r="BH928" s="324"/>
      <c r="BI928" s="324"/>
      <c r="BJ928" s="324"/>
      <c r="BK928" s="324"/>
      <c r="BL928" s="324"/>
      <c r="BM928" s="324"/>
      <c r="BN928" s="324"/>
      <c r="BO928" s="324"/>
      <c r="BW928" s="325"/>
      <c r="BX928" s="325"/>
      <c r="BY928" s="325"/>
      <c r="BZ928" s="325"/>
      <c r="CA928" s="325"/>
      <c r="CB928" s="325"/>
      <c r="CC928" s="325"/>
      <c r="CD928" s="325"/>
      <c r="CE928" s="325"/>
      <c r="CF928" s="325"/>
      <c r="CG928" s="325"/>
      <c r="CH928" s="325"/>
    </row>
    <row r="929" spans="1:86" s="323" customFormat="1" x14ac:dyDescent="0.25">
      <c r="A929" s="102"/>
      <c r="B929" s="102"/>
      <c r="C929" s="102"/>
      <c r="D929" s="102"/>
      <c r="E929" s="102"/>
      <c r="F929" s="102"/>
      <c r="G929" s="102"/>
      <c r="AH929" s="324"/>
      <c r="AI929" s="324"/>
      <c r="AP929" s="324"/>
      <c r="AQ929" s="324"/>
      <c r="BD929" s="324"/>
      <c r="BE929" s="324"/>
      <c r="BF929" s="324"/>
      <c r="BG929" s="324"/>
      <c r="BH929" s="324"/>
      <c r="BI929" s="324"/>
      <c r="BJ929" s="324"/>
      <c r="BK929" s="324"/>
      <c r="BL929" s="324"/>
      <c r="BM929" s="324"/>
      <c r="BN929" s="324"/>
      <c r="BO929" s="324"/>
      <c r="BW929" s="325"/>
      <c r="BX929" s="325"/>
      <c r="BY929" s="325"/>
      <c r="BZ929" s="325"/>
      <c r="CA929" s="325"/>
      <c r="CB929" s="325"/>
      <c r="CC929" s="325"/>
      <c r="CD929" s="325"/>
      <c r="CE929" s="325"/>
      <c r="CF929" s="325"/>
      <c r="CG929" s="325"/>
      <c r="CH929" s="325"/>
    </row>
    <row r="930" spans="1:86" s="323" customFormat="1" x14ac:dyDescent="0.25">
      <c r="A930" s="102"/>
      <c r="B930" s="102"/>
      <c r="C930" s="102"/>
      <c r="D930" s="102"/>
      <c r="E930" s="102"/>
      <c r="F930" s="102"/>
      <c r="G930" s="102"/>
      <c r="AH930" s="324"/>
      <c r="AI930" s="324"/>
      <c r="AP930" s="324"/>
      <c r="AQ930" s="324"/>
      <c r="BD930" s="324"/>
      <c r="BE930" s="324"/>
      <c r="BF930" s="324"/>
      <c r="BG930" s="324"/>
      <c r="BH930" s="324"/>
      <c r="BI930" s="324"/>
      <c r="BJ930" s="324"/>
      <c r="BK930" s="324"/>
      <c r="BL930" s="324"/>
      <c r="BM930" s="324"/>
      <c r="BN930" s="324"/>
      <c r="BO930" s="324"/>
      <c r="BW930" s="325"/>
      <c r="BX930" s="325"/>
      <c r="BY930" s="325"/>
      <c r="BZ930" s="325"/>
      <c r="CA930" s="325"/>
      <c r="CB930" s="325"/>
      <c r="CC930" s="325"/>
      <c r="CD930" s="325"/>
      <c r="CE930" s="325"/>
      <c r="CF930" s="325"/>
      <c r="CG930" s="325"/>
      <c r="CH930" s="325"/>
    </row>
    <row r="931" spans="1:86" s="323" customFormat="1" x14ac:dyDescent="0.25">
      <c r="A931" s="102"/>
      <c r="B931" s="102"/>
      <c r="C931" s="102"/>
      <c r="D931" s="102"/>
      <c r="E931" s="102"/>
      <c r="F931" s="102"/>
      <c r="G931" s="102"/>
      <c r="AH931" s="324"/>
      <c r="AI931" s="324"/>
      <c r="AP931" s="324"/>
      <c r="AQ931" s="324"/>
      <c r="BD931" s="324"/>
      <c r="BE931" s="324"/>
      <c r="BF931" s="324"/>
      <c r="BG931" s="324"/>
      <c r="BH931" s="324"/>
      <c r="BI931" s="324"/>
      <c r="BJ931" s="324"/>
      <c r="BK931" s="324"/>
      <c r="BL931" s="324"/>
      <c r="BM931" s="324"/>
      <c r="BN931" s="324"/>
      <c r="BO931" s="324"/>
      <c r="BW931" s="325"/>
      <c r="BX931" s="325"/>
      <c r="BY931" s="325"/>
      <c r="BZ931" s="325"/>
      <c r="CA931" s="325"/>
      <c r="CB931" s="325"/>
      <c r="CC931" s="325"/>
      <c r="CD931" s="325"/>
      <c r="CE931" s="325"/>
      <c r="CF931" s="325"/>
      <c r="CG931" s="325"/>
      <c r="CH931" s="325"/>
    </row>
    <row r="932" spans="1:86" s="323" customFormat="1" x14ac:dyDescent="0.25">
      <c r="A932" s="102"/>
      <c r="B932" s="102"/>
      <c r="C932" s="102"/>
      <c r="D932" s="102"/>
      <c r="E932" s="102"/>
      <c r="F932" s="102"/>
      <c r="G932" s="102"/>
      <c r="AH932" s="324"/>
      <c r="AI932" s="324"/>
      <c r="AP932" s="324"/>
      <c r="AQ932" s="324"/>
      <c r="BD932" s="324"/>
      <c r="BE932" s="324"/>
      <c r="BF932" s="324"/>
      <c r="BG932" s="324"/>
      <c r="BH932" s="324"/>
      <c r="BI932" s="324"/>
      <c r="BJ932" s="324"/>
      <c r="BK932" s="324"/>
      <c r="BL932" s="324"/>
      <c r="BM932" s="324"/>
      <c r="BN932" s="324"/>
      <c r="BO932" s="324"/>
      <c r="BW932" s="325"/>
      <c r="BX932" s="325"/>
      <c r="BY932" s="325"/>
      <c r="BZ932" s="325"/>
      <c r="CA932" s="325"/>
      <c r="CB932" s="325"/>
      <c r="CC932" s="325"/>
      <c r="CD932" s="325"/>
      <c r="CE932" s="325"/>
      <c r="CF932" s="325"/>
      <c r="CG932" s="325"/>
      <c r="CH932" s="325"/>
    </row>
    <row r="933" spans="1:86" s="323" customFormat="1" x14ac:dyDescent="0.25">
      <c r="A933" s="102"/>
      <c r="B933" s="102"/>
      <c r="C933" s="102"/>
      <c r="D933" s="102"/>
      <c r="E933" s="102"/>
      <c r="F933" s="102"/>
      <c r="G933" s="102"/>
      <c r="AH933" s="324"/>
      <c r="AI933" s="324"/>
      <c r="AP933" s="324"/>
      <c r="AQ933" s="324"/>
      <c r="BD933" s="324"/>
      <c r="BE933" s="324"/>
      <c r="BF933" s="324"/>
      <c r="BG933" s="324"/>
      <c r="BH933" s="324"/>
      <c r="BI933" s="324"/>
      <c r="BJ933" s="324"/>
      <c r="BK933" s="324"/>
      <c r="BL933" s="324"/>
      <c r="BM933" s="324"/>
      <c r="BN933" s="324"/>
      <c r="BO933" s="324"/>
      <c r="BW933" s="325"/>
      <c r="BX933" s="325"/>
      <c r="BY933" s="325"/>
      <c r="BZ933" s="325"/>
      <c r="CA933" s="325"/>
      <c r="CB933" s="325"/>
      <c r="CC933" s="325"/>
      <c r="CD933" s="325"/>
      <c r="CE933" s="325"/>
      <c r="CF933" s="325"/>
      <c r="CG933" s="325"/>
      <c r="CH933" s="325"/>
    </row>
    <row r="934" spans="1:86" s="323" customFormat="1" x14ac:dyDescent="0.25">
      <c r="A934" s="102"/>
      <c r="B934" s="102"/>
      <c r="C934" s="102"/>
      <c r="D934" s="102"/>
      <c r="E934" s="102"/>
      <c r="F934" s="102"/>
      <c r="G934" s="102"/>
      <c r="AH934" s="324"/>
      <c r="AI934" s="324"/>
      <c r="AP934" s="324"/>
      <c r="AQ934" s="324"/>
      <c r="BD934" s="324"/>
      <c r="BE934" s="324"/>
      <c r="BF934" s="324"/>
      <c r="BG934" s="324"/>
      <c r="BH934" s="324"/>
      <c r="BI934" s="324"/>
      <c r="BJ934" s="324"/>
      <c r="BK934" s="324"/>
      <c r="BL934" s="324"/>
      <c r="BM934" s="324"/>
      <c r="BN934" s="324"/>
      <c r="BO934" s="324"/>
      <c r="BW934" s="325"/>
      <c r="BX934" s="325"/>
      <c r="BY934" s="325"/>
      <c r="BZ934" s="325"/>
      <c r="CA934" s="325"/>
      <c r="CB934" s="325"/>
      <c r="CC934" s="325"/>
      <c r="CD934" s="325"/>
      <c r="CE934" s="325"/>
      <c r="CF934" s="325"/>
      <c r="CG934" s="325"/>
      <c r="CH934" s="325"/>
    </row>
    <row r="935" spans="1:86" s="323" customFormat="1" x14ac:dyDescent="0.25">
      <c r="A935" s="102"/>
      <c r="B935" s="102"/>
      <c r="C935" s="102"/>
      <c r="D935" s="102"/>
      <c r="E935" s="102"/>
      <c r="F935" s="102"/>
      <c r="G935" s="102"/>
      <c r="AH935" s="324"/>
      <c r="AI935" s="324"/>
      <c r="AP935" s="324"/>
      <c r="AQ935" s="324"/>
      <c r="BD935" s="324"/>
      <c r="BE935" s="324"/>
      <c r="BF935" s="324"/>
      <c r="BG935" s="324"/>
      <c r="BH935" s="324"/>
      <c r="BI935" s="324"/>
      <c r="BJ935" s="324"/>
      <c r="BK935" s="324"/>
      <c r="BL935" s="324"/>
      <c r="BM935" s="324"/>
      <c r="BN935" s="324"/>
      <c r="BO935" s="324"/>
      <c r="BW935" s="325"/>
      <c r="BX935" s="325"/>
      <c r="BY935" s="325"/>
      <c r="BZ935" s="325"/>
      <c r="CA935" s="325"/>
      <c r="CB935" s="325"/>
      <c r="CC935" s="325"/>
      <c r="CD935" s="325"/>
      <c r="CE935" s="325"/>
      <c r="CF935" s="325"/>
      <c r="CG935" s="325"/>
      <c r="CH935" s="325"/>
    </row>
    <row r="936" spans="1:86" s="323" customFormat="1" x14ac:dyDescent="0.25">
      <c r="A936" s="102"/>
      <c r="B936" s="102"/>
      <c r="C936" s="102"/>
      <c r="D936" s="102"/>
      <c r="E936" s="102"/>
      <c r="F936" s="102"/>
      <c r="G936" s="102"/>
      <c r="AH936" s="324"/>
      <c r="AI936" s="324"/>
      <c r="AP936" s="324"/>
      <c r="AQ936" s="324"/>
      <c r="BD936" s="324"/>
      <c r="BE936" s="324"/>
      <c r="BF936" s="324"/>
      <c r="BG936" s="324"/>
      <c r="BH936" s="324"/>
      <c r="BI936" s="324"/>
      <c r="BJ936" s="324"/>
      <c r="BK936" s="324"/>
      <c r="BL936" s="324"/>
      <c r="BM936" s="324"/>
      <c r="BN936" s="324"/>
      <c r="BO936" s="324"/>
      <c r="BW936" s="325"/>
      <c r="BX936" s="325"/>
      <c r="BY936" s="325"/>
      <c r="BZ936" s="325"/>
      <c r="CA936" s="325"/>
      <c r="CB936" s="325"/>
      <c r="CC936" s="325"/>
      <c r="CD936" s="325"/>
      <c r="CE936" s="325"/>
      <c r="CF936" s="325"/>
      <c r="CG936" s="325"/>
      <c r="CH936" s="325"/>
    </row>
    <row r="937" spans="1:86" s="323" customFormat="1" x14ac:dyDescent="0.25">
      <c r="A937" s="102"/>
      <c r="B937" s="102"/>
      <c r="C937" s="102"/>
      <c r="D937" s="102"/>
      <c r="E937" s="102"/>
      <c r="F937" s="102"/>
      <c r="G937" s="102"/>
      <c r="AH937" s="324"/>
      <c r="AI937" s="324"/>
      <c r="AP937" s="324"/>
      <c r="AQ937" s="324"/>
      <c r="BD937" s="324"/>
      <c r="BE937" s="324"/>
      <c r="BF937" s="324"/>
      <c r="BG937" s="324"/>
      <c r="BH937" s="324"/>
      <c r="BI937" s="324"/>
      <c r="BJ937" s="324"/>
      <c r="BK937" s="324"/>
      <c r="BL937" s="324"/>
      <c r="BM937" s="324"/>
      <c r="BN937" s="324"/>
      <c r="BO937" s="324"/>
      <c r="BW937" s="325"/>
      <c r="BX937" s="325"/>
      <c r="BY937" s="325"/>
      <c r="BZ937" s="325"/>
      <c r="CA937" s="325"/>
      <c r="CB937" s="325"/>
      <c r="CC937" s="325"/>
      <c r="CD937" s="325"/>
      <c r="CE937" s="325"/>
      <c r="CF937" s="325"/>
      <c r="CG937" s="325"/>
      <c r="CH937" s="325"/>
    </row>
    <row r="938" spans="1:86" s="323" customFormat="1" x14ac:dyDescent="0.25">
      <c r="A938" s="102"/>
      <c r="B938" s="102"/>
      <c r="C938" s="102"/>
      <c r="D938" s="102"/>
      <c r="E938" s="102"/>
      <c r="F938" s="102"/>
      <c r="G938" s="102"/>
      <c r="AH938" s="324"/>
      <c r="AI938" s="324"/>
      <c r="AP938" s="324"/>
      <c r="AQ938" s="324"/>
      <c r="BD938" s="324"/>
      <c r="BE938" s="324"/>
      <c r="BF938" s="324"/>
      <c r="BG938" s="324"/>
      <c r="BH938" s="324"/>
      <c r="BI938" s="324"/>
      <c r="BJ938" s="324"/>
      <c r="BK938" s="324"/>
      <c r="BL938" s="324"/>
      <c r="BM938" s="324"/>
      <c r="BN938" s="324"/>
      <c r="BO938" s="324"/>
      <c r="BW938" s="325"/>
      <c r="BX938" s="325"/>
      <c r="BY938" s="325"/>
      <c r="BZ938" s="325"/>
      <c r="CA938" s="325"/>
      <c r="CB938" s="325"/>
      <c r="CC938" s="325"/>
      <c r="CD938" s="325"/>
      <c r="CE938" s="325"/>
      <c r="CF938" s="325"/>
      <c r="CG938" s="325"/>
      <c r="CH938" s="325"/>
    </row>
    <row r="939" spans="1:86" s="323" customFormat="1" x14ac:dyDescent="0.25">
      <c r="A939" s="102"/>
      <c r="B939" s="102"/>
      <c r="C939" s="102"/>
      <c r="D939" s="102"/>
      <c r="E939" s="102"/>
      <c r="F939" s="102"/>
      <c r="G939" s="102"/>
      <c r="AH939" s="324"/>
      <c r="AI939" s="324"/>
      <c r="AP939" s="324"/>
      <c r="AQ939" s="324"/>
      <c r="BD939" s="324"/>
      <c r="BE939" s="324"/>
      <c r="BF939" s="324"/>
      <c r="BG939" s="324"/>
      <c r="BH939" s="324"/>
      <c r="BI939" s="324"/>
      <c r="BJ939" s="324"/>
      <c r="BK939" s="324"/>
      <c r="BL939" s="324"/>
      <c r="BM939" s="324"/>
      <c r="BN939" s="324"/>
      <c r="BO939" s="324"/>
      <c r="BW939" s="325"/>
      <c r="BX939" s="325"/>
      <c r="BY939" s="325"/>
      <c r="BZ939" s="325"/>
      <c r="CA939" s="325"/>
      <c r="CB939" s="325"/>
      <c r="CC939" s="325"/>
      <c r="CD939" s="325"/>
      <c r="CE939" s="325"/>
      <c r="CF939" s="325"/>
      <c r="CG939" s="325"/>
      <c r="CH939" s="325"/>
    </row>
    <row r="940" spans="1:86" s="323" customFormat="1" x14ac:dyDescent="0.25">
      <c r="A940" s="102"/>
      <c r="B940" s="102"/>
      <c r="C940" s="102"/>
      <c r="D940" s="102"/>
      <c r="E940" s="102"/>
      <c r="F940" s="102"/>
      <c r="G940" s="102"/>
      <c r="AH940" s="324"/>
      <c r="AI940" s="324"/>
      <c r="AP940" s="324"/>
      <c r="AQ940" s="324"/>
      <c r="BD940" s="324"/>
      <c r="BE940" s="324"/>
      <c r="BF940" s="324"/>
      <c r="BG940" s="324"/>
      <c r="BH940" s="324"/>
      <c r="BI940" s="324"/>
      <c r="BJ940" s="324"/>
      <c r="BK940" s="324"/>
      <c r="BL940" s="324"/>
      <c r="BM940" s="324"/>
      <c r="BN940" s="324"/>
      <c r="BO940" s="324"/>
      <c r="BW940" s="325"/>
      <c r="BX940" s="325"/>
      <c r="BY940" s="325"/>
      <c r="BZ940" s="325"/>
      <c r="CA940" s="325"/>
      <c r="CB940" s="325"/>
      <c r="CC940" s="325"/>
      <c r="CD940" s="325"/>
      <c r="CE940" s="325"/>
      <c r="CF940" s="325"/>
      <c r="CG940" s="325"/>
      <c r="CH940" s="325"/>
    </row>
    <row r="941" spans="1:86" s="323" customFormat="1" x14ac:dyDescent="0.25">
      <c r="A941" s="102"/>
      <c r="B941" s="102"/>
      <c r="C941" s="102"/>
      <c r="D941" s="102"/>
      <c r="E941" s="102"/>
      <c r="F941" s="102"/>
      <c r="G941" s="102"/>
      <c r="AH941" s="324"/>
      <c r="AI941" s="324"/>
      <c r="AP941" s="324"/>
      <c r="AQ941" s="324"/>
      <c r="BD941" s="324"/>
      <c r="BE941" s="324"/>
      <c r="BF941" s="324"/>
      <c r="BG941" s="324"/>
      <c r="BH941" s="324"/>
      <c r="BI941" s="324"/>
      <c r="BJ941" s="324"/>
      <c r="BK941" s="324"/>
      <c r="BL941" s="324"/>
      <c r="BM941" s="324"/>
      <c r="BN941" s="324"/>
      <c r="BO941" s="324"/>
      <c r="BW941" s="325"/>
      <c r="BX941" s="325"/>
      <c r="BY941" s="325"/>
      <c r="BZ941" s="325"/>
      <c r="CA941" s="325"/>
      <c r="CB941" s="325"/>
      <c r="CC941" s="325"/>
      <c r="CD941" s="325"/>
      <c r="CE941" s="325"/>
      <c r="CF941" s="325"/>
      <c r="CG941" s="325"/>
      <c r="CH941" s="325"/>
    </row>
    <row r="942" spans="1:86" s="323" customFormat="1" x14ac:dyDescent="0.25">
      <c r="A942" s="102"/>
      <c r="B942" s="102"/>
      <c r="C942" s="102"/>
      <c r="D942" s="102"/>
      <c r="E942" s="102"/>
      <c r="F942" s="102"/>
      <c r="G942" s="102"/>
      <c r="AH942" s="324"/>
      <c r="AI942" s="324"/>
      <c r="AP942" s="324"/>
      <c r="AQ942" s="324"/>
      <c r="BD942" s="324"/>
      <c r="BE942" s="324"/>
      <c r="BF942" s="324"/>
      <c r="BG942" s="324"/>
      <c r="BH942" s="324"/>
      <c r="BI942" s="324"/>
      <c r="BJ942" s="324"/>
      <c r="BK942" s="324"/>
      <c r="BL942" s="324"/>
      <c r="BM942" s="324"/>
      <c r="BN942" s="324"/>
      <c r="BO942" s="324"/>
      <c r="BW942" s="325"/>
      <c r="BX942" s="325"/>
      <c r="BY942" s="325"/>
      <c r="BZ942" s="325"/>
      <c r="CA942" s="325"/>
      <c r="CB942" s="325"/>
      <c r="CC942" s="325"/>
      <c r="CD942" s="325"/>
      <c r="CE942" s="325"/>
      <c r="CF942" s="325"/>
      <c r="CG942" s="325"/>
      <c r="CH942" s="325"/>
    </row>
    <row r="943" spans="1:86" s="323" customFormat="1" x14ac:dyDescent="0.25">
      <c r="A943" s="102"/>
      <c r="B943" s="102"/>
      <c r="C943" s="102"/>
      <c r="D943" s="102"/>
      <c r="E943" s="102"/>
      <c r="F943" s="102"/>
      <c r="G943" s="102"/>
      <c r="AH943" s="324"/>
      <c r="AI943" s="324"/>
      <c r="AP943" s="324"/>
      <c r="AQ943" s="324"/>
      <c r="BD943" s="324"/>
      <c r="BE943" s="324"/>
      <c r="BF943" s="324"/>
      <c r="BG943" s="324"/>
      <c r="BH943" s="324"/>
      <c r="BI943" s="324"/>
      <c r="BJ943" s="324"/>
      <c r="BK943" s="324"/>
      <c r="BL943" s="324"/>
      <c r="BM943" s="324"/>
      <c r="BN943" s="324"/>
      <c r="BO943" s="324"/>
      <c r="BW943" s="325"/>
      <c r="BX943" s="325"/>
      <c r="BY943" s="325"/>
      <c r="BZ943" s="325"/>
      <c r="CA943" s="325"/>
      <c r="CB943" s="325"/>
      <c r="CC943" s="325"/>
      <c r="CD943" s="325"/>
      <c r="CE943" s="325"/>
      <c r="CF943" s="325"/>
      <c r="CG943" s="325"/>
      <c r="CH943" s="325"/>
    </row>
    <row r="944" spans="1:86" s="323" customFormat="1" x14ac:dyDescent="0.25">
      <c r="A944" s="102"/>
      <c r="B944" s="102"/>
      <c r="C944" s="102"/>
      <c r="D944" s="102"/>
      <c r="E944" s="102"/>
      <c r="F944" s="102"/>
      <c r="G944" s="102"/>
      <c r="AH944" s="324"/>
      <c r="AI944" s="324"/>
      <c r="AP944" s="324"/>
      <c r="AQ944" s="324"/>
      <c r="BD944" s="324"/>
      <c r="BE944" s="324"/>
      <c r="BF944" s="324"/>
      <c r="BG944" s="324"/>
      <c r="BH944" s="324"/>
      <c r="BI944" s="324"/>
      <c r="BJ944" s="324"/>
      <c r="BK944" s="324"/>
      <c r="BL944" s="324"/>
      <c r="BM944" s="324"/>
      <c r="BN944" s="324"/>
      <c r="BO944" s="324"/>
      <c r="BW944" s="325"/>
      <c r="BX944" s="325"/>
      <c r="BY944" s="325"/>
      <c r="BZ944" s="325"/>
      <c r="CA944" s="325"/>
      <c r="CB944" s="325"/>
      <c r="CC944" s="325"/>
      <c r="CD944" s="325"/>
      <c r="CE944" s="325"/>
      <c r="CF944" s="325"/>
      <c r="CG944" s="325"/>
      <c r="CH944" s="325"/>
    </row>
    <row r="945" spans="1:86" s="323" customFormat="1" x14ac:dyDescent="0.25">
      <c r="A945" s="102"/>
      <c r="B945" s="102"/>
      <c r="C945" s="102"/>
      <c r="D945" s="102"/>
      <c r="E945" s="102"/>
      <c r="F945" s="102"/>
      <c r="G945" s="102"/>
      <c r="AH945" s="324"/>
      <c r="AI945" s="324"/>
      <c r="AP945" s="324"/>
      <c r="AQ945" s="324"/>
      <c r="BD945" s="324"/>
      <c r="BE945" s="324"/>
      <c r="BF945" s="324"/>
      <c r="BG945" s="324"/>
      <c r="BH945" s="324"/>
      <c r="BI945" s="324"/>
      <c r="BJ945" s="324"/>
      <c r="BK945" s="324"/>
      <c r="BL945" s="324"/>
      <c r="BM945" s="324"/>
      <c r="BN945" s="324"/>
      <c r="BO945" s="324"/>
      <c r="BW945" s="325"/>
      <c r="BX945" s="325"/>
      <c r="BY945" s="325"/>
      <c r="BZ945" s="325"/>
      <c r="CA945" s="325"/>
      <c r="CB945" s="325"/>
      <c r="CC945" s="325"/>
      <c r="CD945" s="325"/>
      <c r="CE945" s="325"/>
      <c r="CF945" s="325"/>
      <c r="CG945" s="325"/>
      <c r="CH945" s="325"/>
    </row>
    <row r="946" spans="1:86" s="323" customFormat="1" x14ac:dyDescent="0.25">
      <c r="A946" s="102"/>
      <c r="B946" s="102"/>
      <c r="C946" s="102"/>
      <c r="D946" s="102"/>
      <c r="E946" s="102"/>
      <c r="F946" s="102"/>
      <c r="G946" s="102"/>
      <c r="AH946" s="324"/>
      <c r="AI946" s="324"/>
      <c r="AP946" s="324"/>
      <c r="AQ946" s="324"/>
      <c r="BD946" s="324"/>
      <c r="BE946" s="324"/>
      <c r="BF946" s="324"/>
      <c r="BG946" s="324"/>
      <c r="BH946" s="324"/>
      <c r="BI946" s="324"/>
      <c r="BJ946" s="324"/>
      <c r="BK946" s="324"/>
      <c r="BL946" s="324"/>
      <c r="BM946" s="324"/>
      <c r="BN946" s="324"/>
      <c r="BO946" s="324"/>
      <c r="BW946" s="325"/>
      <c r="BX946" s="325"/>
      <c r="BY946" s="325"/>
      <c r="BZ946" s="325"/>
      <c r="CA946" s="325"/>
      <c r="CB946" s="325"/>
      <c r="CC946" s="325"/>
      <c r="CD946" s="325"/>
      <c r="CE946" s="325"/>
      <c r="CF946" s="325"/>
      <c r="CG946" s="325"/>
      <c r="CH946" s="325"/>
    </row>
    <row r="947" spans="1:86" s="323" customFormat="1" x14ac:dyDescent="0.25">
      <c r="A947" s="102"/>
      <c r="B947" s="102"/>
      <c r="C947" s="102"/>
      <c r="D947" s="102"/>
      <c r="E947" s="102"/>
      <c r="F947" s="102"/>
      <c r="G947" s="102"/>
      <c r="AH947" s="324"/>
      <c r="AI947" s="324"/>
      <c r="AP947" s="324"/>
      <c r="AQ947" s="324"/>
      <c r="BD947" s="324"/>
      <c r="BE947" s="324"/>
      <c r="BF947" s="324"/>
      <c r="BG947" s="324"/>
      <c r="BH947" s="324"/>
      <c r="BI947" s="324"/>
      <c r="BJ947" s="324"/>
      <c r="BK947" s="324"/>
      <c r="BL947" s="324"/>
      <c r="BM947" s="324"/>
      <c r="BN947" s="324"/>
      <c r="BO947" s="324"/>
      <c r="BW947" s="325"/>
      <c r="BX947" s="325"/>
      <c r="BY947" s="325"/>
      <c r="BZ947" s="325"/>
      <c r="CA947" s="325"/>
      <c r="CB947" s="325"/>
      <c r="CC947" s="325"/>
      <c r="CD947" s="325"/>
      <c r="CE947" s="325"/>
      <c r="CF947" s="325"/>
      <c r="CG947" s="325"/>
      <c r="CH947" s="325"/>
    </row>
    <row r="948" spans="1:86" s="323" customFormat="1" x14ac:dyDescent="0.25">
      <c r="A948" s="102"/>
      <c r="B948" s="102"/>
      <c r="C948" s="102"/>
      <c r="D948" s="102"/>
      <c r="E948" s="102"/>
      <c r="F948" s="102"/>
      <c r="G948" s="102"/>
      <c r="AH948" s="324"/>
      <c r="AI948" s="324"/>
      <c r="AP948" s="324"/>
      <c r="AQ948" s="324"/>
      <c r="BD948" s="324"/>
      <c r="BE948" s="324"/>
      <c r="BF948" s="324"/>
      <c r="BG948" s="324"/>
      <c r="BH948" s="324"/>
      <c r="BI948" s="324"/>
      <c r="BJ948" s="324"/>
      <c r="BK948" s="324"/>
      <c r="BL948" s="324"/>
      <c r="BM948" s="324"/>
      <c r="BN948" s="324"/>
      <c r="BO948" s="324"/>
      <c r="BW948" s="325"/>
      <c r="BX948" s="325"/>
      <c r="BY948" s="325"/>
      <c r="BZ948" s="325"/>
      <c r="CA948" s="325"/>
      <c r="CB948" s="325"/>
      <c r="CC948" s="325"/>
      <c r="CD948" s="325"/>
      <c r="CE948" s="325"/>
      <c r="CF948" s="325"/>
      <c r="CG948" s="325"/>
      <c r="CH948" s="325"/>
    </row>
    <row r="949" spans="1:86" s="323" customFormat="1" x14ac:dyDescent="0.25">
      <c r="A949" s="102"/>
      <c r="B949" s="102"/>
      <c r="C949" s="102"/>
      <c r="D949" s="102"/>
      <c r="E949" s="102"/>
      <c r="F949" s="102"/>
      <c r="G949" s="102"/>
      <c r="AH949" s="324"/>
      <c r="AI949" s="324"/>
      <c r="AP949" s="324"/>
      <c r="AQ949" s="324"/>
      <c r="BD949" s="324"/>
      <c r="BE949" s="324"/>
      <c r="BF949" s="324"/>
      <c r="BG949" s="324"/>
      <c r="BH949" s="324"/>
      <c r="BI949" s="324"/>
      <c r="BJ949" s="324"/>
      <c r="BK949" s="324"/>
      <c r="BL949" s="324"/>
      <c r="BM949" s="324"/>
      <c r="BN949" s="324"/>
      <c r="BO949" s="324"/>
      <c r="BW949" s="325"/>
      <c r="BX949" s="325"/>
      <c r="BY949" s="325"/>
      <c r="BZ949" s="325"/>
      <c r="CA949" s="325"/>
      <c r="CB949" s="325"/>
      <c r="CC949" s="325"/>
      <c r="CD949" s="325"/>
      <c r="CE949" s="325"/>
      <c r="CF949" s="325"/>
      <c r="CG949" s="325"/>
      <c r="CH949" s="325"/>
    </row>
    <row r="950" spans="1:86" s="323" customFormat="1" x14ac:dyDescent="0.25">
      <c r="A950" s="102"/>
      <c r="B950" s="102"/>
      <c r="C950" s="102"/>
      <c r="D950" s="102"/>
      <c r="E950" s="102"/>
      <c r="F950" s="102"/>
      <c r="G950" s="102"/>
      <c r="AH950" s="324"/>
      <c r="AI950" s="324"/>
      <c r="AP950" s="324"/>
      <c r="AQ950" s="324"/>
      <c r="BD950" s="324"/>
      <c r="BE950" s="324"/>
      <c r="BF950" s="324"/>
      <c r="BG950" s="324"/>
      <c r="BH950" s="324"/>
      <c r="BI950" s="324"/>
      <c r="BJ950" s="324"/>
      <c r="BK950" s="324"/>
      <c r="BL950" s="324"/>
      <c r="BM950" s="324"/>
      <c r="BN950" s="324"/>
      <c r="BO950" s="324"/>
      <c r="BW950" s="325"/>
      <c r="BX950" s="325"/>
      <c r="BY950" s="325"/>
      <c r="BZ950" s="325"/>
      <c r="CA950" s="325"/>
      <c r="CB950" s="325"/>
      <c r="CC950" s="325"/>
      <c r="CD950" s="325"/>
      <c r="CE950" s="325"/>
      <c r="CF950" s="325"/>
      <c r="CG950" s="325"/>
      <c r="CH950" s="325"/>
    </row>
    <row r="951" spans="1:86" s="323" customFormat="1" x14ac:dyDescent="0.25">
      <c r="A951" s="102"/>
      <c r="B951" s="102"/>
      <c r="C951" s="102"/>
      <c r="D951" s="102"/>
      <c r="E951" s="102"/>
      <c r="F951" s="102"/>
      <c r="G951" s="102"/>
      <c r="AH951" s="324"/>
      <c r="AI951" s="324"/>
      <c r="AP951" s="324"/>
      <c r="AQ951" s="324"/>
      <c r="BD951" s="324"/>
      <c r="BE951" s="324"/>
      <c r="BF951" s="324"/>
      <c r="BG951" s="324"/>
      <c r="BH951" s="324"/>
      <c r="BI951" s="324"/>
      <c r="BJ951" s="324"/>
      <c r="BK951" s="324"/>
      <c r="BL951" s="324"/>
      <c r="BM951" s="324"/>
      <c r="BN951" s="324"/>
      <c r="BO951" s="324"/>
      <c r="BW951" s="325"/>
      <c r="BX951" s="325"/>
      <c r="BY951" s="325"/>
      <c r="BZ951" s="325"/>
      <c r="CA951" s="325"/>
      <c r="CB951" s="325"/>
      <c r="CC951" s="325"/>
      <c r="CD951" s="325"/>
      <c r="CE951" s="325"/>
      <c r="CF951" s="325"/>
      <c r="CG951" s="325"/>
      <c r="CH951" s="325"/>
    </row>
    <row r="952" spans="1:86" s="323" customFormat="1" x14ac:dyDescent="0.25">
      <c r="A952" s="102"/>
      <c r="B952" s="102"/>
      <c r="C952" s="102"/>
      <c r="D952" s="102"/>
      <c r="E952" s="102"/>
      <c r="F952" s="102"/>
      <c r="G952" s="102"/>
      <c r="AH952" s="324"/>
      <c r="AI952" s="324"/>
      <c r="AP952" s="324"/>
      <c r="AQ952" s="324"/>
      <c r="BD952" s="324"/>
      <c r="BE952" s="324"/>
      <c r="BF952" s="324"/>
      <c r="BG952" s="324"/>
      <c r="BH952" s="324"/>
      <c r="BI952" s="324"/>
      <c r="BJ952" s="324"/>
      <c r="BK952" s="324"/>
      <c r="BL952" s="324"/>
      <c r="BM952" s="324"/>
      <c r="BN952" s="324"/>
      <c r="BO952" s="324"/>
      <c r="BW952" s="325"/>
      <c r="BX952" s="325"/>
      <c r="BY952" s="325"/>
      <c r="BZ952" s="325"/>
      <c r="CA952" s="325"/>
      <c r="CB952" s="325"/>
      <c r="CC952" s="325"/>
      <c r="CD952" s="325"/>
      <c r="CE952" s="325"/>
      <c r="CF952" s="325"/>
      <c r="CG952" s="325"/>
      <c r="CH952" s="325"/>
    </row>
    <row r="953" spans="1:86" s="323" customFormat="1" x14ac:dyDescent="0.25">
      <c r="A953" s="102"/>
      <c r="B953" s="102"/>
      <c r="C953" s="102"/>
      <c r="D953" s="102"/>
      <c r="E953" s="102"/>
      <c r="F953" s="102"/>
      <c r="G953" s="102"/>
      <c r="AH953" s="324"/>
      <c r="AI953" s="324"/>
      <c r="AP953" s="324"/>
      <c r="AQ953" s="324"/>
      <c r="BD953" s="324"/>
      <c r="BE953" s="324"/>
      <c r="BF953" s="324"/>
      <c r="BG953" s="324"/>
      <c r="BH953" s="324"/>
      <c r="BI953" s="324"/>
      <c r="BJ953" s="324"/>
      <c r="BK953" s="324"/>
      <c r="BL953" s="324"/>
      <c r="BM953" s="324"/>
      <c r="BN953" s="324"/>
      <c r="BO953" s="324"/>
      <c r="BW953" s="325"/>
      <c r="BX953" s="325"/>
      <c r="BY953" s="325"/>
      <c r="BZ953" s="325"/>
      <c r="CA953" s="325"/>
      <c r="CB953" s="325"/>
      <c r="CC953" s="325"/>
      <c r="CD953" s="325"/>
      <c r="CE953" s="325"/>
      <c r="CF953" s="325"/>
      <c r="CG953" s="325"/>
      <c r="CH953" s="325"/>
    </row>
    <row r="954" spans="1:86" s="323" customFormat="1" x14ac:dyDescent="0.25">
      <c r="A954" s="102"/>
      <c r="B954" s="102"/>
      <c r="C954" s="102"/>
      <c r="D954" s="102"/>
      <c r="E954" s="102"/>
      <c r="F954" s="102"/>
      <c r="G954" s="102"/>
      <c r="AH954" s="324"/>
      <c r="AI954" s="324"/>
      <c r="AP954" s="324"/>
      <c r="AQ954" s="324"/>
      <c r="BD954" s="324"/>
      <c r="BE954" s="324"/>
      <c r="BF954" s="324"/>
      <c r="BG954" s="324"/>
      <c r="BH954" s="324"/>
      <c r="BI954" s="324"/>
      <c r="BJ954" s="324"/>
      <c r="BK954" s="324"/>
      <c r="BL954" s="324"/>
      <c r="BM954" s="324"/>
      <c r="BN954" s="324"/>
      <c r="BO954" s="324"/>
      <c r="BW954" s="325"/>
      <c r="BX954" s="325"/>
      <c r="BY954" s="325"/>
      <c r="BZ954" s="325"/>
      <c r="CA954" s="325"/>
      <c r="CB954" s="325"/>
      <c r="CC954" s="325"/>
      <c r="CD954" s="325"/>
      <c r="CE954" s="325"/>
      <c r="CF954" s="325"/>
      <c r="CG954" s="325"/>
      <c r="CH954" s="325"/>
    </row>
    <row r="955" spans="1:86" s="323" customFormat="1" x14ac:dyDescent="0.25">
      <c r="A955" s="102"/>
      <c r="B955" s="102"/>
      <c r="C955" s="102"/>
      <c r="D955" s="102"/>
      <c r="E955" s="102"/>
      <c r="F955" s="102"/>
      <c r="G955" s="102"/>
      <c r="AH955" s="324"/>
      <c r="AI955" s="324"/>
      <c r="AP955" s="324"/>
      <c r="AQ955" s="324"/>
      <c r="BD955" s="324"/>
      <c r="BE955" s="324"/>
      <c r="BF955" s="324"/>
      <c r="BG955" s="324"/>
      <c r="BH955" s="324"/>
      <c r="BI955" s="324"/>
      <c r="BJ955" s="324"/>
      <c r="BK955" s="324"/>
      <c r="BL955" s="324"/>
      <c r="BM955" s="324"/>
      <c r="BN955" s="324"/>
      <c r="BO955" s="324"/>
      <c r="BW955" s="325"/>
      <c r="BX955" s="325"/>
      <c r="BY955" s="325"/>
      <c r="BZ955" s="325"/>
      <c r="CA955" s="325"/>
      <c r="CB955" s="325"/>
      <c r="CC955" s="325"/>
      <c r="CD955" s="325"/>
      <c r="CE955" s="325"/>
      <c r="CF955" s="325"/>
      <c r="CG955" s="325"/>
      <c r="CH955" s="325"/>
    </row>
    <row r="956" spans="1:86" s="323" customFormat="1" x14ac:dyDescent="0.25">
      <c r="A956" s="102"/>
      <c r="B956" s="102"/>
      <c r="C956" s="102"/>
      <c r="D956" s="102"/>
      <c r="E956" s="102"/>
      <c r="F956" s="102"/>
      <c r="G956" s="102"/>
      <c r="AH956" s="324"/>
      <c r="AI956" s="324"/>
      <c r="AP956" s="324"/>
      <c r="AQ956" s="324"/>
      <c r="BD956" s="324"/>
      <c r="BE956" s="324"/>
      <c r="BF956" s="324"/>
      <c r="BG956" s="324"/>
      <c r="BH956" s="324"/>
      <c r="BI956" s="324"/>
      <c r="BJ956" s="324"/>
      <c r="BK956" s="324"/>
      <c r="BL956" s="324"/>
      <c r="BM956" s="324"/>
      <c r="BN956" s="324"/>
      <c r="BO956" s="324"/>
      <c r="BW956" s="325"/>
      <c r="BX956" s="325"/>
      <c r="BY956" s="325"/>
      <c r="BZ956" s="325"/>
      <c r="CA956" s="325"/>
      <c r="CB956" s="325"/>
      <c r="CC956" s="325"/>
      <c r="CD956" s="325"/>
      <c r="CE956" s="325"/>
      <c r="CF956" s="325"/>
      <c r="CG956" s="325"/>
      <c r="CH956" s="325"/>
    </row>
    <row r="957" spans="1:86" s="323" customFormat="1" x14ac:dyDescent="0.25">
      <c r="A957" s="102"/>
      <c r="B957" s="102"/>
      <c r="C957" s="102"/>
      <c r="D957" s="102"/>
      <c r="E957" s="102"/>
      <c r="F957" s="102"/>
      <c r="G957" s="102"/>
      <c r="AH957" s="324"/>
      <c r="AI957" s="324"/>
      <c r="AP957" s="324"/>
      <c r="AQ957" s="324"/>
      <c r="BD957" s="324"/>
      <c r="BE957" s="324"/>
      <c r="BF957" s="324"/>
      <c r="BG957" s="324"/>
      <c r="BH957" s="324"/>
      <c r="BI957" s="324"/>
      <c r="BJ957" s="324"/>
      <c r="BK957" s="324"/>
      <c r="BL957" s="324"/>
      <c r="BM957" s="324"/>
      <c r="BN957" s="324"/>
      <c r="BO957" s="324"/>
      <c r="BW957" s="325"/>
      <c r="BX957" s="325"/>
      <c r="BY957" s="325"/>
      <c r="BZ957" s="325"/>
      <c r="CA957" s="325"/>
      <c r="CB957" s="325"/>
      <c r="CC957" s="325"/>
      <c r="CD957" s="325"/>
      <c r="CE957" s="325"/>
      <c r="CF957" s="325"/>
      <c r="CG957" s="325"/>
      <c r="CH957" s="325"/>
    </row>
    <row r="958" spans="1:86" s="323" customFormat="1" x14ac:dyDescent="0.25">
      <c r="A958" s="102"/>
      <c r="B958" s="102"/>
      <c r="C958" s="102"/>
      <c r="D958" s="102"/>
      <c r="E958" s="102"/>
      <c r="F958" s="102"/>
      <c r="G958" s="102"/>
      <c r="AH958" s="324"/>
      <c r="AI958" s="324"/>
      <c r="AP958" s="324"/>
      <c r="AQ958" s="324"/>
      <c r="BD958" s="324"/>
      <c r="BE958" s="324"/>
      <c r="BF958" s="324"/>
      <c r="BG958" s="324"/>
      <c r="BH958" s="324"/>
      <c r="BI958" s="324"/>
      <c r="BJ958" s="324"/>
      <c r="BK958" s="324"/>
      <c r="BL958" s="324"/>
      <c r="BM958" s="324"/>
      <c r="BN958" s="324"/>
      <c r="BO958" s="324"/>
      <c r="BW958" s="325"/>
      <c r="BX958" s="325"/>
      <c r="BY958" s="325"/>
      <c r="BZ958" s="325"/>
      <c r="CA958" s="325"/>
      <c r="CB958" s="325"/>
      <c r="CC958" s="325"/>
      <c r="CD958" s="325"/>
      <c r="CE958" s="325"/>
      <c r="CF958" s="325"/>
      <c r="CG958" s="325"/>
      <c r="CH958" s="325"/>
    </row>
    <row r="959" spans="1:86" s="323" customFormat="1" x14ac:dyDescent="0.25">
      <c r="A959" s="102"/>
      <c r="B959" s="102"/>
      <c r="C959" s="102"/>
      <c r="D959" s="102"/>
      <c r="E959" s="102"/>
      <c r="F959" s="102"/>
      <c r="G959" s="102"/>
      <c r="AH959" s="324"/>
      <c r="AI959" s="324"/>
      <c r="AP959" s="324"/>
      <c r="AQ959" s="324"/>
      <c r="BD959" s="324"/>
      <c r="BE959" s="324"/>
      <c r="BF959" s="324"/>
      <c r="BG959" s="324"/>
      <c r="BH959" s="324"/>
      <c r="BI959" s="324"/>
      <c r="BJ959" s="324"/>
      <c r="BK959" s="324"/>
      <c r="BL959" s="324"/>
      <c r="BM959" s="324"/>
      <c r="BN959" s="324"/>
      <c r="BO959" s="324"/>
      <c r="BW959" s="325"/>
      <c r="BX959" s="325"/>
      <c r="BY959" s="325"/>
      <c r="BZ959" s="325"/>
      <c r="CA959" s="325"/>
      <c r="CB959" s="325"/>
      <c r="CC959" s="325"/>
      <c r="CD959" s="325"/>
      <c r="CE959" s="325"/>
      <c r="CF959" s="325"/>
      <c r="CG959" s="325"/>
      <c r="CH959" s="325"/>
    </row>
    <row r="960" spans="1:86" s="323" customFormat="1" x14ac:dyDescent="0.25">
      <c r="A960" s="102"/>
      <c r="B960" s="102"/>
      <c r="C960" s="102"/>
      <c r="D960" s="102"/>
      <c r="E960" s="102"/>
      <c r="F960" s="102"/>
      <c r="G960" s="102"/>
      <c r="AH960" s="324"/>
      <c r="AI960" s="324"/>
      <c r="AP960" s="324"/>
      <c r="AQ960" s="324"/>
      <c r="BD960" s="324"/>
      <c r="BE960" s="324"/>
      <c r="BF960" s="324"/>
      <c r="BG960" s="324"/>
      <c r="BH960" s="324"/>
      <c r="BI960" s="324"/>
      <c r="BJ960" s="324"/>
      <c r="BK960" s="324"/>
      <c r="BL960" s="324"/>
      <c r="BM960" s="324"/>
      <c r="BN960" s="324"/>
      <c r="BO960" s="324"/>
      <c r="BW960" s="325"/>
      <c r="BX960" s="325"/>
      <c r="BY960" s="325"/>
      <c r="BZ960" s="325"/>
      <c r="CA960" s="325"/>
      <c r="CB960" s="325"/>
      <c r="CC960" s="325"/>
      <c r="CD960" s="325"/>
      <c r="CE960" s="325"/>
      <c r="CF960" s="325"/>
      <c r="CG960" s="325"/>
      <c r="CH960" s="325"/>
    </row>
    <row r="961" spans="1:86" s="323" customFormat="1" x14ac:dyDescent="0.25">
      <c r="A961" s="102"/>
      <c r="B961" s="102"/>
      <c r="C961" s="102"/>
      <c r="D961" s="102"/>
      <c r="E961" s="102"/>
      <c r="F961" s="102"/>
      <c r="G961" s="102"/>
      <c r="AH961" s="324"/>
      <c r="AI961" s="324"/>
      <c r="AP961" s="324"/>
      <c r="AQ961" s="324"/>
      <c r="BD961" s="324"/>
      <c r="BE961" s="324"/>
      <c r="BF961" s="324"/>
      <c r="BG961" s="324"/>
      <c r="BH961" s="324"/>
      <c r="BI961" s="324"/>
      <c r="BJ961" s="324"/>
      <c r="BK961" s="324"/>
      <c r="BL961" s="324"/>
      <c r="BM961" s="324"/>
      <c r="BN961" s="324"/>
      <c r="BO961" s="324"/>
      <c r="BW961" s="325"/>
      <c r="BX961" s="325"/>
      <c r="BY961" s="325"/>
      <c r="BZ961" s="325"/>
      <c r="CA961" s="325"/>
      <c r="CB961" s="325"/>
      <c r="CC961" s="325"/>
      <c r="CD961" s="325"/>
      <c r="CE961" s="325"/>
      <c r="CF961" s="325"/>
      <c r="CG961" s="325"/>
      <c r="CH961" s="325"/>
    </row>
    <row r="962" spans="1:86" s="323" customFormat="1" x14ac:dyDescent="0.25">
      <c r="A962" s="102"/>
      <c r="B962" s="102"/>
      <c r="C962" s="102"/>
      <c r="D962" s="102"/>
      <c r="E962" s="102"/>
      <c r="F962" s="102"/>
      <c r="G962" s="102"/>
      <c r="AH962" s="324"/>
      <c r="AI962" s="324"/>
      <c r="AP962" s="324"/>
      <c r="AQ962" s="324"/>
      <c r="BD962" s="324"/>
      <c r="BE962" s="324"/>
      <c r="BF962" s="324"/>
      <c r="BG962" s="324"/>
      <c r="BH962" s="324"/>
      <c r="BI962" s="324"/>
      <c r="BJ962" s="324"/>
      <c r="BK962" s="324"/>
      <c r="BL962" s="324"/>
      <c r="BM962" s="324"/>
      <c r="BN962" s="324"/>
      <c r="BO962" s="324"/>
      <c r="BW962" s="325"/>
      <c r="BX962" s="325"/>
      <c r="BY962" s="325"/>
      <c r="BZ962" s="325"/>
      <c r="CA962" s="325"/>
      <c r="CB962" s="325"/>
      <c r="CC962" s="325"/>
      <c r="CD962" s="325"/>
      <c r="CE962" s="325"/>
      <c r="CF962" s="325"/>
      <c r="CG962" s="325"/>
      <c r="CH962" s="325"/>
    </row>
    <row r="963" spans="1:86" s="323" customFormat="1" x14ac:dyDescent="0.25">
      <c r="A963" s="102"/>
      <c r="B963" s="102"/>
      <c r="C963" s="102"/>
      <c r="D963" s="102"/>
      <c r="E963" s="102"/>
      <c r="F963" s="102"/>
      <c r="G963" s="102"/>
      <c r="AH963" s="324"/>
      <c r="AI963" s="324"/>
      <c r="AP963" s="324"/>
      <c r="AQ963" s="324"/>
      <c r="BD963" s="324"/>
      <c r="BE963" s="324"/>
      <c r="BF963" s="324"/>
      <c r="BG963" s="324"/>
      <c r="BH963" s="324"/>
      <c r="BI963" s="324"/>
      <c r="BJ963" s="324"/>
      <c r="BK963" s="324"/>
      <c r="BL963" s="324"/>
      <c r="BM963" s="324"/>
      <c r="BN963" s="324"/>
      <c r="BO963" s="324"/>
      <c r="BW963" s="325"/>
      <c r="BX963" s="325"/>
      <c r="BY963" s="325"/>
      <c r="BZ963" s="325"/>
      <c r="CA963" s="325"/>
      <c r="CB963" s="325"/>
      <c r="CC963" s="325"/>
      <c r="CD963" s="325"/>
      <c r="CE963" s="325"/>
      <c r="CF963" s="325"/>
      <c r="CG963" s="325"/>
      <c r="CH963" s="325"/>
    </row>
    <row r="964" spans="1:86" s="323" customFormat="1" x14ac:dyDescent="0.25">
      <c r="A964" s="102"/>
      <c r="B964" s="102"/>
      <c r="C964" s="102"/>
      <c r="D964" s="102"/>
      <c r="E964" s="102"/>
      <c r="F964" s="102"/>
      <c r="G964" s="102"/>
      <c r="AH964" s="324"/>
      <c r="AI964" s="324"/>
      <c r="AP964" s="324"/>
      <c r="AQ964" s="324"/>
      <c r="BD964" s="324"/>
      <c r="BE964" s="324"/>
      <c r="BF964" s="324"/>
      <c r="BG964" s="324"/>
      <c r="BH964" s="324"/>
      <c r="BI964" s="324"/>
      <c r="BJ964" s="324"/>
      <c r="BK964" s="324"/>
      <c r="BL964" s="324"/>
      <c r="BM964" s="324"/>
      <c r="BN964" s="324"/>
      <c r="BO964" s="324"/>
      <c r="BW964" s="325"/>
      <c r="BX964" s="325"/>
      <c r="BY964" s="325"/>
      <c r="BZ964" s="325"/>
      <c r="CA964" s="325"/>
      <c r="CB964" s="325"/>
      <c r="CC964" s="325"/>
      <c r="CD964" s="325"/>
      <c r="CE964" s="325"/>
      <c r="CF964" s="325"/>
      <c r="CG964" s="325"/>
      <c r="CH964" s="325"/>
    </row>
    <row r="965" spans="1:86" s="323" customFormat="1" x14ac:dyDescent="0.25">
      <c r="A965" s="102"/>
      <c r="B965" s="102"/>
      <c r="C965" s="102"/>
      <c r="D965" s="102"/>
      <c r="E965" s="102"/>
      <c r="F965" s="102"/>
      <c r="G965" s="102"/>
      <c r="AH965" s="324"/>
      <c r="AI965" s="324"/>
      <c r="AP965" s="324"/>
      <c r="AQ965" s="324"/>
      <c r="BD965" s="324"/>
      <c r="BE965" s="324"/>
      <c r="BF965" s="324"/>
      <c r="BG965" s="324"/>
      <c r="BH965" s="324"/>
      <c r="BI965" s="324"/>
      <c r="BJ965" s="324"/>
      <c r="BK965" s="324"/>
      <c r="BL965" s="324"/>
      <c r="BM965" s="324"/>
      <c r="BN965" s="324"/>
      <c r="BO965" s="324"/>
      <c r="BW965" s="325"/>
      <c r="BX965" s="325"/>
      <c r="BY965" s="325"/>
      <c r="BZ965" s="325"/>
      <c r="CA965" s="325"/>
      <c r="CB965" s="325"/>
      <c r="CC965" s="325"/>
      <c r="CD965" s="325"/>
      <c r="CE965" s="325"/>
      <c r="CF965" s="325"/>
      <c r="CG965" s="325"/>
      <c r="CH965" s="325"/>
    </row>
    <row r="966" spans="1:86" s="323" customFormat="1" x14ac:dyDescent="0.25">
      <c r="A966" s="102"/>
      <c r="B966" s="102"/>
      <c r="C966" s="102"/>
      <c r="D966" s="102"/>
      <c r="E966" s="102"/>
      <c r="F966" s="102"/>
      <c r="G966" s="102"/>
      <c r="AH966" s="324"/>
      <c r="AI966" s="324"/>
      <c r="AP966" s="324"/>
      <c r="AQ966" s="324"/>
      <c r="BD966" s="324"/>
      <c r="BE966" s="324"/>
      <c r="BF966" s="324"/>
      <c r="BG966" s="324"/>
      <c r="BH966" s="324"/>
      <c r="BI966" s="324"/>
      <c r="BJ966" s="324"/>
      <c r="BK966" s="324"/>
      <c r="BL966" s="324"/>
      <c r="BM966" s="324"/>
      <c r="BN966" s="324"/>
      <c r="BO966" s="324"/>
      <c r="BW966" s="325"/>
      <c r="BX966" s="325"/>
      <c r="BY966" s="325"/>
      <c r="BZ966" s="325"/>
      <c r="CA966" s="325"/>
      <c r="CB966" s="325"/>
      <c r="CC966" s="325"/>
      <c r="CD966" s="325"/>
      <c r="CE966" s="325"/>
      <c r="CF966" s="325"/>
      <c r="CG966" s="325"/>
      <c r="CH966" s="325"/>
    </row>
    <row r="967" spans="1:86" s="323" customFormat="1" x14ac:dyDescent="0.25">
      <c r="A967" s="102"/>
      <c r="B967" s="102"/>
      <c r="C967" s="102"/>
      <c r="D967" s="102"/>
      <c r="E967" s="102"/>
      <c r="F967" s="102"/>
      <c r="G967" s="102"/>
      <c r="AH967" s="324"/>
      <c r="AI967" s="324"/>
      <c r="AP967" s="324"/>
      <c r="AQ967" s="324"/>
      <c r="BD967" s="324"/>
      <c r="BE967" s="324"/>
      <c r="BF967" s="324"/>
      <c r="BG967" s="324"/>
      <c r="BH967" s="324"/>
      <c r="BI967" s="324"/>
      <c r="BJ967" s="324"/>
      <c r="BK967" s="324"/>
      <c r="BL967" s="324"/>
      <c r="BM967" s="324"/>
      <c r="BN967" s="324"/>
      <c r="BO967" s="324"/>
      <c r="BW967" s="325"/>
      <c r="BX967" s="325"/>
      <c r="BY967" s="325"/>
      <c r="BZ967" s="325"/>
      <c r="CA967" s="325"/>
      <c r="CB967" s="325"/>
      <c r="CC967" s="325"/>
      <c r="CD967" s="325"/>
      <c r="CE967" s="325"/>
      <c r="CF967" s="325"/>
      <c r="CG967" s="325"/>
      <c r="CH967" s="325"/>
    </row>
    <row r="968" spans="1:86" s="323" customFormat="1" x14ac:dyDescent="0.25">
      <c r="A968" s="102"/>
      <c r="B968" s="102"/>
      <c r="C968" s="102"/>
      <c r="D968" s="102"/>
      <c r="E968" s="102"/>
      <c r="F968" s="102"/>
      <c r="G968" s="102"/>
      <c r="AH968" s="324"/>
      <c r="AI968" s="324"/>
      <c r="AP968" s="324"/>
      <c r="AQ968" s="324"/>
      <c r="BD968" s="324"/>
      <c r="BE968" s="324"/>
      <c r="BF968" s="324"/>
      <c r="BG968" s="324"/>
      <c r="BH968" s="324"/>
      <c r="BI968" s="324"/>
      <c r="BJ968" s="324"/>
      <c r="BK968" s="324"/>
      <c r="BL968" s="324"/>
      <c r="BM968" s="324"/>
      <c r="BN968" s="324"/>
      <c r="BO968" s="324"/>
      <c r="BW968" s="325"/>
      <c r="BX968" s="325"/>
      <c r="BY968" s="325"/>
      <c r="BZ968" s="325"/>
      <c r="CA968" s="325"/>
      <c r="CB968" s="325"/>
      <c r="CC968" s="325"/>
      <c r="CD968" s="325"/>
      <c r="CE968" s="325"/>
      <c r="CF968" s="325"/>
      <c r="CG968" s="325"/>
      <c r="CH968" s="325"/>
    </row>
    <row r="969" spans="1:86" s="323" customFormat="1" x14ac:dyDescent="0.25">
      <c r="A969" s="102"/>
      <c r="B969" s="102"/>
      <c r="C969" s="102"/>
      <c r="D969" s="102"/>
      <c r="E969" s="102"/>
      <c r="F969" s="102"/>
      <c r="G969" s="102"/>
      <c r="AH969" s="324"/>
      <c r="AI969" s="324"/>
      <c r="AP969" s="324"/>
      <c r="AQ969" s="324"/>
      <c r="BD969" s="324"/>
      <c r="BE969" s="324"/>
      <c r="BF969" s="324"/>
      <c r="BG969" s="324"/>
      <c r="BH969" s="324"/>
      <c r="BI969" s="324"/>
      <c r="BJ969" s="324"/>
      <c r="BK969" s="324"/>
      <c r="BL969" s="324"/>
      <c r="BM969" s="324"/>
      <c r="BN969" s="324"/>
      <c r="BO969" s="324"/>
      <c r="BW969" s="325"/>
      <c r="BX969" s="325"/>
      <c r="BY969" s="325"/>
      <c r="BZ969" s="325"/>
      <c r="CA969" s="325"/>
      <c r="CB969" s="325"/>
      <c r="CC969" s="325"/>
      <c r="CD969" s="325"/>
      <c r="CE969" s="325"/>
      <c r="CF969" s="325"/>
      <c r="CG969" s="325"/>
      <c r="CH969" s="325"/>
    </row>
    <row r="970" spans="1:86" s="323" customFormat="1" x14ac:dyDescent="0.25">
      <c r="A970" s="102"/>
      <c r="B970" s="102"/>
      <c r="C970" s="102"/>
      <c r="D970" s="102"/>
      <c r="E970" s="102"/>
      <c r="F970" s="102"/>
      <c r="G970" s="102"/>
      <c r="AH970" s="324"/>
      <c r="AI970" s="324"/>
      <c r="AP970" s="324"/>
      <c r="AQ970" s="324"/>
      <c r="BD970" s="324"/>
      <c r="BE970" s="324"/>
      <c r="BF970" s="324"/>
      <c r="BG970" s="324"/>
      <c r="BH970" s="324"/>
      <c r="BI970" s="324"/>
      <c r="BJ970" s="324"/>
      <c r="BK970" s="324"/>
      <c r="BL970" s="324"/>
      <c r="BM970" s="324"/>
      <c r="BN970" s="324"/>
      <c r="BO970" s="324"/>
      <c r="BW970" s="325"/>
      <c r="BX970" s="325"/>
      <c r="BY970" s="325"/>
      <c r="BZ970" s="325"/>
      <c r="CA970" s="325"/>
      <c r="CB970" s="325"/>
      <c r="CC970" s="325"/>
      <c r="CD970" s="325"/>
      <c r="CE970" s="325"/>
      <c r="CF970" s="325"/>
      <c r="CG970" s="325"/>
      <c r="CH970" s="325"/>
    </row>
    <row r="971" spans="1:86" s="323" customFormat="1" x14ac:dyDescent="0.25">
      <c r="A971" s="102"/>
      <c r="B971" s="102"/>
      <c r="C971" s="102"/>
      <c r="D971" s="102"/>
      <c r="E971" s="102"/>
      <c r="F971" s="102"/>
      <c r="G971" s="102"/>
      <c r="AH971" s="324"/>
      <c r="AI971" s="324"/>
      <c r="AP971" s="324"/>
      <c r="AQ971" s="324"/>
      <c r="BD971" s="324"/>
      <c r="BE971" s="324"/>
      <c r="BF971" s="324"/>
      <c r="BG971" s="324"/>
      <c r="BH971" s="324"/>
      <c r="BI971" s="324"/>
      <c r="BJ971" s="324"/>
      <c r="BK971" s="324"/>
      <c r="BL971" s="324"/>
      <c r="BM971" s="324"/>
      <c r="BN971" s="324"/>
      <c r="BO971" s="324"/>
      <c r="BW971" s="325"/>
      <c r="BX971" s="325"/>
      <c r="BY971" s="325"/>
      <c r="BZ971" s="325"/>
      <c r="CA971" s="325"/>
      <c r="CB971" s="325"/>
      <c r="CC971" s="325"/>
      <c r="CD971" s="325"/>
      <c r="CE971" s="325"/>
      <c r="CF971" s="325"/>
      <c r="CG971" s="325"/>
      <c r="CH971" s="325"/>
    </row>
    <row r="972" spans="1:86" s="323" customFormat="1" x14ac:dyDescent="0.25">
      <c r="A972" s="102"/>
      <c r="B972" s="102"/>
      <c r="C972" s="102"/>
      <c r="D972" s="102"/>
      <c r="E972" s="102"/>
      <c r="F972" s="102"/>
      <c r="G972" s="102"/>
      <c r="AH972" s="324"/>
      <c r="AI972" s="324"/>
      <c r="AP972" s="324"/>
      <c r="AQ972" s="324"/>
      <c r="BD972" s="324"/>
      <c r="BE972" s="324"/>
      <c r="BF972" s="324"/>
      <c r="BG972" s="324"/>
      <c r="BH972" s="324"/>
      <c r="BI972" s="324"/>
      <c r="BJ972" s="324"/>
      <c r="BK972" s="324"/>
      <c r="BL972" s="324"/>
      <c r="BM972" s="324"/>
      <c r="BN972" s="324"/>
      <c r="BO972" s="324"/>
      <c r="BW972" s="325"/>
      <c r="BX972" s="325"/>
      <c r="BY972" s="325"/>
      <c r="BZ972" s="325"/>
      <c r="CA972" s="325"/>
      <c r="CB972" s="325"/>
      <c r="CC972" s="325"/>
      <c r="CD972" s="325"/>
      <c r="CE972" s="325"/>
      <c r="CF972" s="325"/>
      <c r="CG972" s="325"/>
      <c r="CH972" s="325"/>
    </row>
    <row r="973" spans="1:86" s="323" customFormat="1" x14ac:dyDescent="0.25">
      <c r="A973" s="102"/>
      <c r="B973" s="102"/>
      <c r="C973" s="102"/>
      <c r="D973" s="102"/>
      <c r="E973" s="102"/>
      <c r="F973" s="102"/>
      <c r="G973" s="102"/>
      <c r="AH973" s="324"/>
      <c r="AI973" s="324"/>
      <c r="AP973" s="324"/>
      <c r="AQ973" s="324"/>
      <c r="BD973" s="324"/>
      <c r="BE973" s="324"/>
      <c r="BF973" s="324"/>
      <c r="BG973" s="324"/>
      <c r="BH973" s="324"/>
      <c r="BI973" s="324"/>
      <c r="BJ973" s="324"/>
      <c r="BK973" s="324"/>
      <c r="BL973" s="324"/>
      <c r="BM973" s="324"/>
      <c r="BN973" s="324"/>
      <c r="BO973" s="324"/>
      <c r="BW973" s="325"/>
      <c r="BX973" s="325"/>
      <c r="BY973" s="325"/>
      <c r="BZ973" s="325"/>
      <c r="CA973" s="325"/>
      <c r="CB973" s="325"/>
      <c r="CC973" s="325"/>
      <c r="CD973" s="325"/>
      <c r="CE973" s="325"/>
      <c r="CF973" s="325"/>
      <c r="CG973" s="325"/>
      <c r="CH973" s="325"/>
    </row>
    <row r="974" spans="1:86" s="323" customFormat="1" x14ac:dyDescent="0.25">
      <c r="A974" s="102"/>
      <c r="B974" s="102"/>
      <c r="C974" s="102"/>
      <c r="D974" s="102"/>
      <c r="E974" s="102"/>
      <c r="F974" s="102"/>
      <c r="G974" s="102"/>
      <c r="AH974" s="324"/>
      <c r="AI974" s="324"/>
      <c r="AP974" s="324"/>
      <c r="AQ974" s="324"/>
      <c r="BD974" s="324"/>
      <c r="BE974" s="324"/>
      <c r="BF974" s="324"/>
      <c r="BG974" s="324"/>
      <c r="BH974" s="324"/>
      <c r="BI974" s="324"/>
      <c r="BJ974" s="324"/>
      <c r="BK974" s="324"/>
      <c r="BL974" s="324"/>
      <c r="BM974" s="324"/>
      <c r="BN974" s="324"/>
      <c r="BO974" s="324"/>
      <c r="BW974" s="325"/>
      <c r="BX974" s="325"/>
      <c r="BY974" s="325"/>
      <c r="BZ974" s="325"/>
      <c r="CA974" s="325"/>
      <c r="CB974" s="325"/>
      <c r="CC974" s="325"/>
      <c r="CD974" s="325"/>
      <c r="CE974" s="325"/>
      <c r="CF974" s="325"/>
      <c r="CG974" s="325"/>
      <c r="CH974" s="325"/>
    </row>
    <row r="975" spans="1:86" s="323" customFormat="1" x14ac:dyDescent="0.25">
      <c r="A975" s="102"/>
      <c r="B975" s="102"/>
      <c r="C975" s="102"/>
      <c r="D975" s="102"/>
      <c r="E975" s="102"/>
      <c r="F975" s="102"/>
      <c r="G975" s="102"/>
      <c r="AH975" s="324"/>
      <c r="AI975" s="324"/>
      <c r="AP975" s="324"/>
      <c r="AQ975" s="324"/>
      <c r="BD975" s="324"/>
      <c r="BE975" s="324"/>
      <c r="BF975" s="324"/>
      <c r="BG975" s="324"/>
      <c r="BH975" s="324"/>
      <c r="BI975" s="324"/>
      <c r="BJ975" s="324"/>
      <c r="BK975" s="324"/>
      <c r="BL975" s="324"/>
      <c r="BM975" s="324"/>
      <c r="BN975" s="324"/>
      <c r="BO975" s="324"/>
      <c r="BW975" s="325"/>
      <c r="BX975" s="325"/>
      <c r="BY975" s="325"/>
      <c r="BZ975" s="325"/>
      <c r="CA975" s="325"/>
      <c r="CB975" s="325"/>
      <c r="CC975" s="325"/>
      <c r="CD975" s="325"/>
      <c r="CE975" s="325"/>
      <c r="CF975" s="325"/>
      <c r="CG975" s="325"/>
      <c r="CH975" s="325"/>
    </row>
    <row r="976" spans="1:86" s="323" customFormat="1" x14ac:dyDescent="0.25">
      <c r="A976" s="102"/>
      <c r="B976" s="102"/>
      <c r="C976" s="102"/>
      <c r="D976" s="102"/>
      <c r="E976" s="102"/>
      <c r="F976" s="102"/>
      <c r="G976" s="102"/>
      <c r="AH976" s="324"/>
      <c r="AI976" s="324"/>
      <c r="AP976" s="324"/>
      <c r="AQ976" s="324"/>
      <c r="BD976" s="324"/>
      <c r="BE976" s="324"/>
      <c r="BF976" s="324"/>
      <c r="BG976" s="324"/>
      <c r="BH976" s="324"/>
      <c r="BI976" s="324"/>
      <c r="BJ976" s="324"/>
      <c r="BK976" s="324"/>
      <c r="BL976" s="324"/>
      <c r="BM976" s="324"/>
      <c r="BN976" s="324"/>
      <c r="BO976" s="324"/>
      <c r="BW976" s="325"/>
      <c r="BX976" s="325"/>
      <c r="BY976" s="325"/>
      <c r="BZ976" s="325"/>
      <c r="CA976" s="325"/>
      <c r="CB976" s="325"/>
      <c r="CC976" s="325"/>
      <c r="CD976" s="325"/>
      <c r="CE976" s="325"/>
      <c r="CF976" s="325"/>
      <c r="CG976" s="325"/>
      <c r="CH976" s="325"/>
    </row>
    <row r="977" spans="1:86" s="323" customFormat="1" x14ac:dyDescent="0.25">
      <c r="A977" s="102"/>
      <c r="B977" s="102"/>
      <c r="C977" s="102"/>
      <c r="D977" s="102"/>
      <c r="E977" s="102"/>
      <c r="F977" s="102"/>
      <c r="G977" s="102"/>
      <c r="AH977" s="324"/>
      <c r="AI977" s="324"/>
      <c r="AP977" s="324"/>
      <c r="AQ977" s="324"/>
      <c r="BD977" s="324"/>
      <c r="BE977" s="324"/>
      <c r="BF977" s="324"/>
      <c r="BG977" s="324"/>
      <c r="BH977" s="324"/>
      <c r="BI977" s="324"/>
      <c r="BJ977" s="324"/>
      <c r="BK977" s="324"/>
      <c r="BL977" s="324"/>
      <c r="BM977" s="324"/>
      <c r="BN977" s="324"/>
      <c r="BO977" s="324"/>
      <c r="BW977" s="325"/>
      <c r="BX977" s="325"/>
      <c r="BY977" s="325"/>
      <c r="BZ977" s="325"/>
      <c r="CA977" s="325"/>
      <c r="CB977" s="325"/>
      <c r="CC977" s="325"/>
      <c r="CD977" s="325"/>
      <c r="CE977" s="325"/>
      <c r="CF977" s="325"/>
      <c r="CG977" s="325"/>
      <c r="CH977" s="325"/>
    </row>
    <row r="978" spans="1:86" s="323" customFormat="1" x14ac:dyDescent="0.25">
      <c r="A978" s="102"/>
      <c r="B978" s="102"/>
      <c r="C978" s="102"/>
      <c r="D978" s="102"/>
      <c r="E978" s="102"/>
      <c r="F978" s="102"/>
      <c r="G978" s="102"/>
      <c r="AH978" s="324"/>
      <c r="AI978" s="324"/>
      <c r="AP978" s="324"/>
      <c r="AQ978" s="324"/>
      <c r="BD978" s="324"/>
      <c r="BE978" s="324"/>
      <c r="BF978" s="324"/>
      <c r="BG978" s="324"/>
      <c r="BH978" s="324"/>
      <c r="BI978" s="324"/>
      <c r="BJ978" s="324"/>
      <c r="BK978" s="324"/>
      <c r="BL978" s="324"/>
      <c r="BM978" s="324"/>
      <c r="BN978" s="324"/>
      <c r="BO978" s="324"/>
      <c r="BW978" s="325"/>
      <c r="BX978" s="325"/>
      <c r="BY978" s="325"/>
      <c r="BZ978" s="325"/>
      <c r="CA978" s="325"/>
      <c r="CB978" s="325"/>
      <c r="CC978" s="325"/>
      <c r="CD978" s="325"/>
      <c r="CE978" s="325"/>
      <c r="CF978" s="325"/>
      <c r="CG978" s="325"/>
      <c r="CH978" s="325"/>
    </row>
    <row r="979" spans="1:86" s="323" customFormat="1" x14ac:dyDescent="0.25">
      <c r="A979" s="102"/>
      <c r="B979" s="102"/>
      <c r="C979" s="102"/>
      <c r="D979" s="102"/>
      <c r="E979" s="102"/>
      <c r="F979" s="102"/>
      <c r="G979" s="102"/>
      <c r="AH979" s="324"/>
      <c r="AI979" s="324"/>
      <c r="AP979" s="324"/>
      <c r="AQ979" s="324"/>
      <c r="BD979" s="324"/>
      <c r="BE979" s="324"/>
      <c r="BF979" s="324"/>
      <c r="BG979" s="324"/>
      <c r="BH979" s="324"/>
      <c r="BI979" s="324"/>
      <c r="BJ979" s="324"/>
      <c r="BK979" s="324"/>
      <c r="BL979" s="324"/>
      <c r="BM979" s="324"/>
      <c r="BN979" s="324"/>
      <c r="BO979" s="324"/>
      <c r="BW979" s="325"/>
      <c r="BX979" s="325"/>
      <c r="BY979" s="325"/>
      <c r="BZ979" s="325"/>
      <c r="CA979" s="325"/>
      <c r="CB979" s="325"/>
      <c r="CC979" s="325"/>
      <c r="CD979" s="325"/>
      <c r="CE979" s="325"/>
      <c r="CF979" s="325"/>
      <c r="CG979" s="325"/>
      <c r="CH979" s="325"/>
    </row>
    <row r="980" spans="1:86" s="323" customFormat="1" x14ac:dyDescent="0.25">
      <c r="A980" s="102"/>
      <c r="B980" s="102"/>
      <c r="C980" s="102"/>
      <c r="D980" s="102"/>
      <c r="E980" s="102"/>
      <c r="F980" s="102"/>
      <c r="G980" s="102"/>
      <c r="AH980" s="324"/>
      <c r="AI980" s="324"/>
      <c r="AP980" s="324"/>
      <c r="AQ980" s="324"/>
      <c r="BD980" s="324"/>
      <c r="BE980" s="324"/>
      <c r="BF980" s="324"/>
      <c r="BG980" s="324"/>
      <c r="BH980" s="324"/>
      <c r="BI980" s="324"/>
      <c r="BJ980" s="324"/>
      <c r="BK980" s="324"/>
      <c r="BL980" s="324"/>
      <c r="BM980" s="324"/>
      <c r="BN980" s="324"/>
      <c r="BO980" s="324"/>
      <c r="BW980" s="325"/>
      <c r="BX980" s="325"/>
      <c r="BY980" s="325"/>
      <c r="BZ980" s="325"/>
      <c r="CA980" s="325"/>
      <c r="CB980" s="325"/>
      <c r="CC980" s="325"/>
      <c r="CD980" s="325"/>
      <c r="CE980" s="325"/>
      <c r="CF980" s="325"/>
      <c r="CG980" s="325"/>
      <c r="CH980" s="325"/>
    </row>
    <row r="981" spans="1:86" s="323" customFormat="1" x14ac:dyDescent="0.25">
      <c r="A981" s="102"/>
      <c r="B981" s="102"/>
      <c r="C981" s="102"/>
      <c r="D981" s="102"/>
      <c r="E981" s="102"/>
      <c r="F981" s="102"/>
      <c r="G981" s="102"/>
      <c r="AH981" s="324"/>
      <c r="AI981" s="324"/>
      <c r="AP981" s="324"/>
      <c r="AQ981" s="324"/>
      <c r="BD981" s="324"/>
      <c r="BE981" s="324"/>
      <c r="BF981" s="324"/>
      <c r="BG981" s="324"/>
      <c r="BH981" s="324"/>
      <c r="BI981" s="324"/>
      <c r="BJ981" s="324"/>
      <c r="BK981" s="324"/>
      <c r="BL981" s="324"/>
      <c r="BM981" s="324"/>
      <c r="BN981" s="324"/>
      <c r="BO981" s="324"/>
      <c r="BW981" s="325"/>
      <c r="BX981" s="325"/>
      <c r="BY981" s="325"/>
      <c r="BZ981" s="325"/>
      <c r="CA981" s="325"/>
      <c r="CB981" s="325"/>
      <c r="CC981" s="325"/>
      <c r="CD981" s="325"/>
      <c r="CE981" s="325"/>
      <c r="CF981" s="325"/>
      <c r="CG981" s="325"/>
      <c r="CH981" s="325"/>
    </row>
    <row r="982" spans="1:86" s="323" customFormat="1" x14ac:dyDescent="0.25">
      <c r="A982" s="102"/>
      <c r="B982" s="102"/>
      <c r="C982" s="102"/>
      <c r="D982" s="102"/>
      <c r="E982" s="102"/>
      <c r="F982" s="102"/>
      <c r="G982" s="102"/>
      <c r="AH982" s="324"/>
      <c r="AI982" s="324"/>
      <c r="AP982" s="324"/>
      <c r="AQ982" s="324"/>
      <c r="BD982" s="324"/>
      <c r="BE982" s="324"/>
      <c r="BF982" s="324"/>
      <c r="BG982" s="324"/>
      <c r="BH982" s="324"/>
      <c r="BI982" s="324"/>
      <c r="BJ982" s="324"/>
      <c r="BK982" s="324"/>
      <c r="BL982" s="324"/>
      <c r="BM982" s="324"/>
      <c r="BN982" s="324"/>
      <c r="BO982" s="324"/>
      <c r="BW982" s="325"/>
      <c r="BX982" s="325"/>
      <c r="BY982" s="325"/>
      <c r="BZ982" s="325"/>
      <c r="CA982" s="325"/>
      <c r="CB982" s="325"/>
      <c r="CC982" s="325"/>
      <c r="CD982" s="325"/>
      <c r="CE982" s="325"/>
      <c r="CF982" s="325"/>
      <c r="CG982" s="325"/>
      <c r="CH982" s="325"/>
    </row>
    <row r="983" spans="1:86" s="323" customFormat="1" x14ac:dyDescent="0.25">
      <c r="A983" s="102"/>
      <c r="B983" s="102"/>
      <c r="C983" s="102"/>
      <c r="D983" s="102"/>
      <c r="E983" s="102"/>
      <c r="F983" s="102"/>
      <c r="G983" s="102"/>
      <c r="AH983" s="324"/>
      <c r="AI983" s="324"/>
      <c r="AP983" s="324"/>
      <c r="AQ983" s="324"/>
      <c r="BD983" s="324"/>
      <c r="BE983" s="324"/>
      <c r="BF983" s="324"/>
      <c r="BG983" s="324"/>
      <c r="BH983" s="324"/>
      <c r="BI983" s="324"/>
      <c r="BJ983" s="324"/>
      <c r="BK983" s="324"/>
      <c r="BL983" s="324"/>
      <c r="BM983" s="324"/>
      <c r="BN983" s="324"/>
      <c r="BO983" s="324"/>
      <c r="BW983" s="325"/>
      <c r="BX983" s="325"/>
      <c r="BY983" s="325"/>
      <c r="BZ983" s="325"/>
      <c r="CA983" s="325"/>
      <c r="CB983" s="325"/>
      <c r="CC983" s="325"/>
      <c r="CD983" s="325"/>
      <c r="CE983" s="325"/>
      <c r="CF983" s="325"/>
      <c r="CG983" s="325"/>
      <c r="CH983" s="325"/>
    </row>
    <row r="984" spans="1:86" s="323" customFormat="1" x14ac:dyDescent="0.25">
      <c r="A984" s="102"/>
      <c r="B984" s="102"/>
      <c r="C984" s="102"/>
      <c r="D984" s="102"/>
      <c r="E984" s="102"/>
      <c r="F984" s="102"/>
      <c r="G984" s="102"/>
      <c r="AH984" s="324"/>
      <c r="AI984" s="324"/>
      <c r="AP984" s="324"/>
      <c r="AQ984" s="324"/>
      <c r="BD984" s="324"/>
      <c r="BE984" s="324"/>
      <c r="BF984" s="324"/>
      <c r="BG984" s="324"/>
      <c r="BH984" s="324"/>
      <c r="BI984" s="324"/>
      <c r="BJ984" s="324"/>
      <c r="BK984" s="324"/>
      <c r="BL984" s="324"/>
      <c r="BM984" s="324"/>
      <c r="BN984" s="324"/>
      <c r="BO984" s="324"/>
      <c r="BW984" s="325"/>
      <c r="BX984" s="325"/>
      <c r="BY984" s="325"/>
      <c r="BZ984" s="325"/>
      <c r="CA984" s="325"/>
      <c r="CB984" s="325"/>
      <c r="CC984" s="325"/>
      <c r="CD984" s="325"/>
      <c r="CE984" s="325"/>
      <c r="CF984" s="325"/>
      <c r="CG984" s="325"/>
      <c r="CH984" s="325"/>
    </row>
    <row r="985" spans="1:86" s="323" customFormat="1" x14ac:dyDescent="0.25">
      <c r="A985" s="102"/>
      <c r="B985" s="102"/>
      <c r="C985" s="102"/>
      <c r="D985" s="102"/>
      <c r="E985" s="102"/>
      <c r="F985" s="102"/>
      <c r="G985" s="102"/>
      <c r="AH985" s="324"/>
      <c r="AI985" s="324"/>
      <c r="AP985" s="324"/>
      <c r="AQ985" s="324"/>
      <c r="BD985" s="324"/>
      <c r="BE985" s="324"/>
      <c r="BF985" s="324"/>
      <c r="BG985" s="324"/>
      <c r="BH985" s="324"/>
      <c r="BI985" s="324"/>
      <c r="BJ985" s="324"/>
      <c r="BK985" s="324"/>
      <c r="BL985" s="324"/>
      <c r="BM985" s="324"/>
      <c r="BN985" s="324"/>
      <c r="BO985" s="324"/>
      <c r="BW985" s="325"/>
      <c r="BX985" s="325"/>
      <c r="BY985" s="325"/>
      <c r="BZ985" s="325"/>
      <c r="CA985" s="325"/>
      <c r="CB985" s="325"/>
      <c r="CC985" s="325"/>
      <c r="CD985" s="325"/>
      <c r="CE985" s="325"/>
      <c r="CF985" s="325"/>
      <c r="CG985" s="325"/>
      <c r="CH985" s="325"/>
    </row>
    <row r="986" spans="1:86" s="323" customFormat="1" x14ac:dyDescent="0.25">
      <c r="A986" s="102"/>
      <c r="B986" s="102"/>
      <c r="C986" s="102"/>
      <c r="D986" s="102"/>
      <c r="E986" s="102"/>
      <c r="F986" s="102"/>
      <c r="G986" s="102"/>
      <c r="AH986" s="324"/>
      <c r="AI986" s="324"/>
      <c r="AP986" s="324"/>
      <c r="AQ986" s="324"/>
      <c r="BD986" s="324"/>
      <c r="BE986" s="324"/>
      <c r="BF986" s="324"/>
      <c r="BG986" s="324"/>
      <c r="BH986" s="324"/>
      <c r="BI986" s="324"/>
      <c r="BJ986" s="324"/>
      <c r="BK986" s="324"/>
      <c r="BL986" s="324"/>
      <c r="BM986" s="324"/>
      <c r="BN986" s="324"/>
      <c r="BO986" s="324"/>
      <c r="BW986" s="325"/>
      <c r="BX986" s="325"/>
      <c r="BY986" s="325"/>
      <c r="BZ986" s="325"/>
      <c r="CA986" s="325"/>
      <c r="CB986" s="325"/>
      <c r="CC986" s="325"/>
      <c r="CD986" s="325"/>
      <c r="CE986" s="325"/>
      <c r="CF986" s="325"/>
      <c r="CG986" s="325"/>
      <c r="CH986" s="325"/>
    </row>
    <row r="987" spans="1:86" s="323" customFormat="1" x14ac:dyDescent="0.25">
      <c r="A987" s="102"/>
      <c r="B987" s="102"/>
      <c r="C987" s="102"/>
      <c r="D987" s="102"/>
      <c r="E987" s="102"/>
      <c r="F987" s="102"/>
      <c r="G987" s="102"/>
      <c r="AH987" s="324"/>
      <c r="AI987" s="324"/>
      <c r="AP987" s="324"/>
      <c r="AQ987" s="324"/>
      <c r="BD987" s="324"/>
      <c r="BE987" s="324"/>
      <c r="BF987" s="324"/>
      <c r="BG987" s="324"/>
      <c r="BH987" s="324"/>
      <c r="BI987" s="324"/>
      <c r="BJ987" s="324"/>
      <c r="BK987" s="324"/>
      <c r="BL987" s="324"/>
      <c r="BM987" s="324"/>
      <c r="BN987" s="324"/>
      <c r="BO987" s="324"/>
      <c r="BW987" s="325"/>
      <c r="BX987" s="325"/>
      <c r="BY987" s="325"/>
      <c r="BZ987" s="325"/>
      <c r="CA987" s="325"/>
      <c r="CB987" s="325"/>
      <c r="CC987" s="325"/>
      <c r="CD987" s="325"/>
      <c r="CE987" s="325"/>
      <c r="CF987" s="325"/>
      <c r="CG987" s="325"/>
      <c r="CH987" s="325"/>
    </row>
    <row r="988" spans="1:86" s="323" customFormat="1" x14ac:dyDescent="0.25">
      <c r="A988" s="102"/>
      <c r="B988" s="102"/>
      <c r="C988" s="102"/>
      <c r="D988" s="102"/>
      <c r="E988" s="102"/>
      <c r="F988" s="102"/>
      <c r="G988" s="102"/>
      <c r="AH988" s="324"/>
      <c r="AI988" s="324"/>
      <c r="AP988" s="324"/>
      <c r="AQ988" s="324"/>
      <c r="BD988" s="324"/>
      <c r="BE988" s="324"/>
      <c r="BF988" s="324"/>
      <c r="BG988" s="324"/>
      <c r="BH988" s="324"/>
      <c r="BI988" s="324"/>
      <c r="BJ988" s="324"/>
      <c r="BK988" s="324"/>
      <c r="BL988" s="324"/>
      <c r="BM988" s="324"/>
      <c r="BN988" s="324"/>
      <c r="BO988" s="324"/>
      <c r="BW988" s="325"/>
      <c r="BX988" s="325"/>
      <c r="BY988" s="325"/>
      <c r="BZ988" s="325"/>
      <c r="CA988" s="325"/>
      <c r="CB988" s="325"/>
      <c r="CC988" s="325"/>
      <c r="CD988" s="325"/>
      <c r="CE988" s="325"/>
      <c r="CF988" s="325"/>
      <c r="CG988" s="325"/>
      <c r="CH988" s="325"/>
    </row>
    <row r="989" spans="1:86" s="323" customFormat="1" x14ac:dyDescent="0.25">
      <c r="A989" s="102"/>
      <c r="B989" s="102"/>
      <c r="C989" s="102"/>
      <c r="D989" s="102"/>
      <c r="E989" s="102"/>
      <c r="F989" s="102"/>
      <c r="G989" s="102"/>
      <c r="AH989" s="324"/>
      <c r="AI989" s="324"/>
      <c r="AP989" s="324"/>
      <c r="AQ989" s="324"/>
      <c r="BD989" s="324"/>
      <c r="BE989" s="324"/>
      <c r="BF989" s="324"/>
      <c r="BG989" s="324"/>
      <c r="BH989" s="324"/>
      <c r="BI989" s="324"/>
      <c r="BJ989" s="324"/>
      <c r="BK989" s="324"/>
      <c r="BL989" s="324"/>
      <c r="BM989" s="324"/>
      <c r="BN989" s="324"/>
      <c r="BO989" s="324"/>
      <c r="BW989" s="325"/>
      <c r="BX989" s="325"/>
      <c r="BY989" s="325"/>
      <c r="BZ989" s="325"/>
      <c r="CA989" s="325"/>
      <c r="CB989" s="325"/>
      <c r="CC989" s="325"/>
      <c r="CD989" s="325"/>
      <c r="CE989" s="325"/>
      <c r="CF989" s="325"/>
      <c r="CG989" s="325"/>
      <c r="CH989" s="325"/>
    </row>
    <row r="990" spans="1:86" s="323" customFormat="1" x14ac:dyDescent="0.25">
      <c r="A990" s="102"/>
      <c r="B990" s="102"/>
      <c r="C990" s="102"/>
      <c r="D990" s="102"/>
      <c r="E990" s="102"/>
      <c r="F990" s="102"/>
      <c r="G990" s="102"/>
      <c r="AH990" s="324"/>
      <c r="AI990" s="324"/>
      <c r="AP990" s="324"/>
      <c r="AQ990" s="324"/>
      <c r="BD990" s="324"/>
      <c r="BE990" s="324"/>
      <c r="BF990" s="324"/>
      <c r="BG990" s="324"/>
      <c r="BH990" s="324"/>
      <c r="BI990" s="324"/>
      <c r="BJ990" s="324"/>
      <c r="BK990" s="324"/>
      <c r="BL990" s="324"/>
      <c r="BM990" s="324"/>
      <c r="BN990" s="324"/>
      <c r="BO990" s="324"/>
      <c r="BW990" s="325"/>
      <c r="BX990" s="325"/>
      <c r="BY990" s="325"/>
      <c r="BZ990" s="325"/>
      <c r="CA990" s="325"/>
      <c r="CB990" s="325"/>
      <c r="CC990" s="325"/>
      <c r="CD990" s="325"/>
      <c r="CE990" s="325"/>
      <c r="CF990" s="325"/>
      <c r="CG990" s="325"/>
      <c r="CH990" s="325"/>
    </row>
    <row r="991" spans="1:86" s="323" customFormat="1" x14ac:dyDescent="0.25">
      <c r="A991" s="102"/>
      <c r="B991" s="102"/>
      <c r="C991" s="102"/>
      <c r="D991" s="102"/>
      <c r="E991" s="102"/>
      <c r="F991" s="102"/>
      <c r="G991" s="102"/>
      <c r="AH991" s="324"/>
      <c r="AI991" s="324"/>
      <c r="AP991" s="324"/>
      <c r="AQ991" s="324"/>
      <c r="BD991" s="324"/>
      <c r="BE991" s="324"/>
      <c r="BF991" s="324"/>
      <c r="BG991" s="324"/>
      <c r="BH991" s="324"/>
      <c r="BI991" s="324"/>
      <c r="BJ991" s="324"/>
      <c r="BK991" s="324"/>
      <c r="BL991" s="324"/>
      <c r="BM991" s="324"/>
      <c r="BN991" s="324"/>
      <c r="BO991" s="324"/>
      <c r="BW991" s="325"/>
      <c r="BX991" s="325"/>
      <c r="BY991" s="325"/>
      <c r="BZ991" s="325"/>
      <c r="CA991" s="325"/>
      <c r="CB991" s="325"/>
      <c r="CC991" s="325"/>
      <c r="CD991" s="325"/>
      <c r="CE991" s="325"/>
      <c r="CF991" s="325"/>
      <c r="CG991" s="325"/>
      <c r="CH991" s="325"/>
    </row>
    <row r="992" spans="1:86" s="323" customFormat="1" x14ac:dyDescent="0.25">
      <c r="A992" s="102"/>
      <c r="B992" s="102"/>
      <c r="C992" s="102"/>
      <c r="D992" s="102"/>
      <c r="E992" s="102"/>
      <c r="F992" s="102"/>
      <c r="G992" s="102"/>
      <c r="AH992" s="324"/>
      <c r="AI992" s="324"/>
      <c r="AP992" s="324"/>
      <c r="AQ992" s="324"/>
      <c r="BD992" s="324"/>
      <c r="BE992" s="324"/>
      <c r="BF992" s="324"/>
      <c r="BG992" s="324"/>
      <c r="BH992" s="324"/>
      <c r="BI992" s="324"/>
      <c r="BJ992" s="324"/>
      <c r="BK992" s="324"/>
      <c r="BL992" s="324"/>
      <c r="BM992" s="324"/>
      <c r="BN992" s="324"/>
      <c r="BO992" s="324"/>
      <c r="BW992" s="325"/>
      <c r="BX992" s="325"/>
      <c r="BY992" s="325"/>
      <c r="BZ992" s="325"/>
      <c r="CA992" s="325"/>
      <c r="CB992" s="325"/>
      <c r="CC992" s="325"/>
      <c r="CD992" s="325"/>
      <c r="CE992" s="325"/>
      <c r="CF992" s="325"/>
      <c r="CG992" s="325"/>
      <c r="CH992" s="325"/>
    </row>
    <row r="993" spans="1:86" s="323" customFormat="1" x14ac:dyDescent="0.25">
      <c r="A993" s="102"/>
      <c r="B993" s="102"/>
      <c r="C993" s="102"/>
      <c r="D993" s="102"/>
      <c r="E993" s="102"/>
      <c r="F993" s="102"/>
      <c r="G993" s="102"/>
      <c r="AH993" s="324"/>
      <c r="AI993" s="324"/>
      <c r="AP993" s="324"/>
      <c r="AQ993" s="324"/>
      <c r="BD993" s="324"/>
      <c r="BE993" s="324"/>
      <c r="BF993" s="324"/>
      <c r="BG993" s="324"/>
      <c r="BH993" s="324"/>
      <c r="BI993" s="324"/>
      <c r="BJ993" s="324"/>
      <c r="BK993" s="324"/>
      <c r="BL993" s="324"/>
      <c r="BM993" s="324"/>
      <c r="BN993" s="324"/>
      <c r="BO993" s="324"/>
      <c r="BW993" s="325"/>
      <c r="BX993" s="325"/>
      <c r="BY993" s="325"/>
      <c r="BZ993" s="325"/>
      <c r="CA993" s="325"/>
      <c r="CB993" s="325"/>
      <c r="CC993" s="325"/>
      <c r="CD993" s="325"/>
      <c r="CE993" s="325"/>
      <c r="CF993" s="325"/>
      <c r="CG993" s="325"/>
      <c r="CH993" s="325"/>
    </row>
    <row r="994" spans="1:86" s="323" customFormat="1" x14ac:dyDescent="0.25">
      <c r="A994" s="102"/>
      <c r="B994" s="102"/>
      <c r="C994" s="102"/>
      <c r="D994" s="102"/>
      <c r="E994" s="102"/>
      <c r="F994" s="102"/>
      <c r="G994" s="102"/>
      <c r="AH994" s="324"/>
      <c r="AI994" s="324"/>
      <c r="AP994" s="324"/>
      <c r="AQ994" s="324"/>
      <c r="BD994" s="324"/>
      <c r="BE994" s="324"/>
      <c r="BF994" s="324"/>
      <c r="BG994" s="324"/>
      <c r="BH994" s="324"/>
      <c r="BI994" s="324"/>
      <c r="BJ994" s="324"/>
      <c r="BK994" s="324"/>
      <c r="BL994" s="324"/>
      <c r="BM994" s="324"/>
      <c r="BN994" s="324"/>
      <c r="BO994" s="324"/>
      <c r="BW994" s="325"/>
      <c r="BX994" s="325"/>
      <c r="BY994" s="325"/>
      <c r="BZ994" s="325"/>
      <c r="CA994" s="325"/>
      <c r="CB994" s="325"/>
      <c r="CC994" s="325"/>
      <c r="CD994" s="325"/>
      <c r="CE994" s="325"/>
      <c r="CF994" s="325"/>
      <c r="CG994" s="325"/>
      <c r="CH994" s="325"/>
    </row>
    <row r="995" spans="1:86" s="323" customFormat="1" x14ac:dyDescent="0.25">
      <c r="A995" s="102"/>
      <c r="B995" s="102"/>
      <c r="C995" s="102"/>
      <c r="D995" s="102"/>
      <c r="E995" s="102"/>
      <c r="F995" s="102"/>
      <c r="G995" s="102"/>
      <c r="AH995" s="324"/>
      <c r="AI995" s="324"/>
      <c r="AP995" s="324"/>
      <c r="AQ995" s="324"/>
      <c r="BD995" s="324"/>
      <c r="BE995" s="324"/>
      <c r="BF995" s="324"/>
      <c r="BG995" s="324"/>
      <c r="BH995" s="324"/>
      <c r="BI995" s="324"/>
      <c r="BJ995" s="324"/>
      <c r="BK995" s="324"/>
      <c r="BL995" s="324"/>
      <c r="BM995" s="324"/>
      <c r="BN995" s="324"/>
      <c r="BO995" s="324"/>
      <c r="BW995" s="325"/>
      <c r="BX995" s="325"/>
      <c r="BY995" s="325"/>
      <c r="BZ995" s="325"/>
      <c r="CA995" s="325"/>
      <c r="CB995" s="325"/>
      <c r="CC995" s="325"/>
      <c r="CD995" s="325"/>
      <c r="CE995" s="325"/>
      <c r="CF995" s="325"/>
      <c r="CG995" s="325"/>
      <c r="CH995" s="325"/>
    </row>
    <row r="996" spans="1:86" s="323" customFormat="1" x14ac:dyDescent="0.25">
      <c r="A996" s="102"/>
      <c r="B996" s="102"/>
      <c r="C996" s="102"/>
      <c r="D996" s="102"/>
      <c r="E996" s="102"/>
      <c r="F996" s="102"/>
      <c r="G996" s="102"/>
      <c r="AH996" s="324"/>
      <c r="AI996" s="324"/>
      <c r="AP996" s="324"/>
      <c r="AQ996" s="324"/>
      <c r="BD996" s="324"/>
      <c r="BE996" s="324"/>
      <c r="BF996" s="324"/>
      <c r="BG996" s="324"/>
      <c r="BH996" s="324"/>
      <c r="BI996" s="324"/>
      <c r="BJ996" s="324"/>
      <c r="BK996" s="324"/>
      <c r="BL996" s="324"/>
      <c r="BM996" s="324"/>
      <c r="BN996" s="324"/>
      <c r="BO996" s="324"/>
      <c r="BW996" s="325"/>
      <c r="BX996" s="325"/>
      <c r="BY996" s="325"/>
      <c r="BZ996" s="325"/>
      <c r="CA996" s="325"/>
      <c r="CB996" s="325"/>
      <c r="CC996" s="325"/>
      <c r="CD996" s="325"/>
      <c r="CE996" s="325"/>
      <c r="CF996" s="325"/>
      <c r="CG996" s="325"/>
      <c r="CH996" s="325"/>
    </row>
    <row r="997" spans="1:86" s="323" customFormat="1" x14ac:dyDescent="0.25">
      <c r="A997" s="102"/>
      <c r="B997" s="102"/>
      <c r="C997" s="102"/>
      <c r="D997" s="102"/>
      <c r="E997" s="102"/>
      <c r="F997" s="102"/>
      <c r="G997" s="102"/>
      <c r="AH997" s="324"/>
      <c r="AI997" s="324"/>
      <c r="AP997" s="324"/>
      <c r="AQ997" s="324"/>
      <c r="BD997" s="324"/>
      <c r="BE997" s="324"/>
      <c r="BF997" s="324"/>
      <c r="BG997" s="324"/>
      <c r="BH997" s="324"/>
      <c r="BI997" s="324"/>
      <c r="BJ997" s="324"/>
      <c r="BK997" s="324"/>
      <c r="BL997" s="324"/>
      <c r="BM997" s="324"/>
      <c r="BN997" s="324"/>
      <c r="BO997" s="324"/>
      <c r="BW997" s="325"/>
      <c r="BX997" s="325"/>
      <c r="BY997" s="325"/>
      <c r="BZ997" s="325"/>
      <c r="CA997" s="325"/>
      <c r="CB997" s="325"/>
      <c r="CC997" s="325"/>
      <c r="CD997" s="325"/>
      <c r="CE997" s="325"/>
      <c r="CF997" s="325"/>
      <c r="CG997" s="325"/>
      <c r="CH997" s="325"/>
    </row>
    <row r="998" spans="1:86" s="323" customFormat="1" x14ac:dyDescent="0.25">
      <c r="A998" s="102"/>
      <c r="B998" s="102"/>
      <c r="C998" s="102"/>
      <c r="D998" s="102"/>
      <c r="E998" s="102"/>
      <c r="F998" s="102"/>
      <c r="G998" s="102"/>
      <c r="AH998" s="324"/>
      <c r="AI998" s="324"/>
      <c r="AP998" s="324"/>
      <c r="AQ998" s="324"/>
      <c r="BD998" s="324"/>
      <c r="BE998" s="324"/>
      <c r="BF998" s="324"/>
      <c r="BG998" s="324"/>
      <c r="BH998" s="324"/>
      <c r="BI998" s="324"/>
      <c r="BJ998" s="324"/>
      <c r="BK998" s="324"/>
      <c r="BL998" s="324"/>
      <c r="BM998" s="324"/>
      <c r="BN998" s="324"/>
      <c r="BO998" s="324"/>
      <c r="BW998" s="325"/>
      <c r="BX998" s="325"/>
      <c r="BY998" s="325"/>
      <c r="BZ998" s="325"/>
      <c r="CA998" s="325"/>
      <c r="CB998" s="325"/>
      <c r="CC998" s="325"/>
      <c r="CD998" s="325"/>
      <c r="CE998" s="325"/>
      <c r="CF998" s="325"/>
      <c r="CG998" s="325"/>
      <c r="CH998" s="325"/>
    </row>
    <row r="999" spans="1:86" s="323" customFormat="1" x14ac:dyDescent="0.25">
      <c r="A999" s="102"/>
      <c r="B999" s="102"/>
      <c r="C999" s="102"/>
      <c r="D999" s="102"/>
      <c r="E999" s="102"/>
      <c r="F999" s="102"/>
      <c r="G999" s="102"/>
      <c r="AH999" s="324"/>
      <c r="AI999" s="324"/>
      <c r="AP999" s="324"/>
      <c r="AQ999" s="324"/>
      <c r="BD999" s="324"/>
      <c r="BE999" s="324"/>
      <c r="BF999" s="324"/>
      <c r="BG999" s="324"/>
      <c r="BH999" s="324"/>
      <c r="BI999" s="324"/>
      <c r="BJ999" s="324"/>
      <c r="BK999" s="324"/>
      <c r="BL999" s="324"/>
      <c r="BM999" s="324"/>
      <c r="BN999" s="324"/>
      <c r="BO999" s="324"/>
      <c r="BW999" s="325"/>
      <c r="BX999" s="325"/>
      <c r="BY999" s="325"/>
      <c r="BZ999" s="325"/>
      <c r="CA999" s="325"/>
      <c r="CB999" s="325"/>
      <c r="CC999" s="325"/>
      <c r="CD999" s="325"/>
      <c r="CE999" s="325"/>
      <c r="CF999" s="325"/>
      <c r="CG999" s="325"/>
      <c r="CH999" s="325"/>
    </row>
    <row r="1000" spans="1:86" s="323" customFormat="1" x14ac:dyDescent="0.25">
      <c r="A1000" s="102"/>
      <c r="B1000" s="102"/>
      <c r="C1000" s="102"/>
      <c r="D1000" s="102"/>
      <c r="E1000" s="102"/>
      <c r="F1000" s="102"/>
      <c r="G1000" s="102"/>
      <c r="AH1000" s="324"/>
      <c r="AI1000" s="324"/>
      <c r="AP1000" s="324"/>
      <c r="AQ1000" s="324"/>
      <c r="BD1000" s="324"/>
      <c r="BE1000" s="324"/>
      <c r="BF1000" s="324"/>
      <c r="BG1000" s="324"/>
      <c r="BH1000" s="324"/>
      <c r="BI1000" s="324"/>
      <c r="BJ1000" s="324"/>
      <c r="BK1000" s="324"/>
      <c r="BL1000" s="324"/>
      <c r="BM1000" s="324"/>
      <c r="BN1000" s="324"/>
      <c r="BO1000" s="324"/>
      <c r="BW1000" s="325"/>
      <c r="BX1000" s="325"/>
      <c r="BY1000" s="325"/>
      <c r="BZ1000" s="325"/>
      <c r="CA1000" s="325"/>
      <c r="CB1000" s="325"/>
      <c r="CC1000" s="325"/>
      <c r="CD1000" s="325"/>
      <c r="CE1000" s="325"/>
      <c r="CF1000" s="325"/>
      <c r="CG1000" s="325"/>
      <c r="CH1000" s="325"/>
    </row>
    <row r="1001" spans="1:86" s="323" customFormat="1" x14ac:dyDescent="0.25">
      <c r="A1001" s="102"/>
      <c r="B1001" s="102"/>
      <c r="C1001" s="102"/>
      <c r="D1001" s="102"/>
      <c r="E1001" s="102"/>
      <c r="F1001" s="102"/>
      <c r="G1001" s="102"/>
      <c r="AH1001" s="324"/>
      <c r="AI1001" s="324"/>
      <c r="AP1001" s="324"/>
      <c r="AQ1001" s="324"/>
      <c r="BD1001" s="324"/>
      <c r="BE1001" s="324"/>
      <c r="BF1001" s="324"/>
      <c r="BG1001" s="324"/>
      <c r="BH1001" s="324"/>
      <c r="BI1001" s="324"/>
      <c r="BJ1001" s="324"/>
      <c r="BK1001" s="324"/>
      <c r="BL1001" s="324"/>
      <c r="BM1001" s="324"/>
      <c r="BN1001" s="324"/>
      <c r="BO1001" s="324"/>
      <c r="BW1001" s="325"/>
      <c r="BX1001" s="325"/>
      <c r="BY1001" s="325"/>
      <c r="BZ1001" s="325"/>
      <c r="CA1001" s="325"/>
      <c r="CB1001" s="325"/>
      <c r="CC1001" s="325"/>
      <c r="CD1001" s="325"/>
      <c r="CE1001" s="325"/>
      <c r="CF1001" s="325"/>
      <c r="CG1001" s="325"/>
      <c r="CH1001" s="325"/>
    </row>
    <row r="1002" spans="1:86" s="323" customFormat="1" x14ac:dyDescent="0.25">
      <c r="A1002" s="102"/>
      <c r="B1002" s="102"/>
      <c r="C1002" s="102"/>
      <c r="D1002" s="102"/>
      <c r="E1002" s="102"/>
      <c r="F1002" s="102"/>
      <c r="G1002" s="102"/>
      <c r="AH1002" s="324"/>
      <c r="AI1002" s="324"/>
      <c r="AP1002" s="324"/>
      <c r="AQ1002" s="324"/>
      <c r="BD1002" s="324"/>
      <c r="BE1002" s="324"/>
      <c r="BF1002" s="324"/>
      <c r="BG1002" s="324"/>
      <c r="BH1002" s="324"/>
      <c r="BI1002" s="324"/>
      <c r="BJ1002" s="324"/>
      <c r="BK1002" s="324"/>
      <c r="BL1002" s="324"/>
      <c r="BM1002" s="324"/>
      <c r="BN1002" s="324"/>
      <c r="BO1002" s="324"/>
      <c r="BW1002" s="325"/>
      <c r="BX1002" s="325"/>
      <c r="BY1002" s="325"/>
      <c r="BZ1002" s="325"/>
      <c r="CA1002" s="325"/>
      <c r="CB1002" s="325"/>
      <c r="CC1002" s="325"/>
      <c r="CD1002" s="325"/>
      <c r="CE1002" s="325"/>
      <c r="CF1002" s="325"/>
      <c r="CG1002" s="325"/>
      <c r="CH1002" s="325"/>
    </row>
    <row r="1003" spans="1:86" s="323" customFormat="1" x14ac:dyDescent="0.25">
      <c r="A1003" s="102"/>
      <c r="B1003" s="102"/>
      <c r="C1003" s="102"/>
      <c r="D1003" s="102"/>
      <c r="E1003" s="102"/>
      <c r="F1003" s="102"/>
      <c r="G1003" s="102"/>
      <c r="AH1003" s="324"/>
      <c r="AI1003" s="324"/>
      <c r="AP1003" s="324"/>
      <c r="AQ1003" s="324"/>
      <c r="BD1003" s="324"/>
      <c r="BE1003" s="324"/>
      <c r="BF1003" s="324"/>
      <c r="BG1003" s="324"/>
      <c r="BH1003" s="324"/>
      <c r="BI1003" s="324"/>
      <c r="BJ1003" s="324"/>
      <c r="BK1003" s="324"/>
      <c r="BL1003" s="324"/>
      <c r="BM1003" s="324"/>
      <c r="BN1003" s="324"/>
      <c r="BO1003" s="324"/>
      <c r="BW1003" s="325"/>
      <c r="BX1003" s="325"/>
      <c r="BY1003" s="325"/>
      <c r="BZ1003" s="325"/>
      <c r="CA1003" s="325"/>
      <c r="CB1003" s="325"/>
      <c r="CC1003" s="325"/>
      <c r="CD1003" s="325"/>
      <c r="CE1003" s="325"/>
      <c r="CF1003" s="325"/>
      <c r="CG1003" s="325"/>
      <c r="CH1003" s="325"/>
    </row>
    <row r="1004" spans="1:86" s="323" customFormat="1" x14ac:dyDescent="0.25">
      <c r="A1004" s="102"/>
      <c r="B1004" s="102"/>
      <c r="C1004" s="102"/>
      <c r="D1004" s="102"/>
      <c r="E1004" s="102"/>
      <c r="F1004" s="102"/>
      <c r="G1004" s="102"/>
      <c r="AH1004" s="324"/>
      <c r="AI1004" s="324"/>
      <c r="AP1004" s="324"/>
      <c r="AQ1004" s="324"/>
      <c r="BD1004" s="324"/>
      <c r="BE1004" s="324"/>
      <c r="BF1004" s="324"/>
      <c r="BG1004" s="324"/>
      <c r="BH1004" s="324"/>
      <c r="BI1004" s="324"/>
      <c r="BJ1004" s="324"/>
      <c r="BK1004" s="324"/>
      <c r="BL1004" s="324"/>
      <c r="BM1004" s="324"/>
      <c r="BN1004" s="324"/>
      <c r="BO1004" s="324"/>
      <c r="BW1004" s="325"/>
      <c r="BX1004" s="325"/>
      <c r="BY1004" s="325"/>
      <c r="BZ1004" s="325"/>
      <c r="CA1004" s="325"/>
      <c r="CB1004" s="325"/>
      <c r="CC1004" s="325"/>
      <c r="CD1004" s="325"/>
      <c r="CE1004" s="325"/>
      <c r="CF1004" s="325"/>
      <c r="CG1004" s="325"/>
      <c r="CH1004" s="325"/>
    </row>
    <row r="1005" spans="1:86" s="323" customFormat="1" x14ac:dyDescent="0.25">
      <c r="A1005" s="102"/>
      <c r="B1005" s="102"/>
      <c r="C1005" s="102"/>
      <c r="D1005" s="102"/>
      <c r="E1005" s="102"/>
      <c r="F1005" s="102"/>
      <c r="G1005" s="102"/>
      <c r="AH1005" s="324"/>
      <c r="AI1005" s="324"/>
      <c r="AP1005" s="324"/>
      <c r="AQ1005" s="324"/>
      <c r="BD1005" s="324"/>
      <c r="BE1005" s="324"/>
      <c r="BF1005" s="324"/>
      <c r="BG1005" s="324"/>
      <c r="BH1005" s="324"/>
      <c r="BI1005" s="324"/>
      <c r="BJ1005" s="324"/>
      <c r="BK1005" s="324"/>
      <c r="BL1005" s="324"/>
      <c r="BM1005" s="324"/>
      <c r="BN1005" s="324"/>
      <c r="BO1005" s="324"/>
      <c r="BW1005" s="325"/>
      <c r="BX1005" s="325"/>
      <c r="BY1005" s="325"/>
      <c r="BZ1005" s="325"/>
      <c r="CA1005" s="325"/>
      <c r="CB1005" s="325"/>
      <c r="CC1005" s="325"/>
      <c r="CD1005" s="325"/>
      <c r="CE1005" s="325"/>
      <c r="CF1005" s="325"/>
      <c r="CG1005" s="325"/>
      <c r="CH1005" s="325"/>
    </row>
    <row r="1006" spans="1:86" s="323" customFormat="1" x14ac:dyDescent="0.25">
      <c r="A1006" s="102"/>
      <c r="B1006" s="102"/>
      <c r="C1006" s="102"/>
      <c r="D1006" s="102"/>
      <c r="E1006" s="102"/>
      <c r="F1006" s="102"/>
      <c r="G1006" s="102"/>
      <c r="AH1006" s="324"/>
      <c r="AI1006" s="324"/>
      <c r="AP1006" s="324"/>
      <c r="AQ1006" s="324"/>
      <c r="BD1006" s="324"/>
      <c r="BE1006" s="324"/>
      <c r="BF1006" s="324"/>
      <c r="BG1006" s="324"/>
      <c r="BH1006" s="324"/>
      <c r="BI1006" s="324"/>
      <c r="BJ1006" s="324"/>
      <c r="BK1006" s="324"/>
      <c r="BL1006" s="324"/>
      <c r="BM1006" s="324"/>
      <c r="BN1006" s="324"/>
      <c r="BO1006" s="324"/>
      <c r="BW1006" s="325"/>
      <c r="BX1006" s="325"/>
      <c r="BY1006" s="325"/>
      <c r="BZ1006" s="325"/>
      <c r="CA1006" s="325"/>
      <c r="CB1006" s="325"/>
      <c r="CC1006" s="325"/>
      <c r="CD1006" s="325"/>
      <c r="CE1006" s="325"/>
      <c r="CF1006" s="325"/>
      <c r="CG1006" s="325"/>
      <c r="CH1006" s="325"/>
    </row>
    <row r="1007" spans="1:86" s="323" customFormat="1" x14ac:dyDescent="0.25">
      <c r="A1007" s="102"/>
      <c r="B1007" s="102"/>
      <c r="C1007" s="102"/>
      <c r="D1007" s="102"/>
      <c r="E1007" s="102"/>
      <c r="F1007" s="102"/>
      <c r="G1007" s="102"/>
      <c r="AH1007" s="324"/>
      <c r="AI1007" s="324"/>
      <c r="AP1007" s="324"/>
      <c r="AQ1007" s="324"/>
      <c r="BD1007" s="324"/>
      <c r="BE1007" s="324"/>
      <c r="BF1007" s="324"/>
      <c r="BG1007" s="324"/>
      <c r="BH1007" s="324"/>
      <c r="BI1007" s="324"/>
      <c r="BJ1007" s="324"/>
      <c r="BK1007" s="324"/>
      <c r="BL1007" s="324"/>
      <c r="BM1007" s="324"/>
      <c r="BN1007" s="324"/>
      <c r="BO1007" s="324"/>
      <c r="BW1007" s="325"/>
      <c r="BX1007" s="325"/>
      <c r="BY1007" s="325"/>
      <c r="BZ1007" s="325"/>
      <c r="CA1007" s="325"/>
      <c r="CB1007" s="325"/>
      <c r="CC1007" s="325"/>
      <c r="CD1007" s="325"/>
      <c r="CE1007" s="325"/>
      <c r="CF1007" s="325"/>
      <c r="CG1007" s="325"/>
      <c r="CH1007" s="325"/>
    </row>
    <row r="1008" spans="1:86" s="323" customFormat="1" x14ac:dyDescent="0.25">
      <c r="A1008" s="102"/>
      <c r="B1008" s="102"/>
      <c r="C1008" s="102"/>
      <c r="D1008" s="102"/>
      <c r="E1008" s="102"/>
      <c r="F1008" s="102"/>
      <c r="G1008" s="102"/>
      <c r="AH1008" s="324"/>
      <c r="AI1008" s="324"/>
      <c r="AP1008" s="324"/>
      <c r="AQ1008" s="324"/>
      <c r="BD1008" s="324"/>
      <c r="BE1008" s="324"/>
      <c r="BF1008" s="324"/>
      <c r="BG1008" s="324"/>
      <c r="BH1008" s="324"/>
      <c r="BI1008" s="324"/>
      <c r="BJ1008" s="324"/>
      <c r="BK1008" s="324"/>
      <c r="BL1008" s="324"/>
      <c r="BM1008" s="324"/>
      <c r="BN1008" s="324"/>
      <c r="BO1008" s="324"/>
      <c r="BW1008" s="325"/>
      <c r="BX1008" s="325"/>
      <c r="BY1008" s="325"/>
      <c r="BZ1008" s="325"/>
      <c r="CA1008" s="325"/>
      <c r="CB1008" s="325"/>
      <c r="CC1008" s="325"/>
      <c r="CD1008" s="325"/>
      <c r="CE1008" s="325"/>
      <c r="CF1008" s="325"/>
      <c r="CG1008" s="325"/>
      <c r="CH1008" s="325"/>
    </row>
    <row r="1009" spans="1:86" s="323" customFormat="1" x14ac:dyDescent="0.25">
      <c r="A1009" s="102"/>
      <c r="B1009" s="102"/>
      <c r="C1009" s="102"/>
      <c r="D1009" s="102"/>
      <c r="E1009" s="102"/>
      <c r="F1009" s="102"/>
      <c r="G1009" s="102"/>
      <c r="AH1009" s="324"/>
      <c r="AI1009" s="324"/>
      <c r="AP1009" s="324"/>
      <c r="AQ1009" s="324"/>
      <c r="BD1009" s="324"/>
      <c r="BE1009" s="324"/>
      <c r="BF1009" s="324"/>
      <c r="BG1009" s="324"/>
      <c r="BH1009" s="324"/>
      <c r="BI1009" s="324"/>
      <c r="BJ1009" s="324"/>
      <c r="BK1009" s="324"/>
      <c r="BL1009" s="324"/>
      <c r="BM1009" s="324"/>
      <c r="BN1009" s="324"/>
      <c r="BO1009" s="324"/>
      <c r="BW1009" s="325"/>
      <c r="BX1009" s="325"/>
      <c r="BY1009" s="325"/>
      <c r="BZ1009" s="325"/>
      <c r="CA1009" s="325"/>
      <c r="CB1009" s="325"/>
      <c r="CC1009" s="325"/>
      <c r="CD1009" s="325"/>
      <c r="CE1009" s="325"/>
      <c r="CF1009" s="325"/>
      <c r="CG1009" s="325"/>
      <c r="CH1009" s="325"/>
    </row>
    <row r="1010" spans="1:86" s="323" customFormat="1" x14ac:dyDescent="0.25">
      <c r="A1010" s="102"/>
      <c r="B1010" s="102"/>
      <c r="C1010" s="102"/>
      <c r="D1010" s="102"/>
      <c r="E1010" s="102"/>
      <c r="F1010" s="102"/>
      <c r="G1010" s="102"/>
      <c r="AH1010" s="324"/>
      <c r="AI1010" s="324"/>
      <c r="AP1010" s="324"/>
      <c r="AQ1010" s="324"/>
      <c r="BD1010" s="324"/>
      <c r="BE1010" s="324"/>
      <c r="BF1010" s="324"/>
      <c r="BG1010" s="324"/>
      <c r="BH1010" s="324"/>
      <c r="BI1010" s="324"/>
      <c r="BJ1010" s="324"/>
      <c r="BK1010" s="324"/>
      <c r="BL1010" s="324"/>
      <c r="BM1010" s="324"/>
      <c r="BN1010" s="324"/>
      <c r="BO1010" s="324"/>
      <c r="BW1010" s="325"/>
      <c r="BX1010" s="325"/>
      <c r="BY1010" s="325"/>
      <c r="BZ1010" s="325"/>
      <c r="CA1010" s="325"/>
      <c r="CB1010" s="325"/>
      <c r="CC1010" s="325"/>
      <c r="CD1010" s="325"/>
      <c r="CE1010" s="325"/>
      <c r="CF1010" s="325"/>
      <c r="CG1010" s="325"/>
      <c r="CH1010" s="325"/>
    </row>
    <row r="1011" spans="1:86" s="323" customFormat="1" x14ac:dyDescent="0.25">
      <c r="A1011" s="102"/>
      <c r="B1011" s="102"/>
      <c r="C1011" s="102"/>
      <c r="D1011" s="102"/>
      <c r="E1011" s="102"/>
      <c r="F1011" s="102"/>
      <c r="G1011" s="102"/>
      <c r="AH1011" s="324"/>
      <c r="AI1011" s="324"/>
      <c r="AP1011" s="324"/>
      <c r="AQ1011" s="324"/>
      <c r="BD1011" s="324"/>
      <c r="BE1011" s="324"/>
      <c r="BF1011" s="324"/>
      <c r="BG1011" s="324"/>
      <c r="BH1011" s="324"/>
      <c r="BI1011" s="324"/>
      <c r="BJ1011" s="324"/>
      <c r="BK1011" s="324"/>
      <c r="BL1011" s="324"/>
      <c r="BM1011" s="324"/>
      <c r="BN1011" s="324"/>
      <c r="BO1011" s="324"/>
      <c r="BW1011" s="325"/>
      <c r="BX1011" s="325"/>
      <c r="BY1011" s="325"/>
      <c r="BZ1011" s="325"/>
      <c r="CA1011" s="325"/>
      <c r="CB1011" s="325"/>
      <c r="CC1011" s="325"/>
      <c r="CD1011" s="325"/>
      <c r="CE1011" s="325"/>
      <c r="CF1011" s="325"/>
      <c r="CG1011" s="325"/>
      <c r="CH1011" s="325"/>
    </row>
    <row r="1012" spans="1:86" s="323" customFormat="1" x14ac:dyDescent="0.25">
      <c r="A1012" s="102"/>
      <c r="B1012" s="102"/>
      <c r="C1012" s="102"/>
      <c r="D1012" s="102"/>
      <c r="E1012" s="102"/>
      <c r="F1012" s="102"/>
      <c r="G1012" s="102"/>
      <c r="AH1012" s="324"/>
      <c r="AI1012" s="324"/>
      <c r="AP1012" s="324"/>
      <c r="AQ1012" s="324"/>
      <c r="BD1012" s="324"/>
      <c r="BE1012" s="324"/>
      <c r="BF1012" s="324"/>
      <c r="BG1012" s="324"/>
      <c r="BH1012" s="324"/>
      <c r="BI1012" s="324"/>
      <c r="BJ1012" s="324"/>
      <c r="BK1012" s="324"/>
      <c r="BL1012" s="324"/>
      <c r="BM1012" s="324"/>
      <c r="BN1012" s="324"/>
      <c r="BO1012" s="324"/>
      <c r="BW1012" s="325"/>
      <c r="BX1012" s="325"/>
      <c r="BY1012" s="325"/>
      <c r="BZ1012" s="325"/>
      <c r="CA1012" s="325"/>
      <c r="CB1012" s="325"/>
      <c r="CC1012" s="325"/>
      <c r="CD1012" s="325"/>
      <c r="CE1012" s="325"/>
      <c r="CF1012" s="325"/>
      <c r="CG1012" s="325"/>
      <c r="CH1012" s="325"/>
    </row>
    <row r="1013" spans="1:86" s="323" customFormat="1" x14ac:dyDescent="0.25">
      <c r="A1013" s="102"/>
      <c r="B1013" s="102"/>
      <c r="C1013" s="102"/>
      <c r="D1013" s="102"/>
      <c r="E1013" s="102"/>
      <c r="F1013" s="102"/>
      <c r="G1013" s="102"/>
      <c r="AH1013" s="324"/>
      <c r="AI1013" s="324"/>
      <c r="AP1013" s="324"/>
      <c r="AQ1013" s="324"/>
      <c r="BD1013" s="324"/>
      <c r="BE1013" s="324"/>
      <c r="BF1013" s="324"/>
      <c r="BG1013" s="324"/>
      <c r="BH1013" s="324"/>
      <c r="BI1013" s="324"/>
      <c r="BJ1013" s="324"/>
      <c r="BK1013" s="324"/>
      <c r="BL1013" s="324"/>
      <c r="BM1013" s="324"/>
      <c r="BN1013" s="324"/>
      <c r="BO1013" s="324"/>
      <c r="BW1013" s="325"/>
      <c r="BX1013" s="325"/>
      <c r="BY1013" s="325"/>
      <c r="BZ1013" s="325"/>
      <c r="CA1013" s="325"/>
      <c r="CB1013" s="325"/>
      <c r="CC1013" s="325"/>
      <c r="CD1013" s="325"/>
      <c r="CE1013" s="325"/>
      <c r="CF1013" s="325"/>
      <c r="CG1013" s="325"/>
      <c r="CH1013" s="325"/>
    </row>
    <row r="1014" spans="1:86" s="323" customFormat="1" x14ac:dyDescent="0.25">
      <c r="A1014" s="102"/>
      <c r="B1014" s="102"/>
      <c r="C1014" s="102"/>
      <c r="D1014" s="102"/>
      <c r="E1014" s="102"/>
      <c r="F1014" s="102"/>
      <c r="G1014" s="102"/>
      <c r="AH1014" s="324"/>
      <c r="AI1014" s="324"/>
      <c r="AP1014" s="324"/>
      <c r="AQ1014" s="324"/>
      <c r="BD1014" s="324"/>
      <c r="BE1014" s="324"/>
      <c r="BF1014" s="324"/>
      <c r="BG1014" s="324"/>
      <c r="BH1014" s="324"/>
      <c r="BI1014" s="324"/>
      <c r="BJ1014" s="324"/>
      <c r="BK1014" s="324"/>
      <c r="BL1014" s="324"/>
      <c r="BM1014" s="324"/>
      <c r="BN1014" s="324"/>
      <c r="BO1014" s="324"/>
      <c r="BW1014" s="325"/>
      <c r="BX1014" s="325"/>
      <c r="BY1014" s="325"/>
      <c r="BZ1014" s="325"/>
      <c r="CA1014" s="325"/>
      <c r="CB1014" s="325"/>
      <c r="CC1014" s="325"/>
      <c r="CD1014" s="325"/>
      <c r="CE1014" s="325"/>
      <c r="CF1014" s="325"/>
      <c r="CG1014" s="325"/>
      <c r="CH1014" s="325"/>
    </row>
    <row r="1015" spans="1:86" s="323" customFormat="1" x14ac:dyDescent="0.25">
      <c r="A1015" s="102"/>
      <c r="B1015" s="102"/>
      <c r="C1015" s="102"/>
      <c r="D1015" s="102"/>
      <c r="E1015" s="102"/>
      <c r="F1015" s="102"/>
      <c r="G1015" s="102"/>
      <c r="AH1015" s="324"/>
      <c r="AI1015" s="324"/>
      <c r="AP1015" s="324"/>
      <c r="AQ1015" s="324"/>
      <c r="BD1015" s="324"/>
      <c r="BE1015" s="324"/>
      <c r="BF1015" s="324"/>
      <c r="BG1015" s="324"/>
      <c r="BH1015" s="324"/>
      <c r="BI1015" s="324"/>
      <c r="BJ1015" s="324"/>
      <c r="BK1015" s="324"/>
      <c r="BL1015" s="324"/>
      <c r="BM1015" s="324"/>
      <c r="BN1015" s="324"/>
      <c r="BO1015" s="324"/>
      <c r="BW1015" s="325"/>
      <c r="BX1015" s="325"/>
      <c r="BY1015" s="325"/>
      <c r="BZ1015" s="325"/>
      <c r="CA1015" s="325"/>
      <c r="CB1015" s="325"/>
      <c r="CC1015" s="325"/>
      <c r="CD1015" s="325"/>
      <c r="CE1015" s="325"/>
      <c r="CF1015" s="325"/>
      <c r="CG1015" s="325"/>
      <c r="CH1015" s="325"/>
    </row>
    <row r="1016" spans="1:86" s="323" customFormat="1" x14ac:dyDescent="0.25">
      <c r="A1016" s="102"/>
      <c r="B1016" s="102"/>
      <c r="C1016" s="102"/>
      <c r="D1016" s="102"/>
      <c r="E1016" s="102"/>
      <c r="F1016" s="102"/>
      <c r="G1016" s="102"/>
      <c r="AH1016" s="324"/>
      <c r="AI1016" s="324"/>
      <c r="AP1016" s="324"/>
      <c r="AQ1016" s="324"/>
      <c r="BD1016" s="324"/>
      <c r="BE1016" s="324"/>
      <c r="BF1016" s="324"/>
      <c r="BG1016" s="324"/>
      <c r="BH1016" s="324"/>
      <c r="BI1016" s="324"/>
      <c r="BJ1016" s="324"/>
      <c r="BK1016" s="324"/>
      <c r="BL1016" s="324"/>
      <c r="BM1016" s="324"/>
      <c r="BN1016" s="324"/>
      <c r="BO1016" s="324"/>
      <c r="BW1016" s="325"/>
      <c r="BX1016" s="325"/>
      <c r="BY1016" s="325"/>
      <c r="BZ1016" s="325"/>
      <c r="CA1016" s="325"/>
      <c r="CB1016" s="325"/>
      <c r="CC1016" s="325"/>
      <c r="CD1016" s="325"/>
      <c r="CE1016" s="325"/>
      <c r="CF1016" s="325"/>
      <c r="CG1016" s="325"/>
      <c r="CH1016" s="325"/>
    </row>
    <row r="1017" spans="1:86" s="323" customFormat="1" x14ac:dyDescent="0.25">
      <c r="A1017" s="102"/>
      <c r="B1017" s="102"/>
      <c r="C1017" s="102"/>
      <c r="D1017" s="102"/>
      <c r="E1017" s="102"/>
      <c r="F1017" s="102"/>
      <c r="G1017" s="102"/>
      <c r="AH1017" s="324"/>
      <c r="AI1017" s="324"/>
      <c r="AP1017" s="324"/>
      <c r="AQ1017" s="324"/>
      <c r="BD1017" s="324"/>
      <c r="BE1017" s="324"/>
      <c r="BF1017" s="324"/>
      <c r="BG1017" s="324"/>
      <c r="BH1017" s="324"/>
      <c r="BI1017" s="324"/>
      <c r="BJ1017" s="324"/>
      <c r="BK1017" s="324"/>
      <c r="BL1017" s="324"/>
      <c r="BM1017" s="324"/>
      <c r="BN1017" s="324"/>
      <c r="BO1017" s="324"/>
      <c r="BW1017" s="325"/>
      <c r="BX1017" s="325"/>
      <c r="BY1017" s="325"/>
      <c r="BZ1017" s="325"/>
      <c r="CA1017" s="325"/>
      <c r="CB1017" s="325"/>
      <c r="CC1017" s="325"/>
      <c r="CD1017" s="325"/>
      <c r="CE1017" s="325"/>
      <c r="CF1017" s="325"/>
      <c r="CG1017" s="325"/>
      <c r="CH1017" s="325"/>
    </row>
    <row r="1018" spans="1:86" s="323" customFormat="1" x14ac:dyDescent="0.25">
      <c r="A1018" s="102"/>
      <c r="B1018" s="102"/>
      <c r="C1018" s="102"/>
      <c r="D1018" s="102"/>
      <c r="E1018" s="102"/>
      <c r="F1018" s="102"/>
      <c r="G1018" s="102"/>
      <c r="AH1018" s="324"/>
      <c r="AI1018" s="324"/>
      <c r="AP1018" s="324"/>
      <c r="AQ1018" s="324"/>
      <c r="BD1018" s="324"/>
      <c r="BE1018" s="324"/>
      <c r="BF1018" s="324"/>
      <c r="BG1018" s="324"/>
      <c r="BH1018" s="324"/>
      <c r="BI1018" s="324"/>
      <c r="BJ1018" s="324"/>
      <c r="BK1018" s="324"/>
      <c r="BL1018" s="324"/>
      <c r="BM1018" s="324"/>
      <c r="BN1018" s="324"/>
      <c r="BO1018" s="324"/>
      <c r="BW1018" s="325"/>
      <c r="BX1018" s="325"/>
      <c r="BY1018" s="325"/>
      <c r="BZ1018" s="325"/>
      <c r="CA1018" s="325"/>
      <c r="CB1018" s="325"/>
      <c r="CC1018" s="325"/>
      <c r="CD1018" s="325"/>
      <c r="CE1018" s="325"/>
      <c r="CF1018" s="325"/>
      <c r="CG1018" s="325"/>
      <c r="CH1018" s="325"/>
    </row>
    <row r="1019" spans="1:86" s="323" customFormat="1" x14ac:dyDescent="0.25">
      <c r="A1019" s="102"/>
      <c r="B1019" s="102"/>
      <c r="C1019" s="102"/>
      <c r="D1019" s="102"/>
      <c r="E1019" s="102"/>
      <c r="F1019" s="102"/>
      <c r="G1019" s="102"/>
      <c r="AH1019" s="324"/>
      <c r="AI1019" s="324"/>
      <c r="AP1019" s="324"/>
      <c r="AQ1019" s="324"/>
      <c r="BD1019" s="324"/>
      <c r="BE1019" s="324"/>
      <c r="BF1019" s="324"/>
      <c r="BG1019" s="324"/>
      <c r="BH1019" s="324"/>
      <c r="BI1019" s="324"/>
      <c r="BJ1019" s="324"/>
      <c r="BK1019" s="324"/>
      <c r="BL1019" s="324"/>
      <c r="BM1019" s="324"/>
      <c r="BN1019" s="324"/>
      <c r="BO1019" s="324"/>
      <c r="BW1019" s="325"/>
      <c r="BX1019" s="325"/>
      <c r="BY1019" s="325"/>
      <c r="BZ1019" s="325"/>
      <c r="CA1019" s="325"/>
      <c r="CB1019" s="325"/>
      <c r="CC1019" s="325"/>
      <c r="CD1019" s="325"/>
      <c r="CE1019" s="325"/>
      <c r="CF1019" s="325"/>
      <c r="CG1019" s="325"/>
      <c r="CH1019" s="325"/>
    </row>
    <row r="1020" spans="1:86" s="323" customFormat="1" x14ac:dyDescent="0.25">
      <c r="A1020" s="102"/>
      <c r="B1020" s="102"/>
      <c r="C1020" s="102"/>
      <c r="D1020" s="102"/>
      <c r="E1020" s="102"/>
      <c r="F1020" s="102"/>
      <c r="G1020" s="102"/>
      <c r="AH1020" s="324"/>
      <c r="AI1020" s="324"/>
      <c r="AP1020" s="324"/>
      <c r="AQ1020" s="324"/>
      <c r="BD1020" s="324"/>
      <c r="BE1020" s="324"/>
      <c r="BF1020" s="324"/>
      <c r="BG1020" s="324"/>
      <c r="BH1020" s="324"/>
      <c r="BI1020" s="324"/>
      <c r="BJ1020" s="324"/>
      <c r="BK1020" s="324"/>
      <c r="BL1020" s="324"/>
      <c r="BM1020" s="324"/>
      <c r="BN1020" s="324"/>
      <c r="BO1020" s="324"/>
      <c r="BW1020" s="325"/>
      <c r="BX1020" s="325"/>
      <c r="BY1020" s="325"/>
      <c r="BZ1020" s="325"/>
      <c r="CA1020" s="325"/>
      <c r="CB1020" s="325"/>
      <c r="CC1020" s="325"/>
      <c r="CD1020" s="325"/>
      <c r="CE1020" s="325"/>
      <c r="CF1020" s="325"/>
      <c r="CG1020" s="325"/>
      <c r="CH1020" s="325"/>
    </row>
    <row r="1021" spans="1:86" s="323" customFormat="1" x14ac:dyDescent="0.25">
      <c r="A1021" s="102"/>
      <c r="B1021" s="102"/>
      <c r="C1021" s="102"/>
      <c r="D1021" s="102"/>
      <c r="E1021" s="102"/>
      <c r="F1021" s="102"/>
      <c r="G1021" s="102"/>
      <c r="AH1021" s="324"/>
      <c r="AI1021" s="324"/>
      <c r="AP1021" s="324"/>
      <c r="AQ1021" s="324"/>
      <c r="BD1021" s="324"/>
      <c r="BE1021" s="324"/>
      <c r="BF1021" s="324"/>
      <c r="BG1021" s="324"/>
      <c r="BH1021" s="324"/>
      <c r="BI1021" s="324"/>
      <c r="BJ1021" s="324"/>
      <c r="BK1021" s="324"/>
      <c r="BL1021" s="324"/>
      <c r="BM1021" s="324"/>
      <c r="BN1021" s="324"/>
      <c r="BO1021" s="324"/>
      <c r="BW1021" s="325"/>
      <c r="BX1021" s="325"/>
      <c r="BY1021" s="325"/>
      <c r="BZ1021" s="325"/>
      <c r="CA1021" s="325"/>
      <c r="CB1021" s="325"/>
      <c r="CC1021" s="325"/>
      <c r="CD1021" s="325"/>
      <c r="CE1021" s="325"/>
      <c r="CF1021" s="325"/>
      <c r="CG1021" s="325"/>
      <c r="CH1021" s="325"/>
    </row>
    <row r="1022" spans="1:86" s="323" customFormat="1" x14ac:dyDescent="0.25">
      <c r="A1022" s="102"/>
      <c r="B1022" s="102"/>
      <c r="C1022" s="102"/>
      <c r="D1022" s="102"/>
      <c r="E1022" s="102"/>
      <c r="F1022" s="102"/>
      <c r="G1022" s="102"/>
      <c r="AH1022" s="324"/>
      <c r="AI1022" s="324"/>
      <c r="AP1022" s="324"/>
      <c r="AQ1022" s="324"/>
      <c r="BD1022" s="324"/>
      <c r="BE1022" s="324"/>
      <c r="BF1022" s="324"/>
      <c r="BG1022" s="324"/>
      <c r="BH1022" s="324"/>
      <c r="BI1022" s="324"/>
      <c r="BJ1022" s="324"/>
      <c r="BK1022" s="324"/>
      <c r="BL1022" s="324"/>
      <c r="BM1022" s="324"/>
      <c r="BN1022" s="324"/>
      <c r="BO1022" s="324"/>
      <c r="BW1022" s="325"/>
      <c r="BX1022" s="325"/>
      <c r="BY1022" s="325"/>
      <c r="BZ1022" s="325"/>
      <c r="CA1022" s="325"/>
      <c r="CB1022" s="325"/>
      <c r="CC1022" s="325"/>
      <c r="CD1022" s="325"/>
      <c r="CE1022" s="325"/>
      <c r="CF1022" s="325"/>
      <c r="CG1022" s="325"/>
      <c r="CH1022" s="325"/>
    </row>
    <row r="1023" spans="1:86" s="323" customFormat="1" x14ac:dyDescent="0.25">
      <c r="A1023" s="102"/>
      <c r="B1023" s="102"/>
      <c r="C1023" s="102"/>
      <c r="D1023" s="102"/>
      <c r="E1023" s="102"/>
      <c r="F1023" s="102"/>
      <c r="G1023" s="102"/>
      <c r="AH1023" s="324"/>
      <c r="AI1023" s="324"/>
      <c r="AP1023" s="324"/>
      <c r="AQ1023" s="324"/>
      <c r="BD1023" s="324"/>
      <c r="BE1023" s="324"/>
      <c r="BF1023" s="324"/>
      <c r="BG1023" s="324"/>
      <c r="BH1023" s="324"/>
      <c r="BI1023" s="324"/>
      <c r="BJ1023" s="324"/>
      <c r="BK1023" s="324"/>
      <c r="BL1023" s="324"/>
      <c r="BM1023" s="324"/>
      <c r="BN1023" s="324"/>
      <c r="BO1023" s="324"/>
      <c r="BW1023" s="325"/>
      <c r="BX1023" s="325"/>
      <c r="BY1023" s="325"/>
      <c r="BZ1023" s="325"/>
      <c r="CA1023" s="325"/>
      <c r="CB1023" s="325"/>
      <c r="CC1023" s="325"/>
      <c r="CD1023" s="325"/>
      <c r="CE1023" s="325"/>
      <c r="CF1023" s="325"/>
      <c r="CG1023" s="325"/>
      <c r="CH1023" s="325"/>
    </row>
    <row r="1024" spans="1:86" s="323" customFormat="1" x14ac:dyDescent="0.25">
      <c r="A1024" s="102"/>
      <c r="B1024" s="102"/>
      <c r="C1024" s="102"/>
      <c r="D1024" s="102"/>
      <c r="E1024" s="102"/>
      <c r="F1024" s="102"/>
      <c r="G1024" s="102"/>
      <c r="AH1024" s="324"/>
      <c r="AI1024" s="324"/>
      <c r="AP1024" s="324"/>
      <c r="AQ1024" s="324"/>
      <c r="BD1024" s="324"/>
      <c r="BE1024" s="324"/>
      <c r="BF1024" s="324"/>
      <c r="BG1024" s="324"/>
      <c r="BH1024" s="324"/>
      <c r="BI1024" s="324"/>
      <c r="BJ1024" s="324"/>
      <c r="BK1024" s="324"/>
      <c r="BL1024" s="324"/>
      <c r="BM1024" s="324"/>
      <c r="BN1024" s="324"/>
      <c r="BO1024" s="324"/>
      <c r="BW1024" s="325"/>
      <c r="BX1024" s="325"/>
      <c r="BY1024" s="325"/>
      <c r="BZ1024" s="325"/>
      <c r="CA1024" s="325"/>
      <c r="CB1024" s="325"/>
      <c r="CC1024" s="325"/>
      <c r="CD1024" s="325"/>
      <c r="CE1024" s="325"/>
      <c r="CF1024" s="325"/>
      <c r="CG1024" s="325"/>
      <c r="CH1024" s="325"/>
    </row>
    <row r="1025" spans="1:86" s="323" customFormat="1" x14ac:dyDescent="0.25">
      <c r="A1025" s="102"/>
      <c r="B1025" s="102"/>
      <c r="C1025" s="102"/>
      <c r="D1025" s="102"/>
      <c r="E1025" s="102"/>
      <c r="F1025" s="102"/>
      <c r="G1025" s="102"/>
      <c r="AH1025" s="324"/>
      <c r="AI1025" s="324"/>
      <c r="AP1025" s="324"/>
      <c r="AQ1025" s="324"/>
      <c r="BD1025" s="324"/>
      <c r="BE1025" s="324"/>
      <c r="BF1025" s="324"/>
      <c r="BG1025" s="324"/>
      <c r="BH1025" s="324"/>
      <c r="BI1025" s="324"/>
      <c r="BJ1025" s="324"/>
      <c r="BK1025" s="324"/>
      <c r="BL1025" s="324"/>
      <c r="BM1025" s="324"/>
      <c r="BN1025" s="324"/>
      <c r="BO1025" s="324"/>
      <c r="BW1025" s="325"/>
      <c r="BX1025" s="325"/>
      <c r="BY1025" s="325"/>
      <c r="BZ1025" s="325"/>
      <c r="CA1025" s="325"/>
      <c r="CB1025" s="325"/>
      <c r="CC1025" s="325"/>
      <c r="CD1025" s="325"/>
      <c r="CE1025" s="325"/>
      <c r="CF1025" s="325"/>
      <c r="CG1025" s="325"/>
      <c r="CH1025" s="325"/>
    </row>
    <row r="1026" spans="1:86" s="323" customFormat="1" x14ac:dyDescent="0.25">
      <c r="A1026" s="102"/>
      <c r="B1026" s="102"/>
      <c r="C1026" s="102"/>
      <c r="D1026" s="102"/>
      <c r="E1026" s="102"/>
      <c r="F1026" s="102"/>
      <c r="G1026" s="102"/>
      <c r="AH1026" s="324"/>
      <c r="AI1026" s="324"/>
      <c r="AP1026" s="324"/>
      <c r="AQ1026" s="324"/>
      <c r="BD1026" s="324"/>
      <c r="BE1026" s="324"/>
      <c r="BF1026" s="324"/>
      <c r="BG1026" s="324"/>
      <c r="BH1026" s="324"/>
      <c r="BI1026" s="324"/>
      <c r="BJ1026" s="324"/>
      <c r="BK1026" s="324"/>
      <c r="BL1026" s="324"/>
      <c r="BM1026" s="324"/>
      <c r="BN1026" s="324"/>
      <c r="BO1026" s="324"/>
      <c r="BW1026" s="325"/>
      <c r="BX1026" s="325"/>
      <c r="BY1026" s="325"/>
      <c r="BZ1026" s="325"/>
      <c r="CA1026" s="325"/>
      <c r="CB1026" s="325"/>
      <c r="CC1026" s="325"/>
      <c r="CD1026" s="325"/>
      <c r="CE1026" s="325"/>
      <c r="CF1026" s="325"/>
      <c r="CG1026" s="325"/>
      <c r="CH1026" s="325"/>
    </row>
    <row r="1027" spans="1:86" s="323" customFormat="1" x14ac:dyDescent="0.25">
      <c r="A1027" s="102"/>
      <c r="B1027" s="102"/>
      <c r="C1027" s="102"/>
      <c r="D1027" s="102"/>
      <c r="E1027" s="102"/>
      <c r="F1027" s="102"/>
      <c r="G1027" s="102"/>
      <c r="AH1027" s="324"/>
      <c r="AI1027" s="324"/>
      <c r="AP1027" s="324"/>
      <c r="AQ1027" s="324"/>
      <c r="BD1027" s="324"/>
      <c r="BE1027" s="324"/>
      <c r="BF1027" s="324"/>
      <c r="BG1027" s="324"/>
      <c r="BH1027" s="324"/>
      <c r="BI1027" s="324"/>
      <c r="BJ1027" s="324"/>
      <c r="BK1027" s="324"/>
      <c r="BL1027" s="324"/>
      <c r="BM1027" s="324"/>
      <c r="BN1027" s="324"/>
      <c r="BO1027" s="324"/>
      <c r="BW1027" s="325"/>
      <c r="BX1027" s="325"/>
      <c r="BY1027" s="325"/>
      <c r="BZ1027" s="325"/>
      <c r="CA1027" s="325"/>
      <c r="CB1027" s="325"/>
      <c r="CC1027" s="325"/>
      <c r="CD1027" s="325"/>
      <c r="CE1027" s="325"/>
      <c r="CF1027" s="325"/>
      <c r="CG1027" s="325"/>
      <c r="CH1027" s="325"/>
    </row>
    <row r="1028" spans="1:86" s="323" customFormat="1" x14ac:dyDescent="0.25">
      <c r="A1028" s="102"/>
      <c r="B1028" s="102"/>
      <c r="C1028" s="102"/>
      <c r="D1028" s="102"/>
      <c r="E1028" s="102"/>
      <c r="F1028" s="102"/>
      <c r="G1028" s="102"/>
      <c r="AH1028" s="324"/>
      <c r="AI1028" s="324"/>
      <c r="AP1028" s="324"/>
      <c r="AQ1028" s="324"/>
      <c r="BD1028" s="324"/>
      <c r="BE1028" s="324"/>
      <c r="BF1028" s="324"/>
      <c r="BG1028" s="324"/>
      <c r="BH1028" s="324"/>
      <c r="BI1028" s="324"/>
      <c r="BJ1028" s="324"/>
      <c r="BK1028" s="324"/>
      <c r="BL1028" s="324"/>
      <c r="BM1028" s="324"/>
      <c r="BN1028" s="324"/>
      <c r="BO1028" s="324"/>
      <c r="BW1028" s="325"/>
      <c r="BX1028" s="325"/>
      <c r="BY1028" s="325"/>
      <c r="BZ1028" s="325"/>
      <c r="CA1028" s="325"/>
      <c r="CB1028" s="325"/>
      <c r="CC1028" s="325"/>
      <c r="CD1028" s="325"/>
      <c r="CE1028" s="325"/>
      <c r="CF1028" s="325"/>
      <c r="CG1028" s="325"/>
      <c r="CH1028" s="325"/>
    </row>
    <row r="1029" spans="1:86" s="323" customFormat="1" x14ac:dyDescent="0.25">
      <c r="A1029" s="102"/>
      <c r="B1029" s="102"/>
      <c r="C1029" s="102"/>
      <c r="D1029" s="102"/>
      <c r="E1029" s="102"/>
      <c r="F1029" s="102"/>
      <c r="G1029" s="102"/>
      <c r="AH1029" s="324"/>
      <c r="AI1029" s="324"/>
      <c r="AP1029" s="324"/>
      <c r="AQ1029" s="324"/>
      <c r="BD1029" s="324"/>
      <c r="BE1029" s="324"/>
      <c r="BF1029" s="324"/>
      <c r="BG1029" s="324"/>
      <c r="BH1029" s="324"/>
      <c r="BI1029" s="324"/>
      <c r="BJ1029" s="324"/>
      <c r="BK1029" s="324"/>
      <c r="BL1029" s="324"/>
      <c r="BM1029" s="324"/>
      <c r="BN1029" s="324"/>
      <c r="BO1029" s="324"/>
      <c r="BW1029" s="325"/>
      <c r="BX1029" s="325"/>
      <c r="BY1029" s="325"/>
      <c r="BZ1029" s="325"/>
      <c r="CA1029" s="325"/>
      <c r="CB1029" s="325"/>
      <c r="CC1029" s="325"/>
      <c r="CD1029" s="325"/>
      <c r="CE1029" s="325"/>
      <c r="CF1029" s="325"/>
      <c r="CG1029" s="325"/>
      <c r="CH1029" s="325"/>
    </row>
    <row r="1030" spans="1:86" s="323" customFormat="1" x14ac:dyDescent="0.25">
      <c r="A1030" s="102"/>
      <c r="B1030" s="102"/>
      <c r="C1030" s="102"/>
      <c r="D1030" s="102"/>
      <c r="E1030" s="102"/>
      <c r="F1030" s="102"/>
      <c r="G1030" s="102"/>
      <c r="AH1030" s="324"/>
      <c r="AI1030" s="324"/>
      <c r="AP1030" s="324"/>
      <c r="AQ1030" s="324"/>
      <c r="BD1030" s="324"/>
      <c r="BE1030" s="324"/>
      <c r="BF1030" s="324"/>
      <c r="BG1030" s="324"/>
      <c r="BH1030" s="324"/>
      <c r="BI1030" s="324"/>
      <c r="BJ1030" s="324"/>
      <c r="BK1030" s="324"/>
      <c r="BL1030" s="324"/>
      <c r="BM1030" s="324"/>
      <c r="BN1030" s="324"/>
      <c r="BO1030" s="324"/>
      <c r="BW1030" s="325"/>
      <c r="BX1030" s="325"/>
      <c r="BY1030" s="325"/>
      <c r="BZ1030" s="325"/>
      <c r="CA1030" s="325"/>
      <c r="CB1030" s="325"/>
      <c r="CC1030" s="325"/>
      <c r="CD1030" s="325"/>
      <c r="CE1030" s="325"/>
      <c r="CF1030" s="325"/>
      <c r="CG1030" s="325"/>
      <c r="CH1030" s="325"/>
    </row>
    <row r="1031" spans="1:86" s="323" customFormat="1" x14ac:dyDescent="0.25">
      <c r="A1031" s="102"/>
      <c r="B1031" s="102"/>
      <c r="C1031" s="102"/>
      <c r="D1031" s="102"/>
      <c r="E1031" s="102"/>
      <c r="F1031" s="102"/>
      <c r="G1031" s="102"/>
      <c r="AH1031" s="324"/>
      <c r="AI1031" s="324"/>
      <c r="AP1031" s="324"/>
      <c r="AQ1031" s="324"/>
      <c r="BD1031" s="324"/>
      <c r="BE1031" s="324"/>
      <c r="BF1031" s="324"/>
      <c r="BG1031" s="324"/>
      <c r="BH1031" s="324"/>
      <c r="BI1031" s="324"/>
      <c r="BJ1031" s="324"/>
      <c r="BK1031" s="324"/>
      <c r="BL1031" s="324"/>
      <c r="BM1031" s="324"/>
      <c r="BN1031" s="324"/>
      <c r="BO1031" s="324"/>
      <c r="BW1031" s="325"/>
      <c r="BX1031" s="325"/>
      <c r="BY1031" s="325"/>
      <c r="BZ1031" s="325"/>
      <c r="CA1031" s="325"/>
      <c r="CB1031" s="325"/>
      <c r="CC1031" s="325"/>
      <c r="CD1031" s="325"/>
      <c r="CE1031" s="325"/>
      <c r="CF1031" s="325"/>
      <c r="CG1031" s="325"/>
      <c r="CH1031" s="325"/>
    </row>
    <row r="1032" spans="1:86" s="323" customFormat="1" x14ac:dyDescent="0.25">
      <c r="A1032" s="102"/>
      <c r="B1032" s="102"/>
      <c r="C1032" s="102"/>
      <c r="D1032" s="102"/>
      <c r="E1032" s="102"/>
      <c r="F1032" s="102"/>
      <c r="G1032" s="102"/>
      <c r="AH1032" s="324"/>
      <c r="AI1032" s="324"/>
      <c r="AP1032" s="324"/>
      <c r="AQ1032" s="324"/>
      <c r="BD1032" s="324"/>
      <c r="BE1032" s="324"/>
      <c r="BF1032" s="324"/>
      <c r="BG1032" s="324"/>
      <c r="BH1032" s="324"/>
      <c r="BI1032" s="324"/>
      <c r="BJ1032" s="324"/>
      <c r="BK1032" s="324"/>
      <c r="BL1032" s="324"/>
      <c r="BM1032" s="324"/>
      <c r="BN1032" s="324"/>
      <c r="BO1032" s="324"/>
      <c r="BW1032" s="325"/>
      <c r="BX1032" s="325"/>
      <c r="BY1032" s="325"/>
      <c r="BZ1032" s="325"/>
      <c r="CA1032" s="325"/>
      <c r="CB1032" s="325"/>
      <c r="CC1032" s="325"/>
      <c r="CD1032" s="325"/>
      <c r="CE1032" s="325"/>
      <c r="CF1032" s="325"/>
      <c r="CG1032" s="325"/>
      <c r="CH1032" s="325"/>
    </row>
    <row r="1033" spans="1:86" s="323" customFormat="1" x14ac:dyDescent="0.25">
      <c r="A1033" s="102"/>
      <c r="B1033" s="102"/>
      <c r="C1033" s="102"/>
      <c r="D1033" s="102"/>
      <c r="E1033" s="102"/>
      <c r="F1033" s="102"/>
      <c r="G1033" s="102"/>
      <c r="AH1033" s="324"/>
      <c r="AI1033" s="324"/>
      <c r="AP1033" s="324"/>
      <c r="AQ1033" s="324"/>
      <c r="BD1033" s="324"/>
      <c r="BE1033" s="324"/>
      <c r="BF1033" s="324"/>
      <c r="BG1033" s="324"/>
      <c r="BH1033" s="324"/>
      <c r="BI1033" s="324"/>
      <c r="BJ1033" s="324"/>
      <c r="BK1033" s="324"/>
      <c r="BL1033" s="324"/>
      <c r="BM1033" s="324"/>
      <c r="BN1033" s="324"/>
      <c r="BO1033" s="324"/>
      <c r="BW1033" s="325"/>
      <c r="BX1033" s="325"/>
      <c r="BY1033" s="325"/>
      <c r="BZ1033" s="325"/>
      <c r="CA1033" s="325"/>
      <c r="CB1033" s="325"/>
      <c r="CC1033" s="325"/>
      <c r="CD1033" s="325"/>
      <c r="CE1033" s="325"/>
      <c r="CF1033" s="325"/>
      <c r="CG1033" s="325"/>
      <c r="CH1033" s="325"/>
    </row>
    <row r="1034" spans="1:86" s="323" customFormat="1" x14ac:dyDescent="0.25">
      <c r="A1034" s="102"/>
      <c r="B1034" s="102"/>
      <c r="C1034" s="102"/>
      <c r="D1034" s="102"/>
      <c r="E1034" s="102"/>
      <c r="F1034" s="102"/>
      <c r="G1034" s="102"/>
      <c r="AH1034" s="324"/>
      <c r="AI1034" s="324"/>
      <c r="AP1034" s="324"/>
      <c r="AQ1034" s="324"/>
      <c r="BD1034" s="324"/>
      <c r="BE1034" s="324"/>
      <c r="BF1034" s="324"/>
      <c r="BG1034" s="324"/>
      <c r="BH1034" s="324"/>
      <c r="BI1034" s="324"/>
      <c r="BJ1034" s="324"/>
      <c r="BK1034" s="324"/>
      <c r="BL1034" s="324"/>
      <c r="BM1034" s="324"/>
      <c r="BN1034" s="324"/>
      <c r="BO1034" s="324"/>
      <c r="BW1034" s="325"/>
      <c r="BX1034" s="325"/>
      <c r="BY1034" s="325"/>
      <c r="BZ1034" s="325"/>
      <c r="CA1034" s="325"/>
      <c r="CB1034" s="325"/>
      <c r="CC1034" s="325"/>
      <c r="CD1034" s="325"/>
      <c r="CE1034" s="325"/>
      <c r="CF1034" s="325"/>
      <c r="CG1034" s="325"/>
      <c r="CH1034" s="325"/>
    </row>
    <row r="1035" spans="1:86" s="323" customFormat="1" x14ac:dyDescent="0.25">
      <c r="A1035" s="102"/>
      <c r="B1035" s="102"/>
      <c r="C1035" s="102"/>
      <c r="D1035" s="102"/>
      <c r="E1035" s="102"/>
      <c r="F1035" s="102"/>
      <c r="G1035" s="102"/>
      <c r="AH1035" s="324"/>
      <c r="AI1035" s="324"/>
      <c r="AP1035" s="324"/>
      <c r="AQ1035" s="324"/>
      <c r="BD1035" s="324"/>
      <c r="BE1035" s="324"/>
      <c r="BF1035" s="324"/>
      <c r="BG1035" s="324"/>
      <c r="BH1035" s="324"/>
      <c r="BI1035" s="324"/>
      <c r="BJ1035" s="324"/>
      <c r="BK1035" s="324"/>
      <c r="BL1035" s="324"/>
      <c r="BM1035" s="324"/>
      <c r="BN1035" s="324"/>
      <c r="BO1035" s="324"/>
      <c r="BW1035" s="325"/>
      <c r="BX1035" s="325"/>
      <c r="BY1035" s="325"/>
      <c r="BZ1035" s="325"/>
      <c r="CA1035" s="325"/>
      <c r="CB1035" s="325"/>
      <c r="CC1035" s="325"/>
      <c r="CD1035" s="325"/>
      <c r="CE1035" s="325"/>
      <c r="CF1035" s="325"/>
      <c r="CG1035" s="325"/>
      <c r="CH1035" s="325"/>
    </row>
    <row r="1036" spans="1:86" s="323" customFormat="1" x14ac:dyDescent="0.25">
      <c r="A1036" s="102"/>
      <c r="B1036" s="102"/>
      <c r="C1036" s="102"/>
      <c r="D1036" s="102"/>
      <c r="E1036" s="102"/>
      <c r="F1036" s="102"/>
      <c r="G1036" s="102"/>
      <c r="AH1036" s="324"/>
      <c r="AI1036" s="324"/>
      <c r="AP1036" s="324"/>
      <c r="AQ1036" s="324"/>
      <c r="BD1036" s="324"/>
      <c r="BE1036" s="324"/>
      <c r="BF1036" s="324"/>
      <c r="BG1036" s="324"/>
      <c r="BH1036" s="324"/>
      <c r="BI1036" s="324"/>
      <c r="BJ1036" s="324"/>
      <c r="BK1036" s="324"/>
      <c r="BL1036" s="324"/>
      <c r="BM1036" s="324"/>
      <c r="BN1036" s="324"/>
      <c r="BO1036" s="324"/>
      <c r="BW1036" s="325"/>
      <c r="BX1036" s="325"/>
      <c r="BY1036" s="325"/>
      <c r="BZ1036" s="325"/>
      <c r="CA1036" s="325"/>
      <c r="CB1036" s="325"/>
      <c r="CC1036" s="325"/>
      <c r="CD1036" s="325"/>
      <c r="CE1036" s="325"/>
      <c r="CF1036" s="325"/>
      <c r="CG1036" s="325"/>
      <c r="CH1036" s="325"/>
    </row>
    <row r="1037" spans="1:86" s="323" customFormat="1" x14ac:dyDescent="0.25">
      <c r="A1037" s="102"/>
      <c r="B1037" s="102"/>
      <c r="C1037" s="102"/>
      <c r="D1037" s="102"/>
      <c r="E1037" s="102"/>
      <c r="F1037" s="102"/>
      <c r="G1037" s="102"/>
      <c r="AH1037" s="324"/>
      <c r="AI1037" s="324"/>
      <c r="AP1037" s="324"/>
      <c r="AQ1037" s="324"/>
      <c r="BD1037" s="324"/>
      <c r="BE1037" s="324"/>
      <c r="BF1037" s="324"/>
      <c r="BG1037" s="324"/>
      <c r="BH1037" s="324"/>
      <c r="BI1037" s="324"/>
      <c r="BJ1037" s="324"/>
      <c r="BK1037" s="324"/>
      <c r="BL1037" s="324"/>
      <c r="BM1037" s="324"/>
      <c r="BN1037" s="324"/>
      <c r="BO1037" s="324"/>
      <c r="BW1037" s="325"/>
      <c r="BX1037" s="325"/>
      <c r="BY1037" s="325"/>
      <c r="BZ1037" s="325"/>
      <c r="CA1037" s="325"/>
      <c r="CB1037" s="325"/>
      <c r="CC1037" s="325"/>
      <c r="CD1037" s="325"/>
      <c r="CE1037" s="325"/>
      <c r="CF1037" s="325"/>
      <c r="CG1037" s="325"/>
      <c r="CH1037" s="325"/>
    </row>
    <row r="1038" spans="1:86" s="323" customFormat="1" x14ac:dyDescent="0.25">
      <c r="A1038" s="102"/>
      <c r="B1038" s="102"/>
      <c r="C1038" s="102"/>
      <c r="D1038" s="102"/>
      <c r="E1038" s="102"/>
      <c r="F1038" s="102"/>
      <c r="G1038" s="102"/>
      <c r="AH1038" s="324"/>
      <c r="AI1038" s="324"/>
      <c r="AP1038" s="324"/>
      <c r="AQ1038" s="324"/>
      <c r="BD1038" s="324"/>
      <c r="BE1038" s="324"/>
      <c r="BF1038" s="324"/>
      <c r="BG1038" s="324"/>
      <c r="BH1038" s="324"/>
      <c r="BI1038" s="324"/>
      <c r="BJ1038" s="324"/>
      <c r="BK1038" s="324"/>
      <c r="BL1038" s="324"/>
      <c r="BM1038" s="324"/>
      <c r="BN1038" s="324"/>
      <c r="BO1038" s="324"/>
      <c r="BW1038" s="325"/>
      <c r="BX1038" s="325"/>
      <c r="BY1038" s="325"/>
      <c r="BZ1038" s="325"/>
      <c r="CA1038" s="325"/>
      <c r="CB1038" s="325"/>
      <c r="CC1038" s="325"/>
      <c r="CD1038" s="325"/>
      <c r="CE1038" s="325"/>
      <c r="CF1038" s="325"/>
      <c r="CG1038" s="325"/>
      <c r="CH1038" s="325"/>
    </row>
    <row r="1039" spans="1:86" s="323" customFormat="1" x14ac:dyDescent="0.25">
      <c r="A1039" s="102"/>
      <c r="B1039" s="102"/>
      <c r="C1039" s="102"/>
      <c r="D1039" s="102"/>
      <c r="E1039" s="102"/>
      <c r="F1039" s="102"/>
      <c r="G1039" s="102"/>
      <c r="AH1039" s="324"/>
      <c r="AI1039" s="324"/>
      <c r="AP1039" s="324"/>
      <c r="AQ1039" s="324"/>
      <c r="BD1039" s="324"/>
      <c r="BE1039" s="324"/>
      <c r="BF1039" s="324"/>
      <c r="BG1039" s="324"/>
      <c r="BH1039" s="324"/>
      <c r="BI1039" s="324"/>
      <c r="BJ1039" s="324"/>
      <c r="BK1039" s="324"/>
      <c r="BL1039" s="324"/>
      <c r="BM1039" s="324"/>
      <c r="BN1039" s="324"/>
      <c r="BO1039" s="324"/>
      <c r="BW1039" s="325"/>
      <c r="BX1039" s="325"/>
      <c r="BY1039" s="325"/>
      <c r="BZ1039" s="325"/>
      <c r="CA1039" s="325"/>
      <c r="CB1039" s="325"/>
      <c r="CC1039" s="325"/>
      <c r="CD1039" s="325"/>
      <c r="CE1039" s="325"/>
      <c r="CF1039" s="325"/>
      <c r="CG1039" s="325"/>
      <c r="CH1039" s="325"/>
    </row>
    <row r="1040" spans="1:86" s="323" customFormat="1" x14ac:dyDescent="0.25">
      <c r="A1040" s="102"/>
      <c r="B1040" s="102"/>
      <c r="C1040" s="102"/>
      <c r="D1040" s="102"/>
      <c r="E1040" s="102"/>
      <c r="F1040" s="102"/>
      <c r="G1040" s="102"/>
      <c r="AH1040" s="324"/>
      <c r="AI1040" s="324"/>
      <c r="AP1040" s="324"/>
      <c r="AQ1040" s="324"/>
      <c r="BD1040" s="324"/>
      <c r="BE1040" s="324"/>
      <c r="BF1040" s="324"/>
      <c r="BG1040" s="324"/>
      <c r="BH1040" s="324"/>
      <c r="BI1040" s="324"/>
      <c r="BJ1040" s="324"/>
      <c r="BK1040" s="324"/>
      <c r="BL1040" s="324"/>
      <c r="BM1040" s="324"/>
      <c r="BN1040" s="324"/>
      <c r="BO1040" s="324"/>
      <c r="BW1040" s="325"/>
      <c r="BX1040" s="325"/>
      <c r="BY1040" s="325"/>
      <c r="BZ1040" s="325"/>
      <c r="CA1040" s="325"/>
      <c r="CB1040" s="325"/>
      <c r="CC1040" s="325"/>
      <c r="CD1040" s="325"/>
      <c r="CE1040" s="325"/>
      <c r="CF1040" s="325"/>
      <c r="CG1040" s="325"/>
      <c r="CH1040" s="325"/>
    </row>
    <row r="1041" spans="1:86" s="323" customFormat="1" x14ac:dyDescent="0.25">
      <c r="A1041" s="102"/>
      <c r="B1041" s="102"/>
      <c r="C1041" s="102"/>
      <c r="D1041" s="102"/>
      <c r="E1041" s="102"/>
      <c r="F1041" s="102"/>
      <c r="G1041" s="102"/>
      <c r="AH1041" s="324"/>
      <c r="AI1041" s="324"/>
      <c r="AP1041" s="324"/>
      <c r="AQ1041" s="324"/>
      <c r="BD1041" s="324"/>
      <c r="BE1041" s="324"/>
      <c r="BF1041" s="324"/>
      <c r="BG1041" s="324"/>
      <c r="BH1041" s="324"/>
      <c r="BI1041" s="324"/>
      <c r="BJ1041" s="324"/>
      <c r="BK1041" s="324"/>
      <c r="BL1041" s="324"/>
      <c r="BM1041" s="324"/>
      <c r="BN1041" s="324"/>
      <c r="BO1041" s="324"/>
      <c r="BW1041" s="325"/>
      <c r="BX1041" s="325"/>
      <c r="BY1041" s="325"/>
      <c r="BZ1041" s="325"/>
      <c r="CA1041" s="325"/>
      <c r="CB1041" s="325"/>
      <c r="CC1041" s="325"/>
      <c r="CD1041" s="325"/>
      <c r="CE1041" s="325"/>
      <c r="CF1041" s="325"/>
      <c r="CG1041" s="325"/>
      <c r="CH1041" s="325"/>
    </row>
    <row r="1042" spans="1:86" s="323" customFormat="1" x14ac:dyDescent="0.25">
      <c r="A1042" s="102"/>
      <c r="B1042" s="102"/>
      <c r="C1042" s="102"/>
      <c r="D1042" s="102"/>
      <c r="E1042" s="102"/>
      <c r="F1042" s="102"/>
      <c r="G1042" s="102"/>
      <c r="AH1042" s="324"/>
      <c r="AI1042" s="324"/>
      <c r="AP1042" s="324"/>
      <c r="AQ1042" s="324"/>
      <c r="BD1042" s="324"/>
      <c r="BE1042" s="324"/>
      <c r="BF1042" s="324"/>
      <c r="BG1042" s="324"/>
      <c r="BH1042" s="324"/>
      <c r="BI1042" s="324"/>
      <c r="BJ1042" s="324"/>
      <c r="BK1042" s="324"/>
      <c r="BL1042" s="324"/>
      <c r="BM1042" s="324"/>
      <c r="BN1042" s="324"/>
      <c r="BO1042" s="324"/>
      <c r="BW1042" s="325"/>
      <c r="BX1042" s="325"/>
      <c r="BY1042" s="325"/>
      <c r="BZ1042" s="325"/>
      <c r="CA1042" s="325"/>
      <c r="CB1042" s="325"/>
      <c r="CC1042" s="325"/>
      <c r="CD1042" s="325"/>
      <c r="CE1042" s="325"/>
      <c r="CF1042" s="325"/>
      <c r="CG1042" s="325"/>
      <c r="CH1042" s="325"/>
    </row>
    <row r="1043" spans="1:86" s="323" customFormat="1" x14ac:dyDescent="0.25">
      <c r="A1043" s="102"/>
      <c r="B1043" s="102"/>
      <c r="C1043" s="102"/>
      <c r="D1043" s="102"/>
      <c r="E1043" s="102"/>
      <c r="F1043" s="102"/>
      <c r="G1043" s="102"/>
      <c r="AH1043" s="324"/>
      <c r="AI1043" s="324"/>
      <c r="AP1043" s="324"/>
      <c r="AQ1043" s="324"/>
      <c r="BD1043" s="324"/>
      <c r="BE1043" s="324"/>
      <c r="BF1043" s="324"/>
      <c r="BG1043" s="324"/>
      <c r="BH1043" s="324"/>
      <c r="BI1043" s="324"/>
      <c r="BJ1043" s="324"/>
      <c r="BK1043" s="324"/>
      <c r="BL1043" s="324"/>
      <c r="BM1043" s="324"/>
      <c r="BN1043" s="324"/>
      <c r="BO1043" s="324"/>
      <c r="BW1043" s="325"/>
      <c r="BX1043" s="325"/>
      <c r="BY1043" s="325"/>
      <c r="BZ1043" s="325"/>
      <c r="CA1043" s="325"/>
      <c r="CB1043" s="325"/>
      <c r="CC1043" s="325"/>
      <c r="CD1043" s="325"/>
      <c r="CE1043" s="325"/>
      <c r="CF1043" s="325"/>
      <c r="CG1043" s="325"/>
      <c r="CH1043" s="325"/>
    </row>
    <row r="1044" spans="1:86" s="323" customFormat="1" x14ac:dyDescent="0.25">
      <c r="A1044" s="102"/>
      <c r="B1044" s="102"/>
      <c r="C1044" s="102"/>
      <c r="D1044" s="102"/>
      <c r="E1044" s="102"/>
      <c r="F1044" s="102"/>
      <c r="G1044" s="102"/>
      <c r="AH1044" s="324"/>
      <c r="AI1044" s="324"/>
      <c r="AP1044" s="324"/>
      <c r="AQ1044" s="324"/>
      <c r="BD1044" s="324"/>
      <c r="BE1044" s="324"/>
      <c r="BF1044" s="324"/>
      <c r="BG1044" s="324"/>
      <c r="BH1044" s="324"/>
      <c r="BI1044" s="324"/>
      <c r="BJ1044" s="324"/>
      <c r="BK1044" s="324"/>
      <c r="BL1044" s="324"/>
      <c r="BM1044" s="324"/>
      <c r="BN1044" s="324"/>
      <c r="BO1044" s="324"/>
      <c r="BW1044" s="325"/>
      <c r="BX1044" s="325"/>
      <c r="BY1044" s="325"/>
      <c r="BZ1044" s="325"/>
      <c r="CA1044" s="325"/>
      <c r="CB1044" s="325"/>
      <c r="CC1044" s="325"/>
      <c r="CD1044" s="325"/>
      <c r="CE1044" s="325"/>
      <c r="CF1044" s="325"/>
      <c r="CG1044" s="325"/>
      <c r="CH1044" s="325"/>
    </row>
    <row r="1045" spans="1:86" s="323" customFormat="1" x14ac:dyDescent="0.25">
      <c r="A1045" s="102"/>
      <c r="B1045" s="102"/>
      <c r="C1045" s="102"/>
      <c r="D1045" s="102"/>
      <c r="E1045" s="102"/>
      <c r="F1045" s="102"/>
      <c r="G1045" s="102"/>
      <c r="AH1045" s="324"/>
      <c r="AI1045" s="324"/>
      <c r="AP1045" s="324"/>
      <c r="AQ1045" s="324"/>
      <c r="BD1045" s="324"/>
      <c r="BE1045" s="324"/>
      <c r="BF1045" s="324"/>
      <c r="BG1045" s="324"/>
      <c r="BH1045" s="324"/>
      <c r="BI1045" s="324"/>
      <c r="BJ1045" s="324"/>
      <c r="BK1045" s="324"/>
      <c r="BL1045" s="324"/>
      <c r="BM1045" s="324"/>
      <c r="BN1045" s="324"/>
      <c r="BO1045" s="324"/>
      <c r="BW1045" s="325"/>
      <c r="BX1045" s="325"/>
      <c r="BY1045" s="325"/>
      <c r="BZ1045" s="325"/>
      <c r="CA1045" s="325"/>
      <c r="CB1045" s="325"/>
      <c r="CC1045" s="325"/>
      <c r="CD1045" s="325"/>
      <c r="CE1045" s="325"/>
      <c r="CF1045" s="325"/>
      <c r="CG1045" s="325"/>
      <c r="CH1045" s="325"/>
    </row>
    <row r="1046" spans="1:86" s="323" customFormat="1" x14ac:dyDescent="0.25">
      <c r="A1046" s="102"/>
      <c r="B1046" s="102"/>
      <c r="C1046" s="102"/>
      <c r="D1046" s="102"/>
      <c r="E1046" s="102"/>
      <c r="F1046" s="102"/>
      <c r="G1046" s="102"/>
      <c r="AH1046" s="324"/>
      <c r="AI1046" s="324"/>
      <c r="AP1046" s="324"/>
      <c r="AQ1046" s="324"/>
      <c r="BD1046" s="324"/>
      <c r="BE1046" s="324"/>
      <c r="BF1046" s="324"/>
      <c r="BG1046" s="324"/>
      <c r="BH1046" s="324"/>
      <c r="BI1046" s="324"/>
      <c r="BJ1046" s="324"/>
      <c r="BK1046" s="324"/>
      <c r="BL1046" s="324"/>
      <c r="BM1046" s="324"/>
      <c r="BN1046" s="324"/>
      <c r="BO1046" s="324"/>
      <c r="BW1046" s="325"/>
      <c r="BX1046" s="325"/>
      <c r="BY1046" s="325"/>
      <c r="BZ1046" s="325"/>
      <c r="CA1046" s="325"/>
      <c r="CB1046" s="325"/>
      <c r="CC1046" s="325"/>
      <c r="CD1046" s="325"/>
      <c r="CE1046" s="325"/>
      <c r="CF1046" s="325"/>
      <c r="CG1046" s="325"/>
      <c r="CH1046" s="325"/>
    </row>
    <row r="1047" spans="1:86" s="323" customFormat="1" x14ac:dyDescent="0.25">
      <c r="A1047" s="102"/>
      <c r="B1047" s="102"/>
      <c r="C1047" s="102"/>
      <c r="D1047" s="102"/>
      <c r="E1047" s="102"/>
      <c r="F1047" s="102"/>
      <c r="G1047" s="102"/>
      <c r="AH1047" s="324"/>
      <c r="AI1047" s="324"/>
      <c r="AP1047" s="324"/>
      <c r="AQ1047" s="324"/>
      <c r="BD1047" s="324"/>
      <c r="BE1047" s="324"/>
      <c r="BF1047" s="324"/>
      <c r="BG1047" s="324"/>
      <c r="BH1047" s="324"/>
      <c r="BI1047" s="324"/>
      <c r="BJ1047" s="324"/>
      <c r="BK1047" s="324"/>
      <c r="BL1047" s="324"/>
      <c r="BM1047" s="324"/>
      <c r="BN1047" s="324"/>
      <c r="BO1047" s="324"/>
      <c r="BW1047" s="325"/>
      <c r="BX1047" s="325"/>
      <c r="BY1047" s="325"/>
      <c r="BZ1047" s="325"/>
      <c r="CA1047" s="325"/>
      <c r="CB1047" s="325"/>
      <c r="CC1047" s="325"/>
      <c r="CD1047" s="325"/>
      <c r="CE1047" s="325"/>
      <c r="CF1047" s="325"/>
      <c r="CG1047" s="325"/>
      <c r="CH1047" s="325"/>
    </row>
    <row r="1048" spans="1:86" s="323" customFormat="1" x14ac:dyDescent="0.25">
      <c r="A1048" s="102"/>
      <c r="B1048" s="102"/>
      <c r="C1048" s="102"/>
      <c r="D1048" s="102"/>
      <c r="E1048" s="102"/>
      <c r="F1048" s="102"/>
      <c r="G1048" s="102"/>
      <c r="AH1048" s="324"/>
      <c r="AI1048" s="324"/>
      <c r="AP1048" s="324"/>
      <c r="AQ1048" s="324"/>
      <c r="BD1048" s="324"/>
      <c r="BE1048" s="324"/>
      <c r="BF1048" s="324"/>
      <c r="BG1048" s="324"/>
      <c r="BH1048" s="324"/>
      <c r="BI1048" s="324"/>
      <c r="BJ1048" s="324"/>
      <c r="BK1048" s="324"/>
      <c r="BL1048" s="324"/>
      <c r="BM1048" s="324"/>
      <c r="BN1048" s="324"/>
      <c r="BO1048" s="324"/>
      <c r="BW1048" s="325"/>
      <c r="BX1048" s="325"/>
      <c r="BY1048" s="325"/>
      <c r="BZ1048" s="325"/>
      <c r="CA1048" s="325"/>
      <c r="CB1048" s="325"/>
      <c r="CC1048" s="325"/>
      <c r="CD1048" s="325"/>
      <c r="CE1048" s="325"/>
      <c r="CF1048" s="325"/>
      <c r="CG1048" s="325"/>
      <c r="CH1048" s="325"/>
    </row>
    <row r="1049" spans="1:86" s="323" customFormat="1" x14ac:dyDescent="0.25">
      <c r="A1049" s="102"/>
      <c r="B1049" s="102"/>
      <c r="C1049" s="102"/>
      <c r="D1049" s="102"/>
      <c r="E1049" s="102"/>
      <c r="F1049" s="102"/>
      <c r="G1049" s="102"/>
      <c r="AH1049" s="324"/>
      <c r="AI1049" s="324"/>
      <c r="AP1049" s="324"/>
      <c r="AQ1049" s="324"/>
      <c r="BD1049" s="324"/>
      <c r="BE1049" s="324"/>
      <c r="BF1049" s="324"/>
      <c r="BG1049" s="324"/>
      <c r="BH1049" s="324"/>
      <c r="BI1049" s="324"/>
      <c r="BJ1049" s="324"/>
      <c r="BK1049" s="324"/>
      <c r="BL1049" s="324"/>
      <c r="BM1049" s="324"/>
      <c r="BN1049" s="324"/>
      <c r="BO1049" s="324"/>
      <c r="BW1049" s="325"/>
      <c r="BX1049" s="325"/>
      <c r="BY1049" s="325"/>
      <c r="BZ1049" s="325"/>
      <c r="CA1049" s="325"/>
      <c r="CB1049" s="325"/>
      <c r="CC1049" s="325"/>
      <c r="CD1049" s="325"/>
      <c r="CE1049" s="325"/>
      <c r="CF1049" s="325"/>
      <c r="CG1049" s="325"/>
      <c r="CH1049" s="325"/>
    </row>
    <row r="1050" spans="1:86" s="323" customFormat="1" x14ac:dyDescent="0.25">
      <c r="A1050" s="102"/>
      <c r="B1050" s="102"/>
      <c r="C1050" s="102"/>
      <c r="D1050" s="102"/>
      <c r="E1050" s="102"/>
      <c r="F1050" s="102"/>
      <c r="G1050" s="102"/>
      <c r="AH1050" s="324"/>
      <c r="AI1050" s="324"/>
      <c r="AP1050" s="324"/>
      <c r="AQ1050" s="324"/>
      <c r="BD1050" s="324"/>
      <c r="BE1050" s="324"/>
      <c r="BF1050" s="324"/>
      <c r="BG1050" s="324"/>
      <c r="BH1050" s="324"/>
      <c r="BI1050" s="324"/>
      <c r="BJ1050" s="324"/>
      <c r="BK1050" s="324"/>
      <c r="BL1050" s="324"/>
      <c r="BM1050" s="324"/>
      <c r="BN1050" s="324"/>
      <c r="BO1050" s="324"/>
      <c r="BW1050" s="325"/>
      <c r="BX1050" s="325"/>
      <c r="BY1050" s="325"/>
      <c r="BZ1050" s="325"/>
      <c r="CA1050" s="325"/>
      <c r="CB1050" s="325"/>
      <c r="CC1050" s="325"/>
      <c r="CD1050" s="325"/>
      <c r="CE1050" s="325"/>
      <c r="CF1050" s="325"/>
      <c r="CG1050" s="325"/>
      <c r="CH1050" s="325"/>
    </row>
    <row r="1051" spans="1:86" s="323" customFormat="1" x14ac:dyDescent="0.25">
      <c r="A1051" s="102"/>
      <c r="B1051" s="102"/>
      <c r="C1051" s="102"/>
      <c r="D1051" s="102"/>
      <c r="E1051" s="102"/>
      <c r="F1051" s="102"/>
      <c r="G1051" s="102"/>
      <c r="AH1051" s="324"/>
      <c r="AI1051" s="324"/>
      <c r="AP1051" s="324"/>
      <c r="AQ1051" s="324"/>
      <c r="BD1051" s="324"/>
      <c r="BE1051" s="324"/>
      <c r="BF1051" s="324"/>
      <c r="BG1051" s="324"/>
      <c r="BH1051" s="324"/>
      <c r="BI1051" s="324"/>
      <c r="BJ1051" s="324"/>
      <c r="BK1051" s="324"/>
      <c r="BL1051" s="324"/>
      <c r="BM1051" s="324"/>
      <c r="BN1051" s="324"/>
      <c r="BO1051" s="324"/>
      <c r="BW1051" s="325"/>
      <c r="BX1051" s="325"/>
      <c r="BY1051" s="325"/>
      <c r="BZ1051" s="325"/>
      <c r="CA1051" s="325"/>
      <c r="CB1051" s="325"/>
      <c r="CC1051" s="325"/>
      <c r="CD1051" s="325"/>
      <c r="CE1051" s="325"/>
      <c r="CF1051" s="325"/>
      <c r="CG1051" s="325"/>
      <c r="CH1051" s="325"/>
    </row>
    <row r="1052" spans="1:86" s="323" customFormat="1" x14ac:dyDescent="0.25">
      <c r="A1052" s="102"/>
      <c r="B1052" s="102"/>
      <c r="C1052" s="102"/>
      <c r="D1052" s="102"/>
      <c r="E1052" s="102"/>
      <c r="F1052" s="102"/>
      <c r="G1052" s="102"/>
      <c r="AH1052" s="324"/>
      <c r="AI1052" s="324"/>
      <c r="AP1052" s="324"/>
      <c r="AQ1052" s="324"/>
      <c r="BD1052" s="324"/>
      <c r="BE1052" s="324"/>
      <c r="BF1052" s="324"/>
      <c r="BG1052" s="324"/>
      <c r="BH1052" s="324"/>
      <c r="BI1052" s="324"/>
      <c r="BJ1052" s="324"/>
      <c r="BK1052" s="324"/>
      <c r="BL1052" s="324"/>
      <c r="BM1052" s="324"/>
      <c r="BN1052" s="324"/>
      <c r="BO1052" s="324"/>
      <c r="BW1052" s="325"/>
      <c r="BX1052" s="325"/>
      <c r="BY1052" s="325"/>
      <c r="BZ1052" s="325"/>
      <c r="CA1052" s="325"/>
      <c r="CB1052" s="325"/>
      <c r="CC1052" s="325"/>
      <c r="CD1052" s="325"/>
      <c r="CE1052" s="325"/>
      <c r="CF1052" s="325"/>
      <c r="CG1052" s="325"/>
      <c r="CH1052" s="325"/>
    </row>
    <row r="1053" spans="1:86" s="323" customFormat="1" x14ac:dyDescent="0.25">
      <c r="A1053" s="102"/>
      <c r="B1053" s="102"/>
      <c r="C1053" s="102"/>
      <c r="D1053" s="102"/>
      <c r="E1053" s="102"/>
      <c r="F1053" s="102"/>
      <c r="G1053" s="102"/>
      <c r="AH1053" s="324"/>
      <c r="AI1053" s="324"/>
      <c r="AP1053" s="324"/>
      <c r="AQ1053" s="324"/>
      <c r="BD1053" s="324"/>
      <c r="BE1053" s="324"/>
      <c r="BF1053" s="324"/>
      <c r="BG1053" s="324"/>
      <c r="BH1053" s="324"/>
      <c r="BI1053" s="324"/>
      <c r="BJ1053" s="324"/>
      <c r="BK1053" s="324"/>
      <c r="BL1053" s="324"/>
      <c r="BM1053" s="324"/>
      <c r="BN1053" s="324"/>
      <c r="BO1053" s="324"/>
      <c r="BW1053" s="325"/>
      <c r="BX1053" s="325"/>
      <c r="BY1053" s="325"/>
      <c r="BZ1053" s="325"/>
      <c r="CA1053" s="325"/>
      <c r="CB1053" s="325"/>
      <c r="CC1053" s="325"/>
      <c r="CD1053" s="325"/>
      <c r="CE1053" s="325"/>
      <c r="CF1053" s="325"/>
      <c r="CG1053" s="325"/>
      <c r="CH1053" s="325"/>
    </row>
    <row r="1054" spans="1:86" s="323" customFormat="1" x14ac:dyDescent="0.25">
      <c r="A1054" s="102"/>
      <c r="B1054" s="102"/>
      <c r="C1054" s="102"/>
      <c r="D1054" s="102"/>
      <c r="E1054" s="102"/>
      <c r="F1054" s="102"/>
      <c r="G1054" s="102"/>
      <c r="AH1054" s="324"/>
      <c r="AI1054" s="324"/>
      <c r="AP1054" s="324"/>
      <c r="AQ1054" s="324"/>
      <c r="BD1054" s="324"/>
      <c r="BE1054" s="324"/>
      <c r="BF1054" s="324"/>
      <c r="BG1054" s="324"/>
      <c r="BH1054" s="324"/>
      <c r="BI1054" s="324"/>
      <c r="BJ1054" s="324"/>
      <c r="BK1054" s="324"/>
      <c r="BL1054" s="324"/>
      <c r="BM1054" s="324"/>
      <c r="BN1054" s="324"/>
      <c r="BO1054" s="324"/>
      <c r="BW1054" s="325"/>
      <c r="BX1054" s="325"/>
      <c r="BY1054" s="325"/>
      <c r="BZ1054" s="325"/>
      <c r="CA1054" s="325"/>
      <c r="CB1054" s="325"/>
      <c r="CC1054" s="325"/>
      <c r="CD1054" s="325"/>
      <c r="CE1054" s="325"/>
      <c r="CF1054" s="325"/>
      <c r="CG1054" s="325"/>
      <c r="CH1054" s="325"/>
    </row>
    <row r="1055" spans="1:86" s="323" customFormat="1" x14ac:dyDescent="0.25">
      <c r="A1055" s="102"/>
      <c r="B1055" s="102"/>
      <c r="C1055" s="102"/>
      <c r="D1055" s="102"/>
      <c r="E1055" s="102"/>
      <c r="F1055" s="102"/>
      <c r="G1055" s="102"/>
      <c r="AH1055" s="324"/>
      <c r="AI1055" s="324"/>
      <c r="AP1055" s="324"/>
      <c r="AQ1055" s="324"/>
      <c r="BD1055" s="324"/>
      <c r="BE1055" s="324"/>
      <c r="BF1055" s="324"/>
      <c r="BG1055" s="324"/>
      <c r="BH1055" s="324"/>
      <c r="BI1055" s="324"/>
      <c r="BJ1055" s="324"/>
      <c r="BK1055" s="324"/>
      <c r="BL1055" s="324"/>
      <c r="BM1055" s="324"/>
      <c r="BN1055" s="324"/>
      <c r="BO1055" s="324"/>
      <c r="BW1055" s="325"/>
      <c r="BX1055" s="325"/>
      <c r="BY1055" s="325"/>
      <c r="BZ1055" s="325"/>
      <c r="CA1055" s="325"/>
      <c r="CB1055" s="325"/>
      <c r="CC1055" s="325"/>
      <c r="CD1055" s="325"/>
      <c r="CE1055" s="325"/>
      <c r="CF1055" s="325"/>
      <c r="CG1055" s="325"/>
      <c r="CH1055" s="325"/>
    </row>
    <row r="1056" spans="1:86" s="323" customFormat="1" x14ac:dyDescent="0.25">
      <c r="A1056" s="102"/>
      <c r="B1056" s="102"/>
      <c r="C1056" s="102"/>
      <c r="D1056" s="102"/>
      <c r="E1056" s="102"/>
      <c r="F1056" s="102"/>
      <c r="G1056" s="102"/>
      <c r="AH1056" s="324"/>
      <c r="AI1056" s="324"/>
      <c r="AP1056" s="324"/>
      <c r="AQ1056" s="324"/>
      <c r="BD1056" s="324"/>
      <c r="BE1056" s="324"/>
      <c r="BF1056" s="324"/>
      <c r="BG1056" s="324"/>
      <c r="BH1056" s="324"/>
      <c r="BI1056" s="324"/>
      <c r="BJ1056" s="324"/>
      <c r="BK1056" s="324"/>
      <c r="BL1056" s="324"/>
      <c r="BM1056" s="324"/>
      <c r="BN1056" s="324"/>
      <c r="BO1056" s="324"/>
      <c r="BW1056" s="325"/>
      <c r="BX1056" s="325"/>
      <c r="BY1056" s="325"/>
      <c r="BZ1056" s="325"/>
      <c r="CA1056" s="325"/>
      <c r="CB1056" s="325"/>
      <c r="CC1056" s="325"/>
      <c r="CD1056" s="325"/>
      <c r="CE1056" s="325"/>
      <c r="CF1056" s="325"/>
      <c r="CG1056" s="325"/>
      <c r="CH1056" s="325"/>
    </row>
    <row r="1057" spans="1:86" s="323" customFormat="1" x14ac:dyDescent="0.25">
      <c r="A1057" s="102"/>
      <c r="B1057" s="102"/>
      <c r="C1057" s="102"/>
      <c r="D1057" s="102"/>
      <c r="E1057" s="102"/>
      <c r="F1057" s="102"/>
      <c r="G1057" s="102"/>
      <c r="AH1057" s="324"/>
      <c r="AI1057" s="324"/>
      <c r="AP1057" s="324"/>
      <c r="AQ1057" s="324"/>
      <c r="BD1057" s="324"/>
      <c r="BE1057" s="324"/>
      <c r="BF1057" s="324"/>
      <c r="BG1057" s="324"/>
      <c r="BH1057" s="324"/>
      <c r="BI1057" s="324"/>
      <c r="BJ1057" s="324"/>
      <c r="BK1057" s="324"/>
      <c r="BL1057" s="324"/>
      <c r="BM1057" s="324"/>
      <c r="BN1057" s="324"/>
      <c r="BO1057" s="324"/>
      <c r="BW1057" s="325"/>
      <c r="BX1057" s="325"/>
      <c r="BY1057" s="325"/>
      <c r="BZ1057" s="325"/>
      <c r="CA1057" s="325"/>
      <c r="CB1057" s="325"/>
      <c r="CC1057" s="325"/>
      <c r="CD1057" s="325"/>
      <c r="CE1057" s="325"/>
      <c r="CF1057" s="325"/>
      <c r="CG1057" s="325"/>
      <c r="CH1057" s="325"/>
    </row>
    <row r="1058" spans="1:86" s="323" customFormat="1" x14ac:dyDescent="0.25">
      <c r="A1058" s="102"/>
      <c r="B1058" s="102"/>
      <c r="C1058" s="102"/>
      <c r="D1058" s="102"/>
      <c r="E1058" s="102"/>
      <c r="F1058" s="102"/>
      <c r="G1058" s="102"/>
      <c r="AH1058" s="324"/>
      <c r="AI1058" s="324"/>
      <c r="AP1058" s="324"/>
      <c r="AQ1058" s="324"/>
      <c r="BD1058" s="324"/>
      <c r="BE1058" s="324"/>
      <c r="BF1058" s="324"/>
      <c r="BG1058" s="324"/>
      <c r="BH1058" s="324"/>
      <c r="BI1058" s="324"/>
      <c r="BJ1058" s="324"/>
      <c r="BK1058" s="324"/>
      <c r="BL1058" s="324"/>
      <c r="BM1058" s="324"/>
      <c r="BN1058" s="324"/>
      <c r="BO1058" s="324"/>
      <c r="BW1058" s="325"/>
      <c r="BX1058" s="325"/>
      <c r="BY1058" s="325"/>
      <c r="BZ1058" s="325"/>
      <c r="CA1058" s="325"/>
      <c r="CB1058" s="325"/>
      <c r="CC1058" s="325"/>
      <c r="CD1058" s="325"/>
      <c r="CE1058" s="325"/>
      <c r="CF1058" s="325"/>
      <c r="CG1058" s="325"/>
      <c r="CH1058" s="325"/>
    </row>
    <row r="1059" spans="1:86" s="323" customFormat="1" x14ac:dyDescent="0.25">
      <c r="A1059" s="102"/>
      <c r="B1059" s="102"/>
      <c r="C1059" s="102"/>
      <c r="D1059" s="102"/>
      <c r="E1059" s="102"/>
      <c r="F1059" s="102"/>
      <c r="G1059" s="102"/>
      <c r="AH1059" s="324"/>
      <c r="AI1059" s="324"/>
      <c r="AP1059" s="324"/>
      <c r="AQ1059" s="324"/>
      <c r="BD1059" s="324"/>
      <c r="BE1059" s="324"/>
      <c r="BF1059" s="324"/>
      <c r="BG1059" s="324"/>
      <c r="BH1059" s="324"/>
      <c r="BI1059" s="324"/>
      <c r="BJ1059" s="324"/>
      <c r="BK1059" s="324"/>
      <c r="BL1059" s="324"/>
      <c r="BM1059" s="324"/>
      <c r="BN1059" s="324"/>
      <c r="BO1059" s="324"/>
      <c r="BW1059" s="325"/>
      <c r="BX1059" s="325"/>
      <c r="BY1059" s="325"/>
      <c r="BZ1059" s="325"/>
      <c r="CA1059" s="325"/>
      <c r="CB1059" s="325"/>
      <c r="CC1059" s="325"/>
      <c r="CD1059" s="325"/>
      <c r="CE1059" s="325"/>
      <c r="CF1059" s="325"/>
      <c r="CG1059" s="325"/>
      <c r="CH1059" s="325"/>
    </row>
    <row r="1060" spans="1:86" s="323" customFormat="1" x14ac:dyDescent="0.25">
      <c r="A1060" s="102"/>
      <c r="B1060" s="102"/>
      <c r="C1060" s="102"/>
      <c r="D1060" s="102"/>
      <c r="E1060" s="102"/>
      <c r="F1060" s="102"/>
      <c r="G1060" s="102"/>
      <c r="AH1060" s="324"/>
      <c r="AI1060" s="324"/>
      <c r="AP1060" s="324"/>
      <c r="AQ1060" s="324"/>
      <c r="BD1060" s="324"/>
      <c r="BE1060" s="324"/>
      <c r="BF1060" s="324"/>
      <c r="BG1060" s="324"/>
      <c r="BH1060" s="324"/>
      <c r="BI1060" s="324"/>
      <c r="BJ1060" s="324"/>
      <c r="BK1060" s="324"/>
      <c r="BL1060" s="324"/>
      <c r="BM1060" s="324"/>
      <c r="BN1060" s="324"/>
      <c r="BO1060" s="324"/>
      <c r="BW1060" s="325"/>
      <c r="BX1060" s="325"/>
      <c r="BY1060" s="325"/>
      <c r="BZ1060" s="325"/>
      <c r="CA1060" s="325"/>
      <c r="CB1060" s="325"/>
      <c r="CC1060" s="325"/>
      <c r="CD1060" s="325"/>
      <c r="CE1060" s="325"/>
      <c r="CF1060" s="325"/>
      <c r="CG1060" s="325"/>
      <c r="CH1060" s="325"/>
    </row>
    <row r="1061" spans="1:86" s="323" customFormat="1" x14ac:dyDescent="0.25">
      <c r="A1061" s="102"/>
      <c r="B1061" s="102"/>
      <c r="C1061" s="102"/>
      <c r="D1061" s="102"/>
      <c r="E1061" s="102"/>
      <c r="F1061" s="102"/>
      <c r="G1061" s="102"/>
      <c r="AH1061" s="324"/>
      <c r="AI1061" s="324"/>
      <c r="AP1061" s="324"/>
      <c r="AQ1061" s="324"/>
      <c r="BD1061" s="324"/>
      <c r="BE1061" s="324"/>
      <c r="BF1061" s="324"/>
      <c r="BG1061" s="324"/>
      <c r="BH1061" s="324"/>
      <c r="BI1061" s="324"/>
      <c r="BJ1061" s="324"/>
      <c r="BK1061" s="324"/>
      <c r="BL1061" s="324"/>
      <c r="BM1061" s="324"/>
      <c r="BN1061" s="324"/>
      <c r="BO1061" s="324"/>
      <c r="BW1061" s="325"/>
      <c r="BX1061" s="325"/>
      <c r="BY1061" s="325"/>
      <c r="BZ1061" s="325"/>
      <c r="CA1061" s="325"/>
      <c r="CB1061" s="325"/>
      <c r="CC1061" s="325"/>
      <c r="CD1061" s="325"/>
      <c r="CE1061" s="325"/>
      <c r="CF1061" s="325"/>
      <c r="CG1061" s="325"/>
      <c r="CH1061" s="325"/>
    </row>
    <row r="1062" spans="1:86" s="323" customFormat="1" x14ac:dyDescent="0.25">
      <c r="A1062" s="102"/>
      <c r="B1062" s="102"/>
      <c r="C1062" s="102"/>
      <c r="D1062" s="102"/>
      <c r="E1062" s="102"/>
      <c r="F1062" s="102"/>
      <c r="G1062" s="102"/>
      <c r="AH1062" s="324"/>
      <c r="AI1062" s="324"/>
      <c r="AP1062" s="324"/>
      <c r="AQ1062" s="324"/>
      <c r="BD1062" s="324"/>
      <c r="BE1062" s="324"/>
      <c r="BF1062" s="324"/>
      <c r="BG1062" s="324"/>
      <c r="BH1062" s="324"/>
      <c r="BI1062" s="324"/>
      <c r="BJ1062" s="324"/>
      <c r="BK1062" s="324"/>
      <c r="BL1062" s="324"/>
      <c r="BM1062" s="324"/>
      <c r="BN1062" s="324"/>
      <c r="BO1062" s="324"/>
      <c r="BW1062" s="325"/>
      <c r="BX1062" s="325"/>
      <c r="BY1062" s="325"/>
      <c r="BZ1062" s="325"/>
      <c r="CA1062" s="325"/>
      <c r="CB1062" s="325"/>
      <c r="CC1062" s="325"/>
      <c r="CD1062" s="325"/>
      <c r="CE1062" s="325"/>
      <c r="CF1062" s="325"/>
      <c r="CG1062" s="325"/>
      <c r="CH1062" s="325"/>
    </row>
    <row r="1063" spans="1:86" s="323" customFormat="1" x14ac:dyDescent="0.25">
      <c r="A1063" s="102"/>
      <c r="B1063" s="102"/>
      <c r="C1063" s="102"/>
      <c r="D1063" s="102"/>
      <c r="E1063" s="102"/>
      <c r="F1063" s="102"/>
      <c r="G1063" s="102"/>
      <c r="AH1063" s="324"/>
      <c r="AI1063" s="324"/>
      <c r="AP1063" s="324"/>
      <c r="AQ1063" s="324"/>
      <c r="BD1063" s="324"/>
      <c r="BE1063" s="324"/>
      <c r="BF1063" s="324"/>
      <c r="BG1063" s="324"/>
      <c r="BH1063" s="324"/>
      <c r="BI1063" s="324"/>
      <c r="BJ1063" s="324"/>
      <c r="BK1063" s="324"/>
      <c r="BL1063" s="324"/>
      <c r="BM1063" s="324"/>
      <c r="BN1063" s="324"/>
      <c r="BO1063" s="324"/>
      <c r="BW1063" s="325"/>
      <c r="BX1063" s="325"/>
      <c r="BY1063" s="325"/>
      <c r="BZ1063" s="325"/>
      <c r="CA1063" s="325"/>
      <c r="CB1063" s="325"/>
      <c r="CC1063" s="325"/>
      <c r="CD1063" s="325"/>
      <c r="CE1063" s="325"/>
      <c r="CF1063" s="325"/>
      <c r="CG1063" s="325"/>
      <c r="CH1063" s="325"/>
    </row>
    <row r="1064" spans="1:86" s="323" customFormat="1" x14ac:dyDescent="0.25">
      <c r="A1064" s="102"/>
      <c r="B1064" s="102"/>
      <c r="C1064" s="102"/>
      <c r="D1064" s="102"/>
      <c r="E1064" s="102"/>
      <c r="F1064" s="102"/>
      <c r="G1064" s="102"/>
      <c r="AH1064" s="324"/>
      <c r="AI1064" s="324"/>
      <c r="AP1064" s="324"/>
      <c r="AQ1064" s="324"/>
      <c r="BD1064" s="324"/>
      <c r="BE1064" s="324"/>
      <c r="BF1064" s="324"/>
      <c r="BG1064" s="324"/>
      <c r="BH1064" s="324"/>
      <c r="BI1064" s="324"/>
      <c r="BJ1064" s="324"/>
      <c r="BK1064" s="324"/>
      <c r="BL1064" s="324"/>
      <c r="BM1064" s="324"/>
      <c r="BN1064" s="324"/>
      <c r="BO1064" s="324"/>
      <c r="BW1064" s="325"/>
      <c r="BX1064" s="325"/>
      <c r="BY1064" s="325"/>
      <c r="BZ1064" s="325"/>
      <c r="CA1064" s="325"/>
      <c r="CB1064" s="325"/>
      <c r="CC1064" s="325"/>
      <c r="CD1064" s="325"/>
      <c r="CE1064" s="325"/>
      <c r="CF1064" s="325"/>
      <c r="CG1064" s="325"/>
      <c r="CH1064" s="325"/>
    </row>
    <row r="1065" spans="1:86" s="323" customFormat="1" x14ac:dyDescent="0.25">
      <c r="A1065" s="102"/>
      <c r="B1065" s="102"/>
      <c r="C1065" s="102"/>
      <c r="D1065" s="102"/>
      <c r="E1065" s="102"/>
      <c r="F1065" s="102"/>
      <c r="G1065" s="102"/>
      <c r="AH1065" s="324"/>
      <c r="AI1065" s="324"/>
      <c r="AP1065" s="324"/>
      <c r="AQ1065" s="324"/>
      <c r="BD1065" s="324"/>
      <c r="BE1065" s="324"/>
      <c r="BF1065" s="324"/>
      <c r="BG1065" s="324"/>
      <c r="BH1065" s="324"/>
      <c r="BI1065" s="324"/>
      <c r="BJ1065" s="324"/>
      <c r="BK1065" s="324"/>
      <c r="BL1065" s="324"/>
      <c r="BM1065" s="324"/>
      <c r="BN1065" s="324"/>
      <c r="BO1065" s="324"/>
      <c r="BW1065" s="325"/>
      <c r="BX1065" s="325"/>
      <c r="BY1065" s="325"/>
      <c r="BZ1065" s="325"/>
      <c r="CA1065" s="325"/>
      <c r="CB1065" s="325"/>
      <c r="CC1065" s="325"/>
      <c r="CD1065" s="325"/>
      <c r="CE1065" s="325"/>
      <c r="CF1065" s="325"/>
      <c r="CG1065" s="325"/>
      <c r="CH1065" s="325"/>
    </row>
    <row r="1066" spans="1:86" s="323" customFormat="1" x14ac:dyDescent="0.25">
      <c r="A1066" s="102"/>
      <c r="B1066" s="102"/>
      <c r="C1066" s="102"/>
      <c r="D1066" s="102"/>
      <c r="E1066" s="102"/>
      <c r="F1066" s="102"/>
      <c r="G1066" s="102"/>
      <c r="AH1066" s="324"/>
      <c r="AI1066" s="324"/>
      <c r="AP1066" s="324"/>
      <c r="AQ1066" s="324"/>
      <c r="BD1066" s="324"/>
      <c r="BE1066" s="324"/>
      <c r="BF1066" s="324"/>
      <c r="BG1066" s="324"/>
      <c r="BH1066" s="324"/>
      <c r="BI1066" s="324"/>
      <c r="BJ1066" s="324"/>
      <c r="BK1066" s="324"/>
      <c r="BL1066" s="324"/>
      <c r="BM1066" s="324"/>
      <c r="BN1066" s="324"/>
      <c r="BO1066" s="324"/>
      <c r="BW1066" s="325"/>
      <c r="BX1066" s="325"/>
      <c r="BY1066" s="325"/>
      <c r="BZ1066" s="325"/>
      <c r="CA1066" s="325"/>
      <c r="CB1066" s="325"/>
      <c r="CC1066" s="325"/>
      <c r="CD1066" s="325"/>
      <c r="CE1066" s="325"/>
      <c r="CF1066" s="325"/>
      <c r="CG1066" s="325"/>
      <c r="CH1066" s="325"/>
    </row>
    <row r="1067" spans="1:86" s="323" customFormat="1" x14ac:dyDescent="0.25">
      <c r="A1067" s="102"/>
      <c r="B1067" s="102"/>
      <c r="C1067" s="102"/>
      <c r="D1067" s="102"/>
      <c r="E1067" s="102"/>
      <c r="F1067" s="102"/>
      <c r="G1067" s="102"/>
      <c r="AH1067" s="324"/>
      <c r="AI1067" s="324"/>
      <c r="AP1067" s="324"/>
      <c r="AQ1067" s="324"/>
      <c r="BD1067" s="324"/>
      <c r="BE1067" s="324"/>
      <c r="BF1067" s="324"/>
      <c r="BG1067" s="324"/>
      <c r="BH1067" s="324"/>
      <c r="BI1067" s="324"/>
      <c r="BJ1067" s="324"/>
      <c r="BK1067" s="324"/>
      <c r="BL1067" s="324"/>
      <c r="BM1067" s="324"/>
      <c r="BN1067" s="324"/>
      <c r="BO1067" s="324"/>
      <c r="BW1067" s="325"/>
      <c r="BX1067" s="325"/>
      <c r="BY1067" s="325"/>
      <c r="BZ1067" s="325"/>
      <c r="CA1067" s="325"/>
      <c r="CB1067" s="325"/>
      <c r="CC1067" s="325"/>
      <c r="CD1067" s="325"/>
      <c r="CE1067" s="325"/>
      <c r="CF1067" s="325"/>
      <c r="CG1067" s="325"/>
      <c r="CH1067" s="325"/>
    </row>
    <row r="1068" spans="1:86" s="323" customFormat="1" x14ac:dyDescent="0.25">
      <c r="A1068" s="102"/>
      <c r="B1068" s="102"/>
      <c r="C1068" s="102"/>
      <c r="D1068" s="102"/>
      <c r="E1068" s="102"/>
      <c r="F1068" s="102"/>
      <c r="G1068" s="102"/>
      <c r="AH1068" s="324"/>
      <c r="AI1068" s="324"/>
      <c r="AP1068" s="324"/>
      <c r="AQ1068" s="324"/>
      <c r="BD1068" s="324"/>
      <c r="BE1068" s="324"/>
      <c r="BF1068" s="324"/>
      <c r="BG1068" s="324"/>
      <c r="BH1068" s="324"/>
      <c r="BI1068" s="324"/>
      <c r="BJ1068" s="324"/>
      <c r="BK1068" s="324"/>
      <c r="BL1068" s="324"/>
      <c r="BM1068" s="324"/>
      <c r="BN1068" s="324"/>
      <c r="BO1068" s="324"/>
      <c r="BW1068" s="325"/>
      <c r="BX1068" s="325"/>
      <c r="BY1068" s="325"/>
      <c r="BZ1068" s="325"/>
      <c r="CA1068" s="325"/>
      <c r="CB1068" s="325"/>
      <c r="CC1068" s="325"/>
      <c r="CD1068" s="325"/>
      <c r="CE1068" s="325"/>
      <c r="CF1068" s="325"/>
      <c r="CG1068" s="325"/>
      <c r="CH1068" s="325"/>
    </row>
    <row r="1069" spans="1:86" s="323" customFormat="1" x14ac:dyDescent="0.25">
      <c r="A1069" s="102"/>
      <c r="B1069" s="102"/>
      <c r="C1069" s="102"/>
      <c r="D1069" s="102"/>
      <c r="E1069" s="102"/>
      <c r="F1069" s="102"/>
      <c r="G1069" s="102"/>
      <c r="AH1069" s="324"/>
      <c r="AI1069" s="324"/>
      <c r="AP1069" s="324"/>
      <c r="AQ1069" s="324"/>
      <c r="BD1069" s="324"/>
      <c r="BE1069" s="324"/>
      <c r="BF1069" s="324"/>
      <c r="BG1069" s="324"/>
      <c r="BH1069" s="324"/>
      <c r="BI1069" s="324"/>
      <c r="BJ1069" s="324"/>
      <c r="BK1069" s="324"/>
      <c r="BL1069" s="324"/>
      <c r="BM1069" s="324"/>
      <c r="BN1069" s="324"/>
      <c r="BO1069" s="324"/>
      <c r="BW1069" s="325"/>
      <c r="BX1069" s="325"/>
      <c r="BY1069" s="325"/>
      <c r="BZ1069" s="325"/>
      <c r="CA1069" s="325"/>
      <c r="CB1069" s="325"/>
      <c r="CC1069" s="325"/>
      <c r="CD1069" s="325"/>
      <c r="CE1069" s="325"/>
      <c r="CF1069" s="325"/>
      <c r="CG1069" s="325"/>
      <c r="CH1069" s="325"/>
    </row>
    <row r="1070" spans="1:86" s="323" customFormat="1" x14ac:dyDescent="0.25">
      <c r="A1070" s="102"/>
      <c r="B1070" s="102"/>
      <c r="C1070" s="102"/>
      <c r="D1070" s="102"/>
      <c r="E1070" s="102"/>
      <c r="F1070" s="102"/>
      <c r="G1070" s="102"/>
      <c r="AH1070" s="324"/>
      <c r="AI1070" s="324"/>
      <c r="AP1070" s="324"/>
      <c r="AQ1070" s="324"/>
      <c r="BD1070" s="324"/>
      <c r="BE1070" s="324"/>
      <c r="BF1070" s="324"/>
      <c r="BG1070" s="324"/>
      <c r="BH1070" s="324"/>
      <c r="BI1070" s="324"/>
      <c r="BJ1070" s="324"/>
      <c r="BK1070" s="324"/>
      <c r="BL1070" s="324"/>
      <c r="BM1070" s="324"/>
      <c r="BN1070" s="324"/>
      <c r="BO1070" s="324"/>
      <c r="BW1070" s="325"/>
      <c r="BX1070" s="325"/>
      <c r="BY1070" s="325"/>
      <c r="BZ1070" s="325"/>
      <c r="CA1070" s="325"/>
      <c r="CB1070" s="325"/>
      <c r="CC1070" s="325"/>
      <c r="CD1070" s="325"/>
      <c r="CE1070" s="325"/>
      <c r="CF1070" s="325"/>
      <c r="CG1070" s="325"/>
      <c r="CH1070" s="325"/>
    </row>
    <row r="1071" spans="1:86" s="323" customFormat="1" x14ac:dyDescent="0.25">
      <c r="A1071" s="102"/>
      <c r="B1071" s="102"/>
      <c r="C1071" s="102"/>
      <c r="D1071" s="102"/>
      <c r="E1071" s="102"/>
      <c r="F1071" s="102"/>
      <c r="G1071" s="102"/>
      <c r="AH1071" s="324"/>
      <c r="AI1071" s="324"/>
      <c r="AP1071" s="324"/>
      <c r="AQ1071" s="324"/>
      <c r="BD1071" s="324"/>
      <c r="BE1071" s="324"/>
      <c r="BF1071" s="324"/>
      <c r="BG1071" s="324"/>
      <c r="BH1071" s="324"/>
      <c r="BI1071" s="324"/>
      <c r="BJ1071" s="324"/>
      <c r="BK1071" s="324"/>
      <c r="BL1071" s="324"/>
      <c r="BM1071" s="324"/>
      <c r="BN1071" s="324"/>
      <c r="BO1071" s="324"/>
      <c r="BW1071" s="325"/>
      <c r="BX1071" s="325"/>
      <c r="BY1071" s="325"/>
      <c r="BZ1071" s="325"/>
      <c r="CA1071" s="325"/>
      <c r="CB1071" s="325"/>
      <c r="CC1071" s="325"/>
      <c r="CD1071" s="325"/>
      <c r="CE1071" s="325"/>
      <c r="CF1071" s="325"/>
      <c r="CG1071" s="325"/>
      <c r="CH1071" s="325"/>
    </row>
    <row r="1072" spans="1:86" s="323" customFormat="1" x14ac:dyDescent="0.25">
      <c r="A1072" s="102"/>
      <c r="B1072" s="102"/>
      <c r="C1072" s="102"/>
      <c r="D1072" s="102"/>
      <c r="E1072" s="102"/>
      <c r="F1072" s="102"/>
      <c r="G1072" s="102"/>
      <c r="AH1072" s="324"/>
      <c r="AI1072" s="324"/>
      <c r="AP1072" s="324"/>
      <c r="AQ1072" s="324"/>
      <c r="BD1072" s="324"/>
      <c r="BE1072" s="324"/>
      <c r="BF1072" s="324"/>
      <c r="BG1072" s="324"/>
      <c r="BH1072" s="324"/>
      <c r="BI1072" s="324"/>
      <c r="BJ1072" s="324"/>
      <c r="BK1072" s="324"/>
      <c r="BL1072" s="324"/>
      <c r="BM1072" s="324"/>
      <c r="BN1072" s="324"/>
      <c r="BO1072" s="324"/>
      <c r="BW1072" s="325"/>
      <c r="BX1072" s="325"/>
      <c r="BY1072" s="325"/>
      <c r="BZ1072" s="325"/>
      <c r="CA1072" s="325"/>
      <c r="CB1072" s="325"/>
      <c r="CC1072" s="325"/>
      <c r="CD1072" s="325"/>
      <c r="CE1072" s="325"/>
      <c r="CF1072" s="325"/>
      <c r="CG1072" s="325"/>
      <c r="CH1072" s="325"/>
    </row>
    <row r="1073" spans="1:86" s="323" customFormat="1" x14ac:dyDescent="0.25">
      <c r="A1073" s="102"/>
      <c r="B1073" s="102"/>
      <c r="C1073" s="102"/>
      <c r="D1073" s="102"/>
      <c r="E1073" s="102"/>
      <c r="F1073" s="102"/>
      <c r="G1073" s="102"/>
      <c r="AH1073" s="324"/>
      <c r="AI1073" s="324"/>
      <c r="AP1073" s="324"/>
      <c r="AQ1073" s="324"/>
      <c r="BD1073" s="324"/>
      <c r="BE1073" s="324"/>
      <c r="BF1073" s="324"/>
      <c r="BG1073" s="324"/>
      <c r="BH1073" s="324"/>
      <c r="BI1073" s="324"/>
      <c r="BJ1073" s="324"/>
      <c r="BK1073" s="324"/>
      <c r="BL1073" s="324"/>
      <c r="BM1073" s="324"/>
      <c r="BN1073" s="324"/>
      <c r="BO1073" s="324"/>
      <c r="BW1073" s="325"/>
      <c r="BX1073" s="325"/>
      <c r="BY1073" s="325"/>
      <c r="BZ1073" s="325"/>
      <c r="CA1073" s="325"/>
      <c r="CB1073" s="325"/>
      <c r="CC1073" s="325"/>
      <c r="CD1073" s="325"/>
      <c r="CE1073" s="325"/>
      <c r="CF1073" s="325"/>
      <c r="CG1073" s="325"/>
      <c r="CH1073" s="325"/>
    </row>
    <row r="1074" spans="1:86" s="323" customFormat="1" x14ac:dyDescent="0.25">
      <c r="A1074" s="102"/>
      <c r="B1074" s="102"/>
      <c r="C1074" s="102"/>
      <c r="D1074" s="102"/>
      <c r="E1074" s="102"/>
      <c r="F1074" s="102"/>
      <c r="G1074" s="102"/>
      <c r="AH1074" s="324"/>
      <c r="AI1074" s="324"/>
      <c r="AP1074" s="324"/>
      <c r="AQ1074" s="324"/>
      <c r="BD1074" s="324"/>
      <c r="BE1074" s="324"/>
      <c r="BF1074" s="324"/>
      <c r="BG1074" s="324"/>
      <c r="BH1074" s="324"/>
      <c r="BI1074" s="324"/>
      <c r="BJ1074" s="324"/>
      <c r="BK1074" s="324"/>
      <c r="BL1074" s="324"/>
      <c r="BM1074" s="324"/>
      <c r="BN1074" s="324"/>
      <c r="BO1074" s="324"/>
      <c r="BW1074" s="325"/>
      <c r="BX1074" s="325"/>
      <c r="BY1074" s="325"/>
      <c r="BZ1074" s="325"/>
      <c r="CA1074" s="325"/>
      <c r="CB1074" s="325"/>
      <c r="CC1074" s="325"/>
      <c r="CD1074" s="325"/>
      <c r="CE1074" s="325"/>
      <c r="CF1074" s="325"/>
      <c r="CG1074" s="325"/>
      <c r="CH1074" s="325"/>
    </row>
    <row r="1075" spans="1:86" s="323" customFormat="1" x14ac:dyDescent="0.25">
      <c r="A1075" s="102"/>
      <c r="B1075" s="102"/>
      <c r="C1075" s="102"/>
      <c r="D1075" s="102"/>
      <c r="E1075" s="102"/>
      <c r="F1075" s="102"/>
      <c r="G1075" s="102"/>
      <c r="AH1075" s="324"/>
      <c r="AI1075" s="324"/>
      <c r="AP1075" s="324"/>
      <c r="AQ1075" s="324"/>
      <c r="BD1075" s="324"/>
      <c r="BE1075" s="324"/>
      <c r="BF1075" s="324"/>
      <c r="BG1075" s="324"/>
      <c r="BH1075" s="324"/>
      <c r="BI1075" s="324"/>
      <c r="BJ1075" s="324"/>
      <c r="BK1075" s="324"/>
      <c r="BL1075" s="324"/>
      <c r="BM1075" s="324"/>
      <c r="BN1075" s="324"/>
      <c r="BO1075" s="324"/>
      <c r="BW1075" s="325"/>
      <c r="BX1075" s="325"/>
      <c r="BY1075" s="325"/>
      <c r="BZ1075" s="325"/>
      <c r="CA1075" s="325"/>
      <c r="CB1075" s="325"/>
      <c r="CC1075" s="325"/>
      <c r="CD1075" s="325"/>
      <c r="CE1075" s="325"/>
      <c r="CF1075" s="325"/>
      <c r="CG1075" s="325"/>
      <c r="CH1075" s="325"/>
    </row>
    <row r="1076" spans="1:86" s="323" customFormat="1" x14ac:dyDescent="0.25">
      <c r="A1076" s="102"/>
      <c r="B1076" s="102"/>
      <c r="C1076" s="102"/>
      <c r="D1076" s="102"/>
      <c r="E1076" s="102"/>
      <c r="F1076" s="102"/>
      <c r="G1076" s="102"/>
      <c r="AH1076" s="324"/>
      <c r="AI1076" s="324"/>
      <c r="AP1076" s="324"/>
      <c r="AQ1076" s="324"/>
      <c r="BD1076" s="324"/>
      <c r="BE1076" s="324"/>
      <c r="BF1076" s="324"/>
      <c r="BG1076" s="324"/>
      <c r="BH1076" s="324"/>
      <c r="BI1076" s="324"/>
      <c r="BJ1076" s="324"/>
      <c r="BK1076" s="324"/>
      <c r="BL1076" s="324"/>
      <c r="BM1076" s="324"/>
      <c r="BN1076" s="324"/>
      <c r="BO1076" s="324"/>
      <c r="BW1076" s="325"/>
      <c r="BX1076" s="325"/>
      <c r="BY1076" s="325"/>
      <c r="BZ1076" s="325"/>
      <c r="CA1076" s="325"/>
      <c r="CB1076" s="325"/>
      <c r="CC1076" s="325"/>
      <c r="CD1076" s="325"/>
      <c r="CE1076" s="325"/>
      <c r="CF1076" s="325"/>
      <c r="CG1076" s="325"/>
      <c r="CH1076" s="325"/>
    </row>
    <row r="1077" spans="1:86" s="323" customFormat="1" x14ac:dyDescent="0.25">
      <c r="A1077" s="102"/>
      <c r="B1077" s="102"/>
      <c r="C1077" s="102"/>
      <c r="D1077" s="102"/>
      <c r="E1077" s="102"/>
      <c r="F1077" s="102"/>
      <c r="G1077" s="102"/>
      <c r="AH1077" s="324"/>
      <c r="AI1077" s="324"/>
      <c r="AP1077" s="324"/>
      <c r="AQ1077" s="324"/>
      <c r="BD1077" s="324"/>
      <c r="BE1077" s="324"/>
      <c r="BF1077" s="324"/>
      <c r="BG1077" s="324"/>
      <c r="BH1077" s="324"/>
      <c r="BI1077" s="324"/>
      <c r="BJ1077" s="324"/>
      <c r="BK1077" s="324"/>
      <c r="BL1077" s="324"/>
      <c r="BM1077" s="324"/>
      <c r="BN1077" s="324"/>
      <c r="BO1077" s="324"/>
      <c r="BW1077" s="325"/>
      <c r="BX1077" s="325"/>
      <c r="BY1077" s="325"/>
      <c r="BZ1077" s="325"/>
      <c r="CA1077" s="325"/>
      <c r="CB1077" s="325"/>
      <c r="CC1077" s="325"/>
      <c r="CD1077" s="325"/>
      <c r="CE1077" s="325"/>
      <c r="CF1077" s="325"/>
      <c r="CG1077" s="325"/>
      <c r="CH1077" s="325"/>
    </row>
    <row r="1078" spans="1:86" s="323" customFormat="1" x14ac:dyDescent="0.25">
      <c r="A1078" s="102"/>
      <c r="B1078" s="102"/>
      <c r="C1078" s="102"/>
      <c r="D1078" s="102"/>
      <c r="E1078" s="102"/>
      <c r="F1078" s="102"/>
      <c r="G1078" s="102"/>
      <c r="AH1078" s="324"/>
      <c r="AI1078" s="324"/>
      <c r="AP1078" s="324"/>
      <c r="AQ1078" s="324"/>
      <c r="BD1078" s="324"/>
      <c r="BE1078" s="324"/>
      <c r="BF1078" s="324"/>
      <c r="BG1078" s="324"/>
      <c r="BH1078" s="324"/>
      <c r="BI1078" s="324"/>
      <c r="BJ1078" s="324"/>
      <c r="BK1078" s="324"/>
      <c r="BL1078" s="324"/>
      <c r="BM1078" s="324"/>
      <c r="BN1078" s="324"/>
      <c r="BO1078" s="324"/>
      <c r="BW1078" s="325"/>
      <c r="BX1078" s="325"/>
      <c r="BY1078" s="325"/>
      <c r="BZ1078" s="325"/>
      <c r="CA1078" s="325"/>
      <c r="CB1078" s="325"/>
      <c r="CC1078" s="325"/>
      <c r="CD1078" s="325"/>
      <c r="CE1078" s="325"/>
      <c r="CF1078" s="325"/>
      <c r="CG1078" s="325"/>
      <c r="CH1078" s="325"/>
    </row>
    <row r="1079" spans="1:86" s="323" customFormat="1" x14ac:dyDescent="0.25">
      <c r="A1079" s="102"/>
      <c r="B1079" s="102"/>
      <c r="C1079" s="102"/>
      <c r="D1079" s="102"/>
      <c r="E1079" s="102"/>
      <c r="F1079" s="102"/>
      <c r="G1079" s="102"/>
      <c r="AH1079" s="324"/>
      <c r="AI1079" s="324"/>
      <c r="AP1079" s="324"/>
      <c r="AQ1079" s="324"/>
      <c r="BD1079" s="324"/>
      <c r="BE1079" s="324"/>
      <c r="BF1079" s="324"/>
      <c r="BG1079" s="324"/>
      <c r="BH1079" s="324"/>
      <c r="BI1079" s="324"/>
      <c r="BJ1079" s="324"/>
      <c r="BK1079" s="324"/>
      <c r="BL1079" s="324"/>
      <c r="BM1079" s="324"/>
      <c r="BN1079" s="324"/>
      <c r="BO1079" s="324"/>
      <c r="BW1079" s="325"/>
      <c r="BX1079" s="325"/>
      <c r="BY1079" s="325"/>
      <c r="BZ1079" s="325"/>
      <c r="CA1079" s="325"/>
      <c r="CB1079" s="325"/>
      <c r="CC1079" s="325"/>
      <c r="CD1079" s="325"/>
      <c r="CE1079" s="325"/>
      <c r="CF1079" s="325"/>
      <c r="CG1079" s="325"/>
      <c r="CH1079" s="325"/>
    </row>
    <row r="1080" spans="1:86" s="323" customFormat="1" x14ac:dyDescent="0.25">
      <c r="A1080" s="102"/>
      <c r="B1080" s="102"/>
      <c r="C1080" s="102"/>
      <c r="D1080" s="102"/>
      <c r="E1080" s="102"/>
      <c r="F1080" s="102"/>
      <c r="G1080" s="102"/>
      <c r="AH1080" s="324"/>
      <c r="AI1080" s="324"/>
      <c r="AP1080" s="324"/>
      <c r="AQ1080" s="324"/>
      <c r="BD1080" s="324"/>
      <c r="BE1080" s="324"/>
      <c r="BF1080" s="324"/>
      <c r="BG1080" s="324"/>
      <c r="BH1080" s="324"/>
      <c r="BI1080" s="324"/>
      <c r="BJ1080" s="324"/>
      <c r="BK1080" s="324"/>
      <c r="BL1080" s="324"/>
      <c r="BM1080" s="324"/>
      <c r="BN1080" s="324"/>
      <c r="BO1080" s="324"/>
      <c r="BW1080" s="325"/>
      <c r="BX1080" s="325"/>
      <c r="BY1080" s="325"/>
      <c r="BZ1080" s="325"/>
      <c r="CA1080" s="325"/>
      <c r="CB1080" s="325"/>
      <c r="CC1080" s="325"/>
      <c r="CD1080" s="325"/>
      <c r="CE1080" s="325"/>
      <c r="CF1080" s="325"/>
      <c r="CG1080" s="325"/>
      <c r="CH1080" s="325"/>
    </row>
    <row r="1081" spans="1:86" s="323" customFormat="1" x14ac:dyDescent="0.25">
      <c r="A1081" s="102"/>
      <c r="B1081" s="102"/>
      <c r="C1081" s="102"/>
      <c r="D1081" s="102"/>
      <c r="E1081" s="102"/>
      <c r="F1081" s="102"/>
      <c r="G1081" s="102"/>
      <c r="AH1081" s="324"/>
      <c r="AI1081" s="324"/>
      <c r="AP1081" s="324"/>
      <c r="AQ1081" s="324"/>
      <c r="BD1081" s="324"/>
      <c r="BE1081" s="324"/>
      <c r="BF1081" s="324"/>
      <c r="BG1081" s="324"/>
      <c r="BH1081" s="324"/>
      <c r="BI1081" s="324"/>
      <c r="BJ1081" s="324"/>
      <c r="BK1081" s="324"/>
      <c r="BL1081" s="324"/>
      <c r="BM1081" s="324"/>
      <c r="BN1081" s="324"/>
      <c r="BO1081" s="324"/>
      <c r="BW1081" s="325"/>
      <c r="BX1081" s="325"/>
      <c r="BY1081" s="325"/>
      <c r="BZ1081" s="325"/>
      <c r="CA1081" s="325"/>
      <c r="CB1081" s="325"/>
      <c r="CC1081" s="325"/>
      <c r="CD1081" s="325"/>
      <c r="CE1081" s="325"/>
      <c r="CF1081" s="325"/>
      <c r="CG1081" s="325"/>
      <c r="CH1081" s="325"/>
    </row>
    <row r="1082" spans="1:86" s="323" customFormat="1" x14ac:dyDescent="0.25">
      <c r="A1082" s="102"/>
      <c r="B1082" s="102"/>
      <c r="C1082" s="102"/>
      <c r="D1082" s="102"/>
      <c r="E1082" s="102"/>
      <c r="F1082" s="102"/>
      <c r="G1082" s="102"/>
      <c r="AH1082" s="324"/>
      <c r="AI1082" s="324"/>
      <c r="AP1082" s="324"/>
      <c r="AQ1082" s="324"/>
      <c r="BD1082" s="324"/>
      <c r="BE1082" s="324"/>
      <c r="BF1082" s="324"/>
      <c r="BG1082" s="324"/>
      <c r="BH1082" s="324"/>
      <c r="BI1082" s="324"/>
      <c r="BJ1082" s="324"/>
      <c r="BK1082" s="324"/>
      <c r="BL1082" s="324"/>
      <c r="BM1082" s="324"/>
      <c r="BN1082" s="324"/>
      <c r="BO1082" s="324"/>
      <c r="BW1082" s="325"/>
      <c r="BX1082" s="325"/>
      <c r="BY1082" s="325"/>
      <c r="BZ1082" s="325"/>
      <c r="CA1082" s="325"/>
      <c r="CB1082" s="325"/>
      <c r="CC1082" s="325"/>
      <c r="CD1082" s="325"/>
      <c r="CE1082" s="325"/>
      <c r="CF1082" s="325"/>
      <c r="CG1082" s="325"/>
      <c r="CH1082" s="325"/>
    </row>
    <row r="1083" spans="1:86" s="323" customFormat="1" x14ac:dyDescent="0.25">
      <c r="A1083" s="102"/>
      <c r="B1083" s="102"/>
      <c r="C1083" s="102"/>
      <c r="D1083" s="102"/>
      <c r="E1083" s="102"/>
      <c r="F1083" s="102"/>
      <c r="G1083" s="102"/>
      <c r="AH1083" s="324"/>
      <c r="AI1083" s="324"/>
      <c r="AP1083" s="324"/>
      <c r="AQ1083" s="324"/>
      <c r="BD1083" s="324"/>
      <c r="BE1083" s="324"/>
      <c r="BF1083" s="324"/>
      <c r="BG1083" s="324"/>
      <c r="BH1083" s="324"/>
      <c r="BI1083" s="324"/>
      <c r="BJ1083" s="324"/>
      <c r="BK1083" s="324"/>
      <c r="BL1083" s="324"/>
      <c r="BM1083" s="324"/>
      <c r="BN1083" s="324"/>
      <c r="BO1083" s="324"/>
      <c r="BW1083" s="325"/>
      <c r="BX1083" s="325"/>
      <c r="BY1083" s="325"/>
      <c r="BZ1083" s="325"/>
      <c r="CA1083" s="325"/>
      <c r="CB1083" s="325"/>
      <c r="CC1083" s="325"/>
      <c r="CD1083" s="325"/>
      <c r="CE1083" s="325"/>
      <c r="CF1083" s="325"/>
      <c r="CG1083" s="325"/>
      <c r="CH1083" s="325"/>
    </row>
    <row r="1084" spans="1:86" s="323" customFormat="1" x14ac:dyDescent="0.25">
      <c r="A1084" s="102"/>
      <c r="B1084" s="102"/>
      <c r="C1084" s="102"/>
      <c r="D1084" s="102"/>
      <c r="E1084" s="102"/>
      <c r="F1084" s="102"/>
      <c r="G1084" s="102"/>
      <c r="AH1084" s="324"/>
      <c r="AI1084" s="324"/>
      <c r="AP1084" s="324"/>
      <c r="AQ1084" s="324"/>
      <c r="BD1084" s="324"/>
      <c r="BE1084" s="324"/>
      <c r="BF1084" s="324"/>
      <c r="BG1084" s="324"/>
      <c r="BH1084" s="324"/>
      <c r="BI1084" s="324"/>
      <c r="BJ1084" s="324"/>
      <c r="BK1084" s="324"/>
      <c r="BL1084" s="324"/>
      <c r="BM1084" s="324"/>
      <c r="BN1084" s="324"/>
      <c r="BO1084" s="324"/>
      <c r="BW1084" s="325"/>
      <c r="BX1084" s="325"/>
      <c r="BY1084" s="325"/>
      <c r="BZ1084" s="325"/>
      <c r="CA1084" s="325"/>
      <c r="CB1084" s="325"/>
      <c r="CC1084" s="325"/>
      <c r="CD1084" s="325"/>
      <c r="CE1084" s="325"/>
      <c r="CF1084" s="325"/>
      <c r="CG1084" s="325"/>
      <c r="CH1084" s="325"/>
    </row>
    <row r="1085" spans="1:86" s="323" customFormat="1" x14ac:dyDescent="0.25">
      <c r="A1085" s="102"/>
      <c r="B1085" s="102"/>
      <c r="C1085" s="102"/>
      <c r="D1085" s="102"/>
      <c r="E1085" s="102"/>
      <c r="F1085" s="102"/>
      <c r="G1085" s="102"/>
      <c r="AH1085" s="324"/>
      <c r="AI1085" s="324"/>
      <c r="AP1085" s="324"/>
      <c r="AQ1085" s="324"/>
      <c r="BD1085" s="324"/>
      <c r="BE1085" s="324"/>
      <c r="BF1085" s="324"/>
      <c r="BG1085" s="324"/>
      <c r="BH1085" s="324"/>
      <c r="BI1085" s="324"/>
      <c r="BJ1085" s="324"/>
      <c r="BK1085" s="324"/>
      <c r="BL1085" s="324"/>
      <c r="BM1085" s="324"/>
      <c r="BN1085" s="324"/>
      <c r="BO1085" s="324"/>
      <c r="BW1085" s="325"/>
      <c r="BX1085" s="325"/>
      <c r="BY1085" s="325"/>
      <c r="BZ1085" s="325"/>
      <c r="CA1085" s="325"/>
      <c r="CB1085" s="325"/>
      <c r="CC1085" s="325"/>
      <c r="CD1085" s="325"/>
      <c r="CE1085" s="325"/>
      <c r="CF1085" s="325"/>
      <c r="CG1085" s="325"/>
      <c r="CH1085" s="325"/>
    </row>
    <row r="1086" spans="1:86" s="323" customFormat="1" x14ac:dyDescent="0.25">
      <c r="A1086" s="102"/>
      <c r="B1086" s="102"/>
      <c r="C1086" s="102"/>
      <c r="D1086" s="102"/>
      <c r="E1086" s="102"/>
      <c r="F1086" s="102"/>
      <c r="G1086" s="102"/>
      <c r="AH1086" s="324"/>
      <c r="AI1086" s="324"/>
      <c r="AP1086" s="324"/>
      <c r="AQ1086" s="324"/>
      <c r="BD1086" s="324"/>
      <c r="BE1086" s="324"/>
      <c r="BF1086" s="324"/>
      <c r="BG1086" s="324"/>
      <c r="BH1086" s="324"/>
      <c r="BI1086" s="324"/>
      <c r="BJ1086" s="324"/>
      <c r="BK1086" s="324"/>
      <c r="BL1086" s="324"/>
      <c r="BM1086" s="324"/>
      <c r="BN1086" s="324"/>
      <c r="BO1086" s="324"/>
      <c r="BW1086" s="325"/>
      <c r="BX1086" s="325"/>
      <c r="BY1086" s="325"/>
      <c r="BZ1086" s="325"/>
      <c r="CA1086" s="325"/>
      <c r="CB1086" s="325"/>
      <c r="CC1086" s="325"/>
      <c r="CD1086" s="325"/>
      <c r="CE1086" s="325"/>
      <c r="CF1086" s="325"/>
      <c r="CG1086" s="325"/>
      <c r="CH1086" s="325"/>
    </row>
    <row r="1087" spans="1:86" s="323" customFormat="1" x14ac:dyDescent="0.25">
      <c r="A1087" s="102"/>
      <c r="B1087" s="102"/>
      <c r="C1087" s="102"/>
      <c r="D1087" s="102"/>
      <c r="E1087" s="102"/>
      <c r="F1087" s="102"/>
      <c r="G1087" s="102"/>
      <c r="AH1087" s="324"/>
      <c r="AI1087" s="324"/>
      <c r="AP1087" s="324"/>
      <c r="AQ1087" s="324"/>
      <c r="BD1087" s="324"/>
      <c r="BE1087" s="324"/>
      <c r="BF1087" s="324"/>
      <c r="BG1087" s="324"/>
      <c r="BH1087" s="324"/>
      <c r="BI1087" s="324"/>
      <c r="BJ1087" s="324"/>
      <c r="BK1087" s="324"/>
      <c r="BL1087" s="324"/>
      <c r="BM1087" s="324"/>
      <c r="BN1087" s="324"/>
      <c r="BO1087" s="324"/>
      <c r="BW1087" s="325"/>
      <c r="BX1087" s="325"/>
      <c r="BY1087" s="325"/>
      <c r="BZ1087" s="325"/>
      <c r="CA1087" s="325"/>
      <c r="CB1087" s="325"/>
      <c r="CC1087" s="325"/>
      <c r="CD1087" s="325"/>
      <c r="CE1087" s="325"/>
      <c r="CF1087" s="325"/>
      <c r="CG1087" s="325"/>
      <c r="CH1087" s="325"/>
    </row>
    <row r="1088" spans="1:86" s="323" customFormat="1" x14ac:dyDescent="0.25">
      <c r="A1088" s="102"/>
      <c r="B1088" s="102"/>
      <c r="C1088" s="102"/>
      <c r="D1088" s="102"/>
      <c r="E1088" s="102"/>
      <c r="F1088" s="102"/>
      <c r="G1088" s="102"/>
      <c r="AH1088" s="324"/>
      <c r="AI1088" s="324"/>
      <c r="AP1088" s="324"/>
      <c r="AQ1088" s="324"/>
      <c r="BD1088" s="324"/>
      <c r="BE1088" s="324"/>
      <c r="BF1088" s="324"/>
      <c r="BG1088" s="324"/>
      <c r="BH1088" s="324"/>
      <c r="BI1088" s="324"/>
      <c r="BJ1088" s="324"/>
      <c r="BK1088" s="324"/>
      <c r="BL1088" s="324"/>
      <c r="BM1088" s="324"/>
      <c r="BN1088" s="324"/>
      <c r="BO1088" s="324"/>
      <c r="BW1088" s="325"/>
      <c r="BX1088" s="325"/>
      <c r="BY1088" s="325"/>
      <c r="BZ1088" s="325"/>
      <c r="CA1088" s="325"/>
      <c r="CB1088" s="325"/>
      <c r="CC1088" s="325"/>
      <c r="CD1088" s="325"/>
      <c r="CE1088" s="325"/>
      <c r="CF1088" s="325"/>
      <c r="CG1088" s="325"/>
      <c r="CH1088" s="325"/>
    </row>
    <row r="1089" spans="1:86" s="323" customFormat="1" x14ac:dyDescent="0.25">
      <c r="A1089" s="102"/>
      <c r="B1089" s="102"/>
      <c r="C1089" s="102"/>
      <c r="D1089" s="102"/>
      <c r="E1089" s="102"/>
      <c r="F1089" s="102"/>
      <c r="G1089" s="102"/>
      <c r="AH1089" s="324"/>
      <c r="AI1089" s="324"/>
      <c r="AP1089" s="324"/>
      <c r="AQ1089" s="324"/>
      <c r="BD1089" s="324"/>
      <c r="BE1089" s="324"/>
      <c r="BF1089" s="324"/>
      <c r="BG1089" s="324"/>
      <c r="BH1089" s="324"/>
      <c r="BI1089" s="324"/>
      <c r="BJ1089" s="324"/>
      <c r="BK1089" s="324"/>
      <c r="BL1089" s="324"/>
      <c r="BM1089" s="324"/>
      <c r="BN1089" s="324"/>
      <c r="BO1089" s="324"/>
      <c r="BW1089" s="325"/>
      <c r="BX1089" s="325"/>
      <c r="BY1089" s="325"/>
      <c r="BZ1089" s="325"/>
      <c r="CA1089" s="325"/>
      <c r="CB1089" s="325"/>
      <c r="CC1089" s="325"/>
      <c r="CD1089" s="325"/>
      <c r="CE1089" s="325"/>
      <c r="CF1089" s="325"/>
      <c r="CG1089" s="325"/>
      <c r="CH1089" s="325"/>
    </row>
    <row r="1090" spans="1:86" s="323" customFormat="1" x14ac:dyDescent="0.25">
      <c r="A1090" s="102"/>
      <c r="B1090" s="102"/>
      <c r="C1090" s="102"/>
      <c r="D1090" s="102"/>
      <c r="E1090" s="102"/>
      <c r="F1090" s="102"/>
      <c r="G1090" s="102"/>
      <c r="AH1090" s="324"/>
      <c r="AI1090" s="324"/>
      <c r="AP1090" s="324"/>
      <c r="AQ1090" s="324"/>
      <c r="BD1090" s="324"/>
      <c r="BE1090" s="324"/>
      <c r="BF1090" s="324"/>
      <c r="BG1090" s="324"/>
      <c r="BH1090" s="324"/>
      <c r="BI1090" s="324"/>
      <c r="BJ1090" s="324"/>
      <c r="BK1090" s="324"/>
      <c r="BL1090" s="324"/>
      <c r="BM1090" s="324"/>
      <c r="BN1090" s="324"/>
      <c r="BO1090" s="324"/>
      <c r="BW1090" s="325"/>
      <c r="BX1090" s="325"/>
      <c r="BY1090" s="325"/>
      <c r="BZ1090" s="325"/>
      <c r="CA1090" s="325"/>
      <c r="CB1090" s="325"/>
      <c r="CC1090" s="325"/>
      <c r="CD1090" s="325"/>
      <c r="CE1090" s="325"/>
      <c r="CF1090" s="325"/>
      <c r="CG1090" s="325"/>
      <c r="CH1090" s="325"/>
    </row>
    <row r="1091" spans="1:86" s="323" customFormat="1" x14ac:dyDescent="0.25">
      <c r="A1091" s="102"/>
      <c r="B1091" s="102"/>
      <c r="C1091" s="102"/>
      <c r="D1091" s="102"/>
      <c r="E1091" s="102"/>
      <c r="F1091" s="102"/>
      <c r="G1091" s="102"/>
      <c r="AH1091" s="324"/>
      <c r="AI1091" s="324"/>
      <c r="AP1091" s="324"/>
      <c r="AQ1091" s="324"/>
      <c r="BD1091" s="324"/>
      <c r="BE1091" s="324"/>
      <c r="BF1091" s="324"/>
      <c r="BG1091" s="324"/>
      <c r="BH1091" s="324"/>
      <c r="BI1091" s="324"/>
      <c r="BJ1091" s="324"/>
      <c r="BK1091" s="324"/>
      <c r="BL1091" s="324"/>
      <c r="BM1091" s="324"/>
      <c r="BN1091" s="324"/>
      <c r="BO1091" s="324"/>
      <c r="BW1091" s="325"/>
      <c r="BX1091" s="325"/>
      <c r="BY1091" s="325"/>
      <c r="BZ1091" s="325"/>
      <c r="CA1091" s="325"/>
      <c r="CB1091" s="325"/>
      <c r="CC1091" s="325"/>
      <c r="CD1091" s="325"/>
      <c r="CE1091" s="325"/>
      <c r="CF1091" s="325"/>
      <c r="CG1091" s="325"/>
      <c r="CH1091" s="325"/>
    </row>
    <row r="1092" spans="1:86" s="323" customFormat="1" x14ac:dyDescent="0.25">
      <c r="A1092" s="102"/>
      <c r="B1092" s="102"/>
      <c r="C1092" s="102"/>
      <c r="D1092" s="102"/>
      <c r="E1092" s="102"/>
      <c r="F1092" s="102"/>
      <c r="G1092" s="102"/>
      <c r="AH1092" s="324"/>
      <c r="AI1092" s="324"/>
      <c r="AP1092" s="324"/>
      <c r="AQ1092" s="324"/>
      <c r="BD1092" s="324"/>
      <c r="BE1092" s="324"/>
      <c r="BF1092" s="324"/>
      <c r="BG1092" s="324"/>
      <c r="BH1092" s="324"/>
      <c r="BI1092" s="324"/>
      <c r="BJ1092" s="324"/>
      <c r="BK1092" s="324"/>
      <c r="BL1092" s="324"/>
      <c r="BM1092" s="324"/>
      <c r="BN1092" s="324"/>
      <c r="BO1092" s="324"/>
      <c r="BW1092" s="325"/>
      <c r="BX1092" s="325"/>
      <c r="BY1092" s="325"/>
      <c r="BZ1092" s="325"/>
      <c r="CA1092" s="325"/>
      <c r="CB1092" s="325"/>
      <c r="CC1092" s="325"/>
      <c r="CD1092" s="325"/>
      <c r="CE1092" s="325"/>
      <c r="CF1092" s="325"/>
      <c r="CG1092" s="325"/>
      <c r="CH1092" s="325"/>
    </row>
    <row r="1093" spans="1:86" s="323" customFormat="1" x14ac:dyDescent="0.25">
      <c r="A1093" s="102"/>
      <c r="B1093" s="102"/>
      <c r="C1093" s="102"/>
      <c r="D1093" s="102"/>
      <c r="E1093" s="102"/>
      <c r="F1093" s="102"/>
      <c r="G1093" s="102"/>
      <c r="AH1093" s="324"/>
      <c r="AI1093" s="324"/>
      <c r="AP1093" s="324"/>
      <c r="AQ1093" s="324"/>
      <c r="BD1093" s="324"/>
      <c r="BE1093" s="324"/>
      <c r="BF1093" s="324"/>
      <c r="BG1093" s="324"/>
      <c r="BH1093" s="324"/>
      <c r="BI1093" s="324"/>
      <c r="BJ1093" s="324"/>
      <c r="BK1093" s="324"/>
      <c r="BL1093" s="324"/>
      <c r="BM1093" s="324"/>
      <c r="BN1093" s="324"/>
      <c r="BO1093" s="324"/>
      <c r="BW1093" s="325"/>
      <c r="BX1093" s="325"/>
      <c r="BY1093" s="325"/>
      <c r="BZ1093" s="325"/>
      <c r="CA1093" s="325"/>
      <c r="CB1093" s="325"/>
      <c r="CC1093" s="325"/>
      <c r="CD1093" s="325"/>
      <c r="CE1093" s="325"/>
      <c r="CF1093" s="325"/>
      <c r="CG1093" s="325"/>
      <c r="CH1093" s="325"/>
    </row>
    <row r="1094" spans="1:86" s="323" customFormat="1" x14ac:dyDescent="0.25">
      <c r="A1094" s="102"/>
      <c r="B1094" s="102"/>
      <c r="C1094" s="102"/>
      <c r="D1094" s="102"/>
      <c r="E1094" s="102"/>
      <c r="F1094" s="102"/>
      <c r="G1094" s="102"/>
      <c r="AH1094" s="324"/>
      <c r="AI1094" s="324"/>
      <c r="AP1094" s="324"/>
      <c r="AQ1094" s="324"/>
      <c r="BD1094" s="324"/>
      <c r="BE1094" s="324"/>
      <c r="BF1094" s="324"/>
      <c r="BG1094" s="324"/>
      <c r="BH1094" s="324"/>
      <c r="BI1094" s="324"/>
      <c r="BJ1094" s="324"/>
      <c r="BK1094" s="324"/>
      <c r="BL1094" s="324"/>
      <c r="BM1094" s="324"/>
      <c r="BN1094" s="324"/>
      <c r="BO1094" s="324"/>
      <c r="BW1094" s="325"/>
      <c r="BX1094" s="325"/>
      <c r="BY1094" s="325"/>
      <c r="BZ1094" s="325"/>
      <c r="CA1094" s="325"/>
      <c r="CB1094" s="325"/>
      <c r="CC1094" s="325"/>
      <c r="CD1094" s="325"/>
      <c r="CE1094" s="325"/>
      <c r="CF1094" s="325"/>
      <c r="CG1094" s="325"/>
      <c r="CH1094" s="325"/>
    </row>
    <row r="1095" spans="1:86" s="323" customFormat="1" x14ac:dyDescent="0.25">
      <c r="A1095" s="102"/>
      <c r="B1095" s="102"/>
      <c r="C1095" s="102"/>
      <c r="D1095" s="102"/>
      <c r="E1095" s="102"/>
      <c r="F1095" s="102"/>
      <c r="G1095" s="102"/>
      <c r="AH1095" s="324"/>
      <c r="AI1095" s="324"/>
      <c r="AP1095" s="324"/>
      <c r="AQ1095" s="324"/>
      <c r="BD1095" s="324"/>
      <c r="BE1095" s="324"/>
      <c r="BF1095" s="324"/>
      <c r="BG1095" s="324"/>
      <c r="BH1095" s="324"/>
      <c r="BI1095" s="324"/>
      <c r="BJ1095" s="324"/>
      <c r="BK1095" s="324"/>
      <c r="BL1095" s="324"/>
      <c r="BM1095" s="324"/>
      <c r="BN1095" s="324"/>
      <c r="BO1095" s="324"/>
      <c r="BW1095" s="325"/>
      <c r="BX1095" s="325"/>
      <c r="BY1095" s="325"/>
      <c r="BZ1095" s="325"/>
      <c r="CA1095" s="325"/>
      <c r="CB1095" s="325"/>
      <c r="CC1095" s="325"/>
      <c r="CD1095" s="325"/>
      <c r="CE1095" s="325"/>
      <c r="CF1095" s="325"/>
      <c r="CG1095" s="325"/>
      <c r="CH1095" s="325"/>
    </row>
    <row r="1096" spans="1:86" s="323" customFormat="1" x14ac:dyDescent="0.25">
      <c r="A1096" s="102"/>
      <c r="B1096" s="102"/>
      <c r="C1096" s="102"/>
      <c r="D1096" s="102"/>
      <c r="E1096" s="102"/>
      <c r="F1096" s="102"/>
      <c r="G1096" s="102"/>
      <c r="AH1096" s="324"/>
      <c r="AI1096" s="324"/>
      <c r="AP1096" s="324"/>
      <c r="AQ1096" s="324"/>
      <c r="BD1096" s="324"/>
      <c r="BE1096" s="324"/>
      <c r="BF1096" s="324"/>
      <c r="BG1096" s="324"/>
      <c r="BH1096" s="324"/>
      <c r="BI1096" s="324"/>
      <c r="BJ1096" s="324"/>
      <c r="BK1096" s="324"/>
      <c r="BL1096" s="324"/>
      <c r="BM1096" s="324"/>
      <c r="BN1096" s="324"/>
      <c r="BO1096" s="324"/>
      <c r="BW1096" s="325"/>
      <c r="BX1096" s="325"/>
      <c r="BY1096" s="325"/>
      <c r="BZ1096" s="325"/>
      <c r="CA1096" s="325"/>
      <c r="CB1096" s="325"/>
      <c r="CC1096" s="325"/>
      <c r="CD1096" s="325"/>
      <c r="CE1096" s="325"/>
      <c r="CF1096" s="325"/>
      <c r="CG1096" s="325"/>
      <c r="CH1096" s="325"/>
    </row>
    <row r="1097" spans="1:86" s="323" customFormat="1" x14ac:dyDescent="0.25">
      <c r="A1097" s="102"/>
      <c r="B1097" s="102"/>
      <c r="C1097" s="102"/>
      <c r="D1097" s="102"/>
      <c r="E1097" s="102"/>
      <c r="F1097" s="102"/>
      <c r="G1097" s="102"/>
      <c r="AH1097" s="324"/>
      <c r="AI1097" s="324"/>
      <c r="AP1097" s="324"/>
      <c r="AQ1097" s="324"/>
      <c r="BD1097" s="324"/>
      <c r="BE1097" s="324"/>
      <c r="BF1097" s="324"/>
      <c r="BG1097" s="324"/>
      <c r="BH1097" s="324"/>
      <c r="BI1097" s="324"/>
      <c r="BJ1097" s="324"/>
      <c r="BK1097" s="324"/>
      <c r="BL1097" s="324"/>
      <c r="BM1097" s="324"/>
      <c r="BN1097" s="324"/>
      <c r="BO1097" s="324"/>
      <c r="BW1097" s="325"/>
      <c r="BX1097" s="325"/>
      <c r="BY1097" s="325"/>
      <c r="BZ1097" s="325"/>
      <c r="CA1097" s="325"/>
      <c r="CB1097" s="325"/>
      <c r="CC1097" s="325"/>
      <c r="CD1097" s="325"/>
      <c r="CE1097" s="325"/>
      <c r="CF1097" s="325"/>
      <c r="CG1097" s="325"/>
      <c r="CH1097" s="325"/>
    </row>
    <row r="1098" spans="1:86" s="323" customFormat="1" x14ac:dyDescent="0.25">
      <c r="A1098" s="102"/>
      <c r="B1098" s="102"/>
      <c r="C1098" s="102"/>
      <c r="D1098" s="102"/>
      <c r="E1098" s="102"/>
      <c r="F1098" s="102"/>
      <c r="G1098" s="102"/>
      <c r="AH1098" s="324"/>
      <c r="AI1098" s="324"/>
      <c r="AP1098" s="324"/>
      <c r="AQ1098" s="324"/>
      <c r="BD1098" s="324"/>
      <c r="BE1098" s="324"/>
      <c r="BF1098" s="324"/>
      <c r="BG1098" s="324"/>
      <c r="BH1098" s="324"/>
      <c r="BI1098" s="324"/>
      <c r="BJ1098" s="324"/>
      <c r="BK1098" s="324"/>
      <c r="BL1098" s="324"/>
      <c r="BM1098" s="324"/>
      <c r="BN1098" s="324"/>
      <c r="BO1098" s="324"/>
      <c r="BW1098" s="325"/>
      <c r="BX1098" s="325"/>
      <c r="BY1098" s="325"/>
      <c r="BZ1098" s="325"/>
      <c r="CA1098" s="325"/>
      <c r="CB1098" s="325"/>
      <c r="CC1098" s="325"/>
      <c r="CD1098" s="325"/>
      <c r="CE1098" s="325"/>
      <c r="CF1098" s="325"/>
      <c r="CG1098" s="325"/>
      <c r="CH1098" s="325"/>
    </row>
    <row r="1099" spans="1:86" s="323" customFormat="1" x14ac:dyDescent="0.25">
      <c r="A1099" s="102"/>
      <c r="B1099" s="102"/>
      <c r="C1099" s="102"/>
      <c r="D1099" s="102"/>
      <c r="E1099" s="102"/>
      <c r="F1099" s="102"/>
      <c r="G1099" s="102"/>
      <c r="AH1099" s="324"/>
      <c r="AI1099" s="324"/>
      <c r="AP1099" s="324"/>
      <c r="AQ1099" s="324"/>
      <c r="BD1099" s="324"/>
      <c r="BE1099" s="324"/>
      <c r="BF1099" s="324"/>
      <c r="BG1099" s="324"/>
      <c r="BH1099" s="324"/>
      <c r="BI1099" s="324"/>
      <c r="BJ1099" s="324"/>
      <c r="BK1099" s="324"/>
      <c r="BL1099" s="324"/>
      <c r="BM1099" s="324"/>
      <c r="BN1099" s="324"/>
      <c r="BO1099" s="324"/>
      <c r="BW1099" s="325"/>
      <c r="BX1099" s="325"/>
      <c r="BY1099" s="325"/>
      <c r="BZ1099" s="325"/>
      <c r="CA1099" s="325"/>
      <c r="CB1099" s="325"/>
      <c r="CC1099" s="325"/>
      <c r="CD1099" s="325"/>
      <c r="CE1099" s="325"/>
      <c r="CF1099" s="325"/>
      <c r="CG1099" s="325"/>
      <c r="CH1099" s="325"/>
    </row>
    <row r="1100" spans="1:86" s="323" customFormat="1" x14ac:dyDescent="0.25">
      <c r="A1100" s="102"/>
      <c r="B1100" s="102"/>
      <c r="C1100" s="102"/>
      <c r="D1100" s="102"/>
      <c r="E1100" s="102"/>
      <c r="F1100" s="102"/>
      <c r="G1100" s="102"/>
      <c r="AH1100" s="324"/>
      <c r="AI1100" s="324"/>
      <c r="AP1100" s="324"/>
      <c r="AQ1100" s="324"/>
      <c r="BD1100" s="324"/>
      <c r="BE1100" s="324"/>
      <c r="BF1100" s="324"/>
      <c r="BG1100" s="324"/>
      <c r="BH1100" s="324"/>
      <c r="BI1100" s="324"/>
      <c r="BJ1100" s="324"/>
      <c r="BK1100" s="324"/>
      <c r="BL1100" s="324"/>
      <c r="BM1100" s="324"/>
      <c r="BN1100" s="324"/>
      <c r="BO1100" s="324"/>
      <c r="BW1100" s="325"/>
      <c r="BX1100" s="325"/>
      <c r="BY1100" s="325"/>
      <c r="BZ1100" s="325"/>
      <c r="CA1100" s="325"/>
      <c r="CB1100" s="325"/>
      <c r="CC1100" s="325"/>
      <c r="CD1100" s="325"/>
      <c r="CE1100" s="325"/>
      <c r="CF1100" s="325"/>
      <c r="CG1100" s="325"/>
      <c r="CH1100" s="325"/>
    </row>
    <row r="1101" spans="1:86" s="323" customFormat="1" x14ac:dyDescent="0.25">
      <c r="A1101" s="102"/>
      <c r="B1101" s="102"/>
      <c r="C1101" s="102"/>
      <c r="D1101" s="102"/>
      <c r="E1101" s="102"/>
      <c r="F1101" s="102"/>
      <c r="G1101" s="102"/>
      <c r="AH1101" s="324"/>
      <c r="AI1101" s="324"/>
      <c r="AP1101" s="324"/>
      <c r="AQ1101" s="324"/>
      <c r="BD1101" s="324"/>
      <c r="BE1101" s="324"/>
      <c r="BF1101" s="324"/>
      <c r="BG1101" s="324"/>
      <c r="BH1101" s="324"/>
      <c r="BI1101" s="324"/>
      <c r="BJ1101" s="324"/>
      <c r="BK1101" s="324"/>
      <c r="BL1101" s="324"/>
      <c r="BM1101" s="324"/>
      <c r="BN1101" s="324"/>
      <c r="BO1101" s="324"/>
      <c r="BW1101" s="325"/>
      <c r="BX1101" s="325"/>
      <c r="BY1101" s="325"/>
      <c r="BZ1101" s="325"/>
      <c r="CA1101" s="325"/>
      <c r="CB1101" s="325"/>
      <c r="CC1101" s="325"/>
      <c r="CD1101" s="325"/>
      <c r="CE1101" s="325"/>
      <c r="CF1101" s="325"/>
      <c r="CG1101" s="325"/>
      <c r="CH1101" s="325"/>
    </row>
    <row r="1102" spans="1:86" s="323" customFormat="1" x14ac:dyDescent="0.25">
      <c r="A1102" s="102"/>
      <c r="B1102" s="102"/>
      <c r="C1102" s="102"/>
      <c r="D1102" s="102"/>
      <c r="E1102" s="102"/>
      <c r="F1102" s="102"/>
      <c r="G1102" s="102"/>
      <c r="AH1102" s="324"/>
      <c r="AI1102" s="324"/>
      <c r="AP1102" s="324"/>
      <c r="AQ1102" s="324"/>
      <c r="BD1102" s="324"/>
      <c r="BE1102" s="324"/>
      <c r="BF1102" s="324"/>
      <c r="BG1102" s="324"/>
      <c r="BH1102" s="324"/>
      <c r="BI1102" s="324"/>
      <c r="BJ1102" s="324"/>
      <c r="BK1102" s="324"/>
      <c r="BL1102" s="324"/>
      <c r="BM1102" s="324"/>
      <c r="BN1102" s="324"/>
      <c r="BO1102" s="324"/>
      <c r="BW1102" s="325"/>
      <c r="BX1102" s="325"/>
      <c r="BY1102" s="325"/>
      <c r="BZ1102" s="325"/>
      <c r="CA1102" s="325"/>
      <c r="CB1102" s="325"/>
      <c r="CC1102" s="325"/>
      <c r="CD1102" s="325"/>
      <c r="CE1102" s="325"/>
      <c r="CF1102" s="325"/>
      <c r="CG1102" s="325"/>
      <c r="CH1102" s="325"/>
    </row>
    <row r="1103" spans="1:86" s="323" customFormat="1" x14ac:dyDescent="0.25">
      <c r="A1103" s="102"/>
      <c r="B1103" s="102"/>
      <c r="C1103" s="102"/>
      <c r="D1103" s="102"/>
      <c r="E1103" s="102"/>
      <c r="F1103" s="102"/>
      <c r="G1103" s="102"/>
      <c r="AH1103" s="324"/>
      <c r="AI1103" s="324"/>
      <c r="AP1103" s="324"/>
      <c r="AQ1103" s="324"/>
      <c r="BD1103" s="324"/>
      <c r="BE1103" s="324"/>
      <c r="BF1103" s="324"/>
      <c r="BG1103" s="324"/>
      <c r="BH1103" s="324"/>
      <c r="BI1103" s="324"/>
      <c r="BJ1103" s="324"/>
      <c r="BK1103" s="324"/>
      <c r="BL1103" s="324"/>
      <c r="BM1103" s="324"/>
      <c r="BN1103" s="324"/>
      <c r="BO1103" s="324"/>
      <c r="BW1103" s="325"/>
      <c r="BX1103" s="325"/>
      <c r="BY1103" s="325"/>
      <c r="BZ1103" s="325"/>
      <c r="CA1103" s="325"/>
      <c r="CB1103" s="325"/>
      <c r="CC1103" s="325"/>
      <c r="CD1103" s="325"/>
      <c r="CE1103" s="325"/>
      <c r="CF1103" s="325"/>
      <c r="CG1103" s="325"/>
      <c r="CH1103" s="325"/>
    </row>
    <row r="1104" spans="1:86" s="323" customFormat="1" x14ac:dyDescent="0.25">
      <c r="A1104" s="102"/>
      <c r="B1104" s="102"/>
      <c r="C1104" s="102"/>
      <c r="D1104" s="102"/>
      <c r="E1104" s="102"/>
      <c r="F1104" s="102"/>
      <c r="G1104" s="102"/>
      <c r="AH1104" s="324"/>
      <c r="AI1104" s="324"/>
      <c r="AP1104" s="324"/>
      <c r="AQ1104" s="324"/>
      <c r="BD1104" s="324"/>
      <c r="BE1104" s="324"/>
      <c r="BF1104" s="324"/>
      <c r="BG1104" s="324"/>
      <c r="BH1104" s="324"/>
      <c r="BI1104" s="324"/>
      <c r="BJ1104" s="324"/>
      <c r="BK1104" s="324"/>
      <c r="BL1104" s="324"/>
      <c r="BM1104" s="324"/>
      <c r="BN1104" s="324"/>
      <c r="BO1104" s="324"/>
      <c r="BW1104" s="325"/>
      <c r="BX1104" s="325"/>
      <c r="BY1104" s="325"/>
      <c r="BZ1104" s="325"/>
      <c r="CA1104" s="325"/>
      <c r="CB1104" s="325"/>
      <c r="CC1104" s="325"/>
      <c r="CD1104" s="325"/>
      <c r="CE1104" s="325"/>
      <c r="CF1104" s="325"/>
      <c r="CG1104" s="325"/>
      <c r="CH1104" s="325"/>
    </row>
    <row r="1105" spans="1:86" s="323" customFormat="1" x14ac:dyDescent="0.25">
      <c r="A1105" s="102"/>
      <c r="B1105" s="102"/>
      <c r="C1105" s="102"/>
      <c r="D1105" s="102"/>
      <c r="E1105" s="102"/>
      <c r="F1105" s="102"/>
      <c r="G1105" s="102"/>
      <c r="AH1105" s="324"/>
      <c r="AI1105" s="324"/>
      <c r="AP1105" s="324"/>
      <c r="AQ1105" s="324"/>
      <c r="BD1105" s="324"/>
      <c r="BE1105" s="324"/>
      <c r="BF1105" s="324"/>
      <c r="BG1105" s="324"/>
      <c r="BH1105" s="324"/>
      <c r="BI1105" s="324"/>
      <c r="BJ1105" s="324"/>
      <c r="BK1105" s="324"/>
      <c r="BL1105" s="324"/>
      <c r="BM1105" s="324"/>
      <c r="BN1105" s="324"/>
      <c r="BO1105" s="324"/>
      <c r="BW1105" s="325"/>
      <c r="BX1105" s="325"/>
      <c r="BY1105" s="325"/>
      <c r="BZ1105" s="325"/>
      <c r="CA1105" s="325"/>
      <c r="CB1105" s="325"/>
      <c r="CC1105" s="325"/>
      <c r="CD1105" s="325"/>
      <c r="CE1105" s="325"/>
      <c r="CF1105" s="325"/>
      <c r="CG1105" s="325"/>
      <c r="CH1105" s="325"/>
    </row>
    <row r="1106" spans="1:86" s="323" customFormat="1" x14ac:dyDescent="0.25">
      <c r="A1106" s="102"/>
      <c r="B1106" s="102"/>
      <c r="C1106" s="102"/>
      <c r="D1106" s="102"/>
      <c r="E1106" s="102"/>
      <c r="F1106" s="102"/>
      <c r="G1106" s="102"/>
      <c r="AH1106" s="324"/>
      <c r="AI1106" s="324"/>
      <c r="AP1106" s="324"/>
      <c r="AQ1106" s="324"/>
      <c r="BD1106" s="324"/>
      <c r="BE1106" s="324"/>
      <c r="BF1106" s="324"/>
      <c r="BG1106" s="324"/>
      <c r="BH1106" s="324"/>
      <c r="BI1106" s="324"/>
      <c r="BJ1106" s="324"/>
      <c r="BK1106" s="324"/>
      <c r="BL1106" s="324"/>
      <c r="BM1106" s="324"/>
      <c r="BN1106" s="324"/>
      <c r="BO1106" s="324"/>
      <c r="BW1106" s="325"/>
      <c r="BX1106" s="325"/>
      <c r="BY1106" s="325"/>
      <c r="BZ1106" s="325"/>
      <c r="CA1106" s="325"/>
      <c r="CB1106" s="325"/>
      <c r="CC1106" s="325"/>
      <c r="CD1106" s="325"/>
      <c r="CE1106" s="325"/>
      <c r="CF1106" s="325"/>
      <c r="CG1106" s="325"/>
      <c r="CH1106" s="325"/>
    </row>
    <row r="1107" spans="1:86" s="323" customFormat="1" x14ac:dyDescent="0.25">
      <c r="A1107" s="102"/>
      <c r="B1107" s="102"/>
      <c r="C1107" s="102"/>
      <c r="D1107" s="102"/>
      <c r="E1107" s="102"/>
      <c r="F1107" s="102"/>
      <c r="G1107" s="102"/>
      <c r="AH1107" s="324"/>
      <c r="AI1107" s="324"/>
      <c r="AP1107" s="324"/>
      <c r="AQ1107" s="324"/>
      <c r="BD1107" s="324"/>
      <c r="BE1107" s="324"/>
      <c r="BF1107" s="324"/>
      <c r="BG1107" s="324"/>
      <c r="BH1107" s="324"/>
      <c r="BI1107" s="324"/>
      <c r="BJ1107" s="324"/>
      <c r="BK1107" s="324"/>
      <c r="BL1107" s="324"/>
      <c r="BM1107" s="324"/>
      <c r="BN1107" s="324"/>
      <c r="BO1107" s="324"/>
      <c r="BW1107" s="325"/>
      <c r="BX1107" s="325"/>
      <c r="BY1107" s="325"/>
      <c r="BZ1107" s="325"/>
      <c r="CA1107" s="325"/>
      <c r="CB1107" s="325"/>
      <c r="CC1107" s="325"/>
      <c r="CD1107" s="325"/>
      <c r="CE1107" s="325"/>
      <c r="CF1107" s="325"/>
      <c r="CG1107" s="325"/>
      <c r="CH1107" s="325"/>
    </row>
    <row r="1108" spans="1:86" s="323" customFormat="1" x14ac:dyDescent="0.25">
      <c r="A1108" s="102"/>
      <c r="B1108" s="102"/>
      <c r="C1108" s="102"/>
      <c r="D1108" s="102"/>
      <c r="E1108" s="102"/>
      <c r="F1108" s="102"/>
      <c r="G1108" s="102"/>
      <c r="AH1108" s="324"/>
      <c r="AI1108" s="324"/>
      <c r="AP1108" s="324"/>
      <c r="AQ1108" s="324"/>
      <c r="BD1108" s="324"/>
      <c r="BE1108" s="324"/>
      <c r="BF1108" s="324"/>
      <c r="BG1108" s="324"/>
      <c r="BH1108" s="324"/>
      <c r="BI1108" s="324"/>
      <c r="BJ1108" s="324"/>
      <c r="BK1108" s="324"/>
      <c r="BL1108" s="324"/>
      <c r="BM1108" s="324"/>
      <c r="BN1108" s="324"/>
      <c r="BO1108" s="324"/>
      <c r="BW1108" s="325"/>
      <c r="BX1108" s="325"/>
      <c r="BY1108" s="325"/>
      <c r="BZ1108" s="325"/>
      <c r="CA1108" s="325"/>
      <c r="CB1108" s="325"/>
      <c r="CC1108" s="325"/>
      <c r="CD1108" s="325"/>
      <c r="CE1108" s="325"/>
      <c r="CF1108" s="325"/>
      <c r="CG1108" s="325"/>
      <c r="CH1108" s="325"/>
    </row>
    <row r="1109" spans="1:86" s="323" customFormat="1" x14ac:dyDescent="0.25">
      <c r="A1109" s="102"/>
      <c r="B1109" s="102"/>
      <c r="C1109" s="102"/>
      <c r="D1109" s="102"/>
      <c r="E1109" s="102"/>
      <c r="F1109" s="102"/>
      <c r="G1109" s="102"/>
      <c r="AH1109" s="324"/>
      <c r="AI1109" s="324"/>
      <c r="AP1109" s="324"/>
      <c r="AQ1109" s="324"/>
      <c r="BD1109" s="324"/>
      <c r="BE1109" s="324"/>
      <c r="BF1109" s="324"/>
      <c r="BG1109" s="324"/>
      <c r="BH1109" s="324"/>
      <c r="BI1109" s="324"/>
      <c r="BJ1109" s="324"/>
      <c r="BK1109" s="324"/>
      <c r="BL1109" s="324"/>
      <c r="BM1109" s="324"/>
      <c r="BN1109" s="324"/>
      <c r="BO1109" s="324"/>
      <c r="BW1109" s="325"/>
      <c r="BX1109" s="325"/>
      <c r="BY1109" s="325"/>
      <c r="BZ1109" s="325"/>
      <c r="CA1109" s="325"/>
      <c r="CB1109" s="325"/>
      <c r="CC1109" s="325"/>
      <c r="CD1109" s="325"/>
      <c r="CE1109" s="325"/>
      <c r="CF1109" s="325"/>
      <c r="CG1109" s="325"/>
      <c r="CH1109" s="325"/>
    </row>
    <row r="1110" spans="1:86" s="323" customFormat="1" x14ac:dyDescent="0.25">
      <c r="A1110" s="102"/>
      <c r="B1110" s="102"/>
      <c r="C1110" s="102"/>
      <c r="D1110" s="102"/>
      <c r="E1110" s="102"/>
      <c r="F1110" s="102"/>
      <c r="G1110" s="102"/>
      <c r="AH1110" s="324"/>
      <c r="AI1110" s="324"/>
      <c r="AP1110" s="324"/>
      <c r="AQ1110" s="324"/>
      <c r="BD1110" s="324"/>
      <c r="BE1110" s="324"/>
      <c r="BF1110" s="324"/>
      <c r="BG1110" s="324"/>
      <c r="BH1110" s="324"/>
      <c r="BI1110" s="324"/>
      <c r="BJ1110" s="324"/>
      <c r="BK1110" s="324"/>
      <c r="BL1110" s="324"/>
      <c r="BM1110" s="324"/>
      <c r="BN1110" s="324"/>
      <c r="BO1110" s="324"/>
      <c r="BW1110" s="325"/>
      <c r="BX1110" s="325"/>
      <c r="BY1110" s="325"/>
      <c r="BZ1110" s="325"/>
      <c r="CA1110" s="325"/>
      <c r="CB1110" s="325"/>
      <c r="CC1110" s="325"/>
      <c r="CD1110" s="325"/>
      <c r="CE1110" s="325"/>
      <c r="CF1110" s="325"/>
      <c r="CG1110" s="325"/>
      <c r="CH1110" s="325"/>
    </row>
    <row r="1111" spans="1:86" s="323" customFormat="1" x14ac:dyDescent="0.25">
      <c r="A1111" s="102"/>
      <c r="B1111" s="102"/>
      <c r="C1111" s="102"/>
      <c r="D1111" s="102"/>
      <c r="E1111" s="102"/>
      <c r="F1111" s="102"/>
      <c r="G1111" s="102"/>
      <c r="AH1111" s="324"/>
      <c r="AI1111" s="324"/>
      <c r="AP1111" s="324"/>
      <c r="AQ1111" s="324"/>
      <c r="BD1111" s="324"/>
      <c r="BE1111" s="324"/>
      <c r="BF1111" s="324"/>
      <c r="BG1111" s="324"/>
      <c r="BH1111" s="324"/>
      <c r="BI1111" s="324"/>
      <c r="BJ1111" s="324"/>
      <c r="BK1111" s="324"/>
      <c r="BL1111" s="324"/>
      <c r="BM1111" s="324"/>
      <c r="BN1111" s="324"/>
      <c r="BO1111" s="324"/>
      <c r="BW1111" s="325"/>
      <c r="BX1111" s="325"/>
      <c r="BY1111" s="325"/>
      <c r="BZ1111" s="325"/>
      <c r="CA1111" s="325"/>
      <c r="CB1111" s="325"/>
      <c r="CC1111" s="325"/>
      <c r="CD1111" s="325"/>
      <c r="CE1111" s="325"/>
      <c r="CF1111" s="325"/>
      <c r="CG1111" s="325"/>
      <c r="CH1111" s="325"/>
    </row>
    <row r="1112" spans="1:86" s="323" customFormat="1" x14ac:dyDescent="0.25">
      <c r="A1112" s="102"/>
      <c r="B1112" s="102"/>
      <c r="C1112" s="102"/>
      <c r="D1112" s="102"/>
      <c r="E1112" s="102"/>
      <c r="F1112" s="102"/>
      <c r="G1112" s="102"/>
      <c r="AH1112" s="324"/>
      <c r="AI1112" s="324"/>
      <c r="AP1112" s="324"/>
      <c r="AQ1112" s="324"/>
      <c r="BD1112" s="324"/>
      <c r="BE1112" s="324"/>
      <c r="BF1112" s="324"/>
      <c r="BG1112" s="324"/>
      <c r="BH1112" s="324"/>
      <c r="BI1112" s="324"/>
      <c r="BJ1112" s="324"/>
      <c r="BK1112" s="324"/>
      <c r="BL1112" s="324"/>
      <c r="BM1112" s="324"/>
      <c r="BN1112" s="324"/>
      <c r="BO1112" s="324"/>
      <c r="BW1112" s="325"/>
      <c r="BX1112" s="325"/>
      <c r="BY1112" s="325"/>
      <c r="BZ1112" s="325"/>
      <c r="CA1112" s="325"/>
      <c r="CB1112" s="325"/>
      <c r="CC1112" s="325"/>
      <c r="CD1112" s="325"/>
      <c r="CE1112" s="325"/>
      <c r="CF1112" s="325"/>
      <c r="CG1112" s="325"/>
      <c r="CH1112" s="325"/>
    </row>
    <row r="1113" spans="1:86" s="323" customFormat="1" x14ac:dyDescent="0.25">
      <c r="A1113" s="102"/>
      <c r="B1113" s="102"/>
      <c r="C1113" s="102"/>
      <c r="D1113" s="102"/>
      <c r="E1113" s="102"/>
      <c r="F1113" s="102"/>
      <c r="G1113" s="102"/>
      <c r="AH1113" s="324"/>
      <c r="AI1113" s="324"/>
      <c r="AP1113" s="324"/>
      <c r="AQ1113" s="324"/>
      <c r="BD1113" s="324"/>
      <c r="BE1113" s="324"/>
      <c r="BF1113" s="324"/>
      <c r="BG1113" s="324"/>
      <c r="BH1113" s="324"/>
      <c r="BI1113" s="324"/>
      <c r="BJ1113" s="324"/>
      <c r="BK1113" s="324"/>
      <c r="BL1113" s="324"/>
      <c r="BM1113" s="324"/>
      <c r="BN1113" s="324"/>
      <c r="BO1113" s="324"/>
      <c r="BW1113" s="325"/>
      <c r="BX1113" s="325"/>
      <c r="BY1113" s="325"/>
      <c r="BZ1113" s="325"/>
      <c r="CA1113" s="325"/>
      <c r="CB1113" s="325"/>
      <c r="CC1113" s="325"/>
      <c r="CD1113" s="325"/>
      <c r="CE1113" s="325"/>
      <c r="CF1113" s="325"/>
      <c r="CG1113" s="325"/>
      <c r="CH1113" s="325"/>
    </row>
    <row r="1114" spans="1:86" s="323" customFormat="1" x14ac:dyDescent="0.25">
      <c r="A1114" s="102"/>
      <c r="B1114" s="102"/>
      <c r="C1114" s="102"/>
      <c r="D1114" s="102"/>
      <c r="E1114" s="102"/>
      <c r="F1114" s="102"/>
      <c r="G1114" s="102"/>
      <c r="AH1114" s="324"/>
      <c r="AI1114" s="324"/>
      <c r="AP1114" s="324"/>
      <c r="AQ1114" s="324"/>
      <c r="BD1114" s="324"/>
      <c r="BE1114" s="324"/>
      <c r="BF1114" s="324"/>
      <c r="BG1114" s="324"/>
      <c r="BH1114" s="324"/>
      <c r="BI1114" s="324"/>
      <c r="BJ1114" s="324"/>
      <c r="BK1114" s="324"/>
      <c r="BL1114" s="324"/>
      <c r="BM1114" s="324"/>
      <c r="BN1114" s="324"/>
      <c r="BO1114" s="324"/>
      <c r="BW1114" s="325"/>
      <c r="BX1114" s="325"/>
      <c r="BY1114" s="325"/>
      <c r="BZ1114" s="325"/>
      <c r="CA1114" s="325"/>
      <c r="CB1114" s="325"/>
      <c r="CC1114" s="325"/>
      <c r="CD1114" s="325"/>
      <c r="CE1114" s="325"/>
      <c r="CF1114" s="325"/>
      <c r="CG1114" s="325"/>
      <c r="CH1114" s="325"/>
    </row>
    <row r="1115" spans="1:86" s="323" customFormat="1" x14ac:dyDescent="0.25">
      <c r="A1115" s="102"/>
      <c r="B1115" s="102"/>
      <c r="C1115" s="102"/>
      <c r="D1115" s="102"/>
      <c r="E1115" s="102"/>
      <c r="F1115" s="102"/>
      <c r="G1115" s="102"/>
      <c r="AH1115" s="324"/>
      <c r="AI1115" s="324"/>
      <c r="AP1115" s="324"/>
      <c r="AQ1115" s="324"/>
      <c r="BD1115" s="324"/>
      <c r="BE1115" s="324"/>
      <c r="BF1115" s="324"/>
      <c r="BG1115" s="324"/>
      <c r="BH1115" s="324"/>
      <c r="BI1115" s="324"/>
      <c r="BJ1115" s="324"/>
      <c r="BK1115" s="324"/>
      <c r="BL1115" s="324"/>
      <c r="BM1115" s="324"/>
      <c r="BN1115" s="324"/>
      <c r="BO1115" s="324"/>
      <c r="BW1115" s="325"/>
      <c r="BX1115" s="325"/>
      <c r="BY1115" s="325"/>
      <c r="BZ1115" s="325"/>
      <c r="CA1115" s="325"/>
      <c r="CB1115" s="325"/>
      <c r="CC1115" s="325"/>
      <c r="CD1115" s="325"/>
      <c r="CE1115" s="325"/>
      <c r="CF1115" s="325"/>
      <c r="CG1115" s="325"/>
      <c r="CH1115" s="325"/>
    </row>
    <row r="1116" spans="1:86" s="323" customFormat="1" x14ac:dyDescent="0.25">
      <c r="A1116" s="102"/>
      <c r="B1116" s="102"/>
      <c r="C1116" s="102"/>
      <c r="D1116" s="102"/>
      <c r="E1116" s="102"/>
      <c r="F1116" s="102"/>
      <c r="G1116" s="102"/>
      <c r="AH1116" s="324"/>
      <c r="AI1116" s="324"/>
      <c r="AP1116" s="324"/>
      <c r="AQ1116" s="324"/>
      <c r="BD1116" s="324"/>
      <c r="BE1116" s="324"/>
      <c r="BF1116" s="324"/>
      <c r="BG1116" s="324"/>
      <c r="BH1116" s="324"/>
      <c r="BI1116" s="324"/>
      <c r="BJ1116" s="324"/>
      <c r="BK1116" s="324"/>
      <c r="BL1116" s="324"/>
      <c r="BM1116" s="324"/>
      <c r="BN1116" s="324"/>
      <c r="BO1116" s="324"/>
      <c r="BW1116" s="325"/>
      <c r="BX1116" s="325"/>
      <c r="BY1116" s="325"/>
      <c r="BZ1116" s="325"/>
      <c r="CA1116" s="325"/>
      <c r="CB1116" s="325"/>
      <c r="CC1116" s="325"/>
      <c r="CD1116" s="325"/>
      <c r="CE1116" s="325"/>
      <c r="CF1116" s="325"/>
      <c r="CG1116" s="325"/>
      <c r="CH1116" s="325"/>
    </row>
    <row r="1117" spans="1:86" s="323" customFormat="1" x14ac:dyDescent="0.25">
      <c r="A1117" s="102"/>
      <c r="B1117" s="102"/>
      <c r="C1117" s="102"/>
      <c r="D1117" s="102"/>
      <c r="E1117" s="102"/>
      <c r="F1117" s="102"/>
      <c r="G1117" s="102"/>
      <c r="AH1117" s="324"/>
      <c r="AI1117" s="324"/>
      <c r="AP1117" s="324"/>
      <c r="AQ1117" s="324"/>
      <c r="BD1117" s="324"/>
      <c r="BE1117" s="324"/>
      <c r="BF1117" s="324"/>
      <c r="BG1117" s="324"/>
      <c r="BH1117" s="324"/>
      <c r="BI1117" s="324"/>
      <c r="BJ1117" s="324"/>
      <c r="BK1117" s="324"/>
      <c r="BL1117" s="324"/>
      <c r="BM1117" s="324"/>
      <c r="BN1117" s="324"/>
      <c r="BO1117" s="324"/>
      <c r="BW1117" s="325"/>
      <c r="BX1117" s="325"/>
      <c r="BY1117" s="325"/>
      <c r="BZ1117" s="325"/>
      <c r="CA1117" s="325"/>
      <c r="CB1117" s="325"/>
      <c r="CC1117" s="325"/>
      <c r="CD1117" s="325"/>
      <c r="CE1117" s="325"/>
      <c r="CF1117" s="325"/>
      <c r="CG1117" s="325"/>
      <c r="CH1117" s="325"/>
    </row>
    <row r="1118" spans="1:86" s="323" customFormat="1" x14ac:dyDescent="0.25">
      <c r="A1118" s="102"/>
      <c r="B1118" s="102"/>
      <c r="C1118" s="102"/>
      <c r="D1118" s="102"/>
      <c r="E1118" s="102"/>
      <c r="F1118" s="102"/>
      <c r="G1118" s="102"/>
      <c r="AH1118" s="324"/>
      <c r="AI1118" s="324"/>
      <c r="AP1118" s="324"/>
      <c r="AQ1118" s="324"/>
      <c r="BD1118" s="324"/>
      <c r="BE1118" s="324"/>
      <c r="BF1118" s="324"/>
      <c r="BG1118" s="324"/>
      <c r="BH1118" s="324"/>
      <c r="BI1118" s="324"/>
      <c r="BJ1118" s="324"/>
      <c r="BK1118" s="324"/>
      <c r="BL1118" s="324"/>
      <c r="BM1118" s="324"/>
      <c r="BN1118" s="324"/>
      <c r="BO1118" s="324"/>
      <c r="BW1118" s="325"/>
      <c r="BX1118" s="325"/>
      <c r="BY1118" s="325"/>
      <c r="BZ1118" s="325"/>
      <c r="CA1118" s="325"/>
      <c r="CB1118" s="325"/>
      <c r="CC1118" s="325"/>
      <c r="CD1118" s="325"/>
      <c r="CE1118" s="325"/>
      <c r="CF1118" s="325"/>
      <c r="CG1118" s="325"/>
      <c r="CH1118" s="325"/>
    </row>
    <row r="1119" spans="1:86" s="323" customFormat="1" x14ac:dyDescent="0.25">
      <c r="A1119" s="102"/>
      <c r="B1119" s="102"/>
      <c r="C1119" s="102"/>
      <c r="D1119" s="102"/>
      <c r="E1119" s="102"/>
      <c r="F1119" s="102"/>
      <c r="G1119" s="102"/>
      <c r="AH1119" s="324"/>
      <c r="AI1119" s="324"/>
      <c r="AP1119" s="324"/>
      <c r="AQ1119" s="324"/>
      <c r="BD1119" s="324"/>
      <c r="BE1119" s="324"/>
      <c r="BF1119" s="324"/>
      <c r="BG1119" s="324"/>
      <c r="BH1119" s="324"/>
      <c r="BI1119" s="324"/>
      <c r="BJ1119" s="324"/>
      <c r="BK1119" s="324"/>
      <c r="BL1119" s="324"/>
      <c r="BM1119" s="324"/>
      <c r="BN1119" s="324"/>
      <c r="BO1119" s="324"/>
      <c r="BW1119" s="325"/>
      <c r="BX1119" s="325"/>
      <c r="BY1119" s="325"/>
      <c r="BZ1119" s="325"/>
      <c r="CA1119" s="325"/>
      <c r="CB1119" s="325"/>
      <c r="CC1119" s="325"/>
      <c r="CD1119" s="325"/>
      <c r="CE1119" s="325"/>
      <c r="CF1119" s="325"/>
      <c r="CG1119" s="325"/>
      <c r="CH1119" s="325"/>
    </row>
    <row r="1120" spans="1:86" s="323" customFormat="1" x14ac:dyDescent="0.25">
      <c r="A1120" s="102"/>
      <c r="B1120" s="102"/>
      <c r="C1120" s="102"/>
      <c r="D1120" s="102"/>
      <c r="E1120" s="102"/>
      <c r="F1120" s="102"/>
      <c r="G1120" s="102"/>
      <c r="AH1120" s="324"/>
      <c r="AI1120" s="324"/>
      <c r="AP1120" s="324"/>
      <c r="AQ1120" s="324"/>
      <c r="BD1120" s="324"/>
      <c r="BE1120" s="324"/>
      <c r="BF1120" s="324"/>
      <c r="BG1120" s="324"/>
      <c r="BH1120" s="324"/>
      <c r="BI1120" s="324"/>
      <c r="BJ1120" s="324"/>
      <c r="BK1120" s="324"/>
      <c r="BL1120" s="324"/>
      <c r="BM1120" s="324"/>
      <c r="BN1120" s="324"/>
      <c r="BO1120" s="324"/>
      <c r="BW1120" s="325"/>
      <c r="BX1120" s="325"/>
      <c r="BY1120" s="325"/>
      <c r="BZ1120" s="325"/>
      <c r="CA1120" s="325"/>
      <c r="CB1120" s="325"/>
      <c r="CC1120" s="325"/>
      <c r="CD1120" s="325"/>
      <c r="CE1120" s="325"/>
      <c r="CF1120" s="325"/>
      <c r="CG1120" s="325"/>
      <c r="CH1120" s="325"/>
    </row>
    <row r="1121" spans="1:86" s="323" customFormat="1" x14ac:dyDescent="0.25">
      <c r="A1121" s="102"/>
      <c r="B1121" s="102"/>
      <c r="C1121" s="102"/>
      <c r="D1121" s="102"/>
      <c r="E1121" s="102"/>
      <c r="F1121" s="102"/>
      <c r="G1121" s="102"/>
      <c r="AH1121" s="324"/>
      <c r="AI1121" s="324"/>
      <c r="AP1121" s="324"/>
      <c r="AQ1121" s="324"/>
      <c r="BD1121" s="324"/>
      <c r="BE1121" s="324"/>
      <c r="BF1121" s="324"/>
      <c r="BG1121" s="324"/>
      <c r="BH1121" s="324"/>
      <c r="BI1121" s="324"/>
      <c r="BJ1121" s="324"/>
      <c r="BK1121" s="324"/>
      <c r="BL1121" s="324"/>
      <c r="BM1121" s="324"/>
      <c r="BN1121" s="324"/>
      <c r="BO1121" s="324"/>
      <c r="BW1121" s="325"/>
      <c r="BX1121" s="325"/>
      <c r="BY1121" s="325"/>
      <c r="BZ1121" s="325"/>
      <c r="CA1121" s="325"/>
      <c r="CB1121" s="325"/>
      <c r="CC1121" s="325"/>
      <c r="CD1121" s="325"/>
      <c r="CE1121" s="325"/>
      <c r="CF1121" s="325"/>
      <c r="CG1121" s="325"/>
      <c r="CH1121" s="325"/>
    </row>
    <row r="1122" spans="1:86" s="323" customFormat="1" x14ac:dyDescent="0.25">
      <c r="A1122" s="102"/>
      <c r="B1122" s="102"/>
      <c r="C1122" s="102"/>
      <c r="D1122" s="102"/>
      <c r="E1122" s="102"/>
      <c r="F1122" s="102"/>
      <c r="G1122" s="102"/>
      <c r="AH1122" s="324"/>
      <c r="AI1122" s="324"/>
      <c r="AP1122" s="324"/>
      <c r="AQ1122" s="324"/>
      <c r="BD1122" s="324"/>
      <c r="BE1122" s="324"/>
      <c r="BF1122" s="324"/>
      <c r="BG1122" s="324"/>
      <c r="BH1122" s="324"/>
      <c r="BI1122" s="324"/>
      <c r="BJ1122" s="324"/>
      <c r="BK1122" s="324"/>
      <c r="BL1122" s="324"/>
      <c r="BM1122" s="324"/>
      <c r="BN1122" s="324"/>
      <c r="BO1122" s="324"/>
      <c r="BW1122" s="325"/>
      <c r="BX1122" s="325"/>
      <c r="BY1122" s="325"/>
      <c r="BZ1122" s="325"/>
      <c r="CA1122" s="325"/>
      <c r="CB1122" s="325"/>
      <c r="CC1122" s="325"/>
      <c r="CD1122" s="325"/>
      <c r="CE1122" s="325"/>
      <c r="CF1122" s="325"/>
      <c r="CG1122" s="325"/>
      <c r="CH1122" s="325"/>
    </row>
    <row r="1123" spans="1:86" s="323" customFormat="1" x14ac:dyDescent="0.25">
      <c r="A1123" s="102"/>
      <c r="B1123" s="102"/>
      <c r="C1123" s="102"/>
      <c r="D1123" s="102"/>
      <c r="E1123" s="102"/>
      <c r="F1123" s="102"/>
      <c r="G1123" s="102"/>
      <c r="AH1123" s="324"/>
      <c r="AI1123" s="324"/>
      <c r="AP1123" s="324"/>
      <c r="AQ1123" s="324"/>
      <c r="BD1123" s="324"/>
      <c r="BE1123" s="324"/>
      <c r="BF1123" s="324"/>
      <c r="BG1123" s="324"/>
      <c r="BH1123" s="324"/>
      <c r="BI1123" s="324"/>
      <c r="BJ1123" s="324"/>
      <c r="BK1123" s="324"/>
      <c r="BL1123" s="324"/>
      <c r="BM1123" s="324"/>
      <c r="BN1123" s="324"/>
      <c r="BO1123" s="324"/>
      <c r="BW1123" s="325"/>
      <c r="BX1123" s="325"/>
      <c r="BY1123" s="325"/>
      <c r="BZ1123" s="325"/>
      <c r="CA1123" s="325"/>
      <c r="CB1123" s="325"/>
      <c r="CC1123" s="325"/>
      <c r="CD1123" s="325"/>
      <c r="CE1123" s="325"/>
      <c r="CF1123" s="325"/>
      <c r="CG1123" s="325"/>
      <c r="CH1123" s="325"/>
    </row>
    <row r="1124" spans="1:86" s="323" customFormat="1" x14ac:dyDescent="0.25">
      <c r="A1124" s="102"/>
      <c r="B1124" s="102"/>
      <c r="C1124" s="102"/>
      <c r="D1124" s="102"/>
      <c r="E1124" s="102"/>
      <c r="F1124" s="102"/>
      <c r="G1124" s="102"/>
      <c r="AH1124" s="324"/>
      <c r="AI1124" s="324"/>
      <c r="AP1124" s="324"/>
      <c r="AQ1124" s="324"/>
      <c r="BD1124" s="324"/>
      <c r="BE1124" s="324"/>
      <c r="BF1124" s="324"/>
      <c r="BG1124" s="324"/>
      <c r="BH1124" s="324"/>
      <c r="BI1124" s="324"/>
      <c r="BJ1124" s="324"/>
      <c r="BK1124" s="324"/>
      <c r="BL1124" s="324"/>
      <c r="BM1124" s="324"/>
      <c r="BN1124" s="324"/>
      <c r="BO1124" s="324"/>
      <c r="BW1124" s="325"/>
      <c r="BX1124" s="325"/>
      <c r="BY1124" s="325"/>
      <c r="BZ1124" s="325"/>
      <c r="CA1124" s="325"/>
      <c r="CB1124" s="325"/>
      <c r="CC1124" s="325"/>
      <c r="CD1124" s="325"/>
      <c r="CE1124" s="325"/>
      <c r="CF1124" s="325"/>
      <c r="CG1124" s="325"/>
      <c r="CH1124" s="325"/>
    </row>
    <row r="1125" spans="1:86" s="323" customFormat="1" x14ac:dyDescent="0.25">
      <c r="A1125" s="102"/>
      <c r="B1125" s="102"/>
      <c r="C1125" s="102"/>
      <c r="D1125" s="102"/>
      <c r="E1125" s="102"/>
      <c r="F1125" s="102"/>
      <c r="G1125" s="102"/>
      <c r="AH1125" s="324"/>
      <c r="AI1125" s="324"/>
      <c r="AP1125" s="324"/>
      <c r="AQ1125" s="324"/>
      <c r="BD1125" s="324"/>
      <c r="BE1125" s="324"/>
      <c r="BF1125" s="324"/>
      <c r="BG1125" s="324"/>
      <c r="BH1125" s="324"/>
      <c r="BI1125" s="324"/>
      <c r="BJ1125" s="324"/>
      <c r="BK1125" s="324"/>
      <c r="BL1125" s="324"/>
      <c r="BM1125" s="324"/>
      <c r="BN1125" s="324"/>
      <c r="BO1125" s="324"/>
      <c r="BW1125" s="325"/>
      <c r="BX1125" s="325"/>
      <c r="BY1125" s="325"/>
      <c r="BZ1125" s="325"/>
      <c r="CA1125" s="325"/>
      <c r="CB1125" s="325"/>
      <c r="CC1125" s="325"/>
      <c r="CD1125" s="325"/>
      <c r="CE1125" s="325"/>
      <c r="CF1125" s="325"/>
      <c r="CG1125" s="325"/>
      <c r="CH1125" s="325"/>
    </row>
    <row r="1126" spans="1:86" s="323" customFormat="1" x14ac:dyDescent="0.25">
      <c r="A1126" s="102"/>
      <c r="B1126" s="102"/>
      <c r="C1126" s="102"/>
      <c r="D1126" s="102"/>
      <c r="E1126" s="102"/>
      <c r="F1126" s="102"/>
      <c r="G1126" s="102"/>
      <c r="AH1126" s="324"/>
      <c r="AI1126" s="324"/>
      <c r="AP1126" s="324"/>
      <c r="AQ1126" s="324"/>
      <c r="BD1126" s="324"/>
      <c r="BE1126" s="324"/>
      <c r="BF1126" s="324"/>
      <c r="BG1126" s="324"/>
      <c r="BH1126" s="324"/>
      <c r="BI1126" s="324"/>
      <c r="BJ1126" s="324"/>
      <c r="BK1126" s="324"/>
      <c r="BL1126" s="324"/>
      <c r="BM1126" s="324"/>
      <c r="BN1126" s="324"/>
      <c r="BO1126" s="324"/>
      <c r="BW1126" s="325"/>
      <c r="BX1126" s="325"/>
      <c r="BY1126" s="325"/>
      <c r="BZ1126" s="325"/>
      <c r="CA1126" s="325"/>
      <c r="CB1126" s="325"/>
      <c r="CC1126" s="325"/>
      <c r="CD1126" s="325"/>
      <c r="CE1126" s="325"/>
      <c r="CF1126" s="325"/>
      <c r="CG1126" s="325"/>
      <c r="CH1126" s="325"/>
    </row>
    <row r="1127" spans="1:86" s="323" customFormat="1" x14ac:dyDescent="0.25">
      <c r="A1127" s="102"/>
      <c r="B1127" s="102"/>
      <c r="C1127" s="102"/>
      <c r="D1127" s="102"/>
      <c r="E1127" s="102"/>
      <c r="F1127" s="102"/>
      <c r="G1127" s="102"/>
      <c r="AH1127" s="324"/>
      <c r="AI1127" s="324"/>
      <c r="AP1127" s="324"/>
      <c r="AQ1127" s="324"/>
      <c r="BD1127" s="324"/>
      <c r="BE1127" s="324"/>
      <c r="BF1127" s="324"/>
      <c r="BG1127" s="324"/>
      <c r="BH1127" s="324"/>
      <c r="BI1127" s="324"/>
      <c r="BJ1127" s="324"/>
      <c r="BK1127" s="324"/>
      <c r="BL1127" s="324"/>
      <c r="BM1127" s="324"/>
      <c r="BN1127" s="324"/>
      <c r="BO1127" s="324"/>
      <c r="BW1127" s="325"/>
      <c r="BX1127" s="325"/>
      <c r="BY1127" s="325"/>
      <c r="BZ1127" s="325"/>
      <c r="CA1127" s="325"/>
      <c r="CB1127" s="325"/>
      <c r="CC1127" s="325"/>
      <c r="CD1127" s="325"/>
      <c r="CE1127" s="325"/>
      <c r="CF1127" s="325"/>
      <c r="CG1127" s="325"/>
      <c r="CH1127" s="325"/>
    </row>
    <row r="1128" spans="1:86" s="323" customFormat="1" x14ac:dyDescent="0.25">
      <c r="A1128" s="102"/>
      <c r="B1128" s="102"/>
      <c r="C1128" s="102"/>
      <c r="D1128" s="102"/>
      <c r="E1128" s="102"/>
      <c r="F1128" s="102"/>
      <c r="G1128" s="102"/>
      <c r="AH1128" s="324"/>
      <c r="AI1128" s="324"/>
      <c r="AP1128" s="324"/>
      <c r="AQ1128" s="324"/>
      <c r="BD1128" s="324"/>
      <c r="BE1128" s="324"/>
      <c r="BF1128" s="324"/>
      <c r="BG1128" s="324"/>
      <c r="BH1128" s="324"/>
      <c r="BI1128" s="324"/>
      <c r="BJ1128" s="324"/>
      <c r="BK1128" s="324"/>
      <c r="BL1128" s="324"/>
      <c r="BM1128" s="324"/>
      <c r="BN1128" s="324"/>
      <c r="BO1128" s="324"/>
      <c r="BW1128" s="325"/>
      <c r="BX1128" s="325"/>
      <c r="BY1128" s="325"/>
      <c r="BZ1128" s="325"/>
      <c r="CA1128" s="325"/>
      <c r="CB1128" s="325"/>
      <c r="CC1128" s="325"/>
      <c r="CD1128" s="325"/>
      <c r="CE1128" s="325"/>
      <c r="CF1128" s="325"/>
      <c r="CG1128" s="325"/>
      <c r="CH1128" s="325"/>
    </row>
    <row r="1129" spans="1:86" s="323" customFormat="1" x14ac:dyDescent="0.25">
      <c r="A1129" s="102"/>
      <c r="B1129" s="102"/>
      <c r="C1129" s="102"/>
      <c r="D1129" s="102"/>
      <c r="E1129" s="102"/>
      <c r="F1129" s="102"/>
      <c r="G1129" s="102"/>
      <c r="AH1129" s="324"/>
      <c r="AI1129" s="324"/>
      <c r="AP1129" s="324"/>
      <c r="AQ1129" s="324"/>
      <c r="BD1129" s="324"/>
      <c r="BE1129" s="324"/>
      <c r="BF1129" s="324"/>
      <c r="BG1129" s="324"/>
      <c r="BH1129" s="324"/>
      <c r="BI1129" s="324"/>
      <c r="BJ1129" s="324"/>
      <c r="BK1129" s="324"/>
      <c r="BL1129" s="324"/>
      <c r="BM1129" s="324"/>
      <c r="BN1129" s="324"/>
      <c r="BO1129" s="324"/>
      <c r="BW1129" s="325"/>
      <c r="BX1129" s="325"/>
      <c r="BY1129" s="325"/>
      <c r="BZ1129" s="325"/>
      <c r="CA1129" s="325"/>
      <c r="CB1129" s="325"/>
      <c r="CC1129" s="325"/>
      <c r="CD1129" s="325"/>
      <c r="CE1129" s="325"/>
      <c r="CF1129" s="325"/>
      <c r="CG1129" s="325"/>
      <c r="CH1129" s="325"/>
    </row>
    <row r="1130" spans="1:86" s="323" customFormat="1" x14ac:dyDescent="0.25">
      <c r="A1130" s="102"/>
      <c r="B1130" s="102"/>
      <c r="C1130" s="102"/>
      <c r="D1130" s="102"/>
      <c r="E1130" s="102"/>
      <c r="F1130" s="102"/>
      <c r="G1130" s="102"/>
      <c r="AH1130" s="324"/>
      <c r="AI1130" s="324"/>
      <c r="AP1130" s="324"/>
      <c r="AQ1130" s="324"/>
      <c r="BD1130" s="324"/>
      <c r="BE1130" s="324"/>
      <c r="BF1130" s="324"/>
      <c r="BG1130" s="324"/>
      <c r="BH1130" s="324"/>
      <c r="BI1130" s="324"/>
      <c r="BJ1130" s="324"/>
      <c r="BK1130" s="324"/>
      <c r="BL1130" s="324"/>
      <c r="BM1130" s="324"/>
      <c r="BN1130" s="324"/>
      <c r="BO1130" s="324"/>
      <c r="BW1130" s="325"/>
      <c r="BX1130" s="325"/>
      <c r="BY1130" s="325"/>
      <c r="BZ1130" s="325"/>
      <c r="CA1130" s="325"/>
      <c r="CB1130" s="325"/>
      <c r="CC1130" s="325"/>
      <c r="CD1130" s="325"/>
      <c r="CE1130" s="325"/>
      <c r="CF1130" s="325"/>
      <c r="CG1130" s="325"/>
      <c r="CH1130" s="325"/>
    </row>
    <row r="1131" spans="1:86" s="323" customFormat="1" x14ac:dyDescent="0.25">
      <c r="A1131" s="102"/>
      <c r="B1131" s="102"/>
      <c r="C1131" s="102"/>
      <c r="D1131" s="102"/>
      <c r="E1131" s="102"/>
      <c r="F1131" s="102"/>
      <c r="G1131" s="102"/>
      <c r="AH1131" s="324"/>
      <c r="AI1131" s="324"/>
      <c r="AP1131" s="324"/>
      <c r="AQ1131" s="324"/>
      <c r="BD1131" s="324"/>
      <c r="BE1131" s="324"/>
      <c r="BF1131" s="324"/>
      <c r="BG1131" s="324"/>
      <c r="BH1131" s="324"/>
      <c r="BI1131" s="324"/>
      <c r="BJ1131" s="324"/>
      <c r="BK1131" s="324"/>
      <c r="BL1131" s="324"/>
      <c r="BM1131" s="324"/>
      <c r="BN1131" s="324"/>
      <c r="BO1131" s="324"/>
      <c r="BW1131" s="325"/>
      <c r="BX1131" s="325"/>
      <c r="BY1131" s="325"/>
      <c r="BZ1131" s="325"/>
      <c r="CA1131" s="325"/>
      <c r="CB1131" s="325"/>
      <c r="CC1131" s="325"/>
      <c r="CD1131" s="325"/>
      <c r="CE1131" s="325"/>
      <c r="CF1131" s="325"/>
      <c r="CG1131" s="325"/>
      <c r="CH1131" s="325"/>
    </row>
    <row r="1132" spans="1:86" s="323" customFormat="1" x14ac:dyDescent="0.25">
      <c r="A1132" s="102"/>
      <c r="B1132" s="102"/>
      <c r="C1132" s="102"/>
      <c r="D1132" s="102"/>
      <c r="E1132" s="102"/>
      <c r="F1132" s="102"/>
      <c r="G1132" s="102"/>
      <c r="AH1132" s="324"/>
      <c r="AI1132" s="324"/>
      <c r="AP1132" s="324"/>
      <c r="AQ1132" s="324"/>
      <c r="BD1132" s="324"/>
      <c r="BE1132" s="324"/>
      <c r="BF1132" s="324"/>
      <c r="BG1132" s="324"/>
      <c r="BH1132" s="324"/>
      <c r="BI1132" s="324"/>
      <c r="BJ1132" s="324"/>
      <c r="BK1132" s="324"/>
      <c r="BL1132" s="324"/>
      <c r="BM1132" s="324"/>
      <c r="BN1132" s="324"/>
      <c r="BO1132" s="324"/>
      <c r="BW1132" s="325"/>
      <c r="BX1132" s="325"/>
      <c r="BY1132" s="325"/>
      <c r="BZ1132" s="325"/>
      <c r="CA1132" s="325"/>
      <c r="CB1132" s="325"/>
      <c r="CC1132" s="325"/>
      <c r="CD1132" s="325"/>
      <c r="CE1132" s="325"/>
      <c r="CF1132" s="325"/>
      <c r="CG1132" s="325"/>
      <c r="CH1132" s="325"/>
    </row>
    <row r="1133" spans="1:86" s="323" customFormat="1" x14ac:dyDescent="0.25">
      <c r="A1133" s="102"/>
      <c r="B1133" s="102"/>
      <c r="C1133" s="102"/>
      <c r="D1133" s="102"/>
      <c r="E1133" s="102"/>
      <c r="F1133" s="102"/>
      <c r="G1133" s="102"/>
      <c r="AH1133" s="324"/>
      <c r="AI1133" s="324"/>
      <c r="AP1133" s="324"/>
      <c r="AQ1133" s="324"/>
      <c r="BD1133" s="324"/>
      <c r="BE1133" s="324"/>
      <c r="BF1133" s="324"/>
      <c r="BG1133" s="324"/>
      <c r="BH1133" s="324"/>
      <c r="BI1133" s="324"/>
      <c r="BJ1133" s="324"/>
      <c r="BK1133" s="324"/>
      <c r="BL1133" s="324"/>
      <c r="BM1133" s="324"/>
      <c r="BN1133" s="324"/>
      <c r="BO1133" s="324"/>
      <c r="BW1133" s="325"/>
      <c r="BX1133" s="325"/>
      <c r="BY1133" s="325"/>
      <c r="BZ1133" s="325"/>
      <c r="CA1133" s="325"/>
      <c r="CB1133" s="325"/>
      <c r="CC1133" s="325"/>
      <c r="CD1133" s="325"/>
      <c r="CE1133" s="325"/>
      <c r="CF1133" s="325"/>
      <c r="CG1133" s="325"/>
      <c r="CH1133" s="325"/>
    </row>
    <row r="1134" spans="1:86" s="323" customFormat="1" x14ac:dyDescent="0.25">
      <c r="A1134" s="102"/>
      <c r="B1134" s="102"/>
      <c r="C1134" s="102"/>
      <c r="D1134" s="102"/>
      <c r="E1134" s="102"/>
      <c r="F1134" s="102"/>
      <c r="G1134" s="102"/>
      <c r="AH1134" s="324"/>
      <c r="AI1134" s="324"/>
      <c r="AP1134" s="324"/>
      <c r="AQ1134" s="324"/>
      <c r="BD1134" s="324"/>
      <c r="BE1134" s="324"/>
      <c r="BF1134" s="324"/>
      <c r="BG1134" s="324"/>
      <c r="BH1134" s="324"/>
      <c r="BI1134" s="324"/>
      <c r="BJ1134" s="324"/>
      <c r="BK1134" s="324"/>
      <c r="BL1134" s="324"/>
      <c r="BM1134" s="324"/>
      <c r="BN1134" s="324"/>
      <c r="BO1134" s="324"/>
      <c r="BW1134" s="325"/>
      <c r="BX1134" s="325"/>
      <c r="BY1134" s="325"/>
      <c r="BZ1134" s="325"/>
      <c r="CA1134" s="325"/>
      <c r="CB1134" s="325"/>
      <c r="CC1134" s="325"/>
      <c r="CD1134" s="325"/>
      <c r="CE1134" s="325"/>
      <c r="CF1134" s="325"/>
      <c r="CG1134" s="325"/>
      <c r="CH1134" s="325"/>
    </row>
    <row r="1135" spans="1:86" s="323" customFormat="1" x14ac:dyDescent="0.25">
      <c r="A1135" s="102"/>
      <c r="B1135" s="102"/>
      <c r="C1135" s="102"/>
      <c r="D1135" s="102"/>
      <c r="E1135" s="102"/>
      <c r="F1135" s="102"/>
      <c r="G1135" s="102"/>
      <c r="AH1135" s="324"/>
      <c r="AI1135" s="324"/>
      <c r="AP1135" s="324"/>
      <c r="AQ1135" s="324"/>
      <c r="BD1135" s="324"/>
      <c r="BE1135" s="324"/>
      <c r="BF1135" s="324"/>
      <c r="BG1135" s="324"/>
      <c r="BH1135" s="324"/>
      <c r="BI1135" s="324"/>
      <c r="BJ1135" s="324"/>
      <c r="BK1135" s="324"/>
      <c r="BL1135" s="324"/>
      <c r="BM1135" s="324"/>
      <c r="BN1135" s="324"/>
      <c r="BO1135" s="324"/>
      <c r="BW1135" s="325"/>
      <c r="BX1135" s="325"/>
      <c r="BY1135" s="325"/>
      <c r="BZ1135" s="325"/>
      <c r="CA1135" s="325"/>
      <c r="CB1135" s="325"/>
      <c r="CC1135" s="325"/>
      <c r="CD1135" s="325"/>
      <c r="CE1135" s="325"/>
      <c r="CF1135" s="325"/>
      <c r="CG1135" s="325"/>
      <c r="CH1135" s="325"/>
    </row>
    <row r="1136" spans="1:86" s="323" customFormat="1" x14ac:dyDescent="0.25">
      <c r="A1136" s="102"/>
      <c r="B1136" s="102"/>
      <c r="C1136" s="102"/>
      <c r="D1136" s="102"/>
      <c r="E1136" s="102"/>
      <c r="F1136" s="102"/>
      <c r="G1136" s="102"/>
      <c r="AH1136" s="324"/>
      <c r="AI1136" s="324"/>
      <c r="AP1136" s="324"/>
      <c r="AQ1136" s="324"/>
      <c r="BD1136" s="324"/>
      <c r="BE1136" s="324"/>
      <c r="BF1136" s="324"/>
      <c r="BG1136" s="324"/>
      <c r="BH1136" s="324"/>
      <c r="BI1136" s="324"/>
      <c r="BJ1136" s="324"/>
      <c r="BK1136" s="324"/>
      <c r="BL1136" s="324"/>
      <c r="BM1136" s="324"/>
      <c r="BN1136" s="324"/>
      <c r="BO1136" s="324"/>
      <c r="BW1136" s="325"/>
      <c r="BX1136" s="325"/>
      <c r="BY1136" s="325"/>
      <c r="BZ1136" s="325"/>
      <c r="CA1136" s="325"/>
      <c r="CB1136" s="325"/>
      <c r="CC1136" s="325"/>
      <c r="CD1136" s="325"/>
      <c r="CE1136" s="325"/>
      <c r="CF1136" s="325"/>
      <c r="CG1136" s="325"/>
      <c r="CH1136" s="325"/>
    </row>
    <row r="1137" spans="1:86" s="323" customFormat="1" x14ac:dyDescent="0.25">
      <c r="A1137" s="102"/>
      <c r="B1137" s="102"/>
      <c r="C1137" s="102"/>
      <c r="D1137" s="102"/>
      <c r="E1137" s="102"/>
      <c r="F1137" s="102"/>
      <c r="G1137" s="102"/>
      <c r="AH1137" s="324"/>
      <c r="AI1137" s="324"/>
      <c r="AP1137" s="324"/>
      <c r="AQ1137" s="324"/>
      <c r="BD1137" s="324"/>
      <c r="BE1137" s="324"/>
      <c r="BF1137" s="324"/>
      <c r="BG1137" s="324"/>
      <c r="BH1137" s="324"/>
      <c r="BI1137" s="324"/>
      <c r="BJ1137" s="324"/>
      <c r="BK1137" s="324"/>
      <c r="BL1137" s="324"/>
      <c r="BM1137" s="324"/>
      <c r="BN1137" s="324"/>
      <c r="BO1137" s="324"/>
      <c r="BW1137" s="325"/>
      <c r="BX1137" s="325"/>
      <c r="BY1137" s="325"/>
      <c r="BZ1137" s="325"/>
      <c r="CA1137" s="325"/>
      <c r="CB1137" s="325"/>
      <c r="CC1137" s="325"/>
      <c r="CD1137" s="325"/>
      <c r="CE1137" s="325"/>
      <c r="CF1137" s="325"/>
      <c r="CG1137" s="325"/>
      <c r="CH1137" s="325"/>
    </row>
    <row r="1138" spans="1:86" s="323" customFormat="1" x14ac:dyDescent="0.25">
      <c r="A1138" s="102"/>
      <c r="B1138" s="102"/>
      <c r="C1138" s="102"/>
      <c r="D1138" s="102"/>
      <c r="E1138" s="102"/>
      <c r="F1138" s="102"/>
      <c r="G1138" s="102"/>
      <c r="AH1138" s="324"/>
      <c r="AI1138" s="324"/>
      <c r="AP1138" s="324"/>
      <c r="AQ1138" s="324"/>
      <c r="BD1138" s="324"/>
      <c r="BE1138" s="324"/>
      <c r="BF1138" s="324"/>
      <c r="BG1138" s="324"/>
      <c r="BH1138" s="324"/>
      <c r="BI1138" s="324"/>
      <c r="BJ1138" s="324"/>
      <c r="BK1138" s="324"/>
      <c r="BL1138" s="324"/>
      <c r="BM1138" s="324"/>
      <c r="BN1138" s="324"/>
      <c r="BO1138" s="324"/>
      <c r="BW1138" s="325"/>
      <c r="BX1138" s="325"/>
      <c r="BY1138" s="325"/>
      <c r="BZ1138" s="325"/>
      <c r="CA1138" s="325"/>
      <c r="CB1138" s="325"/>
      <c r="CC1138" s="325"/>
      <c r="CD1138" s="325"/>
      <c r="CE1138" s="325"/>
      <c r="CF1138" s="325"/>
      <c r="CG1138" s="325"/>
      <c r="CH1138" s="325"/>
    </row>
    <row r="1139" spans="1:86" s="323" customFormat="1" x14ac:dyDescent="0.25">
      <c r="A1139" s="102"/>
      <c r="B1139" s="102"/>
      <c r="C1139" s="102"/>
      <c r="D1139" s="102"/>
      <c r="E1139" s="102"/>
      <c r="F1139" s="102"/>
      <c r="G1139" s="102"/>
      <c r="AH1139" s="324"/>
      <c r="AI1139" s="324"/>
      <c r="AP1139" s="324"/>
      <c r="AQ1139" s="324"/>
      <c r="BD1139" s="324"/>
      <c r="BE1139" s="324"/>
      <c r="BF1139" s="324"/>
      <c r="BG1139" s="324"/>
      <c r="BH1139" s="324"/>
      <c r="BI1139" s="324"/>
      <c r="BJ1139" s="324"/>
      <c r="BK1139" s="324"/>
      <c r="BL1139" s="324"/>
      <c r="BM1139" s="324"/>
      <c r="BN1139" s="324"/>
      <c r="BO1139" s="324"/>
      <c r="BW1139" s="325"/>
      <c r="BX1139" s="325"/>
      <c r="BY1139" s="325"/>
      <c r="BZ1139" s="325"/>
      <c r="CA1139" s="325"/>
      <c r="CB1139" s="325"/>
      <c r="CC1139" s="325"/>
      <c r="CD1139" s="325"/>
      <c r="CE1139" s="325"/>
      <c r="CF1139" s="325"/>
      <c r="CG1139" s="325"/>
      <c r="CH1139" s="325"/>
    </row>
    <row r="1140" spans="1:86" s="323" customFormat="1" x14ac:dyDescent="0.25">
      <c r="A1140" s="102"/>
      <c r="B1140" s="102"/>
      <c r="C1140" s="102"/>
      <c r="D1140" s="102"/>
      <c r="E1140" s="102"/>
      <c r="F1140" s="102"/>
      <c r="G1140" s="102"/>
      <c r="AH1140" s="324"/>
      <c r="AI1140" s="324"/>
      <c r="AP1140" s="324"/>
      <c r="AQ1140" s="324"/>
      <c r="BD1140" s="324"/>
      <c r="BE1140" s="324"/>
      <c r="BF1140" s="324"/>
      <c r="BG1140" s="324"/>
      <c r="BH1140" s="324"/>
      <c r="BI1140" s="324"/>
      <c r="BJ1140" s="324"/>
      <c r="BK1140" s="324"/>
      <c r="BL1140" s="324"/>
      <c r="BM1140" s="324"/>
      <c r="BN1140" s="324"/>
      <c r="BO1140" s="324"/>
      <c r="BW1140" s="325"/>
      <c r="BX1140" s="325"/>
      <c r="BY1140" s="325"/>
      <c r="BZ1140" s="325"/>
      <c r="CA1140" s="325"/>
      <c r="CB1140" s="325"/>
      <c r="CC1140" s="325"/>
      <c r="CD1140" s="325"/>
      <c r="CE1140" s="325"/>
      <c r="CF1140" s="325"/>
      <c r="CG1140" s="325"/>
      <c r="CH1140" s="325"/>
    </row>
    <row r="1141" spans="1:86" s="323" customFormat="1" x14ac:dyDescent="0.25">
      <c r="A1141" s="102"/>
      <c r="B1141" s="102"/>
      <c r="C1141" s="102"/>
      <c r="D1141" s="102"/>
      <c r="E1141" s="102"/>
      <c r="F1141" s="102"/>
      <c r="G1141" s="102"/>
      <c r="AH1141" s="324"/>
      <c r="AI1141" s="324"/>
      <c r="AP1141" s="324"/>
      <c r="AQ1141" s="324"/>
      <c r="BD1141" s="324"/>
      <c r="BE1141" s="324"/>
      <c r="BF1141" s="324"/>
      <c r="BG1141" s="324"/>
      <c r="BH1141" s="324"/>
      <c r="BI1141" s="324"/>
      <c r="BJ1141" s="324"/>
      <c r="BK1141" s="324"/>
      <c r="BL1141" s="324"/>
      <c r="BM1141" s="324"/>
      <c r="BN1141" s="324"/>
      <c r="BO1141" s="324"/>
      <c r="BW1141" s="325"/>
      <c r="BX1141" s="325"/>
      <c r="BY1141" s="325"/>
      <c r="BZ1141" s="325"/>
      <c r="CA1141" s="325"/>
      <c r="CB1141" s="325"/>
      <c r="CC1141" s="325"/>
      <c r="CD1141" s="325"/>
      <c r="CE1141" s="325"/>
      <c r="CF1141" s="325"/>
      <c r="CG1141" s="325"/>
      <c r="CH1141" s="325"/>
    </row>
    <row r="1142" spans="1:86" s="323" customFormat="1" x14ac:dyDescent="0.25">
      <c r="A1142" s="102"/>
      <c r="B1142" s="102"/>
      <c r="C1142" s="102"/>
      <c r="D1142" s="102"/>
      <c r="E1142" s="102"/>
      <c r="F1142" s="102"/>
      <c r="G1142" s="102"/>
      <c r="AH1142" s="324"/>
      <c r="AI1142" s="324"/>
      <c r="AP1142" s="324"/>
      <c r="AQ1142" s="324"/>
      <c r="BD1142" s="324"/>
      <c r="BE1142" s="324"/>
      <c r="BF1142" s="324"/>
      <c r="BG1142" s="324"/>
      <c r="BH1142" s="324"/>
      <c r="BI1142" s="324"/>
      <c r="BJ1142" s="324"/>
      <c r="BK1142" s="324"/>
      <c r="BL1142" s="324"/>
      <c r="BM1142" s="324"/>
      <c r="BN1142" s="324"/>
      <c r="BO1142" s="324"/>
      <c r="BW1142" s="325"/>
      <c r="BX1142" s="325"/>
      <c r="BY1142" s="325"/>
      <c r="BZ1142" s="325"/>
      <c r="CA1142" s="325"/>
      <c r="CB1142" s="325"/>
      <c r="CC1142" s="325"/>
      <c r="CD1142" s="325"/>
      <c r="CE1142" s="325"/>
      <c r="CF1142" s="325"/>
      <c r="CG1142" s="325"/>
      <c r="CH1142" s="325"/>
    </row>
    <row r="1143" spans="1:86" s="323" customFormat="1" x14ac:dyDescent="0.25">
      <c r="A1143" s="102"/>
      <c r="B1143" s="102"/>
      <c r="C1143" s="102"/>
      <c r="D1143" s="102"/>
      <c r="E1143" s="102"/>
      <c r="F1143" s="102"/>
      <c r="G1143" s="102"/>
      <c r="AH1143" s="324"/>
      <c r="AI1143" s="324"/>
      <c r="AP1143" s="324"/>
      <c r="AQ1143" s="324"/>
      <c r="BD1143" s="324"/>
      <c r="BE1143" s="324"/>
      <c r="BF1143" s="324"/>
      <c r="BG1143" s="324"/>
      <c r="BH1143" s="324"/>
      <c r="BI1143" s="324"/>
      <c r="BJ1143" s="324"/>
      <c r="BK1143" s="324"/>
      <c r="BL1143" s="324"/>
      <c r="BM1143" s="324"/>
      <c r="BN1143" s="324"/>
      <c r="BO1143" s="324"/>
      <c r="BW1143" s="325"/>
      <c r="BX1143" s="325"/>
      <c r="BY1143" s="325"/>
      <c r="BZ1143" s="325"/>
      <c r="CA1143" s="325"/>
      <c r="CB1143" s="325"/>
      <c r="CC1143" s="325"/>
      <c r="CD1143" s="325"/>
      <c r="CE1143" s="325"/>
      <c r="CF1143" s="325"/>
      <c r="CG1143" s="325"/>
      <c r="CH1143" s="325"/>
    </row>
    <row r="1144" spans="1:86" s="323" customFormat="1" x14ac:dyDescent="0.25">
      <c r="A1144" s="102"/>
      <c r="B1144" s="102"/>
      <c r="C1144" s="102"/>
      <c r="D1144" s="102"/>
      <c r="E1144" s="102"/>
      <c r="F1144" s="102"/>
      <c r="G1144" s="102"/>
      <c r="AH1144" s="324"/>
      <c r="AI1144" s="324"/>
      <c r="AP1144" s="324"/>
      <c r="AQ1144" s="324"/>
      <c r="BD1144" s="324"/>
      <c r="BE1144" s="324"/>
      <c r="BF1144" s="324"/>
      <c r="BG1144" s="324"/>
      <c r="BH1144" s="324"/>
      <c r="BI1144" s="324"/>
      <c r="BJ1144" s="324"/>
      <c r="BK1144" s="324"/>
      <c r="BL1144" s="324"/>
      <c r="BM1144" s="324"/>
      <c r="BN1144" s="324"/>
      <c r="BO1144" s="324"/>
      <c r="BW1144" s="325"/>
      <c r="BX1144" s="325"/>
      <c r="BY1144" s="325"/>
      <c r="BZ1144" s="325"/>
      <c r="CA1144" s="325"/>
      <c r="CB1144" s="325"/>
      <c r="CC1144" s="325"/>
      <c r="CD1144" s="325"/>
      <c r="CE1144" s="325"/>
      <c r="CF1144" s="325"/>
      <c r="CG1144" s="325"/>
      <c r="CH1144" s="325"/>
    </row>
    <row r="1145" spans="1:86" s="323" customFormat="1" x14ac:dyDescent="0.25">
      <c r="A1145" s="102"/>
      <c r="B1145" s="102"/>
      <c r="C1145" s="102"/>
      <c r="D1145" s="102"/>
      <c r="E1145" s="102"/>
      <c r="F1145" s="102"/>
      <c r="G1145" s="102"/>
      <c r="AH1145" s="324"/>
      <c r="AI1145" s="324"/>
      <c r="AP1145" s="324"/>
      <c r="AQ1145" s="324"/>
      <c r="BD1145" s="324"/>
      <c r="BE1145" s="324"/>
      <c r="BF1145" s="324"/>
      <c r="BG1145" s="324"/>
      <c r="BH1145" s="324"/>
      <c r="BI1145" s="324"/>
      <c r="BJ1145" s="324"/>
      <c r="BK1145" s="324"/>
      <c r="BL1145" s="324"/>
      <c r="BM1145" s="324"/>
      <c r="BN1145" s="324"/>
      <c r="BO1145" s="324"/>
      <c r="BW1145" s="325"/>
      <c r="BX1145" s="325"/>
      <c r="BY1145" s="325"/>
      <c r="BZ1145" s="325"/>
      <c r="CA1145" s="325"/>
      <c r="CB1145" s="325"/>
      <c r="CC1145" s="325"/>
      <c r="CD1145" s="325"/>
      <c r="CE1145" s="325"/>
      <c r="CF1145" s="325"/>
      <c r="CG1145" s="325"/>
      <c r="CH1145" s="325"/>
    </row>
    <row r="1146" spans="1:86" s="323" customFormat="1" x14ac:dyDescent="0.25">
      <c r="A1146" s="102"/>
      <c r="B1146" s="102"/>
      <c r="C1146" s="102"/>
      <c r="D1146" s="102"/>
      <c r="E1146" s="102"/>
      <c r="F1146" s="102"/>
      <c r="G1146" s="102"/>
      <c r="AH1146" s="324"/>
      <c r="AI1146" s="324"/>
      <c r="AP1146" s="324"/>
      <c r="AQ1146" s="324"/>
      <c r="BD1146" s="324"/>
      <c r="BE1146" s="324"/>
      <c r="BF1146" s="324"/>
      <c r="BG1146" s="324"/>
      <c r="BH1146" s="324"/>
      <c r="BI1146" s="324"/>
      <c r="BJ1146" s="324"/>
      <c r="BK1146" s="324"/>
      <c r="BL1146" s="324"/>
      <c r="BM1146" s="324"/>
      <c r="BN1146" s="324"/>
      <c r="BO1146" s="324"/>
      <c r="BW1146" s="325"/>
      <c r="BX1146" s="325"/>
      <c r="BY1146" s="325"/>
      <c r="BZ1146" s="325"/>
      <c r="CA1146" s="325"/>
      <c r="CB1146" s="325"/>
      <c r="CC1146" s="325"/>
      <c r="CD1146" s="325"/>
      <c r="CE1146" s="325"/>
      <c r="CF1146" s="325"/>
      <c r="CG1146" s="325"/>
      <c r="CH1146" s="325"/>
    </row>
    <row r="1147" spans="1:86" s="323" customFormat="1" x14ac:dyDescent="0.25">
      <c r="A1147" s="102"/>
      <c r="B1147" s="102"/>
      <c r="C1147" s="102"/>
      <c r="D1147" s="102"/>
      <c r="E1147" s="102"/>
      <c r="F1147" s="102"/>
      <c r="G1147" s="102"/>
      <c r="AH1147" s="324"/>
      <c r="AI1147" s="324"/>
      <c r="AP1147" s="324"/>
      <c r="AQ1147" s="324"/>
      <c r="BD1147" s="324"/>
      <c r="BE1147" s="324"/>
      <c r="BF1147" s="324"/>
      <c r="BG1147" s="324"/>
      <c r="BH1147" s="324"/>
      <c r="BI1147" s="324"/>
      <c r="BJ1147" s="324"/>
      <c r="BK1147" s="324"/>
      <c r="BL1147" s="324"/>
      <c r="BM1147" s="324"/>
      <c r="BN1147" s="324"/>
      <c r="BO1147" s="324"/>
      <c r="BW1147" s="325"/>
      <c r="BX1147" s="325"/>
      <c r="BY1147" s="325"/>
      <c r="BZ1147" s="325"/>
      <c r="CA1147" s="325"/>
      <c r="CB1147" s="325"/>
      <c r="CC1147" s="325"/>
      <c r="CD1147" s="325"/>
      <c r="CE1147" s="325"/>
      <c r="CF1147" s="325"/>
      <c r="CG1147" s="325"/>
      <c r="CH1147" s="325"/>
    </row>
    <row r="1148" spans="1:86" s="323" customFormat="1" x14ac:dyDescent="0.25">
      <c r="A1148" s="102"/>
      <c r="B1148" s="102"/>
      <c r="C1148" s="102"/>
      <c r="D1148" s="102"/>
      <c r="E1148" s="102"/>
      <c r="F1148" s="102"/>
      <c r="G1148" s="102"/>
      <c r="AH1148" s="324"/>
      <c r="AI1148" s="324"/>
      <c r="AP1148" s="324"/>
      <c r="AQ1148" s="324"/>
      <c r="BD1148" s="324"/>
      <c r="BE1148" s="324"/>
      <c r="BF1148" s="324"/>
      <c r="BG1148" s="324"/>
      <c r="BH1148" s="324"/>
      <c r="BI1148" s="324"/>
      <c r="BJ1148" s="324"/>
      <c r="BK1148" s="324"/>
      <c r="BL1148" s="324"/>
      <c r="BM1148" s="324"/>
      <c r="BN1148" s="324"/>
      <c r="BO1148" s="324"/>
      <c r="BW1148" s="325"/>
      <c r="BX1148" s="325"/>
      <c r="BY1148" s="325"/>
      <c r="BZ1148" s="325"/>
      <c r="CA1148" s="325"/>
      <c r="CB1148" s="325"/>
      <c r="CC1148" s="325"/>
      <c r="CD1148" s="325"/>
      <c r="CE1148" s="325"/>
      <c r="CF1148" s="325"/>
      <c r="CG1148" s="325"/>
      <c r="CH1148" s="325"/>
    </row>
    <row r="1149" spans="1:86" s="323" customFormat="1" x14ac:dyDescent="0.25">
      <c r="A1149" s="102"/>
      <c r="B1149" s="102"/>
      <c r="C1149" s="102"/>
      <c r="D1149" s="102"/>
      <c r="E1149" s="102"/>
      <c r="F1149" s="102"/>
      <c r="G1149" s="102"/>
      <c r="AH1149" s="324"/>
      <c r="AI1149" s="324"/>
      <c r="AP1149" s="324"/>
      <c r="AQ1149" s="324"/>
      <c r="BD1149" s="324"/>
      <c r="BE1149" s="324"/>
      <c r="BF1149" s="324"/>
      <c r="BG1149" s="324"/>
      <c r="BH1149" s="324"/>
      <c r="BI1149" s="324"/>
      <c r="BJ1149" s="324"/>
      <c r="BK1149" s="324"/>
      <c r="BL1149" s="324"/>
      <c r="BM1149" s="324"/>
      <c r="BN1149" s="324"/>
      <c r="BO1149" s="324"/>
      <c r="BW1149" s="325"/>
      <c r="BX1149" s="325"/>
      <c r="BY1149" s="325"/>
      <c r="BZ1149" s="325"/>
      <c r="CA1149" s="325"/>
      <c r="CB1149" s="325"/>
      <c r="CC1149" s="325"/>
      <c r="CD1149" s="325"/>
      <c r="CE1149" s="325"/>
      <c r="CF1149" s="325"/>
      <c r="CG1149" s="325"/>
      <c r="CH1149" s="325"/>
    </row>
    <row r="1150" spans="1:86" s="323" customFormat="1" x14ac:dyDescent="0.25">
      <c r="A1150" s="102"/>
      <c r="B1150" s="102"/>
      <c r="C1150" s="102"/>
      <c r="D1150" s="102"/>
      <c r="E1150" s="102"/>
      <c r="F1150" s="102"/>
      <c r="G1150" s="102"/>
      <c r="AH1150" s="324"/>
      <c r="AI1150" s="324"/>
      <c r="AP1150" s="324"/>
      <c r="AQ1150" s="324"/>
      <c r="BD1150" s="324"/>
      <c r="BE1150" s="324"/>
      <c r="BF1150" s="324"/>
      <c r="BG1150" s="324"/>
      <c r="BH1150" s="324"/>
      <c r="BI1150" s="324"/>
      <c r="BJ1150" s="324"/>
      <c r="BK1150" s="324"/>
      <c r="BL1150" s="324"/>
      <c r="BM1150" s="324"/>
      <c r="BN1150" s="324"/>
      <c r="BO1150" s="324"/>
      <c r="BW1150" s="325"/>
      <c r="BX1150" s="325"/>
      <c r="BY1150" s="325"/>
      <c r="BZ1150" s="325"/>
      <c r="CA1150" s="325"/>
      <c r="CB1150" s="325"/>
      <c r="CC1150" s="325"/>
      <c r="CD1150" s="325"/>
      <c r="CE1150" s="325"/>
      <c r="CF1150" s="325"/>
      <c r="CG1150" s="325"/>
      <c r="CH1150" s="325"/>
    </row>
    <row r="1151" spans="1:86" s="323" customFormat="1" x14ac:dyDescent="0.25">
      <c r="A1151" s="102"/>
      <c r="B1151" s="102"/>
      <c r="C1151" s="102"/>
      <c r="D1151" s="102"/>
      <c r="E1151" s="102"/>
      <c r="F1151" s="102"/>
      <c r="G1151" s="102"/>
      <c r="AH1151" s="324"/>
      <c r="AI1151" s="324"/>
      <c r="AP1151" s="324"/>
      <c r="AQ1151" s="324"/>
      <c r="BD1151" s="324"/>
      <c r="BE1151" s="324"/>
      <c r="BF1151" s="324"/>
      <c r="BG1151" s="324"/>
      <c r="BH1151" s="324"/>
      <c r="BI1151" s="324"/>
      <c r="BJ1151" s="324"/>
      <c r="BK1151" s="324"/>
      <c r="BL1151" s="324"/>
      <c r="BM1151" s="324"/>
      <c r="BN1151" s="324"/>
      <c r="BO1151" s="324"/>
      <c r="BW1151" s="325"/>
      <c r="BX1151" s="325"/>
      <c r="BY1151" s="325"/>
      <c r="BZ1151" s="325"/>
      <c r="CA1151" s="325"/>
      <c r="CB1151" s="325"/>
      <c r="CC1151" s="325"/>
      <c r="CD1151" s="325"/>
      <c r="CE1151" s="325"/>
      <c r="CF1151" s="325"/>
      <c r="CG1151" s="325"/>
      <c r="CH1151" s="325"/>
    </row>
    <row r="1152" spans="1:86" s="323" customFormat="1" x14ac:dyDescent="0.25">
      <c r="A1152" s="102"/>
      <c r="B1152" s="102"/>
      <c r="C1152" s="102"/>
      <c r="D1152" s="102"/>
      <c r="E1152" s="102"/>
      <c r="F1152" s="102"/>
      <c r="G1152" s="102"/>
      <c r="AH1152" s="324"/>
      <c r="AI1152" s="324"/>
      <c r="AP1152" s="324"/>
      <c r="AQ1152" s="324"/>
      <c r="BD1152" s="324"/>
      <c r="BE1152" s="324"/>
      <c r="BF1152" s="324"/>
      <c r="BG1152" s="324"/>
      <c r="BH1152" s="324"/>
      <c r="BI1152" s="324"/>
      <c r="BJ1152" s="324"/>
      <c r="BK1152" s="324"/>
      <c r="BL1152" s="324"/>
      <c r="BM1152" s="324"/>
      <c r="BN1152" s="324"/>
      <c r="BO1152" s="324"/>
      <c r="BW1152" s="325"/>
      <c r="BX1152" s="325"/>
      <c r="BY1152" s="325"/>
      <c r="BZ1152" s="325"/>
      <c r="CA1152" s="325"/>
      <c r="CB1152" s="325"/>
      <c r="CC1152" s="325"/>
      <c r="CD1152" s="325"/>
      <c r="CE1152" s="325"/>
      <c r="CF1152" s="325"/>
      <c r="CG1152" s="325"/>
      <c r="CH1152" s="325"/>
    </row>
    <row r="1153" spans="1:86" s="323" customFormat="1" x14ac:dyDescent="0.25">
      <c r="A1153" s="102"/>
      <c r="B1153" s="102"/>
      <c r="C1153" s="102"/>
      <c r="D1153" s="102"/>
      <c r="E1153" s="102"/>
      <c r="F1153" s="102"/>
      <c r="G1153" s="102"/>
      <c r="AH1153" s="324"/>
      <c r="AI1153" s="324"/>
      <c r="AP1153" s="324"/>
      <c r="AQ1153" s="324"/>
      <c r="BD1153" s="324"/>
      <c r="BE1153" s="324"/>
      <c r="BF1153" s="324"/>
      <c r="BG1153" s="324"/>
      <c r="BH1153" s="324"/>
      <c r="BI1153" s="324"/>
      <c r="BJ1153" s="324"/>
      <c r="BK1153" s="324"/>
      <c r="BL1153" s="324"/>
      <c r="BM1153" s="324"/>
      <c r="BN1153" s="324"/>
      <c r="BO1153" s="324"/>
      <c r="BW1153" s="325"/>
      <c r="BX1153" s="325"/>
      <c r="BY1153" s="325"/>
      <c r="BZ1153" s="325"/>
      <c r="CA1153" s="325"/>
      <c r="CB1153" s="325"/>
      <c r="CC1153" s="325"/>
      <c r="CD1153" s="325"/>
      <c r="CE1153" s="325"/>
      <c r="CF1153" s="325"/>
      <c r="CG1153" s="325"/>
      <c r="CH1153" s="325"/>
    </row>
    <row r="1154" spans="1:86" s="323" customFormat="1" x14ac:dyDescent="0.25">
      <c r="A1154" s="102"/>
      <c r="B1154" s="102"/>
      <c r="C1154" s="102"/>
      <c r="D1154" s="102"/>
      <c r="E1154" s="102"/>
      <c r="F1154" s="102"/>
      <c r="G1154" s="102"/>
      <c r="AH1154" s="324"/>
      <c r="AI1154" s="324"/>
      <c r="AP1154" s="324"/>
      <c r="AQ1154" s="324"/>
      <c r="BD1154" s="324"/>
      <c r="BE1154" s="324"/>
      <c r="BF1154" s="324"/>
      <c r="BG1154" s="324"/>
      <c r="BH1154" s="324"/>
      <c r="BI1154" s="324"/>
      <c r="BJ1154" s="324"/>
      <c r="BK1154" s="324"/>
      <c r="BL1154" s="324"/>
      <c r="BM1154" s="324"/>
      <c r="BN1154" s="324"/>
      <c r="BO1154" s="324"/>
      <c r="BW1154" s="325"/>
      <c r="BX1154" s="325"/>
      <c r="BY1154" s="325"/>
      <c r="BZ1154" s="325"/>
      <c r="CA1154" s="325"/>
      <c r="CB1154" s="325"/>
      <c r="CC1154" s="325"/>
      <c r="CD1154" s="325"/>
      <c r="CE1154" s="325"/>
      <c r="CF1154" s="325"/>
      <c r="CG1154" s="325"/>
      <c r="CH1154" s="325"/>
    </row>
    <row r="1155" spans="1:86" s="323" customFormat="1" x14ac:dyDescent="0.25">
      <c r="A1155" s="102"/>
      <c r="B1155" s="102"/>
      <c r="C1155" s="102"/>
      <c r="D1155" s="102"/>
      <c r="E1155" s="102"/>
      <c r="F1155" s="102"/>
      <c r="G1155" s="102"/>
      <c r="AH1155" s="324"/>
      <c r="AI1155" s="324"/>
      <c r="AP1155" s="324"/>
      <c r="AQ1155" s="324"/>
      <c r="BD1155" s="324"/>
      <c r="BE1155" s="324"/>
      <c r="BF1155" s="324"/>
      <c r="BG1155" s="324"/>
      <c r="BH1155" s="324"/>
      <c r="BI1155" s="324"/>
      <c r="BJ1155" s="324"/>
      <c r="BK1155" s="324"/>
      <c r="BL1155" s="324"/>
      <c r="BM1155" s="324"/>
      <c r="BN1155" s="324"/>
      <c r="BO1155" s="324"/>
      <c r="BW1155" s="325"/>
      <c r="BX1155" s="325"/>
      <c r="BY1155" s="325"/>
      <c r="BZ1155" s="325"/>
      <c r="CA1155" s="325"/>
      <c r="CB1155" s="325"/>
      <c r="CC1155" s="325"/>
      <c r="CD1155" s="325"/>
      <c r="CE1155" s="325"/>
      <c r="CF1155" s="325"/>
      <c r="CG1155" s="325"/>
      <c r="CH1155" s="325"/>
    </row>
    <row r="1156" spans="1:86" s="323" customFormat="1" x14ac:dyDescent="0.25">
      <c r="A1156" s="102"/>
      <c r="B1156" s="102"/>
      <c r="C1156" s="102"/>
      <c r="D1156" s="102"/>
      <c r="E1156" s="102"/>
      <c r="F1156" s="102"/>
      <c r="G1156" s="102"/>
      <c r="AH1156" s="324"/>
      <c r="AI1156" s="324"/>
      <c r="AP1156" s="324"/>
      <c r="AQ1156" s="324"/>
      <c r="BD1156" s="324"/>
      <c r="BE1156" s="324"/>
      <c r="BF1156" s="324"/>
      <c r="BG1156" s="324"/>
      <c r="BH1156" s="324"/>
      <c r="BI1156" s="324"/>
      <c r="BJ1156" s="324"/>
      <c r="BK1156" s="324"/>
      <c r="BL1156" s="324"/>
      <c r="BM1156" s="324"/>
      <c r="BN1156" s="324"/>
      <c r="BO1156" s="324"/>
      <c r="BW1156" s="325"/>
      <c r="BX1156" s="325"/>
      <c r="BY1156" s="325"/>
      <c r="BZ1156" s="325"/>
      <c r="CA1156" s="325"/>
      <c r="CB1156" s="325"/>
      <c r="CC1156" s="325"/>
      <c r="CD1156" s="325"/>
      <c r="CE1156" s="325"/>
      <c r="CF1156" s="325"/>
      <c r="CG1156" s="325"/>
      <c r="CH1156" s="325"/>
    </row>
    <row r="1157" spans="1:86" s="323" customFormat="1" x14ac:dyDescent="0.25">
      <c r="A1157" s="102"/>
      <c r="B1157" s="102"/>
      <c r="C1157" s="102"/>
      <c r="D1157" s="102"/>
      <c r="E1157" s="102"/>
      <c r="F1157" s="102"/>
      <c r="G1157" s="102"/>
      <c r="AH1157" s="324"/>
      <c r="AI1157" s="324"/>
      <c r="AP1157" s="324"/>
      <c r="AQ1157" s="324"/>
      <c r="BD1157" s="324"/>
      <c r="BE1157" s="324"/>
      <c r="BF1157" s="324"/>
      <c r="BG1157" s="324"/>
      <c r="BH1157" s="324"/>
      <c r="BI1157" s="324"/>
      <c r="BJ1157" s="324"/>
      <c r="BK1157" s="324"/>
      <c r="BL1157" s="324"/>
      <c r="BM1157" s="324"/>
      <c r="BN1157" s="324"/>
      <c r="BO1157" s="324"/>
      <c r="BW1157" s="325"/>
      <c r="BX1157" s="325"/>
      <c r="BY1157" s="325"/>
      <c r="BZ1157" s="325"/>
      <c r="CA1157" s="325"/>
      <c r="CB1157" s="325"/>
      <c r="CC1157" s="325"/>
      <c r="CD1157" s="325"/>
      <c r="CE1157" s="325"/>
      <c r="CF1157" s="325"/>
      <c r="CG1157" s="325"/>
      <c r="CH1157" s="325"/>
    </row>
    <row r="1158" spans="1:86" s="323" customFormat="1" x14ac:dyDescent="0.25">
      <c r="A1158" s="102"/>
      <c r="B1158" s="102"/>
      <c r="C1158" s="102"/>
      <c r="D1158" s="102"/>
      <c r="E1158" s="102"/>
      <c r="F1158" s="102"/>
      <c r="G1158" s="102"/>
      <c r="AH1158" s="324"/>
      <c r="AI1158" s="324"/>
      <c r="AP1158" s="324"/>
      <c r="AQ1158" s="324"/>
      <c r="BD1158" s="324"/>
      <c r="BE1158" s="324"/>
      <c r="BF1158" s="324"/>
      <c r="BG1158" s="324"/>
      <c r="BH1158" s="324"/>
      <c r="BI1158" s="324"/>
      <c r="BJ1158" s="324"/>
      <c r="BK1158" s="324"/>
      <c r="BL1158" s="324"/>
      <c r="BM1158" s="324"/>
      <c r="BN1158" s="324"/>
      <c r="BO1158" s="324"/>
      <c r="BW1158" s="325"/>
      <c r="BX1158" s="325"/>
      <c r="BY1158" s="325"/>
      <c r="BZ1158" s="325"/>
      <c r="CA1158" s="325"/>
      <c r="CB1158" s="325"/>
      <c r="CC1158" s="325"/>
      <c r="CD1158" s="325"/>
      <c r="CE1158" s="325"/>
      <c r="CF1158" s="325"/>
      <c r="CG1158" s="325"/>
      <c r="CH1158" s="325"/>
    </row>
    <row r="1159" spans="1:86" s="323" customFormat="1" x14ac:dyDescent="0.25">
      <c r="A1159" s="102"/>
      <c r="B1159" s="102"/>
      <c r="C1159" s="102"/>
      <c r="D1159" s="102"/>
      <c r="E1159" s="102"/>
      <c r="F1159" s="102"/>
      <c r="G1159" s="102"/>
      <c r="AH1159" s="324"/>
      <c r="AI1159" s="324"/>
      <c r="AP1159" s="324"/>
      <c r="AQ1159" s="324"/>
      <c r="BD1159" s="324"/>
      <c r="BE1159" s="324"/>
      <c r="BF1159" s="324"/>
      <c r="BG1159" s="324"/>
      <c r="BH1159" s="324"/>
      <c r="BI1159" s="324"/>
      <c r="BJ1159" s="324"/>
      <c r="BK1159" s="324"/>
      <c r="BL1159" s="324"/>
      <c r="BM1159" s="324"/>
      <c r="BN1159" s="324"/>
      <c r="BO1159" s="324"/>
      <c r="BW1159" s="325"/>
      <c r="BX1159" s="325"/>
      <c r="BY1159" s="325"/>
      <c r="BZ1159" s="325"/>
      <c r="CA1159" s="325"/>
      <c r="CB1159" s="325"/>
      <c r="CC1159" s="325"/>
      <c r="CD1159" s="325"/>
      <c r="CE1159" s="325"/>
      <c r="CF1159" s="325"/>
      <c r="CG1159" s="325"/>
      <c r="CH1159" s="325"/>
    </row>
    <row r="1160" spans="1:86" s="323" customFormat="1" x14ac:dyDescent="0.25">
      <c r="A1160" s="102"/>
      <c r="B1160" s="102"/>
      <c r="C1160" s="102"/>
      <c r="D1160" s="102"/>
      <c r="E1160" s="102"/>
      <c r="F1160" s="102"/>
      <c r="G1160" s="102"/>
      <c r="AH1160" s="324"/>
      <c r="AI1160" s="324"/>
      <c r="AP1160" s="324"/>
      <c r="AQ1160" s="324"/>
      <c r="BD1160" s="324"/>
      <c r="BE1160" s="324"/>
      <c r="BF1160" s="324"/>
      <c r="BG1160" s="324"/>
      <c r="BH1160" s="324"/>
      <c r="BI1160" s="324"/>
      <c r="BJ1160" s="324"/>
      <c r="BK1160" s="324"/>
      <c r="BL1160" s="324"/>
      <c r="BM1160" s="324"/>
      <c r="BN1160" s="324"/>
      <c r="BO1160" s="324"/>
      <c r="BW1160" s="325"/>
      <c r="BX1160" s="325"/>
      <c r="BY1160" s="325"/>
      <c r="BZ1160" s="325"/>
      <c r="CA1160" s="325"/>
      <c r="CB1160" s="325"/>
      <c r="CC1160" s="325"/>
      <c r="CD1160" s="325"/>
      <c r="CE1160" s="325"/>
      <c r="CF1160" s="325"/>
      <c r="CG1160" s="325"/>
      <c r="CH1160" s="325"/>
    </row>
    <row r="1161" spans="1:86" s="323" customFormat="1" x14ac:dyDescent="0.25">
      <c r="A1161" s="102"/>
      <c r="B1161" s="102"/>
      <c r="C1161" s="102"/>
      <c r="D1161" s="102"/>
      <c r="E1161" s="102"/>
      <c r="F1161" s="102"/>
      <c r="G1161" s="102"/>
      <c r="AH1161" s="324"/>
      <c r="AI1161" s="324"/>
      <c r="AP1161" s="324"/>
      <c r="AQ1161" s="324"/>
      <c r="BD1161" s="324"/>
      <c r="BE1161" s="324"/>
      <c r="BF1161" s="324"/>
      <c r="BG1161" s="324"/>
      <c r="BH1161" s="324"/>
      <c r="BI1161" s="324"/>
      <c r="BJ1161" s="324"/>
      <c r="BK1161" s="324"/>
      <c r="BL1161" s="324"/>
      <c r="BM1161" s="324"/>
      <c r="BN1161" s="324"/>
      <c r="BO1161" s="324"/>
      <c r="BW1161" s="325"/>
      <c r="BX1161" s="325"/>
      <c r="BY1161" s="325"/>
      <c r="BZ1161" s="325"/>
      <c r="CA1161" s="325"/>
      <c r="CB1161" s="325"/>
      <c r="CC1161" s="325"/>
      <c r="CD1161" s="325"/>
      <c r="CE1161" s="325"/>
      <c r="CF1161" s="325"/>
      <c r="CG1161" s="325"/>
      <c r="CH1161" s="325"/>
    </row>
    <row r="1162" spans="1:86" s="323" customFormat="1" x14ac:dyDescent="0.25">
      <c r="A1162" s="102"/>
      <c r="B1162" s="102"/>
      <c r="C1162" s="102"/>
      <c r="D1162" s="102"/>
      <c r="E1162" s="102"/>
      <c r="F1162" s="102"/>
      <c r="G1162" s="102"/>
      <c r="AH1162" s="324"/>
      <c r="AI1162" s="324"/>
      <c r="AP1162" s="324"/>
      <c r="AQ1162" s="324"/>
      <c r="BD1162" s="324"/>
      <c r="BE1162" s="324"/>
      <c r="BF1162" s="324"/>
      <c r="BG1162" s="324"/>
      <c r="BH1162" s="324"/>
      <c r="BI1162" s="324"/>
      <c r="BJ1162" s="324"/>
      <c r="BK1162" s="324"/>
      <c r="BL1162" s="324"/>
      <c r="BM1162" s="324"/>
      <c r="BN1162" s="324"/>
      <c r="BO1162" s="324"/>
      <c r="BW1162" s="325"/>
      <c r="BX1162" s="325"/>
      <c r="BY1162" s="325"/>
      <c r="BZ1162" s="325"/>
      <c r="CA1162" s="325"/>
      <c r="CB1162" s="325"/>
      <c r="CC1162" s="325"/>
      <c r="CD1162" s="325"/>
      <c r="CE1162" s="325"/>
      <c r="CF1162" s="325"/>
      <c r="CG1162" s="325"/>
      <c r="CH1162" s="325"/>
    </row>
    <row r="1163" spans="1:86" s="323" customFormat="1" x14ac:dyDescent="0.25">
      <c r="A1163" s="102"/>
      <c r="B1163" s="102"/>
      <c r="C1163" s="102"/>
      <c r="D1163" s="102"/>
      <c r="E1163" s="102"/>
      <c r="F1163" s="102"/>
      <c r="G1163" s="102"/>
      <c r="AH1163" s="324"/>
      <c r="AI1163" s="324"/>
      <c r="AP1163" s="324"/>
      <c r="AQ1163" s="324"/>
      <c r="BD1163" s="324"/>
      <c r="BE1163" s="324"/>
      <c r="BF1163" s="324"/>
      <c r="BG1163" s="324"/>
      <c r="BH1163" s="324"/>
      <c r="BI1163" s="324"/>
      <c r="BJ1163" s="324"/>
      <c r="BK1163" s="324"/>
      <c r="BL1163" s="324"/>
      <c r="BM1163" s="324"/>
      <c r="BN1163" s="324"/>
      <c r="BO1163" s="324"/>
      <c r="BW1163" s="325"/>
      <c r="BX1163" s="325"/>
      <c r="BY1163" s="325"/>
      <c r="BZ1163" s="325"/>
      <c r="CA1163" s="325"/>
      <c r="CB1163" s="325"/>
      <c r="CC1163" s="325"/>
      <c r="CD1163" s="325"/>
      <c r="CE1163" s="325"/>
      <c r="CF1163" s="325"/>
      <c r="CG1163" s="325"/>
      <c r="CH1163" s="325"/>
    </row>
    <row r="1164" spans="1:86" s="323" customFormat="1" x14ac:dyDescent="0.25">
      <c r="A1164" s="102"/>
      <c r="B1164" s="102"/>
      <c r="C1164" s="102"/>
      <c r="D1164" s="102"/>
      <c r="E1164" s="102"/>
      <c r="F1164" s="102"/>
      <c r="G1164" s="102"/>
      <c r="AH1164" s="324"/>
      <c r="AI1164" s="324"/>
      <c r="AP1164" s="324"/>
      <c r="AQ1164" s="324"/>
      <c r="BD1164" s="324"/>
      <c r="BE1164" s="324"/>
      <c r="BF1164" s="324"/>
      <c r="BG1164" s="324"/>
      <c r="BH1164" s="324"/>
      <c r="BI1164" s="324"/>
      <c r="BJ1164" s="324"/>
      <c r="BK1164" s="324"/>
      <c r="BL1164" s="324"/>
      <c r="BM1164" s="324"/>
      <c r="BN1164" s="324"/>
      <c r="BO1164" s="324"/>
      <c r="BW1164" s="325"/>
      <c r="BX1164" s="325"/>
      <c r="BY1164" s="325"/>
      <c r="BZ1164" s="325"/>
      <c r="CA1164" s="325"/>
      <c r="CB1164" s="325"/>
      <c r="CC1164" s="325"/>
      <c r="CD1164" s="325"/>
      <c r="CE1164" s="325"/>
      <c r="CF1164" s="325"/>
      <c r="CG1164" s="325"/>
      <c r="CH1164" s="325"/>
    </row>
    <row r="1165" spans="1:86" s="323" customFormat="1" x14ac:dyDescent="0.25">
      <c r="A1165" s="102"/>
      <c r="B1165" s="102"/>
      <c r="C1165" s="102"/>
      <c r="D1165" s="102"/>
      <c r="E1165" s="102"/>
      <c r="F1165" s="102"/>
      <c r="G1165" s="102"/>
      <c r="AH1165" s="324"/>
      <c r="AI1165" s="324"/>
      <c r="AP1165" s="324"/>
      <c r="AQ1165" s="324"/>
      <c r="BD1165" s="324"/>
      <c r="BE1165" s="324"/>
      <c r="BF1165" s="324"/>
      <c r="BG1165" s="324"/>
      <c r="BH1165" s="324"/>
      <c r="BI1165" s="324"/>
      <c r="BJ1165" s="324"/>
      <c r="BK1165" s="324"/>
      <c r="BL1165" s="324"/>
      <c r="BM1165" s="324"/>
      <c r="BN1165" s="324"/>
      <c r="BO1165" s="324"/>
      <c r="BW1165" s="325"/>
      <c r="BX1165" s="325"/>
      <c r="BY1165" s="325"/>
      <c r="BZ1165" s="325"/>
      <c r="CA1165" s="325"/>
      <c r="CB1165" s="325"/>
      <c r="CC1165" s="325"/>
      <c r="CD1165" s="325"/>
      <c r="CE1165" s="325"/>
      <c r="CF1165" s="325"/>
      <c r="CG1165" s="325"/>
      <c r="CH1165" s="325"/>
    </row>
    <row r="1166" spans="1:86" s="323" customFormat="1" x14ac:dyDescent="0.25">
      <c r="A1166" s="102"/>
      <c r="B1166" s="102"/>
      <c r="C1166" s="102"/>
      <c r="D1166" s="102"/>
      <c r="E1166" s="102"/>
      <c r="F1166" s="102"/>
      <c r="G1166" s="102"/>
      <c r="AH1166" s="324"/>
      <c r="AI1166" s="324"/>
      <c r="AP1166" s="324"/>
      <c r="AQ1166" s="324"/>
      <c r="BD1166" s="324"/>
      <c r="BE1166" s="324"/>
      <c r="BF1166" s="324"/>
      <c r="BG1166" s="324"/>
      <c r="BH1166" s="324"/>
      <c r="BI1166" s="324"/>
      <c r="BJ1166" s="324"/>
      <c r="BK1166" s="324"/>
      <c r="BL1166" s="324"/>
      <c r="BM1166" s="324"/>
      <c r="BN1166" s="324"/>
      <c r="BO1166" s="324"/>
      <c r="BW1166" s="325"/>
      <c r="BX1166" s="325"/>
      <c r="BY1166" s="325"/>
      <c r="BZ1166" s="325"/>
      <c r="CA1166" s="325"/>
      <c r="CB1166" s="325"/>
      <c r="CC1166" s="325"/>
      <c r="CD1166" s="325"/>
      <c r="CE1166" s="325"/>
      <c r="CF1166" s="325"/>
      <c r="CG1166" s="325"/>
      <c r="CH1166" s="325"/>
    </row>
    <row r="1167" spans="1:86" s="323" customFormat="1" x14ac:dyDescent="0.25">
      <c r="A1167" s="102"/>
      <c r="B1167" s="102"/>
      <c r="C1167" s="102"/>
      <c r="D1167" s="102"/>
      <c r="E1167" s="102"/>
      <c r="F1167" s="102"/>
      <c r="G1167" s="102"/>
      <c r="AH1167" s="324"/>
      <c r="AI1167" s="324"/>
      <c r="AP1167" s="324"/>
      <c r="AQ1167" s="324"/>
      <c r="BD1167" s="324"/>
      <c r="BE1167" s="324"/>
      <c r="BF1167" s="324"/>
      <c r="BG1167" s="324"/>
      <c r="BH1167" s="324"/>
      <c r="BI1167" s="324"/>
      <c r="BJ1167" s="324"/>
      <c r="BK1167" s="324"/>
      <c r="BL1167" s="324"/>
      <c r="BM1167" s="324"/>
      <c r="BN1167" s="324"/>
      <c r="BO1167" s="324"/>
      <c r="BW1167" s="325"/>
      <c r="BX1167" s="325"/>
      <c r="BY1167" s="325"/>
      <c r="BZ1167" s="325"/>
      <c r="CA1167" s="325"/>
      <c r="CB1167" s="325"/>
      <c r="CC1167" s="325"/>
      <c r="CD1167" s="325"/>
      <c r="CE1167" s="325"/>
      <c r="CF1167" s="325"/>
      <c r="CG1167" s="325"/>
      <c r="CH1167" s="325"/>
    </row>
    <row r="1168" spans="1:86" s="323" customFormat="1" x14ac:dyDescent="0.25">
      <c r="A1168" s="102"/>
      <c r="B1168" s="102"/>
      <c r="C1168" s="102"/>
      <c r="D1168" s="102"/>
      <c r="E1168" s="102"/>
      <c r="F1168" s="102"/>
      <c r="G1168" s="102"/>
      <c r="AH1168" s="324"/>
      <c r="AI1168" s="324"/>
      <c r="AP1168" s="324"/>
      <c r="AQ1168" s="324"/>
      <c r="BD1168" s="324"/>
      <c r="BE1168" s="324"/>
      <c r="BF1168" s="324"/>
      <c r="BG1168" s="324"/>
      <c r="BH1168" s="324"/>
      <c r="BI1168" s="324"/>
      <c r="BJ1168" s="324"/>
      <c r="BK1168" s="324"/>
      <c r="BL1168" s="324"/>
      <c r="BM1168" s="324"/>
      <c r="BN1168" s="324"/>
      <c r="BO1168" s="324"/>
      <c r="BW1168" s="325"/>
      <c r="BX1168" s="325"/>
      <c r="BY1168" s="325"/>
      <c r="BZ1168" s="325"/>
      <c r="CA1168" s="325"/>
      <c r="CB1168" s="325"/>
      <c r="CC1168" s="325"/>
      <c r="CD1168" s="325"/>
      <c r="CE1168" s="325"/>
      <c r="CF1168" s="325"/>
      <c r="CG1168" s="325"/>
      <c r="CH1168" s="325"/>
    </row>
    <row r="1169" spans="1:86" s="323" customFormat="1" x14ac:dyDescent="0.25">
      <c r="A1169" s="102"/>
      <c r="B1169" s="102"/>
      <c r="C1169" s="102"/>
      <c r="D1169" s="102"/>
      <c r="E1169" s="102"/>
      <c r="F1169" s="102"/>
      <c r="G1169" s="102"/>
      <c r="AH1169" s="324"/>
      <c r="AI1169" s="324"/>
      <c r="AP1169" s="324"/>
      <c r="AQ1169" s="324"/>
      <c r="BD1169" s="324"/>
      <c r="BE1169" s="324"/>
      <c r="BF1169" s="324"/>
      <c r="BG1169" s="324"/>
      <c r="BH1169" s="324"/>
      <c r="BI1169" s="324"/>
      <c r="BJ1169" s="324"/>
      <c r="BK1169" s="324"/>
      <c r="BL1169" s="324"/>
      <c r="BM1169" s="324"/>
      <c r="BN1169" s="324"/>
      <c r="BO1169" s="324"/>
      <c r="BW1169" s="325"/>
      <c r="BX1169" s="325"/>
      <c r="BY1169" s="325"/>
      <c r="BZ1169" s="325"/>
      <c r="CA1169" s="325"/>
      <c r="CB1169" s="325"/>
      <c r="CC1169" s="325"/>
      <c r="CD1169" s="325"/>
      <c r="CE1169" s="325"/>
      <c r="CF1169" s="325"/>
      <c r="CG1169" s="325"/>
      <c r="CH1169" s="325"/>
    </row>
    <row r="1170" spans="1:86" s="323" customFormat="1" x14ac:dyDescent="0.25">
      <c r="A1170" s="102"/>
      <c r="B1170" s="102"/>
      <c r="C1170" s="102"/>
      <c r="D1170" s="102"/>
      <c r="E1170" s="102"/>
      <c r="F1170" s="102"/>
      <c r="G1170" s="102"/>
      <c r="AH1170" s="324"/>
      <c r="AI1170" s="324"/>
      <c r="AP1170" s="324"/>
      <c r="AQ1170" s="324"/>
      <c r="BD1170" s="324"/>
      <c r="BE1170" s="324"/>
      <c r="BF1170" s="324"/>
      <c r="BG1170" s="324"/>
      <c r="BH1170" s="324"/>
      <c r="BI1170" s="324"/>
      <c r="BJ1170" s="324"/>
      <c r="BK1170" s="324"/>
      <c r="BL1170" s="324"/>
      <c r="BM1170" s="324"/>
      <c r="BN1170" s="324"/>
      <c r="BO1170" s="324"/>
      <c r="BW1170" s="325"/>
      <c r="BX1170" s="325"/>
      <c r="BY1170" s="325"/>
      <c r="BZ1170" s="325"/>
      <c r="CA1170" s="325"/>
      <c r="CB1170" s="325"/>
      <c r="CC1170" s="325"/>
      <c r="CD1170" s="325"/>
      <c r="CE1170" s="325"/>
      <c r="CF1170" s="325"/>
      <c r="CG1170" s="325"/>
      <c r="CH1170" s="325"/>
    </row>
    <row r="1171" spans="1:86" s="323" customFormat="1" x14ac:dyDescent="0.25">
      <c r="A1171" s="102"/>
      <c r="B1171" s="102"/>
      <c r="C1171" s="102"/>
      <c r="D1171" s="102"/>
      <c r="E1171" s="102"/>
      <c r="F1171" s="102"/>
      <c r="G1171" s="102"/>
      <c r="AH1171" s="324"/>
      <c r="AI1171" s="324"/>
      <c r="AP1171" s="324"/>
      <c r="AQ1171" s="324"/>
      <c r="BD1171" s="324"/>
      <c r="BE1171" s="324"/>
      <c r="BF1171" s="324"/>
      <c r="BG1171" s="324"/>
      <c r="BH1171" s="324"/>
      <c r="BI1171" s="324"/>
      <c r="BJ1171" s="324"/>
      <c r="BK1171" s="324"/>
      <c r="BL1171" s="324"/>
      <c r="BM1171" s="324"/>
      <c r="BN1171" s="324"/>
      <c r="BO1171" s="324"/>
      <c r="BW1171" s="325"/>
      <c r="BX1171" s="325"/>
      <c r="BY1171" s="325"/>
      <c r="BZ1171" s="325"/>
      <c r="CA1171" s="325"/>
      <c r="CB1171" s="325"/>
      <c r="CC1171" s="325"/>
      <c r="CD1171" s="325"/>
      <c r="CE1171" s="325"/>
      <c r="CF1171" s="325"/>
      <c r="CG1171" s="325"/>
      <c r="CH1171" s="325"/>
    </row>
    <row r="1172" spans="1:86" s="323" customFormat="1" x14ac:dyDescent="0.25">
      <c r="A1172" s="102"/>
      <c r="B1172" s="102"/>
      <c r="C1172" s="102"/>
      <c r="D1172" s="102"/>
      <c r="E1172" s="102"/>
      <c r="F1172" s="102"/>
      <c r="G1172" s="102"/>
      <c r="AH1172" s="324"/>
      <c r="AI1172" s="324"/>
      <c r="AP1172" s="324"/>
      <c r="AQ1172" s="324"/>
      <c r="BD1172" s="324"/>
      <c r="BE1172" s="324"/>
      <c r="BF1172" s="324"/>
      <c r="BG1172" s="324"/>
      <c r="BH1172" s="324"/>
      <c r="BI1172" s="324"/>
      <c r="BJ1172" s="324"/>
      <c r="BK1172" s="324"/>
      <c r="BL1172" s="324"/>
      <c r="BM1172" s="324"/>
      <c r="BN1172" s="324"/>
      <c r="BO1172" s="324"/>
      <c r="BW1172" s="325"/>
      <c r="BX1172" s="325"/>
      <c r="BY1172" s="325"/>
      <c r="BZ1172" s="325"/>
      <c r="CA1172" s="325"/>
      <c r="CB1172" s="325"/>
      <c r="CC1172" s="325"/>
      <c r="CD1172" s="325"/>
      <c r="CE1172" s="325"/>
      <c r="CF1172" s="325"/>
      <c r="CG1172" s="325"/>
      <c r="CH1172" s="325"/>
    </row>
    <row r="1173" spans="1:86" s="323" customFormat="1" x14ac:dyDescent="0.25">
      <c r="A1173" s="102"/>
      <c r="B1173" s="102"/>
      <c r="C1173" s="102"/>
      <c r="D1173" s="102"/>
      <c r="E1173" s="102"/>
      <c r="F1173" s="102"/>
      <c r="G1173" s="102"/>
      <c r="AH1173" s="324"/>
      <c r="AI1173" s="324"/>
      <c r="AP1173" s="324"/>
      <c r="AQ1173" s="324"/>
      <c r="BD1173" s="324"/>
      <c r="BE1173" s="324"/>
      <c r="BF1173" s="324"/>
      <c r="BG1173" s="324"/>
      <c r="BH1173" s="324"/>
      <c r="BI1173" s="324"/>
      <c r="BJ1173" s="324"/>
      <c r="BK1173" s="324"/>
      <c r="BL1173" s="324"/>
      <c r="BM1173" s="324"/>
      <c r="BN1173" s="324"/>
      <c r="BO1173" s="324"/>
      <c r="BW1173" s="325"/>
      <c r="BX1173" s="325"/>
      <c r="BY1173" s="325"/>
      <c r="BZ1173" s="325"/>
      <c r="CA1173" s="325"/>
      <c r="CB1173" s="325"/>
      <c r="CC1173" s="325"/>
      <c r="CD1173" s="325"/>
      <c r="CE1173" s="325"/>
      <c r="CF1173" s="325"/>
      <c r="CG1173" s="325"/>
      <c r="CH1173" s="325"/>
    </row>
    <row r="1174" spans="1:86" s="323" customFormat="1" x14ac:dyDescent="0.25">
      <c r="A1174" s="102"/>
      <c r="B1174" s="102"/>
      <c r="C1174" s="102"/>
      <c r="D1174" s="102"/>
      <c r="E1174" s="102"/>
      <c r="F1174" s="102"/>
      <c r="G1174" s="102"/>
      <c r="AH1174" s="324"/>
      <c r="AI1174" s="324"/>
      <c r="AP1174" s="324"/>
      <c r="AQ1174" s="324"/>
      <c r="BD1174" s="324"/>
      <c r="BE1174" s="324"/>
      <c r="BF1174" s="324"/>
      <c r="BG1174" s="324"/>
      <c r="BH1174" s="324"/>
      <c r="BI1174" s="324"/>
      <c r="BJ1174" s="324"/>
      <c r="BK1174" s="324"/>
      <c r="BL1174" s="324"/>
      <c r="BM1174" s="324"/>
      <c r="BN1174" s="324"/>
      <c r="BO1174" s="324"/>
      <c r="BW1174" s="325"/>
      <c r="BX1174" s="325"/>
      <c r="BY1174" s="325"/>
      <c r="BZ1174" s="325"/>
      <c r="CA1174" s="325"/>
      <c r="CB1174" s="325"/>
      <c r="CC1174" s="325"/>
      <c r="CD1174" s="325"/>
      <c r="CE1174" s="325"/>
      <c r="CF1174" s="325"/>
      <c r="CG1174" s="325"/>
      <c r="CH1174" s="325"/>
    </row>
    <row r="1175" spans="1:86" s="323" customFormat="1" x14ac:dyDescent="0.25">
      <c r="A1175" s="102"/>
      <c r="B1175" s="102"/>
      <c r="C1175" s="102"/>
      <c r="D1175" s="102"/>
      <c r="E1175" s="102"/>
      <c r="F1175" s="102"/>
      <c r="G1175" s="102"/>
      <c r="AH1175" s="324"/>
      <c r="AI1175" s="324"/>
      <c r="AP1175" s="324"/>
      <c r="AQ1175" s="324"/>
      <c r="BD1175" s="324"/>
      <c r="BE1175" s="324"/>
      <c r="BF1175" s="324"/>
      <c r="BG1175" s="324"/>
      <c r="BH1175" s="324"/>
      <c r="BI1175" s="324"/>
      <c r="BJ1175" s="324"/>
      <c r="BK1175" s="324"/>
      <c r="BL1175" s="324"/>
      <c r="BM1175" s="324"/>
      <c r="BN1175" s="324"/>
      <c r="BO1175" s="324"/>
      <c r="BW1175" s="325"/>
      <c r="BX1175" s="325"/>
      <c r="BY1175" s="325"/>
      <c r="BZ1175" s="325"/>
      <c r="CA1175" s="325"/>
      <c r="CB1175" s="325"/>
      <c r="CC1175" s="325"/>
      <c r="CD1175" s="325"/>
      <c r="CE1175" s="325"/>
      <c r="CF1175" s="325"/>
      <c r="CG1175" s="325"/>
      <c r="CH1175" s="325"/>
    </row>
    <row r="1176" spans="1:86" s="323" customFormat="1" x14ac:dyDescent="0.25">
      <c r="A1176" s="102"/>
      <c r="B1176" s="102"/>
      <c r="C1176" s="102"/>
      <c r="D1176" s="102"/>
      <c r="E1176" s="102"/>
      <c r="F1176" s="102"/>
      <c r="G1176" s="102"/>
      <c r="AH1176" s="324"/>
      <c r="AI1176" s="324"/>
      <c r="AP1176" s="324"/>
      <c r="AQ1176" s="324"/>
      <c r="BD1176" s="324"/>
      <c r="BE1176" s="324"/>
      <c r="BF1176" s="324"/>
      <c r="BG1176" s="324"/>
      <c r="BH1176" s="324"/>
      <c r="BI1176" s="324"/>
      <c r="BJ1176" s="324"/>
      <c r="BK1176" s="324"/>
      <c r="BL1176" s="324"/>
      <c r="BM1176" s="324"/>
      <c r="BN1176" s="324"/>
      <c r="BO1176" s="324"/>
      <c r="BW1176" s="325"/>
      <c r="BX1176" s="325"/>
      <c r="BY1176" s="325"/>
      <c r="BZ1176" s="325"/>
      <c r="CA1176" s="325"/>
      <c r="CB1176" s="325"/>
      <c r="CC1176" s="325"/>
      <c r="CD1176" s="325"/>
      <c r="CE1176" s="325"/>
      <c r="CF1176" s="325"/>
      <c r="CG1176" s="325"/>
      <c r="CH1176" s="325"/>
    </row>
    <row r="1177" spans="1:86" s="323" customFormat="1" x14ac:dyDescent="0.25">
      <c r="A1177" s="102"/>
      <c r="B1177" s="102"/>
      <c r="C1177" s="102"/>
      <c r="D1177" s="102"/>
      <c r="E1177" s="102"/>
      <c r="F1177" s="102"/>
      <c r="G1177" s="102"/>
      <c r="AH1177" s="324"/>
      <c r="AI1177" s="324"/>
      <c r="AP1177" s="324"/>
      <c r="AQ1177" s="324"/>
      <c r="BD1177" s="324"/>
      <c r="BE1177" s="324"/>
      <c r="BF1177" s="324"/>
      <c r="BG1177" s="324"/>
      <c r="BH1177" s="324"/>
      <c r="BI1177" s="324"/>
      <c r="BJ1177" s="324"/>
      <c r="BK1177" s="324"/>
      <c r="BL1177" s="324"/>
      <c r="BM1177" s="324"/>
      <c r="BN1177" s="324"/>
      <c r="BO1177" s="324"/>
      <c r="BW1177" s="325"/>
      <c r="BX1177" s="325"/>
      <c r="BY1177" s="325"/>
      <c r="BZ1177" s="325"/>
      <c r="CA1177" s="325"/>
      <c r="CB1177" s="325"/>
      <c r="CC1177" s="325"/>
      <c r="CD1177" s="325"/>
      <c r="CE1177" s="325"/>
      <c r="CF1177" s="325"/>
      <c r="CG1177" s="325"/>
      <c r="CH1177" s="325"/>
    </row>
    <row r="1178" spans="1:86" s="323" customFormat="1" x14ac:dyDescent="0.25">
      <c r="A1178" s="102"/>
      <c r="B1178" s="102"/>
      <c r="C1178" s="102"/>
      <c r="D1178" s="102"/>
      <c r="E1178" s="102"/>
      <c r="F1178" s="102"/>
      <c r="G1178" s="102"/>
      <c r="AH1178" s="324"/>
      <c r="AI1178" s="324"/>
      <c r="AP1178" s="324"/>
      <c r="AQ1178" s="324"/>
      <c r="BD1178" s="324"/>
      <c r="BE1178" s="324"/>
      <c r="BF1178" s="324"/>
      <c r="BG1178" s="324"/>
      <c r="BH1178" s="324"/>
      <c r="BI1178" s="324"/>
      <c r="BJ1178" s="324"/>
      <c r="BK1178" s="324"/>
      <c r="BL1178" s="324"/>
      <c r="BM1178" s="324"/>
      <c r="BN1178" s="324"/>
      <c r="BO1178" s="324"/>
      <c r="BW1178" s="325"/>
      <c r="BX1178" s="325"/>
      <c r="BY1178" s="325"/>
      <c r="BZ1178" s="325"/>
      <c r="CA1178" s="325"/>
      <c r="CB1178" s="325"/>
      <c r="CC1178" s="325"/>
      <c r="CD1178" s="325"/>
      <c r="CE1178" s="325"/>
      <c r="CF1178" s="325"/>
      <c r="CG1178" s="325"/>
      <c r="CH1178" s="325"/>
    </row>
    <row r="1179" spans="1:86" s="323" customFormat="1" x14ac:dyDescent="0.25">
      <c r="A1179" s="102"/>
      <c r="B1179" s="102"/>
      <c r="C1179" s="102"/>
      <c r="D1179" s="102"/>
      <c r="E1179" s="102"/>
      <c r="F1179" s="102"/>
      <c r="G1179" s="102"/>
      <c r="AH1179" s="324"/>
      <c r="AI1179" s="324"/>
      <c r="AP1179" s="324"/>
      <c r="AQ1179" s="324"/>
      <c r="BD1179" s="324"/>
      <c r="BE1179" s="324"/>
      <c r="BF1179" s="324"/>
      <c r="BG1179" s="324"/>
      <c r="BH1179" s="324"/>
      <c r="BI1179" s="324"/>
      <c r="BJ1179" s="324"/>
      <c r="BK1179" s="324"/>
      <c r="BL1179" s="324"/>
      <c r="BM1179" s="324"/>
      <c r="BN1179" s="324"/>
      <c r="BO1179" s="324"/>
      <c r="BW1179" s="325"/>
      <c r="BX1179" s="325"/>
      <c r="BY1179" s="325"/>
      <c r="BZ1179" s="325"/>
      <c r="CA1179" s="325"/>
      <c r="CB1179" s="325"/>
      <c r="CC1179" s="325"/>
      <c r="CD1179" s="325"/>
      <c r="CE1179" s="325"/>
      <c r="CF1179" s="325"/>
      <c r="CG1179" s="325"/>
      <c r="CH1179" s="325"/>
    </row>
    <row r="1180" spans="1:86" s="323" customFormat="1" x14ac:dyDescent="0.25">
      <c r="A1180" s="102"/>
      <c r="B1180" s="102"/>
      <c r="C1180" s="102"/>
      <c r="D1180" s="102"/>
      <c r="E1180" s="102"/>
      <c r="F1180" s="102"/>
      <c r="G1180" s="102"/>
      <c r="AH1180" s="324"/>
      <c r="AI1180" s="324"/>
      <c r="AP1180" s="324"/>
      <c r="AQ1180" s="324"/>
      <c r="BD1180" s="324"/>
      <c r="BE1180" s="324"/>
      <c r="BF1180" s="324"/>
      <c r="BG1180" s="324"/>
      <c r="BH1180" s="324"/>
      <c r="BI1180" s="324"/>
      <c r="BJ1180" s="324"/>
      <c r="BK1180" s="324"/>
      <c r="BL1180" s="324"/>
      <c r="BM1180" s="324"/>
      <c r="BN1180" s="324"/>
      <c r="BO1180" s="324"/>
      <c r="BW1180" s="325"/>
      <c r="BX1180" s="325"/>
      <c r="BY1180" s="325"/>
      <c r="BZ1180" s="325"/>
      <c r="CA1180" s="325"/>
      <c r="CB1180" s="325"/>
      <c r="CC1180" s="325"/>
      <c r="CD1180" s="325"/>
      <c r="CE1180" s="325"/>
      <c r="CF1180" s="325"/>
      <c r="CG1180" s="325"/>
      <c r="CH1180" s="325"/>
    </row>
    <row r="1181" spans="1:86" s="323" customFormat="1" x14ac:dyDescent="0.25">
      <c r="A1181" s="102"/>
      <c r="B1181" s="102"/>
      <c r="C1181" s="102"/>
      <c r="D1181" s="102"/>
      <c r="E1181" s="102"/>
      <c r="F1181" s="102"/>
      <c r="G1181" s="102"/>
      <c r="AH1181" s="324"/>
      <c r="AI1181" s="324"/>
      <c r="AP1181" s="324"/>
      <c r="AQ1181" s="324"/>
      <c r="BD1181" s="324"/>
      <c r="BE1181" s="324"/>
      <c r="BF1181" s="324"/>
      <c r="BG1181" s="324"/>
      <c r="BH1181" s="324"/>
      <c r="BI1181" s="324"/>
      <c r="BJ1181" s="324"/>
      <c r="BK1181" s="324"/>
      <c r="BL1181" s="324"/>
      <c r="BM1181" s="324"/>
      <c r="BN1181" s="324"/>
      <c r="BO1181" s="324"/>
      <c r="BW1181" s="325"/>
      <c r="BX1181" s="325"/>
      <c r="BY1181" s="325"/>
      <c r="BZ1181" s="325"/>
      <c r="CA1181" s="325"/>
      <c r="CB1181" s="325"/>
      <c r="CC1181" s="325"/>
      <c r="CD1181" s="325"/>
      <c r="CE1181" s="325"/>
      <c r="CF1181" s="325"/>
      <c r="CG1181" s="325"/>
      <c r="CH1181" s="325"/>
    </row>
    <row r="1182" spans="1:86" s="323" customFormat="1" x14ac:dyDescent="0.25">
      <c r="A1182" s="102"/>
      <c r="B1182" s="102"/>
      <c r="C1182" s="102"/>
      <c r="D1182" s="102"/>
      <c r="E1182" s="102"/>
      <c r="F1182" s="102"/>
      <c r="G1182" s="102"/>
      <c r="AH1182" s="324"/>
      <c r="AI1182" s="324"/>
      <c r="AP1182" s="324"/>
      <c r="AQ1182" s="324"/>
      <c r="BD1182" s="324"/>
      <c r="BE1182" s="324"/>
      <c r="BF1182" s="324"/>
      <c r="BG1182" s="324"/>
      <c r="BH1182" s="324"/>
      <c r="BI1182" s="324"/>
      <c r="BJ1182" s="324"/>
      <c r="BK1182" s="324"/>
      <c r="BL1182" s="324"/>
      <c r="BM1182" s="324"/>
      <c r="BN1182" s="324"/>
      <c r="BO1182" s="324"/>
      <c r="BW1182" s="325"/>
      <c r="BX1182" s="325"/>
      <c r="BY1182" s="325"/>
      <c r="BZ1182" s="325"/>
      <c r="CA1182" s="325"/>
      <c r="CB1182" s="325"/>
      <c r="CC1182" s="325"/>
      <c r="CD1182" s="325"/>
      <c r="CE1182" s="325"/>
      <c r="CF1182" s="325"/>
      <c r="CG1182" s="325"/>
      <c r="CH1182" s="325"/>
    </row>
    <row r="1183" spans="1:86" s="323" customFormat="1" x14ac:dyDescent="0.25">
      <c r="A1183" s="102"/>
      <c r="B1183" s="102"/>
      <c r="C1183" s="102"/>
      <c r="D1183" s="102"/>
      <c r="E1183" s="102"/>
      <c r="F1183" s="102"/>
      <c r="G1183" s="102"/>
      <c r="AH1183" s="324"/>
      <c r="AI1183" s="324"/>
      <c r="AP1183" s="324"/>
      <c r="AQ1183" s="324"/>
      <c r="BD1183" s="324"/>
      <c r="BE1183" s="324"/>
      <c r="BF1183" s="324"/>
      <c r="BG1183" s="324"/>
      <c r="BH1183" s="324"/>
      <c r="BI1183" s="324"/>
      <c r="BJ1183" s="324"/>
      <c r="BK1183" s="324"/>
      <c r="BL1183" s="324"/>
      <c r="BM1183" s="324"/>
      <c r="BN1183" s="324"/>
      <c r="BO1183" s="324"/>
      <c r="BW1183" s="325"/>
      <c r="BX1183" s="325"/>
      <c r="BY1183" s="325"/>
      <c r="BZ1183" s="325"/>
      <c r="CA1183" s="325"/>
      <c r="CB1183" s="325"/>
      <c r="CC1183" s="325"/>
      <c r="CD1183" s="325"/>
      <c r="CE1183" s="325"/>
      <c r="CF1183" s="325"/>
      <c r="CG1183" s="325"/>
      <c r="CH1183" s="325"/>
    </row>
    <row r="1184" spans="1:86" s="323" customFormat="1" x14ac:dyDescent="0.25">
      <c r="A1184" s="102"/>
      <c r="B1184" s="102"/>
      <c r="C1184" s="102"/>
      <c r="D1184" s="102"/>
      <c r="E1184" s="102"/>
      <c r="F1184" s="102"/>
      <c r="G1184" s="102"/>
      <c r="AH1184" s="324"/>
      <c r="AI1184" s="324"/>
      <c r="AP1184" s="324"/>
      <c r="AQ1184" s="324"/>
      <c r="BD1184" s="324"/>
      <c r="BE1184" s="324"/>
      <c r="BF1184" s="324"/>
      <c r="BG1184" s="324"/>
      <c r="BH1184" s="324"/>
      <c r="BI1184" s="324"/>
      <c r="BJ1184" s="324"/>
      <c r="BK1184" s="324"/>
      <c r="BL1184" s="324"/>
      <c r="BM1184" s="324"/>
      <c r="BN1184" s="324"/>
      <c r="BO1184" s="324"/>
      <c r="BW1184" s="325"/>
      <c r="BX1184" s="325"/>
      <c r="BY1184" s="325"/>
      <c r="BZ1184" s="325"/>
      <c r="CA1184" s="325"/>
      <c r="CB1184" s="325"/>
      <c r="CC1184" s="325"/>
      <c r="CD1184" s="325"/>
      <c r="CE1184" s="325"/>
      <c r="CF1184" s="325"/>
      <c r="CG1184" s="325"/>
      <c r="CH1184" s="325"/>
    </row>
    <row r="1185" spans="1:86" s="323" customFormat="1" x14ac:dyDescent="0.25">
      <c r="A1185" s="102"/>
      <c r="B1185" s="102"/>
      <c r="C1185" s="102"/>
      <c r="D1185" s="102"/>
      <c r="E1185" s="102"/>
      <c r="F1185" s="102"/>
      <c r="G1185" s="102"/>
      <c r="AH1185" s="324"/>
      <c r="AI1185" s="324"/>
      <c r="AP1185" s="324"/>
      <c r="AQ1185" s="324"/>
      <c r="BD1185" s="324"/>
      <c r="BE1185" s="324"/>
      <c r="BF1185" s="324"/>
      <c r="BG1185" s="324"/>
      <c r="BH1185" s="324"/>
      <c r="BI1185" s="324"/>
      <c r="BJ1185" s="324"/>
      <c r="BK1185" s="324"/>
      <c r="BL1185" s="324"/>
      <c r="BM1185" s="324"/>
      <c r="BN1185" s="324"/>
      <c r="BO1185" s="324"/>
      <c r="BW1185" s="325"/>
      <c r="BX1185" s="325"/>
      <c r="BY1185" s="325"/>
      <c r="BZ1185" s="325"/>
      <c r="CA1185" s="325"/>
      <c r="CB1185" s="325"/>
      <c r="CC1185" s="325"/>
      <c r="CD1185" s="325"/>
      <c r="CE1185" s="325"/>
      <c r="CF1185" s="325"/>
      <c r="CG1185" s="325"/>
      <c r="CH1185" s="325"/>
    </row>
    <row r="1186" spans="1:86" s="323" customFormat="1" x14ac:dyDescent="0.25">
      <c r="A1186" s="102"/>
      <c r="B1186" s="102"/>
      <c r="C1186" s="102"/>
      <c r="D1186" s="102"/>
      <c r="E1186" s="102"/>
      <c r="F1186" s="102"/>
      <c r="G1186" s="102"/>
      <c r="AH1186" s="324"/>
      <c r="AI1186" s="324"/>
      <c r="AP1186" s="324"/>
      <c r="AQ1186" s="324"/>
      <c r="BD1186" s="324"/>
      <c r="BE1186" s="324"/>
      <c r="BF1186" s="324"/>
      <c r="BG1186" s="324"/>
      <c r="BH1186" s="324"/>
      <c r="BI1186" s="324"/>
      <c r="BJ1186" s="324"/>
      <c r="BK1186" s="324"/>
      <c r="BL1186" s="324"/>
      <c r="BM1186" s="324"/>
      <c r="BN1186" s="324"/>
      <c r="BO1186" s="324"/>
      <c r="BW1186" s="325"/>
      <c r="BX1186" s="325"/>
      <c r="BY1186" s="325"/>
      <c r="BZ1186" s="325"/>
      <c r="CA1186" s="325"/>
      <c r="CB1186" s="325"/>
      <c r="CC1186" s="325"/>
      <c r="CD1186" s="325"/>
      <c r="CE1186" s="325"/>
      <c r="CF1186" s="325"/>
      <c r="CG1186" s="325"/>
      <c r="CH1186" s="325"/>
    </row>
    <row r="1187" spans="1:86" s="323" customFormat="1" x14ac:dyDescent="0.25">
      <c r="A1187" s="102"/>
      <c r="B1187" s="102"/>
      <c r="C1187" s="102"/>
      <c r="D1187" s="102"/>
      <c r="E1187" s="102"/>
      <c r="F1187" s="102"/>
      <c r="G1187" s="102"/>
      <c r="AH1187" s="324"/>
      <c r="AI1187" s="324"/>
      <c r="AP1187" s="324"/>
      <c r="AQ1187" s="324"/>
      <c r="BD1187" s="324"/>
      <c r="BE1187" s="324"/>
      <c r="BF1187" s="324"/>
      <c r="BG1187" s="324"/>
      <c r="BH1187" s="324"/>
      <c r="BI1187" s="324"/>
      <c r="BJ1187" s="324"/>
      <c r="BK1187" s="324"/>
      <c r="BL1187" s="324"/>
      <c r="BM1187" s="324"/>
      <c r="BN1187" s="324"/>
      <c r="BO1187" s="324"/>
      <c r="BW1187" s="325"/>
      <c r="BX1187" s="325"/>
      <c r="BY1187" s="325"/>
      <c r="BZ1187" s="325"/>
      <c r="CA1187" s="325"/>
      <c r="CB1187" s="325"/>
      <c r="CC1187" s="325"/>
      <c r="CD1187" s="325"/>
      <c r="CE1187" s="325"/>
      <c r="CF1187" s="325"/>
      <c r="CG1187" s="325"/>
      <c r="CH1187" s="325"/>
    </row>
    <row r="1188" spans="1:86" s="323" customFormat="1" x14ac:dyDescent="0.25">
      <c r="A1188" s="102"/>
      <c r="B1188" s="102"/>
      <c r="C1188" s="102"/>
      <c r="D1188" s="102"/>
      <c r="E1188" s="102"/>
      <c r="F1188" s="102"/>
      <c r="G1188" s="102"/>
      <c r="AH1188" s="324"/>
      <c r="AI1188" s="324"/>
      <c r="AP1188" s="324"/>
      <c r="AQ1188" s="324"/>
      <c r="BD1188" s="324"/>
      <c r="BE1188" s="324"/>
      <c r="BF1188" s="324"/>
      <c r="BG1188" s="324"/>
      <c r="BH1188" s="324"/>
      <c r="BI1188" s="324"/>
      <c r="BJ1188" s="324"/>
      <c r="BK1188" s="324"/>
      <c r="BL1188" s="324"/>
      <c r="BM1188" s="324"/>
      <c r="BN1188" s="324"/>
      <c r="BO1188" s="324"/>
      <c r="BW1188" s="325"/>
      <c r="BX1188" s="325"/>
      <c r="BY1188" s="325"/>
      <c r="BZ1188" s="325"/>
      <c r="CA1188" s="325"/>
      <c r="CB1188" s="325"/>
      <c r="CC1188" s="325"/>
      <c r="CD1188" s="325"/>
      <c r="CE1188" s="325"/>
      <c r="CF1188" s="325"/>
      <c r="CG1188" s="325"/>
      <c r="CH1188" s="325"/>
    </row>
    <row r="1189" spans="1:86" s="323" customFormat="1" x14ac:dyDescent="0.25">
      <c r="A1189" s="102"/>
      <c r="B1189" s="102"/>
      <c r="C1189" s="102"/>
      <c r="D1189" s="102"/>
      <c r="E1189" s="102"/>
      <c r="F1189" s="102"/>
      <c r="G1189" s="102"/>
      <c r="AH1189" s="324"/>
      <c r="AI1189" s="324"/>
      <c r="AP1189" s="324"/>
      <c r="AQ1189" s="324"/>
      <c r="BD1189" s="324"/>
      <c r="BE1189" s="324"/>
      <c r="BF1189" s="324"/>
      <c r="BG1189" s="324"/>
      <c r="BH1189" s="324"/>
      <c r="BI1189" s="324"/>
      <c r="BJ1189" s="324"/>
      <c r="BK1189" s="324"/>
      <c r="BL1189" s="324"/>
      <c r="BM1189" s="324"/>
      <c r="BN1189" s="324"/>
      <c r="BO1189" s="324"/>
      <c r="BW1189" s="325"/>
      <c r="BX1189" s="325"/>
      <c r="BY1189" s="325"/>
      <c r="BZ1189" s="325"/>
      <c r="CA1189" s="325"/>
      <c r="CB1189" s="325"/>
      <c r="CC1189" s="325"/>
      <c r="CD1189" s="325"/>
      <c r="CE1189" s="325"/>
      <c r="CF1189" s="325"/>
      <c r="CG1189" s="325"/>
      <c r="CH1189" s="325"/>
    </row>
    <row r="1190" spans="1:86" s="323" customFormat="1" x14ac:dyDescent="0.25">
      <c r="A1190" s="102"/>
      <c r="B1190" s="102"/>
      <c r="C1190" s="102"/>
      <c r="D1190" s="102"/>
      <c r="E1190" s="102"/>
      <c r="F1190" s="102"/>
      <c r="G1190" s="102"/>
      <c r="AH1190" s="324"/>
      <c r="AI1190" s="324"/>
      <c r="AP1190" s="324"/>
      <c r="AQ1190" s="324"/>
      <c r="BD1190" s="324"/>
      <c r="BE1190" s="324"/>
      <c r="BF1190" s="324"/>
      <c r="BG1190" s="324"/>
      <c r="BH1190" s="324"/>
      <c r="BI1190" s="324"/>
      <c r="BJ1190" s="324"/>
      <c r="BK1190" s="324"/>
      <c r="BL1190" s="324"/>
      <c r="BM1190" s="324"/>
      <c r="BN1190" s="324"/>
      <c r="BO1190" s="324"/>
      <c r="BW1190" s="325"/>
      <c r="BX1190" s="325"/>
      <c r="BY1190" s="325"/>
      <c r="BZ1190" s="325"/>
      <c r="CA1190" s="325"/>
      <c r="CB1190" s="325"/>
      <c r="CC1190" s="325"/>
      <c r="CD1190" s="325"/>
      <c r="CE1190" s="325"/>
      <c r="CF1190" s="325"/>
      <c r="CG1190" s="325"/>
      <c r="CH1190" s="325"/>
    </row>
    <row r="1191" spans="1:86" s="323" customFormat="1" x14ac:dyDescent="0.25">
      <c r="A1191" s="102"/>
      <c r="B1191" s="102"/>
      <c r="C1191" s="102"/>
      <c r="D1191" s="102"/>
      <c r="E1191" s="102"/>
      <c r="F1191" s="102"/>
      <c r="G1191" s="102"/>
      <c r="AH1191" s="324"/>
      <c r="AI1191" s="324"/>
      <c r="AP1191" s="324"/>
      <c r="AQ1191" s="324"/>
      <c r="BD1191" s="324"/>
      <c r="BE1191" s="324"/>
      <c r="BF1191" s="324"/>
      <c r="BG1191" s="324"/>
      <c r="BH1191" s="324"/>
      <c r="BI1191" s="324"/>
      <c r="BJ1191" s="324"/>
      <c r="BK1191" s="324"/>
      <c r="BL1191" s="324"/>
      <c r="BM1191" s="324"/>
      <c r="BN1191" s="324"/>
      <c r="BO1191" s="324"/>
      <c r="BW1191" s="325"/>
      <c r="BX1191" s="325"/>
      <c r="BY1191" s="325"/>
      <c r="BZ1191" s="325"/>
      <c r="CA1191" s="325"/>
      <c r="CB1191" s="325"/>
      <c r="CC1191" s="325"/>
      <c r="CD1191" s="325"/>
      <c r="CE1191" s="325"/>
      <c r="CF1191" s="325"/>
      <c r="CG1191" s="325"/>
      <c r="CH1191" s="325"/>
    </row>
    <row r="1192" spans="1:86" s="323" customFormat="1" x14ac:dyDescent="0.25">
      <c r="A1192" s="102"/>
      <c r="B1192" s="102"/>
      <c r="C1192" s="102"/>
      <c r="D1192" s="102"/>
      <c r="E1192" s="102"/>
      <c r="F1192" s="102"/>
      <c r="G1192" s="102"/>
      <c r="AH1192" s="324"/>
      <c r="AI1192" s="324"/>
      <c r="AP1192" s="324"/>
      <c r="AQ1192" s="324"/>
      <c r="BD1192" s="324"/>
      <c r="BE1192" s="324"/>
      <c r="BF1192" s="324"/>
      <c r="BG1192" s="324"/>
      <c r="BH1192" s="324"/>
      <c r="BI1192" s="324"/>
      <c r="BJ1192" s="324"/>
      <c r="BK1192" s="324"/>
      <c r="BL1192" s="324"/>
      <c r="BM1192" s="324"/>
      <c r="BN1192" s="324"/>
      <c r="BO1192" s="324"/>
      <c r="BW1192" s="325"/>
      <c r="BX1192" s="325"/>
      <c r="BY1192" s="325"/>
      <c r="BZ1192" s="325"/>
      <c r="CA1192" s="325"/>
      <c r="CB1192" s="325"/>
      <c r="CC1192" s="325"/>
      <c r="CD1192" s="325"/>
      <c r="CE1192" s="325"/>
      <c r="CF1192" s="325"/>
      <c r="CG1192" s="325"/>
      <c r="CH1192" s="325"/>
    </row>
    <row r="1193" spans="1:86" s="323" customFormat="1" x14ac:dyDescent="0.25">
      <c r="A1193" s="102"/>
      <c r="B1193" s="102"/>
      <c r="C1193" s="102"/>
      <c r="D1193" s="102"/>
      <c r="E1193" s="102"/>
      <c r="F1193" s="102"/>
      <c r="G1193" s="102"/>
      <c r="AH1193" s="324"/>
      <c r="AI1193" s="324"/>
      <c r="AP1193" s="324"/>
      <c r="AQ1193" s="324"/>
      <c r="BD1193" s="324"/>
      <c r="BE1193" s="324"/>
      <c r="BF1193" s="324"/>
      <c r="BG1193" s="324"/>
      <c r="BH1193" s="324"/>
      <c r="BI1193" s="324"/>
      <c r="BJ1193" s="324"/>
      <c r="BK1193" s="324"/>
      <c r="BL1193" s="324"/>
      <c r="BM1193" s="324"/>
      <c r="BN1193" s="324"/>
      <c r="BO1193" s="324"/>
      <c r="BW1193" s="325"/>
      <c r="BX1193" s="325"/>
      <c r="BY1193" s="325"/>
      <c r="BZ1193" s="325"/>
      <c r="CA1193" s="325"/>
      <c r="CB1193" s="325"/>
      <c r="CC1193" s="325"/>
      <c r="CD1193" s="325"/>
      <c r="CE1193" s="325"/>
      <c r="CF1193" s="325"/>
      <c r="CG1193" s="325"/>
      <c r="CH1193" s="325"/>
    </row>
    <row r="1194" spans="1:86" s="323" customFormat="1" x14ac:dyDescent="0.25">
      <c r="A1194" s="102"/>
      <c r="B1194" s="102"/>
      <c r="C1194" s="102"/>
      <c r="D1194" s="102"/>
      <c r="E1194" s="102"/>
      <c r="F1194" s="102"/>
      <c r="G1194" s="102"/>
      <c r="AH1194" s="324"/>
      <c r="AI1194" s="324"/>
      <c r="AP1194" s="324"/>
      <c r="AQ1194" s="324"/>
      <c r="BD1194" s="324"/>
      <c r="BE1194" s="324"/>
      <c r="BF1194" s="324"/>
      <c r="BG1194" s="324"/>
      <c r="BH1194" s="324"/>
      <c r="BI1194" s="324"/>
      <c r="BJ1194" s="324"/>
      <c r="BK1194" s="324"/>
      <c r="BL1194" s="324"/>
      <c r="BM1194" s="324"/>
      <c r="BN1194" s="324"/>
      <c r="BO1194" s="324"/>
      <c r="BW1194" s="325"/>
      <c r="BX1194" s="325"/>
      <c r="BY1194" s="325"/>
      <c r="BZ1194" s="325"/>
      <c r="CA1194" s="325"/>
      <c r="CB1194" s="325"/>
      <c r="CC1194" s="325"/>
      <c r="CD1194" s="325"/>
      <c r="CE1194" s="325"/>
      <c r="CF1194" s="325"/>
      <c r="CG1194" s="325"/>
      <c r="CH1194" s="325"/>
    </row>
    <row r="1195" spans="1:86" s="323" customFormat="1" x14ac:dyDescent="0.25">
      <c r="A1195" s="102"/>
      <c r="B1195" s="102"/>
      <c r="C1195" s="102"/>
      <c r="D1195" s="102"/>
      <c r="E1195" s="102"/>
      <c r="F1195" s="102"/>
      <c r="G1195" s="102"/>
      <c r="AH1195" s="324"/>
      <c r="AI1195" s="324"/>
      <c r="AP1195" s="324"/>
      <c r="AQ1195" s="324"/>
      <c r="BD1195" s="324"/>
      <c r="BE1195" s="324"/>
      <c r="BF1195" s="324"/>
      <c r="BG1195" s="324"/>
      <c r="BH1195" s="324"/>
      <c r="BI1195" s="324"/>
      <c r="BJ1195" s="324"/>
      <c r="BK1195" s="324"/>
      <c r="BL1195" s="324"/>
      <c r="BM1195" s="324"/>
      <c r="BN1195" s="324"/>
      <c r="BO1195" s="324"/>
      <c r="BW1195" s="325"/>
      <c r="BX1195" s="325"/>
      <c r="BY1195" s="325"/>
      <c r="BZ1195" s="325"/>
      <c r="CA1195" s="325"/>
      <c r="CB1195" s="325"/>
      <c r="CC1195" s="325"/>
      <c r="CD1195" s="325"/>
      <c r="CE1195" s="325"/>
      <c r="CF1195" s="325"/>
      <c r="CG1195" s="325"/>
      <c r="CH1195" s="325"/>
    </row>
    <row r="1196" spans="1:86" s="323" customFormat="1" x14ac:dyDescent="0.25">
      <c r="A1196" s="102"/>
      <c r="B1196" s="102"/>
      <c r="C1196" s="102"/>
      <c r="D1196" s="102"/>
      <c r="E1196" s="102"/>
      <c r="F1196" s="102"/>
      <c r="G1196" s="102"/>
      <c r="AH1196" s="324"/>
      <c r="AI1196" s="324"/>
      <c r="AP1196" s="324"/>
      <c r="AQ1196" s="324"/>
      <c r="BD1196" s="324"/>
      <c r="BE1196" s="324"/>
      <c r="BF1196" s="324"/>
      <c r="BG1196" s="324"/>
      <c r="BH1196" s="324"/>
      <c r="BI1196" s="324"/>
      <c r="BJ1196" s="324"/>
      <c r="BK1196" s="324"/>
      <c r="BL1196" s="324"/>
      <c r="BM1196" s="324"/>
      <c r="BN1196" s="324"/>
      <c r="BO1196" s="324"/>
      <c r="BW1196" s="325"/>
      <c r="BX1196" s="325"/>
      <c r="BY1196" s="325"/>
      <c r="BZ1196" s="325"/>
      <c r="CA1196" s="325"/>
      <c r="CB1196" s="325"/>
      <c r="CC1196" s="325"/>
      <c r="CD1196" s="325"/>
      <c r="CE1196" s="325"/>
      <c r="CF1196" s="325"/>
      <c r="CG1196" s="325"/>
      <c r="CH1196" s="325"/>
    </row>
    <row r="1197" spans="1:86" s="323" customFormat="1" x14ac:dyDescent="0.25">
      <c r="A1197" s="102"/>
      <c r="B1197" s="102"/>
      <c r="C1197" s="102"/>
      <c r="D1197" s="102"/>
      <c r="E1197" s="102"/>
      <c r="F1197" s="102"/>
      <c r="G1197" s="102"/>
      <c r="AH1197" s="324"/>
      <c r="AI1197" s="324"/>
      <c r="AP1197" s="324"/>
      <c r="AQ1197" s="324"/>
      <c r="BD1197" s="324"/>
      <c r="BE1197" s="324"/>
      <c r="BF1197" s="324"/>
      <c r="BG1197" s="324"/>
      <c r="BH1197" s="324"/>
      <c r="BI1197" s="324"/>
      <c r="BJ1197" s="324"/>
      <c r="BK1197" s="324"/>
      <c r="BL1197" s="324"/>
      <c r="BM1197" s="324"/>
      <c r="BN1197" s="324"/>
      <c r="BO1197" s="324"/>
      <c r="BW1197" s="325"/>
      <c r="BX1197" s="325"/>
      <c r="BY1197" s="325"/>
      <c r="BZ1197" s="325"/>
      <c r="CA1197" s="325"/>
      <c r="CB1197" s="325"/>
      <c r="CC1197" s="325"/>
      <c r="CD1197" s="325"/>
      <c r="CE1197" s="325"/>
      <c r="CF1197" s="325"/>
      <c r="CG1197" s="325"/>
      <c r="CH1197" s="325"/>
    </row>
    <row r="1198" spans="1:86" s="323" customFormat="1" x14ac:dyDescent="0.25">
      <c r="A1198" s="102"/>
      <c r="B1198" s="102"/>
      <c r="C1198" s="102"/>
      <c r="D1198" s="102"/>
      <c r="E1198" s="102"/>
      <c r="F1198" s="102"/>
      <c r="G1198" s="102"/>
      <c r="AH1198" s="324"/>
      <c r="AI1198" s="324"/>
      <c r="AP1198" s="324"/>
      <c r="AQ1198" s="324"/>
      <c r="BD1198" s="324"/>
      <c r="BE1198" s="324"/>
      <c r="BF1198" s="324"/>
      <c r="BG1198" s="324"/>
      <c r="BH1198" s="324"/>
      <c r="BI1198" s="324"/>
      <c r="BJ1198" s="324"/>
      <c r="BK1198" s="324"/>
      <c r="BL1198" s="324"/>
      <c r="BM1198" s="324"/>
      <c r="BN1198" s="324"/>
      <c r="BO1198" s="324"/>
      <c r="BW1198" s="325"/>
      <c r="BX1198" s="325"/>
      <c r="BY1198" s="325"/>
      <c r="BZ1198" s="325"/>
      <c r="CA1198" s="325"/>
      <c r="CB1198" s="325"/>
      <c r="CC1198" s="325"/>
      <c r="CD1198" s="325"/>
      <c r="CE1198" s="325"/>
      <c r="CF1198" s="325"/>
      <c r="CG1198" s="325"/>
      <c r="CH1198" s="325"/>
    </row>
    <row r="1199" spans="1:86" s="323" customFormat="1" x14ac:dyDescent="0.25">
      <c r="A1199" s="102"/>
      <c r="B1199" s="102"/>
      <c r="C1199" s="102"/>
      <c r="D1199" s="102"/>
      <c r="E1199" s="102"/>
      <c r="F1199" s="102"/>
      <c r="G1199" s="102"/>
      <c r="AH1199" s="324"/>
      <c r="AI1199" s="324"/>
      <c r="AP1199" s="324"/>
      <c r="AQ1199" s="324"/>
      <c r="BD1199" s="324"/>
      <c r="BE1199" s="324"/>
      <c r="BF1199" s="324"/>
      <c r="BG1199" s="324"/>
      <c r="BH1199" s="324"/>
      <c r="BI1199" s="324"/>
      <c r="BJ1199" s="324"/>
      <c r="BK1199" s="324"/>
      <c r="BL1199" s="324"/>
      <c r="BM1199" s="324"/>
      <c r="BN1199" s="324"/>
      <c r="BO1199" s="324"/>
      <c r="BW1199" s="325"/>
      <c r="BX1199" s="325"/>
      <c r="BY1199" s="325"/>
      <c r="BZ1199" s="325"/>
      <c r="CA1199" s="325"/>
      <c r="CB1199" s="325"/>
      <c r="CC1199" s="325"/>
      <c r="CD1199" s="325"/>
      <c r="CE1199" s="325"/>
      <c r="CF1199" s="325"/>
      <c r="CG1199" s="325"/>
      <c r="CH1199" s="325"/>
    </row>
    <row r="1200" spans="1:86" s="323" customFormat="1" x14ac:dyDescent="0.25">
      <c r="A1200" s="102"/>
      <c r="B1200" s="102"/>
      <c r="C1200" s="102"/>
      <c r="D1200" s="102"/>
      <c r="E1200" s="102"/>
      <c r="F1200" s="102"/>
      <c r="G1200" s="102"/>
      <c r="AH1200" s="324"/>
      <c r="AI1200" s="324"/>
      <c r="AP1200" s="324"/>
      <c r="AQ1200" s="324"/>
      <c r="BD1200" s="324"/>
      <c r="BE1200" s="324"/>
      <c r="BF1200" s="324"/>
      <c r="BG1200" s="324"/>
      <c r="BH1200" s="324"/>
      <c r="BI1200" s="324"/>
      <c r="BJ1200" s="324"/>
      <c r="BK1200" s="324"/>
      <c r="BL1200" s="324"/>
      <c r="BM1200" s="324"/>
      <c r="BN1200" s="324"/>
      <c r="BO1200" s="324"/>
      <c r="BW1200" s="325"/>
      <c r="BX1200" s="325"/>
      <c r="BY1200" s="325"/>
      <c r="BZ1200" s="325"/>
      <c r="CA1200" s="325"/>
      <c r="CB1200" s="325"/>
      <c r="CC1200" s="325"/>
      <c r="CD1200" s="325"/>
      <c r="CE1200" s="325"/>
      <c r="CF1200" s="325"/>
      <c r="CG1200" s="325"/>
      <c r="CH1200" s="325"/>
    </row>
    <row r="1201" spans="1:86" s="323" customFormat="1" x14ac:dyDescent="0.25">
      <c r="A1201" s="102"/>
      <c r="B1201" s="102"/>
      <c r="C1201" s="102"/>
      <c r="D1201" s="102"/>
      <c r="E1201" s="102"/>
      <c r="F1201" s="102"/>
      <c r="G1201" s="102"/>
      <c r="AH1201" s="324"/>
      <c r="AI1201" s="324"/>
      <c r="AP1201" s="324"/>
      <c r="AQ1201" s="324"/>
      <c r="BD1201" s="324"/>
      <c r="BE1201" s="324"/>
      <c r="BF1201" s="324"/>
      <c r="BG1201" s="324"/>
      <c r="BH1201" s="324"/>
      <c r="BI1201" s="324"/>
      <c r="BJ1201" s="324"/>
      <c r="BK1201" s="324"/>
      <c r="BL1201" s="324"/>
      <c r="BM1201" s="324"/>
      <c r="BN1201" s="324"/>
      <c r="BO1201" s="324"/>
      <c r="BW1201" s="325"/>
      <c r="BX1201" s="325"/>
      <c r="BY1201" s="325"/>
      <c r="BZ1201" s="325"/>
      <c r="CA1201" s="325"/>
      <c r="CB1201" s="325"/>
      <c r="CC1201" s="325"/>
      <c r="CD1201" s="325"/>
      <c r="CE1201" s="325"/>
      <c r="CF1201" s="325"/>
      <c r="CG1201" s="325"/>
      <c r="CH1201" s="325"/>
    </row>
    <row r="1202" spans="1:86" s="323" customFormat="1" x14ac:dyDescent="0.25">
      <c r="A1202" s="102"/>
      <c r="B1202" s="102"/>
      <c r="C1202" s="102"/>
      <c r="D1202" s="102"/>
      <c r="E1202" s="102"/>
      <c r="F1202" s="102"/>
      <c r="G1202" s="102"/>
      <c r="AH1202" s="324"/>
      <c r="AI1202" s="324"/>
      <c r="AP1202" s="324"/>
      <c r="AQ1202" s="324"/>
      <c r="BD1202" s="324"/>
      <c r="BE1202" s="324"/>
      <c r="BF1202" s="324"/>
      <c r="BG1202" s="324"/>
      <c r="BH1202" s="324"/>
      <c r="BI1202" s="324"/>
      <c r="BJ1202" s="324"/>
      <c r="BK1202" s="324"/>
      <c r="BL1202" s="324"/>
      <c r="BM1202" s="324"/>
      <c r="BN1202" s="324"/>
      <c r="BO1202" s="324"/>
      <c r="BW1202" s="325"/>
      <c r="BX1202" s="325"/>
      <c r="BY1202" s="325"/>
      <c r="BZ1202" s="325"/>
      <c r="CA1202" s="325"/>
      <c r="CB1202" s="325"/>
      <c r="CC1202" s="325"/>
      <c r="CD1202" s="325"/>
      <c r="CE1202" s="325"/>
      <c r="CF1202" s="325"/>
      <c r="CG1202" s="325"/>
      <c r="CH1202" s="325"/>
    </row>
    <row r="1203" spans="1:86" s="323" customFormat="1" x14ac:dyDescent="0.25">
      <c r="A1203" s="102"/>
      <c r="B1203" s="102"/>
      <c r="C1203" s="102"/>
      <c r="D1203" s="102"/>
      <c r="E1203" s="102"/>
      <c r="F1203" s="102"/>
      <c r="G1203" s="102"/>
      <c r="AH1203" s="324"/>
      <c r="AI1203" s="324"/>
      <c r="AP1203" s="324"/>
      <c r="AQ1203" s="324"/>
      <c r="BD1203" s="324"/>
      <c r="BE1203" s="324"/>
      <c r="BF1203" s="324"/>
      <c r="BG1203" s="324"/>
      <c r="BH1203" s="324"/>
      <c r="BI1203" s="324"/>
      <c r="BJ1203" s="324"/>
      <c r="BK1203" s="324"/>
      <c r="BL1203" s="324"/>
      <c r="BM1203" s="324"/>
      <c r="BN1203" s="324"/>
      <c r="BO1203" s="324"/>
      <c r="BW1203" s="325"/>
      <c r="BX1203" s="325"/>
      <c r="BY1203" s="325"/>
      <c r="BZ1203" s="325"/>
      <c r="CA1203" s="325"/>
      <c r="CB1203" s="325"/>
      <c r="CC1203" s="325"/>
      <c r="CD1203" s="325"/>
      <c r="CE1203" s="325"/>
      <c r="CF1203" s="325"/>
      <c r="CG1203" s="325"/>
      <c r="CH1203" s="325"/>
    </row>
    <row r="1204" spans="1:86" s="323" customFormat="1" x14ac:dyDescent="0.25">
      <c r="A1204" s="102"/>
      <c r="B1204" s="102"/>
      <c r="C1204" s="102"/>
      <c r="D1204" s="102"/>
      <c r="E1204" s="102"/>
      <c r="F1204" s="102"/>
      <c r="G1204" s="102"/>
      <c r="AH1204" s="324"/>
      <c r="AI1204" s="324"/>
      <c r="AP1204" s="324"/>
      <c r="AQ1204" s="324"/>
      <c r="BD1204" s="324"/>
      <c r="BE1204" s="324"/>
      <c r="BF1204" s="324"/>
      <c r="BG1204" s="324"/>
      <c r="BH1204" s="324"/>
      <c r="BI1204" s="324"/>
      <c r="BJ1204" s="324"/>
      <c r="BK1204" s="324"/>
      <c r="BL1204" s="324"/>
      <c r="BM1204" s="324"/>
      <c r="BN1204" s="324"/>
      <c r="BO1204" s="324"/>
      <c r="BW1204" s="325"/>
      <c r="BX1204" s="325"/>
      <c r="BY1204" s="325"/>
      <c r="BZ1204" s="325"/>
      <c r="CA1204" s="325"/>
      <c r="CB1204" s="325"/>
      <c r="CC1204" s="325"/>
      <c r="CD1204" s="325"/>
      <c r="CE1204" s="325"/>
      <c r="CF1204" s="325"/>
      <c r="CG1204" s="325"/>
      <c r="CH1204" s="325"/>
    </row>
    <row r="1205" spans="1:86" s="323" customFormat="1" x14ac:dyDescent="0.25">
      <c r="A1205" s="102"/>
      <c r="B1205" s="102"/>
      <c r="C1205" s="102"/>
      <c r="D1205" s="102"/>
      <c r="E1205" s="102"/>
      <c r="F1205" s="102"/>
      <c r="G1205" s="102"/>
      <c r="AH1205" s="324"/>
      <c r="AI1205" s="324"/>
      <c r="AP1205" s="324"/>
      <c r="AQ1205" s="324"/>
      <c r="BD1205" s="324"/>
      <c r="BE1205" s="324"/>
      <c r="BF1205" s="324"/>
      <c r="BG1205" s="324"/>
      <c r="BH1205" s="324"/>
      <c r="BI1205" s="324"/>
      <c r="BJ1205" s="324"/>
      <c r="BK1205" s="324"/>
      <c r="BL1205" s="324"/>
      <c r="BM1205" s="324"/>
      <c r="BN1205" s="324"/>
      <c r="BO1205" s="324"/>
      <c r="BW1205" s="325"/>
      <c r="BX1205" s="325"/>
      <c r="BY1205" s="325"/>
      <c r="BZ1205" s="325"/>
      <c r="CA1205" s="325"/>
      <c r="CB1205" s="325"/>
      <c r="CC1205" s="325"/>
      <c r="CD1205" s="325"/>
      <c r="CE1205" s="325"/>
      <c r="CF1205" s="325"/>
      <c r="CG1205" s="325"/>
      <c r="CH1205" s="325"/>
    </row>
    <row r="1206" spans="1:86" s="323" customFormat="1" x14ac:dyDescent="0.25">
      <c r="A1206" s="102"/>
      <c r="B1206" s="102"/>
      <c r="C1206" s="102"/>
      <c r="D1206" s="102"/>
      <c r="E1206" s="102"/>
      <c r="F1206" s="102"/>
      <c r="G1206" s="102"/>
      <c r="AH1206" s="324"/>
      <c r="AI1206" s="324"/>
      <c r="AP1206" s="324"/>
      <c r="AQ1206" s="324"/>
      <c r="BD1206" s="324"/>
      <c r="BE1206" s="324"/>
      <c r="BF1206" s="324"/>
      <c r="BG1206" s="324"/>
      <c r="BH1206" s="324"/>
      <c r="BI1206" s="324"/>
      <c r="BJ1206" s="324"/>
      <c r="BK1206" s="324"/>
      <c r="BL1206" s="324"/>
      <c r="BM1206" s="324"/>
      <c r="BN1206" s="324"/>
      <c r="BO1206" s="324"/>
      <c r="BW1206" s="325"/>
      <c r="BX1206" s="325"/>
      <c r="BY1206" s="325"/>
      <c r="BZ1206" s="325"/>
      <c r="CA1206" s="325"/>
      <c r="CB1206" s="325"/>
      <c r="CC1206" s="325"/>
      <c r="CD1206" s="325"/>
      <c r="CE1206" s="325"/>
      <c r="CF1206" s="325"/>
      <c r="CG1206" s="325"/>
      <c r="CH1206" s="325"/>
    </row>
    <row r="1207" spans="1:86" s="323" customFormat="1" x14ac:dyDescent="0.25">
      <c r="A1207" s="102"/>
      <c r="B1207" s="102"/>
      <c r="C1207" s="102"/>
      <c r="D1207" s="102"/>
      <c r="E1207" s="102"/>
      <c r="F1207" s="102"/>
      <c r="G1207" s="102"/>
      <c r="AH1207" s="324"/>
      <c r="AI1207" s="324"/>
      <c r="AP1207" s="324"/>
      <c r="AQ1207" s="324"/>
      <c r="BD1207" s="324"/>
      <c r="BE1207" s="324"/>
      <c r="BF1207" s="324"/>
      <c r="BG1207" s="324"/>
      <c r="BH1207" s="324"/>
      <c r="BI1207" s="324"/>
      <c r="BJ1207" s="324"/>
      <c r="BK1207" s="324"/>
      <c r="BL1207" s="324"/>
      <c r="BM1207" s="324"/>
      <c r="BN1207" s="324"/>
      <c r="BO1207" s="324"/>
      <c r="BW1207" s="325"/>
      <c r="BX1207" s="325"/>
      <c r="BY1207" s="325"/>
      <c r="BZ1207" s="325"/>
      <c r="CA1207" s="325"/>
      <c r="CB1207" s="325"/>
      <c r="CC1207" s="325"/>
      <c r="CD1207" s="325"/>
      <c r="CE1207" s="325"/>
      <c r="CF1207" s="325"/>
      <c r="CG1207" s="325"/>
      <c r="CH1207" s="325"/>
    </row>
    <row r="1208" spans="1:86" s="323" customFormat="1" x14ac:dyDescent="0.25">
      <c r="A1208" s="102"/>
      <c r="B1208" s="102"/>
      <c r="C1208" s="102"/>
      <c r="D1208" s="102"/>
      <c r="E1208" s="102"/>
      <c r="F1208" s="102"/>
      <c r="G1208" s="102"/>
      <c r="AH1208" s="324"/>
      <c r="AI1208" s="324"/>
      <c r="AP1208" s="324"/>
      <c r="AQ1208" s="324"/>
      <c r="BD1208" s="324"/>
      <c r="BE1208" s="324"/>
      <c r="BF1208" s="324"/>
      <c r="BG1208" s="324"/>
      <c r="BH1208" s="324"/>
      <c r="BI1208" s="324"/>
      <c r="BJ1208" s="324"/>
      <c r="BK1208" s="324"/>
      <c r="BL1208" s="324"/>
      <c r="BM1208" s="324"/>
      <c r="BN1208" s="324"/>
      <c r="BO1208" s="324"/>
      <c r="BW1208" s="325"/>
      <c r="BX1208" s="325"/>
      <c r="BY1208" s="325"/>
      <c r="BZ1208" s="325"/>
      <c r="CA1208" s="325"/>
      <c r="CB1208" s="325"/>
      <c r="CC1208" s="325"/>
      <c r="CD1208" s="325"/>
      <c r="CE1208" s="325"/>
      <c r="CF1208" s="325"/>
      <c r="CG1208" s="325"/>
      <c r="CH1208" s="325"/>
    </row>
    <row r="1209" spans="1:86" s="323" customFormat="1" x14ac:dyDescent="0.25">
      <c r="A1209" s="102"/>
      <c r="B1209" s="102"/>
      <c r="C1209" s="102"/>
      <c r="D1209" s="102"/>
      <c r="E1209" s="102"/>
      <c r="F1209" s="102"/>
      <c r="G1209" s="102"/>
      <c r="AH1209" s="324"/>
      <c r="AI1209" s="324"/>
      <c r="AP1209" s="324"/>
      <c r="AQ1209" s="324"/>
      <c r="BD1209" s="324"/>
      <c r="BE1209" s="324"/>
      <c r="BF1209" s="324"/>
      <c r="BG1209" s="324"/>
      <c r="BH1209" s="324"/>
      <c r="BI1209" s="324"/>
      <c r="BJ1209" s="324"/>
      <c r="BK1209" s="324"/>
      <c r="BL1209" s="324"/>
      <c r="BM1209" s="324"/>
      <c r="BN1209" s="324"/>
      <c r="BO1209" s="324"/>
      <c r="BW1209" s="325"/>
      <c r="BX1209" s="325"/>
      <c r="BY1209" s="325"/>
      <c r="BZ1209" s="325"/>
      <c r="CA1209" s="325"/>
      <c r="CB1209" s="325"/>
      <c r="CC1209" s="325"/>
      <c r="CD1209" s="325"/>
      <c r="CE1209" s="325"/>
      <c r="CF1209" s="325"/>
      <c r="CG1209" s="325"/>
      <c r="CH1209" s="325"/>
    </row>
    <row r="1210" spans="1:86" s="323" customFormat="1" x14ac:dyDescent="0.25">
      <c r="A1210" s="102"/>
      <c r="B1210" s="102"/>
      <c r="C1210" s="102"/>
      <c r="D1210" s="102"/>
      <c r="E1210" s="102"/>
      <c r="F1210" s="102"/>
      <c r="G1210" s="102"/>
      <c r="AH1210" s="324"/>
      <c r="AI1210" s="324"/>
      <c r="AP1210" s="324"/>
      <c r="AQ1210" s="324"/>
      <c r="BD1210" s="324"/>
      <c r="BE1210" s="324"/>
      <c r="BF1210" s="324"/>
      <c r="BG1210" s="324"/>
      <c r="BH1210" s="324"/>
      <c r="BI1210" s="324"/>
      <c r="BJ1210" s="324"/>
      <c r="BK1210" s="324"/>
      <c r="BL1210" s="324"/>
      <c r="BM1210" s="324"/>
      <c r="BN1210" s="324"/>
      <c r="BO1210" s="324"/>
      <c r="BW1210" s="325"/>
      <c r="BX1210" s="325"/>
      <c r="BY1210" s="325"/>
      <c r="BZ1210" s="325"/>
      <c r="CA1210" s="325"/>
      <c r="CB1210" s="325"/>
      <c r="CC1210" s="325"/>
      <c r="CD1210" s="325"/>
      <c r="CE1210" s="325"/>
      <c r="CF1210" s="325"/>
      <c r="CG1210" s="325"/>
      <c r="CH1210" s="325"/>
    </row>
    <row r="1211" spans="1:86" s="323" customFormat="1" x14ac:dyDescent="0.25">
      <c r="A1211" s="102"/>
      <c r="B1211" s="102"/>
      <c r="C1211" s="102"/>
      <c r="D1211" s="102"/>
      <c r="E1211" s="102"/>
      <c r="F1211" s="102"/>
      <c r="G1211" s="102"/>
      <c r="AH1211" s="324"/>
      <c r="AI1211" s="324"/>
      <c r="AP1211" s="324"/>
      <c r="AQ1211" s="324"/>
      <c r="BD1211" s="324"/>
      <c r="BE1211" s="324"/>
      <c r="BF1211" s="324"/>
      <c r="BG1211" s="324"/>
      <c r="BH1211" s="324"/>
      <c r="BI1211" s="324"/>
      <c r="BJ1211" s="324"/>
      <c r="BK1211" s="324"/>
      <c r="BL1211" s="324"/>
      <c r="BM1211" s="324"/>
      <c r="BN1211" s="324"/>
      <c r="BO1211" s="324"/>
      <c r="BW1211" s="325"/>
      <c r="BX1211" s="325"/>
      <c r="BY1211" s="325"/>
      <c r="BZ1211" s="325"/>
      <c r="CA1211" s="325"/>
      <c r="CB1211" s="325"/>
      <c r="CC1211" s="325"/>
      <c r="CD1211" s="325"/>
      <c r="CE1211" s="325"/>
      <c r="CF1211" s="325"/>
      <c r="CG1211" s="325"/>
      <c r="CH1211" s="325"/>
    </row>
    <row r="1212" spans="1:86" s="323" customFormat="1" x14ac:dyDescent="0.25">
      <c r="A1212" s="102"/>
      <c r="B1212" s="102"/>
      <c r="C1212" s="102"/>
      <c r="D1212" s="102"/>
      <c r="E1212" s="102"/>
      <c r="F1212" s="102"/>
      <c r="G1212" s="102"/>
      <c r="AH1212" s="324"/>
      <c r="AI1212" s="324"/>
      <c r="AP1212" s="324"/>
      <c r="AQ1212" s="324"/>
      <c r="BD1212" s="324"/>
      <c r="BE1212" s="324"/>
      <c r="BF1212" s="324"/>
      <c r="BG1212" s="324"/>
      <c r="BH1212" s="324"/>
      <c r="BI1212" s="324"/>
      <c r="BJ1212" s="324"/>
      <c r="BK1212" s="324"/>
      <c r="BL1212" s="324"/>
      <c r="BM1212" s="324"/>
      <c r="BN1212" s="324"/>
      <c r="BO1212" s="324"/>
      <c r="BW1212" s="325"/>
      <c r="BX1212" s="325"/>
      <c r="BY1212" s="325"/>
      <c r="BZ1212" s="325"/>
      <c r="CA1212" s="325"/>
      <c r="CB1212" s="325"/>
      <c r="CC1212" s="325"/>
      <c r="CD1212" s="325"/>
      <c r="CE1212" s="325"/>
      <c r="CF1212" s="325"/>
      <c r="CG1212" s="325"/>
      <c r="CH1212" s="325"/>
    </row>
    <row r="1213" spans="1:86" s="323" customFormat="1" x14ac:dyDescent="0.25">
      <c r="A1213" s="102"/>
      <c r="B1213" s="102"/>
      <c r="C1213" s="102"/>
      <c r="D1213" s="102"/>
      <c r="E1213" s="102"/>
      <c r="F1213" s="102"/>
      <c r="G1213" s="102"/>
      <c r="AH1213" s="324"/>
      <c r="AI1213" s="324"/>
      <c r="AP1213" s="324"/>
      <c r="AQ1213" s="324"/>
      <c r="BD1213" s="324"/>
      <c r="BE1213" s="324"/>
      <c r="BF1213" s="324"/>
      <c r="BG1213" s="324"/>
      <c r="BH1213" s="324"/>
      <c r="BI1213" s="324"/>
      <c r="BJ1213" s="324"/>
      <c r="BK1213" s="324"/>
      <c r="BL1213" s="324"/>
      <c r="BM1213" s="324"/>
      <c r="BN1213" s="324"/>
      <c r="BO1213" s="324"/>
      <c r="BW1213" s="325"/>
      <c r="BX1213" s="325"/>
      <c r="BY1213" s="325"/>
      <c r="BZ1213" s="325"/>
      <c r="CA1213" s="325"/>
      <c r="CB1213" s="325"/>
      <c r="CC1213" s="325"/>
      <c r="CD1213" s="325"/>
      <c r="CE1213" s="325"/>
      <c r="CF1213" s="325"/>
      <c r="CG1213" s="325"/>
      <c r="CH1213" s="325"/>
    </row>
    <row r="1214" spans="1:86" s="323" customFormat="1" x14ac:dyDescent="0.25">
      <c r="A1214" s="102"/>
      <c r="B1214" s="102"/>
      <c r="C1214" s="102"/>
      <c r="D1214" s="102"/>
      <c r="E1214" s="102"/>
      <c r="F1214" s="102"/>
      <c r="G1214" s="102"/>
      <c r="AH1214" s="324"/>
      <c r="AI1214" s="324"/>
      <c r="AP1214" s="324"/>
      <c r="AQ1214" s="324"/>
      <c r="BD1214" s="324"/>
      <c r="BE1214" s="324"/>
      <c r="BF1214" s="324"/>
      <c r="BG1214" s="324"/>
      <c r="BH1214" s="324"/>
      <c r="BI1214" s="324"/>
      <c r="BJ1214" s="324"/>
      <c r="BK1214" s="324"/>
      <c r="BL1214" s="324"/>
      <c r="BM1214" s="324"/>
      <c r="BN1214" s="324"/>
      <c r="BO1214" s="324"/>
      <c r="BW1214" s="325"/>
      <c r="BX1214" s="325"/>
      <c r="BY1214" s="325"/>
      <c r="BZ1214" s="325"/>
      <c r="CA1214" s="325"/>
      <c r="CB1214" s="325"/>
      <c r="CC1214" s="325"/>
      <c r="CD1214" s="325"/>
      <c r="CE1214" s="325"/>
      <c r="CF1214" s="325"/>
      <c r="CG1214" s="325"/>
      <c r="CH1214" s="325"/>
    </row>
    <row r="1215" spans="1:86" s="323" customFormat="1" x14ac:dyDescent="0.25">
      <c r="A1215" s="102"/>
      <c r="B1215" s="102"/>
      <c r="C1215" s="102"/>
      <c r="D1215" s="102"/>
      <c r="E1215" s="102"/>
      <c r="F1215" s="102"/>
      <c r="G1215" s="102"/>
      <c r="AH1215" s="324"/>
      <c r="AI1215" s="324"/>
      <c r="AP1215" s="324"/>
      <c r="AQ1215" s="324"/>
      <c r="BD1215" s="324"/>
      <c r="BE1215" s="324"/>
      <c r="BF1215" s="324"/>
      <c r="BG1215" s="324"/>
      <c r="BH1215" s="324"/>
      <c r="BI1215" s="324"/>
      <c r="BJ1215" s="324"/>
      <c r="BK1215" s="324"/>
      <c r="BL1215" s="324"/>
      <c r="BM1215" s="324"/>
      <c r="BN1215" s="324"/>
      <c r="BO1215" s="324"/>
      <c r="BW1215" s="325"/>
      <c r="BX1215" s="325"/>
      <c r="BY1215" s="325"/>
      <c r="BZ1215" s="325"/>
      <c r="CA1215" s="325"/>
      <c r="CB1215" s="325"/>
      <c r="CC1215" s="325"/>
      <c r="CD1215" s="325"/>
      <c r="CE1215" s="325"/>
      <c r="CF1215" s="325"/>
      <c r="CG1215" s="325"/>
      <c r="CH1215" s="325"/>
    </row>
    <row r="1216" spans="1:86" s="323" customFormat="1" x14ac:dyDescent="0.25">
      <c r="A1216" s="102"/>
      <c r="B1216" s="102"/>
      <c r="C1216" s="102"/>
      <c r="D1216" s="102"/>
      <c r="E1216" s="102"/>
      <c r="F1216" s="102"/>
      <c r="G1216" s="102"/>
      <c r="AH1216" s="324"/>
      <c r="AI1216" s="324"/>
      <c r="AP1216" s="324"/>
      <c r="AQ1216" s="324"/>
      <c r="BD1216" s="324"/>
      <c r="BE1216" s="324"/>
      <c r="BF1216" s="324"/>
      <c r="BG1216" s="324"/>
      <c r="BH1216" s="324"/>
      <c r="BI1216" s="324"/>
      <c r="BJ1216" s="324"/>
      <c r="BK1216" s="324"/>
      <c r="BL1216" s="324"/>
      <c r="BM1216" s="324"/>
      <c r="BN1216" s="324"/>
      <c r="BO1216" s="324"/>
      <c r="BW1216" s="325"/>
      <c r="BX1216" s="325"/>
      <c r="BY1216" s="325"/>
      <c r="BZ1216" s="325"/>
      <c r="CA1216" s="325"/>
      <c r="CB1216" s="325"/>
      <c r="CC1216" s="325"/>
      <c r="CD1216" s="325"/>
      <c r="CE1216" s="325"/>
      <c r="CF1216" s="325"/>
      <c r="CG1216" s="325"/>
      <c r="CH1216" s="325"/>
    </row>
    <row r="1217" spans="1:86" s="323" customFormat="1" x14ac:dyDescent="0.25">
      <c r="A1217" s="102"/>
      <c r="B1217" s="102"/>
      <c r="C1217" s="102"/>
      <c r="D1217" s="102"/>
      <c r="E1217" s="102"/>
      <c r="F1217" s="102"/>
      <c r="G1217" s="102"/>
      <c r="AH1217" s="324"/>
      <c r="AI1217" s="324"/>
      <c r="AP1217" s="324"/>
      <c r="AQ1217" s="324"/>
      <c r="BD1217" s="324"/>
      <c r="BE1217" s="324"/>
      <c r="BF1217" s="324"/>
      <c r="BG1217" s="324"/>
      <c r="BH1217" s="324"/>
      <c r="BI1217" s="324"/>
      <c r="BJ1217" s="324"/>
      <c r="BK1217" s="324"/>
      <c r="BL1217" s="324"/>
      <c r="BM1217" s="324"/>
      <c r="BN1217" s="324"/>
      <c r="BO1217" s="324"/>
      <c r="BW1217" s="325"/>
      <c r="BX1217" s="325"/>
      <c r="BY1217" s="325"/>
      <c r="BZ1217" s="325"/>
      <c r="CA1217" s="325"/>
      <c r="CB1217" s="325"/>
      <c r="CC1217" s="325"/>
      <c r="CD1217" s="325"/>
      <c r="CE1217" s="325"/>
      <c r="CF1217" s="325"/>
      <c r="CG1217" s="325"/>
      <c r="CH1217" s="325"/>
    </row>
    <row r="1218" spans="1:86" s="323" customFormat="1" x14ac:dyDescent="0.25">
      <c r="A1218" s="102"/>
      <c r="B1218" s="102"/>
      <c r="C1218" s="102"/>
      <c r="D1218" s="102"/>
      <c r="E1218" s="102"/>
      <c r="F1218" s="102"/>
      <c r="G1218" s="102"/>
      <c r="AH1218" s="324"/>
      <c r="AI1218" s="324"/>
      <c r="AP1218" s="324"/>
      <c r="AQ1218" s="324"/>
      <c r="BD1218" s="324"/>
      <c r="BE1218" s="324"/>
      <c r="BF1218" s="324"/>
      <c r="BG1218" s="324"/>
      <c r="BH1218" s="324"/>
      <c r="BI1218" s="324"/>
      <c r="BJ1218" s="324"/>
      <c r="BK1218" s="324"/>
      <c r="BL1218" s="324"/>
      <c r="BM1218" s="324"/>
      <c r="BN1218" s="324"/>
      <c r="BO1218" s="324"/>
      <c r="BW1218" s="325"/>
      <c r="BX1218" s="325"/>
      <c r="BY1218" s="325"/>
      <c r="BZ1218" s="325"/>
      <c r="CA1218" s="325"/>
      <c r="CB1218" s="325"/>
      <c r="CC1218" s="325"/>
      <c r="CD1218" s="325"/>
      <c r="CE1218" s="325"/>
      <c r="CF1218" s="325"/>
      <c r="CG1218" s="325"/>
      <c r="CH1218" s="325"/>
    </row>
    <row r="1219" spans="1:86" s="323" customFormat="1" x14ac:dyDescent="0.25">
      <c r="A1219" s="102"/>
      <c r="B1219" s="102"/>
      <c r="C1219" s="102"/>
      <c r="D1219" s="102"/>
      <c r="E1219" s="102"/>
      <c r="F1219" s="102"/>
      <c r="G1219" s="102"/>
      <c r="AH1219" s="324"/>
      <c r="AI1219" s="324"/>
      <c r="AP1219" s="324"/>
      <c r="AQ1219" s="324"/>
      <c r="BD1219" s="324"/>
      <c r="BE1219" s="324"/>
      <c r="BF1219" s="324"/>
      <c r="BG1219" s="324"/>
      <c r="BH1219" s="324"/>
      <c r="BI1219" s="324"/>
      <c r="BJ1219" s="324"/>
      <c r="BK1219" s="324"/>
      <c r="BL1219" s="324"/>
      <c r="BM1219" s="324"/>
      <c r="BN1219" s="324"/>
      <c r="BO1219" s="324"/>
      <c r="BW1219" s="325"/>
      <c r="BX1219" s="325"/>
      <c r="BY1219" s="325"/>
      <c r="BZ1219" s="325"/>
      <c r="CA1219" s="325"/>
      <c r="CB1219" s="325"/>
      <c r="CC1219" s="325"/>
      <c r="CD1219" s="325"/>
      <c r="CE1219" s="325"/>
      <c r="CF1219" s="325"/>
      <c r="CG1219" s="325"/>
      <c r="CH1219" s="325"/>
    </row>
    <row r="1220" spans="1:86" s="323" customFormat="1" x14ac:dyDescent="0.25">
      <c r="A1220" s="102"/>
      <c r="B1220" s="102"/>
      <c r="C1220" s="102"/>
      <c r="D1220" s="102"/>
      <c r="E1220" s="102"/>
      <c r="F1220" s="102"/>
      <c r="G1220" s="102"/>
      <c r="AH1220" s="324"/>
      <c r="AI1220" s="324"/>
      <c r="AP1220" s="324"/>
      <c r="AQ1220" s="324"/>
      <c r="BD1220" s="324"/>
      <c r="BE1220" s="324"/>
      <c r="BF1220" s="324"/>
      <c r="BG1220" s="324"/>
      <c r="BH1220" s="324"/>
      <c r="BI1220" s="324"/>
      <c r="BJ1220" s="324"/>
      <c r="BK1220" s="324"/>
      <c r="BL1220" s="324"/>
      <c r="BM1220" s="324"/>
      <c r="BN1220" s="324"/>
      <c r="BO1220" s="324"/>
      <c r="BW1220" s="325"/>
      <c r="BX1220" s="325"/>
      <c r="BY1220" s="325"/>
      <c r="BZ1220" s="325"/>
      <c r="CA1220" s="325"/>
      <c r="CB1220" s="325"/>
      <c r="CC1220" s="325"/>
      <c r="CD1220" s="325"/>
      <c r="CE1220" s="325"/>
      <c r="CF1220" s="325"/>
      <c r="CG1220" s="325"/>
      <c r="CH1220" s="325"/>
    </row>
    <row r="1221" spans="1:86" s="323" customFormat="1" x14ac:dyDescent="0.25">
      <c r="A1221" s="102"/>
      <c r="B1221" s="102"/>
      <c r="C1221" s="102"/>
      <c r="D1221" s="102"/>
      <c r="E1221" s="102"/>
      <c r="F1221" s="102"/>
      <c r="G1221" s="102"/>
      <c r="AH1221" s="324"/>
      <c r="AI1221" s="324"/>
      <c r="AP1221" s="324"/>
      <c r="AQ1221" s="324"/>
      <c r="BD1221" s="324"/>
      <c r="BE1221" s="324"/>
      <c r="BF1221" s="324"/>
      <c r="BG1221" s="324"/>
      <c r="BH1221" s="324"/>
      <c r="BI1221" s="324"/>
      <c r="BJ1221" s="324"/>
      <c r="BK1221" s="324"/>
      <c r="BL1221" s="324"/>
      <c r="BM1221" s="324"/>
      <c r="BN1221" s="324"/>
      <c r="BO1221" s="324"/>
      <c r="BW1221" s="325"/>
      <c r="BX1221" s="325"/>
      <c r="BY1221" s="325"/>
      <c r="BZ1221" s="325"/>
      <c r="CA1221" s="325"/>
      <c r="CB1221" s="325"/>
      <c r="CC1221" s="325"/>
      <c r="CD1221" s="325"/>
      <c r="CE1221" s="325"/>
      <c r="CF1221" s="325"/>
      <c r="CG1221" s="325"/>
      <c r="CH1221" s="325"/>
    </row>
    <row r="1222" spans="1:86" s="323" customFormat="1" x14ac:dyDescent="0.25">
      <c r="A1222" s="102"/>
      <c r="B1222" s="102"/>
      <c r="C1222" s="102"/>
      <c r="D1222" s="102"/>
      <c r="E1222" s="102"/>
      <c r="F1222" s="102"/>
      <c r="G1222" s="102"/>
      <c r="AH1222" s="324"/>
      <c r="AI1222" s="324"/>
      <c r="AP1222" s="324"/>
      <c r="AQ1222" s="324"/>
      <c r="BD1222" s="324"/>
      <c r="BE1222" s="324"/>
      <c r="BF1222" s="324"/>
      <c r="BG1222" s="324"/>
      <c r="BH1222" s="324"/>
      <c r="BI1222" s="324"/>
      <c r="BJ1222" s="324"/>
      <c r="BK1222" s="324"/>
      <c r="BL1222" s="324"/>
      <c r="BM1222" s="324"/>
      <c r="BN1222" s="324"/>
      <c r="BO1222" s="324"/>
      <c r="BW1222" s="325"/>
      <c r="BX1222" s="325"/>
      <c r="BY1222" s="325"/>
      <c r="BZ1222" s="325"/>
      <c r="CA1222" s="325"/>
      <c r="CB1222" s="325"/>
      <c r="CC1222" s="325"/>
      <c r="CD1222" s="325"/>
      <c r="CE1222" s="325"/>
      <c r="CF1222" s="325"/>
      <c r="CG1222" s="325"/>
      <c r="CH1222" s="325"/>
    </row>
    <row r="1223" spans="1:86" s="323" customFormat="1" x14ac:dyDescent="0.25">
      <c r="A1223" s="102"/>
      <c r="B1223" s="102"/>
      <c r="C1223" s="102"/>
      <c r="D1223" s="102"/>
      <c r="E1223" s="102"/>
      <c r="F1223" s="102"/>
      <c r="G1223" s="102"/>
      <c r="AH1223" s="324"/>
      <c r="AI1223" s="324"/>
      <c r="AP1223" s="324"/>
      <c r="AQ1223" s="324"/>
      <c r="BD1223" s="324"/>
      <c r="BE1223" s="324"/>
      <c r="BF1223" s="324"/>
      <c r="BG1223" s="324"/>
      <c r="BH1223" s="324"/>
      <c r="BI1223" s="324"/>
      <c r="BJ1223" s="324"/>
      <c r="BK1223" s="324"/>
      <c r="BL1223" s="324"/>
      <c r="BM1223" s="324"/>
      <c r="BN1223" s="324"/>
      <c r="BO1223" s="324"/>
      <c r="BW1223" s="325"/>
      <c r="BX1223" s="325"/>
      <c r="BY1223" s="325"/>
      <c r="BZ1223" s="325"/>
      <c r="CA1223" s="325"/>
      <c r="CB1223" s="325"/>
      <c r="CC1223" s="325"/>
      <c r="CD1223" s="325"/>
      <c r="CE1223" s="325"/>
      <c r="CF1223" s="325"/>
      <c r="CG1223" s="325"/>
      <c r="CH1223" s="325"/>
    </row>
    <row r="1224" spans="1:86" s="323" customFormat="1" x14ac:dyDescent="0.25">
      <c r="A1224" s="102"/>
      <c r="B1224" s="102"/>
      <c r="C1224" s="102"/>
      <c r="D1224" s="102"/>
      <c r="E1224" s="102"/>
      <c r="F1224" s="102"/>
      <c r="G1224" s="102"/>
      <c r="AH1224" s="324"/>
      <c r="AI1224" s="324"/>
      <c r="AP1224" s="324"/>
      <c r="AQ1224" s="324"/>
      <c r="BD1224" s="324"/>
      <c r="BE1224" s="324"/>
      <c r="BF1224" s="324"/>
      <c r="BG1224" s="324"/>
      <c r="BH1224" s="324"/>
      <c r="BI1224" s="324"/>
      <c r="BJ1224" s="324"/>
      <c r="BK1224" s="324"/>
      <c r="BL1224" s="324"/>
      <c r="BM1224" s="324"/>
      <c r="BN1224" s="324"/>
      <c r="BO1224" s="324"/>
      <c r="BW1224" s="325"/>
      <c r="BX1224" s="325"/>
      <c r="BY1224" s="325"/>
      <c r="BZ1224" s="325"/>
      <c r="CA1224" s="325"/>
      <c r="CB1224" s="325"/>
      <c r="CC1224" s="325"/>
      <c r="CD1224" s="325"/>
      <c r="CE1224" s="325"/>
      <c r="CF1224" s="325"/>
      <c r="CG1224" s="325"/>
      <c r="CH1224" s="325"/>
    </row>
    <row r="1225" spans="1:86" s="323" customFormat="1" x14ac:dyDescent="0.25">
      <c r="A1225" s="102"/>
      <c r="B1225" s="102"/>
      <c r="C1225" s="102"/>
      <c r="D1225" s="102"/>
      <c r="E1225" s="102"/>
      <c r="F1225" s="102"/>
      <c r="G1225" s="102"/>
      <c r="AH1225" s="324"/>
      <c r="AI1225" s="324"/>
      <c r="AP1225" s="324"/>
      <c r="AQ1225" s="324"/>
      <c r="BD1225" s="324"/>
      <c r="BE1225" s="324"/>
      <c r="BF1225" s="324"/>
      <c r="BG1225" s="324"/>
      <c r="BH1225" s="324"/>
      <c r="BI1225" s="324"/>
      <c r="BJ1225" s="324"/>
      <c r="BK1225" s="324"/>
      <c r="BL1225" s="324"/>
      <c r="BM1225" s="324"/>
      <c r="BN1225" s="324"/>
      <c r="BO1225" s="324"/>
      <c r="BW1225" s="325"/>
      <c r="BX1225" s="325"/>
      <c r="BY1225" s="325"/>
      <c r="BZ1225" s="325"/>
      <c r="CA1225" s="325"/>
      <c r="CB1225" s="325"/>
      <c r="CC1225" s="325"/>
      <c r="CD1225" s="325"/>
      <c r="CE1225" s="325"/>
      <c r="CF1225" s="325"/>
      <c r="CG1225" s="325"/>
      <c r="CH1225" s="325"/>
    </row>
    <row r="1226" spans="1:86" s="323" customFormat="1" x14ac:dyDescent="0.25">
      <c r="A1226" s="102"/>
      <c r="B1226" s="102"/>
      <c r="C1226" s="102"/>
      <c r="D1226" s="102"/>
      <c r="E1226" s="102"/>
      <c r="F1226" s="102"/>
      <c r="G1226" s="102"/>
      <c r="AH1226" s="324"/>
      <c r="AI1226" s="324"/>
      <c r="AP1226" s="324"/>
      <c r="AQ1226" s="324"/>
      <c r="BD1226" s="324"/>
      <c r="BE1226" s="324"/>
      <c r="BF1226" s="324"/>
      <c r="BG1226" s="324"/>
      <c r="BH1226" s="324"/>
      <c r="BI1226" s="324"/>
      <c r="BJ1226" s="324"/>
      <c r="BK1226" s="324"/>
      <c r="BL1226" s="324"/>
      <c r="BM1226" s="324"/>
      <c r="BN1226" s="324"/>
      <c r="BO1226" s="324"/>
      <c r="BW1226" s="325"/>
      <c r="BX1226" s="325"/>
      <c r="BY1226" s="325"/>
      <c r="BZ1226" s="325"/>
      <c r="CA1226" s="325"/>
      <c r="CB1226" s="325"/>
      <c r="CC1226" s="325"/>
      <c r="CD1226" s="325"/>
      <c r="CE1226" s="325"/>
      <c r="CF1226" s="325"/>
      <c r="CG1226" s="325"/>
      <c r="CH1226" s="325"/>
    </row>
    <row r="1227" spans="1:86" s="323" customFormat="1" x14ac:dyDescent="0.25">
      <c r="A1227" s="102"/>
      <c r="B1227" s="102"/>
      <c r="C1227" s="102"/>
      <c r="D1227" s="102"/>
      <c r="E1227" s="102"/>
      <c r="F1227" s="102"/>
      <c r="G1227" s="102"/>
      <c r="AH1227" s="324"/>
      <c r="AI1227" s="324"/>
      <c r="AP1227" s="324"/>
      <c r="AQ1227" s="324"/>
      <c r="BD1227" s="324"/>
      <c r="BE1227" s="324"/>
      <c r="BF1227" s="324"/>
      <c r="BG1227" s="324"/>
      <c r="BH1227" s="324"/>
      <c r="BI1227" s="324"/>
      <c r="BJ1227" s="324"/>
      <c r="BK1227" s="324"/>
      <c r="BL1227" s="324"/>
      <c r="BM1227" s="324"/>
      <c r="BN1227" s="324"/>
      <c r="BO1227" s="324"/>
      <c r="BW1227" s="325"/>
      <c r="BX1227" s="325"/>
      <c r="BY1227" s="325"/>
      <c r="BZ1227" s="325"/>
      <c r="CA1227" s="325"/>
      <c r="CB1227" s="325"/>
      <c r="CC1227" s="325"/>
      <c r="CD1227" s="325"/>
      <c r="CE1227" s="325"/>
      <c r="CF1227" s="325"/>
      <c r="CG1227" s="325"/>
      <c r="CH1227" s="325"/>
    </row>
    <row r="1228" spans="1:86" s="323" customFormat="1" x14ac:dyDescent="0.25">
      <c r="A1228" s="102"/>
      <c r="B1228" s="102"/>
      <c r="C1228" s="102"/>
      <c r="D1228" s="102"/>
      <c r="E1228" s="102"/>
      <c r="F1228" s="102"/>
      <c r="G1228" s="102"/>
      <c r="AH1228" s="324"/>
      <c r="AI1228" s="324"/>
      <c r="AP1228" s="324"/>
      <c r="AQ1228" s="324"/>
      <c r="BD1228" s="324"/>
      <c r="BE1228" s="324"/>
      <c r="BF1228" s="324"/>
      <c r="BG1228" s="324"/>
      <c r="BH1228" s="324"/>
      <c r="BI1228" s="324"/>
      <c r="BJ1228" s="324"/>
      <c r="BK1228" s="324"/>
      <c r="BL1228" s="324"/>
      <c r="BM1228" s="324"/>
      <c r="BN1228" s="324"/>
      <c r="BO1228" s="324"/>
      <c r="BW1228" s="325"/>
      <c r="BX1228" s="325"/>
      <c r="BY1228" s="325"/>
      <c r="BZ1228" s="325"/>
      <c r="CA1228" s="325"/>
      <c r="CB1228" s="325"/>
      <c r="CC1228" s="325"/>
      <c r="CD1228" s="325"/>
      <c r="CE1228" s="325"/>
      <c r="CF1228" s="325"/>
      <c r="CG1228" s="325"/>
      <c r="CH1228" s="325"/>
    </row>
    <row r="1229" spans="1:86" s="323" customFormat="1" x14ac:dyDescent="0.25">
      <c r="A1229" s="102"/>
      <c r="B1229" s="102"/>
      <c r="C1229" s="102"/>
      <c r="D1229" s="102"/>
      <c r="E1229" s="102"/>
      <c r="F1229" s="102"/>
      <c r="G1229" s="102"/>
      <c r="AH1229" s="324"/>
      <c r="AI1229" s="324"/>
      <c r="AP1229" s="324"/>
      <c r="AQ1229" s="324"/>
      <c r="BD1229" s="324"/>
      <c r="BE1229" s="324"/>
      <c r="BF1229" s="324"/>
      <c r="BG1229" s="324"/>
      <c r="BH1229" s="324"/>
      <c r="BI1229" s="324"/>
      <c r="BJ1229" s="324"/>
      <c r="BK1229" s="324"/>
      <c r="BL1229" s="324"/>
      <c r="BM1229" s="324"/>
      <c r="BN1229" s="324"/>
      <c r="BO1229" s="324"/>
      <c r="BW1229" s="325"/>
      <c r="BX1229" s="325"/>
      <c r="BY1229" s="325"/>
      <c r="BZ1229" s="325"/>
      <c r="CA1229" s="325"/>
      <c r="CB1229" s="325"/>
      <c r="CC1229" s="325"/>
      <c r="CD1229" s="325"/>
      <c r="CE1229" s="325"/>
      <c r="CF1229" s="325"/>
      <c r="CG1229" s="325"/>
      <c r="CH1229" s="325"/>
    </row>
    <row r="1230" spans="1:86" s="323" customFormat="1" x14ac:dyDescent="0.25">
      <c r="A1230" s="102"/>
      <c r="B1230" s="102"/>
      <c r="C1230" s="102"/>
      <c r="D1230" s="102"/>
      <c r="E1230" s="102"/>
      <c r="F1230" s="102"/>
      <c r="G1230" s="102"/>
      <c r="AH1230" s="324"/>
      <c r="AI1230" s="324"/>
      <c r="AP1230" s="324"/>
      <c r="AQ1230" s="324"/>
      <c r="BD1230" s="324"/>
      <c r="BE1230" s="324"/>
      <c r="BF1230" s="324"/>
      <c r="BG1230" s="324"/>
      <c r="BH1230" s="324"/>
      <c r="BI1230" s="324"/>
      <c r="BJ1230" s="324"/>
      <c r="BK1230" s="324"/>
      <c r="BL1230" s="324"/>
      <c r="BM1230" s="324"/>
      <c r="BN1230" s="324"/>
      <c r="BO1230" s="324"/>
      <c r="BW1230" s="325"/>
      <c r="BX1230" s="325"/>
      <c r="BY1230" s="325"/>
      <c r="BZ1230" s="325"/>
      <c r="CA1230" s="325"/>
      <c r="CB1230" s="325"/>
      <c r="CC1230" s="325"/>
      <c r="CD1230" s="325"/>
      <c r="CE1230" s="325"/>
      <c r="CF1230" s="325"/>
      <c r="CG1230" s="325"/>
      <c r="CH1230" s="325"/>
    </row>
    <row r="1231" spans="1:86" s="323" customFormat="1" x14ac:dyDescent="0.25">
      <c r="A1231" s="102"/>
      <c r="B1231" s="102"/>
      <c r="C1231" s="102"/>
      <c r="D1231" s="102"/>
      <c r="E1231" s="102"/>
      <c r="F1231" s="102"/>
      <c r="G1231" s="102"/>
      <c r="AH1231" s="324"/>
      <c r="AI1231" s="324"/>
      <c r="AP1231" s="324"/>
      <c r="AQ1231" s="324"/>
      <c r="BD1231" s="324"/>
      <c r="BE1231" s="324"/>
      <c r="BF1231" s="324"/>
      <c r="BG1231" s="324"/>
      <c r="BH1231" s="324"/>
      <c r="BI1231" s="324"/>
      <c r="BJ1231" s="324"/>
      <c r="BK1231" s="324"/>
      <c r="BL1231" s="324"/>
      <c r="BM1231" s="324"/>
      <c r="BN1231" s="324"/>
      <c r="BO1231" s="324"/>
      <c r="BW1231" s="325"/>
      <c r="BX1231" s="325"/>
      <c r="BY1231" s="325"/>
      <c r="BZ1231" s="325"/>
      <c r="CA1231" s="325"/>
      <c r="CB1231" s="325"/>
      <c r="CC1231" s="325"/>
      <c r="CD1231" s="325"/>
      <c r="CE1231" s="325"/>
      <c r="CF1231" s="325"/>
      <c r="CG1231" s="325"/>
      <c r="CH1231" s="325"/>
    </row>
    <row r="1232" spans="1:86" s="323" customFormat="1" x14ac:dyDescent="0.25">
      <c r="A1232" s="102"/>
      <c r="B1232" s="102"/>
      <c r="C1232" s="102"/>
      <c r="D1232" s="102"/>
      <c r="E1232" s="102"/>
      <c r="F1232" s="102"/>
      <c r="G1232" s="102"/>
      <c r="AH1232" s="324"/>
      <c r="AI1232" s="324"/>
      <c r="AP1232" s="324"/>
      <c r="AQ1232" s="324"/>
      <c r="BD1232" s="324"/>
      <c r="BE1232" s="324"/>
      <c r="BF1232" s="324"/>
      <c r="BG1232" s="324"/>
      <c r="BH1232" s="324"/>
      <c r="BI1232" s="324"/>
      <c r="BJ1232" s="324"/>
      <c r="BK1232" s="324"/>
      <c r="BL1232" s="324"/>
      <c r="BM1232" s="324"/>
      <c r="BN1232" s="324"/>
      <c r="BO1232" s="324"/>
      <c r="BW1232" s="325"/>
      <c r="BX1232" s="325"/>
      <c r="BY1232" s="325"/>
      <c r="BZ1232" s="325"/>
      <c r="CA1232" s="325"/>
      <c r="CB1232" s="325"/>
      <c r="CC1232" s="325"/>
      <c r="CD1232" s="325"/>
      <c r="CE1232" s="325"/>
      <c r="CF1232" s="325"/>
      <c r="CG1232" s="325"/>
      <c r="CH1232" s="325"/>
    </row>
    <row r="1233" spans="1:86" s="323" customFormat="1" x14ac:dyDescent="0.25">
      <c r="A1233" s="102"/>
      <c r="B1233" s="102"/>
      <c r="C1233" s="102"/>
      <c r="D1233" s="102"/>
      <c r="E1233" s="102"/>
      <c r="F1233" s="102"/>
      <c r="G1233" s="102"/>
      <c r="AH1233" s="324"/>
      <c r="AI1233" s="324"/>
      <c r="AP1233" s="324"/>
      <c r="AQ1233" s="324"/>
      <c r="BD1233" s="324"/>
      <c r="BE1233" s="324"/>
      <c r="BF1233" s="324"/>
      <c r="BG1233" s="324"/>
      <c r="BH1233" s="324"/>
      <c r="BI1233" s="324"/>
      <c r="BJ1233" s="324"/>
      <c r="BK1233" s="324"/>
      <c r="BL1233" s="324"/>
      <c r="BM1233" s="324"/>
      <c r="BN1233" s="324"/>
      <c r="BO1233" s="324"/>
      <c r="BW1233" s="325"/>
      <c r="BX1233" s="325"/>
      <c r="BY1233" s="325"/>
      <c r="BZ1233" s="325"/>
      <c r="CA1233" s="325"/>
      <c r="CB1233" s="325"/>
      <c r="CC1233" s="325"/>
      <c r="CD1233" s="325"/>
      <c r="CE1233" s="325"/>
      <c r="CF1233" s="325"/>
      <c r="CG1233" s="325"/>
      <c r="CH1233" s="325"/>
    </row>
    <row r="1234" spans="1:86" s="323" customFormat="1" x14ac:dyDescent="0.25">
      <c r="A1234" s="102"/>
      <c r="B1234" s="102"/>
      <c r="C1234" s="102"/>
      <c r="D1234" s="102"/>
      <c r="E1234" s="102"/>
      <c r="F1234" s="102"/>
      <c r="G1234" s="102"/>
      <c r="AH1234" s="324"/>
      <c r="AI1234" s="324"/>
      <c r="AP1234" s="324"/>
      <c r="AQ1234" s="324"/>
      <c r="BD1234" s="324"/>
      <c r="BE1234" s="324"/>
      <c r="BF1234" s="324"/>
      <c r="BG1234" s="324"/>
      <c r="BH1234" s="324"/>
      <c r="BI1234" s="324"/>
      <c r="BJ1234" s="324"/>
      <c r="BK1234" s="324"/>
      <c r="BL1234" s="324"/>
      <c r="BM1234" s="324"/>
      <c r="BN1234" s="324"/>
      <c r="BO1234" s="324"/>
      <c r="BW1234" s="325"/>
      <c r="BX1234" s="325"/>
      <c r="BY1234" s="325"/>
      <c r="BZ1234" s="325"/>
      <c r="CA1234" s="325"/>
      <c r="CB1234" s="325"/>
      <c r="CC1234" s="325"/>
      <c r="CD1234" s="325"/>
      <c r="CE1234" s="325"/>
      <c r="CF1234" s="325"/>
      <c r="CG1234" s="325"/>
      <c r="CH1234" s="325"/>
    </row>
    <row r="1235" spans="1:86" s="323" customFormat="1" x14ac:dyDescent="0.25">
      <c r="A1235" s="102"/>
      <c r="B1235" s="102"/>
      <c r="C1235" s="102"/>
      <c r="D1235" s="102"/>
      <c r="E1235" s="102"/>
      <c r="F1235" s="102"/>
      <c r="G1235" s="102"/>
      <c r="AH1235" s="324"/>
      <c r="AI1235" s="324"/>
      <c r="AP1235" s="324"/>
      <c r="AQ1235" s="324"/>
      <c r="BD1235" s="324"/>
      <c r="BE1235" s="324"/>
      <c r="BF1235" s="324"/>
      <c r="BG1235" s="324"/>
      <c r="BH1235" s="324"/>
      <c r="BI1235" s="324"/>
      <c r="BJ1235" s="324"/>
      <c r="BK1235" s="324"/>
      <c r="BL1235" s="324"/>
      <c r="BM1235" s="324"/>
      <c r="BN1235" s="324"/>
      <c r="BO1235" s="324"/>
      <c r="BW1235" s="325"/>
      <c r="BX1235" s="325"/>
      <c r="BY1235" s="325"/>
      <c r="BZ1235" s="325"/>
      <c r="CA1235" s="325"/>
      <c r="CB1235" s="325"/>
      <c r="CC1235" s="325"/>
      <c r="CD1235" s="325"/>
      <c r="CE1235" s="325"/>
      <c r="CF1235" s="325"/>
      <c r="CG1235" s="325"/>
      <c r="CH1235" s="325"/>
    </row>
    <row r="1236" spans="1:86" s="323" customFormat="1" x14ac:dyDescent="0.25">
      <c r="A1236" s="102"/>
      <c r="B1236" s="102"/>
      <c r="C1236" s="102"/>
      <c r="D1236" s="102"/>
      <c r="E1236" s="102"/>
      <c r="F1236" s="102"/>
      <c r="G1236" s="102"/>
      <c r="AH1236" s="324"/>
      <c r="AI1236" s="324"/>
      <c r="AP1236" s="324"/>
      <c r="AQ1236" s="324"/>
      <c r="BD1236" s="324"/>
      <c r="BE1236" s="324"/>
      <c r="BF1236" s="324"/>
      <c r="BG1236" s="324"/>
      <c r="BH1236" s="324"/>
      <c r="BI1236" s="324"/>
      <c r="BJ1236" s="324"/>
      <c r="BK1236" s="324"/>
      <c r="BL1236" s="324"/>
      <c r="BM1236" s="324"/>
      <c r="BN1236" s="324"/>
      <c r="BO1236" s="324"/>
      <c r="BW1236" s="325"/>
      <c r="BX1236" s="325"/>
      <c r="BY1236" s="325"/>
      <c r="BZ1236" s="325"/>
      <c r="CA1236" s="325"/>
      <c r="CB1236" s="325"/>
      <c r="CC1236" s="325"/>
      <c r="CD1236" s="325"/>
      <c r="CE1236" s="325"/>
      <c r="CF1236" s="325"/>
      <c r="CG1236" s="325"/>
      <c r="CH1236" s="325"/>
    </row>
    <row r="1237" spans="1:86" s="323" customFormat="1" x14ac:dyDescent="0.25">
      <c r="A1237" s="102"/>
      <c r="B1237" s="102"/>
      <c r="C1237" s="102"/>
      <c r="D1237" s="102"/>
      <c r="E1237" s="102"/>
      <c r="F1237" s="102"/>
      <c r="G1237" s="102"/>
      <c r="AH1237" s="324"/>
      <c r="AI1237" s="324"/>
      <c r="AP1237" s="324"/>
      <c r="AQ1237" s="324"/>
      <c r="BD1237" s="324"/>
      <c r="BE1237" s="324"/>
      <c r="BF1237" s="324"/>
      <c r="BG1237" s="324"/>
      <c r="BH1237" s="324"/>
      <c r="BI1237" s="324"/>
      <c r="BJ1237" s="324"/>
      <c r="BK1237" s="324"/>
      <c r="BL1237" s="324"/>
      <c r="BM1237" s="324"/>
      <c r="BN1237" s="324"/>
      <c r="BO1237" s="324"/>
      <c r="BW1237" s="325"/>
      <c r="BX1237" s="325"/>
      <c r="BY1237" s="325"/>
      <c r="BZ1237" s="325"/>
      <c r="CA1237" s="325"/>
      <c r="CB1237" s="325"/>
      <c r="CC1237" s="325"/>
      <c r="CD1237" s="325"/>
      <c r="CE1237" s="325"/>
      <c r="CF1237" s="325"/>
      <c r="CG1237" s="325"/>
      <c r="CH1237" s="325"/>
    </row>
    <row r="1238" spans="1:86" s="323" customFormat="1" x14ac:dyDescent="0.25">
      <c r="A1238" s="102"/>
      <c r="B1238" s="102"/>
      <c r="C1238" s="102"/>
      <c r="D1238" s="102"/>
      <c r="E1238" s="102"/>
      <c r="F1238" s="102"/>
      <c r="G1238" s="102"/>
      <c r="AH1238" s="324"/>
      <c r="AI1238" s="324"/>
      <c r="AP1238" s="324"/>
      <c r="AQ1238" s="324"/>
      <c r="BD1238" s="324"/>
      <c r="BE1238" s="324"/>
      <c r="BF1238" s="324"/>
      <c r="BG1238" s="324"/>
      <c r="BH1238" s="324"/>
      <c r="BI1238" s="324"/>
      <c r="BJ1238" s="324"/>
      <c r="BK1238" s="324"/>
      <c r="BL1238" s="324"/>
      <c r="BM1238" s="324"/>
      <c r="BN1238" s="324"/>
      <c r="BO1238" s="324"/>
      <c r="BW1238" s="325"/>
      <c r="BX1238" s="325"/>
      <c r="BY1238" s="325"/>
      <c r="BZ1238" s="325"/>
      <c r="CA1238" s="325"/>
      <c r="CB1238" s="325"/>
      <c r="CC1238" s="325"/>
      <c r="CD1238" s="325"/>
      <c r="CE1238" s="325"/>
      <c r="CF1238" s="325"/>
      <c r="CG1238" s="325"/>
      <c r="CH1238" s="325"/>
    </row>
    <row r="1239" spans="1:86" s="323" customFormat="1" x14ac:dyDescent="0.25">
      <c r="A1239" s="102"/>
      <c r="B1239" s="102"/>
      <c r="C1239" s="102"/>
      <c r="D1239" s="102"/>
      <c r="E1239" s="102"/>
      <c r="F1239" s="102"/>
      <c r="G1239" s="102"/>
      <c r="AH1239" s="324"/>
      <c r="AI1239" s="324"/>
      <c r="AP1239" s="324"/>
      <c r="AQ1239" s="324"/>
      <c r="BD1239" s="324"/>
      <c r="BE1239" s="324"/>
      <c r="BF1239" s="324"/>
      <c r="BG1239" s="324"/>
      <c r="BH1239" s="324"/>
      <c r="BI1239" s="324"/>
      <c r="BJ1239" s="324"/>
      <c r="BK1239" s="324"/>
      <c r="BL1239" s="324"/>
      <c r="BM1239" s="324"/>
      <c r="BN1239" s="324"/>
      <c r="BO1239" s="324"/>
      <c r="BW1239" s="325"/>
      <c r="BX1239" s="325"/>
      <c r="BY1239" s="325"/>
      <c r="BZ1239" s="325"/>
      <c r="CA1239" s="325"/>
      <c r="CB1239" s="325"/>
      <c r="CC1239" s="325"/>
      <c r="CD1239" s="325"/>
      <c r="CE1239" s="325"/>
      <c r="CF1239" s="325"/>
      <c r="CG1239" s="325"/>
      <c r="CH1239" s="325"/>
    </row>
    <row r="1240" spans="1:86" s="323" customFormat="1" x14ac:dyDescent="0.25">
      <c r="A1240" s="102"/>
      <c r="B1240" s="102"/>
      <c r="C1240" s="102"/>
      <c r="D1240" s="102"/>
      <c r="E1240" s="102"/>
      <c r="F1240" s="102"/>
      <c r="G1240" s="102"/>
      <c r="AH1240" s="324"/>
      <c r="AI1240" s="324"/>
      <c r="AP1240" s="324"/>
      <c r="AQ1240" s="324"/>
      <c r="BD1240" s="324"/>
      <c r="BE1240" s="324"/>
      <c r="BF1240" s="324"/>
      <c r="BG1240" s="324"/>
      <c r="BH1240" s="324"/>
      <c r="BI1240" s="324"/>
      <c r="BJ1240" s="324"/>
      <c r="BK1240" s="324"/>
      <c r="BL1240" s="324"/>
      <c r="BM1240" s="324"/>
      <c r="BN1240" s="324"/>
      <c r="BO1240" s="324"/>
      <c r="BW1240" s="325"/>
      <c r="BX1240" s="325"/>
      <c r="BY1240" s="325"/>
      <c r="BZ1240" s="325"/>
      <c r="CA1240" s="325"/>
      <c r="CB1240" s="325"/>
      <c r="CC1240" s="325"/>
      <c r="CD1240" s="325"/>
      <c r="CE1240" s="325"/>
      <c r="CF1240" s="325"/>
      <c r="CG1240" s="325"/>
      <c r="CH1240" s="325"/>
    </row>
    <row r="1241" spans="1:86" s="323" customFormat="1" x14ac:dyDescent="0.25">
      <c r="A1241" s="102"/>
      <c r="B1241" s="102"/>
      <c r="C1241" s="102"/>
      <c r="D1241" s="102"/>
      <c r="E1241" s="102"/>
      <c r="F1241" s="102"/>
      <c r="G1241" s="102"/>
      <c r="AH1241" s="324"/>
      <c r="AI1241" s="324"/>
      <c r="AP1241" s="324"/>
      <c r="AQ1241" s="324"/>
      <c r="BD1241" s="324"/>
      <c r="BE1241" s="324"/>
      <c r="BF1241" s="324"/>
      <c r="BG1241" s="324"/>
      <c r="BH1241" s="324"/>
      <c r="BI1241" s="324"/>
      <c r="BJ1241" s="324"/>
      <c r="BK1241" s="324"/>
      <c r="BL1241" s="324"/>
      <c r="BM1241" s="324"/>
      <c r="BN1241" s="324"/>
      <c r="BO1241" s="324"/>
      <c r="BW1241" s="325"/>
      <c r="BX1241" s="325"/>
      <c r="BY1241" s="325"/>
      <c r="BZ1241" s="325"/>
      <c r="CA1241" s="325"/>
      <c r="CB1241" s="325"/>
      <c r="CC1241" s="325"/>
      <c r="CD1241" s="325"/>
      <c r="CE1241" s="325"/>
      <c r="CF1241" s="325"/>
      <c r="CG1241" s="325"/>
      <c r="CH1241" s="325"/>
    </row>
    <row r="1242" spans="1:86" s="323" customFormat="1" x14ac:dyDescent="0.25">
      <c r="A1242" s="102"/>
      <c r="B1242" s="102"/>
      <c r="C1242" s="102"/>
      <c r="D1242" s="102"/>
      <c r="E1242" s="102"/>
      <c r="F1242" s="102"/>
      <c r="G1242" s="102"/>
      <c r="AH1242" s="324"/>
      <c r="AI1242" s="324"/>
      <c r="AP1242" s="324"/>
      <c r="AQ1242" s="324"/>
      <c r="BD1242" s="324"/>
      <c r="BE1242" s="324"/>
      <c r="BF1242" s="324"/>
      <c r="BG1242" s="324"/>
      <c r="BH1242" s="324"/>
      <c r="BI1242" s="324"/>
      <c r="BJ1242" s="324"/>
      <c r="BK1242" s="324"/>
      <c r="BL1242" s="324"/>
      <c r="BM1242" s="324"/>
      <c r="BN1242" s="324"/>
      <c r="BO1242" s="324"/>
      <c r="BW1242" s="325"/>
      <c r="BX1242" s="325"/>
      <c r="BY1242" s="325"/>
      <c r="BZ1242" s="325"/>
      <c r="CA1242" s="325"/>
      <c r="CB1242" s="325"/>
      <c r="CC1242" s="325"/>
      <c r="CD1242" s="325"/>
      <c r="CE1242" s="325"/>
      <c r="CF1242" s="325"/>
      <c r="CG1242" s="325"/>
      <c r="CH1242" s="325"/>
    </row>
    <row r="1243" spans="1:86" s="323" customFormat="1" x14ac:dyDescent="0.25">
      <c r="A1243" s="102"/>
      <c r="B1243" s="102"/>
      <c r="C1243" s="102"/>
      <c r="D1243" s="102"/>
      <c r="E1243" s="102"/>
      <c r="F1243" s="102"/>
      <c r="G1243" s="102"/>
      <c r="AH1243" s="324"/>
      <c r="AI1243" s="324"/>
      <c r="AP1243" s="324"/>
      <c r="AQ1243" s="324"/>
      <c r="BD1243" s="324"/>
      <c r="BE1243" s="324"/>
      <c r="BF1243" s="324"/>
      <c r="BG1243" s="324"/>
      <c r="BH1243" s="324"/>
      <c r="BI1243" s="324"/>
      <c r="BJ1243" s="324"/>
      <c r="BK1243" s="324"/>
      <c r="BL1243" s="324"/>
      <c r="BM1243" s="324"/>
      <c r="BN1243" s="324"/>
      <c r="BO1243" s="324"/>
      <c r="BW1243" s="325"/>
      <c r="BX1243" s="325"/>
      <c r="BY1243" s="325"/>
      <c r="BZ1243" s="325"/>
      <c r="CA1243" s="325"/>
      <c r="CB1243" s="325"/>
      <c r="CC1243" s="325"/>
      <c r="CD1243" s="325"/>
      <c r="CE1243" s="325"/>
      <c r="CF1243" s="325"/>
      <c r="CG1243" s="325"/>
      <c r="CH1243" s="325"/>
    </row>
    <row r="1244" spans="1:86" s="323" customFormat="1" x14ac:dyDescent="0.25">
      <c r="A1244" s="102"/>
      <c r="B1244" s="102"/>
      <c r="C1244" s="102"/>
      <c r="D1244" s="102"/>
      <c r="E1244" s="102"/>
      <c r="F1244" s="102"/>
      <c r="G1244" s="102"/>
      <c r="AH1244" s="324"/>
      <c r="AI1244" s="324"/>
      <c r="AP1244" s="324"/>
      <c r="AQ1244" s="324"/>
      <c r="BD1244" s="324"/>
      <c r="BE1244" s="324"/>
      <c r="BF1244" s="324"/>
      <c r="BG1244" s="324"/>
      <c r="BH1244" s="324"/>
      <c r="BI1244" s="324"/>
      <c r="BJ1244" s="324"/>
      <c r="BK1244" s="324"/>
      <c r="BL1244" s="324"/>
      <c r="BM1244" s="324"/>
      <c r="BN1244" s="324"/>
      <c r="BO1244" s="324"/>
      <c r="BW1244" s="325"/>
      <c r="BX1244" s="325"/>
      <c r="BY1244" s="325"/>
      <c r="BZ1244" s="325"/>
      <c r="CA1244" s="325"/>
      <c r="CB1244" s="325"/>
      <c r="CC1244" s="325"/>
      <c r="CD1244" s="325"/>
      <c r="CE1244" s="325"/>
      <c r="CF1244" s="325"/>
      <c r="CG1244" s="325"/>
      <c r="CH1244" s="325"/>
    </row>
    <row r="1245" spans="1:86" s="323" customFormat="1" x14ac:dyDescent="0.25">
      <c r="A1245" s="102"/>
      <c r="B1245" s="102"/>
      <c r="C1245" s="102"/>
      <c r="D1245" s="102"/>
      <c r="E1245" s="102"/>
      <c r="F1245" s="102"/>
      <c r="G1245" s="102"/>
      <c r="AH1245" s="324"/>
      <c r="AI1245" s="324"/>
      <c r="AP1245" s="324"/>
      <c r="AQ1245" s="324"/>
      <c r="BD1245" s="324"/>
      <c r="BE1245" s="324"/>
      <c r="BF1245" s="324"/>
      <c r="BG1245" s="324"/>
      <c r="BH1245" s="324"/>
      <c r="BI1245" s="324"/>
      <c r="BJ1245" s="324"/>
      <c r="BK1245" s="324"/>
      <c r="BL1245" s="324"/>
      <c r="BM1245" s="324"/>
      <c r="BN1245" s="324"/>
      <c r="BO1245" s="324"/>
      <c r="BW1245" s="325"/>
      <c r="BX1245" s="325"/>
      <c r="BY1245" s="325"/>
      <c r="BZ1245" s="325"/>
      <c r="CA1245" s="325"/>
      <c r="CB1245" s="325"/>
      <c r="CC1245" s="325"/>
      <c r="CD1245" s="325"/>
      <c r="CE1245" s="325"/>
      <c r="CF1245" s="325"/>
      <c r="CG1245" s="325"/>
      <c r="CH1245" s="325"/>
    </row>
    <row r="1246" spans="1:86" s="323" customFormat="1" x14ac:dyDescent="0.25">
      <c r="A1246" s="102"/>
      <c r="B1246" s="102"/>
      <c r="C1246" s="102"/>
      <c r="D1246" s="102"/>
      <c r="E1246" s="102"/>
      <c r="F1246" s="102"/>
      <c r="G1246" s="102"/>
      <c r="AH1246" s="324"/>
      <c r="AI1246" s="324"/>
      <c r="AP1246" s="324"/>
      <c r="AQ1246" s="324"/>
      <c r="BD1246" s="324"/>
      <c r="BE1246" s="324"/>
      <c r="BF1246" s="324"/>
      <c r="BG1246" s="324"/>
      <c r="BH1246" s="324"/>
      <c r="BI1246" s="324"/>
      <c r="BJ1246" s="324"/>
      <c r="BK1246" s="324"/>
      <c r="BL1246" s="324"/>
      <c r="BM1246" s="324"/>
      <c r="BN1246" s="324"/>
      <c r="BO1246" s="324"/>
      <c r="BW1246" s="325"/>
      <c r="BX1246" s="325"/>
      <c r="BY1246" s="325"/>
      <c r="BZ1246" s="325"/>
      <c r="CA1246" s="325"/>
      <c r="CB1246" s="325"/>
      <c r="CC1246" s="325"/>
      <c r="CD1246" s="325"/>
      <c r="CE1246" s="325"/>
      <c r="CF1246" s="325"/>
      <c r="CG1246" s="325"/>
      <c r="CH1246" s="325"/>
    </row>
    <row r="1247" spans="1:86" s="323" customFormat="1" x14ac:dyDescent="0.25">
      <c r="A1247" s="102"/>
      <c r="B1247" s="102"/>
      <c r="C1247" s="102"/>
      <c r="D1247" s="102"/>
      <c r="E1247" s="102"/>
      <c r="F1247" s="102"/>
      <c r="G1247" s="102"/>
      <c r="AH1247" s="324"/>
      <c r="AI1247" s="324"/>
      <c r="AP1247" s="324"/>
      <c r="AQ1247" s="324"/>
      <c r="BD1247" s="324"/>
      <c r="BE1247" s="324"/>
      <c r="BF1247" s="324"/>
      <c r="BG1247" s="324"/>
      <c r="BH1247" s="324"/>
      <c r="BI1247" s="324"/>
      <c r="BJ1247" s="324"/>
      <c r="BK1247" s="324"/>
      <c r="BL1247" s="324"/>
      <c r="BM1247" s="324"/>
      <c r="BN1247" s="324"/>
      <c r="BO1247" s="324"/>
      <c r="BW1247" s="325"/>
      <c r="BX1247" s="325"/>
      <c r="BY1247" s="325"/>
      <c r="BZ1247" s="325"/>
      <c r="CA1247" s="325"/>
      <c r="CB1247" s="325"/>
      <c r="CC1247" s="325"/>
      <c r="CD1247" s="325"/>
      <c r="CE1247" s="325"/>
      <c r="CF1247" s="325"/>
      <c r="CG1247" s="325"/>
      <c r="CH1247" s="325"/>
    </row>
    <row r="1248" spans="1:86" s="323" customFormat="1" x14ac:dyDescent="0.25">
      <c r="A1248" s="102"/>
      <c r="B1248" s="102"/>
      <c r="C1248" s="102"/>
      <c r="D1248" s="102"/>
      <c r="E1248" s="102"/>
      <c r="F1248" s="102"/>
      <c r="G1248" s="102"/>
      <c r="AH1248" s="324"/>
      <c r="AI1248" s="324"/>
      <c r="AP1248" s="324"/>
      <c r="AQ1248" s="324"/>
      <c r="BD1248" s="324"/>
      <c r="BE1248" s="324"/>
      <c r="BF1248" s="324"/>
      <c r="BG1248" s="324"/>
      <c r="BH1248" s="324"/>
      <c r="BI1248" s="324"/>
      <c r="BJ1248" s="324"/>
      <c r="BK1248" s="324"/>
      <c r="BL1248" s="324"/>
      <c r="BM1248" s="324"/>
      <c r="BN1248" s="324"/>
      <c r="BO1248" s="324"/>
      <c r="BW1248" s="325"/>
      <c r="BX1248" s="325"/>
      <c r="BY1248" s="325"/>
      <c r="BZ1248" s="325"/>
      <c r="CA1248" s="325"/>
      <c r="CB1248" s="325"/>
      <c r="CC1248" s="325"/>
      <c r="CD1248" s="325"/>
      <c r="CE1248" s="325"/>
      <c r="CF1248" s="325"/>
      <c r="CG1248" s="325"/>
      <c r="CH1248" s="325"/>
    </row>
    <row r="1249" spans="1:86" s="323" customFormat="1" x14ac:dyDescent="0.25">
      <c r="A1249" s="102"/>
      <c r="B1249" s="102"/>
      <c r="C1249" s="102"/>
      <c r="D1249" s="102"/>
      <c r="E1249" s="102"/>
      <c r="F1249" s="102"/>
      <c r="G1249" s="102"/>
      <c r="AH1249" s="324"/>
      <c r="AI1249" s="324"/>
      <c r="AP1249" s="324"/>
      <c r="AQ1249" s="324"/>
      <c r="BD1249" s="324"/>
      <c r="BE1249" s="324"/>
      <c r="BF1249" s="324"/>
      <c r="BG1249" s="324"/>
      <c r="BH1249" s="324"/>
      <c r="BI1249" s="324"/>
      <c r="BJ1249" s="324"/>
      <c r="BK1249" s="324"/>
      <c r="BL1249" s="324"/>
      <c r="BM1249" s="324"/>
      <c r="BN1249" s="324"/>
      <c r="BO1249" s="324"/>
      <c r="BW1249" s="325"/>
      <c r="BX1249" s="325"/>
      <c r="BY1249" s="325"/>
      <c r="BZ1249" s="325"/>
      <c r="CA1249" s="325"/>
      <c r="CB1249" s="325"/>
      <c r="CC1249" s="325"/>
      <c r="CD1249" s="325"/>
      <c r="CE1249" s="325"/>
      <c r="CF1249" s="325"/>
      <c r="CG1249" s="325"/>
      <c r="CH1249" s="325"/>
    </row>
    <row r="1250" spans="1:86" s="323" customFormat="1" x14ac:dyDescent="0.25">
      <c r="A1250" s="102"/>
      <c r="B1250" s="102"/>
      <c r="C1250" s="102"/>
      <c r="D1250" s="102"/>
      <c r="E1250" s="102"/>
      <c r="F1250" s="102"/>
      <c r="G1250" s="102"/>
      <c r="AH1250" s="324"/>
      <c r="AI1250" s="324"/>
      <c r="AP1250" s="324"/>
      <c r="AQ1250" s="324"/>
      <c r="BD1250" s="324"/>
      <c r="BE1250" s="324"/>
      <c r="BF1250" s="324"/>
      <c r="BG1250" s="324"/>
      <c r="BH1250" s="324"/>
      <c r="BI1250" s="324"/>
      <c r="BJ1250" s="324"/>
      <c r="BK1250" s="324"/>
      <c r="BL1250" s="324"/>
      <c r="BM1250" s="324"/>
      <c r="BN1250" s="324"/>
      <c r="BO1250" s="324"/>
      <c r="BW1250" s="325"/>
      <c r="BX1250" s="325"/>
      <c r="BY1250" s="325"/>
      <c r="BZ1250" s="325"/>
      <c r="CA1250" s="325"/>
      <c r="CB1250" s="325"/>
      <c r="CC1250" s="325"/>
      <c r="CD1250" s="325"/>
      <c r="CE1250" s="325"/>
      <c r="CF1250" s="325"/>
      <c r="CG1250" s="325"/>
      <c r="CH1250" s="325"/>
    </row>
    <row r="1251" spans="1:86" s="323" customFormat="1" x14ac:dyDescent="0.25">
      <c r="A1251" s="102"/>
      <c r="B1251" s="102"/>
      <c r="C1251" s="102"/>
      <c r="D1251" s="102"/>
      <c r="E1251" s="102"/>
      <c r="F1251" s="102"/>
      <c r="G1251" s="102"/>
      <c r="AH1251" s="324"/>
      <c r="AI1251" s="324"/>
      <c r="AP1251" s="324"/>
      <c r="AQ1251" s="324"/>
      <c r="BD1251" s="324"/>
      <c r="BE1251" s="324"/>
      <c r="BF1251" s="324"/>
      <c r="BG1251" s="324"/>
      <c r="BH1251" s="324"/>
      <c r="BI1251" s="324"/>
      <c r="BJ1251" s="324"/>
      <c r="BK1251" s="324"/>
      <c r="BL1251" s="324"/>
      <c r="BM1251" s="324"/>
      <c r="BN1251" s="324"/>
      <c r="BO1251" s="324"/>
      <c r="BW1251" s="325"/>
      <c r="BX1251" s="325"/>
      <c r="BY1251" s="325"/>
      <c r="BZ1251" s="325"/>
      <c r="CA1251" s="325"/>
      <c r="CB1251" s="325"/>
      <c r="CC1251" s="325"/>
      <c r="CD1251" s="325"/>
      <c r="CE1251" s="325"/>
      <c r="CF1251" s="325"/>
      <c r="CG1251" s="325"/>
      <c r="CH1251" s="325"/>
    </row>
    <row r="1252" spans="1:86" s="323" customFormat="1" x14ac:dyDescent="0.25">
      <c r="A1252" s="102"/>
      <c r="B1252" s="102"/>
      <c r="C1252" s="102"/>
      <c r="D1252" s="102"/>
      <c r="E1252" s="102"/>
      <c r="F1252" s="102"/>
      <c r="G1252" s="102"/>
      <c r="AH1252" s="324"/>
      <c r="AI1252" s="324"/>
      <c r="AP1252" s="324"/>
      <c r="AQ1252" s="324"/>
      <c r="BD1252" s="324"/>
      <c r="BE1252" s="324"/>
      <c r="BF1252" s="324"/>
      <c r="BG1252" s="324"/>
      <c r="BH1252" s="324"/>
      <c r="BI1252" s="324"/>
      <c r="BJ1252" s="324"/>
      <c r="BK1252" s="324"/>
      <c r="BL1252" s="324"/>
      <c r="BM1252" s="324"/>
      <c r="BN1252" s="324"/>
      <c r="BO1252" s="324"/>
      <c r="BW1252" s="325"/>
      <c r="BX1252" s="325"/>
      <c r="BY1252" s="325"/>
      <c r="BZ1252" s="325"/>
      <c r="CA1252" s="325"/>
      <c r="CB1252" s="325"/>
      <c r="CC1252" s="325"/>
      <c r="CD1252" s="325"/>
      <c r="CE1252" s="325"/>
      <c r="CF1252" s="325"/>
      <c r="CG1252" s="325"/>
      <c r="CH1252" s="325"/>
    </row>
    <row r="1253" spans="1:86" s="323" customFormat="1" x14ac:dyDescent="0.25">
      <c r="A1253" s="102"/>
      <c r="B1253" s="102"/>
      <c r="C1253" s="102"/>
      <c r="D1253" s="102"/>
      <c r="E1253" s="102"/>
      <c r="F1253" s="102"/>
      <c r="G1253" s="102"/>
      <c r="AH1253" s="324"/>
      <c r="AI1253" s="324"/>
      <c r="AP1253" s="324"/>
      <c r="AQ1253" s="324"/>
      <c r="BD1253" s="324"/>
      <c r="BE1253" s="324"/>
      <c r="BF1253" s="324"/>
      <c r="BG1253" s="324"/>
      <c r="BH1253" s="324"/>
      <c r="BI1253" s="324"/>
      <c r="BJ1253" s="324"/>
      <c r="BK1253" s="324"/>
      <c r="BL1253" s="324"/>
      <c r="BM1253" s="324"/>
      <c r="BN1253" s="324"/>
      <c r="BO1253" s="324"/>
      <c r="BW1253" s="325"/>
      <c r="BX1253" s="325"/>
      <c r="BY1253" s="325"/>
      <c r="BZ1253" s="325"/>
      <c r="CA1253" s="325"/>
      <c r="CB1253" s="325"/>
      <c r="CC1253" s="325"/>
      <c r="CD1253" s="325"/>
      <c r="CE1253" s="325"/>
      <c r="CF1253" s="325"/>
      <c r="CG1253" s="325"/>
      <c r="CH1253" s="325"/>
    </row>
    <row r="1254" spans="1:86" s="323" customFormat="1" x14ac:dyDescent="0.25">
      <c r="A1254" s="102"/>
      <c r="B1254" s="102"/>
      <c r="C1254" s="102"/>
      <c r="D1254" s="102"/>
      <c r="E1254" s="102"/>
      <c r="F1254" s="102"/>
      <c r="G1254" s="102"/>
      <c r="AH1254" s="324"/>
      <c r="AI1254" s="324"/>
      <c r="AP1254" s="324"/>
      <c r="AQ1254" s="324"/>
      <c r="BD1254" s="324"/>
      <c r="BE1254" s="324"/>
      <c r="BF1254" s="324"/>
      <c r="BG1254" s="324"/>
      <c r="BH1254" s="324"/>
      <c r="BI1254" s="324"/>
      <c r="BJ1254" s="324"/>
      <c r="BK1254" s="324"/>
      <c r="BL1254" s="324"/>
      <c r="BM1254" s="324"/>
      <c r="BN1254" s="324"/>
      <c r="BO1254" s="324"/>
      <c r="BW1254" s="325"/>
      <c r="BX1254" s="325"/>
      <c r="BY1254" s="325"/>
      <c r="BZ1254" s="325"/>
      <c r="CA1254" s="325"/>
      <c r="CB1254" s="325"/>
      <c r="CC1254" s="325"/>
      <c r="CD1254" s="325"/>
      <c r="CE1254" s="325"/>
      <c r="CF1254" s="325"/>
      <c r="CG1254" s="325"/>
      <c r="CH1254" s="325"/>
    </row>
    <row r="1255" spans="1:86" s="323" customFormat="1" x14ac:dyDescent="0.25">
      <c r="A1255" s="102"/>
      <c r="B1255" s="102"/>
      <c r="C1255" s="102"/>
      <c r="D1255" s="102"/>
      <c r="E1255" s="102"/>
      <c r="F1255" s="102"/>
      <c r="G1255" s="102"/>
      <c r="AH1255" s="324"/>
      <c r="AI1255" s="324"/>
      <c r="AP1255" s="324"/>
      <c r="AQ1255" s="324"/>
      <c r="BD1255" s="324"/>
      <c r="BE1255" s="324"/>
      <c r="BF1255" s="324"/>
      <c r="BG1255" s="324"/>
      <c r="BH1255" s="324"/>
      <c r="BI1255" s="324"/>
      <c r="BJ1255" s="324"/>
      <c r="BK1255" s="324"/>
      <c r="BL1255" s="324"/>
      <c r="BM1255" s="324"/>
      <c r="BN1255" s="324"/>
      <c r="BO1255" s="324"/>
      <c r="BW1255" s="325"/>
      <c r="BX1255" s="325"/>
      <c r="BY1255" s="325"/>
      <c r="BZ1255" s="325"/>
      <c r="CA1255" s="325"/>
      <c r="CB1255" s="325"/>
      <c r="CC1255" s="325"/>
      <c r="CD1255" s="325"/>
      <c r="CE1255" s="325"/>
      <c r="CF1255" s="325"/>
      <c r="CG1255" s="325"/>
      <c r="CH1255" s="325"/>
    </row>
    <row r="1256" spans="1:86" s="323" customFormat="1" x14ac:dyDescent="0.25">
      <c r="A1256" s="102"/>
      <c r="B1256" s="102"/>
      <c r="C1256" s="102"/>
      <c r="D1256" s="102"/>
      <c r="E1256" s="102"/>
      <c r="F1256" s="102"/>
      <c r="G1256" s="102"/>
      <c r="AH1256" s="324"/>
      <c r="AI1256" s="324"/>
      <c r="AP1256" s="324"/>
      <c r="AQ1256" s="324"/>
      <c r="BD1256" s="324"/>
      <c r="BE1256" s="324"/>
      <c r="BF1256" s="324"/>
      <c r="BG1256" s="324"/>
      <c r="BH1256" s="324"/>
      <c r="BI1256" s="324"/>
      <c r="BJ1256" s="324"/>
      <c r="BK1256" s="324"/>
      <c r="BL1256" s="324"/>
      <c r="BM1256" s="324"/>
      <c r="BN1256" s="324"/>
      <c r="BO1256" s="324"/>
      <c r="BW1256" s="325"/>
      <c r="BX1256" s="325"/>
      <c r="BY1256" s="325"/>
      <c r="BZ1256" s="325"/>
      <c r="CA1256" s="325"/>
      <c r="CB1256" s="325"/>
      <c r="CC1256" s="325"/>
      <c r="CD1256" s="325"/>
      <c r="CE1256" s="325"/>
      <c r="CF1256" s="325"/>
      <c r="CG1256" s="325"/>
      <c r="CH1256" s="325"/>
    </row>
    <row r="1257" spans="1:86" s="323" customFormat="1" x14ac:dyDescent="0.25">
      <c r="A1257" s="102"/>
      <c r="B1257" s="102"/>
      <c r="C1257" s="102"/>
      <c r="D1257" s="102"/>
      <c r="E1257" s="102"/>
      <c r="F1257" s="102"/>
      <c r="G1257" s="102"/>
      <c r="AH1257" s="324"/>
      <c r="AI1257" s="324"/>
      <c r="AP1257" s="324"/>
      <c r="AQ1257" s="324"/>
      <c r="BD1257" s="324"/>
      <c r="BE1257" s="324"/>
      <c r="BF1257" s="324"/>
      <c r="BG1257" s="324"/>
      <c r="BH1257" s="324"/>
      <c r="BI1257" s="324"/>
      <c r="BJ1257" s="324"/>
      <c r="BK1257" s="324"/>
      <c r="BL1257" s="324"/>
      <c r="BM1257" s="324"/>
      <c r="BN1257" s="324"/>
      <c r="BO1257" s="324"/>
      <c r="BW1257" s="325"/>
      <c r="BX1257" s="325"/>
      <c r="BY1257" s="325"/>
      <c r="BZ1257" s="325"/>
      <c r="CA1257" s="325"/>
      <c r="CB1257" s="325"/>
      <c r="CC1257" s="325"/>
      <c r="CD1257" s="325"/>
      <c r="CE1257" s="325"/>
      <c r="CF1257" s="325"/>
      <c r="CG1257" s="325"/>
      <c r="CH1257" s="325"/>
    </row>
    <row r="1258" spans="1:86" s="323" customFormat="1" x14ac:dyDescent="0.25">
      <c r="A1258" s="102"/>
      <c r="B1258" s="102"/>
      <c r="C1258" s="102"/>
      <c r="D1258" s="102"/>
      <c r="E1258" s="102"/>
      <c r="F1258" s="102"/>
      <c r="G1258" s="102"/>
      <c r="AH1258" s="324"/>
      <c r="AI1258" s="324"/>
      <c r="AP1258" s="324"/>
      <c r="AQ1258" s="324"/>
      <c r="BD1258" s="324"/>
      <c r="BE1258" s="324"/>
      <c r="BF1258" s="324"/>
      <c r="BG1258" s="324"/>
      <c r="BH1258" s="324"/>
      <c r="BI1258" s="324"/>
      <c r="BJ1258" s="324"/>
      <c r="BK1258" s="324"/>
      <c r="BL1258" s="324"/>
      <c r="BM1258" s="324"/>
      <c r="BN1258" s="324"/>
      <c r="BO1258" s="324"/>
      <c r="BW1258" s="325"/>
      <c r="BX1258" s="325"/>
      <c r="BY1258" s="325"/>
      <c r="BZ1258" s="325"/>
      <c r="CA1258" s="325"/>
      <c r="CB1258" s="325"/>
      <c r="CC1258" s="325"/>
      <c r="CD1258" s="325"/>
      <c r="CE1258" s="325"/>
      <c r="CF1258" s="325"/>
      <c r="CG1258" s="325"/>
      <c r="CH1258" s="325"/>
    </row>
    <row r="1259" spans="1:86" s="323" customFormat="1" x14ac:dyDescent="0.25">
      <c r="A1259" s="102"/>
      <c r="B1259" s="102"/>
      <c r="C1259" s="102"/>
      <c r="D1259" s="102"/>
      <c r="E1259" s="102"/>
      <c r="F1259" s="102"/>
      <c r="G1259" s="102"/>
      <c r="AH1259" s="324"/>
      <c r="AI1259" s="324"/>
      <c r="AP1259" s="324"/>
      <c r="AQ1259" s="324"/>
      <c r="BD1259" s="324"/>
      <c r="BE1259" s="324"/>
      <c r="BF1259" s="324"/>
      <c r="BG1259" s="324"/>
      <c r="BH1259" s="324"/>
      <c r="BI1259" s="324"/>
      <c r="BJ1259" s="324"/>
      <c r="BK1259" s="324"/>
      <c r="BL1259" s="324"/>
      <c r="BM1259" s="324"/>
      <c r="BN1259" s="324"/>
      <c r="BO1259" s="324"/>
      <c r="BW1259" s="325"/>
      <c r="BX1259" s="325"/>
      <c r="BY1259" s="325"/>
      <c r="BZ1259" s="325"/>
      <c r="CA1259" s="325"/>
      <c r="CB1259" s="325"/>
      <c r="CC1259" s="325"/>
      <c r="CD1259" s="325"/>
      <c r="CE1259" s="325"/>
      <c r="CF1259" s="325"/>
      <c r="CG1259" s="325"/>
      <c r="CH1259" s="325"/>
    </row>
    <row r="1260" spans="1:86" s="323" customFormat="1" x14ac:dyDescent="0.25">
      <c r="A1260" s="102"/>
      <c r="B1260" s="102"/>
      <c r="C1260" s="102"/>
      <c r="D1260" s="102"/>
      <c r="E1260" s="102"/>
      <c r="F1260" s="102"/>
      <c r="G1260" s="102"/>
      <c r="AH1260" s="324"/>
      <c r="AI1260" s="324"/>
      <c r="AP1260" s="324"/>
      <c r="AQ1260" s="324"/>
      <c r="BD1260" s="324"/>
      <c r="BE1260" s="324"/>
      <c r="BF1260" s="324"/>
      <c r="BG1260" s="324"/>
      <c r="BH1260" s="324"/>
      <c r="BI1260" s="324"/>
      <c r="BJ1260" s="324"/>
      <c r="BK1260" s="324"/>
      <c r="BL1260" s="324"/>
      <c r="BM1260" s="324"/>
      <c r="BN1260" s="324"/>
      <c r="BO1260" s="324"/>
      <c r="BW1260" s="325"/>
      <c r="BX1260" s="325"/>
      <c r="BY1260" s="325"/>
      <c r="BZ1260" s="325"/>
      <c r="CA1260" s="325"/>
      <c r="CB1260" s="325"/>
      <c r="CC1260" s="325"/>
      <c r="CD1260" s="325"/>
      <c r="CE1260" s="325"/>
      <c r="CF1260" s="325"/>
      <c r="CG1260" s="325"/>
      <c r="CH1260" s="325"/>
    </row>
    <row r="1261" spans="1:86" s="323" customFormat="1" x14ac:dyDescent="0.25">
      <c r="A1261" s="102"/>
      <c r="B1261" s="102"/>
      <c r="C1261" s="102"/>
      <c r="D1261" s="102"/>
      <c r="E1261" s="102"/>
      <c r="F1261" s="102"/>
      <c r="G1261" s="102"/>
      <c r="AH1261" s="324"/>
      <c r="AI1261" s="324"/>
      <c r="AP1261" s="324"/>
      <c r="AQ1261" s="324"/>
      <c r="BD1261" s="324"/>
      <c r="BE1261" s="324"/>
      <c r="BF1261" s="324"/>
      <c r="BG1261" s="324"/>
      <c r="BH1261" s="324"/>
      <c r="BI1261" s="324"/>
      <c r="BJ1261" s="324"/>
      <c r="BK1261" s="324"/>
      <c r="BL1261" s="324"/>
      <c r="BM1261" s="324"/>
      <c r="BN1261" s="324"/>
      <c r="BO1261" s="324"/>
      <c r="BW1261" s="325"/>
      <c r="BX1261" s="325"/>
      <c r="BY1261" s="325"/>
      <c r="BZ1261" s="325"/>
      <c r="CA1261" s="325"/>
      <c r="CB1261" s="325"/>
      <c r="CC1261" s="325"/>
      <c r="CD1261" s="325"/>
      <c r="CE1261" s="325"/>
      <c r="CF1261" s="325"/>
      <c r="CG1261" s="325"/>
      <c r="CH1261" s="325"/>
    </row>
    <row r="1262" spans="1:86" s="323" customFormat="1" x14ac:dyDescent="0.25">
      <c r="A1262" s="102"/>
      <c r="B1262" s="102"/>
      <c r="C1262" s="102"/>
      <c r="D1262" s="102"/>
      <c r="E1262" s="102"/>
      <c r="F1262" s="102"/>
      <c r="G1262" s="102"/>
      <c r="AH1262" s="324"/>
      <c r="AI1262" s="324"/>
      <c r="AP1262" s="324"/>
      <c r="AQ1262" s="324"/>
      <c r="BD1262" s="324"/>
      <c r="BE1262" s="324"/>
      <c r="BF1262" s="324"/>
      <c r="BG1262" s="324"/>
      <c r="BH1262" s="324"/>
      <c r="BI1262" s="324"/>
      <c r="BJ1262" s="324"/>
      <c r="BK1262" s="324"/>
      <c r="BL1262" s="324"/>
      <c r="BM1262" s="324"/>
      <c r="BN1262" s="324"/>
      <c r="BO1262" s="324"/>
      <c r="BW1262" s="325"/>
      <c r="BX1262" s="325"/>
      <c r="BY1262" s="325"/>
      <c r="BZ1262" s="325"/>
      <c r="CA1262" s="325"/>
      <c r="CB1262" s="325"/>
      <c r="CC1262" s="325"/>
      <c r="CD1262" s="325"/>
      <c r="CE1262" s="325"/>
      <c r="CF1262" s="325"/>
      <c r="CG1262" s="325"/>
      <c r="CH1262" s="325"/>
    </row>
    <row r="1263" spans="1:86" s="323" customFormat="1" x14ac:dyDescent="0.25">
      <c r="A1263" s="102"/>
      <c r="B1263" s="102"/>
      <c r="C1263" s="102"/>
      <c r="D1263" s="102"/>
      <c r="E1263" s="102"/>
      <c r="F1263" s="102"/>
      <c r="G1263" s="102"/>
      <c r="AH1263" s="324"/>
      <c r="AI1263" s="324"/>
      <c r="AP1263" s="324"/>
      <c r="AQ1263" s="324"/>
      <c r="BD1263" s="324"/>
      <c r="BE1263" s="324"/>
      <c r="BF1263" s="324"/>
      <c r="BG1263" s="324"/>
      <c r="BH1263" s="324"/>
      <c r="BI1263" s="324"/>
      <c r="BJ1263" s="324"/>
      <c r="BK1263" s="324"/>
      <c r="BL1263" s="324"/>
      <c r="BM1263" s="324"/>
      <c r="BN1263" s="324"/>
      <c r="BO1263" s="324"/>
      <c r="BW1263" s="325"/>
      <c r="BX1263" s="325"/>
      <c r="BY1263" s="325"/>
      <c r="BZ1263" s="325"/>
      <c r="CA1263" s="325"/>
      <c r="CB1263" s="325"/>
      <c r="CC1263" s="325"/>
      <c r="CD1263" s="325"/>
      <c r="CE1263" s="325"/>
      <c r="CF1263" s="325"/>
      <c r="CG1263" s="325"/>
      <c r="CH1263" s="325"/>
    </row>
    <row r="1264" spans="1:86" s="323" customFormat="1" x14ac:dyDescent="0.25">
      <c r="A1264" s="102"/>
      <c r="B1264" s="102"/>
      <c r="C1264" s="102"/>
      <c r="D1264" s="102"/>
      <c r="E1264" s="102"/>
      <c r="F1264" s="102"/>
      <c r="G1264" s="102"/>
      <c r="AH1264" s="324"/>
      <c r="AI1264" s="324"/>
      <c r="AP1264" s="324"/>
      <c r="AQ1264" s="324"/>
      <c r="BD1264" s="324"/>
      <c r="BE1264" s="324"/>
      <c r="BF1264" s="324"/>
      <c r="BG1264" s="324"/>
      <c r="BH1264" s="324"/>
      <c r="BI1264" s="324"/>
      <c r="BJ1264" s="324"/>
      <c r="BK1264" s="324"/>
      <c r="BL1264" s="324"/>
      <c r="BM1264" s="324"/>
      <c r="BN1264" s="324"/>
      <c r="BO1264" s="324"/>
      <c r="BW1264" s="325"/>
      <c r="BX1264" s="325"/>
      <c r="BY1264" s="325"/>
      <c r="BZ1264" s="325"/>
      <c r="CA1264" s="325"/>
      <c r="CB1264" s="325"/>
      <c r="CC1264" s="325"/>
      <c r="CD1264" s="325"/>
      <c r="CE1264" s="325"/>
      <c r="CF1264" s="325"/>
      <c r="CG1264" s="325"/>
      <c r="CH1264" s="325"/>
    </row>
    <row r="1265" spans="1:86" s="323" customFormat="1" x14ac:dyDescent="0.25">
      <c r="A1265" s="102"/>
      <c r="B1265" s="102"/>
      <c r="C1265" s="102"/>
      <c r="D1265" s="102"/>
      <c r="E1265" s="102"/>
      <c r="F1265" s="102"/>
      <c r="G1265" s="102"/>
      <c r="AH1265" s="324"/>
      <c r="AI1265" s="324"/>
      <c r="AP1265" s="324"/>
      <c r="AQ1265" s="324"/>
      <c r="BD1265" s="324"/>
      <c r="BE1265" s="324"/>
      <c r="BF1265" s="324"/>
      <c r="BG1265" s="324"/>
      <c r="BH1265" s="324"/>
      <c r="BI1265" s="324"/>
      <c r="BJ1265" s="324"/>
      <c r="BK1265" s="324"/>
      <c r="BL1265" s="324"/>
      <c r="BM1265" s="324"/>
      <c r="BN1265" s="324"/>
      <c r="BO1265" s="324"/>
      <c r="BW1265" s="325"/>
      <c r="BX1265" s="325"/>
      <c r="BY1265" s="325"/>
      <c r="BZ1265" s="325"/>
      <c r="CA1265" s="325"/>
      <c r="CB1265" s="325"/>
      <c r="CC1265" s="325"/>
      <c r="CD1265" s="325"/>
      <c r="CE1265" s="325"/>
      <c r="CF1265" s="325"/>
      <c r="CG1265" s="325"/>
      <c r="CH1265" s="325"/>
    </row>
    <row r="1266" spans="1:86" s="323" customFormat="1" x14ac:dyDescent="0.25">
      <c r="A1266" s="102"/>
      <c r="B1266" s="102"/>
      <c r="C1266" s="102"/>
      <c r="D1266" s="102"/>
      <c r="E1266" s="102"/>
      <c r="F1266" s="102"/>
      <c r="G1266" s="102"/>
      <c r="AH1266" s="324"/>
      <c r="AI1266" s="324"/>
      <c r="AP1266" s="324"/>
      <c r="AQ1266" s="324"/>
      <c r="BD1266" s="324"/>
      <c r="BE1266" s="324"/>
      <c r="BF1266" s="324"/>
      <c r="BG1266" s="324"/>
      <c r="BH1266" s="324"/>
      <c r="BI1266" s="324"/>
      <c r="BJ1266" s="324"/>
      <c r="BK1266" s="324"/>
      <c r="BL1266" s="324"/>
      <c r="BM1266" s="324"/>
      <c r="BN1266" s="324"/>
      <c r="BO1266" s="324"/>
      <c r="BW1266" s="325"/>
      <c r="BX1266" s="325"/>
      <c r="BY1266" s="325"/>
      <c r="BZ1266" s="325"/>
      <c r="CA1266" s="325"/>
      <c r="CB1266" s="325"/>
      <c r="CC1266" s="325"/>
      <c r="CD1266" s="325"/>
      <c r="CE1266" s="325"/>
      <c r="CF1266" s="325"/>
      <c r="CG1266" s="325"/>
      <c r="CH1266" s="325"/>
    </row>
    <row r="1267" spans="1:86" s="323" customFormat="1" x14ac:dyDescent="0.25">
      <c r="A1267" s="102"/>
      <c r="B1267" s="102"/>
      <c r="C1267" s="102"/>
      <c r="D1267" s="102"/>
      <c r="E1267" s="102"/>
      <c r="F1267" s="102"/>
      <c r="G1267" s="102"/>
      <c r="AH1267" s="324"/>
      <c r="AI1267" s="324"/>
      <c r="AP1267" s="324"/>
      <c r="AQ1267" s="324"/>
      <c r="BD1267" s="324"/>
      <c r="BE1267" s="324"/>
      <c r="BF1267" s="324"/>
      <c r="BG1267" s="324"/>
      <c r="BH1267" s="324"/>
      <c r="BI1267" s="324"/>
      <c r="BJ1267" s="324"/>
      <c r="BK1267" s="324"/>
      <c r="BL1267" s="324"/>
      <c r="BM1267" s="324"/>
      <c r="BN1267" s="324"/>
      <c r="BO1267" s="324"/>
      <c r="BW1267" s="325"/>
      <c r="BX1267" s="325"/>
      <c r="BY1267" s="325"/>
      <c r="BZ1267" s="325"/>
      <c r="CA1267" s="325"/>
      <c r="CB1267" s="325"/>
      <c r="CC1267" s="325"/>
      <c r="CD1267" s="325"/>
      <c r="CE1267" s="325"/>
      <c r="CF1267" s="325"/>
      <c r="CG1267" s="325"/>
      <c r="CH1267" s="325"/>
    </row>
    <row r="1268" spans="1:86" s="323" customFormat="1" x14ac:dyDescent="0.25">
      <c r="A1268" s="102"/>
      <c r="B1268" s="102"/>
      <c r="C1268" s="102"/>
      <c r="D1268" s="102"/>
      <c r="E1268" s="102"/>
      <c r="F1268" s="102"/>
      <c r="G1268" s="102"/>
      <c r="AH1268" s="324"/>
      <c r="AI1268" s="324"/>
      <c r="AP1268" s="324"/>
      <c r="AQ1268" s="324"/>
      <c r="BD1268" s="324"/>
      <c r="BE1268" s="324"/>
      <c r="BF1268" s="324"/>
      <c r="BG1268" s="324"/>
      <c r="BH1268" s="324"/>
      <c r="BI1268" s="324"/>
      <c r="BJ1268" s="324"/>
      <c r="BK1268" s="324"/>
      <c r="BL1268" s="324"/>
      <c r="BM1268" s="324"/>
      <c r="BN1268" s="324"/>
      <c r="BO1268" s="324"/>
      <c r="BW1268" s="325"/>
      <c r="BX1268" s="325"/>
      <c r="BY1268" s="325"/>
      <c r="BZ1268" s="325"/>
      <c r="CA1268" s="325"/>
      <c r="CB1268" s="325"/>
      <c r="CC1268" s="325"/>
      <c r="CD1268" s="325"/>
      <c r="CE1268" s="325"/>
      <c r="CF1268" s="325"/>
      <c r="CG1268" s="325"/>
      <c r="CH1268" s="325"/>
    </row>
    <row r="1269" spans="1:86" s="323" customFormat="1" x14ac:dyDescent="0.25">
      <c r="A1269" s="102"/>
      <c r="B1269" s="102"/>
      <c r="C1269" s="102"/>
      <c r="D1269" s="102"/>
      <c r="E1269" s="102"/>
      <c r="F1269" s="102"/>
      <c r="G1269" s="102"/>
      <c r="AH1269" s="324"/>
      <c r="AI1269" s="324"/>
      <c r="AP1269" s="324"/>
      <c r="AQ1269" s="324"/>
      <c r="BD1269" s="324"/>
      <c r="BE1269" s="324"/>
      <c r="BF1269" s="324"/>
      <c r="BG1269" s="324"/>
      <c r="BH1269" s="324"/>
      <c r="BI1269" s="324"/>
      <c r="BJ1269" s="324"/>
      <c r="BK1269" s="324"/>
      <c r="BL1269" s="324"/>
      <c r="BM1269" s="324"/>
      <c r="BN1269" s="324"/>
      <c r="BO1269" s="324"/>
      <c r="BW1269" s="325"/>
      <c r="BX1269" s="325"/>
      <c r="BY1269" s="325"/>
      <c r="BZ1269" s="325"/>
      <c r="CA1269" s="325"/>
      <c r="CB1269" s="325"/>
      <c r="CC1269" s="325"/>
      <c r="CD1269" s="325"/>
      <c r="CE1269" s="325"/>
      <c r="CF1269" s="325"/>
      <c r="CG1269" s="325"/>
      <c r="CH1269" s="325"/>
    </row>
    <row r="1270" spans="1:86" s="323" customFormat="1" x14ac:dyDescent="0.25">
      <c r="A1270" s="102"/>
      <c r="B1270" s="102"/>
      <c r="C1270" s="102"/>
      <c r="D1270" s="102"/>
      <c r="E1270" s="102"/>
      <c r="F1270" s="102"/>
      <c r="G1270" s="102"/>
      <c r="AH1270" s="324"/>
      <c r="AI1270" s="324"/>
      <c r="AP1270" s="324"/>
      <c r="AQ1270" s="324"/>
      <c r="BD1270" s="324"/>
      <c r="BE1270" s="324"/>
      <c r="BF1270" s="324"/>
      <c r="BG1270" s="324"/>
      <c r="BH1270" s="324"/>
      <c r="BI1270" s="324"/>
      <c r="BJ1270" s="324"/>
      <c r="BK1270" s="324"/>
      <c r="BL1270" s="324"/>
      <c r="BM1270" s="324"/>
      <c r="BN1270" s="324"/>
      <c r="BO1270" s="324"/>
      <c r="BW1270" s="325"/>
      <c r="BX1270" s="325"/>
      <c r="BY1270" s="325"/>
      <c r="BZ1270" s="325"/>
      <c r="CA1270" s="325"/>
      <c r="CB1270" s="325"/>
      <c r="CC1270" s="325"/>
      <c r="CD1270" s="325"/>
      <c r="CE1270" s="325"/>
      <c r="CF1270" s="325"/>
      <c r="CG1270" s="325"/>
      <c r="CH1270" s="325"/>
    </row>
    <row r="1271" spans="1:86" s="323" customFormat="1" x14ac:dyDescent="0.25">
      <c r="A1271" s="102"/>
      <c r="B1271" s="102"/>
      <c r="C1271" s="102"/>
      <c r="D1271" s="102"/>
      <c r="E1271" s="102"/>
      <c r="F1271" s="102"/>
      <c r="G1271" s="102"/>
      <c r="AH1271" s="324"/>
      <c r="AI1271" s="324"/>
      <c r="AP1271" s="324"/>
      <c r="AQ1271" s="324"/>
      <c r="BD1271" s="324"/>
      <c r="BE1271" s="324"/>
      <c r="BF1271" s="324"/>
      <c r="BG1271" s="324"/>
      <c r="BH1271" s="324"/>
      <c r="BI1271" s="324"/>
      <c r="BJ1271" s="324"/>
      <c r="BK1271" s="324"/>
      <c r="BL1271" s="324"/>
      <c r="BM1271" s="324"/>
      <c r="BN1271" s="324"/>
      <c r="BO1271" s="324"/>
      <c r="BW1271" s="325"/>
      <c r="BX1271" s="325"/>
      <c r="BY1271" s="325"/>
      <c r="BZ1271" s="325"/>
      <c r="CA1271" s="325"/>
      <c r="CB1271" s="325"/>
      <c r="CC1271" s="325"/>
      <c r="CD1271" s="325"/>
      <c r="CE1271" s="325"/>
      <c r="CF1271" s="325"/>
      <c r="CG1271" s="325"/>
      <c r="CH1271" s="325"/>
    </row>
    <row r="1272" spans="1:86" s="323" customFormat="1" x14ac:dyDescent="0.25">
      <c r="A1272" s="102"/>
      <c r="B1272" s="102"/>
      <c r="C1272" s="102"/>
      <c r="D1272" s="102"/>
      <c r="E1272" s="102"/>
      <c r="F1272" s="102"/>
      <c r="G1272" s="102"/>
      <c r="AH1272" s="324"/>
      <c r="AI1272" s="324"/>
      <c r="AP1272" s="324"/>
      <c r="AQ1272" s="324"/>
      <c r="BD1272" s="324"/>
      <c r="BE1272" s="324"/>
      <c r="BF1272" s="324"/>
      <c r="BG1272" s="324"/>
      <c r="BH1272" s="324"/>
      <c r="BI1272" s="324"/>
      <c r="BJ1272" s="324"/>
      <c r="BK1272" s="324"/>
      <c r="BL1272" s="324"/>
      <c r="BM1272" s="324"/>
      <c r="BN1272" s="324"/>
      <c r="BO1272" s="324"/>
      <c r="BW1272" s="325"/>
      <c r="BX1272" s="325"/>
      <c r="BY1272" s="325"/>
      <c r="BZ1272" s="325"/>
      <c r="CA1272" s="325"/>
      <c r="CB1272" s="325"/>
      <c r="CC1272" s="325"/>
      <c r="CD1272" s="325"/>
      <c r="CE1272" s="325"/>
      <c r="CF1272" s="325"/>
      <c r="CG1272" s="325"/>
      <c r="CH1272" s="325"/>
    </row>
    <row r="1273" spans="1:86" s="323" customFormat="1" x14ac:dyDescent="0.25">
      <c r="A1273" s="102"/>
      <c r="B1273" s="102"/>
      <c r="C1273" s="102"/>
      <c r="D1273" s="102"/>
      <c r="E1273" s="102"/>
      <c r="F1273" s="102"/>
      <c r="G1273" s="102"/>
      <c r="AH1273" s="324"/>
      <c r="AI1273" s="324"/>
      <c r="AP1273" s="324"/>
      <c r="AQ1273" s="324"/>
      <c r="BD1273" s="324"/>
      <c r="BE1273" s="324"/>
      <c r="BF1273" s="324"/>
      <c r="BG1273" s="324"/>
      <c r="BH1273" s="324"/>
      <c r="BI1273" s="324"/>
      <c r="BJ1273" s="324"/>
      <c r="BK1273" s="324"/>
      <c r="BL1273" s="324"/>
      <c r="BM1273" s="324"/>
      <c r="BN1273" s="324"/>
      <c r="BO1273" s="324"/>
      <c r="BW1273" s="325"/>
      <c r="BX1273" s="325"/>
      <c r="BY1273" s="325"/>
      <c r="BZ1273" s="325"/>
      <c r="CA1273" s="325"/>
      <c r="CB1273" s="325"/>
      <c r="CC1273" s="325"/>
      <c r="CD1273" s="325"/>
      <c r="CE1273" s="325"/>
      <c r="CF1273" s="325"/>
      <c r="CG1273" s="325"/>
      <c r="CH1273" s="325"/>
    </row>
    <row r="1274" spans="1:86" s="323" customFormat="1" x14ac:dyDescent="0.25">
      <c r="A1274" s="102"/>
      <c r="B1274" s="102"/>
      <c r="C1274" s="102"/>
      <c r="D1274" s="102"/>
      <c r="E1274" s="102"/>
      <c r="F1274" s="102"/>
      <c r="G1274" s="102"/>
      <c r="AH1274" s="324"/>
      <c r="AI1274" s="324"/>
      <c r="AP1274" s="324"/>
      <c r="AQ1274" s="324"/>
      <c r="BD1274" s="324"/>
      <c r="BE1274" s="324"/>
      <c r="BF1274" s="324"/>
      <c r="BG1274" s="324"/>
      <c r="BH1274" s="324"/>
      <c r="BI1274" s="324"/>
      <c r="BJ1274" s="324"/>
      <c r="BK1274" s="324"/>
      <c r="BL1274" s="324"/>
      <c r="BM1274" s="324"/>
      <c r="BN1274" s="324"/>
      <c r="BO1274" s="324"/>
      <c r="BW1274" s="325"/>
      <c r="BX1274" s="325"/>
      <c r="BY1274" s="325"/>
      <c r="BZ1274" s="325"/>
      <c r="CA1274" s="325"/>
      <c r="CB1274" s="325"/>
      <c r="CC1274" s="325"/>
      <c r="CD1274" s="325"/>
      <c r="CE1274" s="325"/>
      <c r="CF1274" s="325"/>
      <c r="CG1274" s="325"/>
      <c r="CH1274" s="325"/>
    </row>
    <row r="1275" spans="1:86" s="323" customFormat="1" x14ac:dyDescent="0.25">
      <c r="A1275" s="102"/>
      <c r="B1275" s="102"/>
      <c r="C1275" s="102"/>
      <c r="D1275" s="102"/>
      <c r="E1275" s="102"/>
      <c r="F1275" s="102"/>
      <c r="G1275" s="102"/>
      <c r="AH1275" s="324"/>
      <c r="AI1275" s="324"/>
      <c r="AP1275" s="324"/>
      <c r="AQ1275" s="324"/>
      <c r="BD1275" s="324"/>
      <c r="BE1275" s="324"/>
      <c r="BF1275" s="324"/>
      <c r="BG1275" s="324"/>
      <c r="BH1275" s="324"/>
      <c r="BI1275" s="324"/>
      <c r="BJ1275" s="324"/>
      <c r="BK1275" s="324"/>
      <c r="BL1275" s="324"/>
      <c r="BM1275" s="324"/>
      <c r="BN1275" s="324"/>
      <c r="BO1275" s="324"/>
      <c r="BW1275" s="325"/>
      <c r="BX1275" s="325"/>
      <c r="BY1275" s="325"/>
      <c r="BZ1275" s="325"/>
      <c r="CA1275" s="325"/>
      <c r="CB1275" s="325"/>
      <c r="CC1275" s="325"/>
      <c r="CD1275" s="325"/>
      <c r="CE1275" s="325"/>
      <c r="CF1275" s="325"/>
      <c r="CG1275" s="325"/>
      <c r="CH1275" s="325"/>
    </row>
    <row r="1276" spans="1:86" s="323" customFormat="1" x14ac:dyDescent="0.25">
      <c r="A1276" s="102"/>
      <c r="B1276" s="102"/>
      <c r="C1276" s="102"/>
      <c r="D1276" s="102"/>
      <c r="E1276" s="102"/>
      <c r="F1276" s="102"/>
      <c r="G1276" s="102"/>
      <c r="AH1276" s="324"/>
      <c r="AI1276" s="324"/>
      <c r="AP1276" s="324"/>
      <c r="AQ1276" s="324"/>
      <c r="BD1276" s="324"/>
      <c r="BE1276" s="324"/>
      <c r="BF1276" s="324"/>
      <c r="BG1276" s="324"/>
      <c r="BH1276" s="324"/>
      <c r="BI1276" s="324"/>
      <c r="BJ1276" s="324"/>
      <c r="BK1276" s="324"/>
      <c r="BL1276" s="324"/>
      <c r="BM1276" s="324"/>
      <c r="BN1276" s="324"/>
      <c r="BO1276" s="324"/>
      <c r="BW1276" s="325"/>
      <c r="BX1276" s="325"/>
      <c r="BY1276" s="325"/>
      <c r="BZ1276" s="325"/>
      <c r="CA1276" s="325"/>
      <c r="CB1276" s="325"/>
      <c r="CC1276" s="325"/>
      <c r="CD1276" s="325"/>
      <c r="CE1276" s="325"/>
      <c r="CF1276" s="325"/>
      <c r="CG1276" s="325"/>
      <c r="CH1276" s="325"/>
    </row>
    <row r="1277" spans="1:86" s="323" customFormat="1" x14ac:dyDescent="0.25">
      <c r="A1277" s="102"/>
      <c r="B1277" s="102"/>
      <c r="C1277" s="102"/>
      <c r="D1277" s="102"/>
      <c r="E1277" s="102"/>
      <c r="F1277" s="102"/>
      <c r="G1277" s="102"/>
      <c r="AH1277" s="324"/>
      <c r="AI1277" s="324"/>
      <c r="AP1277" s="324"/>
      <c r="AQ1277" s="324"/>
      <c r="BD1277" s="324"/>
      <c r="BE1277" s="324"/>
      <c r="BF1277" s="324"/>
      <c r="BG1277" s="324"/>
      <c r="BH1277" s="324"/>
      <c r="BI1277" s="324"/>
      <c r="BJ1277" s="324"/>
      <c r="BK1277" s="324"/>
      <c r="BL1277" s="324"/>
      <c r="BM1277" s="324"/>
      <c r="BN1277" s="324"/>
      <c r="BO1277" s="324"/>
      <c r="BW1277" s="325"/>
      <c r="BX1277" s="325"/>
      <c r="BY1277" s="325"/>
      <c r="BZ1277" s="325"/>
      <c r="CA1277" s="325"/>
      <c r="CB1277" s="325"/>
      <c r="CC1277" s="325"/>
      <c r="CD1277" s="325"/>
      <c r="CE1277" s="325"/>
      <c r="CF1277" s="325"/>
      <c r="CG1277" s="325"/>
      <c r="CH1277" s="325"/>
    </row>
    <row r="1278" spans="1:86" s="323" customFormat="1" x14ac:dyDescent="0.25">
      <c r="A1278" s="102"/>
      <c r="B1278" s="102"/>
      <c r="C1278" s="102"/>
      <c r="D1278" s="102"/>
      <c r="E1278" s="102"/>
      <c r="F1278" s="102"/>
      <c r="G1278" s="102"/>
      <c r="AH1278" s="324"/>
      <c r="AI1278" s="324"/>
      <c r="AP1278" s="324"/>
      <c r="AQ1278" s="324"/>
      <c r="BD1278" s="324"/>
      <c r="BE1278" s="324"/>
      <c r="BF1278" s="324"/>
      <c r="BG1278" s="324"/>
      <c r="BH1278" s="324"/>
      <c r="BI1278" s="324"/>
      <c r="BJ1278" s="324"/>
      <c r="BK1278" s="324"/>
      <c r="BL1278" s="324"/>
      <c r="BM1278" s="324"/>
      <c r="BN1278" s="324"/>
      <c r="BO1278" s="324"/>
      <c r="BW1278" s="325"/>
      <c r="BX1278" s="325"/>
      <c r="BY1278" s="325"/>
      <c r="BZ1278" s="325"/>
      <c r="CA1278" s="325"/>
      <c r="CB1278" s="325"/>
      <c r="CC1278" s="325"/>
      <c r="CD1278" s="325"/>
      <c r="CE1278" s="325"/>
      <c r="CF1278" s="325"/>
      <c r="CG1278" s="325"/>
      <c r="CH1278" s="325"/>
    </row>
    <row r="1279" spans="1:86" s="323" customFormat="1" x14ac:dyDescent="0.25">
      <c r="A1279" s="102"/>
      <c r="B1279" s="102"/>
      <c r="C1279" s="102"/>
      <c r="D1279" s="102"/>
      <c r="E1279" s="102"/>
      <c r="F1279" s="102"/>
      <c r="G1279" s="102"/>
      <c r="AH1279" s="324"/>
      <c r="AI1279" s="324"/>
      <c r="AP1279" s="324"/>
      <c r="AQ1279" s="324"/>
      <c r="BD1279" s="324"/>
      <c r="BE1279" s="324"/>
      <c r="BF1279" s="324"/>
      <c r="BG1279" s="324"/>
      <c r="BH1279" s="324"/>
      <c r="BI1279" s="324"/>
      <c r="BJ1279" s="324"/>
      <c r="BK1279" s="324"/>
      <c r="BL1279" s="324"/>
      <c r="BM1279" s="324"/>
      <c r="BN1279" s="324"/>
      <c r="BO1279" s="324"/>
      <c r="BW1279" s="325"/>
      <c r="BX1279" s="325"/>
      <c r="BY1279" s="325"/>
      <c r="BZ1279" s="325"/>
      <c r="CA1279" s="325"/>
      <c r="CB1279" s="325"/>
      <c r="CC1279" s="325"/>
      <c r="CD1279" s="325"/>
      <c r="CE1279" s="325"/>
      <c r="CF1279" s="325"/>
      <c r="CG1279" s="325"/>
      <c r="CH1279" s="325"/>
    </row>
    <row r="1280" spans="1:86" s="323" customFormat="1" x14ac:dyDescent="0.25">
      <c r="A1280" s="102"/>
      <c r="B1280" s="102"/>
      <c r="C1280" s="102"/>
      <c r="D1280" s="102"/>
      <c r="E1280" s="102"/>
      <c r="F1280" s="102"/>
      <c r="G1280" s="102"/>
      <c r="AH1280" s="324"/>
      <c r="AI1280" s="324"/>
      <c r="AP1280" s="324"/>
      <c r="AQ1280" s="324"/>
      <c r="BD1280" s="324"/>
      <c r="BE1280" s="324"/>
      <c r="BF1280" s="324"/>
      <c r="BG1280" s="324"/>
      <c r="BH1280" s="324"/>
      <c r="BI1280" s="324"/>
      <c r="BJ1280" s="324"/>
      <c r="BK1280" s="324"/>
      <c r="BL1280" s="324"/>
      <c r="BM1280" s="324"/>
      <c r="BN1280" s="324"/>
      <c r="BO1280" s="324"/>
      <c r="BW1280" s="325"/>
      <c r="BX1280" s="325"/>
      <c r="BY1280" s="325"/>
      <c r="BZ1280" s="325"/>
      <c r="CA1280" s="325"/>
      <c r="CB1280" s="325"/>
      <c r="CC1280" s="325"/>
      <c r="CD1280" s="325"/>
      <c r="CE1280" s="325"/>
      <c r="CF1280" s="325"/>
      <c r="CG1280" s="325"/>
      <c r="CH1280" s="325"/>
    </row>
    <row r="1281" spans="1:86" s="323" customFormat="1" x14ac:dyDescent="0.25">
      <c r="A1281" s="102"/>
      <c r="B1281" s="102"/>
      <c r="C1281" s="102"/>
      <c r="D1281" s="102"/>
      <c r="E1281" s="102"/>
      <c r="F1281" s="102"/>
      <c r="G1281" s="102"/>
      <c r="AH1281" s="324"/>
      <c r="AI1281" s="324"/>
      <c r="AP1281" s="324"/>
      <c r="AQ1281" s="324"/>
      <c r="BD1281" s="324"/>
      <c r="BE1281" s="324"/>
      <c r="BF1281" s="324"/>
      <c r="BG1281" s="324"/>
      <c r="BH1281" s="324"/>
      <c r="BI1281" s="324"/>
      <c r="BJ1281" s="324"/>
      <c r="BK1281" s="324"/>
      <c r="BL1281" s="324"/>
      <c r="BM1281" s="324"/>
      <c r="BN1281" s="324"/>
      <c r="BO1281" s="324"/>
      <c r="BW1281" s="325"/>
      <c r="BX1281" s="325"/>
      <c r="BY1281" s="325"/>
      <c r="BZ1281" s="325"/>
      <c r="CA1281" s="325"/>
      <c r="CB1281" s="325"/>
      <c r="CC1281" s="325"/>
      <c r="CD1281" s="325"/>
      <c r="CE1281" s="325"/>
      <c r="CF1281" s="325"/>
      <c r="CG1281" s="325"/>
      <c r="CH1281" s="325"/>
    </row>
    <row r="1282" spans="1:86" s="323" customFormat="1" x14ac:dyDescent="0.25">
      <c r="A1282" s="102"/>
      <c r="B1282" s="102"/>
      <c r="C1282" s="102"/>
      <c r="D1282" s="102"/>
      <c r="E1282" s="102"/>
      <c r="F1282" s="102"/>
      <c r="G1282" s="102"/>
      <c r="AH1282" s="324"/>
      <c r="AI1282" s="324"/>
      <c r="AP1282" s="324"/>
      <c r="AQ1282" s="324"/>
      <c r="BD1282" s="324"/>
      <c r="BE1282" s="324"/>
      <c r="BF1282" s="324"/>
      <c r="BG1282" s="324"/>
      <c r="BH1282" s="324"/>
      <c r="BI1282" s="324"/>
      <c r="BJ1282" s="324"/>
      <c r="BK1282" s="324"/>
      <c r="BL1282" s="324"/>
      <c r="BM1282" s="324"/>
      <c r="BN1282" s="324"/>
      <c r="BO1282" s="324"/>
      <c r="BW1282" s="325"/>
      <c r="BX1282" s="325"/>
      <c r="BY1282" s="325"/>
      <c r="BZ1282" s="325"/>
      <c r="CA1282" s="325"/>
      <c r="CB1282" s="325"/>
      <c r="CC1282" s="325"/>
      <c r="CD1282" s="325"/>
      <c r="CE1282" s="325"/>
      <c r="CF1282" s="325"/>
      <c r="CG1282" s="325"/>
      <c r="CH1282" s="325"/>
    </row>
    <row r="1283" spans="1:86" s="323" customFormat="1" x14ac:dyDescent="0.25">
      <c r="A1283" s="102"/>
      <c r="B1283" s="102"/>
      <c r="C1283" s="102"/>
      <c r="D1283" s="102"/>
      <c r="E1283" s="102"/>
      <c r="F1283" s="102"/>
      <c r="G1283" s="102"/>
      <c r="AH1283" s="324"/>
      <c r="AI1283" s="324"/>
      <c r="AP1283" s="324"/>
      <c r="AQ1283" s="324"/>
      <c r="BD1283" s="324"/>
      <c r="BE1283" s="324"/>
      <c r="BF1283" s="324"/>
      <c r="BG1283" s="324"/>
      <c r="BH1283" s="324"/>
      <c r="BI1283" s="324"/>
      <c r="BJ1283" s="324"/>
      <c r="BK1283" s="324"/>
      <c r="BL1283" s="324"/>
      <c r="BM1283" s="324"/>
      <c r="BN1283" s="324"/>
      <c r="BO1283" s="324"/>
      <c r="BW1283" s="325"/>
      <c r="BX1283" s="325"/>
      <c r="BY1283" s="325"/>
      <c r="BZ1283" s="325"/>
      <c r="CA1283" s="325"/>
      <c r="CB1283" s="325"/>
      <c r="CC1283" s="325"/>
      <c r="CD1283" s="325"/>
      <c r="CE1283" s="325"/>
      <c r="CF1283" s="325"/>
      <c r="CG1283" s="325"/>
      <c r="CH1283" s="325"/>
    </row>
    <row r="1284" spans="1:86" s="323" customFormat="1" x14ac:dyDescent="0.25">
      <c r="A1284" s="102"/>
      <c r="B1284" s="102"/>
      <c r="C1284" s="102"/>
      <c r="D1284" s="102"/>
      <c r="E1284" s="102"/>
      <c r="F1284" s="102"/>
      <c r="G1284" s="102"/>
      <c r="AH1284" s="324"/>
      <c r="AI1284" s="324"/>
      <c r="AP1284" s="324"/>
      <c r="AQ1284" s="324"/>
      <c r="BD1284" s="324"/>
      <c r="BE1284" s="324"/>
      <c r="BF1284" s="324"/>
      <c r="BG1284" s="324"/>
      <c r="BH1284" s="324"/>
      <c r="BI1284" s="324"/>
      <c r="BJ1284" s="324"/>
      <c r="BK1284" s="324"/>
      <c r="BL1284" s="324"/>
      <c r="BM1284" s="324"/>
      <c r="BN1284" s="324"/>
      <c r="BO1284" s="324"/>
      <c r="BW1284" s="325"/>
      <c r="BX1284" s="325"/>
      <c r="BY1284" s="325"/>
      <c r="BZ1284" s="325"/>
      <c r="CA1284" s="325"/>
      <c r="CB1284" s="325"/>
      <c r="CC1284" s="325"/>
      <c r="CD1284" s="325"/>
      <c r="CE1284" s="325"/>
      <c r="CF1284" s="325"/>
      <c r="CG1284" s="325"/>
      <c r="CH1284" s="325"/>
    </row>
    <row r="1285" spans="1:86" s="323" customFormat="1" x14ac:dyDescent="0.25">
      <c r="A1285" s="102"/>
      <c r="B1285" s="102"/>
      <c r="C1285" s="102"/>
      <c r="D1285" s="102"/>
      <c r="E1285" s="102"/>
      <c r="F1285" s="102"/>
      <c r="G1285" s="102"/>
      <c r="AH1285" s="324"/>
      <c r="AI1285" s="324"/>
      <c r="AP1285" s="324"/>
      <c r="AQ1285" s="324"/>
      <c r="BD1285" s="324"/>
      <c r="BE1285" s="324"/>
      <c r="BF1285" s="324"/>
      <c r="BG1285" s="324"/>
      <c r="BH1285" s="324"/>
      <c r="BI1285" s="324"/>
      <c r="BJ1285" s="324"/>
      <c r="BK1285" s="324"/>
      <c r="BL1285" s="324"/>
      <c r="BM1285" s="324"/>
      <c r="BN1285" s="324"/>
      <c r="BO1285" s="324"/>
      <c r="BW1285" s="325"/>
      <c r="BX1285" s="325"/>
      <c r="BY1285" s="325"/>
      <c r="BZ1285" s="325"/>
      <c r="CA1285" s="325"/>
      <c r="CB1285" s="325"/>
      <c r="CC1285" s="325"/>
      <c r="CD1285" s="325"/>
      <c r="CE1285" s="325"/>
      <c r="CF1285" s="325"/>
      <c r="CG1285" s="325"/>
      <c r="CH1285" s="325"/>
    </row>
    <row r="1286" spans="1:86" s="323" customFormat="1" x14ac:dyDescent="0.25">
      <c r="A1286" s="102"/>
      <c r="B1286" s="102"/>
      <c r="C1286" s="102"/>
      <c r="D1286" s="102"/>
      <c r="E1286" s="102"/>
      <c r="F1286" s="102"/>
      <c r="G1286" s="102"/>
      <c r="AH1286" s="324"/>
      <c r="AI1286" s="324"/>
      <c r="AP1286" s="324"/>
      <c r="AQ1286" s="324"/>
      <c r="BD1286" s="324"/>
      <c r="BE1286" s="324"/>
      <c r="BF1286" s="324"/>
      <c r="BG1286" s="324"/>
      <c r="BH1286" s="324"/>
      <c r="BI1286" s="324"/>
      <c r="BJ1286" s="324"/>
      <c r="BK1286" s="324"/>
      <c r="BL1286" s="324"/>
      <c r="BM1286" s="324"/>
      <c r="BN1286" s="324"/>
      <c r="BO1286" s="324"/>
      <c r="BW1286" s="325"/>
      <c r="BX1286" s="325"/>
      <c r="BY1286" s="325"/>
      <c r="BZ1286" s="325"/>
      <c r="CA1286" s="325"/>
      <c r="CB1286" s="325"/>
      <c r="CC1286" s="325"/>
      <c r="CD1286" s="325"/>
      <c r="CE1286" s="325"/>
      <c r="CF1286" s="325"/>
      <c r="CG1286" s="325"/>
      <c r="CH1286" s="325"/>
    </row>
    <row r="1287" spans="1:86" s="323" customFormat="1" x14ac:dyDescent="0.25">
      <c r="A1287" s="102"/>
      <c r="B1287" s="102"/>
      <c r="C1287" s="102"/>
      <c r="D1287" s="102"/>
      <c r="E1287" s="102"/>
      <c r="F1287" s="102"/>
      <c r="G1287" s="102"/>
      <c r="AH1287" s="324"/>
      <c r="AI1287" s="324"/>
      <c r="AP1287" s="324"/>
      <c r="AQ1287" s="324"/>
      <c r="BD1287" s="324"/>
      <c r="BE1287" s="324"/>
      <c r="BF1287" s="324"/>
      <c r="BG1287" s="324"/>
      <c r="BH1287" s="324"/>
      <c r="BI1287" s="324"/>
      <c r="BJ1287" s="324"/>
      <c r="BK1287" s="324"/>
      <c r="BL1287" s="324"/>
      <c r="BM1287" s="324"/>
      <c r="BN1287" s="324"/>
      <c r="BO1287" s="324"/>
      <c r="BW1287" s="325"/>
      <c r="BX1287" s="325"/>
      <c r="BY1287" s="325"/>
      <c r="BZ1287" s="325"/>
      <c r="CA1287" s="325"/>
      <c r="CB1287" s="325"/>
      <c r="CC1287" s="325"/>
      <c r="CD1287" s="325"/>
      <c r="CE1287" s="325"/>
      <c r="CF1287" s="325"/>
      <c r="CG1287" s="325"/>
      <c r="CH1287" s="325"/>
    </row>
    <row r="1288" spans="1:86" s="323" customFormat="1" x14ac:dyDescent="0.25">
      <c r="A1288" s="102"/>
      <c r="B1288" s="102"/>
      <c r="C1288" s="102"/>
      <c r="D1288" s="102"/>
      <c r="E1288" s="102"/>
      <c r="F1288" s="102"/>
      <c r="G1288" s="102"/>
      <c r="AH1288" s="324"/>
      <c r="AI1288" s="324"/>
      <c r="AP1288" s="324"/>
      <c r="AQ1288" s="324"/>
      <c r="BD1288" s="324"/>
      <c r="BE1288" s="324"/>
      <c r="BF1288" s="324"/>
      <c r="BG1288" s="324"/>
      <c r="BH1288" s="324"/>
      <c r="BI1288" s="324"/>
      <c r="BJ1288" s="324"/>
      <c r="BK1288" s="324"/>
      <c r="BL1288" s="324"/>
      <c r="BM1288" s="324"/>
      <c r="BN1288" s="324"/>
      <c r="BO1288" s="324"/>
      <c r="BW1288" s="325"/>
      <c r="BX1288" s="325"/>
      <c r="BY1288" s="325"/>
      <c r="BZ1288" s="325"/>
      <c r="CA1288" s="325"/>
      <c r="CB1288" s="325"/>
      <c r="CC1288" s="325"/>
      <c r="CD1288" s="325"/>
      <c r="CE1288" s="325"/>
      <c r="CF1288" s="325"/>
      <c r="CG1288" s="325"/>
      <c r="CH1288" s="325"/>
    </row>
    <row r="1289" spans="1:86" s="323" customFormat="1" x14ac:dyDescent="0.25">
      <c r="A1289" s="102"/>
      <c r="B1289" s="102"/>
      <c r="C1289" s="102"/>
      <c r="D1289" s="102"/>
      <c r="E1289" s="102"/>
      <c r="F1289" s="102"/>
      <c r="G1289" s="102"/>
      <c r="AH1289" s="324"/>
      <c r="AI1289" s="324"/>
      <c r="AP1289" s="324"/>
      <c r="AQ1289" s="324"/>
      <c r="BD1289" s="324"/>
      <c r="BE1289" s="324"/>
      <c r="BF1289" s="324"/>
      <c r="BG1289" s="324"/>
      <c r="BH1289" s="324"/>
      <c r="BI1289" s="324"/>
      <c r="BJ1289" s="324"/>
      <c r="BK1289" s="324"/>
      <c r="BL1289" s="324"/>
      <c r="BM1289" s="324"/>
      <c r="BN1289" s="324"/>
      <c r="BO1289" s="324"/>
      <c r="BW1289" s="325"/>
      <c r="BX1289" s="325"/>
      <c r="BY1289" s="325"/>
      <c r="BZ1289" s="325"/>
      <c r="CA1289" s="325"/>
      <c r="CB1289" s="325"/>
      <c r="CC1289" s="325"/>
      <c r="CD1289" s="325"/>
      <c r="CE1289" s="325"/>
      <c r="CF1289" s="325"/>
      <c r="CG1289" s="325"/>
      <c r="CH1289" s="325"/>
    </row>
    <row r="1290" spans="1:86" s="323" customFormat="1" x14ac:dyDescent="0.25">
      <c r="A1290" s="102"/>
      <c r="B1290" s="102"/>
      <c r="C1290" s="102"/>
      <c r="D1290" s="102"/>
      <c r="E1290" s="102"/>
      <c r="F1290" s="102"/>
      <c r="G1290" s="102"/>
      <c r="AH1290" s="324"/>
      <c r="AI1290" s="324"/>
      <c r="AP1290" s="324"/>
      <c r="AQ1290" s="324"/>
      <c r="BD1290" s="324"/>
      <c r="BE1290" s="324"/>
      <c r="BF1290" s="324"/>
      <c r="BG1290" s="324"/>
      <c r="BH1290" s="324"/>
      <c r="BI1290" s="324"/>
      <c r="BJ1290" s="324"/>
      <c r="BK1290" s="324"/>
      <c r="BL1290" s="324"/>
      <c r="BM1290" s="324"/>
      <c r="BN1290" s="324"/>
      <c r="BO1290" s="324"/>
      <c r="BW1290" s="325"/>
      <c r="BX1290" s="325"/>
      <c r="BY1290" s="325"/>
      <c r="BZ1290" s="325"/>
      <c r="CA1290" s="325"/>
      <c r="CB1290" s="325"/>
      <c r="CC1290" s="325"/>
      <c r="CD1290" s="325"/>
      <c r="CE1290" s="325"/>
      <c r="CF1290" s="325"/>
      <c r="CG1290" s="325"/>
      <c r="CH1290" s="325"/>
    </row>
    <row r="1291" spans="1:86" s="323" customFormat="1" x14ac:dyDescent="0.25">
      <c r="A1291" s="102"/>
      <c r="B1291" s="102"/>
      <c r="C1291" s="102"/>
      <c r="D1291" s="102"/>
      <c r="E1291" s="102"/>
      <c r="F1291" s="102"/>
      <c r="G1291" s="102"/>
      <c r="AH1291" s="324"/>
      <c r="AI1291" s="324"/>
      <c r="AP1291" s="324"/>
      <c r="AQ1291" s="324"/>
      <c r="BD1291" s="324"/>
      <c r="BE1291" s="324"/>
      <c r="BF1291" s="324"/>
      <c r="BG1291" s="324"/>
      <c r="BH1291" s="324"/>
      <c r="BI1291" s="324"/>
      <c r="BJ1291" s="324"/>
      <c r="BK1291" s="324"/>
      <c r="BL1291" s="324"/>
      <c r="BM1291" s="324"/>
      <c r="BN1291" s="324"/>
      <c r="BO1291" s="324"/>
      <c r="BW1291" s="325"/>
      <c r="BX1291" s="325"/>
      <c r="BY1291" s="325"/>
      <c r="BZ1291" s="325"/>
      <c r="CA1291" s="325"/>
      <c r="CB1291" s="325"/>
      <c r="CC1291" s="325"/>
      <c r="CD1291" s="325"/>
      <c r="CE1291" s="325"/>
      <c r="CF1291" s="325"/>
      <c r="CG1291" s="325"/>
      <c r="CH1291" s="325"/>
    </row>
    <row r="1292" spans="1:86" s="323" customFormat="1" x14ac:dyDescent="0.25">
      <c r="A1292" s="102"/>
      <c r="B1292" s="102"/>
      <c r="C1292" s="102"/>
      <c r="D1292" s="102"/>
      <c r="E1292" s="102"/>
      <c r="F1292" s="102"/>
      <c r="G1292" s="102"/>
      <c r="AH1292" s="324"/>
      <c r="AI1292" s="324"/>
      <c r="AP1292" s="324"/>
      <c r="AQ1292" s="324"/>
      <c r="BD1292" s="324"/>
      <c r="BE1292" s="324"/>
      <c r="BF1292" s="324"/>
      <c r="BG1292" s="324"/>
      <c r="BH1292" s="324"/>
      <c r="BI1292" s="324"/>
      <c r="BJ1292" s="324"/>
      <c r="BK1292" s="324"/>
      <c r="BL1292" s="324"/>
      <c r="BM1292" s="324"/>
      <c r="BN1292" s="324"/>
      <c r="BO1292" s="324"/>
      <c r="BW1292" s="325"/>
      <c r="BX1292" s="325"/>
      <c r="BY1292" s="325"/>
      <c r="BZ1292" s="325"/>
      <c r="CA1292" s="325"/>
      <c r="CB1292" s="325"/>
      <c r="CC1292" s="325"/>
      <c r="CD1292" s="325"/>
      <c r="CE1292" s="325"/>
      <c r="CF1292" s="325"/>
      <c r="CG1292" s="325"/>
      <c r="CH1292" s="325"/>
    </row>
    <row r="1293" spans="1:86" s="323" customFormat="1" x14ac:dyDescent="0.25">
      <c r="A1293" s="102"/>
      <c r="B1293" s="102"/>
      <c r="C1293" s="102"/>
      <c r="D1293" s="102"/>
      <c r="E1293" s="102"/>
      <c r="F1293" s="102"/>
      <c r="G1293" s="102"/>
      <c r="AH1293" s="324"/>
      <c r="AI1293" s="324"/>
      <c r="AP1293" s="324"/>
      <c r="AQ1293" s="324"/>
      <c r="BD1293" s="324"/>
      <c r="BE1293" s="324"/>
      <c r="BF1293" s="324"/>
      <c r="BG1293" s="324"/>
      <c r="BH1293" s="324"/>
      <c r="BI1293" s="324"/>
      <c r="BJ1293" s="324"/>
      <c r="BK1293" s="324"/>
      <c r="BL1293" s="324"/>
      <c r="BM1293" s="324"/>
      <c r="BN1293" s="324"/>
      <c r="BO1293" s="324"/>
      <c r="BW1293" s="325"/>
      <c r="BX1293" s="325"/>
      <c r="BY1293" s="325"/>
      <c r="BZ1293" s="325"/>
      <c r="CA1293" s="325"/>
      <c r="CB1293" s="325"/>
      <c r="CC1293" s="325"/>
      <c r="CD1293" s="325"/>
      <c r="CE1293" s="325"/>
      <c r="CF1293" s="325"/>
      <c r="CG1293" s="325"/>
      <c r="CH1293" s="325"/>
    </row>
    <row r="1294" spans="1:86" s="323" customFormat="1" x14ac:dyDescent="0.25">
      <c r="A1294" s="102"/>
      <c r="B1294" s="102"/>
      <c r="C1294" s="102"/>
      <c r="D1294" s="102"/>
      <c r="E1294" s="102"/>
      <c r="F1294" s="102"/>
      <c r="G1294" s="102"/>
      <c r="AH1294" s="324"/>
      <c r="AI1294" s="324"/>
      <c r="AP1294" s="324"/>
      <c r="AQ1294" s="324"/>
      <c r="BD1294" s="324"/>
      <c r="BE1294" s="324"/>
      <c r="BF1294" s="324"/>
      <c r="BG1294" s="324"/>
      <c r="BH1294" s="324"/>
      <c r="BI1294" s="324"/>
      <c r="BJ1294" s="324"/>
      <c r="BK1294" s="324"/>
      <c r="BL1294" s="324"/>
      <c r="BM1294" s="324"/>
      <c r="BN1294" s="324"/>
      <c r="BO1294" s="324"/>
      <c r="BW1294" s="325"/>
      <c r="BX1294" s="325"/>
      <c r="BY1294" s="325"/>
      <c r="BZ1294" s="325"/>
      <c r="CA1294" s="325"/>
      <c r="CB1294" s="325"/>
      <c r="CC1294" s="325"/>
      <c r="CD1294" s="325"/>
      <c r="CE1294" s="325"/>
      <c r="CF1294" s="325"/>
      <c r="CG1294" s="325"/>
      <c r="CH1294" s="325"/>
    </row>
    <row r="1295" spans="1:86" s="323" customFormat="1" x14ac:dyDescent="0.25">
      <c r="A1295" s="102"/>
      <c r="B1295" s="102"/>
      <c r="C1295" s="102"/>
      <c r="D1295" s="102"/>
      <c r="E1295" s="102"/>
      <c r="F1295" s="102"/>
      <c r="G1295" s="102"/>
      <c r="AH1295" s="324"/>
      <c r="AI1295" s="324"/>
      <c r="AP1295" s="324"/>
      <c r="AQ1295" s="324"/>
      <c r="BD1295" s="324"/>
      <c r="BE1295" s="324"/>
      <c r="BF1295" s="324"/>
      <c r="BG1295" s="324"/>
      <c r="BH1295" s="324"/>
      <c r="BI1295" s="324"/>
      <c r="BJ1295" s="324"/>
      <c r="BK1295" s="324"/>
      <c r="BL1295" s="324"/>
      <c r="BM1295" s="324"/>
      <c r="BN1295" s="324"/>
      <c r="BO1295" s="324"/>
      <c r="BW1295" s="325"/>
      <c r="BX1295" s="325"/>
      <c r="BY1295" s="325"/>
      <c r="BZ1295" s="325"/>
      <c r="CA1295" s="325"/>
      <c r="CB1295" s="325"/>
      <c r="CC1295" s="325"/>
      <c r="CD1295" s="325"/>
      <c r="CE1295" s="325"/>
      <c r="CF1295" s="325"/>
      <c r="CG1295" s="325"/>
      <c r="CH1295" s="325"/>
    </row>
    <row r="1296" spans="1:86" s="323" customFormat="1" x14ac:dyDescent="0.25">
      <c r="A1296" s="102"/>
      <c r="B1296" s="102"/>
      <c r="C1296" s="102"/>
      <c r="D1296" s="102"/>
      <c r="E1296" s="102"/>
      <c r="F1296" s="102"/>
      <c r="G1296" s="102"/>
      <c r="AH1296" s="324"/>
      <c r="AI1296" s="324"/>
      <c r="AP1296" s="324"/>
      <c r="AQ1296" s="324"/>
      <c r="BD1296" s="324"/>
      <c r="BE1296" s="324"/>
      <c r="BF1296" s="324"/>
      <c r="BG1296" s="324"/>
      <c r="BH1296" s="324"/>
      <c r="BI1296" s="324"/>
      <c r="BJ1296" s="324"/>
      <c r="BK1296" s="324"/>
      <c r="BL1296" s="324"/>
      <c r="BM1296" s="324"/>
      <c r="BN1296" s="324"/>
      <c r="BO1296" s="324"/>
      <c r="BW1296" s="325"/>
      <c r="BX1296" s="325"/>
      <c r="BY1296" s="325"/>
      <c r="BZ1296" s="325"/>
      <c r="CA1296" s="325"/>
      <c r="CB1296" s="325"/>
      <c r="CC1296" s="325"/>
      <c r="CD1296" s="325"/>
      <c r="CE1296" s="325"/>
      <c r="CF1296" s="325"/>
      <c r="CG1296" s="325"/>
      <c r="CH1296" s="325"/>
    </row>
    <row r="1297" spans="1:86" s="323" customFormat="1" x14ac:dyDescent="0.25">
      <c r="A1297" s="102"/>
      <c r="B1297" s="102"/>
      <c r="C1297" s="102"/>
      <c r="D1297" s="102"/>
      <c r="E1297" s="102"/>
      <c r="F1297" s="102"/>
      <c r="G1297" s="102"/>
      <c r="AH1297" s="324"/>
      <c r="AI1297" s="324"/>
      <c r="AP1297" s="324"/>
      <c r="AQ1297" s="324"/>
      <c r="BD1297" s="324"/>
      <c r="BE1297" s="324"/>
      <c r="BF1297" s="324"/>
      <c r="BG1297" s="324"/>
      <c r="BH1297" s="324"/>
      <c r="BI1297" s="324"/>
      <c r="BJ1297" s="324"/>
      <c r="BK1297" s="324"/>
      <c r="BL1297" s="324"/>
      <c r="BM1297" s="324"/>
      <c r="BN1297" s="324"/>
      <c r="BO1297" s="324"/>
      <c r="BW1297" s="325"/>
      <c r="BX1297" s="325"/>
      <c r="BY1297" s="325"/>
      <c r="BZ1297" s="325"/>
      <c r="CA1297" s="325"/>
      <c r="CB1297" s="325"/>
      <c r="CC1297" s="325"/>
      <c r="CD1297" s="325"/>
      <c r="CE1297" s="325"/>
      <c r="CF1297" s="325"/>
      <c r="CG1297" s="325"/>
      <c r="CH1297" s="325"/>
    </row>
    <row r="1298" spans="1:86" s="323" customFormat="1" x14ac:dyDescent="0.25">
      <c r="A1298" s="102"/>
      <c r="B1298" s="102"/>
      <c r="C1298" s="102"/>
      <c r="D1298" s="102"/>
      <c r="E1298" s="102"/>
      <c r="F1298" s="102"/>
      <c r="G1298" s="102"/>
      <c r="AH1298" s="324"/>
      <c r="AI1298" s="324"/>
      <c r="AP1298" s="324"/>
      <c r="AQ1298" s="324"/>
      <c r="BD1298" s="324"/>
      <c r="BE1298" s="324"/>
      <c r="BF1298" s="324"/>
      <c r="BG1298" s="324"/>
      <c r="BH1298" s="324"/>
      <c r="BI1298" s="324"/>
      <c r="BJ1298" s="324"/>
      <c r="BK1298" s="324"/>
      <c r="BL1298" s="324"/>
      <c r="BM1298" s="324"/>
      <c r="BN1298" s="324"/>
      <c r="BO1298" s="324"/>
      <c r="BW1298" s="325"/>
      <c r="BX1298" s="325"/>
      <c r="BY1298" s="325"/>
      <c r="BZ1298" s="325"/>
      <c r="CA1298" s="325"/>
      <c r="CB1298" s="325"/>
      <c r="CC1298" s="325"/>
      <c r="CD1298" s="325"/>
      <c r="CE1298" s="325"/>
      <c r="CF1298" s="325"/>
      <c r="CG1298" s="325"/>
      <c r="CH1298" s="325"/>
    </row>
    <row r="1299" spans="1:86" s="323" customFormat="1" x14ac:dyDescent="0.25">
      <c r="A1299" s="102"/>
      <c r="B1299" s="102"/>
      <c r="C1299" s="102"/>
      <c r="D1299" s="102"/>
      <c r="E1299" s="102"/>
      <c r="F1299" s="102"/>
      <c r="G1299" s="102"/>
      <c r="AH1299" s="324"/>
      <c r="AI1299" s="324"/>
      <c r="AP1299" s="324"/>
      <c r="AQ1299" s="324"/>
      <c r="BD1299" s="324"/>
      <c r="BE1299" s="324"/>
      <c r="BF1299" s="324"/>
      <c r="BG1299" s="324"/>
      <c r="BH1299" s="324"/>
      <c r="BI1299" s="324"/>
      <c r="BJ1299" s="324"/>
      <c r="BK1299" s="324"/>
      <c r="BL1299" s="324"/>
      <c r="BM1299" s="324"/>
      <c r="BN1299" s="324"/>
      <c r="BO1299" s="324"/>
      <c r="BW1299" s="325"/>
      <c r="BX1299" s="325"/>
      <c r="BY1299" s="325"/>
      <c r="BZ1299" s="325"/>
      <c r="CA1299" s="325"/>
      <c r="CB1299" s="325"/>
      <c r="CC1299" s="325"/>
      <c r="CD1299" s="325"/>
      <c r="CE1299" s="325"/>
      <c r="CF1299" s="325"/>
      <c r="CG1299" s="325"/>
      <c r="CH1299" s="325"/>
    </row>
    <row r="1300" spans="1:86" s="323" customFormat="1" x14ac:dyDescent="0.25">
      <c r="A1300" s="102"/>
      <c r="B1300" s="102"/>
      <c r="C1300" s="102"/>
      <c r="D1300" s="102"/>
      <c r="E1300" s="102"/>
      <c r="F1300" s="102"/>
      <c r="G1300" s="102"/>
      <c r="AH1300" s="324"/>
      <c r="AI1300" s="324"/>
      <c r="AP1300" s="324"/>
      <c r="AQ1300" s="324"/>
      <c r="BD1300" s="324"/>
      <c r="BE1300" s="324"/>
      <c r="BF1300" s="324"/>
      <c r="BG1300" s="324"/>
      <c r="BH1300" s="324"/>
      <c r="BI1300" s="324"/>
      <c r="BJ1300" s="324"/>
      <c r="BK1300" s="324"/>
      <c r="BL1300" s="324"/>
      <c r="BM1300" s="324"/>
      <c r="BN1300" s="324"/>
      <c r="BO1300" s="324"/>
      <c r="BW1300" s="325"/>
      <c r="BX1300" s="325"/>
      <c r="BY1300" s="325"/>
      <c r="BZ1300" s="325"/>
      <c r="CA1300" s="325"/>
      <c r="CB1300" s="325"/>
      <c r="CC1300" s="325"/>
      <c r="CD1300" s="325"/>
      <c r="CE1300" s="325"/>
      <c r="CF1300" s="325"/>
      <c r="CG1300" s="325"/>
      <c r="CH1300" s="325"/>
    </row>
    <row r="1301" spans="1:86" s="323" customFormat="1" x14ac:dyDescent="0.25">
      <c r="A1301" s="102"/>
      <c r="B1301" s="102"/>
      <c r="C1301" s="102"/>
      <c r="D1301" s="102"/>
      <c r="E1301" s="102"/>
      <c r="F1301" s="102"/>
      <c r="G1301" s="102"/>
      <c r="AH1301" s="324"/>
      <c r="AI1301" s="324"/>
      <c r="AP1301" s="324"/>
      <c r="AQ1301" s="324"/>
      <c r="BD1301" s="324"/>
      <c r="BE1301" s="324"/>
      <c r="BF1301" s="324"/>
      <c r="BG1301" s="324"/>
      <c r="BH1301" s="324"/>
      <c r="BI1301" s="324"/>
      <c r="BJ1301" s="324"/>
      <c r="BK1301" s="324"/>
      <c r="BL1301" s="324"/>
      <c r="BM1301" s="324"/>
      <c r="BN1301" s="324"/>
      <c r="BO1301" s="324"/>
      <c r="BW1301" s="325"/>
      <c r="BX1301" s="325"/>
      <c r="BY1301" s="325"/>
      <c r="BZ1301" s="325"/>
      <c r="CA1301" s="325"/>
      <c r="CB1301" s="325"/>
      <c r="CC1301" s="325"/>
      <c r="CD1301" s="325"/>
      <c r="CE1301" s="325"/>
      <c r="CF1301" s="325"/>
      <c r="CG1301" s="325"/>
      <c r="CH1301" s="325"/>
    </row>
    <row r="1302" spans="1:86" s="323" customFormat="1" x14ac:dyDescent="0.25">
      <c r="A1302" s="102"/>
      <c r="B1302" s="102"/>
      <c r="C1302" s="102"/>
      <c r="D1302" s="102"/>
      <c r="E1302" s="102"/>
      <c r="F1302" s="102"/>
      <c r="G1302" s="102"/>
      <c r="AH1302" s="324"/>
      <c r="AI1302" s="324"/>
      <c r="AP1302" s="324"/>
      <c r="AQ1302" s="324"/>
      <c r="BD1302" s="324"/>
      <c r="BE1302" s="324"/>
      <c r="BF1302" s="324"/>
      <c r="BG1302" s="324"/>
      <c r="BH1302" s="324"/>
      <c r="BI1302" s="324"/>
      <c r="BJ1302" s="324"/>
      <c r="BK1302" s="324"/>
      <c r="BL1302" s="324"/>
      <c r="BM1302" s="324"/>
      <c r="BN1302" s="324"/>
      <c r="BO1302" s="324"/>
      <c r="BW1302" s="325"/>
      <c r="BX1302" s="325"/>
      <c r="BY1302" s="325"/>
      <c r="BZ1302" s="325"/>
      <c r="CA1302" s="325"/>
      <c r="CB1302" s="325"/>
      <c r="CC1302" s="325"/>
      <c r="CD1302" s="325"/>
      <c r="CE1302" s="325"/>
      <c r="CF1302" s="325"/>
      <c r="CG1302" s="325"/>
      <c r="CH1302" s="325"/>
    </row>
    <row r="1303" spans="1:86" s="323" customFormat="1" x14ac:dyDescent="0.25">
      <c r="A1303" s="102"/>
      <c r="B1303" s="102"/>
      <c r="C1303" s="102"/>
      <c r="D1303" s="102"/>
      <c r="E1303" s="102"/>
      <c r="F1303" s="102"/>
      <c r="G1303" s="102"/>
      <c r="AH1303" s="324"/>
      <c r="AI1303" s="324"/>
      <c r="AP1303" s="324"/>
      <c r="AQ1303" s="324"/>
      <c r="BD1303" s="324"/>
      <c r="BE1303" s="324"/>
      <c r="BF1303" s="324"/>
      <c r="BG1303" s="324"/>
      <c r="BH1303" s="324"/>
      <c r="BI1303" s="324"/>
      <c r="BJ1303" s="324"/>
      <c r="BK1303" s="324"/>
      <c r="BL1303" s="324"/>
      <c r="BM1303" s="324"/>
      <c r="BN1303" s="324"/>
      <c r="BO1303" s="324"/>
      <c r="BW1303" s="325"/>
      <c r="BX1303" s="325"/>
      <c r="BY1303" s="325"/>
      <c r="BZ1303" s="325"/>
      <c r="CA1303" s="325"/>
      <c r="CB1303" s="325"/>
      <c r="CC1303" s="325"/>
      <c r="CD1303" s="325"/>
      <c r="CE1303" s="325"/>
      <c r="CF1303" s="325"/>
      <c r="CG1303" s="325"/>
      <c r="CH1303" s="325"/>
    </row>
    <row r="1304" spans="1:86" s="323" customFormat="1" x14ac:dyDescent="0.25">
      <c r="A1304" s="102"/>
      <c r="B1304" s="102"/>
      <c r="C1304" s="102"/>
      <c r="D1304" s="102"/>
      <c r="E1304" s="102"/>
      <c r="F1304" s="102"/>
      <c r="G1304" s="102"/>
      <c r="AH1304" s="324"/>
      <c r="AI1304" s="324"/>
      <c r="AP1304" s="324"/>
      <c r="AQ1304" s="324"/>
      <c r="BD1304" s="324"/>
      <c r="BE1304" s="324"/>
      <c r="BF1304" s="324"/>
      <c r="BG1304" s="324"/>
      <c r="BH1304" s="324"/>
      <c r="BI1304" s="324"/>
      <c r="BJ1304" s="324"/>
      <c r="BK1304" s="324"/>
      <c r="BL1304" s="324"/>
      <c r="BM1304" s="324"/>
      <c r="BN1304" s="324"/>
      <c r="BO1304" s="324"/>
      <c r="BW1304" s="325"/>
      <c r="BX1304" s="325"/>
      <c r="BY1304" s="325"/>
      <c r="BZ1304" s="325"/>
      <c r="CA1304" s="325"/>
      <c r="CB1304" s="325"/>
      <c r="CC1304" s="325"/>
      <c r="CD1304" s="325"/>
      <c r="CE1304" s="325"/>
      <c r="CF1304" s="325"/>
      <c r="CG1304" s="325"/>
      <c r="CH1304" s="325"/>
    </row>
    <row r="1305" spans="1:86" s="323" customFormat="1" x14ac:dyDescent="0.25">
      <c r="A1305" s="102"/>
      <c r="B1305" s="102"/>
      <c r="C1305" s="102"/>
      <c r="D1305" s="102"/>
      <c r="E1305" s="102"/>
      <c r="F1305" s="102"/>
      <c r="G1305" s="102"/>
      <c r="AH1305" s="324"/>
      <c r="AI1305" s="324"/>
      <c r="AP1305" s="324"/>
      <c r="AQ1305" s="324"/>
      <c r="BD1305" s="324"/>
      <c r="BE1305" s="324"/>
      <c r="BF1305" s="324"/>
      <c r="BG1305" s="324"/>
      <c r="BH1305" s="324"/>
      <c r="BI1305" s="324"/>
      <c r="BJ1305" s="324"/>
      <c r="BK1305" s="324"/>
      <c r="BL1305" s="324"/>
      <c r="BM1305" s="324"/>
      <c r="BN1305" s="324"/>
      <c r="BO1305" s="324"/>
      <c r="BW1305" s="325"/>
      <c r="BX1305" s="325"/>
      <c r="BY1305" s="325"/>
      <c r="BZ1305" s="325"/>
      <c r="CA1305" s="325"/>
      <c r="CB1305" s="325"/>
      <c r="CC1305" s="325"/>
      <c r="CD1305" s="325"/>
      <c r="CE1305" s="325"/>
      <c r="CF1305" s="325"/>
      <c r="CG1305" s="325"/>
      <c r="CH1305" s="325"/>
    </row>
    <row r="1306" spans="1:86" s="323" customFormat="1" x14ac:dyDescent="0.25">
      <c r="A1306" s="102"/>
      <c r="B1306" s="102"/>
      <c r="C1306" s="102"/>
      <c r="D1306" s="102"/>
      <c r="E1306" s="102"/>
      <c r="F1306" s="102"/>
      <c r="G1306" s="102"/>
      <c r="AH1306" s="324"/>
      <c r="AI1306" s="324"/>
      <c r="AP1306" s="324"/>
      <c r="AQ1306" s="324"/>
      <c r="BD1306" s="324"/>
      <c r="BE1306" s="324"/>
      <c r="BF1306" s="324"/>
      <c r="BG1306" s="324"/>
      <c r="BH1306" s="324"/>
      <c r="BI1306" s="324"/>
      <c r="BJ1306" s="324"/>
      <c r="BK1306" s="324"/>
      <c r="BL1306" s="324"/>
      <c r="BM1306" s="324"/>
      <c r="BN1306" s="324"/>
      <c r="BO1306" s="324"/>
      <c r="BW1306" s="325"/>
      <c r="BX1306" s="325"/>
      <c r="BY1306" s="325"/>
      <c r="BZ1306" s="325"/>
      <c r="CA1306" s="325"/>
      <c r="CB1306" s="325"/>
      <c r="CC1306" s="325"/>
      <c r="CD1306" s="325"/>
      <c r="CE1306" s="325"/>
      <c r="CF1306" s="325"/>
      <c r="CG1306" s="325"/>
      <c r="CH1306" s="325"/>
    </row>
    <row r="1307" spans="1:86" s="323" customFormat="1" x14ac:dyDescent="0.25">
      <c r="A1307" s="102"/>
      <c r="B1307" s="102"/>
      <c r="C1307" s="102"/>
      <c r="D1307" s="102"/>
      <c r="E1307" s="102"/>
      <c r="F1307" s="102"/>
      <c r="G1307" s="102"/>
      <c r="AH1307" s="324"/>
      <c r="AI1307" s="324"/>
      <c r="AP1307" s="324"/>
      <c r="AQ1307" s="324"/>
      <c r="BD1307" s="324"/>
      <c r="BE1307" s="324"/>
      <c r="BF1307" s="324"/>
      <c r="BG1307" s="324"/>
      <c r="BH1307" s="324"/>
      <c r="BI1307" s="324"/>
      <c r="BJ1307" s="324"/>
      <c r="BK1307" s="324"/>
      <c r="BL1307" s="324"/>
      <c r="BM1307" s="324"/>
      <c r="BN1307" s="324"/>
      <c r="BO1307" s="324"/>
      <c r="BW1307" s="325"/>
      <c r="BX1307" s="325"/>
      <c r="BY1307" s="325"/>
      <c r="BZ1307" s="325"/>
      <c r="CA1307" s="325"/>
      <c r="CB1307" s="325"/>
      <c r="CC1307" s="325"/>
      <c r="CD1307" s="325"/>
      <c r="CE1307" s="325"/>
      <c r="CF1307" s="325"/>
      <c r="CG1307" s="325"/>
      <c r="CH1307" s="325"/>
    </row>
    <row r="1308" spans="1:86" s="323" customFormat="1" x14ac:dyDescent="0.25">
      <c r="A1308" s="102"/>
      <c r="B1308" s="102"/>
      <c r="C1308" s="102"/>
      <c r="D1308" s="102"/>
      <c r="E1308" s="102"/>
      <c r="F1308" s="102"/>
      <c r="G1308" s="102"/>
      <c r="AH1308" s="324"/>
      <c r="AI1308" s="324"/>
      <c r="AP1308" s="324"/>
      <c r="AQ1308" s="324"/>
      <c r="BD1308" s="324"/>
      <c r="BE1308" s="324"/>
      <c r="BF1308" s="324"/>
      <c r="BG1308" s="324"/>
      <c r="BH1308" s="324"/>
      <c r="BI1308" s="324"/>
      <c r="BJ1308" s="324"/>
      <c r="BK1308" s="324"/>
      <c r="BL1308" s="324"/>
      <c r="BM1308" s="324"/>
      <c r="BN1308" s="324"/>
      <c r="BO1308" s="324"/>
      <c r="BW1308" s="325"/>
      <c r="BX1308" s="325"/>
      <c r="BY1308" s="325"/>
      <c r="BZ1308" s="325"/>
      <c r="CA1308" s="325"/>
      <c r="CB1308" s="325"/>
      <c r="CC1308" s="325"/>
      <c r="CD1308" s="325"/>
      <c r="CE1308" s="325"/>
      <c r="CF1308" s="325"/>
      <c r="CG1308" s="325"/>
      <c r="CH1308" s="325"/>
    </row>
    <row r="1309" spans="1:86" s="323" customFormat="1" x14ac:dyDescent="0.25">
      <c r="A1309" s="102"/>
      <c r="B1309" s="102"/>
      <c r="C1309" s="102"/>
      <c r="D1309" s="102"/>
      <c r="E1309" s="102"/>
      <c r="F1309" s="102"/>
      <c r="G1309" s="102"/>
      <c r="AH1309" s="324"/>
      <c r="AI1309" s="324"/>
      <c r="AP1309" s="324"/>
      <c r="AQ1309" s="324"/>
      <c r="BD1309" s="324"/>
      <c r="BE1309" s="324"/>
      <c r="BF1309" s="324"/>
      <c r="BG1309" s="324"/>
      <c r="BH1309" s="324"/>
      <c r="BI1309" s="324"/>
      <c r="BJ1309" s="324"/>
      <c r="BK1309" s="324"/>
      <c r="BL1309" s="324"/>
      <c r="BM1309" s="324"/>
      <c r="BN1309" s="324"/>
      <c r="BO1309" s="324"/>
      <c r="BW1309" s="325"/>
      <c r="BX1309" s="325"/>
      <c r="BY1309" s="325"/>
      <c r="BZ1309" s="325"/>
      <c r="CA1309" s="325"/>
      <c r="CB1309" s="325"/>
      <c r="CC1309" s="325"/>
      <c r="CD1309" s="325"/>
      <c r="CE1309" s="325"/>
      <c r="CF1309" s="325"/>
      <c r="CG1309" s="325"/>
      <c r="CH1309" s="325"/>
    </row>
    <row r="1310" spans="1:86" s="323" customFormat="1" x14ac:dyDescent="0.25">
      <c r="A1310" s="102"/>
      <c r="B1310" s="102"/>
      <c r="C1310" s="102"/>
      <c r="D1310" s="102"/>
      <c r="E1310" s="102"/>
      <c r="F1310" s="102"/>
      <c r="G1310" s="102"/>
      <c r="AH1310" s="324"/>
      <c r="AI1310" s="324"/>
      <c r="AP1310" s="324"/>
      <c r="AQ1310" s="324"/>
      <c r="BD1310" s="324"/>
      <c r="BE1310" s="324"/>
      <c r="BF1310" s="324"/>
      <c r="BG1310" s="324"/>
      <c r="BH1310" s="324"/>
      <c r="BI1310" s="324"/>
      <c r="BJ1310" s="324"/>
      <c r="BK1310" s="324"/>
      <c r="BL1310" s="324"/>
      <c r="BM1310" s="324"/>
      <c r="BN1310" s="324"/>
      <c r="BO1310" s="324"/>
      <c r="BW1310" s="325"/>
      <c r="BX1310" s="325"/>
      <c r="BY1310" s="325"/>
      <c r="BZ1310" s="325"/>
      <c r="CA1310" s="325"/>
      <c r="CB1310" s="325"/>
      <c r="CC1310" s="325"/>
      <c r="CD1310" s="325"/>
      <c r="CE1310" s="325"/>
      <c r="CF1310" s="325"/>
      <c r="CG1310" s="325"/>
      <c r="CH1310" s="325"/>
    </row>
    <row r="1311" spans="1:86" s="323" customFormat="1" x14ac:dyDescent="0.25">
      <c r="A1311" s="102"/>
      <c r="B1311" s="102"/>
      <c r="C1311" s="102"/>
      <c r="D1311" s="102"/>
      <c r="E1311" s="102"/>
      <c r="F1311" s="102"/>
      <c r="G1311" s="102"/>
      <c r="AH1311" s="324"/>
      <c r="AI1311" s="324"/>
      <c r="AP1311" s="324"/>
      <c r="AQ1311" s="324"/>
      <c r="BD1311" s="324"/>
      <c r="BE1311" s="324"/>
      <c r="BF1311" s="324"/>
      <c r="BG1311" s="324"/>
      <c r="BH1311" s="324"/>
      <c r="BI1311" s="324"/>
      <c r="BJ1311" s="324"/>
      <c r="BK1311" s="324"/>
      <c r="BL1311" s="324"/>
      <c r="BM1311" s="324"/>
      <c r="BN1311" s="324"/>
      <c r="BO1311" s="324"/>
      <c r="BW1311" s="325"/>
      <c r="BX1311" s="325"/>
      <c r="BY1311" s="325"/>
      <c r="BZ1311" s="325"/>
      <c r="CA1311" s="325"/>
      <c r="CB1311" s="325"/>
      <c r="CC1311" s="325"/>
      <c r="CD1311" s="325"/>
      <c r="CE1311" s="325"/>
      <c r="CF1311" s="325"/>
      <c r="CG1311" s="325"/>
      <c r="CH1311" s="325"/>
    </row>
    <row r="1312" spans="1:86" s="323" customFormat="1" x14ac:dyDescent="0.25">
      <c r="A1312" s="102"/>
      <c r="B1312" s="102"/>
      <c r="C1312" s="102"/>
      <c r="D1312" s="102"/>
      <c r="E1312" s="102"/>
      <c r="F1312" s="102"/>
      <c r="G1312" s="102"/>
      <c r="AH1312" s="324"/>
      <c r="AI1312" s="324"/>
      <c r="AP1312" s="324"/>
      <c r="AQ1312" s="324"/>
      <c r="BD1312" s="324"/>
      <c r="BE1312" s="324"/>
      <c r="BF1312" s="324"/>
      <c r="BG1312" s="324"/>
      <c r="BH1312" s="324"/>
      <c r="BI1312" s="324"/>
      <c r="BJ1312" s="324"/>
      <c r="BK1312" s="324"/>
      <c r="BL1312" s="324"/>
      <c r="BM1312" s="324"/>
      <c r="BN1312" s="324"/>
      <c r="BO1312" s="324"/>
      <c r="BW1312" s="325"/>
      <c r="BX1312" s="325"/>
      <c r="BY1312" s="325"/>
      <c r="BZ1312" s="325"/>
      <c r="CA1312" s="325"/>
      <c r="CB1312" s="325"/>
      <c r="CC1312" s="325"/>
      <c r="CD1312" s="325"/>
      <c r="CE1312" s="325"/>
      <c r="CF1312" s="325"/>
      <c r="CG1312" s="325"/>
      <c r="CH1312" s="325"/>
    </row>
    <row r="1313" spans="1:86" s="323" customFormat="1" x14ac:dyDescent="0.25">
      <c r="A1313" s="102"/>
      <c r="B1313" s="102"/>
      <c r="C1313" s="102"/>
      <c r="D1313" s="102"/>
      <c r="E1313" s="102"/>
      <c r="F1313" s="102"/>
      <c r="G1313" s="102"/>
      <c r="AH1313" s="324"/>
      <c r="AI1313" s="324"/>
      <c r="AP1313" s="324"/>
      <c r="AQ1313" s="324"/>
      <c r="BD1313" s="324"/>
      <c r="BE1313" s="324"/>
      <c r="BF1313" s="324"/>
      <c r="BG1313" s="324"/>
      <c r="BH1313" s="324"/>
      <c r="BI1313" s="324"/>
      <c r="BJ1313" s="324"/>
      <c r="BK1313" s="324"/>
      <c r="BL1313" s="324"/>
      <c r="BM1313" s="324"/>
      <c r="BN1313" s="324"/>
      <c r="BO1313" s="324"/>
      <c r="BW1313" s="325"/>
      <c r="BX1313" s="325"/>
      <c r="BY1313" s="325"/>
      <c r="BZ1313" s="325"/>
      <c r="CA1313" s="325"/>
      <c r="CB1313" s="325"/>
      <c r="CC1313" s="325"/>
      <c r="CD1313" s="325"/>
      <c r="CE1313" s="325"/>
      <c r="CF1313" s="325"/>
      <c r="CG1313" s="325"/>
      <c r="CH1313" s="325"/>
    </row>
    <row r="1314" spans="1:86" s="323" customFormat="1" x14ac:dyDescent="0.25">
      <c r="A1314" s="102"/>
      <c r="B1314" s="102"/>
      <c r="C1314" s="102"/>
      <c r="D1314" s="102"/>
      <c r="E1314" s="102"/>
      <c r="F1314" s="102"/>
      <c r="G1314" s="102"/>
      <c r="AH1314" s="324"/>
      <c r="AI1314" s="324"/>
      <c r="AP1314" s="324"/>
      <c r="AQ1314" s="324"/>
      <c r="BD1314" s="324"/>
      <c r="BE1314" s="324"/>
      <c r="BF1314" s="324"/>
      <c r="BG1314" s="324"/>
      <c r="BH1314" s="324"/>
      <c r="BI1314" s="324"/>
      <c r="BJ1314" s="324"/>
      <c r="BK1314" s="324"/>
      <c r="BL1314" s="324"/>
      <c r="BM1314" s="324"/>
      <c r="BN1314" s="324"/>
      <c r="BO1314" s="324"/>
      <c r="BW1314" s="325"/>
      <c r="BX1314" s="325"/>
      <c r="BY1314" s="325"/>
      <c r="BZ1314" s="325"/>
      <c r="CA1314" s="325"/>
      <c r="CB1314" s="325"/>
      <c r="CC1314" s="325"/>
      <c r="CD1314" s="325"/>
      <c r="CE1314" s="325"/>
      <c r="CF1314" s="325"/>
      <c r="CG1314" s="325"/>
      <c r="CH1314" s="325"/>
    </row>
    <row r="1315" spans="1:86" s="323" customFormat="1" x14ac:dyDescent="0.25">
      <c r="A1315" s="102"/>
      <c r="B1315" s="102"/>
      <c r="C1315" s="102"/>
      <c r="D1315" s="102"/>
      <c r="E1315" s="102"/>
      <c r="F1315" s="102"/>
      <c r="G1315" s="102"/>
      <c r="AH1315" s="324"/>
      <c r="AI1315" s="324"/>
      <c r="AP1315" s="324"/>
      <c r="AQ1315" s="324"/>
      <c r="BD1315" s="324"/>
      <c r="BE1315" s="324"/>
      <c r="BF1315" s="324"/>
      <c r="BG1315" s="324"/>
      <c r="BH1315" s="324"/>
      <c r="BI1315" s="324"/>
      <c r="BJ1315" s="324"/>
      <c r="BK1315" s="324"/>
      <c r="BL1315" s="324"/>
      <c r="BM1315" s="324"/>
      <c r="BN1315" s="324"/>
      <c r="BO1315" s="324"/>
      <c r="BW1315" s="325"/>
      <c r="BX1315" s="325"/>
      <c r="BY1315" s="325"/>
      <c r="BZ1315" s="325"/>
      <c r="CA1315" s="325"/>
      <c r="CB1315" s="325"/>
      <c r="CC1315" s="325"/>
      <c r="CD1315" s="325"/>
      <c r="CE1315" s="325"/>
      <c r="CF1315" s="325"/>
      <c r="CG1315" s="325"/>
      <c r="CH1315" s="325"/>
    </row>
    <row r="1316" spans="1:86" s="323" customFormat="1" x14ac:dyDescent="0.25">
      <c r="A1316" s="102"/>
      <c r="B1316" s="102"/>
      <c r="C1316" s="102"/>
      <c r="D1316" s="102"/>
      <c r="E1316" s="102"/>
      <c r="F1316" s="102"/>
      <c r="G1316" s="102"/>
      <c r="AH1316" s="324"/>
      <c r="AI1316" s="324"/>
      <c r="AP1316" s="324"/>
      <c r="AQ1316" s="324"/>
      <c r="BD1316" s="324"/>
      <c r="BE1316" s="324"/>
      <c r="BF1316" s="324"/>
      <c r="BG1316" s="324"/>
      <c r="BH1316" s="324"/>
      <c r="BI1316" s="324"/>
      <c r="BJ1316" s="324"/>
      <c r="BK1316" s="324"/>
      <c r="BL1316" s="324"/>
      <c r="BM1316" s="324"/>
      <c r="BN1316" s="324"/>
      <c r="BO1316" s="324"/>
      <c r="BW1316" s="325"/>
      <c r="BX1316" s="325"/>
      <c r="BY1316" s="325"/>
      <c r="BZ1316" s="325"/>
      <c r="CA1316" s="325"/>
      <c r="CB1316" s="325"/>
      <c r="CC1316" s="325"/>
      <c r="CD1316" s="325"/>
      <c r="CE1316" s="325"/>
      <c r="CF1316" s="325"/>
      <c r="CG1316" s="325"/>
      <c r="CH1316" s="325"/>
    </row>
    <row r="1317" spans="1:86" s="323" customFormat="1" x14ac:dyDescent="0.25">
      <c r="A1317" s="102"/>
      <c r="B1317" s="102"/>
      <c r="C1317" s="102"/>
      <c r="D1317" s="102"/>
      <c r="E1317" s="102"/>
      <c r="F1317" s="102"/>
      <c r="G1317" s="102"/>
      <c r="AH1317" s="324"/>
      <c r="AI1317" s="324"/>
      <c r="AP1317" s="324"/>
      <c r="AQ1317" s="324"/>
      <c r="BD1317" s="324"/>
      <c r="BE1317" s="324"/>
      <c r="BF1317" s="324"/>
      <c r="BG1317" s="324"/>
      <c r="BH1317" s="324"/>
      <c r="BI1317" s="324"/>
      <c r="BJ1317" s="324"/>
      <c r="BK1317" s="324"/>
      <c r="BL1317" s="324"/>
      <c r="BM1317" s="324"/>
      <c r="BN1317" s="324"/>
      <c r="BO1317" s="324"/>
      <c r="BW1317" s="325"/>
      <c r="BX1317" s="325"/>
      <c r="BY1317" s="325"/>
      <c r="BZ1317" s="325"/>
      <c r="CA1317" s="325"/>
      <c r="CB1317" s="325"/>
      <c r="CC1317" s="325"/>
      <c r="CD1317" s="325"/>
      <c r="CE1317" s="325"/>
      <c r="CF1317" s="325"/>
      <c r="CG1317" s="325"/>
      <c r="CH1317" s="325"/>
    </row>
    <row r="1318" spans="1:86" s="323" customFormat="1" x14ac:dyDescent="0.25">
      <c r="A1318" s="102"/>
      <c r="B1318" s="102"/>
      <c r="C1318" s="102"/>
      <c r="D1318" s="102"/>
      <c r="E1318" s="102"/>
      <c r="F1318" s="102"/>
      <c r="G1318" s="102"/>
      <c r="AH1318" s="324"/>
      <c r="AI1318" s="324"/>
      <c r="AP1318" s="324"/>
      <c r="AQ1318" s="324"/>
      <c r="BD1318" s="324"/>
      <c r="BE1318" s="324"/>
      <c r="BF1318" s="324"/>
      <c r="BG1318" s="324"/>
      <c r="BH1318" s="324"/>
      <c r="BI1318" s="324"/>
      <c r="BJ1318" s="324"/>
      <c r="BK1318" s="324"/>
      <c r="BL1318" s="324"/>
      <c r="BM1318" s="324"/>
      <c r="BN1318" s="324"/>
      <c r="BO1318" s="324"/>
      <c r="BW1318" s="325"/>
      <c r="BX1318" s="325"/>
      <c r="BY1318" s="325"/>
      <c r="BZ1318" s="325"/>
      <c r="CA1318" s="325"/>
      <c r="CB1318" s="325"/>
      <c r="CC1318" s="325"/>
      <c r="CD1318" s="325"/>
      <c r="CE1318" s="325"/>
      <c r="CF1318" s="325"/>
      <c r="CG1318" s="325"/>
      <c r="CH1318" s="325"/>
    </row>
    <row r="1319" spans="1:86" s="323" customFormat="1" x14ac:dyDescent="0.25">
      <c r="A1319" s="102"/>
      <c r="B1319" s="102"/>
      <c r="C1319" s="102"/>
      <c r="D1319" s="102"/>
      <c r="E1319" s="102"/>
      <c r="F1319" s="102"/>
      <c r="G1319" s="102"/>
      <c r="AH1319" s="324"/>
      <c r="AI1319" s="324"/>
      <c r="AP1319" s="324"/>
      <c r="AQ1319" s="324"/>
      <c r="BD1319" s="324"/>
      <c r="BE1319" s="324"/>
      <c r="BF1319" s="324"/>
      <c r="BG1319" s="324"/>
      <c r="BH1319" s="324"/>
      <c r="BI1319" s="324"/>
      <c r="BJ1319" s="324"/>
      <c r="BK1319" s="324"/>
      <c r="BL1319" s="324"/>
      <c r="BM1319" s="324"/>
      <c r="BN1319" s="324"/>
      <c r="BO1319" s="324"/>
      <c r="BW1319" s="325"/>
      <c r="BX1319" s="325"/>
      <c r="BY1319" s="325"/>
      <c r="BZ1319" s="325"/>
      <c r="CA1319" s="325"/>
      <c r="CB1319" s="325"/>
      <c r="CC1319" s="325"/>
      <c r="CD1319" s="325"/>
      <c r="CE1319" s="325"/>
      <c r="CF1319" s="325"/>
      <c r="CG1319" s="325"/>
      <c r="CH1319" s="325"/>
    </row>
    <row r="1320" spans="1:86" s="323" customFormat="1" x14ac:dyDescent="0.25">
      <c r="A1320" s="102"/>
      <c r="B1320" s="102"/>
      <c r="C1320" s="102"/>
      <c r="D1320" s="102"/>
      <c r="E1320" s="102"/>
      <c r="F1320" s="102"/>
      <c r="G1320" s="102"/>
      <c r="AH1320" s="324"/>
      <c r="AI1320" s="324"/>
      <c r="AP1320" s="324"/>
      <c r="AQ1320" s="324"/>
      <c r="BD1320" s="324"/>
      <c r="BE1320" s="324"/>
      <c r="BF1320" s="324"/>
      <c r="BG1320" s="324"/>
      <c r="BH1320" s="324"/>
      <c r="BI1320" s="324"/>
      <c r="BJ1320" s="324"/>
      <c r="BK1320" s="324"/>
      <c r="BL1320" s="324"/>
      <c r="BM1320" s="324"/>
      <c r="BN1320" s="324"/>
      <c r="BO1320" s="324"/>
      <c r="BW1320" s="325"/>
      <c r="BX1320" s="325"/>
      <c r="BY1320" s="325"/>
      <c r="BZ1320" s="325"/>
      <c r="CA1320" s="325"/>
      <c r="CB1320" s="325"/>
      <c r="CC1320" s="325"/>
      <c r="CD1320" s="325"/>
      <c r="CE1320" s="325"/>
      <c r="CF1320" s="325"/>
      <c r="CG1320" s="325"/>
      <c r="CH1320" s="325"/>
    </row>
    <row r="1321" spans="1:86" s="323" customFormat="1" x14ac:dyDescent="0.25">
      <c r="A1321" s="102"/>
      <c r="B1321" s="102"/>
      <c r="C1321" s="102"/>
      <c r="D1321" s="102"/>
      <c r="E1321" s="102"/>
      <c r="F1321" s="102"/>
      <c r="G1321" s="102"/>
      <c r="AH1321" s="324"/>
      <c r="AI1321" s="324"/>
      <c r="AP1321" s="324"/>
      <c r="AQ1321" s="324"/>
      <c r="BD1321" s="324"/>
      <c r="BE1321" s="324"/>
      <c r="BF1321" s="324"/>
      <c r="BG1321" s="324"/>
      <c r="BH1321" s="324"/>
      <c r="BI1321" s="324"/>
      <c r="BJ1321" s="324"/>
      <c r="BK1321" s="324"/>
      <c r="BL1321" s="324"/>
      <c r="BM1321" s="324"/>
      <c r="BN1321" s="324"/>
      <c r="BO1321" s="324"/>
      <c r="BW1321" s="325"/>
      <c r="BX1321" s="325"/>
      <c r="BY1321" s="325"/>
      <c r="BZ1321" s="325"/>
      <c r="CA1321" s="325"/>
      <c r="CB1321" s="325"/>
      <c r="CC1321" s="325"/>
      <c r="CD1321" s="325"/>
      <c r="CE1321" s="325"/>
      <c r="CF1321" s="325"/>
      <c r="CG1321" s="325"/>
      <c r="CH1321" s="325"/>
    </row>
    <row r="1322" spans="1:86" s="323" customFormat="1" x14ac:dyDescent="0.25">
      <c r="A1322" s="102"/>
      <c r="B1322" s="102"/>
      <c r="C1322" s="102"/>
      <c r="D1322" s="102"/>
      <c r="E1322" s="102"/>
      <c r="F1322" s="102"/>
      <c r="G1322" s="102"/>
      <c r="AH1322" s="324"/>
      <c r="AI1322" s="324"/>
      <c r="AP1322" s="324"/>
      <c r="AQ1322" s="324"/>
      <c r="BD1322" s="324"/>
      <c r="BE1322" s="324"/>
      <c r="BF1322" s="324"/>
      <c r="BG1322" s="324"/>
      <c r="BH1322" s="324"/>
      <c r="BI1322" s="324"/>
      <c r="BJ1322" s="324"/>
      <c r="BK1322" s="324"/>
      <c r="BL1322" s="324"/>
      <c r="BM1322" s="324"/>
      <c r="BN1322" s="324"/>
      <c r="BO1322" s="324"/>
      <c r="BW1322" s="325"/>
      <c r="BX1322" s="325"/>
      <c r="BY1322" s="325"/>
      <c r="BZ1322" s="325"/>
      <c r="CA1322" s="325"/>
      <c r="CB1322" s="325"/>
      <c r="CC1322" s="325"/>
      <c r="CD1322" s="325"/>
      <c r="CE1322" s="325"/>
      <c r="CF1322" s="325"/>
      <c r="CG1322" s="325"/>
      <c r="CH1322" s="325"/>
    </row>
    <row r="1323" spans="1:86" s="323" customFormat="1" x14ac:dyDescent="0.25">
      <c r="A1323" s="102"/>
      <c r="B1323" s="102"/>
      <c r="C1323" s="102"/>
      <c r="D1323" s="102"/>
      <c r="E1323" s="102"/>
      <c r="F1323" s="102"/>
      <c r="G1323" s="102"/>
      <c r="AH1323" s="324"/>
      <c r="AI1323" s="324"/>
      <c r="AP1323" s="324"/>
      <c r="AQ1323" s="324"/>
      <c r="BD1323" s="324"/>
      <c r="BE1323" s="324"/>
      <c r="BF1323" s="324"/>
      <c r="BG1323" s="324"/>
      <c r="BH1323" s="324"/>
      <c r="BI1323" s="324"/>
      <c r="BJ1323" s="324"/>
      <c r="BK1323" s="324"/>
      <c r="BL1323" s="324"/>
      <c r="BM1323" s="324"/>
      <c r="BN1323" s="324"/>
      <c r="BO1323" s="324"/>
      <c r="BW1323" s="325"/>
      <c r="BX1323" s="325"/>
      <c r="BY1323" s="325"/>
      <c r="BZ1323" s="325"/>
      <c r="CA1323" s="325"/>
      <c r="CB1323" s="325"/>
      <c r="CC1323" s="325"/>
      <c r="CD1323" s="325"/>
      <c r="CE1323" s="325"/>
      <c r="CF1323" s="325"/>
      <c r="CG1323" s="325"/>
      <c r="CH1323" s="325"/>
    </row>
    <row r="1324" spans="1:86" s="323" customFormat="1" x14ac:dyDescent="0.25">
      <c r="A1324" s="102"/>
      <c r="B1324" s="102"/>
      <c r="C1324" s="102"/>
      <c r="D1324" s="102"/>
      <c r="E1324" s="102"/>
      <c r="F1324" s="102"/>
      <c r="G1324" s="102"/>
      <c r="AH1324" s="324"/>
      <c r="AI1324" s="324"/>
      <c r="AP1324" s="324"/>
      <c r="AQ1324" s="324"/>
      <c r="BD1324" s="324"/>
      <c r="BE1324" s="324"/>
      <c r="BF1324" s="324"/>
      <c r="BG1324" s="324"/>
      <c r="BH1324" s="324"/>
      <c r="BI1324" s="324"/>
      <c r="BJ1324" s="324"/>
      <c r="BK1324" s="324"/>
      <c r="BL1324" s="324"/>
      <c r="BM1324" s="324"/>
      <c r="BN1324" s="324"/>
      <c r="BO1324" s="324"/>
      <c r="BW1324" s="325"/>
      <c r="BX1324" s="325"/>
      <c r="BY1324" s="325"/>
      <c r="BZ1324" s="325"/>
      <c r="CA1324" s="325"/>
      <c r="CB1324" s="325"/>
      <c r="CC1324" s="325"/>
      <c r="CD1324" s="325"/>
      <c r="CE1324" s="325"/>
      <c r="CF1324" s="325"/>
      <c r="CG1324" s="325"/>
      <c r="CH1324" s="325"/>
    </row>
    <row r="1325" spans="1:86" s="323" customFormat="1" x14ac:dyDescent="0.25">
      <c r="A1325" s="102"/>
      <c r="B1325" s="102"/>
      <c r="C1325" s="102"/>
      <c r="D1325" s="102"/>
      <c r="E1325" s="102"/>
      <c r="F1325" s="102"/>
      <c r="G1325" s="102"/>
      <c r="AH1325" s="324"/>
      <c r="AI1325" s="324"/>
      <c r="AP1325" s="324"/>
      <c r="AQ1325" s="324"/>
      <c r="BD1325" s="324"/>
      <c r="BE1325" s="324"/>
      <c r="BF1325" s="324"/>
      <c r="BG1325" s="324"/>
      <c r="BH1325" s="324"/>
      <c r="BI1325" s="324"/>
      <c r="BJ1325" s="324"/>
      <c r="BK1325" s="324"/>
      <c r="BL1325" s="324"/>
      <c r="BM1325" s="324"/>
      <c r="BN1325" s="324"/>
      <c r="BO1325" s="324"/>
      <c r="BW1325" s="325"/>
      <c r="BX1325" s="325"/>
      <c r="BY1325" s="325"/>
      <c r="BZ1325" s="325"/>
      <c r="CA1325" s="325"/>
      <c r="CB1325" s="325"/>
      <c r="CC1325" s="325"/>
      <c r="CD1325" s="325"/>
      <c r="CE1325" s="325"/>
      <c r="CF1325" s="325"/>
      <c r="CG1325" s="325"/>
      <c r="CH1325" s="325"/>
    </row>
    <row r="1326" spans="1:86" s="323" customFormat="1" x14ac:dyDescent="0.25">
      <c r="A1326" s="102"/>
      <c r="B1326" s="102"/>
      <c r="C1326" s="102"/>
      <c r="D1326" s="102"/>
      <c r="E1326" s="102"/>
      <c r="F1326" s="102"/>
      <c r="G1326" s="102"/>
      <c r="AH1326" s="324"/>
      <c r="AI1326" s="324"/>
      <c r="AP1326" s="324"/>
      <c r="AQ1326" s="324"/>
      <c r="BD1326" s="324"/>
      <c r="BE1326" s="324"/>
      <c r="BF1326" s="324"/>
      <c r="BG1326" s="324"/>
      <c r="BH1326" s="324"/>
      <c r="BI1326" s="324"/>
      <c r="BJ1326" s="324"/>
      <c r="BK1326" s="324"/>
      <c r="BL1326" s="324"/>
      <c r="BM1326" s="324"/>
      <c r="BN1326" s="324"/>
      <c r="BO1326" s="324"/>
      <c r="BW1326" s="325"/>
      <c r="BX1326" s="325"/>
      <c r="BY1326" s="325"/>
      <c r="BZ1326" s="325"/>
      <c r="CA1326" s="325"/>
      <c r="CB1326" s="325"/>
      <c r="CC1326" s="325"/>
      <c r="CD1326" s="325"/>
      <c r="CE1326" s="325"/>
      <c r="CF1326" s="325"/>
      <c r="CG1326" s="325"/>
      <c r="CH1326" s="325"/>
    </row>
    <row r="1327" spans="1:86" s="323" customFormat="1" x14ac:dyDescent="0.25">
      <c r="A1327" s="102"/>
      <c r="B1327" s="102"/>
      <c r="C1327" s="102"/>
      <c r="D1327" s="102"/>
      <c r="E1327" s="102"/>
      <c r="F1327" s="102"/>
      <c r="G1327" s="102"/>
      <c r="AH1327" s="324"/>
      <c r="AI1327" s="324"/>
      <c r="AP1327" s="324"/>
      <c r="AQ1327" s="324"/>
      <c r="BD1327" s="324"/>
      <c r="BE1327" s="324"/>
      <c r="BF1327" s="324"/>
      <c r="BG1327" s="324"/>
      <c r="BH1327" s="324"/>
      <c r="BI1327" s="324"/>
      <c r="BJ1327" s="324"/>
      <c r="BK1327" s="324"/>
      <c r="BL1327" s="324"/>
      <c r="BM1327" s="324"/>
      <c r="BN1327" s="324"/>
      <c r="BO1327" s="324"/>
      <c r="BW1327" s="325"/>
      <c r="BX1327" s="325"/>
      <c r="BY1327" s="325"/>
      <c r="BZ1327" s="325"/>
      <c r="CA1327" s="325"/>
      <c r="CB1327" s="325"/>
      <c r="CC1327" s="325"/>
      <c r="CD1327" s="325"/>
      <c r="CE1327" s="325"/>
      <c r="CF1327" s="325"/>
      <c r="CG1327" s="325"/>
      <c r="CH1327" s="325"/>
    </row>
    <row r="1328" spans="1:86" s="323" customFormat="1" x14ac:dyDescent="0.25">
      <c r="A1328" s="102"/>
      <c r="B1328" s="102"/>
      <c r="C1328" s="102"/>
      <c r="D1328" s="102"/>
      <c r="E1328" s="102"/>
      <c r="F1328" s="102"/>
      <c r="G1328" s="102"/>
      <c r="AH1328" s="324"/>
      <c r="AI1328" s="324"/>
      <c r="AP1328" s="324"/>
      <c r="AQ1328" s="324"/>
      <c r="BD1328" s="324"/>
      <c r="BE1328" s="324"/>
      <c r="BF1328" s="324"/>
      <c r="BG1328" s="324"/>
      <c r="BH1328" s="324"/>
      <c r="BI1328" s="324"/>
      <c r="BJ1328" s="324"/>
      <c r="BK1328" s="324"/>
      <c r="BL1328" s="324"/>
      <c r="BM1328" s="324"/>
      <c r="BN1328" s="324"/>
      <c r="BO1328" s="324"/>
      <c r="BW1328" s="325"/>
      <c r="BX1328" s="325"/>
      <c r="BY1328" s="325"/>
      <c r="BZ1328" s="325"/>
      <c r="CA1328" s="325"/>
      <c r="CB1328" s="325"/>
      <c r="CC1328" s="325"/>
      <c r="CD1328" s="325"/>
      <c r="CE1328" s="325"/>
      <c r="CF1328" s="325"/>
      <c r="CG1328" s="325"/>
      <c r="CH1328" s="325"/>
    </row>
    <row r="1329" spans="1:86" s="323" customFormat="1" x14ac:dyDescent="0.25">
      <c r="A1329" s="102"/>
      <c r="B1329" s="102"/>
      <c r="C1329" s="102"/>
      <c r="D1329" s="102"/>
      <c r="E1329" s="102"/>
      <c r="F1329" s="102"/>
      <c r="G1329" s="102"/>
      <c r="AH1329" s="324"/>
      <c r="AI1329" s="324"/>
      <c r="AP1329" s="324"/>
      <c r="AQ1329" s="324"/>
      <c r="BD1329" s="324"/>
      <c r="BE1329" s="324"/>
      <c r="BF1329" s="324"/>
      <c r="BG1329" s="324"/>
      <c r="BH1329" s="324"/>
      <c r="BI1329" s="324"/>
      <c r="BJ1329" s="324"/>
      <c r="BK1329" s="324"/>
      <c r="BL1329" s="324"/>
      <c r="BM1329" s="324"/>
      <c r="BN1329" s="324"/>
      <c r="BO1329" s="324"/>
      <c r="BW1329" s="325"/>
      <c r="BX1329" s="325"/>
      <c r="BY1329" s="325"/>
      <c r="BZ1329" s="325"/>
      <c r="CA1329" s="325"/>
      <c r="CB1329" s="325"/>
      <c r="CC1329" s="325"/>
      <c r="CD1329" s="325"/>
      <c r="CE1329" s="325"/>
      <c r="CF1329" s="325"/>
      <c r="CG1329" s="325"/>
      <c r="CH1329" s="325"/>
    </row>
    <row r="1330" spans="1:86" s="323" customFormat="1" x14ac:dyDescent="0.25">
      <c r="A1330" s="102"/>
      <c r="B1330" s="102"/>
      <c r="C1330" s="102"/>
      <c r="D1330" s="102"/>
      <c r="E1330" s="102"/>
      <c r="F1330" s="102"/>
      <c r="G1330" s="102"/>
      <c r="AH1330" s="324"/>
      <c r="AI1330" s="324"/>
      <c r="AP1330" s="324"/>
      <c r="AQ1330" s="324"/>
      <c r="BD1330" s="324"/>
      <c r="BE1330" s="324"/>
      <c r="BF1330" s="324"/>
      <c r="BG1330" s="324"/>
      <c r="BH1330" s="324"/>
      <c r="BI1330" s="324"/>
      <c r="BJ1330" s="324"/>
      <c r="BK1330" s="324"/>
      <c r="BL1330" s="324"/>
      <c r="BM1330" s="324"/>
      <c r="BN1330" s="324"/>
      <c r="BO1330" s="324"/>
      <c r="BW1330" s="325"/>
      <c r="BX1330" s="325"/>
      <c r="BY1330" s="325"/>
      <c r="BZ1330" s="325"/>
      <c r="CA1330" s="325"/>
      <c r="CB1330" s="325"/>
      <c r="CC1330" s="325"/>
      <c r="CD1330" s="325"/>
      <c r="CE1330" s="325"/>
      <c r="CF1330" s="325"/>
      <c r="CG1330" s="325"/>
      <c r="CH1330" s="325"/>
    </row>
    <row r="1331" spans="1:86" s="323" customFormat="1" x14ac:dyDescent="0.25">
      <c r="A1331" s="102"/>
      <c r="B1331" s="102"/>
      <c r="C1331" s="102"/>
      <c r="D1331" s="102"/>
      <c r="E1331" s="102"/>
      <c r="F1331" s="102"/>
      <c r="G1331" s="102"/>
      <c r="AH1331" s="324"/>
      <c r="AI1331" s="324"/>
      <c r="AP1331" s="324"/>
      <c r="AQ1331" s="324"/>
      <c r="BD1331" s="324"/>
      <c r="BE1331" s="324"/>
      <c r="BF1331" s="324"/>
      <c r="BG1331" s="324"/>
      <c r="BH1331" s="324"/>
      <c r="BI1331" s="324"/>
      <c r="BJ1331" s="324"/>
      <c r="BK1331" s="324"/>
      <c r="BL1331" s="324"/>
      <c r="BM1331" s="324"/>
      <c r="BN1331" s="324"/>
      <c r="BO1331" s="324"/>
      <c r="BW1331" s="325"/>
      <c r="BX1331" s="325"/>
      <c r="BY1331" s="325"/>
      <c r="BZ1331" s="325"/>
      <c r="CA1331" s="325"/>
      <c r="CB1331" s="325"/>
      <c r="CC1331" s="325"/>
      <c r="CD1331" s="325"/>
      <c r="CE1331" s="325"/>
      <c r="CF1331" s="325"/>
      <c r="CG1331" s="325"/>
      <c r="CH1331" s="325"/>
    </row>
    <row r="1332" spans="1:86" s="323" customFormat="1" x14ac:dyDescent="0.25">
      <c r="A1332" s="102"/>
      <c r="B1332" s="102"/>
      <c r="C1332" s="102"/>
      <c r="D1332" s="102"/>
      <c r="E1332" s="102"/>
      <c r="F1332" s="102"/>
      <c r="G1332" s="102"/>
      <c r="AH1332" s="324"/>
      <c r="AI1332" s="324"/>
      <c r="AP1332" s="324"/>
      <c r="AQ1332" s="324"/>
      <c r="BD1332" s="324"/>
      <c r="BE1332" s="324"/>
      <c r="BF1332" s="324"/>
      <c r="BG1332" s="324"/>
      <c r="BH1332" s="324"/>
      <c r="BI1332" s="324"/>
      <c r="BJ1332" s="324"/>
      <c r="BK1332" s="324"/>
      <c r="BL1332" s="324"/>
      <c r="BM1332" s="324"/>
      <c r="BN1332" s="324"/>
      <c r="BO1332" s="324"/>
      <c r="BW1332" s="325"/>
      <c r="BX1332" s="325"/>
      <c r="BY1332" s="325"/>
      <c r="BZ1332" s="325"/>
      <c r="CA1332" s="325"/>
      <c r="CB1332" s="325"/>
      <c r="CC1332" s="325"/>
      <c r="CD1332" s="325"/>
      <c r="CE1332" s="325"/>
      <c r="CF1332" s="325"/>
      <c r="CG1332" s="325"/>
      <c r="CH1332" s="325"/>
    </row>
    <row r="1333" spans="1:86" s="323" customFormat="1" x14ac:dyDescent="0.25">
      <c r="A1333" s="102"/>
      <c r="B1333" s="102"/>
      <c r="C1333" s="102"/>
      <c r="D1333" s="102"/>
      <c r="E1333" s="102"/>
      <c r="F1333" s="102"/>
      <c r="G1333" s="102"/>
      <c r="AH1333" s="324"/>
      <c r="AI1333" s="324"/>
      <c r="AP1333" s="324"/>
      <c r="AQ1333" s="324"/>
      <c r="BD1333" s="324"/>
      <c r="BE1333" s="324"/>
      <c r="BF1333" s="324"/>
      <c r="BG1333" s="324"/>
      <c r="BH1333" s="324"/>
      <c r="BI1333" s="324"/>
      <c r="BJ1333" s="324"/>
      <c r="BK1333" s="324"/>
      <c r="BL1333" s="324"/>
      <c r="BM1333" s="324"/>
      <c r="BN1333" s="324"/>
      <c r="BO1333" s="324"/>
      <c r="BW1333" s="325"/>
      <c r="BX1333" s="325"/>
      <c r="BY1333" s="325"/>
      <c r="BZ1333" s="325"/>
      <c r="CA1333" s="325"/>
      <c r="CB1333" s="325"/>
      <c r="CC1333" s="325"/>
      <c r="CD1333" s="325"/>
      <c r="CE1333" s="325"/>
      <c r="CF1333" s="325"/>
      <c r="CG1333" s="325"/>
      <c r="CH1333" s="325"/>
    </row>
    <row r="1334" spans="1:86" s="323" customFormat="1" x14ac:dyDescent="0.25">
      <c r="A1334" s="102"/>
      <c r="B1334" s="102"/>
      <c r="C1334" s="102"/>
      <c r="D1334" s="102"/>
      <c r="E1334" s="102"/>
      <c r="F1334" s="102"/>
      <c r="G1334" s="102"/>
      <c r="AH1334" s="324"/>
      <c r="AI1334" s="324"/>
      <c r="AP1334" s="324"/>
      <c r="AQ1334" s="324"/>
      <c r="BD1334" s="324"/>
      <c r="BE1334" s="324"/>
      <c r="BF1334" s="324"/>
      <c r="BG1334" s="324"/>
      <c r="BH1334" s="324"/>
      <c r="BI1334" s="324"/>
      <c r="BJ1334" s="324"/>
      <c r="BK1334" s="324"/>
      <c r="BL1334" s="324"/>
      <c r="BM1334" s="324"/>
      <c r="BN1334" s="324"/>
      <c r="BO1334" s="324"/>
      <c r="BW1334" s="325"/>
      <c r="BX1334" s="325"/>
      <c r="BY1334" s="325"/>
      <c r="BZ1334" s="325"/>
      <c r="CA1334" s="325"/>
      <c r="CB1334" s="325"/>
      <c r="CC1334" s="325"/>
      <c r="CD1334" s="325"/>
      <c r="CE1334" s="325"/>
      <c r="CF1334" s="325"/>
      <c r="CG1334" s="325"/>
      <c r="CH1334" s="325"/>
    </row>
    <row r="1335" spans="1:86" s="323" customFormat="1" x14ac:dyDescent="0.25">
      <c r="A1335" s="102"/>
      <c r="B1335" s="102"/>
      <c r="C1335" s="102"/>
      <c r="D1335" s="102"/>
      <c r="E1335" s="102"/>
      <c r="F1335" s="102"/>
      <c r="G1335" s="102"/>
      <c r="AH1335" s="324"/>
      <c r="AI1335" s="324"/>
      <c r="AP1335" s="324"/>
      <c r="AQ1335" s="324"/>
      <c r="BD1335" s="324"/>
      <c r="BE1335" s="324"/>
      <c r="BF1335" s="324"/>
      <c r="BG1335" s="324"/>
      <c r="BH1335" s="324"/>
      <c r="BI1335" s="324"/>
      <c r="BJ1335" s="324"/>
      <c r="BK1335" s="324"/>
      <c r="BL1335" s="324"/>
      <c r="BM1335" s="324"/>
      <c r="BN1335" s="324"/>
      <c r="BO1335" s="324"/>
      <c r="BW1335" s="325"/>
      <c r="BX1335" s="325"/>
      <c r="BY1335" s="325"/>
      <c r="BZ1335" s="325"/>
      <c r="CA1335" s="325"/>
      <c r="CB1335" s="325"/>
      <c r="CC1335" s="325"/>
      <c r="CD1335" s="325"/>
      <c r="CE1335" s="325"/>
      <c r="CF1335" s="325"/>
      <c r="CG1335" s="325"/>
      <c r="CH1335" s="325"/>
    </row>
    <row r="1336" spans="1:86" s="323" customFormat="1" x14ac:dyDescent="0.25">
      <c r="A1336" s="102"/>
      <c r="B1336" s="102"/>
      <c r="C1336" s="102"/>
      <c r="D1336" s="102"/>
      <c r="E1336" s="102"/>
      <c r="F1336" s="102"/>
      <c r="G1336" s="102"/>
      <c r="AH1336" s="324"/>
      <c r="AI1336" s="324"/>
      <c r="AP1336" s="324"/>
      <c r="AQ1336" s="324"/>
      <c r="BD1336" s="324"/>
      <c r="BE1336" s="324"/>
      <c r="BF1336" s="324"/>
      <c r="BG1336" s="324"/>
      <c r="BH1336" s="324"/>
      <c r="BI1336" s="324"/>
      <c r="BJ1336" s="324"/>
      <c r="BK1336" s="324"/>
      <c r="BL1336" s="324"/>
      <c r="BM1336" s="324"/>
      <c r="BN1336" s="324"/>
      <c r="BO1336" s="324"/>
      <c r="BW1336" s="325"/>
      <c r="BX1336" s="325"/>
      <c r="BY1336" s="325"/>
      <c r="BZ1336" s="325"/>
      <c r="CA1336" s="325"/>
      <c r="CB1336" s="325"/>
      <c r="CC1336" s="325"/>
      <c r="CD1336" s="325"/>
      <c r="CE1336" s="325"/>
      <c r="CF1336" s="325"/>
      <c r="CG1336" s="325"/>
      <c r="CH1336" s="325"/>
    </row>
    <row r="1337" spans="1:86" s="323" customFormat="1" x14ac:dyDescent="0.25">
      <c r="A1337" s="102"/>
      <c r="B1337" s="102"/>
      <c r="C1337" s="102"/>
      <c r="D1337" s="102"/>
      <c r="E1337" s="102"/>
      <c r="F1337" s="102"/>
      <c r="G1337" s="102"/>
      <c r="AH1337" s="324"/>
      <c r="AI1337" s="324"/>
      <c r="AP1337" s="324"/>
      <c r="AQ1337" s="324"/>
      <c r="BD1337" s="324"/>
      <c r="BE1337" s="324"/>
      <c r="BF1337" s="324"/>
      <c r="BG1337" s="324"/>
      <c r="BH1337" s="324"/>
      <c r="BI1337" s="324"/>
      <c r="BJ1337" s="324"/>
      <c r="BK1337" s="324"/>
      <c r="BL1337" s="324"/>
      <c r="BM1337" s="324"/>
      <c r="BN1337" s="324"/>
      <c r="BO1337" s="324"/>
      <c r="BW1337" s="325"/>
      <c r="BX1337" s="325"/>
      <c r="BY1337" s="325"/>
      <c r="BZ1337" s="325"/>
      <c r="CA1337" s="325"/>
      <c r="CB1337" s="325"/>
      <c r="CC1337" s="325"/>
      <c r="CD1337" s="325"/>
      <c r="CE1337" s="325"/>
      <c r="CF1337" s="325"/>
      <c r="CG1337" s="325"/>
      <c r="CH1337" s="325"/>
    </row>
    <row r="1338" spans="1:86" s="323" customFormat="1" x14ac:dyDescent="0.25">
      <c r="A1338" s="102"/>
      <c r="B1338" s="102"/>
      <c r="C1338" s="102"/>
      <c r="D1338" s="102"/>
      <c r="E1338" s="102"/>
      <c r="F1338" s="102"/>
      <c r="G1338" s="102"/>
      <c r="AH1338" s="324"/>
      <c r="AI1338" s="324"/>
      <c r="AP1338" s="324"/>
      <c r="AQ1338" s="324"/>
      <c r="BD1338" s="324"/>
      <c r="BE1338" s="324"/>
      <c r="BF1338" s="324"/>
      <c r="BG1338" s="324"/>
      <c r="BH1338" s="324"/>
      <c r="BI1338" s="324"/>
      <c r="BJ1338" s="324"/>
      <c r="BK1338" s="324"/>
      <c r="BL1338" s="324"/>
      <c r="BM1338" s="324"/>
      <c r="BN1338" s="324"/>
      <c r="BO1338" s="324"/>
      <c r="BW1338" s="325"/>
      <c r="BX1338" s="325"/>
      <c r="BY1338" s="325"/>
      <c r="BZ1338" s="325"/>
      <c r="CA1338" s="325"/>
      <c r="CB1338" s="325"/>
      <c r="CC1338" s="325"/>
      <c r="CD1338" s="325"/>
      <c r="CE1338" s="325"/>
      <c r="CF1338" s="325"/>
      <c r="CG1338" s="325"/>
      <c r="CH1338" s="325"/>
    </row>
    <row r="1339" spans="1:86" s="323" customFormat="1" x14ac:dyDescent="0.25">
      <c r="A1339" s="102"/>
      <c r="B1339" s="102"/>
      <c r="C1339" s="102"/>
      <c r="D1339" s="102"/>
      <c r="E1339" s="102"/>
      <c r="F1339" s="102"/>
      <c r="G1339" s="102"/>
      <c r="AH1339" s="324"/>
      <c r="AI1339" s="324"/>
      <c r="AP1339" s="324"/>
      <c r="AQ1339" s="324"/>
      <c r="BD1339" s="324"/>
      <c r="BE1339" s="324"/>
      <c r="BF1339" s="324"/>
      <c r="BG1339" s="324"/>
      <c r="BH1339" s="324"/>
      <c r="BI1339" s="324"/>
      <c r="BJ1339" s="324"/>
      <c r="BK1339" s="324"/>
      <c r="BL1339" s="324"/>
      <c r="BM1339" s="324"/>
      <c r="BN1339" s="324"/>
      <c r="BO1339" s="324"/>
      <c r="BW1339" s="325"/>
      <c r="BX1339" s="325"/>
      <c r="BY1339" s="325"/>
      <c r="BZ1339" s="325"/>
      <c r="CA1339" s="325"/>
      <c r="CB1339" s="325"/>
      <c r="CC1339" s="325"/>
      <c r="CD1339" s="325"/>
      <c r="CE1339" s="325"/>
      <c r="CF1339" s="325"/>
      <c r="CG1339" s="325"/>
      <c r="CH1339" s="325"/>
    </row>
    <row r="1340" spans="1:86" s="323" customFormat="1" x14ac:dyDescent="0.25">
      <c r="A1340" s="102"/>
      <c r="B1340" s="102"/>
      <c r="C1340" s="102"/>
      <c r="D1340" s="102"/>
      <c r="E1340" s="102"/>
      <c r="F1340" s="102"/>
      <c r="G1340" s="102"/>
      <c r="AH1340" s="324"/>
      <c r="AI1340" s="324"/>
      <c r="AP1340" s="324"/>
      <c r="AQ1340" s="324"/>
      <c r="BD1340" s="324"/>
      <c r="BE1340" s="324"/>
      <c r="BF1340" s="324"/>
      <c r="BG1340" s="324"/>
      <c r="BH1340" s="324"/>
      <c r="BI1340" s="324"/>
      <c r="BJ1340" s="324"/>
      <c r="BK1340" s="324"/>
      <c r="BL1340" s="324"/>
      <c r="BM1340" s="324"/>
      <c r="BN1340" s="324"/>
      <c r="BO1340" s="324"/>
      <c r="BW1340" s="325"/>
      <c r="BX1340" s="325"/>
      <c r="BY1340" s="325"/>
      <c r="BZ1340" s="325"/>
      <c r="CA1340" s="325"/>
      <c r="CB1340" s="325"/>
      <c r="CC1340" s="325"/>
      <c r="CD1340" s="325"/>
      <c r="CE1340" s="325"/>
      <c r="CF1340" s="325"/>
      <c r="CG1340" s="325"/>
      <c r="CH1340" s="325"/>
    </row>
    <row r="1341" spans="1:86" s="323" customFormat="1" x14ac:dyDescent="0.25">
      <c r="A1341" s="102"/>
      <c r="B1341" s="102"/>
      <c r="C1341" s="102"/>
      <c r="D1341" s="102"/>
      <c r="E1341" s="102"/>
      <c r="F1341" s="102"/>
      <c r="G1341" s="102"/>
      <c r="AH1341" s="324"/>
      <c r="AI1341" s="324"/>
      <c r="AP1341" s="324"/>
      <c r="AQ1341" s="324"/>
      <c r="BD1341" s="324"/>
      <c r="BE1341" s="324"/>
      <c r="BF1341" s="324"/>
      <c r="BG1341" s="324"/>
      <c r="BH1341" s="324"/>
      <c r="BI1341" s="324"/>
      <c r="BJ1341" s="324"/>
      <c r="BK1341" s="324"/>
      <c r="BL1341" s="324"/>
      <c r="BM1341" s="324"/>
      <c r="BN1341" s="324"/>
      <c r="BO1341" s="324"/>
      <c r="BW1341" s="325"/>
      <c r="BX1341" s="325"/>
      <c r="BY1341" s="325"/>
      <c r="BZ1341" s="325"/>
      <c r="CA1341" s="325"/>
      <c r="CB1341" s="325"/>
      <c r="CC1341" s="325"/>
      <c r="CD1341" s="325"/>
      <c r="CE1341" s="325"/>
      <c r="CF1341" s="325"/>
      <c r="CG1341" s="325"/>
      <c r="CH1341" s="325"/>
    </row>
    <row r="1342" spans="1:86" s="323" customFormat="1" x14ac:dyDescent="0.25">
      <c r="A1342" s="102"/>
      <c r="B1342" s="102"/>
      <c r="C1342" s="102"/>
      <c r="D1342" s="102"/>
      <c r="E1342" s="102"/>
      <c r="F1342" s="102"/>
      <c r="G1342" s="102"/>
      <c r="AH1342" s="324"/>
      <c r="AI1342" s="324"/>
      <c r="AP1342" s="324"/>
      <c r="AQ1342" s="324"/>
      <c r="BD1342" s="324"/>
      <c r="BE1342" s="324"/>
      <c r="BF1342" s="324"/>
      <c r="BG1342" s="324"/>
      <c r="BH1342" s="324"/>
      <c r="BI1342" s="324"/>
      <c r="BJ1342" s="324"/>
      <c r="BK1342" s="324"/>
      <c r="BL1342" s="324"/>
      <c r="BM1342" s="324"/>
      <c r="BN1342" s="324"/>
      <c r="BO1342" s="324"/>
      <c r="BW1342" s="325"/>
      <c r="BX1342" s="325"/>
      <c r="BY1342" s="325"/>
      <c r="BZ1342" s="325"/>
      <c r="CA1342" s="325"/>
      <c r="CB1342" s="325"/>
      <c r="CC1342" s="325"/>
      <c r="CD1342" s="325"/>
      <c r="CE1342" s="325"/>
      <c r="CF1342" s="325"/>
      <c r="CG1342" s="325"/>
      <c r="CH1342" s="325"/>
    </row>
    <row r="1343" spans="1:86" s="323" customFormat="1" x14ac:dyDescent="0.25">
      <c r="A1343" s="102"/>
      <c r="B1343" s="102"/>
      <c r="C1343" s="102"/>
      <c r="D1343" s="102"/>
      <c r="E1343" s="102"/>
      <c r="F1343" s="102"/>
      <c r="G1343" s="102"/>
      <c r="AH1343" s="324"/>
      <c r="AI1343" s="324"/>
      <c r="AP1343" s="324"/>
      <c r="AQ1343" s="324"/>
      <c r="BD1343" s="324"/>
      <c r="BE1343" s="324"/>
      <c r="BF1343" s="324"/>
      <c r="BG1343" s="324"/>
      <c r="BH1343" s="324"/>
      <c r="BI1343" s="324"/>
      <c r="BJ1343" s="324"/>
      <c r="BK1343" s="324"/>
      <c r="BL1343" s="324"/>
      <c r="BM1343" s="324"/>
      <c r="BN1343" s="324"/>
      <c r="BO1343" s="324"/>
      <c r="BW1343" s="325"/>
      <c r="BX1343" s="325"/>
      <c r="BY1343" s="325"/>
      <c r="BZ1343" s="325"/>
      <c r="CA1343" s="325"/>
      <c r="CB1343" s="325"/>
      <c r="CC1343" s="325"/>
      <c r="CD1343" s="325"/>
      <c r="CE1343" s="325"/>
      <c r="CF1343" s="325"/>
      <c r="CG1343" s="325"/>
      <c r="CH1343" s="325"/>
    </row>
    <row r="1344" spans="1:86" s="323" customFormat="1" x14ac:dyDescent="0.25">
      <c r="A1344" s="102"/>
      <c r="B1344" s="102"/>
      <c r="C1344" s="102"/>
      <c r="D1344" s="102"/>
      <c r="E1344" s="102"/>
      <c r="F1344" s="102"/>
      <c r="G1344" s="102"/>
      <c r="AH1344" s="324"/>
      <c r="AI1344" s="324"/>
      <c r="AP1344" s="324"/>
      <c r="AQ1344" s="324"/>
      <c r="BD1344" s="324"/>
      <c r="BE1344" s="324"/>
      <c r="BF1344" s="324"/>
      <c r="BG1344" s="324"/>
      <c r="BH1344" s="324"/>
      <c r="BI1344" s="324"/>
      <c r="BJ1344" s="324"/>
      <c r="BK1344" s="324"/>
      <c r="BL1344" s="324"/>
      <c r="BM1344" s="324"/>
      <c r="BN1344" s="324"/>
      <c r="BO1344" s="324"/>
      <c r="BW1344" s="325"/>
      <c r="BX1344" s="325"/>
      <c r="BY1344" s="325"/>
      <c r="BZ1344" s="325"/>
      <c r="CA1344" s="325"/>
      <c r="CB1344" s="325"/>
      <c r="CC1344" s="325"/>
      <c r="CD1344" s="325"/>
      <c r="CE1344" s="325"/>
      <c r="CF1344" s="325"/>
      <c r="CG1344" s="325"/>
      <c r="CH1344" s="325"/>
    </row>
    <row r="1345" spans="1:86" s="323" customFormat="1" x14ac:dyDescent="0.25">
      <c r="A1345" s="102"/>
      <c r="B1345" s="102"/>
      <c r="C1345" s="102"/>
      <c r="D1345" s="102"/>
      <c r="E1345" s="102"/>
      <c r="F1345" s="102"/>
      <c r="G1345" s="102"/>
      <c r="AH1345" s="324"/>
      <c r="AI1345" s="324"/>
      <c r="AP1345" s="324"/>
      <c r="AQ1345" s="324"/>
      <c r="BD1345" s="324"/>
      <c r="BE1345" s="324"/>
      <c r="BF1345" s="324"/>
      <c r="BG1345" s="324"/>
      <c r="BH1345" s="324"/>
      <c r="BI1345" s="324"/>
      <c r="BJ1345" s="324"/>
      <c r="BK1345" s="324"/>
      <c r="BL1345" s="324"/>
      <c r="BM1345" s="324"/>
      <c r="BN1345" s="324"/>
      <c r="BO1345" s="324"/>
      <c r="BW1345" s="325"/>
      <c r="BX1345" s="325"/>
      <c r="BY1345" s="325"/>
      <c r="BZ1345" s="325"/>
      <c r="CA1345" s="325"/>
      <c r="CB1345" s="325"/>
      <c r="CC1345" s="325"/>
      <c r="CD1345" s="325"/>
      <c r="CE1345" s="325"/>
      <c r="CF1345" s="325"/>
      <c r="CG1345" s="325"/>
      <c r="CH1345" s="325"/>
    </row>
    <row r="1346" spans="1:86" s="323" customFormat="1" x14ac:dyDescent="0.25">
      <c r="A1346" s="102"/>
      <c r="B1346" s="102"/>
      <c r="C1346" s="102"/>
      <c r="D1346" s="102"/>
      <c r="E1346" s="102"/>
      <c r="F1346" s="102"/>
      <c r="G1346" s="102"/>
      <c r="AH1346" s="324"/>
      <c r="AI1346" s="324"/>
      <c r="AP1346" s="324"/>
      <c r="AQ1346" s="324"/>
      <c r="BD1346" s="324"/>
      <c r="BE1346" s="324"/>
      <c r="BF1346" s="324"/>
      <c r="BG1346" s="324"/>
      <c r="BH1346" s="324"/>
      <c r="BI1346" s="324"/>
      <c r="BJ1346" s="324"/>
      <c r="BK1346" s="324"/>
      <c r="BL1346" s="324"/>
      <c r="BM1346" s="324"/>
      <c r="BN1346" s="324"/>
      <c r="BO1346" s="324"/>
      <c r="BW1346" s="325"/>
      <c r="BX1346" s="325"/>
      <c r="BY1346" s="325"/>
      <c r="BZ1346" s="325"/>
      <c r="CA1346" s="325"/>
      <c r="CB1346" s="325"/>
      <c r="CC1346" s="325"/>
      <c r="CD1346" s="325"/>
      <c r="CE1346" s="325"/>
      <c r="CF1346" s="325"/>
      <c r="CG1346" s="325"/>
      <c r="CH1346" s="325"/>
    </row>
    <row r="1347" spans="1:86" s="323" customFormat="1" x14ac:dyDescent="0.25">
      <c r="A1347" s="102"/>
      <c r="B1347" s="102"/>
      <c r="C1347" s="102"/>
      <c r="D1347" s="102"/>
      <c r="E1347" s="102"/>
      <c r="F1347" s="102"/>
      <c r="G1347" s="102"/>
      <c r="AH1347" s="324"/>
      <c r="AI1347" s="324"/>
      <c r="AP1347" s="324"/>
      <c r="AQ1347" s="324"/>
      <c r="BD1347" s="324"/>
      <c r="BE1347" s="324"/>
      <c r="BF1347" s="324"/>
      <c r="BG1347" s="324"/>
      <c r="BH1347" s="324"/>
      <c r="BI1347" s="324"/>
      <c r="BJ1347" s="324"/>
      <c r="BK1347" s="324"/>
      <c r="BL1347" s="324"/>
      <c r="BM1347" s="324"/>
      <c r="BN1347" s="324"/>
      <c r="BO1347" s="324"/>
      <c r="BW1347" s="325"/>
      <c r="BX1347" s="325"/>
      <c r="BY1347" s="325"/>
      <c r="BZ1347" s="325"/>
      <c r="CA1347" s="325"/>
      <c r="CB1347" s="325"/>
      <c r="CC1347" s="325"/>
      <c r="CD1347" s="325"/>
      <c r="CE1347" s="325"/>
      <c r="CF1347" s="325"/>
      <c r="CG1347" s="325"/>
      <c r="CH1347" s="325"/>
    </row>
    <row r="1348" spans="1:86" s="323" customFormat="1" x14ac:dyDescent="0.25">
      <c r="A1348" s="102"/>
      <c r="B1348" s="102"/>
      <c r="C1348" s="102"/>
      <c r="D1348" s="102"/>
      <c r="E1348" s="102"/>
      <c r="F1348" s="102"/>
      <c r="G1348" s="102"/>
      <c r="AH1348" s="324"/>
      <c r="AI1348" s="324"/>
      <c r="AP1348" s="324"/>
      <c r="AQ1348" s="324"/>
      <c r="BD1348" s="324"/>
      <c r="BE1348" s="324"/>
      <c r="BF1348" s="324"/>
      <c r="BG1348" s="324"/>
      <c r="BH1348" s="324"/>
      <c r="BI1348" s="324"/>
      <c r="BJ1348" s="324"/>
      <c r="BK1348" s="324"/>
      <c r="BL1348" s="324"/>
      <c r="BM1348" s="324"/>
      <c r="BN1348" s="324"/>
      <c r="BO1348" s="324"/>
      <c r="BW1348" s="325"/>
      <c r="BX1348" s="325"/>
      <c r="BY1348" s="325"/>
      <c r="BZ1348" s="325"/>
      <c r="CA1348" s="325"/>
      <c r="CB1348" s="325"/>
      <c r="CC1348" s="325"/>
      <c r="CD1348" s="325"/>
      <c r="CE1348" s="325"/>
      <c r="CF1348" s="325"/>
      <c r="CG1348" s="325"/>
      <c r="CH1348" s="325"/>
    </row>
    <row r="1349" spans="1:86" s="323" customFormat="1" x14ac:dyDescent="0.25">
      <c r="A1349" s="102"/>
      <c r="B1349" s="102"/>
      <c r="C1349" s="102"/>
      <c r="D1349" s="102"/>
      <c r="E1349" s="102"/>
      <c r="F1349" s="102"/>
      <c r="G1349" s="102"/>
      <c r="AH1349" s="324"/>
      <c r="AI1349" s="324"/>
      <c r="AP1349" s="324"/>
      <c r="AQ1349" s="324"/>
      <c r="BD1349" s="324"/>
      <c r="BE1349" s="324"/>
      <c r="BF1349" s="324"/>
      <c r="BG1349" s="324"/>
      <c r="BH1349" s="324"/>
      <c r="BI1349" s="324"/>
      <c r="BJ1349" s="324"/>
      <c r="BK1349" s="324"/>
      <c r="BL1349" s="324"/>
      <c r="BM1349" s="324"/>
      <c r="BN1349" s="324"/>
      <c r="BO1349" s="324"/>
      <c r="BW1349" s="325"/>
      <c r="BX1349" s="325"/>
      <c r="BY1349" s="325"/>
      <c r="BZ1349" s="325"/>
      <c r="CA1349" s="325"/>
      <c r="CB1349" s="325"/>
      <c r="CC1349" s="325"/>
      <c r="CD1349" s="325"/>
      <c r="CE1349" s="325"/>
      <c r="CF1349" s="325"/>
      <c r="CG1349" s="325"/>
      <c r="CH1349" s="325"/>
    </row>
    <row r="1350" spans="1:86" s="323" customFormat="1" x14ac:dyDescent="0.25">
      <c r="A1350" s="102"/>
      <c r="B1350" s="102"/>
      <c r="C1350" s="102"/>
      <c r="D1350" s="102"/>
      <c r="E1350" s="102"/>
      <c r="F1350" s="102"/>
      <c r="G1350" s="102"/>
      <c r="AH1350" s="324"/>
      <c r="AI1350" s="324"/>
      <c r="AP1350" s="324"/>
      <c r="AQ1350" s="324"/>
      <c r="BD1350" s="324"/>
      <c r="BE1350" s="324"/>
      <c r="BF1350" s="324"/>
      <c r="BG1350" s="324"/>
      <c r="BH1350" s="324"/>
      <c r="BI1350" s="324"/>
      <c r="BJ1350" s="324"/>
      <c r="BK1350" s="324"/>
      <c r="BL1350" s="324"/>
      <c r="BM1350" s="324"/>
      <c r="BN1350" s="324"/>
      <c r="BO1350" s="324"/>
      <c r="BW1350" s="325"/>
      <c r="BX1350" s="325"/>
      <c r="BY1350" s="325"/>
      <c r="BZ1350" s="325"/>
      <c r="CA1350" s="325"/>
      <c r="CB1350" s="325"/>
      <c r="CC1350" s="325"/>
      <c r="CD1350" s="325"/>
      <c r="CE1350" s="325"/>
      <c r="CF1350" s="325"/>
      <c r="CG1350" s="325"/>
      <c r="CH1350" s="325"/>
    </row>
    <row r="1351" spans="1:86" s="323" customFormat="1" x14ac:dyDescent="0.25">
      <c r="A1351" s="102"/>
      <c r="B1351" s="102"/>
      <c r="C1351" s="102"/>
      <c r="D1351" s="102"/>
      <c r="E1351" s="102"/>
      <c r="F1351" s="102"/>
      <c r="G1351" s="102"/>
      <c r="AH1351" s="324"/>
      <c r="AI1351" s="324"/>
      <c r="AP1351" s="324"/>
      <c r="AQ1351" s="324"/>
      <c r="BD1351" s="324"/>
      <c r="BE1351" s="324"/>
      <c r="BF1351" s="324"/>
      <c r="BG1351" s="324"/>
      <c r="BH1351" s="324"/>
      <c r="BI1351" s="324"/>
      <c r="BJ1351" s="324"/>
      <c r="BK1351" s="324"/>
      <c r="BL1351" s="324"/>
      <c r="BM1351" s="324"/>
      <c r="BN1351" s="324"/>
      <c r="BO1351" s="324"/>
      <c r="BW1351" s="325"/>
      <c r="BX1351" s="325"/>
      <c r="BY1351" s="325"/>
      <c r="BZ1351" s="325"/>
      <c r="CA1351" s="325"/>
      <c r="CB1351" s="325"/>
      <c r="CC1351" s="325"/>
      <c r="CD1351" s="325"/>
      <c r="CE1351" s="325"/>
      <c r="CF1351" s="325"/>
      <c r="CG1351" s="325"/>
      <c r="CH1351" s="325"/>
    </row>
    <row r="1352" spans="1:86" s="323" customFormat="1" x14ac:dyDescent="0.25">
      <c r="A1352" s="102"/>
      <c r="B1352" s="102"/>
      <c r="C1352" s="102"/>
      <c r="D1352" s="102"/>
      <c r="E1352" s="102"/>
      <c r="F1352" s="102"/>
      <c r="G1352" s="102"/>
      <c r="AH1352" s="324"/>
      <c r="AI1352" s="324"/>
      <c r="AP1352" s="324"/>
      <c r="AQ1352" s="324"/>
      <c r="BD1352" s="324"/>
      <c r="BE1352" s="324"/>
      <c r="BF1352" s="324"/>
      <c r="BG1352" s="324"/>
      <c r="BH1352" s="324"/>
      <c r="BI1352" s="324"/>
      <c r="BJ1352" s="324"/>
      <c r="BK1352" s="324"/>
      <c r="BL1352" s="324"/>
      <c r="BM1352" s="324"/>
      <c r="BN1352" s="324"/>
      <c r="BO1352" s="324"/>
      <c r="BW1352" s="325"/>
      <c r="BX1352" s="325"/>
      <c r="BY1352" s="325"/>
      <c r="BZ1352" s="325"/>
      <c r="CA1352" s="325"/>
      <c r="CB1352" s="325"/>
      <c r="CC1352" s="325"/>
      <c r="CD1352" s="325"/>
      <c r="CE1352" s="325"/>
      <c r="CF1352" s="325"/>
      <c r="CG1352" s="325"/>
      <c r="CH1352" s="325"/>
    </row>
    <row r="1353" spans="1:86" s="323" customFormat="1" x14ac:dyDescent="0.25">
      <c r="A1353" s="102"/>
      <c r="B1353" s="102"/>
      <c r="C1353" s="102"/>
      <c r="D1353" s="102"/>
      <c r="E1353" s="102"/>
      <c r="F1353" s="102"/>
      <c r="G1353" s="102"/>
      <c r="AH1353" s="324"/>
      <c r="AI1353" s="324"/>
      <c r="AP1353" s="324"/>
      <c r="AQ1353" s="324"/>
      <c r="BD1353" s="324"/>
      <c r="BE1353" s="324"/>
      <c r="BF1353" s="324"/>
      <c r="BG1353" s="324"/>
      <c r="BH1353" s="324"/>
      <c r="BI1353" s="324"/>
      <c r="BJ1353" s="324"/>
      <c r="BK1353" s="324"/>
      <c r="BL1353" s="324"/>
      <c r="BM1353" s="324"/>
      <c r="BN1353" s="324"/>
      <c r="BO1353" s="324"/>
      <c r="BW1353" s="325"/>
      <c r="BX1353" s="325"/>
      <c r="BY1353" s="325"/>
      <c r="BZ1353" s="325"/>
      <c r="CA1353" s="325"/>
      <c r="CB1353" s="325"/>
      <c r="CC1353" s="325"/>
      <c r="CD1353" s="325"/>
      <c r="CE1353" s="325"/>
      <c r="CF1353" s="325"/>
      <c r="CG1353" s="325"/>
      <c r="CH1353" s="325"/>
    </row>
    <row r="1354" spans="1:86" s="323" customFormat="1" x14ac:dyDescent="0.25">
      <c r="A1354" s="102"/>
      <c r="B1354" s="102"/>
      <c r="C1354" s="102"/>
      <c r="D1354" s="102"/>
      <c r="E1354" s="102"/>
      <c r="F1354" s="102"/>
      <c r="G1354" s="102"/>
      <c r="AH1354" s="324"/>
      <c r="AI1354" s="324"/>
      <c r="AP1354" s="324"/>
      <c r="AQ1354" s="324"/>
      <c r="BD1354" s="324"/>
      <c r="BE1354" s="324"/>
      <c r="BF1354" s="324"/>
      <c r="BG1354" s="324"/>
      <c r="BH1354" s="324"/>
      <c r="BI1354" s="324"/>
      <c r="BJ1354" s="324"/>
      <c r="BK1354" s="324"/>
      <c r="BL1354" s="324"/>
      <c r="BM1354" s="324"/>
      <c r="BN1354" s="324"/>
      <c r="BO1354" s="324"/>
      <c r="BW1354" s="325"/>
      <c r="BX1354" s="325"/>
      <c r="BY1354" s="325"/>
      <c r="BZ1354" s="325"/>
      <c r="CA1354" s="325"/>
      <c r="CB1354" s="325"/>
      <c r="CC1354" s="325"/>
      <c r="CD1354" s="325"/>
      <c r="CE1354" s="325"/>
      <c r="CF1354" s="325"/>
      <c r="CG1354" s="325"/>
      <c r="CH1354" s="325"/>
    </row>
    <row r="1355" spans="1:86" s="323" customFormat="1" x14ac:dyDescent="0.25">
      <c r="A1355" s="102"/>
      <c r="B1355" s="102"/>
      <c r="C1355" s="102"/>
      <c r="D1355" s="102"/>
      <c r="E1355" s="102"/>
      <c r="F1355" s="102"/>
      <c r="G1355" s="102"/>
      <c r="AH1355" s="324"/>
      <c r="AI1355" s="324"/>
      <c r="AP1355" s="324"/>
      <c r="AQ1355" s="324"/>
      <c r="BD1355" s="324"/>
      <c r="BE1355" s="324"/>
      <c r="BF1355" s="324"/>
      <c r="BG1355" s="324"/>
      <c r="BH1355" s="324"/>
      <c r="BI1355" s="324"/>
      <c r="BJ1355" s="324"/>
      <c r="BK1355" s="324"/>
      <c r="BL1355" s="324"/>
      <c r="BM1355" s="324"/>
      <c r="BN1355" s="324"/>
      <c r="BO1355" s="324"/>
      <c r="BW1355" s="325"/>
      <c r="BX1355" s="325"/>
      <c r="BY1355" s="325"/>
      <c r="BZ1355" s="325"/>
      <c r="CA1355" s="325"/>
      <c r="CB1355" s="325"/>
      <c r="CC1355" s="325"/>
      <c r="CD1355" s="325"/>
      <c r="CE1355" s="325"/>
      <c r="CF1355" s="325"/>
      <c r="CG1355" s="325"/>
      <c r="CH1355" s="325"/>
    </row>
    <row r="1356" spans="1:86" s="323" customFormat="1" x14ac:dyDescent="0.25">
      <c r="A1356" s="102"/>
      <c r="B1356" s="102"/>
      <c r="C1356" s="102"/>
      <c r="D1356" s="102"/>
      <c r="E1356" s="102"/>
      <c r="F1356" s="102"/>
      <c r="G1356" s="102"/>
      <c r="AH1356" s="324"/>
      <c r="AI1356" s="324"/>
      <c r="AP1356" s="324"/>
      <c r="AQ1356" s="324"/>
      <c r="BD1356" s="324"/>
      <c r="BE1356" s="324"/>
      <c r="BF1356" s="324"/>
      <c r="BG1356" s="324"/>
      <c r="BH1356" s="324"/>
      <c r="BI1356" s="324"/>
      <c r="BJ1356" s="324"/>
      <c r="BK1356" s="324"/>
      <c r="BL1356" s="324"/>
      <c r="BM1356" s="324"/>
      <c r="BN1356" s="324"/>
      <c r="BO1356" s="324"/>
      <c r="BW1356" s="325"/>
      <c r="BX1356" s="325"/>
      <c r="BY1356" s="325"/>
      <c r="BZ1356" s="325"/>
      <c r="CA1356" s="325"/>
      <c r="CB1356" s="325"/>
      <c r="CC1356" s="325"/>
      <c r="CD1356" s="325"/>
      <c r="CE1356" s="325"/>
      <c r="CF1356" s="325"/>
      <c r="CG1356" s="325"/>
      <c r="CH1356" s="325"/>
    </row>
    <row r="1357" spans="1:86" s="323" customFormat="1" x14ac:dyDescent="0.25">
      <c r="A1357" s="102"/>
      <c r="B1357" s="102"/>
      <c r="C1357" s="102"/>
      <c r="D1357" s="102"/>
      <c r="E1357" s="102"/>
      <c r="F1357" s="102"/>
      <c r="G1357" s="102"/>
      <c r="AH1357" s="324"/>
      <c r="AI1357" s="324"/>
      <c r="AP1357" s="324"/>
      <c r="AQ1357" s="324"/>
      <c r="BD1357" s="324"/>
      <c r="BE1357" s="324"/>
      <c r="BF1357" s="324"/>
      <c r="BG1357" s="324"/>
      <c r="BH1357" s="324"/>
      <c r="BI1357" s="324"/>
      <c r="BJ1357" s="324"/>
      <c r="BK1357" s="324"/>
      <c r="BL1357" s="324"/>
      <c r="BM1357" s="324"/>
      <c r="BN1357" s="324"/>
      <c r="BO1357" s="324"/>
      <c r="BW1357" s="325"/>
      <c r="BX1357" s="325"/>
      <c r="BY1357" s="325"/>
      <c r="BZ1357" s="325"/>
      <c r="CA1357" s="325"/>
      <c r="CB1357" s="325"/>
      <c r="CC1357" s="325"/>
      <c r="CD1357" s="325"/>
      <c r="CE1357" s="325"/>
      <c r="CF1357" s="325"/>
      <c r="CG1357" s="325"/>
      <c r="CH1357" s="325"/>
    </row>
    <row r="1358" spans="1:86" s="323" customFormat="1" x14ac:dyDescent="0.25">
      <c r="A1358" s="102"/>
      <c r="B1358" s="102"/>
      <c r="C1358" s="102"/>
      <c r="D1358" s="102"/>
      <c r="E1358" s="102"/>
      <c r="F1358" s="102"/>
      <c r="G1358" s="102"/>
      <c r="AH1358" s="324"/>
      <c r="AI1358" s="324"/>
      <c r="AP1358" s="324"/>
      <c r="AQ1358" s="324"/>
      <c r="BD1358" s="324"/>
      <c r="BE1358" s="324"/>
      <c r="BF1358" s="324"/>
      <c r="BG1358" s="324"/>
      <c r="BH1358" s="324"/>
      <c r="BI1358" s="324"/>
      <c r="BJ1358" s="324"/>
      <c r="BK1358" s="324"/>
      <c r="BL1358" s="324"/>
      <c r="BM1358" s="324"/>
      <c r="BN1358" s="324"/>
      <c r="BO1358" s="324"/>
      <c r="BW1358" s="325"/>
      <c r="BX1358" s="325"/>
      <c r="BY1358" s="325"/>
      <c r="BZ1358" s="325"/>
      <c r="CA1358" s="325"/>
      <c r="CB1358" s="325"/>
      <c r="CC1358" s="325"/>
      <c r="CD1358" s="325"/>
      <c r="CE1358" s="325"/>
      <c r="CF1358" s="325"/>
      <c r="CG1358" s="325"/>
      <c r="CH1358" s="325"/>
    </row>
    <row r="1359" spans="1:86" s="323" customFormat="1" x14ac:dyDescent="0.25">
      <c r="A1359" s="102"/>
      <c r="B1359" s="102"/>
      <c r="C1359" s="102"/>
      <c r="D1359" s="102"/>
      <c r="E1359" s="102"/>
      <c r="F1359" s="102"/>
      <c r="G1359" s="102"/>
      <c r="AH1359" s="324"/>
      <c r="AI1359" s="324"/>
      <c r="AP1359" s="324"/>
      <c r="AQ1359" s="324"/>
      <c r="BD1359" s="324"/>
      <c r="BE1359" s="324"/>
      <c r="BF1359" s="324"/>
      <c r="BG1359" s="324"/>
      <c r="BH1359" s="324"/>
      <c r="BI1359" s="324"/>
      <c r="BJ1359" s="324"/>
      <c r="BK1359" s="324"/>
      <c r="BL1359" s="324"/>
      <c r="BM1359" s="324"/>
      <c r="BN1359" s="324"/>
      <c r="BO1359" s="324"/>
      <c r="BW1359" s="325"/>
      <c r="BX1359" s="325"/>
      <c r="BY1359" s="325"/>
      <c r="BZ1359" s="325"/>
      <c r="CA1359" s="325"/>
      <c r="CB1359" s="325"/>
      <c r="CC1359" s="325"/>
      <c r="CD1359" s="325"/>
      <c r="CE1359" s="325"/>
      <c r="CF1359" s="325"/>
      <c r="CG1359" s="325"/>
      <c r="CH1359" s="325"/>
    </row>
    <row r="1360" spans="1:86" s="323" customFormat="1" x14ac:dyDescent="0.25">
      <c r="A1360" s="102"/>
      <c r="B1360" s="102"/>
      <c r="C1360" s="102"/>
      <c r="D1360" s="102"/>
      <c r="E1360" s="102"/>
      <c r="F1360" s="102"/>
      <c r="G1360" s="102"/>
      <c r="AH1360" s="324"/>
      <c r="AI1360" s="324"/>
      <c r="AP1360" s="324"/>
      <c r="AQ1360" s="324"/>
      <c r="BD1360" s="324"/>
      <c r="BE1360" s="324"/>
      <c r="BF1360" s="324"/>
      <c r="BG1360" s="324"/>
      <c r="BH1360" s="324"/>
      <c r="BI1360" s="324"/>
      <c r="BJ1360" s="324"/>
      <c r="BK1360" s="324"/>
      <c r="BL1360" s="324"/>
      <c r="BM1360" s="324"/>
      <c r="BN1360" s="324"/>
      <c r="BO1360" s="324"/>
      <c r="BW1360" s="325"/>
      <c r="BX1360" s="325"/>
      <c r="BY1360" s="325"/>
      <c r="BZ1360" s="325"/>
      <c r="CA1360" s="325"/>
      <c r="CB1360" s="325"/>
      <c r="CC1360" s="325"/>
      <c r="CD1360" s="325"/>
      <c r="CE1360" s="325"/>
      <c r="CF1360" s="325"/>
      <c r="CG1360" s="325"/>
      <c r="CH1360" s="325"/>
    </row>
    <row r="1361" spans="1:86" s="323" customFormat="1" x14ac:dyDescent="0.25">
      <c r="A1361" s="102"/>
      <c r="B1361" s="102"/>
      <c r="C1361" s="102"/>
      <c r="D1361" s="102"/>
      <c r="E1361" s="102"/>
      <c r="F1361" s="102"/>
      <c r="G1361" s="102"/>
      <c r="AH1361" s="324"/>
      <c r="AI1361" s="324"/>
      <c r="AP1361" s="324"/>
      <c r="AQ1361" s="324"/>
      <c r="BD1361" s="324"/>
      <c r="BE1361" s="324"/>
      <c r="BF1361" s="324"/>
      <c r="BG1361" s="324"/>
      <c r="BH1361" s="324"/>
      <c r="BI1361" s="324"/>
      <c r="BJ1361" s="324"/>
      <c r="BK1361" s="324"/>
      <c r="BL1361" s="324"/>
      <c r="BM1361" s="324"/>
      <c r="BN1361" s="324"/>
      <c r="BO1361" s="324"/>
      <c r="BW1361" s="325"/>
      <c r="BX1361" s="325"/>
      <c r="BY1361" s="325"/>
      <c r="BZ1361" s="325"/>
      <c r="CA1361" s="325"/>
      <c r="CB1361" s="325"/>
      <c r="CC1361" s="325"/>
      <c r="CD1361" s="325"/>
      <c r="CE1361" s="325"/>
      <c r="CF1361" s="325"/>
      <c r="CG1361" s="325"/>
      <c r="CH1361" s="325"/>
    </row>
    <row r="1362" spans="1:86" s="323" customFormat="1" x14ac:dyDescent="0.25">
      <c r="A1362" s="102"/>
      <c r="B1362" s="102"/>
      <c r="C1362" s="102"/>
      <c r="D1362" s="102"/>
      <c r="E1362" s="102"/>
      <c r="F1362" s="102"/>
      <c r="G1362" s="102"/>
      <c r="AH1362" s="324"/>
      <c r="AI1362" s="324"/>
      <c r="AP1362" s="324"/>
      <c r="AQ1362" s="324"/>
      <c r="BD1362" s="324"/>
      <c r="BE1362" s="324"/>
      <c r="BF1362" s="324"/>
      <c r="BG1362" s="324"/>
      <c r="BH1362" s="324"/>
      <c r="BI1362" s="324"/>
      <c r="BJ1362" s="324"/>
      <c r="BK1362" s="324"/>
      <c r="BL1362" s="324"/>
      <c r="BM1362" s="324"/>
      <c r="BN1362" s="324"/>
      <c r="BO1362" s="324"/>
      <c r="BW1362" s="325"/>
      <c r="BX1362" s="325"/>
      <c r="BY1362" s="325"/>
      <c r="BZ1362" s="325"/>
      <c r="CA1362" s="325"/>
      <c r="CB1362" s="325"/>
      <c r="CC1362" s="325"/>
      <c r="CD1362" s="325"/>
      <c r="CE1362" s="325"/>
      <c r="CF1362" s="325"/>
      <c r="CG1362" s="325"/>
      <c r="CH1362" s="325"/>
    </row>
    <row r="1363" spans="1:86" s="323" customFormat="1" x14ac:dyDescent="0.25">
      <c r="A1363" s="102"/>
      <c r="B1363" s="102"/>
      <c r="C1363" s="102"/>
      <c r="D1363" s="102"/>
      <c r="E1363" s="102"/>
      <c r="F1363" s="102"/>
      <c r="G1363" s="102"/>
      <c r="AH1363" s="324"/>
      <c r="AI1363" s="324"/>
      <c r="AP1363" s="324"/>
      <c r="AQ1363" s="324"/>
      <c r="BD1363" s="324"/>
      <c r="BE1363" s="324"/>
      <c r="BF1363" s="324"/>
      <c r="BG1363" s="324"/>
      <c r="BH1363" s="324"/>
      <c r="BI1363" s="324"/>
      <c r="BJ1363" s="324"/>
      <c r="BK1363" s="324"/>
      <c r="BL1363" s="324"/>
      <c r="BM1363" s="324"/>
      <c r="BN1363" s="324"/>
      <c r="BO1363" s="324"/>
      <c r="BW1363" s="325"/>
      <c r="BX1363" s="325"/>
      <c r="BY1363" s="325"/>
      <c r="BZ1363" s="325"/>
      <c r="CA1363" s="325"/>
      <c r="CB1363" s="325"/>
      <c r="CC1363" s="325"/>
      <c r="CD1363" s="325"/>
      <c r="CE1363" s="325"/>
      <c r="CF1363" s="325"/>
      <c r="CG1363" s="325"/>
      <c r="CH1363" s="325"/>
    </row>
    <row r="1364" spans="1:86" s="323" customFormat="1" x14ac:dyDescent="0.25">
      <c r="A1364" s="102"/>
      <c r="B1364" s="102"/>
      <c r="C1364" s="102"/>
      <c r="D1364" s="102"/>
      <c r="E1364" s="102"/>
      <c r="F1364" s="102"/>
      <c r="G1364" s="102"/>
      <c r="AH1364" s="324"/>
      <c r="AI1364" s="324"/>
      <c r="AP1364" s="324"/>
      <c r="AQ1364" s="324"/>
      <c r="BD1364" s="324"/>
      <c r="BE1364" s="324"/>
      <c r="BF1364" s="324"/>
      <c r="BG1364" s="324"/>
      <c r="BH1364" s="324"/>
      <c r="BI1364" s="324"/>
      <c r="BJ1364" s="324"/>
      <c r="BK1364" s="324"/>
      <c r="BL1364" s="324"/>
      <c r="BM1364" s="324"/>
      <c r="BN1364" s="324"/>
      <c r="BO1364" s="324"/>
      <c r="BW1364" s="325"/>
      <c r="BX1364" s="325"/>
      <c r="BY1364" s="325"/>
      <c r="BZ1364" s="325"/>
      <c r="CA1364" s="325"/>
      <c r="CB1364" s="325"/>
      <c r="CC1364" s="325"/>
      <c r="CD1364" s="325"/>
      <c r="CE1364" s="325"/>
      <c r="CF1364" s="325"/>
      <c r="CG1364" s="325"/>
      <c r="CH1364" s="325"/>
    </row>
    <row r="1365" spans="1:86" s="323" customFormat="1" x14ac:dyDescent="0.25">
      <c r="A1365" s="102"/>
      <c r="B1365" s="102"/>
      <c r="C1365" s="102"/>
      <c r="D1365" s="102"/>
      <c r="E1365" s="102"/>
      <c r="F1365" s="102"/>
      <c r="G1365" s="102"/>
      <c r="AH1365" s="324"/>
      <c r="AI1365" s="324"/>
      <c r="AP1365" s="324"/>
      <c r="AQ1365" s="324"/>
      <c r="BD1365" s="324"/>
      <c r="BE1365" s="324"/>
      <c r="BF1365" s="324"/>
      <c r="BG1365" s="324"/>
      <c r="BH1365" s="324"/>
      <c r="BI1365" s="324"/>
      <c r="BJ1365" s="324"/>
      <c r="BK1365" s="324"/>
      <c r="BL1365" s="324"/>
      <c r="BM1365" s="324"/>
      <c r="BN1365" s="324"/>
      <c r="BO1365" s="324"/>
      <c r="BW1365" s="325"/>
      <c r="BX1365" s="325"/>
      <c r="BY1365" s="325"/>
      <c r="BZ1365" s="325"/>
      <c r="CA1365" s="325"/>
      <c r="CB1365" s="325"/>
      <c r="CC1365" s="325"/>
      <c r="CD1365" s="325"/>
      <c r="CE1365" s="325"/>
      <c r="CF1365" s="325"/>
      <c r="CG1365" s="325"/>
      <c r="CH1365" s="325"/>
    </row>
    <row r="1366" spans="1:86" s="323" customFormat="1" x14ac:dyDescent="0.25">
      <c r="A1366" s="102"/>
      <c r="B1366" s="102"/>
      <c r="C1366" s="102"/>
      <c r="D1366" s="102"/>
      <c r="E1366" s="102"/>
      <c r="F1366" s="102"/>
      <c r="G1366" s="102"/>
      <c r="AH1366" s="324"/>
      <c r="AI1366" s="324"/>
      <c r="AP1366" s="324"/>
      <c r="AQ1366" s="324"/>
      <c r="BD1366" s="324"/>
      <c r="BE1366" s="324"/>
      <c r="BF1366" s="324"/>
      <c r="BG1366" s="324"/>
      <c r="BH1366" s="324"/>
      <c r="BI1366" s="324"/>
      <c r="BJ1366" s="324"/>
      <c r="BK1366" s="324"/>
      <c r="BL1366" s="324"/>
      <c r="BM1366" s="324"/>
      <c r="BN1366" s="324"/>
      <c r="BO1366" s="324"/>
      <c r="BW1366" s="325"/>
      <c r="BX1366" s="325"/>
      <c r="BY1366" s="325"/>
      <c r="BZ1366" s="325"/>
      <c r="CA1366" s="325"/>
      <c r="CB1366" s="325"/>
      <c r="CC1366" s="325"/>
      <c r="CD1366" s="325"/>
      <c r="CE1366" s="325"/>
      <c r="CF1366" s="325"/>
      <c r="CG1366" s="325"/>
      <c r="CH1366" s="325"/>
    </row>
    <row r="1367" spans="1:86" s="323" customFormat="1" x14ac:dyDescent="0.25">
      <c r="A1367" s="102"/>
      <c r="B1367" s="102"/>
      <c r="C1367" s="102"/>
      <c r="D1367" s="102"/>
      <c r="E1367" s="102"/>
      <c r="F1367" s="102"/>
      <c r="G1367" s="102"/>
      <c r="AH1367" s="324"/>
      <c r="AI1367" s="324"/>
      <c r="AP1367" s="324"/>
      <c r="AQ1367" s="324"/>
      <c r="BD1367" s="324"/>
      <c r="BE1367" s="324"/>
      <c r="BF1367" s="324"/>
      <c r="BG1367" s="324"/>
      <c r="BH1367" s="324"/>
      <c r="BI1367" s="324"/>
      <c r="BJ1367" s="324"/>
      <c r="BK1367" s="324"/>
      <c r="BL1367" s="324"/>
      <c r="BM1367" s="324"/>
      <c r="BN1367" s="324"/>
      <c r="BO1367" s="324"/>
      <c r="BW1367" s="325"/>
      <c r="BX1367" s="325"/>
      <c r="BY1367" s="325"/>
      <c r="BZ1367" s="325"/>
      <c r="CA1367" s="325"/>
      <c r="CB1367" s="325"/>
      <c r="CC1367" s="325"/>
      <c r="CD1367" s="325"/>
      <c r="CE1367" s="325"/>
      <c r="CF1367" s="325"/>
      <c r="CG1367" s="325"/>
      <c r="CH1367" s="325"/>
    </row>
    <row r="1368" spans="1:86" s="323" customFormat="1" x14ac:dyDescent="0.25">
      <c r="A1368" s="102"/>
      <c r="B1368" s="102"/>
      <c r="C1368" s="102"/>
      <c r="D1368" s="102"/>
      <c r="E1368" s="102"/>
      <c r="F1368" s="102"/>
      <c r="G1368" s="102"/>
      <c r="AH1368" s="324"/>
      <c r="AI1368" s="324"/>
      <c r="AP1368" s="324"/>
      <c r="AQ1368" s="324"/>
      <c r="BD1368" s="324"/>
      <c r="BE1368" s="324"/>
      <c r="BF1368" s="324"/>
      <c r="BG1368" s="324"/>
      <c r="BH1368" s="324"/>
      <c r="BI1368" s="324"/>
      <c r="BJ1368" s="324"/>
      <c r="BK1368" s="324"/>
      <c r="BL1368" s="324"/>
      <c r="BM1368" s="324"/>
      <c r="BN1368" s="324"/>
      <c r="BO1368" s="324"/>
      <c r="BW1368" s="325"/>
      <c r="BX1368" s="325"/>
      <c r="BY1368" s="325"/>
      <c r="BZ1368" s="325"/>
      <c r="CA1368" s="325"/>
      <c r="CB1368" s="325"/>
      <c r="CC1368" s="325"/>
      <c r="CD1368" s="325"/>
      <c r="CE1368" s="325"/>
      <c r="CF1368" s="325"/>
      <c r="CG1368" s="325"/>
      <c r="CH1368" s="325"/>
    </row>
    <row r="1369" spans="1:86" s="323" customFormat="1" x14ac:dyDescent="0.25">
      <c r="A1369" s="102"/>
      <c r="B1369" s="102"/>
      <c r="C1369" s="102"/>
      <c r="D1369" s="102"/>
      <c r="E1369" s="102"/>
      <c r="F1369" s="102"/>
      <c r="G1369" s="102"/>
      <c r="AH1369" s="324"/>
      <c r="AI1369" s="324"/>
      <c r="AP1369" s="324"/>
      <c r="AQ1369" s="324"/>
      <c r="BD1369" s="324"/>
      <c r="BE1369" s="324"/>
      <c r="BF1369" s="324"/>
      <c r="BG1369" s="324"/>
      <c r="BH1369" s="324"/>
      <c r="BI1369" s="324"/>
      <c r="BJ1369" s="324"/>
      <c r="BK1369" s="324"/>
      <c r="BL1369" s="324"/>
      <c r="BM1369" s="324"/>
      <c r="BN1369" s="324"/>
      <c r="BO1369" s="324"/>
      <c r="BW1369" s="325"/>
      <c r="BX1369" s="325"/>
      <c r="BY1369" s="325"/>
      <c r="BZ1369" s="325"/>
      <c r="CA1369" s="325"/>
      <c r="CB1369" s="325"/>
      <c r="CC1369" s="325"/>
      <c r="CD1369" s="325"/>
      <c r="CE1369" s="325"/>
      <c r="CF1369" s="325"/>
      <c r="CG1369" s="325"/>
      <c r="CH1369" s="325"/>
    </row>
    <row r="1370" spans="1:86" s="323" customFormat="1" x14ac:dyDescent="0.25">
      <c r="A1370" s="102"/>
      <c r="B1370" s="102"/>
      <c r="C1370" s="102"/>
      <c r="D1370" s="102"/>
      <c r="E1370" s="102"/>
      <c r="F1370" s="102"/>
      <c r="G1370" s="102"/>
      <c r="AH1370" s="324"/>
      <c r="AI1370" s="324"/>
      <c r="AP1370" s="324"/>
      <c r="AQ1370" s="324"/>
      <c r="BD1370" s="324"/>
      <c r="BE1370" s="324"/>
      <c r="BF1370" s="324"/>
      <c r="BG1370" s="324"/>
      <c r="BH1370" s="324"/>
      <c r="BI1370" s="324"/>
      <c r="BJ1370" s="324"/>
      <c r="BK1370" s="324"/>
      <c r="BL1370" s="324"/>
      <c r="BM1370" s="324"/>
      <c r="BN1370" s="324"/>
      <c r="BO1370" s="324"/>
      <c r="BW1370" s="325"/>
      <c r="BX1370" s="325"/>
      <c r="BY1370" s="325"/>
      <c r="BZ1370" s="325"/>
      <c r="CA1370" s="325"/>
      <c r="CB1370" s="325"/>
      <c r="CC1370" s="325"/>
      <c r="CD1370" s="325"/>
      <c r="CE1370" s="325"/>
      <c r="CF1370" s="325"/>
      <c r="CG1370" s="325"/>
      <c r="CH1370" s="325"/>
    </row>
    <row r="1371" spans="1:86" s="323" customFormat="1" x14ac:dyDescent="0.25">
      <c r="A1371" s="102"/>
      <c r="B1371" s="102"/>
      <c r="C1371" s="102"/>
      <c r="D1371" s="102"/>
      <c r="E1371" s="102"/>
      <c r="F1371" s="102"/>
      <c r="G1371" s="102"/>
      <c r="AH1371" s="324"/>
      <c r="AI1371" s="324"/>
      <c r="AP1371" s="324"/>
      <c r="AQ1371" s="324"/>
      <c r="BD1371" s="324"/>
      <c r="BE1371" s="324"/>
      <c r="BF1371" s="324"/>
      <c r="BG1371" s="324"/>
      <c r="BH1371" s="324"/>
      <c r="BI1371" s="324"/>
      <c r="BJ1371" s="324"/>
      <c r="BK1371" s="324"/>
      <c r="BL1371" s="324"/>
      <c r="BM1371" s="324"/>
      <c r="BN1371" s="324"/>
      <c r="BO1371" s="324"/>
      <c r="BW1371" s="325"/>
      <c r="BX1371" s="325"/>
      <c r="BY1371" s="325"/>
      <c r="BZ1371" s="325"/>
      <c r="CA1371" s="325"/>
      <c r="CB1371" s="325"/>
      <c r="CC1371" s="325"/>
      <c r="CD1371" s="325"/>
      <c r="CE1371" s="325"/>
      <c r="CF1371" s="325"/>
      <c r="CG1371" s="325"/>
      <c r="CH1371" s="325"/>
    </row>
    <row r="1372" spans="1:86" s="323" customFormat="1" x14ac:dyDescent="0.25">
      <c r="A1372" s="102"/>
      <c r="B1372" s="102"/>
      <c r="C1372" s="102"/>
      <c r="D1372" s="102"/>
      <c r="E1372" s="102"/>
      <c r="F1372" s="102"/>
      <c r="G1372" s="102"/>
      <c r="AH1372" s="324"/>
      <c r="AI1372" s="324"/>
      <c r="AP1372" s="324"/>
      <c r="AQ1372" s="324"/>
      <c r="BD1372" s="324"/>
      <c r="BE1372" s="324"/>
      <c r="BF1372" s="324"/>
      <c r="BG1372" s="324"/>
      <c r="BH1372" s="324"/>
      <c r="BI1372" s="324"/>
      <c r="BJ1372" s="324"/>
      <c r="BK1372" s="324"/>
      <c r="BL1372" s="324"/>
      <c r="BM1372" s="324"/>
      <c r="BN1372" s="324"/>
      <c r="BO1372" s="324"/>
      <c r="BW1372" s="325"/>
      <c r="BX1372" s="325"/>
      <c r="BY1372" s="325"/>
      <c r="BZ1372" s="325"/>
      <c r="CA1372" s="325"/>
      <c r="CB1372" s="325"/>
      <c r="CC1372" s="325"/>
      <c r="CD1372" s="325"/>
      <c r="CE1372" s="325"/>
      <c r="CF1372" s="325"/>
      <c r="CG1372" s="325"/>
      <c r="CH1372" s="325"/>
    </row>
    <row r="1373" spans="1:86" s="323" customFormat="1" x14ac:dyDescent="0.25">
      <c r="A1373" s="102"/>
      <c r="B1373" s="102"/>
      <c r="C1373" s="102"/>
      <c r="D1373" s="102"/>
      <c r="E1373" s="102"/>
      <c r="F1373" s="102"/>
      <c r="G1373" s="102"/>
      <c r="AH1373" s="324"/>
      <c r="AI1373" s="324"/>
      <c r="AP1373" s="324"/>
      <c r="AQ1373" s="324"/>
      <c r="BD1373" s="324"/>
      <c r="BE1373" s="324"/>
      <c r="BF1373" s="324"/>
      <c r="BG1373" s="324"/>
      <c r="BH1373" s="324"/>
      <c r="BI1373" s="324"/>
      <c r="BJ1373" s="324"/>
      <c r="BK1373" s="324"/>
      <c r="BL1373" s="324"/>
      <c r="BM1373" s="324"/>
      <c r="BN1373" s="324"/>
      <c r="BO1373" s="324"/>
      <c r="BW1373" s="325"/>
      <c r="BX1373" s="325"/>
      <c r="BY1373" s="325"/>
      <c r="BZ1373" s="325"/>
      <c r="CA1373" s="325"/>
      <c r="CB1373" s="325"/>
      <c r="CC1373" s="325"/>
      <c r="CD1373" s="325"/>
      <c r="CE1373" s="325"/>
      <c r="CF1373" s="325"/>
      <c r="CG1373" s="325"/>
      <c r="CH1373" s="325"/>
    </row>
    <row r="1374" spans="1:86" s="323" customFormat="1" x14ac:dyDescent="0.25">
      <c r="A1374" s="102"/>
      <c r="B1374" s="102"/>
      <c r="C1374" s="102"/>
      <c r="D1374" s="102"/>
      <c r="E1374" s="102"/>
      <c r="F1374" s="102"/>
      <c r="G1374" s="102"/>
      <c r="AH1374" s="324"/>
      <c r="AI1374" s="324"/>
      <c r="AP1374" s="324"/>
      <c r="AQ1374" s="324"/>
      <c r="BD1374" s="324"/>
      <c r="BE1374" s="324"/>
      <c r="BF1374" s="324"/>
      <c r="BG1374" s="324"/>
      <c r="BH1374" s="324"/>
      <c r="BI1374" s="324"/>
      <c r="BJ1374" s="324"/>
      <c r="BK1374" s="324"/>
      <c r="BL1374" s="324"/>
      <c r="BM1374" s="324"/>
      <c r="BN1374" s="324"/>
      <c r="BO1374" s="324"/>
      <c r="BW1374" s="325"/>
      <c r="BX1374" s="325"/>
      <c r="BY1374" s="325"/>
      <c r="BZ1374" s="325"/>
      <c r="CA1374" s="325"/>
      <c r="CB1374" s="325"/>
      <c r="CC1374" s="325"/>
      <c r="CD1374" s="325"/>
      <c r="CE1374" s="325"/>
      <c r="CF1374" s="325"/>
      <c r="CG1374" s="325"/>
      <c r="CH1374" s="325"/>
    </row>
    <row r="1375" spans="1:86" s="323" customFormat="1" x14ac:dyDescent="0.25">
      <c r="A1375" s="102"/>
      <c r="B1375" s="102"/>
      <c r="C1375" s="102"/>
      <c r="D1375" s="102"/>
      <c r="E1375" s="102"/>
      <c r="F1375" s="102"/>
      <c r="G1375" s="102"/>
      <c r="AH1375" s="324"/>
      <c r="AI1375" s="324"/>
      <c r="AP1375" s="324"/>
      <c r="AQ1375" s="324"/>
      <c r="BD1375" s="324"/>
      <c r="BE1375" s="324"/>
      <c r="BF1375" s="324"/>
      <c r="BG1375" s="324"/>
      <c r="BH1375" s="324"/>
      <c r="BI1375" s="324"/>
      <c r="BJ1375" s="324"/>
      <c r="BK1375" s="324"/>
      <c r="BL1375" s="324"/>
      <c r="BM1375" s="324"/>
      <c r="BN1375" s="324"/>
      <c r="BO1375" s="324"/>
      <c r="BW1375" s="325"/>
      <c r="BX1375" s="325"/>
      <c r="BY1375" s="325"/>
      <c r="BZ1375" s="325"/>
      <c r="CA1375" s="325"/>
      <c r="CB1375" s="325"/>
      <c r="CC1375" s="325"/>
      <c r="CD1375" s="325"/>
      <c r="CE1375" s="325"/>
      <c r="CF1375" s="325"/>
      <c r="CG1375" s="325"/>
      <c r="CH1375" s="325"/>
    </row>
    <row r="1376" spans="1:86" s="323" customFormat="1" x14ac:dyDescent="0.25">
      <c r="A1376" s="102"/>
      <c r="B1376" s="102"/>
      <c r="C1376" s="102"/>
      <c r="D1376" s="102"/>
      <c r="E1376" s="102"/>
      <c r="F1376" s="102"/>
      <c r="G1376" s="102"/>
      <c r="AH1376" s="324"/>
      <c r="AI1376" s="324"/>
      <c r="AP1376" s="324"/>
      <c r="AQ1376" s="324"/>
      <c r="BD1376" s="324"/>
      <c r="BE1376" s="324"/>
      <c r="BF1376" s="324"/>
      <c r="BG1376" s="324"/>
      <c r="BH1376" s="324"/>
      <c r="BI1376" s="324"/>
      <c r="BJ1376" s="324"/>
      <c r="BK1376" s="324"/>
      <c r="BL1376" s="324"/>
      <c r="BM1376" s="324"/>
      <c r="BN1376" s="324"/>
      <c r="BO1376" s="324"/>
      <c r="BW1376" s="325"/>
      <c r="BX1376" s="325"/>
      <c r="BY1376" s="325"/>
      <c r="BZ1376" s="325"/>
      <c r="CA1376" s="325"/>
      <c r="CB1376" s="325"/>
      <c r="CC1376" s="325"/>
      <c r="CD1376" s="325"/>
      <c r="CE1376" s="325"/>
      <c r="CF1376" s="325"/>
      <c r="CG1376" s="325"/>
      <c r="CH1376" s="325"/>
    </row>
    <row r="1377" spans="1:86" s="323" customFormat="1" x14ac:dyDescent="0.25">
      <c r="A1377" s="102"/>
      <c r="B1377" s="102"/>
      <c r="C1377" s="102"/>
      <c r="D1377" s="102"/>
      <c r="E1377" s="102"/>
      <c r="F1377" s="102"/>
      <c r="G1377" s="102"/>
      <c r="AH1377" s="324"/>
      <c r="AI1377" s="324"/>
      <c r="AP1377" s="324"/>
      <c r="AQ1377" s="324"/>
      <c r="BD1377" s="324"/>
      <c r="BE1377" s="324"/>
      <c r="BF1377" s="324"/>
      <c r="BG1377" s="324"/>
      <c r="BH1377" s="324"/>
      <c r="BI1377" s="324"/>
      <c r="BJ1377" s="324"/>
      <c r="BK1377" s="324"/>
      <c r="BL1377" s="324"/>
      <c r="BM1377" s="324"/>
      <c r="BN1377" s="324"/>
      <c r="BO1377" s="324"/>
      <c r="BW1377" s="325"/>
      <c r="BX1377" s="325"/>
      <c r="BY1377" s="325"/>
      <c r="BZ1377" s="325"/>
      <c r="CA1377" s="325"/>
      <c r="CB1377" s="325"/>
      <c r="CC1377" s="325"/>
      <c r="CD1377" s="325"/>
      <c r="CE1377" s="325"/>
      <c r="CF1377" s="325"/>
      <c r="CG1377" s="325"/>
      <c r="CH1377" s="325"/>
    </row>
    <row r="1378" spans="1:86" s="323" customFormat="1" x14ac:dyDescent="0.25">
      <c r="A1378" s="102"/>
      <c r="B1378" s="102"/>
      <c r="C1378" s="102"/>
      <c r="D1378" s="102"/>
      <c r="E1378" s="102"/>
      <c r="F1378" s="102"/>
      <c r="G1378" s="102"/>
      <c r="AH1378" s="324"/>
      <c r="AI1378" s="324"/>
      <c r="AP1378" s="324"/>
      <c r="AQ1378" s="324"/>
      <c r="BD1378" s="324"/>
      <c r="BE1378" s="324"/>
      <c r="BF1378" s="324"/>
      <c r="BG1378" s="324"/>
      <c r="BH1378" s="324"/>
      <c r="BI1378" s="324"/>
      <c r="BJ1378" s="324"/>
      <c r="BK1378" s="324"/>
      <c r="BL1378" s="324"/>
      <c r="BM1378" s="324"/>
      <c r="BN1378" s="324"/>
      <c r="BO1378" s="324"/>
      <c r="BW1378" s="325"/>
      <c r="BX1378" s="325"/>
      <c r="BY1378" s="325"/>
      <c r="BZ1378" s="325"/>
      <c r="CA1378" s="325"/>
      <c r="CB1378" s="325"/>
      <c r="CC1378" s="325"/>
      <c r="CD1378" s="325"/>
      <c r="CE1378" s="325"/>
      <c r="CF1378" s="325"/>
      <c r="CG1378" s="325"/>
      <c r="CH1378" s="325"/>
    </row>
    <row r="1379" spans="1:86" s="323" customFormat="1" x14ac:dyDescent="0.25">
      <c r="A1379" s="102"/>
      <c r="B1379" s="102"/>
      <c r="C1379" s="102"/>
      <c r="D1379" s="102"/>
      <c r="E1379" s="102"/>
      <c r="F1379" s="102"/>
      <c r="G1379" s="102"/>
      <c r="AH1379" s="324"/>
      <c r="AI1379" s="324"/>
      <c r="AP1379" s="324"/>
      <c r="AQ1379" s="324"/>
      <c r="BD1379" s="324"/>
      <c r="BE1379" s="324"/>
      <c r="BF1379" s="324"/>
      <c r="BG1379" s="324"/>
      <c r="BH1379" s="324"/>
      <c r="BI1379" s="324"/>
      <c r="BJ1379" s="324"/>
      <c r="BK1379" s="324"/>
      <c r="BL1379" s="324"/>
      <c r="BM1379" s="324"/>
      <c r="BN1379" s="324"/>
      <c r="BO1379" s="324"/>
      <c r="BW1379" s="325"/>
      <c r="BX1379" s="325"/>
      <c r="BY1379" s="325"/>
      <c r="BZ1379" s="325"/>
      <c r="CA1379" s="325"/>
      <c r="CB1379" s="325"/>
      <c r="CC1379" s="325"/>
      <c r="CD1379" s="325"/>
      <c r="CE1379" s="325"/>
      <c r="CF1379" s="325"/>
      <c r="CG1379" s="325"/>
      <c r="CH1379" s="325"/>
    </row>
    <row r="1380" spans="1:86" s="323" customFormat="1" x14ac:dyDescent="0.25">
      <c r="A1380" s="102"/>
      <c r="B1380" s="102"/>
      <c r="C1380" s="102"/>
      <c r="D1380" s="102"/>
      <c r="E1380" s="102"/>
      <c r="F1380" s="102"/>
      <c r="G1380" s="102"/>
      <c r="AH1380" s="324"/>
      <c r="AI1380" s="324"/>
      <c r="AP1380" s="324"/>
      <c r="AQ1380" s="324"/>
      <c r="BD1380" s="324"/>
      <c r="BE1380" s="324"/>
      <c r="BF1380" s="324"/>
      <c r="BG1380" s="324"/>
      <c r="BH1380" s="324"/>
      <c r="BI1380" s="324"/>
      <c r="BJ1380" s="324"/>
      <c r="BK1380" s="324"/>
      <c r="BL1380" s="324"/>
      <c r="BM1380" s="324"/>
      <c r="BN1380" s="324"/>
      <c r="BO1380" s="324"/>
      <c r="BW1380" s="325"/>
      <c r="BX1380" s="325"/>
      <c r="BY1380" s="325"/>
      <c r="BZ1380" s="325"/>
      <c r="CA1380" s="325"/>
      <c r="CB1380" s="325"/>
      <c r="CC1380" s="325"/>
      <c r="CD1380" s="325"/>
      <c r="CE1380" s="325"/>
      <c r="CF1380" s="325"/>
      <c r="CG1380" s="325"/>
      <c r="CH1380" s="325"/>
    </row>
    <row r="1381" spans="1:86" s="323" customFormat="1" x14ac:dyDescent="0.25">
      <c r="A1381" s="102"/>
      <c r="B1381" s="102"/>
      <c r="C1381" s="102"/>
      <c r="D1381" s="102"/>
      <c r="E1381" s="102"/>
      <c r="F1381" s="102"/>
      <c r="G1381" s="102"/>
      <c r="AH1381" s="324"/>
      <c r="AI1381" s="324"/>
      <c r="AP1381" s="324"/>
      <c r="AQ1381" s="324"/>
      <c r="BD1381" s="324"/>
      <c r="BE1381" s="324"/>
      <c r="BF1381" s="324"/>
      <c r="BG1381" s="324"/>
      <c r="BH1381" s="324"/>
      <c r="BI1381" s="324"/>
      <c r="BJ1381" s="324"/>
      <c r="BK1381" s="324"/>
      <c r="BL1381" s="324"/>
      <c r="BM1381" s="324"/>
      <c r="BN1381" s="324"/>
      <c r="BO1381" s="324"/>
      <c r="BW1381" s="325"/>
      <c r="BX1381" s="325"/>
      <c r="BY1381" s="325"/>
      <c r="BZ1381" s="325"/>
      <c r="CA1381" s="325"/>
      <c r="CB1381" s="325"/>
      <c r="CC1381" s="325"/>
      <c r="CD1381" s="325"/>
      <c r="CE1381" s="325"/>
      <c r="CF1381" s="325"/>
      <c r="CG1381" s="325"/>
      <c r="CH1381" s="325"/>
    </row>
    <row r="1382" spans="1:86" s="323" customFormat="1" x14ac:dyDescent="0.25">
      <c r="A1382" s="102"/>
      <c r="B1382" s="102"/>
      <c r="C1382" s="102"/>
      <c r="D1382" s="102"/>
      <c r="E1382" s="102"/>
      <c r="F1382" s="102"/>
      <c r="G1382" s="102"/>
      <c r="AH1382" s="324"/>
      <c r="AI1382" s="324"/>
      <c r="AP1382" s="324"/>
      <c r="AQ1382" s="324"/>
      <c r="BD1382" s="324"/>
      <c r="BE1382" s="324"/>
      <c r="BF1382" s="324"/>
      <c r="BG1382" s="324"/>
      <c r="BH1382" s="324"/>
      <c r="BI1382" s="324"/>
      <c r="BJ1382" s="324"/>
      <c r="BK1382" s="324"/>
      <c r="BL1382" s="324"/>
      <c r="BM1382" s="324"/>
      <c r="BN1382" s="324"/>
      <c r="BO1382" s="324"/>
      <c r="BW1382" s="325"/>
      <c r="BX1382" s="325"/>
      <c r="BY1382" s="325"/>
      <c r="BZ1382" s="325"/>
      <c r="CA1382" s="325"/>
      <c r="CB1382" s="325"/>
      <c r="CC1382" s="325"/>
      <c r="CD1382" s="325"/>
      <c r="CE1382" s="325"/>
      <c r="CF1382" s="325"/>
      <c r="CG1382" s="325"/>
      <c r="CH1382" s="325"/>
    </row>
    <row r="1383" spans="1:86" s="323" customFormat="1" x14ac:dyDescent="0.25">
      <c r="A1383" s="102"/>
      <c r="B1383" s="102"/>
      <c r="C1383" s="102"/>
      <c r="D1383" s="102"/>
      <c r="E1383" s="102"/>
      <c r="F1383" s="102"/>
      <c r="G1383" s="102"/>
      <c r="AH1383" s="324"/>
      <c r="AI1383" s="324"/>
      <c r="AP1383" s="324"/>
      <c r="AQ1383" s="324"/>
      <c r="BD1383" s="324"/>
      <c r="BE1383" s="324"/>
      <c r="BF1383" s="324"/>
      <c r="BG1383" s="324"/>
      <c r="BH1383" s="324"/>
      <c r="BI1383" s="324"/>
      <c r="BJ1383" s="324"/>
      <c r="BK1383" s="324"/>
      <c r="BL1383" s="324"/>
      <c r="BM1383" s="324"/>
      <c r="BN1383" s="324"/>
      <c r="BO1383" s="324"/>
      <c r="BW1383" s="325"/>
      <c r="BX1383" s="325"/>
      <c r="BY1383" s="325"/>
      <c r="BZ1383" s="325"/>
      <c r="CA1383" s="325"/>
      <c r="CB1383" s="325"/>
      <c r="CC1383" s="325"/>
      <c r="CD1383" s="325"/>
      <c r="CE1383" s="325"/>
      <c r="CF1383" s="325"/>
      <c r="CG1383" s="325"/>
      <c r="CH1383" s="325"/>
    </row>
    <row r="1384" spans="1:86" s="323" customFormat="1" x14ac:dyDescent="0.25">
      <c r="A1384" s="102"/>
      <c r="B1384" s="102"/>
      <c r="C1384" s="102"/>
      <c r="D1384" s="102"/>
      <c r="E1384" s="102"/>
      <c r="F1384" s="102"/>
      <c r="G1384" s="102"/>
      <c r="AH1384" s="324"/>
      <c r="AI1384" s="324"/>
      <c r="AP1384" s="324"/>
      <c r="AQ1384" s="324"/>
      <c r="BD1384" s="324"/>
      <c r="BE1384" s="324"/>
      <c r="BF1384" s="324"/>
      <c r="BG1384" s="324"/>
      <c r="BH1384" s="324"/>
      <c r="BI1384" s="324"/>
      <c r="BJ1384" s="324"/>
      <c r="BK1384" s="324"/>
      <c r="BL1384" s="324"/>
      <c r="BM1384" s="324"/>
      <c r="BN1384" s="324"/>
      <c r="BO1384" s="324"/>
      <c r="BW1384" s="325"/>
      <c r="BX1384" s="325"/>
      <c r="BY1384" s="325"/>
      <c r="BZ1384" s="325"/>
      <c r="CA1384" s="325"/>
      <c r="CB1384" s="325"/>
      <c r="CC1384" s="325"/>
      <c r="CD1384" s="325"/>
      <c r="CE1384" s="325"/>
      <c r="CF1384" s="325"/>
      <c r="CG1384" s="325"/>
      <c r="CH1384" s="325"/>
    </row>
    <row r="1385" spans="1:86" s="323" customFormat="1" x14ac:dyDescent="0.25">
      <c r="A1385" s="102"/>
      <c r="B1385" s="102"/>
      <c r="C1385" s="102"/>
      <c r="D1385" s="102"/>
      <c r="E1385" s="102"/>
      <c r="F1385" s="102"/>
      <c r="G1385" s="102"/>
      <c r="AH1385" s="324"/>
      <c r="AI1385" s="324"/>
      <c r="AP1385" s="324"/>
      <c r="AQ1385" s="324"/>
      <c r="BD1385" s="324"/>
      <c r="BE1385" s="324"/>
      <c r="BF1385" s="324"/>
      <c r="BG1385" s="324"/>
      <c r="BH1385" s="324"/>
      <c r="BI1385" s="324"/>
      <c r="BJ1385" s="324"/>
      <c r="BK1385" s="324"/>
      <c r="BL1385" s="324"/>
      <c r="BM1385" s="324"/>
      <c r="BN1385" s="324"/>
      <c r="BO1385" s="324"/>
      <c r="BW1385" s="325"/>
      <c r="BX1385" s="325"/>
      <c r="BY1385" s="325"/>
      <c r="BZ1385" s="325"/>
      <c r="CA1385" s="325"/>
      <c r="CB1385" s="325"/>
      <c r="CC1385" s="325"/>
      <c r="CD1385" s="325"/>
      <c r="CE1385" s="325"/>
      <c r="CF1385" s="325"/>
      <c r="CG1385" s="325"/>
      <c r="CH1385" s="325"/>
    </row>
    <row r="1386" spans="1:86" s="323" customFormat="1" x14ac:dyDescent="0.25">
      <c r="A1386" s="102"/>
      <c r="B1386" s="102"/>
      <c r="C1386" s="102"/>
      <c r="D1386" s="102"/>
      <c r="E1386" s="102"/>
      <c r="F1386" s="102"/>
      <c r="G1386" s="102"/>
      <c r="AH1386" s="324"/>
      <c r="AI1386" s="324"/>
      <c r="AP1386" s="324"/>
      <c r="AQ1386" s="324"/>
      <c r="BD1386" s="324"/>
      <c r="BE1386" s="324"/>
      <c r="BF1386" s="324"/>
      <c r="BG1386" s="324"/>
      <c r="BH1386" s="324"/>
      <c r="BI1386" s="324"/>
      <c r="BJ1386" s="324"/>
      <c r="BK1386" s="324"/>
      <c r="BL1386" s="324"/>
      <c r="BM1386" s="324"/>
      <c r="BN1386" s="324"/>
      <c r="BO1386" s="324"/>
      <c r="BW1386" s="325"/>
      <c r="BX1386" s="325"/>
      <c r="BY1386" s="325"/>
      <c r="BZ1386" s="325"/>
      <c r="CA1386" s="325"/>
      <c r="CB1386" s="325"/>
      <c r="CC1386" s="325"/>
      <c r="CD1386" s="325"/>
      <c r="CE1386" s="325"/>
      <c r="CF1386" s="325"/>
      <c r="CG1386" s="325"/>
      <c r="CH1386" s="325"/>
    </row>
    <row r="1387" spans="1:86" s="323" customFormat="1" x14ac:dyDescent="0.25">
      <c r="A1387" s="102"/>
      <c r="B1387" s="102"/>
      <c r="C1387" s="102"/>
      <c r="D1387" s="102"/>
      <c r="E1387" s="102"/>
      <c r="F1387" s="102"/>
      <c r="G1387" s="102"/>
      <c r="AH1387" s="324"/>
      <c r="AI1387" s="324"/>
      <c r="AP1387" s="324"/>
      <c r="AQ1387" s="324"/>
      <c r="BD1387" s="324"/>
      <c r="BE1387" s="324"/>
      <c r="BF1387" s="324"/>
      <c r="BG1387" s="324"/>
      <c r="BH1387" s="324"/>
      <c r="BI1387" s="324"/>
      <c r="BJ1387" s="324"/>
      <c r="BK1387" s="324"/>
      <c r="BL1387" s="324"/>
      <c r="BM1387" s="324"/>
      <c r="BN1387" s="324"/>
      <c r="BO1387" s="324"/>
      <c r="BW1387" s="325"/>
      <c r="BX1387" s="325"/>
      <c r="BY1387" s="325"/>
      <c r="BZ1387" s="325"/>
      <c r="CA1387" s="325"/>
      <c r="CB1387" s="325"/>
      <c r="CC1387" s="325"/>
      <c r="CD1387" s="325"/>
      <c r="CE1387" s="325"/>
      <c r="CF1387" s="325"/>
      <c r="CG1387" s="325"/>
      <c r="CH1387" s="325"/>
    </row>
    <row r="1388" spans="1:86" s="323" customFormat="1" x14ac:dyDescent="0.25">
      <c r="A1388" s="102"/>
      <c r="B1388" s="102"/>
      <c r="C1388" s="102"/>
      <c r="D1388" s="102"/>
      <c r="E1388" s="102"/>
      <c r="F1388" s="102"/>
      <c r="G1388" s="102"/>
      <c r="AH1388" s="324"/>
      <c r="AI1388" s="324"/>
      <c r="AP1388" s="324"/>
      <c r="AQ1388" s="324"/>
      <c r="BD1388" s="324"/>
      <c r="BE1388" s="324"/>
      <c r="BF1388" s="324"/>
      <c r="BG1388" s="324"/>
      <c r="BH1388" s="324"/>
      <c r="BI1388" s="324"/>
      <c r="BJ1388" s="324"/>
      <c r="BK1388" s="324"/>
      <c r="BL1388" s="324"/>
      <c r="BM1388" s="324"/>
      <c r="BN1388" s="324"/>
      <c r="BO1388" s="324"/>
      <c r="BW1388" s="325"/>
      <c r="BX1388" s="325"/>
      <c r="BY1388" s="325"/>
      <c r="BZ1388" s="325"/>
      <c r="CA1388" s="325"/>
      <c r="CB1388" s="325"/>
      <c r="CC1388" s="325"/>
      <c r="CD1388" s="325"/>
      <c r="CE1388" s="325"/>
      <c r="CF1388" s="325"/>
      <c r="CG1388" s="325"/>
      <c r="CH1388" s="325"/>
    </row>
    <row r="1389" spans="1:86" s="323" customFormat="1" x14ac:dyDescent="0.25">
      <c r="A1389" s="102"/>
      <c r="B1389" s="102"/>
      <c r="C1389" s="102"/>
      <c r="D1389" s="102"/>
      <c r="E1389" s="102"/>
      <c r="F1389" s="102"/>
      <c r="G1389" s="102"/>
      <c r="AH1389" s="324"/>
      <c r="AI1389" s="324"/>
      <c r="AP1389" s="324"/>
      <c r="AQ1389" s="324"/>
      <c r="BD1389" s="324"/>
      <c r="BE1389" s="324"/>
      <c r="BF1389" s="324"/>
      <c r="BG1389" s="324"/>
      <c r="BH1389" s="324"/>
      <c r="BI1389" s="324"/>
      <c r="BJ1389" s="324"/>
      <c r="BK1389" s="324"/>
      <c r="BL1389" s="324"/>
      <c r="BM1389" s="324"/>
      <c r="BN1389" s="324"/>
      <c r="BO1389" s="324"/>
      <c r="BW1389" s="325"/>
      <c r="BX1389" s="325"/>
      <c r="BY1389" s="325"/>
      <c r="BZ1389" s="325"/>
      <c r="CA1389" s="325"/>
      <c r="CB1389" s="325"/>
      <c r="CC1389" s="325"/>
      <c r="CD1389" s="325"/>
      <c r="CE1389" s="325"/>
      <c r="CF1389" s="325"/>
      <c r="CG1389" s="325"/>
      <c r="CH1389" s="325"/>
    </row>
    <row r="1390" spans="1:86" s="323" customFormat="1" x14ac:dyDescent="0.25">
      <c r="A1390" s="102"/>
      <c r="B1390" s="102"/>
      <c r="C1390" s="102"/>
      <c r="D1390" s="102"/>
      <c r="E1390" s="102"/>
      <c r="F1390" s="102"/>
      <c r="G1390" s="102"/>
      <c r="AH1390" s="324"/>
      <c r="AI1390" s="324"/>
      <c r="AP1390" s="324"/>
      <c r="AQ1390" s="324"/>
      <c r="BD1390" s="324"/>
      <c r="BE1390" s="324"/>
      <c r="BF1390" s="324"/>
      <c r="BG1390" s="324"/>
      <c r="BH1390" s="324"/>
      <c r="BI1390" s="324"/>
      <c r="BJ1390" s="324"/>
      <c r="BK1390" s="324"/>
      <c r="BL1390" s="324"/>
      <c r="BM1390" s="324"/>
      <c r="BN1390" s="324"/>
      <c r="BO1390" s="324"/>
      <c r="BW1390" s="325"/>
      <c r="BX1390" s="325"/>
      <c r="BY1390" s="325"/>
      <c r="BZ1390" s="325"/>
      <c r="CA1390" s="325"/>
      <c r="CB1390" s="325"/>
      <c r="CC1390" s="325"/>
      <c r="CD1390" s="325"/>
      <c r="CE1390" s="325"/>
      <c r="CF1390" s="325"/>
      <c r="CG1390" s="325"/>
      <c r="CH1390" s="325"/>
    </row>
    <row r="1391" spans="1:86" s="323" customFormat="1" x14ac:dyDescent="0.25">
      <c r="A1391" s="102"/>
      <c r="B1391" s="102"/>
      <c r="C1391" s="102"/>
      <c r="D1391" s="102"/>
      <c r="E1391" s="102"/>
      <c r="F1391" s="102"/>
      <c r="G1391" s="102"/>
      <c r="AH1391" s="324"/>
      <c r="AI1391" s="324"/>
      <c r="AP1391" s="324"/>
      <c r="AQ1391" s="324"/>
      <c r="BD1391" s="324"/>
      <c r="BE1391" s="324"/>
      <c r="BF1391" s="324"/>
      <c r="BG1391" s="324"/>
      <c r="BH1391" s="324"/>
      <c r="BI1391" s="324"/>
      <c r="BJ1391" s="324"/>
      <c r="BK1391" s="324"/>
      <c r="BL1391" s="324"/>
      <c r="BM1391" s="324"/>
      <c r="BN1391" s="324"/>
      <c r="BO1391" s="324"/>
      <c r="BW1391" s="325"/>
      <c r="BX1391" s="325"/>
      <c r="BY1391" s="325"/>
      <c r="BZ1391" s="325"/>
      <c r="CA1391" s="325"/>
      <c r="CB1391" s="325"/>
      <c r="CC1391" s="325"/>
      <c r="CD1391" s="325"/>
      <c r="CE1391" s="325"/>
      <c r="CF1391" s="325"/>
      <c r="CG1391" s="325"/>
      <c r="CH1391" s="325"/>
    </row>
    <row r="1392" spans="1:86" s="323" customFormat="1" x14ac:dyDescent="0.25">
      <c r="A1392" s="102"/>
      <c r="B1392" s="102"/>
      <c r="C1392" s="102"/>
      <c r="D1392" s="102"/>
      <c r="E1392" s="102"/>
      <c r="F1392" s="102"/>
      <c r="G1392" s="102"/>
      <c r="AH1392" s="324"/>
      <c r="AI1392" s="324"/>
      <c r="AP1392" s="324"/>
      <c r="AQ1392" s="324"/>
      <c r="BD1392" s="324"/>
      <c r="BE1392" s="324"/>
      <c r="BF1392" s="324"/>
      <c r="BG1392" s="324"/>
      <c r="BH1392" s="324"/>
      <c r="BI1392" s="324"/>
      <c r="BJ1392" s="324"/>
      <c r="BK1392" s="324"/>
      <c r="BL1392" s="324"/>
      <c r="BM1392" s="324"/>
      <c r="BN1392" s="324"/>
      <c r="BO1392" s="324"/>
      <c r="BW1392" s="325"/>
      <c r="BX1392" s="325"/>
      <c r="BY1392" s="325"/>
      <c r="BZ1392" s="325"/>
      <c r="CA1392" s="325"/>
      <c r="CB1392" s="325"/>
      <c r="CC1392" s="325"/>
      <c r="CD1392" s="325"/>
      <c r="CE1392" s="325"/>
      <c r="CF1392" s="325"/>
      <c r="CG1392" s="325"/>
      <c r="CH1392" s="325"/>
    </row>
    <row r="1393" spans="1:86" s="323" customFormat="1" x14ac:dyDescent="0.25">
      <c r="A1393" s="102"/>
      <c r="B1393" s="102"/>
      <c r="C1393" s="102"/>
      <c r="D1393" s="102"/>
      <c r="E1393" s="102"/>
      <c r="F1393" s="102"/>
      <c r="G1393" s="102"/>
      <c r="AH1393" s="324"/>
      <c r="AI1393" s="324"/>
      <c r="AP1393" s="324"/>
      <c r="AQ1393" s="324"/>
      <c r="BD1393" s="324"/>
      <c r="BE1393" s="324"/>
      <c r="BF1393" s="324"/>
      <c r="BG1393" s="324"/>
      <c r="BH1393" s="324"/>
      <c r="BI1393" s="324"/>
      <c r="BJ1393" s="324"/>
      <c r="BK1393" s="324"/>
      <c r="BL1393" s="324"/>
      <c r="BM1393" s="324"/>
      <c r="BN1393" s="324"/>
      <c r="BO1393" s="324"/>
      <c r="BW1393" s="325"/>
      <c r="BX1393" s="325"/>
      <c r="BY1393" s="325"/>
      <c r="BZ1393" s="325"/>
      <c r="CA1393" s="325"/>
      <c r="CB1393" s="325"/>
      <c r="CC1393" s="325"/>
      <c r="CD1393" s="325"/>
      <c r="CE1393" s="325"/>
      <c r="CF1393" s="325"/>
      <c r="CG1393" s="325"/>
      <c r="CH1393" s="325"/>
    </row>
    <row r="1394" spans="1:86" s="323" customFormat="1" x14ac:dyDescent="0.25">
      <c r="A1394" s="102"/>
      <c r="B1394" s="102"/>
      <c r="C1394" s="102"/>
      <c r="D1394" s="102"/>
      <c r="E1394" s="102"/>
      <c r="F1394" s="102"/>
      <c r="G1394" s="102"/>
      <c r="AH1394" s="324"/>
      <c r="AI1394" s="324"/>
      <c r="AP1394" s="324"/>
      <c r="AQ1394" s="324"/>
      <c r="BD1394" s="324"/>
      <c r="BE1394" s="324"/>
      <c r="BF1394" s="324"/>
      <c r="BG1394" s="324"/>
      <c r="BH1394" s="324"/>
      <c r="BI1394" s="324"/>
      <c r="BJ1394" s="324"/>
      <c r="BK1394" s="324"/>
      <c r="BL1394" s="324"/>
      <c r="BM1394" s="324"/>
      <c r="BN1394" s="324"/>
      <c r="BO1394" s="324"/>
      <c r="BW1394" s="325"/>
      <c r="BX1394" s="325"/>
      <c r="BY1394" s="325"/>
      <c r="BZ1394" s="325"/>
      <c r="CA1394" s="325"/>
      <c r="CB1394" s="325"/>
      <c r="CC1394" s="325"/>
      <c r="CD1394" s="325"/>
      <c r="CE1394" s="325"/>
      <c r="CF1394" s="325"/>
      <c r="CG1394" s="325"/>
      <c r="CH1394" s="325"/>
    </row>
    <row r="1395" spans="1:86" s="323" customFormat="1" x14ac:dyDescent="0.25">
      <c r="A1395" s="102"/>
      <c r="B1395" s="102"/>
      <c r="C1395" s="102"/>
      <c r="D1395" s="102"/>
      <c r="E1395" s="102"/>
      <c r="F1395" s="102"/>
      <c r="G1395" s="102"/>
      <c r="AH1395" s="324"/>
      <c r="AI1395" s="324"/>
      <c r="AP1395" s="324"/>
      <c r="AQ1395" s="324"/>
      <c r="BD1395" s="324"/>
      <c r="BE1395" s="324"/>
      <c r="BF1395" s="324"/>
      <c r="BG1395" s="324"/>
      <c r="BH1395" s="324"/>
      <c r="BI1395" s="324"/>
      <c r="BJ1395" s="324"/>
      <c r="BK1395" s="324"/>
      <c r="BL1395" s="324"/>
      <c r="BM1395" s="324"/>
      <c r="BN1395" s="324"/>
      <c r="BO1395" s="324"/>
      <c r="BW1395" s="325"/>
      <c r="BX1395" s="325"/>
      <c r="BY1395" s="325"/>
      <c r="BZ1395" s="325"/>
      <c r="CA1395" s="325"/>
      <c r="CB1395" s="325"/>
      <c r="CC1395" s="325"/>
      <c r="CD1395" s="325"/>
      <c r="CE1395" s="325"/>
      <c r="CF1395" s="325"/>
      <c r="CG1395" s="325"/>
      <c r="CH1395" s="325"/>
    </row>
    <row r="1396" spans="1:86" s="323" customFormat="1" x14ac:dyDescent="0.25">
      <c r="A1396" s="102"/>
      <c r="B1396" s="102"/>
      <c r="C1396" s="102"/>
      <c r="D1396" s="102"/>
      <c r="E1396" s="102"/>
      <c r="F1396" s="102"/>
      <c r="G1396" s="102"/>
      <c r="AH1396" s="324"/>
      <c r="AI1396" s="324"/>
      <c r="AP1396" s="324"/>
      <c r="AQ1396" s="324"/>
      <c r="BD1396" s="324"/>
      <c r="BE1396" s="324"/>
      <c r="BF1396" s="324"/>
      <c r="BG1396" s="324"/>
      <c r="BH1396" s="324"/>
      <c r="BI1396" s="324"/>
      <c r="BJ1396" s="324"/>
      <c r="BK1396" s="324"/>
      <c r="BL1396" s="324"/>
      <c r="BM1396" s="324"/>
      <c r="BN1396" s="324"/>
      <c r="BO1396" s="324"/>
      <c r="BW1396" s="325"/>
      <c r="BX1396" s="325"/>
      <c r="BY1396" s="325"/>
      <c r="BZ1396" s="325"/>
      <c r="CA1396" s="325"/>
      <c r="CB1396" s="325"/>
      <c r="CC1396" s="325"/>
      <c r="CD1396" s="325"/>
      <c r="CE1396" s="325"/>
      <c r="CF1396" s="325"/>
      <c r="CG1396" s="325"/>
      <c r="CH1396" s="325"/>
    </row>
    <row r="1397" spans="1:86" s="323" customFormat="1" x14ac:dyDescent="0.25">
      <c r="A1397" s="102"/>
      <c r="B1397" s="102"/>
      <c r="C1397" s="102"/>
      <c r="D1397" s="102"/>
      <c r="E1397" s="102"/>
      <c r="F1397" s="102"/>
      <c r="G1397" s="102"/>
      <c r="AH1397" s="324"/>
      <c r="AI1397" s="324"/>
      <c r="AP1397" s="324"/>
      <c r="AQ1397" s="324"/>
      <c r="BD1397" s="324"/>
      <c r="BE1397" s="324"/>
      <c r="BF1397" s="324"/>
      <c r="BG1397" s="324"/>
      <c r="BH1397" s="324"/>
      <c r="BI1397" s="324"/>
      <c r="BJ1397" s="324"/>
      <c r="BK1397" s="324"/>
      <c r="BL1397" s="324"/>
      <c r="BM1397" s="324"/>
      <c r="BN1397" s="324"/>
      <c r="BO1397" s="324"/>
      <c r="BW1397" s="325"/>
      <c r="BX1397" s="325"/>
      <c r="BY1397" s="325"/>
      <c r="BZ1397" s="325"/>
      <c r="CA1397" s="325"/>
      <c r="CB1397" s="325"/>
      <c r="CC1397" s="325"/>
      <c r="CD1397" s="325"/>
      <c r="CE1397" s="325"/>
      <c r="CF1397" s="325"/>
      <c r="CG1397" s="325"/>
      <c r="CH1397" s="325"/>
    </row>
    <row r="1398" spans="1:86" s="323" customFormat="1" x14ac:dyDescent="0.25">
      <c r="A1398" s="102"/>
      <c r="B1398" s="102"/>
      <c r="C1398" s="102"/>
      <c r="D1398" s="102"/>
      <c r="E1398" s="102"/>
      <c r="F1398" s="102"/>
      <c r="G1398" s="102"/>
      <c r="AH1398" s="324"/>
      <c r="AI1398" s="324"/>
      <c r="AP1398" s="324"/>
      <c r="AQ1398" s="324"/>
      <c r="BD1398" s="324"/>
      <c r="BE1398" s="324"/>
      <c r="BF1398" s="324"/>
      <c r="BG1398" s="324"/>
      <c r="BH1398" s="324"/>
      <c r="BI1398" s="324"/>
      <c r="BJ1398" s="324"/>
      <c r="BK1398" s="324"/>
      <c r="BL1398" s="324"/>
      <c r="BM1398" s="324"/>
      <c r="BN1398" s="324"/>
      <c r="BO1398" s="324"/>
      <c r="BW1398" s="325"/>
      <c r="BX1398" s="325"/>
      <c r="BY1398" s="325"/>
      <c r="BZ1398" s="325"/>
      <c r="CA1398" s="325"/>
      <c r="CB1398" s="325"/>
      <c r="CC1398" s="325"/>
      <c r="CD1398" s="325"/>
      <c r="CE1398" s="325"/>
      <c r="CF1398" s="325"/>
      <c r="CG1398" s="325"/>
      <c r="CH1398" s="325"/>
    </row>
    <row r="1399" spans="1:86" s="323" customFormat="1" x14ac:dyDescent="0.25">
      <c r="A1399" s="102"/>
      <c r="B1399" s="102"/>
      <c r="C1399" s="102"/>
      <c r="D1399" s="102"/>
      <c r="E1399" s="102"/>
      <c r="F1399" s="102"/>
      <c r="G1399" s="102"/>
      <c r="AH1399" s="324"/>
      <c r="AI1399" s="324"/>
      <c r="AP1399" s="324"/>
      <c r="AQ1399" s="324"/>
      <c r="BD1399" s="324"/>
      <c r="BE1399" s="324"/>
      <c r="BF1399" s="324"/>
      <c r="BG1399" s="324"/>
      <c r="BH1399" s="324"/>
      <c r="BI1399" s="324"/>
      <c r="BJ1399" s="324"/>
      <c r="BK1399" s="324"/>
      <c r="BL1399" s="324"/>
      <c r="BM1399" s="324"/>
      <c r="BN1399" s="324"/>
      <c r="BO1399" s="324"/>
      <c r="BW1399" s="325"/>
      <c r="BX1399" s="325"/>
      <c r="BY1399" s="325"/>
      <c r="BZ1399" s="325"/>
      <c r="CA1399" s="325"/>
      <c r="CB1399" s="325"/>
      <c r="CC1399" s="325"/>
      <c r="CD1399" s="325"/>
      <c r="CE1399" s="325"/>
      <c r="CF1399" s="325"/>
      <c r="CG1399" s="325"/>
      <c r="CH1399" s="325"/>
    </row>
    <row r="1400" spans="1:86" s="323" customFormat="1" x14ac:dyDescent="0.25">
      <c r="A1400" s="102"/>
      <c r="B1400" s="102"/>
      <c r="C1400" s="102"/>
      <c r="D1400" s="102"/>
      <c r="E1400" s="102"/>
      <c r="F1400" s="102"/>
      <c r="G1400" s="102"/>
      <c r="AH1400" s="324"/>
      <c r="AI1400" s="324"/>
      <c r="AP1400" s="324"/>
      <c r="AQ1400" s="324"/>
      <c r="BD1400" s="324"/>
      <c r="BE1400" s="324"/>
      <c r="BF1400" s="324"/>
      <c r="BG1400" s="324"/>
      <c r="BH1400" s="324"/>
      <c r="BI1400" s="324"/>
      <c r="BJ1400" s="324"/>
      <c r="BK1400" s="324"/>
      <c r="BL1400" s="324"/>
      <c r="BM1400" s="324"/>
      <c r="BN1400" s="324"/>
      <c r="BO1400" s="324"/>
      <c r="BW1400" s="325"/>
      <c r="BX1400" s="325"/>
      <c r="BY1400" s="325"/>
      <c r="BZ1400" s="325"/>
      <c r="CA1400" s="325"/>
      <c r="CB1400" s="325"/>
      <c r="CC1400" s="325"/>
      <c r="CD1400" s="325"/>
      <c r="CE1400" s="325"/>
      <c r="CF1400" s="325"/>
      <c r="CG1400" s="325"/>
      <c r="CH1400" s="325"/>
    </row>
    <row r="1401" spans="1:86" s="323" customFormat="1" x14ac:dyDescent="0.25">
      <c r="A1401" s="102"/>
      <c r="B1401" s="102"/>
      <c r="C1401" s="102"/>
      <c r="D1401" s="102"/>
      <c r="E1401" s="102"/>
      <c r="F1401" s="102"/>
      <c r="G1401" s="102"/>
      <c r="AH1401" s="324"/>
      <c r="AI1401" s="324"/>
      <c r="AP1401" s="324"/>
      <c r="AQ1401" s="324"/>
      <c r="BD1401" s="324"/>
      <c r="BE1401" s="324"/>
      <c r="BF1401" s="324"/>
      <c r="BG1401" s="324"/>
      <c r="BH1401" s="324"/>
      <c r="BI1401" s="324"/>
      <c r="BJ1401" s="324"/>
      <c r="BK1401" s="324"/>
      <c r="BL1401" s="324"/>
      <c r="BM1401" s="324"/>
      <c r="BN1401" s="324"/>
      <c r="BO1401" s="324"/>
      <c r="BW1401" s="325"/>
      <c r="BX1401" s="325"/>
      <c r="BY1401" s="325"/>
      <c r="BZ1401" s="325"/>
      <c r="CA1401" s="325"/>
      <c r="CB1401" s="325"/>
      <c r="CC1401" s="325"/>
      <c r="CD1401" s="325"/>
      <c r="CE1401" s="325"/>
      <c r="CF1401" s="325"/>
      <c r="CG1401" s="325"/>
      <c r="CH1401" s="325"/>
    </row>
    <row r="1402" spans="1:86" s="323" customFormat="1" x14ac:dyDescent="0.25">
      <c r="A1402" s="102"/>
      <c r="B1402" s="102"/>
      <c r="C1402" s="102"/>
      <c r="D1402" s="102"/>
      <c r="E1402" s="102"/>
      <c r="F1402" s="102"/>
      <c r="G1402" s="102"/>
      <c r="AH1402" s="324"/>
      <c r="AI1402" s="324"/>
      <c r="AP1402" s="324"/>
      <c r="AQ1402" s="324"/>
      <c r="BD1402" s="324"/>
      <c r="BE1402" s="324"/>
      <c r="BF1402" s="324"/>
      <c r="BG1402" s="324"/>
      <c r="BH1402" s="324"/>
      <c r="BI1402" s="324"/>
      <c r="BJ1402" s="324"/>
      <c r="BK1402" s="324"/>
      <c r="BL1402" s="324"/>
      <c r="BM1402" s="324"/>
      <c r="BN1402" s="324"/>
      <c r="BO1402" s="324"/>
      <c r="BW1402" s="325"/>
      <c r="BX1402" s="325"/>
      <c r="BY1402" s="325"/>
      <c r="BZ1402" s="325"/>
      <c r="CA1402" s="325"/>
      <c r="CB1402" s="325"/>
      <c r="CC1402" s="325"/>
      <c r="CD1402" s="325"/>
      <c r="CE1402" s="325"/>
      <c r="CF1402" s="325"/>
      <c r="CG1402" s="325"/>
      <c r="CH1402" s="325"/>
    </row>
    <row r="1403" spans="1:86" s="323" customFormat="1" x14ac:dyDescent="0.25">
      <c r="A1403" s="102"/>
      <c r="B1403" s="102"/>
      <c r="C1403" s="102"/>
      <c r="D1403" s="102"/>
      <c r="E1403" s="102"/>
      <c r="F1403" s="102"/>
      <c r="G1403" s="102"/>
      <c r="AH1403" s="324"/>
      <c r="AI1403" s="324"/>
      <c r="AP1403" s="324"/>
      <c r="AQ1403" s="324"/>
      <c r="BD1403" s="324"/>
      <c r="BE1403" s="324"/>
      <c r="BF1403" s="324"/>
      <c r="BG1403" s="324"/>
      <c r="BH1403" s="324"/>
      <c r="BI1403" s="324"/>
      <c r="BJ1403" s="324"/>
      <c r="BK1403" s="324"/>
      <c r="BL1403" s="324"/>
      <c r="BM1403" s="324"/>
      <c r="BN1403" s="324"/>
      <c r="BO1403" s="324"/>
      <c r="BW1403" s="325"/>
      <c r="BX1403" s="325"/>
      <c r="BY1403" s="325"/>
      <c r="BZ1403" s="325"/>
      <c r="CA1403" s="325"/>
      <c r="CB1403" s="325"/>
      <c r="CC1403" s="325"/>
      <c r="CD1403" s="325"/>
      <c r="CE1403" s="325"/>
      <c r="CF1403" s="325"/>
      <c r="CG1403" s="325"/>
      <c r="CH1403" s="325"/>
    </row>
    <row r="1404" spans="1:86" s="323" customFormat="1" x14ac:dyDescent="0.25">
      <c r="A1404" s="102"/>
      <c r="B1404" s="102"/>
      <c r="C1404" s="102"/>
      <c r="D1404" s="102"/>
      <c r="E1404" s="102"/>
      <c r="F1404" s="102"/>
      <c r="G1404" s="102"/>
      <c r="AH1404" s="324"/>
      <c r="AI1404" s="324"/>
      <c r="AP1404" s="324"/>
      <c r="AQ1404" s="324"/>
      <c r="BD1404" s="324"/>
      <c r="BE1404" s="324"/>
      <c r="BF1404" s="324"/>
      <c r="BG1404" s="324"/>
      <c r="BH1404" s="324"/>
      <c r="BI1404" s="324"/>
      <c r="BJ1404" s="324"/>
      <c r="BK1404" s="324"/>
      <c r="BL1404" s="324"/>
      <c r="BM1404" s="324"/>
      <c r="BN1404" s="324"/>
      <c r="BO1404" s="324"/>
      <c r="BW1404" s="325"/>
      <c r="BX1404" s="325"/>
      <c r="BY1404" s="325"/>
      <c r="BZ1404" s="325"/>
      <c r="CA1404" s="325"/>
      <c r="CB1404" s="325"/>
      <c r="CC1404" s="325"/>
      <c r="CD1404" s="325"/>
      <c r="CE1404" s="325"/>
      <c r="CF1404" s="325"/>
      <c r="CG1404" s="325"/>
      <c r="CH1404" s="325"/>
    </row>
    <row r="1405" spans="1:86" s="323" customFormat="1" x14ac:dyDescent="0.25">
      <c r="A1405" s="102"/>
      <c r="B1405" s="102"/>
      <c r="C1405" s="102"/>
      <c r="D1405" s="102"/>
      <c r="E1405" s="102"/>
      <c r="F1405" s="102"/>
      <c r="G1405" s="102"/>
      <c r="AH1405" s="324"/>
      <c r="AI1405" s="324"/>
      <c r="AP1405" s="324"/>
      <c r="AQ1405" s="324"/>
      <c r="BD1405" s="324"/>
      <c r="BE1405" s="324"/>
      <c r="BF1405" s="324"/>
      <c r="BG1405" s="324"/>
      <c r="BH1405" s="324"/>
      <c r="BI1405" s="324"/>
      <c r="BJ1405" s="324"/>
      <c r="BK1405" s="324"/>
      <c r="BL1405" s="324"/>
      <c r="BM1405" s="324"/>
      <c r="BN1405" s="324"/>
      <c r="BO1405" s="324"/>
      <c r="BW1405" s="325"/>
      <c r="BX1405" s="325"/>
      <c r="BY1405" s="325"/>
      <c r="BZ1405" s="325"/>
      <c r="CA1405" s="325"/>
      <c r="CB1405" s="325"/>
      <c r="CC1405" s="325"/>
      <c r="CD1405" s="325"/>
      <c r="CE1405" s="325"/>
      <c r="CF1405" s="325"/>
      <c r="CG1405" s="325"/>
      <c r="CH1405" s="325"/>
    </row>
    <row r="1406" spans="1:86" s="323" customFormat="1" x14ac:dyDescent="0.25">
      <c r="A1406" s="102"/>
      <c r="B1406" s="102"/>
      <c r="C1406" s="102"/>
      <c r="D1406" s="102"/>
      <c r="E1406" s="102"/>
      <c r="F1406" s="102"/>
      <c r="G1406" s="102"/>
      <c r="AH1406" s="324"/>
      <c r="AI1406" s="324"/>
      <c r="AP1406" s="324"/>
      <c r="AQ1406" s="324"/>
      <c r="BD1406" s="324"/>
      <c r="BE1406" s="324"/>
      <c r="BF1406" s="324"/>
      <c r="BG1406" s="324"/>
      <c r="BH1406" s="324"/>
      <c r="BI1406" s="324"/>
      <c r="BJ1406" s="324"/>
      <c r="BK1406" s="324"/>
      <c r="BL1406" s="324"/>
      <c r="BM1406" s="324"/>
      <c r="BN1406" s="324"/>
      <c r="BO1406" s="324"/>
      <c r="BW1406" s="325"/>
      <c r="BX1406" s="325"/>
      <c r="BY1406" s="325"/>
      <c r="BZ1406" s="325"/>
      <c r="CA1406" s="325"/>
      <c r="CB1406" s="325"/>
      <c r="CC1406" s="325"/>
      <c r="CD1406" s="325"/>
      <c r="CE1406" s="325"/>
      <c r="CF1406" s="325"/>
      <c r="CG1406" s="325"/>
      <c r="CH1406" s="325"/>
    </row>
    <row r="1407" spans="1:86" s="323" customFormat="1" x14ac:dyDescent="0.25">
      <c r="A1407" s="102"/>
      <c r="B1407" s="102"/>
      <c r="C1407" s="102"/>
      <c r="D1407" s="102"/>
      <c r="E1407" s="102"/>
      <c r="F1407" s="102"/>
      <c r="G1407" s="102"/>
      <c r="AH1407" s="324"/>
      <c r="AI1407" s="324"/>
      <c r="AP1407" s="324"/>
      <c r="AQ1407" s="324"/>
      <c r="BD1407" s="324"/>
      <c r="BE1407" s="324"/>
      <c r="BF1407" s="324"/>
      <c r="BG1407" s="324"/>
      <c r="BH1407" s="324"/>
      <c r="BI1407" s="324"/>
      <c r="BJ1407" s="324"/>
      <c r="BK1407" s="324"/>
      <c r="BL1407" s="324"/>
      <c r="BM1407" s="324"/>
      <c r="BN1407" s="324"/>
      <c r="BO1407" s="324"/>
      <c r="BW1407" s="325"/>
      <c r="BX1407" s="325"/>
      <c r="BY1407" s="325"/>
      <c r="BZ1407" s="325"/>
      <c r="CA1407" s="325"/>
      <c r="CB1407" s="325"/>
      <c r="CC1407" s="325"/>
      <c r="CD1407" s="325"/>
      <c r="CE1407" s="325"/>
      <c r="CF1407" s="325"/>
      <c r="CG1407" s="325"/>
      <c r="CH1407" s="325"/>
    </row>
    <row r="1408" spans="1:86" s="323" customFormat="1" x14ac:dyDescent="0.25">
      <c r="A1408" s="102"/>
      <c r="B1408" s="102"/>
      <c r="C1408" s="102"/>
      <c r="D1408" s="102"/>
      <c r="E1408" s="102"/>
      <c r="F1408" s="102"/>
      <c r="G1408" s="102"/>
      <c r="AH1408" s="324"/>
      <c r="AI1408" s="324"/>
      <c r="AP1408" s="324"/>
      <c r="AQ1408" s="324"/>
      <c r="BD1408" s="324"/>
      <c r="BE1408" s="324"/>
      <c r="BF1408" s="324"/>
      <c r="BG1408" s="324"/>
      <c r="BH1408" s="324"/>
      <c r="BI1408" s="324"/>
      <c r="BJ1408" s="324"/>
      <c r="BK1408" s="324"/>
      <c r="BL1408" s="324"/>
      <c r="BM1408" s="324"/>
      <c r="BN1408" s="324"/>
      <c r="BO1408" s="324"/>
      <c r="BW1408" s="325"/>
      <c r="BX1408" s="325"/>
      <c r="BY1408" s="325"/>
      <c r="BZ1408" s="325"/>
      <c r="CA1408" s="325"/>
      <c r="CB1408" s="325"/>
      <c r="CC1408" s="325"/>
      <c r="CD1408" s="325"/>
      <c r="CE1408" s="325"/>
      <c r="CF1408" s="325"/>
      <c r="CG1408" s="325"/>
      <c r="CH1408" s="325"/>
    </row>
    <row r="1409" spans="1:86" s="323" customFormat="1" x14ac:dyDescent="0.25">
      <c r="A1409" s="102"/>
      <c r="B1409" s="102"/>
      <c r="C1409" s="102"/>
      <c r="D1409" s="102"/>
      <c r="E1409" s="102"/>
      <c r="F1409" s="102"/>
      <c r="G1409" s="102"/>
      <c r="AH1409" s="324"/>
      <c r="AI1409" s="324"/>
      <c r="AP1409" s="324"/>
      <c r="AQ1409" s="324"/>
      <c r="BD1409" s="324"/>
      <c r="BE1409" s="324"/>
      <c r="BF1409" s="324"/>
      <c r="BG1409" s="324"/>
      <c r="BH1409" s="324"/>
      <c r="BI1409" s="324"/>
      <c r="BJ1409" s="324"/>
      <c r="BK1409" s="324"/>
      <c r="BL1409" s="324"/>
      <c r="BM1409" s="324"/>
      <c r="BN1409" s="324"/>
      <c r="BO1409" s="324"/>
      <c r="BW1409" s="325"/>
      <c r="BX1409" s="325"/>
      <c r="BY1409" s="325"/>
      <c r="BZ1409" s="325"/>
      <c r="CA1409" s="325"/>
      <c r="CB1409" s="325"/>
      <c r="CC1409" s="325"/>
      <c r="CD1409" s="325"/>
      <c r="CE1409" s="325"/>
      <c r="CF1409" s="325"/>
      <c r="CG1409" s="325"/>
      <c r="CH1409" s="325"/>
    </row>
    <row r="1410" spans="1:86" s="323" customFormat="1" x14ac:dyDescent="0.25">
      <c r="A1410" s="102"/>
      <c r="B1410" s="102"/>
      <c r="C1410" s="102"/>
      <c r="D1410" s="102"/>
      <c r="E1410" s="102"/>
      <c r="F1410" s="102"/>
      <c r="G1410" s="102"/>
      <c r="AH1410" s="324"/>
      <c r="AI1410" s="324"/>
      <c r="AP1410" s="324"/>
      <c r="AQ1410" s="324"/>
      <c r="BD1410" s="324"/>
      <c r="BE1410" s="324"/>
      <c r="BF1410" s="324"/>
      <c r="BG1410" s="324"/>
      <c r="BH1410" s="324"/>
      <c r="BI1410" s="324"/>
      <c r="BJ1410" s="324"/>
      <c r="BK1410" s="324"/>
      <c r="BL1410" s="324"/>
      <c r="BM1410" s="324"/>
      <c r="BN1410" s="324"/>
      <c r="BO1410" s="324"/>
      <c r="BW1410" s="325"/>
      <c r="BX1410" s="325"/>
      <c r="BY1410" s="325"/>
      <c r="BZ1410" s="325"/>
      <c r="CA1410" s="325"/>
      <c r="CB1410" s="325"/>
      <c r="CC1410" s="325"/>
      <c r="CD1410" s="325"/>
      <c r="CE1410" s="325"/>
      <c r="CF1410" s="325"/>
      <c r="CG1410" s="325"/>
      <c r="CH1410" s="325"/>
    </row>
    <row r="1411" spans="1:86" s="323" customFormat="1" x14ac:dyDescent="0.25">
      <c r="A1411" s="102"/>
      <c r="B1411" s="102"/>
      <c r="C1411" s="102"/>
      <c r="D1411" s="102"/>
      <c r="E1411" s="102"/>
      <c r="F1411" s="102"/>
      <c r="G1411" s="102"/>
      <c r="AH1411" s="324"/>
      <c r="AI1411" s="324"/>
      <c r="AP1411" s="324"/>
      <c r="AQ1411" s="324"/>
      <c r="BD1411" s="324"/>
      <c r="BE1411" s="324"/>
      <c r="BF1411" s="324"/>
      <c r="BG1411" s="324"/>
      <c r="BH1411" s="324"/>
      <c r="BI1411" s="324"/>
      <c r="BJ1411" s="324"/>
      <c r="BK1411" s="324"/>
      <c r="BL1411" s="324"/>
      <c r="BM1411" s="324"/>
      <c r="BN1411" s="324"/>
      <c r="BO1411" s="324"/>
      <c r="BW1411" s="325"/>
      <c r="BX1411" s="325"/>
      <c r="BY1411" s="325"/>
      <c r="BZ1411" s="325"/>
      <c r="CA1411" s="325"/>
      <c r="CB1411" s="325"/>
      <c r="CC1411" s="325"/>
      <c r="CD1411" s="325"/>
      <c r="CE1411" s="325"/>
      <c r="CF1411" s="325"/>
      <c r="CG1411" s="325"/>
      <c r="CH1411" s="325"/>
    </row>
    <row r="1412" spans="1:86" s="323" customFormat="1" x14ac:dyDescent="0.25">
      <c r="A1412" s="102"/>
      <c r="B1412" s="102"/>
      <c r="C1412" s="102"/>
      <c r="D1412" s="102"/>
      <c r="E1412" s="102"/>
      <c r="F1412" s="102"/>
      <c r="G1412" s="102"/>
      <c r="AH1412" s="324"/>
      <c r="AI1412" s="324"/>
      <c r="AP1412" s="324"/>
      <c r="AQ1412" s="324"/>
      <c r="BD1412" s="324"/>
      <c r="BE1412" s="324"/>
      <c r="BF1412" s="324"/>
      <c r="BG1412" s="324"/>
      <c r="BH1412" s="324"/>
      <c r="BI1412" s="324"/>
      <c r="BJ1412" s="324"/>
      <c r="BK1412" s="324"/>
      <c r="BL1412" s="324"/>
      <c r="BM1412" s="324"/>
      <c r="BN1412" s="324"/>
      <c r="BO1412" s="324"/>
      <c r="BW1412" s="325"/>
      <c r="BX1412" s="325"/>
      <c r="BY1412" s="325"/>
      <c r="BZ1412" s="325"/>
      <c r="CA1412" s="325"/>
      <c r="CB1412" s="325"/>
      <c r="CC1412" s="325"/>
      <c r="CD1412" s="325"/>
      <c r="CE1412" s="325"/>
      <c r="CF1412" s="325"/>
      <c r="CG1412" s="325"/>
      <c r="CH1412" s="325"/>
    </row>
    <row r="1413" spans="1:86" s="323" customFormat="1" x14ac:dyDescent="0.25">
      <c r="A1413" s="102"/>
      <c r="B1413" s="102"/>
      <c r="C1413" s="102"/>
      <c r="D1413" s="102"/>
      <c r="E1413" s="102"/>
      <c r="F1413" s="102"/>
      <c r="G1413" s="102"/>
      <c r="AH1413" s="324"/>
      <c r="AI1413" s="324"/>
      <c r="AP1413" s="324"/>
      <c r="AQ1413" s="324"/>
      <c r="BD1413" s="324"/>
      <c r="BE1413" s="324"/>
      <c r="BF1413" s="324"/>
      <c r="BG1413" s="324"/>
      <c r="BH1413" s="324"/>
      <c r="BI1413" s="324"/>
      <c r="BJ1413" s="324"/>
      <c r="BK1413" s="324"/>
      <c r="BL1413" s="324"/>
      <c r="BM1413" s="324"/>
      <c r="BN1413" s="324"/>
      <c r="BO1413" s="324"/>
      <c r="BW1413" s="325"/>
      <c r="BX1413" s="325"/>
      <c r="BY1413" s="325"/>
      <c r="BZ1413" s="325"/>
      <c r="CA1413" s="325"/>
      <c r="CB1413" s="325"/>
      <c r="CC1413" s="325"/>
      <c r="CD1413" s="325"/>
      <c r="CE1413" s="325"/>
      <c r="CF1413" s="325"/>
      <c r="CG1413" s="325"/>
      <c r="CH1413" s="325"/>
    </row>
    <row r="1414" spans="1:86" s="323" customFormat="1" x14ac:dyDescent="0.25">
      <c r="A1414" s="102"/>
      <c r="B1414" s="102"/>
      <c r="C1414" s="102"/>
      <c r="D1414" s="102"/>
      <c r="E1414" s="102"/>
      <c r="F1414" s="102"/>
      <c r="G1414" s="102"/>
      <c r="AH1414" s="324"/>
      <c r="AI1414" s="324"/>
      <c r="AP1414" s="324"/>
      <c r="AQ1414" s="324"/>
      <c r="BD1414" s="324"/>
      <c r="BE1414" s="324"/>
      <c r="BF1414" s="324"/>
      <c r="BG1414" s="324"/>
      <c r="BH1414" s="324"/>
      <c r="BI1414" s="324"/>
      <c r="BJ1414" s="324"/>
      <c r="BK1414" s="324"/>
      <c r="BL1414" s="324"/>
      <c r="BM1414" s="324"/>
      <c r="BN1414" s="324"/>
      <c r="BO1414" s="324"/>
      <c r="BW1414" s="325"/>
      <c r="BX1414" s="325"/>
      <c r="BY1414" s="325"/>
      <c r="BZ1414" s="325"/>
      <c r="CA1414" s="325"/>
      <c r="CB1414" s="325"/>
      <c r="CC1414" s="325"/>
      <c r="CD1414" s="325"/>
      <c r="CE1414" s="325"/>
      <c r="CF1414" s="325"/>
      <c r="CG1414" s="325"/>
      <c r="CH1414" s="325"/>
    </row>
    <row r="1415" spans="1:86" s="323" customFormat="1" x14ac:dyDescent="0.25">
      <c r="A1415" s="102"/>
      <c r="B1415" s="102"/>
      <c r="C1415" s="102"/>
      <c r="D1415" s="102"/>
      <c r="E1415" s="102"/>
      <c r="F1415" s="102"/>
      <c r="G1415" s="102"/>
      <c r="AH1415" s="324"/>
      <c r="AI1415" s="324"/>
      <c r="AP1415" s="324"/>
      <c r="AQ1415" s="324"/>
      <c r="BD1415" s="324"/>
      <c r="BE1415" s="324"/>
      <c r="BF1415" s="324"/>
      <c r="BG1415" s="324"/>
      <c r="BH1415" s="324"/>
      <c r="BI1415" s="324"/>
      <c r="BJ1415" s="324"/>
      <c r="BK1415" s="324"/>
      <c r="BL1415" s="324"/>
      <c r="BM1415" s="324"/>
      <c r="BN1415" s="324"/>
      <c r="BO1415" s="324"/>
      <c r="BW1415" s="325"/>
      <c r="BX1415" s="325"/>
      <c r="BY1415" s="325"/>
      <c r="BZ1415" s="325"/>
      <c r="CA1415" s="325"/>
      <c r="CB1415" s="325"/>
      <c r="CC1415" s="325"/>
      <c r="CD1415" s="325"/>
      <c r="CE1415" s="325"/>
      <c r="CF1415" s="325"/>
      <c r="CG1415" s="325"/>
      <c r="CH1415" s="325"/>
    </row>
    <row r="1416" spans="1:86" s="323" customFormat="1" x14ac:dyDescent="0.25">
      <c r="A1416" s="102"/>
      <c r="B1416" s="102"/>
      <c r="C1416" s="102"/>
      <c r="D1416" s="102"/>
      <c r="E1416" s="102"/>
      <c r="F1416" s="102"/>
      <c r="G1416" s="102"/>
      <c r="AH1416" s="324"/>
      <c r="AI1416" s="324"/>
      <c r="AP1416" s="324"/>
      <c r="AQ1416" s="324"/>
      <c r="BD1416" s="324"/>
      <c r="BE1416" s="324"/>
      <c r="BF1416" s="324"/>
      <c r="BG1416" s="324"/>
      <c r="BH1416" s="324"/>
      <c r="BI1416" s="324"/>
      <c r="BJ1416" s="324"/>
      <c r="BK1416" s="324"/>
      <c r="BL1416" s="324"/>
      <c r="BM1416" s="324"/>
      <c r="BN1416" s="324"/>
      <c r="BO1416" s="324"/>
      <c r="BW1416" s="325"/>
      <c r="BX1416" s="325"/>
      <c r="BY1416" s="325"/>
      <c r="BZ1416" s="325"/>
      <c r="CA1416" s="325"/>
      <c r="CB1416" s="325"/>
      <c r="CC1416" s="325"/>
      <c r="CD1416" s="325"/>
      <c r="CE1416" s="325"/>
      <c r="CF1416" s="325"/>
      <c r="CG1416" s="325"/>
      <c r="CH1416" s="325"/>
    </row>
    <row r="1417" spans="1:86" s="323" customFormat="1" x14ac:dyDescent="0.25">
      <c r="A1417" s="102"/>
      <c r="B1417" s="102"/>
      <c r="C1417" s="102"/>
      <c r="D1417" s="102"/>
      <c r="E1417" s="102"/>
      <c r="F1417" s="102"/>
      <c r="G1417" s="102"/>
      <c r="AH1417" s="324"/>
      <c r="AI1417" s="324"/>
      <c r="AP1417" s="324"/>
      <c r="AQ1417" s="324"/>
      <c r="BD1417" s="324"/>
      <c r="BE1417" s="324"/>
      <c r="BF1417" s="324"/>
      <c r="BG1417" s="324"/>
      <c r="BH1417" s="324"/>
      <c r="BI1417" s="324"/>
      <c r="BJ1417" s="324"/>
      <c r="BK1417" s="324"/>
      <c r="BL1417" s="324"/>
      <c r="BM1417" s="324"/>
      <c r="BN1417" s="324"/>
      <c r="BO1417" s="324"/>
      <c r="BW1417" s="325"/>
      <c r="BX1417" s="325"/>
      <c r="BY1417" s="325"/>
      <c r="BZ1417" s="325"/>
      <c r="CA1417" s="325"/>
      <c r="CB1417" s="325"/>
      <c r="CC1417" s="325"/>
      <c r="CD1417" s="325"/>
      <c r="CE1417" s="325"/>
      <c r="CF1417" s="325"/>
      <c r="CG1417" s="325"/>
      <c r="CH1417" s="325"/>
    </row>
    <row r="1418" spans="1:86" s="323" customFormat="1" x14ac:dyDescent="0.25">
      <c r="A1418" s="102"/>
      <c r="B1418" s="102"/>
      <c r="C1418" s="102"/>
      <c r="D1418" s="102"/>
      <c r="E1418" s="102"/>
      <c r="F1418" s="102"/>
      <c r="G1418" s="102"/>
      <c r="AH1418" s="324"/>
      <c r="AI1418" s="324"/>
      <c r="AP1418" s="324"/>
      <c r="AQ1418" s="324"/>
      <c r="BD1418" s="324"/>
      <c r="BE1418" s="324"/>
      <c r="BF1418" s="324"/>
      <c r="BG1418" s="324"/>
      <c r="BH1418" s="324"/>
      <c r="BI1418" s="324"/>
      <c r="BJ1418" s="324"/>
      <c r="BK1418" s="324"/>
      <c r="BL1418" s="324"/>
      <c r="BM1418" s="324"/>
      <c r="BN1418" s="324"/>
      <c r="BO1418" s="324"/>
      <c r="BW1418" s="325"/>
      <c r="BX1418" s="325"/>
      <c r="BY1418" s="325"/>
      <c r="BZ1418" s="325"/>
      <c r="CA1418" s="325"/>
      <c r="CB1418" s="325"/>
      <c r="CC1418" s="325"/>
      <c r="CD1418" s="325"/>
      <c r="CE1418" s="325"/>
      <c r="CF1418" s="325"/>
      <c r="CG1418" s="325"/>
      <c r="CH1418" s="325"/>
    </row>
    <row r="1419" spans="1:86" s="323" customFormat="1" x14ac:dyDescent="0.25">
      <c r="A1419" s="102"/>
      <c r="B1419" s="102"/>
      <c r="C1419" s="102"/>
      <c r="D1419" s="102"/>
      <c r="E1419" s="102"/>
      <c r="F1419" s="102"/>
      <c r="G1419" s="102"/>
      <c r="AH1419" s="324"/>
      <c r="AI1419" s="324"/>
      <c r="AP1419" s="324"/>
      <c r="AQ1419" s="324"/>
      <c r="BD1419" s="324"/>
      <c r="BE1419" s="324"/>
      <c r="BF1419" s="324"/>
      <c r="BG1419" s="324"/>
      <c r="BH1419" s="324"/>
      <c r="BI1419" s="324"/>
      <c r="BJ1419" s="324"/>
      <c r="BK1419" s="324"/>
      <c r="BL1419" s="324"/>
      <c r="BM1419" s="324"/>
      <c r="BN1419" s="324"/>
      <c r="BO1419" s="324"/>
      <c r="BW1419" s="325"/>
      <c r="BX1419" s="325"/>
      <c r="BY1419" s="325"/>
      <c r="BZ1419" s="325"/>
      <c r="CA1419" s="325"/>
      <c r="CB1419" s="325"/>
      <c r="CC1419" s="325"/>
      <c r="CD1419" s="325"/>
      <c r="CE1419" s="325"/>
      <c r="CF1419" s="325"/>
      <c r="CG1419" s="325"/>
      <c r="CH1419" s="325"/>
    </row>
    <row r="1420" spans="1:86" s="323" customFormat="1" x14ac:dyDescent="0.25">
      <c r="A1420" s="102"/>
      <c r="B1420" s="102"/>
      <c r="C1420" s="102"/>
      <c r="D1420" s="102"/>
      <c r="E1420" s="102"/>
      <c r="F1420" s="102"/>
      <c r="G1420" s="102"/>
      <c r="AH1420" s="324"/>
      <c r="AI1420" s="324"/>
      <c r="AP1420" s="324"/>
      <c r="AQ1420" s="324"/>
      <c r="BD1420" s="324"/>
      <c r="BE1420" s="324"/>
      <c r="BF1420" s="324"/>
      <c r="BG1420" s="324"/>
      <c r="BH1420" s="324"/>
      <c r="BI1420" s="324"/>
      <c r="BJ1420" s="324"/>
      <c r="BK1420" s="324"/>
      <c r="BL1420" s="324"/>
      <c r="BM1420" s="324"/>
      <c r="BN1420" s="324"/>
      <c r="BO1420" s="324"/>
      <c r="BW1420" s="325"/>
      <c r="BX1420" s="325"/>
      <c r="BY1420" s="325"/>
      <c r="BZ1420" s="325"/>
      <c r="CA1420" s="325"/>
      <c r="CB1420" s="325"/>
      <c r="CC1420" s="325"/>
      <c r="CD1420" s="325"/>
      <c r="CE1420" s="325"/>
      <c r="CF1420" s="325"/>
      <c r="CG1420" s="325"/>
      <c r="CH1420" s="325"/>
    </row>
    <row r="1421" spans="1:86" s="323" customFormat="1" x14ac:dyDescent="0.25">
      <c r="A1421" s="102"/>
      <c r="B1421" s="102"/>
      <c r="C1421" s="102"/>
      <c r="D1421" s="102"/>
      <c r="E1421" s="102"/>
      <c r="F1421" s="102"/>
      <c r="G1421" s="102"/>
      <c r="AH1421" s="324"/>
      <c r="AI1421" s="324"/>
      <c r="AP1421" s="324"/>
      <c r="AQ1421" s="324"/>
      <c r="BD1421" s="324"/>
      <c r="BE1421" s="324"/>
      <c r="BF1421" s="324"/>
      <c r="BG1421" s="324"/>
      <c r="BH1421" s="324"/>
      <c r="BI1421" s="324"/>
      <c r="BJ1421" s="324"/>
      <c r="BK1421" s="324"/>
      <c r="BL1421" s="324"/>
      <c r="BM1421" s="324"/>
      <c r="BN1421" s="324"/>
      <c r="BO1421" s="324"/>
      <c r="BW1421" s="325"/>
      <c r="BX1421" s="325"/>
      <c r="BY1421" s="325"/>
      <c r="BZ1421" s="325"/>
      <c r="CA1421" s="325"/>
      <c r="CB1421" s="325"/>
      <c r="CC1421" s="325"/>
      <c r="CD1421" s="325"/>
      <c r="CE1421" s="325"/>
      <c r="CF1421" s="325"/>
      <c r="CG1421" s="325"/>
      <c r="CH1421" s="325"/>
    </row>
    <row r="1422" spans="1:86" s="323" customFormat="1" x14ac:dyDescent="0.25">
      <c r="A1422" s="102"/>
      <c r="B1422" s="102"/>
      <c r="C1422" s="102"/>
      <c r="D1422" s="102"/>
      <c r="E1422" s="102"/>
      <c r="F1422" s="102"/>
      <c r="G1422" s="102"/>
      <c r="AH1422" s="324"/>
      <c r="AI1422" s="324"/>
      <c r="AP1422" s="324"/>
      <c r="AQ1422" s="324"/>
      <c r="BD1422" s="324"/>
      <c r="BE1422" s="324"/>
      <c r="BF1422" s="324"/>
      <c r="BG1422" s="324"/>
      <c r="BH1422" s="324"/>
      <c r="BI1422" s="324"/>
      <c r="BJ1422" s="324"/>
      <c r="BK1422" s="324"/>
      <c r="BL1422" s="324"/>
      <c r="BM1422" s="324"/>
      <c r="BN1422" s="324"/>
      <c r="BO1422" s="324"/>
      <c r="BW1422" s="325"/>
      <c r="BX1422" s="325"/>
      <c r="BY1422" s="325"/>
      <c r="BZ1422" s="325"/>
      <c r="CA1422" s="325"/>
      <c r="CB1422" s="325"/>
      <c r="CC1422" s="325"/>
      <c r="CD1422" s="325"/>
      <c r="CE1422" s="325"/>
      <c r="CF1422" s="325"/>
      <c r="CG1422" s="325"/>
      <c r="CH1422" s="325"/>
    </row>
    <row r="1423" spans="1:86" s="323" customFormat="1" x14ac:dyDescent="0.25">
      <c r="A1423" s="102"/>
      <c r="B1423" s="102"/>
      <c r="C1423" s="102"/>
      <c r="D1423" s="102"/>
      <c r="E1423" s="102"/>
      <c r="F1423" s="102"/>
      <c r="G1423" s="102"/>
      <c r="AH1423" s="324"/>
      <c r="AI1423" s="324"/>
      <c r="AP1423" s="324"/>
      <c r="AQ1423" s="324"/>
      <c r="BD1423" s="324"/>
      <c r="BE1423" s="324"/>
      <c r="BF1423" s="324"/>
      <c r="BG1423" s="324"/>
      <c r="BH1423" s="324"/>
      <c r="BI1423" s="324"/>
      <c r="BJ1423" s="324"/>
      <c r="BK1423" s="324"/>
      <c r="BL1423" s="324"/>
      <c r="BM1423" s="324"/>
      <c r="BN1423" s="324"/>
      <c r="BO1423" s="324"/>
      <c r="BW1423" s="325"/>
      <c r="BX1423" s="325"/>
      <c r="BY1423" s="325"/>
      <c r="BZ1423" s="325"/>
      <c r="CA1423" s="325"/>
      <c r="CB1423" s="325"/>
      <c r="CC1423" s="325"/>
      <c r="CD1423" s="325"/>
      <c r="CE1423" s="325"/>
      <c r="CF1423" s="325"/>
      <c r="CG1423" s="325"/>
      <c r="CH1423" s="325"/>
    </row>
    <row r="1424" spans="1:86" s="323" customFormat="1" x14ac:dyDescent="0.25">
      <c r="A1424" s="102"/>
      <c r="B1424" s="102"/>
      <c r="C1424" s="102"/>
      <c r="D1424" s="102"/>
      <c r="E1424" s="102"/>
      <c r="F1424" s="102"/>
      <c r="G1424" s="102"/>
      <c r="AH1424" s="324"/>
      <c r="AI1424" s="324"/>
      <c r="AP1424" s="324"/>
      <c r="AQ1424" s="324"/>
      <c r="BD1424" s="324"/>
      <c r="BE1424" s="324"/>
      <c r="BF1424" s="324"/>
      <c r="BG1424" s="324"/>
      <c r="BH1424" s="324"/>
      <c r="BI1424" s="324"/>
      <c r="BJ1424" s="324"/>
      <c r="BK1424" s="324"/>
      <c r="BL1424" s="324"/>
      <c r="BM1424" s="324"/>
      <c r="BN1424" s="324"/>
      <c r="BO1424" s="324"/>
      <c r="BW1424" s="325"/>
      <c r="BX1424" s="325"/>
      <c r="BY1424" s="325"/>
      <c r="BZ1424" s="325"/>
      <c r="CA1424" s="325"/>
      <c r="CB1424" s="325"/>
      <c r="CC1424" s="325"/>
      <c r="CD1424" s="325"/>
      <c r="CE1424" s="325"/>
      <c r="CF1424" s="325"/>
      <c r="CG1424" s="325"/>
      <c r="CH1424" s="325"/>
    </row>
    <row r="1425" spans="1:86" s="323" customFormat="1" x14ac:dyDescent="0.25">
      <c r="A1425" s="102"/>
      <c r="B1425" s="102"/>
      <c r="C1425" s="102"/>
      <c r="D1425" s="102"/>
      <c r="E1425" s="102"/>
      <c r="F1425" s="102"/>
      <c r="G1425" s="102"/>
      <c r="AH1425" s="324"/>
      <c r="AI1425" s="324"/>
      <c r="AP1425" s="324"/>
      <c r="AQ1425" s="324"/>
      <c r="BD1425" s="324"/>
      <c r="BE1425" s="324"/>
      <c r="BF1425" s="324"/>
      <c r="BG1425" s="324"/>
      <c r="BH1425" s="324"/>
      <c r="BI1425" s="324"/>
      <c r="BJ1425" s="324"/>
      <c r="BK1425" s="324"/>
      <c r="BL1425" s="324"/>
      <c r="BM1425" s="324"/>
      <c r="BN1425" s="324"/>
      <c r="BO1425" s="324"/>
      <c r="BW1425" s="325"/>
      <c r="BX1425" s="325"/>
      <c r="BY1425" s="325"/>
      <c r="BZ1425" s="325"/>
      <c r="CA1425" s="325"/>
      <c r="CB1425" s="325"/>
      <c r="CC1425" s="325"/>
      <c r="CD1425" s="325"/>
      <c r="CE1425" s="325"/>
      <c r="CF1425" s="325"/>
      <c r="CG1425" s="325"/>
      <c r="CH1425" s="325"/>
    </row>
    <row r="1426" spans="1:86" s="323" customFormat="1" x14ac:dyDescent="0.25">
      <c r="A1426" s="102"/>
      <c r="B1426" s="102"/>
      <c r="C1426" s="102"/>
      <c r="D1426" s="102"/>
      <c r="E1426" s="102"/>
      <c r="F1426" s="102"/>
      <c r="G1426" s="102"/>
      <c r="AH1426" s="324"/>
      <c r="AI1426" s="324"/>
      <c r="AP1426" s="324"/>
      <c r="AQ1426" s="324"/>
      <c r="BD1426" s="324"/>
      <c r="BE1426" s="324"/>
      <c r="BF1426" s="324"/>
      <c r="BG1426" s="324"/>
      <c r="BH1426" s="324"/>
      <c r="BI1426" s="324"/>
      <c r="BJ1426" s="324"/>
      <c r="BK1426" s="324"/>
      <c r="BL1426" s="324"/>
      <c r="BM1426" s="324"/>
      <c r="BN1426" s="324"/>
      <c r="BO1426" s="324"/>
      <c r="BW1426" s="325"/>
      <c r="BX1426" s="325"/>
      <c r="BY1426" s="325"/>
      <c r="BZ1426" s="325"/>
      <c r="CA1426" s="325"/>
      <c r="CB1426" s="325"/>
      <c r="CC1426" s="325"/>
      <c r="CD1426" s="325"/>
      <c r="CE1426" s="325"/>
      <c r="CF1426" s="325"/>
      <c r="CG1426" s="325"/>
      <c r="CH1426" s="325"/>
    </row>
    <row r="1427" spans="1:86" s="323" customFormat="1" x14ac:dyDescent="0.25">
      <c r="A1427" s="102"/>
      <c r="B1427" s="102"/>
      <c r="C1427" s="102"/>
      <c r="D1427" s="102"/>
      <c r="E1427" s="102"/>
      <c r="F1427" s="102"/>
      <c r="G1427" s="102"/>
      <c r="AH1427" s="324"/>
      <c r="AI1427" s="324"/>
      <c r="AP1427" s="324"/>
      <c r="AQ1427" s="324"/>
      <c r="BD1427" s="324"/>
      <c r="BE1427" s="324"/>
      <c r="BF1427" s="324"/>
      <c r="BG1427" s="324"/>
      <c r="BH1427" s="324"/>
      <c r="BI1427" s="324"/>
      <c r="BJ1427" s="324"/>
      <c r="BK1427" s="324"/>
      <c r="BL1427" s="324"/>
      <c r="BM1427" s="324"/>
      <c r="BN1427" s="324"/>
      <c r="BO1427" s="324"/>
      <c r="BW1427" s="325"/>
      <c r="BX1427" s="325"/>
      <c r="BY1427" s="325"/>
      <c r="BZ1427" s="325"/>
      <c r="CA1427" s="325"/>
      <c r="CB1427" s="325"/>
      <c r="CC1427" s="325"/>
      <c r="CD1427" s="325"/>
      <c r="CE1427" s="325"/>
      <c r="CF1427" s="325"/>
      <c r="CG1427" s="325"/>
      <c r="CH1427" s="325"/>
    </row>
    <row r="1428" spans="1:86" s="323" customFormat="1" x14ac:dyDescent="0.25">
      <c r="A1428" s="102"/>
      <c r="B1428" s="102"/>
      <c r="C1428" s="102"/>
      <c r="D1428" s="102"/>
      <c r="E1428" s="102"/>
      <c r="F1428" s="102"/>
      <c r="G1428" s="102"/>
      <c r="AH1428" s="324"/>
      <c r="AI1428" s="324"/>
      <c r="AP1428" s="324"/>
      <c r="AQ1428" s="324"/>
      <c r="BD1428" s="324"/>
      <c r="BE1428" s="324"/>
      <c r="BF1428" s="324"/>
      <c r="BG1428" s="324"/>
      <c r="BH1428" s="324"/>
      <c r="BI1428" s="324"/>
      <c r="BJ1428" s="324"/>
      <c r="BK1428" s="324"/>
      <c r="BL1428" s="324"/>
      <c r="BM1428" s="324"/>
      <c r="BN1428" s="324"/>
      <c r="BO1428" s="324"/>
      <c r="BW1428" s="325"/>
      <c r="BX1428" s="325"/>
      <c r="BY1428" s="325"/>
      <c r="BZ1428" s="325"/>
      <c r="CA1428" s="325"/>
      <c r="CB1428" s="325"/>
      <c r="CC1428" s="325"/>
      <c r="CD1428" s="325"/>
      <c r="CE1428" s="325"/>
      <c r="CF1428" s="325"/>
      <c r="CG1428" s="325"/>
      <c r="CH1428" s="325"/>
    </row>
    <row r="1429" spans="1:86" s="323" customFormat="1" x14ac:dyDescent="0.25">
      <c r="A1429" s="102"/>
      <c r="B1429" s="102"/>
      <c r="C1429" s="102"/>
      <c r="D1429" s="102"/>
      <c r="E1429" s="102"/>
      <c r="F1429" s="102"/>
      <c r="G1429" s="102"/>
      <c r="AH1429" s="324"/>
      <c r="AI1429" s="324"/>
      <c r="AP1429" s="324"/>
      <c r="AQ1429" s="324"/>
      <c r="BD1429" s="324"/>
      <c r="BE1429" s="324"/>
      <c r="BF1429" s="324"/>
      <c r="BG1429" s="324"/>
      <c r="BH1429" s="324"/>
      <c r="BI1429" s="324"/>
      <c r="BJ1429" s="324"/>
      <c r="BK1429" s="324"/>
      <c r="BL1429" s="324"/>
      <c r="BM1429" s="324"/>
      <c r="BN1429" s="324"/>
      <c r="BO1429" s="324"/>
      <c r="BW1429" s="325"/>
      <c r="BX1429" s="325"/>
      <c r="BY1429" s="325"/>
      <c r="BZ1429" s="325"/>
      <c r="CA1429" s="325"/>
      <c r="CB1429" s="325"/>
      <c r="CC1429" s="325"/>
      <c r="CD1429" s="325"/>
      <c r="CE1429" s="325"/>
      <c r="CF1429" s="325"/>
      <c r="CG1429" s="325"/>
      <c r="CH1429" s="325"/>
    </row>
    <row r="1430" spans="1:86" s="323" customFormat="1" x14ac:dyDescent="0.25">
      <c r="A1430" s="102"/>
      <c r="B1430" s="102"/>
      <c r="C1430" s="102"/>
      <c r="D1430" s="102"/>
      <c r="E1430" s="102"/>
      <c r="F1430" s="102"/>
      <c r="G1430" s="102"/>
      <c r="AH1430" s="324"/>
      <c r="AI1430" s="324"/>
      <c r="AP1430" s="324"/>
      <c r="AQ1430" s="324"/>
      <c r="BD1430" s="324"/>
      <c r="BE1430" s="324"/>
      <c r="BF1430" s="324"/>
      <c r="BG1430" s="324"/>
      <c r="BH1430" s="324"/>
      <c r="BI1430" s="324"/>
      <c r="BJ1430" s="324"/>
      <c r="BK1430" s="324"/>
      <c r="BL1430" s="324"/>
      <c r="BM1430" s="324"/>
      <c r="BN1430" s="324"/>
      <c r="BO1430" s="324"/>
      <c r="BW1430" s="325"/>
      <c r="BX1430" s="325"/>
      <c r="BY1430" s="325"/>
      <c r="BZ1430" s="325"/>
      <c r="CA1430" s="325"/>
      <c r="CB1430" s="325"/>
      <c r="CC1430" s="325"/>
      <c r="CD1430" s="325"/>
      <c r="CE1430" s="325"/>
      <c r="CF1430" s="325"/>
      <c r="CG1430" s="325"/>
      <c r="CH1430" s="325"/>
    </row>
    <row r="1431" spans="1:86" s="323" customFormat="1" x14ac:dyDescent="0.25">
      <c r="A1431" s="102"/>
      <c r="B1431" s="102"/>
      <c r="C1431" s="102"/>
      <c r="D1431" s="102"/>
      <c r="E1431" s="102"/>
      <c r="F1431" s="102"/>
      <c r="G1431" s="102"/>
      <c r="AH1431" s="324"/>
      <c r="AI1431" s="324"/>
      <c r="AP1431" s="324"/>
      <c r="AQ1431" s="324"/>
      <c r="BD1431" s="324"/>
      <c r="BE1431" s="324"/>
      <c r="BF1431" s="324"/>
      <c r="BG1431" s="324"/>
      <c r="BH1431" s="324"/>
      <c r="BI1431" s="324"/>
      <c r="BJ1431" s="324"/>
      <c r="BK1431" s="324"/>
      <c r="BL1431" s="324"/>
      <c r="BM1431" s="324"/>
      <c r="BN1431" s="324"/>
      <c r="BO1431" s="324"/>
      <c r="BW1431" s="325"/>
      <c r="BX1431" s="325"/>
      <c r="BY1431" s="325"/>
      <c r="BZ1431" s="325"/>
      <c r="CA1431" s="325"/>
      <c r="CB1431" s="325"/>
      <c r="CC1431" s="325"/>
      <c r="CD1431" s="325"/>
      <c r="CE1431" s="325"/>
      <c r="CF1431" s="325"/>
      <c r="CG1431" s="325"/>
      <c r="CH1431" s="325"/>
    </row>
    <row r="1432" spans="1:86" s="323" customFormat="1" x14ac:dyDescent="0.25">
      <c r="A1432" s="102"/>
      <c r="B1432" s="102"/>
      <c r="C1432" s="102"/>
      <c r="D1432" s="102"/>
      <c r="E1432" s="102"/>
      <c r="F1432" s="102"/>
      <c r="G1432" s="102"/>
      <c r="AH1432" s="324"/>
      <c r="AI1432" s="324"/>
      <c r="AP1432" s="324"/>
      <c r="AQ1432" s="324"/>
      <c r="BD1432" s="324"/>
      <c r="BE1432" s="324"/>
      <c r="BF1432" s="324"/>
      <c r="BG1432" s="324"/>
      <c r="BH1432" s="324"/>
      <c r="BI1432" s="324"/>
      <c r="BJ1432" s="324"/>
      <c r="BK1432" s="324"/>
      <c r="BL1432" s="324"/>
      <c r="BM1432" s="324"/>
      <c r="BN1432" s="324"/>
      <c r="BO1432" s="324"/>
      <c r="BW1432" s="325"/>
      <c r="BX1432" s="325"/>
      <c r="BY1432" s="325"/>
      <c r="BZ1432" s="325"/>
      <c r="CA1432" s="325"/>
      <c r="CB1432" s="325"/>
      <c r="CC1432" s="325"/>
      <c r="CD1432" s="325"/>
      <c r="CE1432" s="325"/>
      <c r="CF1432" s="325"/>
      <c r="CG1432" s="325"/>
      <c r="CH1432" s="325"/>
    </row>
    <row r="1433" spans="1:86" s="323" customFormat="1" x14ac:dyDescent="0.25">
      <c r="A1433" s="102"/>
      <c r="B1433" s="102"/>
      <c r="C1433" s="102"/>
      <c r="D1433" s="102"/>
      <c r="E1433" s="102"/>
      <c r="F1433" s="102"/>
      <c r="G1433" s="102"/>
      <c r="AH1433" s="324"/>
      <c r="AI1433" s="324"/>
      <c r="AP1433" s="324"/>
      <c r="AQ1433" s="324"/>
      <c r="BD1433" s="324"/>
      <c r="BE1433" s="324"/>
      <c r="BF1433" s="324"/>
      <c r="BG1433" s="324"/>
      <c r="BH1433" s="324"/>
      <c r="BI1433" s="324"/>
      <c r="BJ1433" s="324"/>
      <c r="BK1433" s="324"/>
      <c r="BL1433" s="324"/>
      <c r="BM1433" s="324"/>
      <c r="BN1433" s="324"/>
      <c r="BO1433" s="324"/>
      <c r="BW1433" s="325"/>
      <c r="BX1433" s="325"/>
      <c r="BY1433" s="325"/>
      <c r="BZ1433" s="325"/>
      <c r="CA1433" s="325"/>
      <c r="CB1433" s="325"/>
      <c r="CC1433" s="325"/>
      <c r="CD1433" s="325"/>
      <c r="CE1433" s="325"/>
      <c r="CF1433" s="325"/>
      <c r="CG1433" s="325"/>
      <c r="CH1433" s="325"/>
    </row>
    <row r="1434" spans="1:86" s="323" customFormat="1" x14ac:dyDescent="0.25">
      <c r="A1434" s="102"/>
      <c r="B1434" s="102"/>
      <c r="C1434" s="102"/>
      <c r="D1434" s="102"/>
      <c r="E1434" s="102"/>
      <c r="F1434" s="102"/>
      <c r="G1434" s="102"/>
      <c r="AH1434" s="324"/>
      <c r="AI1434" s="324"/>
      <c r="AP1434" s="324"/>
      <c r="AQ1434" s="324"/>
      <c r="BD1434" s="324"/>
      <c r="BE1434" s="324"/>
      <c r="BF1434" s="324"/>
      <c r="BG1434" s="324"/>
      <c r="BH1434" s="324"/>
      <c r="BI1434" s="324"/>
      <c r="BJ1434" s="324"/>
      <c r="BK1434" s="324"/>
      <c r="BL1434" s="324"/>
      <c r="BM1434" s="324"/>
      <c r="BN1434" s="324"/>
      <c r="BO1434" s="324"/>
      <c r="BW1434" s="325"/>
      <c r="BX1434" s="325"/>
      <c r="BY1434" s="325"/>
      <c r="BZ1434" s="325"/>
      <c r="CA1434" s="325"/>
      <c r="CB1434" s="325"/>
      <c r="CC1434" s="325"/>
      <c r="CD1434" s="325"/>
      <c r="CE1434" s="325"/>
      <c r="CF1434" s="325"/>
      <c r="CG1434" s="325"/>
      <c r="CH1434" s="325"/>
    </row>
    <row r="1435" spans="1:86" s="323" customFormat="1" x14ac:dyDescent="0.25">
      <c r="A1435" s="102"/>
      <c r="B1435" s="102"/>
      <c r="C1435" s="102"/>
      <c r="D1435" s="102"/>
      <c r="E1435" s="102"/>
      <c r="F1435" s="102"/>
      <c r="G1435" s="102"/>
      <c r="AH1435" s="324"/>
      <c r="AI1435" s="324"/>
      <c r="AP1435" s="324"/>
      <c r="AQ1435" s="324"/>
      <c r="BD1435" s="324"/>
      <c r="BE1435" s="324"/>
      <c r="BF1435" s="324"/>
      <c r="BG1435" s="324"/>
      <c r="BH1435" s="324"/>
      <c r="BI1435" s="324"/>
      <c r="BJ1435" s="324"/>
      <c r="BK1435" s="324"/>
      <c r="BL1435" s="324"/>
      <c r="BM1435" s="324"/>
      <c r="BN1435" s="324"/>
      <c r="BO1435" s="324"/>
      <c r="BW1435" s="325"/>
      <c r="BX1435" s="325"/>
      <c r="BY1435" s="325"/>
      <c r="BZ1435" s="325"/>
      <c r="CA1435" s="325"/>
      <c r="CB1435" s="325"/>
      <c r="CC1435" s="325"/>
      <c r="CD1435" s="325"/>
      <c r="CE1435" s="325"/>
      <c r="CF1435" s="325"/>
      <c r="CG1435" s="325"/>
      <c r="CH1435" s="325"/>
    </row>
    <row r="1436" spans="1:86" s="323" customFormat="1" x14ac:dyDescent="0.25">
      <c r="A1436" s="102"/>
      <c r="B1436" s="102"/>
      <c r="C1436" s="102"/>
      <c r="D1436" s="102"/>
      <c r="E1436" s="102"/>
      <c r="F1436" s="102"/>
      <c r="G1436" s="102"/>
      <c r="AH1436" s="324"/>
      <c r="AI1436" s="324"/>
      <c r="AP1436" s="324"/>
      <c r="AQ1436" s="324"/>
      <c r="BD1436" s="324"/>
      <c r="BE1436" s="324"/>
      <c r="BF1436" s="324"/>
      <c r="BG1436" s="324"/>
      <c r="BH1436" s="324"/>
      <c r="BI1436" s="324"/>
      <c r="BJ1436" s="324"/>
      <c r="BK1436" s="324"/>
      <c r="BL1436" s="324"/>
      <c r="BM1436" s="324"/>
      <c r="BN1436" s="324"/>
      <c r="BO1436" s="324"/>
      <c r="BW1436" s="325"/>
      <c r="BX1436" s="325"/>
      <c r="BY1436" s="325"/>
      <c r="BZ1436" s="325"/>
      <c r="CA1436" s="325"/>
      <c r="CB1436" s="325"/>
      <c r="CC1436" s="325"/>
      <c r="CD1436" s="325"/>
      <c r="CE1436" s="325"/>
      <c r="CF1436" s="325"/>
      <c r="CG1436" s="325"/>
      <c r="CH1436" s="325"/>
    </row>
    <row r="1437" spans="1:86" s="323" customFormat="1" x14ac:dyDescent="0.25">
      <c r="A1437" s="102"/>
      <c r="B1437" s="102"/>
      <c r="C1437" s="102"/>
      <c r="D1437" s="102"/>
      <c r="E1437" s="102"/>
      <c r="F1437" s="102"/>
      <c r="G1437" s="102"/>
      <c r="AH1437" s="324"/>
      <c r="AI1437" s="324"/>
      <c r="AP1437" s="324"/>
      <c r="AQ1437" s="324"/>
      <c r="BD1437" s="324"/>
      <c r="BE1437" s="324"/>
      <c r="BF1437" s="324"/>
      <c r="BG1437" s="324"/>
      <c r="BH1437" s="324"/>
      <c r="BI1437" s="324"/>
      <c r="BJ1437" s="324"/>
      <c r="BK1437" s="324"/>
      <c r="BL1437" s="324"/>
      <c r="BM1437" s="324"/>
      <c r="BN1437" s="324"/>
      <c r="BO1437" s="324"/>
      <c r="BW1437" s="325"/>
      <c r="BX1437" s="325"/>
      <c r="BY1437" s="325"/>
      <c r="BZ1437" s="325"/>
      <c r="CA1437" s="325"/>
      <c r="CB1437" s="325"/>
      <c r="CC1437" s="325"/>
      <c r="CD1437" s="325"/>
      <c r="CE1437" s="325"/>
      <c r="CF1437" s="325"/>
      <c r="CG1437" s="325"/>
      <c r="CH1437" s="325"/>
    </row>
    <row r="1438" spans="1:86" s="323" customFormat="1" x14ac:dyDescent="0.25">
      <c r="A1438" s="102"/>
      <c r="B1438" s="102"/>
      <c r="C1438" s="102"/>
      <c r="D1438" s="102"/>
      <c r="E1438" s="102"/>
      <c r="F1438" s="102"/>
      <c r="G1438" s="102"/>
      <c r="AH1438" s="324"/>
      <c r="AI1438" s="324"/>
      <c r="AP1438" s="324"/>
      <c r="AQ1438" s="324"/>
      <c r="BD1438" s="324"/>
      <c r="BE1438" s="324"/>
      <c r="BF1438" s="324"/>
      <c r="BG1438" s="324"/>
      <c r="BH1438" s="324"/>
      <c r="BI1438" s="324"/>
      <c r="BJ1438" s="324"/>
      <c r="BK1438" s="324"/>
      <c r="BL1438" s="324"/>
      <c r="BM1438" s="324"/>
      <c r="BN1438" s="324"/>
      <c r="BO1438" s="324"/>
      <c r="BW1438" s="325"/>
      <c r="BX1438" s="325"/>
      <c r="BY1438" s="325"/>
      <c r="BZ1438" s="325"/>
      <c r="CA1438" s="325"/>
      <c r="CB1438" s="325"/>
      <c r="CC1438" s="325"/>
      <c r="CD1438" s="325"/>
      <c r="CE1438" s="325"/>
      <c r="CF1438" s="325"/>
      <c r="CG1438" s="325"/>
      <c r="CH1438" s="325"/>
    </row>
    <row r="1439" spans="1:86" s="323" customFormat="1" x14ac:dyDescent="0.25">
      <c r="A1439" s="102"/>
      <c r="B1439" s="102"/>
      <c r="C1439" s="102"/>
      <c r="D1439" s="102"/>
      <c r="E1439" s="102"/>
      <c r="F1439" s="102"/>
      <c r="G1439" s="102"/>
      <c r="AH1439" s="324"/>
      <c r="AI1439" s="324"/>
      <c r="AP1439" s="324"/>
      <c r="AQ1439" s="324"/>
      <c r="BD1439" s="324"/>
      <c r="BE1439" s="324"/>
      <c r="BF1439" s="324"/>
      <c r="BG1439" s="324"/>
      <c r="BH1439" s="324"/>
      <c r="BI1439" s="324"/>
      <c r="BJ1439" s="324"/>
      <c r="BK1439" s="324"/>
      <c r="BL1439" s="324"/>
      <c r="BM1439" s="324"/>
      <c r="BN1439" s="324"/>
      <c r="BO1439" s="324"/>
      <c r="BW1439" s="325"/>
      <c r="BX1439" s="325"/>
      <c r="BY1439" s="325"/>
      <c r="BZ1439" s="325"/>
      <c r="CA1439" s="325"/>
      <c r="CB1439" s="325"/>
      <c r="CC1439" s="325"/>
      <c r="CD1439" s="325"/>
      <c r="CE1439" s="325"/>
      <c r="CF1439" s="325"/>
      <c r="CG1439" s="325"/>
      <c r="CH1439" s="325"/>
    </row>
    <row r="1440" spans="1:86" s="323" customFormat="1" x14ac:dyDescent="0.25">
      <c r="A1440" s="102"/>
      <c r="B1440" s="102"/>
      <c r="C1440" s="102"/>
      <c r="D1440" s="102"/>
      <c r="E1440" s="102"/>
      <c r="F1440" s="102"/>
      <c r="G1440" s="102"/>
      <c r="AH1440" s="324"/>
      <c r="AI1440" s="324"/>
      <c r="AP1440" s="324"/>
      <c r="AQ1440" s="324"/>
      <c r="BD1440" s="324"/>
      <c r="BE1440" s="324"/>
      <c r="BF1440" s="324"/>
      <c r="BG1440" s="324"/>
      <c r="BH1440" s="324"/>
      <c r="BI1440" s="324"/>
      <c r="BJ1440" s="324"/>
      <c r="BK1440" s="324"/>
      <c r="BL1440" s="324"/>
      <c r="BM1440" s="324"/>
      <c r="BN1440" s="324"/>
      <c r="BO1440" s="324"/>
      <c r="BW1440" s="325"/>
      <c r="BX1440" s="325"/>
      <c r="BY1440" s="325"/>
      <c r="BZ1440" s="325"/>
      <c r="CA1440" s="325"/>
      <c r="CB1440" s="325"/>
      <c r="CC1440" s="325"/>
      <c r="CD1440" s="325"/>
      <c r="CE1440" s="325"/>
      <c r="CF1440" s="325"/>
      <c r="CG1440" s="325"/>
      <c r="CH1440" s="325"/>
    </row>
    <row r="1441" spans="1:86" s="323" customFormat="1" x14ac:dyDescent="0.25">
      <c r="A1441" s="102"/>
      <c r="B1441" s="102"/>
      <c r="C1441" s="102"/>
      <c r="D1441" s="102"/>
      <c r="E1441" s="102"/>
      <c r="F1441" s="102"/>
      <c r="G1441" s="102"/>
      <c r="AH1441" s="324"/>
      <c r="AI1441" s="324"/>
      <c r="AP1441" s="324"/>
      <c r="AQ1441" s="324"/>
      <c r="BD1441" s="324"/>
      <c r="BE1441" s="324"/>
      <c r="BF1441" s="324"/>
      <c r="BG1441" s="324"/>
      <c r="BH1441" s="324"/>
      <c r="BI1441" s="324"/>
      <c r="BJ1441" s="324"/>
      <c r="BK1441" s="324"/>
      <c r="BL1441" s="324"/>
      <c r="BM1441" s="324"/>
      <c r="BN1441" s="324"/>
      <c r="BO1441" s="324"/>
      <c r="BW1441" s="325"/>
      <c r="BX1441" s="325"/>
      <c r="BY1441" s="325"/>
      <c r="BZ1441" s="325"/>
      <c r="CA1441" s="325"/>
      <c r="CB1441" s="325"/>
      <c r="CC1441" s="325"/>
      <c r="CD1441" s="325"/>
      <c r="CE1441" s="325"/>
      <c r="CF1441" s="325"/>
      <c r="CG1441" s="325"/>
      <c r="CH1441" s="325"/>
    </row>
    <row r="1442" spans="1:86" s="323" customFormat="1" x14ac:dyDescent="0.25">
      <c r="A1442" s="102"/>
      <c r="B1442" s="102"/>
      <c r="C1442" s="102"/>
      <c r="D1442" s="102"/>
      <c r="E1442" s="102"/>
      <c r="F1442" s="102"/>
      <c r="G1442" s="102"/>
      <c r="AH1442" s="324"/>
      <c r="AI1442" s="324"/>
      <c r="AP1442" s="324"/>
      <c r="AQ1442" s="324"/>
      <c r="BD1442" s="324"/>
      <c r="BE1442" s="324"/>
      <c r="BF1442" s="324"/>
      <c r="BG1442" s="324"/>
      <c r="BH1442" s="324"/>
      <c r="BI1442" s="324"/>
      <c r="BJ1442" s="324"/>
      <c r="BK1442" s="324"/>
      <c r="BL1442" s="324"/>
      <c r="BM1442" s="324"/>
      <c r="BN1442" s="324"/>
      <c r="BO1442" s="324"/>
      <c r="BW1442" s="325"/>
      <c r="BX1442" s="325"/>
      <c r="BY1442" s="325"/>
      <c r="BZ1442" s="325"/>
      <c r="CA1442" s="325"/>
      <c r="CB1442" s="325"/>
      <c r="CC1442" s="325"/>
      <c r="CD1442" s="325"/>
      <c r="CE1442" s="325"/>
      <c r="CF1442" s="325"/>
      <c r="CG1442" s="325"/>
      <c r="CH1442" s="325"/>
    </row>
    <row r="1443" spans="1:86" s="323" customFormat="1" x14ac:dyDescent="0.25">
      <c r="A1443" s="102"/>
      <c r="B1443" s="102"/>
      <c r="C1443" s="102"/>
      <c r="D1443" s="102"/>
      <c r="E1443" s="102"/>
      <c r="F1443" s="102"/>
      <c r="G1443" s="102"/>
      <c r="AH1443" s="324"/>
      <c r="AI1443" s="324"/>
      <c r="AP1443" s="324"/>
      <c r="AQ1443" s="324"/>
      <c r="BD1443" s="324"/>
      <c r="BE1443" s="324"/>
      <c r="BF1443" s="324"/>
      <c r="BG1443" s="324"/>
      <c r="BH1443" s="324"/>
      <c r="BI1443" s="324"/>
      <c r="BJ1443" s="324"/>
      <c r="BK1443" s="324"/>
      <c r="BL1443" s="324"/>
      <c r="BM1443" s="324"/>
      <c r="BN1443" s="324"/>
      <c r="BO1443" s="324"/>
      <c r="BW1443" s="325"/>
      <c r="BX1443" s="325"/>
      <c r="BY1443" s="325"/>
      <c r="BZ1443" s="325"/>
      <c r="CA1443" s="325"/>
      <c r="CB1443" s="325"/>
      <c r="CC1443" s="325"/>
      <c r="CD1443" s="325"/>
      <c r="CE1443" s="325"/>
      <c r="CF1443" s="325"/>
      <c r="CG1443" s="325"/>
      <c r="CH1443" s="325"/>
    </row>
    <row r="1444" spans="1:86" s="323" customFormat="1" x14ac:dyDescent="0.25">
      <c r="A1444" s="102"/>
      <c r="B1444" s="102"/>
      <c r="C1444" s="102"/>
      <c r="D1444" s="102"/>
      <c r="E1444" s="102"/>
      <c r="F1444" s="102"/>
      <c r="G1444" s="102"/>
      <c r="AH1444" s="324"/>
      <c r="AI1444" s="324"/>
      <c r="AP1444" s="324"/>
      <c r="AQ1444" s="324"/>
      <c r="BD1444" s="324"/>
      <c r="BE1444" s="324"/>
      <c r="BF1444" s="324"/>
      <c r="BG1444" s="324"/>
      <c r="BH1444" s="324"/>
      <c r="BI1444" s="324"/>
      <c r="BJ1444" s="324"/>
      <c r="BK1444" s="324"/>
      <c r="BL1444" s="324"/>
      <c r="BM1444" s="324"/>
      <c r="BN1444" s="324"/>
      <c r="BO1444" s="324"/>
      <c r="BW1444" s="325"/>
      <c r="BX1444" s="325"/>
      <c r="BY1444" s="325"/>
      <c r="BZ1444" s="325"/>
      <c r="CA1444" s="325"/>
      <c r="CB1444" s="325"/>
      <c r="CC1444" s="325"/>
      <c r="CD1444" s="325"/>
      <c r="CE1444" s="325"/>
      <c r="CF1444" s="325"/>
      <c r="CG1444" s="325"/>
      <c r="CH1444" s="325"/>
    </row>
    <row r="1445" spans="1:86" s="323" customFormat="1" x14ac:dyDescent="0.25">
      <c r="A1445" s="102"/>
      <c r="B1445" s="102"/>
      <c r="C1445" s="102"/>
      <c r="D1445" s="102"/>
      <c r="E1445" s="102"/>
      <c r="F1445" s="102"/>
      <c r="G1445" s="102"/>
      <c r="AH1445" s="324"/>
      <c r="AI1445" s="324"/>
      <c r="AP1445" s="324"/>
      <c r="AQ1445" s="324"/>
      <c r="BD1445" s="324"/>
      <c r="BE1445" s="324"/>
      <c r="BF1445" s="324"/>
      <c r="BG1445" s="324"/>
      <c r="BH1445" s="324"/>
      <c r="BI1445" s="324"/>
      <c r="BJ1445" s="324"/>
      <c r="BK1445" s="324"/>
      <c r="BL1445" s="324"/>
      <c r="BM1445" s="324"/>
      <c r="BN1445" s="324"/>
      <c r="BO1445" s="324"/>
      <c r="BW1445" s="325"/>
      <c r="BX1445" s="325"/>
      <c r="BY1445" s="325"/>
      <c r="BZ1445" s="325"/>
      <c r="CA1445" s="325"/>
      <c r="CB1445" s="325"/>
      <c r="CC1445" s="325"/>
      <c r="CD1445" s="325"/>
      <c r="CE1445" s="325"/>
      <c r="CF1445" s="325"/>
      <c r="CG1445" s="325"/>
      <c r="CH1445" s="325"/>
    </row>
    <row r="1446" spans="1:86" s="323" customFormat="1" x14ac:dyDescent="0.25">
      <c r="A1446" s="102"/>
      <c r="B1446" s="102"/>
      <c r="C1446" s="102"/>
      <c r="D1446" s="102"/>
      <c r="E1446" s="102"/>
      <c r="F1446" s="102"/>
      <c r="G1446" s="102"/>
      <c r="AH1446" s="324"/>
      <c r="AI1446" s="324"/>
      <c r="AP1446" s="324"/>
      <c r="AQ1446" s="324"/>
      <c r="BD1446" s="324"/>
      <c r="BE1446" s="324"/>
      <c r="BF1446" s="324"/>
      <c r="BG1446" s="324"/>
      <c r="BH1446" s="324"/>
      <c r="BI1446" s="324"/>
      <c r="BJ1446" s="324"/>
      <c r="BK1446" s="324"/>
      <c r="BL1446" s="324"/>
      <c r="BM1446" s="324"/>
      <c r="BN1446" s="324"/>
      <c r="BO1446" s="324"/>
      <c r="BW1446" s="325"/>
      <c r="BX1446" s="325"/>
      <c r="BY1446" s="325"/>
      <c r="BZ1446" s="325"/>
      <c r="CA1446" s="325"/>
      <c r="CB1446" s="325"/>
      <c r="CC1446" s="325"/>
      <c r="CD1446" s="325"/>
      <c r="CE1446" s="325"/>
      <c r="CF1446" s="325"/>
      <c r="CG1446" s="325"/>
      <c r="CH1446" s="325"/>
    </row>
    <row r="1447" spans="1:86" s="323" customFormat="1" x14ac:dyDescent="0.25">
      <c r="A1447" s="102"/>
      <c r="B1447" s="102"/>
      <c r="C1447" s="102"/>
      <c r="D1447" s="102"/>
      <c r="E1447" s="102"/>
      <c r="F1447" s="102"/>
      <c r="G1447" s="102"/>
      <c r="AH1447" s="324"/>
      <c r="AI1447" s="324"/>
      <c r="AP1447" s="324"/>
      <c r="AQ1447" s="324"/>
      <c r="BD1447" s="324"/>
      <c r="BE1447" s="324"/>
      <c r="BF1447" s="324"/>
      <c r="BG1447" s="324"/>
      <c r="BH1447" s="324"/>
      <c r="BI1447" s="324"/>
      <c r="BJ1447" s="324"/>
      <c r="BK1447" s="324"/>
      <c r="BL1447" s="324"/>
      <c r="BM1447" s="324"/>
      <c r="BN1447" s="324"/>
      <c r="BO1447" s="324"/>
      <c r="BW1447" s="325"/>
      <c r="BX1447" s="325"/>
      <c r="BY1447" s="325"/>
      <c r="BZ1447" s="325"/>
      <c r="CA1447" s="325"/>
      <c r="CB1447" s="325"/>
      <c r="CC1447" s="325"/>
      <c r="CD1447" s="325"/>
      <c r="CE1447" s="325"/>
      <c r="CF1447" s="325"/>
      <c r="CG1447" s="325"/>
      <c r="CH1447" s="325"/>
    </row>
    <row r="1448" spans="1:86" s="323" customFormat="1" x14ac:dyDescent="0.25">
      <c r="A1448" s="102"/>
      <c r="B1448" s="102"/>
      <c r="C1448" s="102"/>
      <c r="D1448" s="102"/>
      <c r="E1448" s="102"/>
      <c r="F1448" s="102"/>
      <c r="G1448" s="102"/>
      <c r="AH1448" s="324"/>
      <c r="AI1448" s="324"/>
      <c r="AP1448" s="324"/>
      <c r="AQ1448" s="324"/>
      <c r="BD1448" s="324"/>
      <c r="BE1448" s="324"/>
      <c r="BF1448" s="324"/>
      <c r="BG1448" s="324"/>
      <c r="BH1448" s="324"/>
      <c r="BI1448" s="324"/>
      <c r="BJ1448" s="324"/>
      <c r="BK1448" s="324"/>
      <c r="BL1448" s="324"/>
      <c r="BM1448" s="324"/>
      <c r="BN1448" s="324"/>
      <c r="BO1448" s="324"/>
      <c r="BW1448" s="325"/>
      <c r="BX1448" s="325"/>
      <c r="BY1448" s="325"/>
      <c r="BZ1448" s="325"/>
      <c r="CA1448" s="325"/>
      <c r="CB1448" s="325"/>
      <c r="CC1448" s="325"/>
      <c r="CD1448" s="325"/>
      <c r="CE1448" s="325"/>
      <c r="CF1448" s="325"/>
      <c r="CG1448" s="325"/>
      <c r="CH1448" s="325"/>
    </row>
    <row r="1449" spans="1:86" s="323" customFormat="1" x14ac:dyDescent="0.25">
      <c r="A1449" s="102"/>
      <c r="B1449" s="102"/>
      <c r="C1449" s="102"/>
      <c r="D1449" s="102"/>
      <c r="E1449" s="102"/>
      <c r="F1449" s="102"/>
      <c r="G1449" s="102"/>
      <c r="AH1449" s="324"/>
      <c r="AI1449" s="324"/>
      <c r="AP1449" s="324"/>
      <c r="AQ1449" s="324"/>
      <c r="BD1449" s="324"/>
      <c r="BE1449" s="324"/>
      <c r="BF1449" s="324"/>
      <c r="BG1449" s="324"/>
      <c r="BH1449" s="324"/>
      <c r="BI1449" s="324"/>
      <c r="BJ1449" s="324"/>
      <c r="BK1449" s="324"/>
      <c r="BL1449" s="324"/>
      <c r="BM1449" s="324"/>
      <c r="BN1449" s="324"/>
      <c r="BO1449" s="324"/>
      <c r="BW1449" s="325"/>
      <c r="BX1449" s="325"/>
      <c r="BY1449" s="325"/>
      <c r="BZ1449" s="325"/>
      <c r="CA1449" s="325"/>
      <c r="CB1449" s="325"/>
      <c r="CC1449" s="325"/>
      <c r="CD1449" s="325"/>
      <c r="CE1449" s="325"/>
      <c r="CF1449" s="325"/>
      <c r="CG1449" s="325"/>
      <c r="CH1449" s="325"/>
    </row>
    <row r="1450" spans="1:86" s="323" customFormat="1" x14ac:dyDescent="0.25">
      <c r="A1450" s="102"/>
      <c r="B1450" s="102"/>
      <c r="C1450" s="102"/>
      <c r="D1450" s="102"/>
      <c r="E1450" s="102"/>
      <c r="F1450" s="102"/>
      <c r="G1450" s="102"/>
      <c r="AH1450" s="324"/>
      <c r="AI1450" s="324"/>
      <c r="AP1450" s="324"/>
      <c r="AQ1450" s="324"/>
      <c r="BD1450" s="324"/>
      <c r="BE1450" s="324"/>
      <c r="BF1450" s="324"/>
      <c r="BG1450" s="324"/>
      <c r="BH1450" s="324"/>
      <c r="BI1450" s="324"/>
      <c r="BJ1450" s="324"/>
      <c r="BK1450" s="324"/>
      <c r="BL1450" s="324"/>
      <c r="BM1450" s="324"/>
      <c r="BN1450" s="324"/>
      <c r="BO1450" s="324"/>
      <c r="BW1450" s="325"/>
      <c r="BX1450" s="325"/>
      <c r="BY1450" s="325"/>
      <c r="BZ1450" s="325"/>
      <c r="CA1450" s="325"/>
      <c r="CB1450" s="325"/>
      <c r="CC1450" s="325"/>
      <c r="CD1450" s="325"/>
      <c r="CE1450" s="325"/>
      <c r="CF1450" s="325"/>
      <c r="CG1450" s="325"/>
      <c r="CH1450" s="325"/>
    </row>
    <row r="1451" spans="1:86" s="323" customFormat="1" x14ac:dyDescent="0.25">
      <c r="A1451" s="102"/>
      <c r="B1451" s="102"/>
      <c r="C1451" s="102"/>
      <c r="D1451" s="102"/>
      <c r="E1451" s="102"/>
      <c r="F1451" s="102"/>
      <c r="G1451" s="102"/>
      <c r="AH1451" s="324"/>
      <c r="AI1451" s="324"/>
      <c r="AP1451" s="324"/>
      <c r="AQ1451" s="324"/>
      <c r="BD1451" s="324"/>
      <c r="BE1451" s="324"/>
      <c r="BF1451" s="324"/>
      <c r="BG1451" s="324"/>
      <c r="BH1451" s="324"/>
      <c r="BI1451" s="324"/>
      <c r="BJ1451" s="324"/>
      <c r="BK1451" s="324"/>
      <c r="BL1451" s="324"/>
      <c r="BM1451" s="324"/>
      <c r="BN1451" s="324"/>
      <c r="BO1451" s="324"/>
      <c r="BW1451" s="325"/>
      <c r="BX1451" s="325"/>
      <c r="BY1451" s="325"/>
      <c r="BZ1451" s="325"/>
      <c r="CA1451" s="325"/>
      <c r="CB1451" s="325"/>
      <c r="CC1451" s="325"/>
      <c r="CD1451" s="325"/>
      <c r="CE1451" s="325"/>
      <c r="CF1451" s="325"/>
      <c r="CG1451" s="325"/>
      <c r="CH1451" s="325"/>
    </row>
    <row r="1452" spans="1:86" s="323" customFormat="1" x14ac:dyDescent="0.25">
      <c r="A1452" s="102"/>
      <c r="B1452" s="102"/>
      <c r="C1452" s="102"/>
      <c r="D1452" s="102"/>
      <c r="E1452" s="102"/>
      <c r="F1452" s="102"/>
      <c r="G1452" s="102"/>
      <c r="AH1452" s="324"/>
      <c r="AI1452" s="324"/>
      <c r="AP1452" s="324"/>
      <c r="AQ1452" s="324"/>
      <c r="BD1452" s="324"/>
      <c r="BE1452" s="324"/>
      <c r="BF1452" s="324"/>
      <c r="BG1452" s="324"/>
      <c r="BH1452" s="324"/>
      <c r="BI1452" s="324"/>
      <c r="BJ1452" s="324"/>
      <c r="BK1452" s="324"/>
      <c r="BL1452" s="324"/>
      <c r="BM1452" s="324"/>
      <c r="BN1452" s="324"/>
      <c r="BO1452" s="324"/>
      <c r="BW1452" s="325"/>
      <c r="BX1452" s="325"/>
      <c r="BY1452" s="325"/>
      <c r="BZ1452" s="325"/>
      <c r="CA1452" s="325"/>
      <c r="CB1452" s="325"/>
      <c r="CC1452" s="325"/>
      <c r="CD1452" s="325"/>
      <c r="CE1452" s="325"/>
      <c r="CF1452" s="325"/>
      <c r="CG1452" s="325"/>
      <c r="CH1452" s="325"/>
    </row>
    <row r="1453" spans="1:86" s="323" customFormat="1" x14ac:dyDescent="0.25">
      <c r="A1453" s="102"/>
      <c r="B1453" s="102"/>
      <c r="C1453" s="102"/>
      <c r="D1453" s="102"/>
      <c r="E1453" s="102"/>
      <c r="F1453" s="102"/>
      <c r="G1453" s="102"/>
      <c r="AH1453" s="324"/>
      <c r="AI1453" s="324"/>
      <c r="AP1453" s="324"/>
      <c r="AQ1453" s="324"/>
      <c r="BD1453" s="324"/>
      <c r="BE1453" s="324"/>
      <c r="BF1453" s="324"/>
      <c r="BG1453" s="324"/>
      <c r="BH1453" s="324"/>
      <c r="BI1453" s="324"/>
      <c r="BJ1453" s="324"/>
      <c r="BK1453" s="324"/>
      <c r="BL1453" s="324"/>
      <c r="BM1453" s="324"/>
      <c r="BN1453" s="324"/>
      <c r="BO1453" s="324"/>
      <c r="BW1453" s="325"/>
      <c r="BX1453" s="325"/>
      <c r="BY1453" s="325"/>
      <c r="BZ1453" s="325"/>
      <c r="CA1453" s="325"/>
      <c r="CB1453" s="325"/>
      <c r="CC1453" s="325"/>
      <c r="CD1453" s="325"/>
      <c r="CE1453" s="325"/>
      <c r="CF1453" s="325"/>
      <c r="CG1453" s="325"/>
      <c r="CH1453" s="325"/>
    </row>
    <row r="1454" spans="1:86" s="323" customFormat="1" x14ac:dyDescent="0.25">
      <c r="A1454" s="102"/>
      <c r="B1454" s="102"/>
      <c r="C1454" s="102"/>
      <c r="D1454" s="102"/>
      <c r="E1454" s="102"/>
      <c r="F1454" s="102"/>
      <c r="G1454" s="102"/>
      <c r="AH1454" s="324"/>
      <c r="AI1454" s="324"/>
      <c r="AP1454" s="324"/>
      <c r="AQ1454" s="324"/>
      <c r="BD1454" s="324"/>
      <c r="BE1454" s="324"/>
      <c r="BF1454" s="324"/>
      <c r="BG1454" s="324"/>
      <c r="BH1454" s="324"/>
      <c r="BI1454" s="324"/>
      <c r="BJ1454" s="324"/>
      <c r="BK1454" s="324"/>
      <c r="BL1454" s="324"/>
      <c r="BM1454" s="324"/>
      <c r="BN1454" s="324"/>
      <c r="BO1454" s="324"/>
      <c r="BW1454" s="325"/>
      <c r="BX1454" s="325"/>
      <c r="BY1454" s="325"/>
      <c r="BZ1454" s="325"/>
      <c r="CA1454" s="325"/>
      <c r="CB1454" s="325"/>
      <c r="CC1454" s="325"/>
      <c r="CD1454" s="325"/>
      <c r="CE1454" s="325"/>
      <c r="CF1454" s="325"/>
      <c r="CG1454" s="325"/>
      <c r="CH1454" s="325"/>
    </row>
    <row r="1455" spans="1:86" s="323" customFormat="1" x14ac:dyDescent="0.25">
      <c r="A1455" s="102"/>
      <c r="B1455" s="102"/>
      <c r="C1455" s="102"/>
      <c r="D1455" s="102"/>
      <c r="E1455" s="102"/>
      <c r="F1455" s="102"/>
      <c r="G1455" s="102"/>
      <c r="AH1455" s="324"/>
      <c r="AI1455" s="324"/>
      <c r="AP1455" s="324"/>
      <c r="AQ1455" s="324"/>
      <c r="BD1455" s="324"/>
      <c r="BE1455" s="324"/>
      <c r="BF1455" s="324"/>
      <c r="BG1455" s="324"/>
      <c r="BH1455" s="324"/>
      <c r="BI1455" s="324"/>
      <c r="BJ1455" s="324"/>
      <c r="BK1455" s="324"/>
      <c r="BL1455" s="324"/>
      <c r="BM1455" s="324"/>
      <c r="BN1455" s="324"/>
      <c r="BO1455" s="324"/>
      <c r="BW1455" s="325"/>
      <c r="BX1455" s="325"/>
      <c r="BY1455" s="325"/>
      <c r="BZ1455" s="325"/>
      <c r="CA1455" s="325"/>
      <c r="CB1455" s="325"/>
      <c r="CC1455" s="325"/>
      <c r="CD1455" s="325"/>
      <c r="CE1455" s="325"/>
      <c r="CF1455" s="325"/>
      <c r="CG1455" s="325"/>
      <c r="CH1455" s="325"/>
    </row>
    <row r="1456" spans="1:86" s="323" customFormat="1" x14ac:dyDescent="0.25">
      <c r="A1456" s="102"/>
      <c r="B1456" s="102"/>
      <c r="C1456" s="102"/>
      <c r="D1456" s="102"/>
      <c r="E1456" s="102"/>
      <c r="F1456" s="102"/>
      <c r="G1456" s="102"/>
      <c r="AH1456" s="324"/>
      <c r="AI1456" s="324"/>
      <c r="AP1456" s="324"/>
      <c r="AQ1456" s="324"/>
      <c r="BD1456" s="324"/>
      <c r="BE1456" s="324"/>
      <c r="BF1456" s="324"/>
      <c r="BG1456" s="324"/>
      <c r="BH1456" s="324"/>
      <c r="BI1456" s="324"/>
      <c r="BJ1456" s="324"/>
      <c r="BK1456" s="324"/>
      <c r="BL1456" s="324"/>
      <c r="BM1456" s="324"/>
      <c r="BN1456" s="324"/>
      <c r="BO1456" s="324"/>
      <c r="BW1456" s="325"/>
      <c r="BX1456" s="325"/>
      <c r="BY1456" s="325"/>
      <c r="BZ1456" s="325"/>
      <c r="CA1456" s="325"/>
      <c r="CB1456" s="325"/>
      <c r="CC1456" s="325"/>
      <c r="CD1456" s="325"/>
      <c r="CE1456" s="325"/>
      <c r="CF1456" s="325"/>
      <c r="CG1456" s="325"/>
      <c r="CH1456" s="325"/>
    </row>
    <row r="1457" spans="1:86" s="323" customFormat="1" x14ac:dyDescent="0.25">
      <c r="A1457" s="102"/>
      <c r="B1457" s="102"/>
      <c r="C1457" s="102"/>
      <c r="D1457" s="102"/>
      <c r="E1457" s="102"/>
      <c r="F1457" s="102"/>
      <c r="G1457" s="102"/>
      <c r="AH1457" s="324"/>
      <c r="AI1457" s="324"/>
      <c r="AP1457" s="324"/>
      <c r="AQ1457" s="324"/>
      <c r="BD1457" s="324"/>
      <c r="BE1457" s="324"/>
      <c r="BF1457" s="324"/>
      <c r="BG1457" s="324"/>
      <c r="BH1457" s="324"/>
      <c r="BI1457" s="324"/>
      <c r="BJ1457" s="324"/>
      <c r="BK1457" s="324"/>
      <c r="BL1457" s="324"/>
      <c r="BM1457" s="324"/>
      <c r="BN1457" s="324"/>
      <c r="BO1457" s="324"/>
      <c r="BW1457" s="325"/>
      <c r="BX1457" s="325"/>
      <c r="BY1457" s="325"/>
      <c r="BZ1457" s="325"/>
      <c r="CA1457" s="325"/>
      <c r="CB1457" s="325"/>
      <c r="CC1457" s="325"/>
      <c r="CD1457" s="325"/>
      <c r="CE1457" s="325"/>
      <c r="CF1457" s="325"/>
      <c r="CG1457" s="325"/>
      <c r="CH1457" s="325"/>
    </row>
    <row r="1458" spans="1:86" s="323" customFormat="1" x14ac:dyDescent="0.25">
      <c r="A1458" s="102"/>
      <c r="B1458" s="102"/>
      <c r="C1458" s="102"/>
      <c r="D1458" s="102"/>
      <c r="E1458" s="102"/>
      <c r="F1458" s="102"/>
      <c r="G1458" s="102"/>
      <c r="AH1458" s="324"/>
      <c r="AI1458" s="324"/>
      <c r="AP1458" s="324"/>
      <c r="AQ1458" s="324"/>
      <c r="BD1458" s="324"/>
      <c r="BE1458" s="324"/>
      <c r="BF1458" s="324"/>
      <c r="BG1458" s="324"/>
      <c r="BH1458" s="324"/>
      <c r="BI1458" s="324"/>
      <c r="BJ1458" s="324"/>
      <c r="BK1458" s="324"/>
      <c r="BL1458" s="324"/>
      <c r="BM1458" s="324"/>
      <c r="BN1458" s="324"/>
      <c r="BO1458" s="324"/>
      <c r="BW1458" s="325"/>
      <c r="BX1458" s="325"/>
      <c r="BY1458" s="325"/>
      <c r="BZ1458" s="325"/>
      <c r="CA1458" s="325"/>
      <c r="CB1458" s="325"/>
      <c r="CC1458" s="325"/>
      <c r="CD1458" s="325"/>
      <c r="CE1458" s="325"/>
      <c r="CF1458" s="325"/>
      <c r="CG1458" s="325"/>
      <c r="CH1458" s="325"/>
    </row>
    <row r="1459" spans="1:86" s="323" customFormat="1" x14ac:dyDescent="0.25">
      <c r="A1459" s="102"/>
      <c r="B1459" s="102"/>
      <c r="C1459" s="102"/>
      <c r="D1459" s="102"/>
      <c r="E1459" s="102"/>
      <c r="F1459" s="102"/>
      <c r="G1459" s="102"/>
      <c r="AH1459" s="324"/>
      <c r="AI1459" s="324"/>
      <c r="AP1459" s="324"/>
      <c r="AQ1459" s="324"/>
      <c r="BD1459" s="324"/>
      <c r="BE1459" s="324"/>
      <c r="BF1459" s="324"/>
      <c r="BG1459" s="324"/>
      <c r="BH1459" s="324"/>
      <c r="BI1459" s="324"/>
      <c r="BJ1459" s="324"/>
      <c r="BK1459" s="324"/>
      <c r="BL1459" s="324"/>
      <c r="BM1459" s="324"/>
      <c r="BN1459" s="324"/>
      <c r="BO1459" s="324"/>
      <c r="BW1459" s="325"/>
      <c r="BX1459" s="325"/>
      <c r="BY1459" s="325"/>
      <c r="BZ1459" s="325"/>
      <c r="CA1459" s="325"/>
      <c r="CB1459" s="325"/>
      <c r="CC1459" s="325"/>
      <c r="CD1459" s="325"/>
      <c r="CE1459" s="325"/>
      <c r="CF1459" s="325"/>
      <c r="CG1459" s="325"/>
      <c r="CH1459" s="325"/>
    </row>
    <row r="1460" spans="1:86" s="323" customFormat="1" x14ac:dyDescent="0.25">
      <c r="A1460" s="102"/>
      <c r="B1460" s="102"/>
      <c r="C1460" s="102"/>
      <c r="D1460" s="102"/>
      <c r="E1460" s="102"/>
      <c r="F1460" s="102"/>
      <c r="G1460" s="102"/>
      <c r="AH1460" s="324"/>
      <c r="AI1460" s="324"/>
      <c r="AP1460" s="324"/>
      <c r="AQ1460" s="324"/>
      <c r="BD1460" s="324"/>
      <c r="BE1460" s="324"/>
      <c r="BF1460" s="324"/>
      <c r="BG1460" s="324"/>
      <c r="BH1460" s="324"/>
      <c r="BI1460" s="324"/>
      <c r="BJ1460" s="324"/>
      <c r="BK1460" s="324"/>
      <c r="BL1460" s="324"/>
      <c r="BM1460" s="324"/>
      <c r="BN1460" s="324"/>
      <c r="BO1460" s="324"/>
      <c r="BW1460" s="325"/>
      <c r="BX1460" s="325"/>
      <c r="BY1460" s="325"/>
      <c r="BZ1460" s="325"/>
      <c r="CA1460" s="325"/>
      <c r="CB1460" s="325"/>
      <c r="CC1460" s="325"/>
      <c r="CD1460" s="325"/>
      <c r="CE1460" s="325"/>
      <c r="CF1460" s="325"/>
      <c r="CG1460" s="325"/>
      <c r="CH1460" s="325"/>
    </row>
    <row r="1461" spans="1:86" s="323" customFormat="1" x14ac:dyDescent="0.25">
      <c r="A1461" s="102"/>
      <c r="B1461" s="102"/>
      <c r="C1461" s="102"/>
      <c r="D1461" s="102"/>
      <c r="E1461" s="102"/>
      <c r="F1461" s="102"/>
      <c r="G1461" s="102"/>
      <c r="AH1461" s="324"/>
      <c r="AI1461" s="324"/>
      <c r="AP1461" s="324"/>
      <c r="AQ1461" s="324"/>
      <c r="BD1461" s="324"/>
      <c r="BE1461" s="324"/>
      <c r="BF1461" s="324"/>
      <c r="BG1461" s="324"/>
      <c r="BH1461" s="324"/>
      <c r="BI1461" s="324"/>
      <c r="BJ1461" s="324"/>
      <c r="BK1461" s="324"/>
      <c r="BL1461" s="324"/>
      <c r="BM1461" s="324"/>
      <c r="BN1461" s="324"/>
      <c r="BO1461" s="324"/>
      <c r="BW1461" s="325"/>
      <c r="BX1461" s="325"/>
      <c r="BY1461" s="325"/>
      <c r="BZ1461" s="325"/>
      <c r="CA1461" s="325"/>
      <c r="CB1461" s="325"/>
      <c r="CC1461" s="325"/>
      <c r="CD1461" s="325"/>
      <c r="CE1461" s="325"/>
      <c r="CF1461" s="325"/>
      <c r="CG1461" s="325"/>
      <c r="CH1461" s="325"/>
    </row>
    <row r="1462" spans="1:86" s="323" customFormat="1" x14ac:dyDescent="0.25">
      <c r="A1462" s="102"/>
      <c r="B1462" s="102"/>
      <c r="C1462" s="102"/>
      <c r="D1462" s="102"/>
      <c r="E1462" s="102"/>
      <c r="F1462" s="102"/>
      <c r="G1462" s="102"/>
      <c r="AH1462" s="324"/>
      <c r="AI1462" s="324"/>
      <c r="AP1462" s="324"/>
      <c r="AQ1462" s="324"/>
      <c r="BD1462" s="324"/>
      <c r="BE1462" s="324"/>
      <c r="BF1462" s="324"/>
      <c r="BG1462" s="324"/>
      <c r="BH1462" s="324"/>
      <c r="BI1462" s="324"/>
      <c r="BJ1462" s="324"/>
      <c r="BK1462" s="324"/>
      <c r="BL1462" s="324"/>
      <c r="BM1462" s="324"/>
      <c r="BN1462" s="324"/>
      <c r="BO1462" s="324"/>
      <c r="BW1462" s="325"/>
      <c r="BX1462" s="325"/>
      <c r="BY1462" s="325"/>
      <c r="BZ1462" s="325"/>
      <c r="CA1462" s="325"/>
      <c r="CB1462" s="325"/>
      <c r="CC1462" s="325"/>
      <c r="CD1462" s="325"/>
      <c r="CE1462" s="325"/>
      <c r="CF1462" s="325"/>
      <c r="CG1462" s="325"/>
      <c r="CH1462" s="325"/>
    </row>
    <row r="1463" spans="1:86" s="323" customFormat="1" x14ac:dyDescent="0.25">
      <c r="A1463" s="102"/>
      <c r="B1463" s="102"/>
      <c r="C1463" s="102"/>
      <c r="D1463" s="102"/>
      <c r="E1463" s="102"/>
      <c r="F1463" s="102"/>
      <c r="G1463" s="102"/>
      <c r="AH1463" s="324"/>
      <c r="AI1463" s="324"/>
      <c r="AP1463" s="324"/>
      <c r="AQ1463" s="324"/>
      <c r="BD1463" s="324"/>
      <c r="BE1463" s="324"/>
      <c r="BF1463" s="324"/>
      <c r="BG1463" s="324"/>
      <c r="BH1463" s="324"/>
      <c r="BI1463" s="324"/>
      <c r="BJ1463" s="324"/>
      <c r="BK1463" s="324"/>
      <c r="BL1463" s="324"/>
      <c r="BM1463" s="324"/>
      <c r="BN1463" s="324"/>
      <c r="BO1463" s="324"/>
      <c r="BW1463" s="325"/>
      <c r="BX1463" s="325"/>
      <c r="BY1463" s="325"/>
      <c r="BZ1463" s="325"/>
      <c r="CA1463" s="325"/>
      <c r="CB1463" s="325"/>
      <c r="CC1463" s="325"/>
      <c r="CD1463" s="325"/>
      <c r="CE1463" s="325"/>
      <c r="CF1463" s="325"/>
      <c r="CG1463" s="325"/>
      <c r="CH1463" s="325"/>
    </row>
    <row r="1464" spans="1:86" s="323" customFormat="1" x14ac:dyDescent="0.25">
      <c r="A1464" s="102"/>
      <c r="B1464" s="102"/>
      <c r="C1464" s="102"/>
      <c r="D1464" s="102"/>
      <c r="E1464" s="102"/>
      <c r="F1464" s="102"/>
      <c r="G1464" s="102"/>
      <c r="AH1464" s="324"/>
      <c r="AI1464" s="324"/>
      <c r="AP1464" s="324"/>
      <c r="AQ1464" s="324"/>
      <c r="BD1464" s="324"/>
      <c r="BE1464" s="324"/>
      <c r="BF1464" s="324"/>
      <c r="BG1464" s="324"/>
      <c r="BH1464" s="324"/>
      <c r="BI1464" s="324"/>
      <c r="BJ1464" s="324"/>
      <c r="BK1464" s="324"/>
      <c r="BL1464" s="324"/>
      <c r="BM1464" s="324"/>
      <c r="BN1464" s="324"/>
      <c r="BO1464" s="324"/>
      <c r="BW1464" s="325"/>
      <c r="BX1464" s="325"/>
      <c r="BY1464" s="325"/>
      <c r="BZ1464" s="325"/>
      <c r="CA1464" s="325"/>
      <c r="CB1464" s="325"/>
      <c r="CC1464" s="325"/>
      <c r="CD1464" s="325"/>
      <c r="CE1464" s="325"/>
      <c r="CF1464" s="325"/>
      <c r="CG1464" s="325"/>
      <c r="CH1464" s="325"/>
    </row>
    <row r="1465" spans="1:86" s="323" customFormat="1" x14ac:dyDescent="0.25">
      <c r="A1465" s="102"/>
      <c r="B1465" s="102"/>
      <c r="C1465" s="102"/>
      <c r="D1465" s="102"/>
      <c r="E1465" s="102"/>
      <c r="F1465" s="102"/>
      <c r="G1465" s="102"/>
      <c r="AH1465" s="324"/>
      <c r="AI1465" s="324"/>
      <c r="AP1465" s="324"/>
      <c r="AQ1465" s="324"/>
      <c r="BD1465" s="324"/>
      <c r="BE1465" s="324"/>
      <c r="BF1465" s="324"/>
      <c r="BG1465" s="324"/>
      <c r="BH1465" s="324"/>
      <c r="BI1465" s="324"/>
      <c r="BJ1465" s="324"/>
      <c r="BK1465" s="324"/>
      <c r="BL1465" s="324"/>
      <c r="BM1465" s="324"/>
      <c r="BN1465" s="324"/>
      <c r="BO1465" s="324"/>
      <c r="BW1465" s="325"/>
      <c r="BX1465" s="325"/>
      <c r="BY1465" s="325"/>
      <c r="BZ1465" s="325"/>
      <c r="CA1465" s="325"/>
      <c r="CB1465" s="325"/>
      <c r="CC1465" s="325"/>
      <c r="CD1465" s="325"/>
      <c r="CE1465" s="325"/>
      <c r="CF1465" s="325"/>
      <c r="CG1465" s="325"/>
      <c r="CH1465" s="325"/>
    </row>
    <row r="1466" spans="1:86" s="323" customFormat="1" x14ac:dyDescent="0.25">
      <c r="A1466" s="102"/>
      <c r="B1466" s="102"/>
      <c r="C1466" s="102"/>
      <c r="D1466" s="102"/>
      <c r="E1466" s="102"/>
      <c r="F1466" s="102"/>
      <c r="G1466" s="102"/>
      <c r="AH1466" s="324"/>
      <c r="AI1466" s="324"/>
      <c r="AP1466" s="324"/>
      <c r="AQ1466" s="324"/>
      <c r="BD1466" s="324"/>
      <c r="BE1466" s="324"/>
      <c r="BF1466" s="324"/>
      <c r="BG1466" s="324"/>
      <c r="BH1466" s="324"/>
      <c r="BI1466" s="324"/>
      <c r="BJ1466" s="324"/>
      <c r="BK1466" s="324"/>
      <c r="BL1466" s="324"/>
      <c r="BM1466" s="324"/>
      <c r="BN1466" s="324"/>
      <c r="BO1466" s="324"/>
      <c r="BW1466" s="325"/>
      <c r="BX1466" s="325"/>
      <c r="BY1466" s="325"/>
      <c r="BZ1466" s="325"/>
      <c r="CA1466" s="325"/>
      <c r="CB1466" s="325"/>
      <c r="CC1466" s="325"/>
      <c r="CD1466" s="325"/>
      <c r="CE1466" s="325"/>
      <c r="CF1466" s="325"/>
      <c r="CG1466" s="325"/>
      <c r="CH1466" s="325"/>
    </row>
    <row r="1467" spans="1:86" s="323" customFormat="1" x14ac:dyDescent="0.25">
      <c r="A1467" s="102"/>
      <c r="B1467" s="102"/>
      <c r="C1467" s="102"/>
      <c r="D1467" s="102"/>
      <c r="E1467" s="102"/>
      <c r="F1467" s="102"/>
      <c r="G1467" s="102"/>
      <c r="AH1467" s="324"/>
      <c r="AI1467" s="324"/>
      <c r="AP1467" s="324"/>
      <c r="AQ1467" s="324"/>
      <c r="BD1467" s="324"/>
      <c r="BE1467" s="324"/>
      <c r="BF1467" s="324"/>
      <c r="BG1467" s="324"/>
      <c r="BH1467" s="324"/>
      <c r="BI1467" s="324"/>
      <c r="BJ1467" s="324"/>
      <c r="BK1467" s="324"/>
      <c r="BL1467" s="324"/>
      <c r="BM1467" s="324"/>
      <c r="BN1467" s="324"/>
      <c r="BO1467" s="324"/>
      <c r="BW1467" s="325"/>
      <c r="BX1467" s="325"/>
      <c r="BY1467" s="325"/>
      <c r="BZ1467" s="325"/>
      <c r="CA1467" s="325"/>
      <c r="CB1467" s="325"/>
      <c r="CC1467" s="325"/>
      <c r="CD1467" s="325"/>
      <c r="CE1467" s="325"/>
      <c r="CF1467" s="325"/>
      <c r="CG1467" s="325"/>
      <c r="CH1467" s="325"/>
    </row>
    <row r="1468" spans="1:86" s="323" customFormat="1" x14ac:dyDescent="0.25">
      <c r="A1468" s="102"/>
      <c r="B1468" s="102"/>
      <c r="C1468" s="102"/>
      <c r="D1468" s="102"/>
      <c r="E1468" s="102"/>
      <c r="F1468" s="102"/>
      <c r="G1468" s="102"/>
      <c r="AH1468" s="324"/>
      <c r="AI1468" s="324"/>
      <c r="AP1468" s="324"/>
      <c r="AQ1468" s="324"/>
      <c r="BD1468" s="324"/>
      <c r="BE1468" s="324"/>
      <c r="BF1468" s="324"/>
      <c r="BG1468" s="324"/>
      <c r="BH1468" s="324"/>
      <c r="BI1468" s="324"/>
      <c r="BJ1468" s="324"/>
      <c r="BK1468" s="324"/>
      <c r="BL1468" s="324"/>
      <c r="BM1468" s="324"/>
      <c r="BN1468" s="324"/>
      <c r="BO1468" s="324"/>
      <c r="BW1468" s="325"/>
      <c r="BX1468" s="325"/>
      <c r="BY1468" s="325"/>
      <c r="BZ1468" s="325"/>
      <c r="CA1468" s="325"/>
      <c r="CB1468" s="325"/>
      <c r="CC1468" s="325"/>
      <c r="CD1468" s="325"/>
      <c r="CE1468" s="325"/>
      <c r="CF1468" s="325"/>
      <c r="CG1468" s="325"/>
      <c r="CH1468" s="325"/>
    </row>
    <row r="1469" spans="1:86" s="323" customFormat="1" x14ac:dyDescent="0.25">
      <c r="A1469" s="102"/>
      <c r="B1469" s="102"/>
      <c r="C1469" s="102"/>
      <c r="D1469" s="102"/>
      <c r="E1469" s="102"/>
      <c r="F1469" s="102"/>
      <c r="G1469" s="102"/>
      <c r="AH1469" s="324"/>
      <c r="AI1469" s="324"/>
      <c r="AP1469" s="324"/>
      <c r="AQ1469" s="324"/>
      <c r="BD1469" s="324"/>
      <c r="BE1469" s="324"/>
      <c r="BF1469" s="324"/>
      <c r="BG1469" s="324"/>
      <c r="BH1469" s="324"/>
      <c r="BI1469" s="324"/>
      <c r="BJ1469" s="324"/>
      <c r="BK1469" s="324"/>
      <c r="BL1469" s="324"/>
      <c r="BM1469" s="324"/>
      <c r="BN1469" s="324"/>
      <c r="BO1469" s="324"/>
      <c r="BW1469" s="325"/>
      <c r="BX1469" s="325"/>
      <c r="BY1469" s="325"/>
      <c r="BZ1469" s="325"/>
      <c r="CA1469" s="325"/>
      <c r="CB1469" s="325"/>
      <c r="CC1469" s="325"/>
      <c r="CD1469" s="325"/>
      <c r="CE1469" s="325"/>
      <c r="CF1469" s="325"/>
      <c r="CG1469" s="325"/>
      <c r="CH1469" s="325"/>
    </row>
    <row r="1470" spans="1:86" s="323" customFormat="1" x14ac:dyDescent="0.25">
      <c r="A1470" s="102"/>
      <c r="B1470" s="102"/>
      <c r="C1470" s="102"/>
      <c r="D1470" s="102"/>
      <c r="E1470" s="102"/>
      <c r="F1470" s="102"/>
      <c r="G1470" s="102"/>
      <c r="AH1470" s="324"/>
      <c r="AI1470" s="324"/>
      <c r="AP1470" s="324"/>
      <c r="AQ1470" s="324"/>
      <c r="BD1470" s="324"/>
      <c r="BE1470" s="324"/>
      <c r="BF1470" s="324"/>
      <c r="BG1470" s="324"/>
      <c r="BH1470" s="324"/>
      <c r="BI1470" s="324"/>
      <c r="BJ1470" s="324"/>
      <c r="BK1470" s="324"/>
      <c r="BL1470" s="324"/>
      <c r="BM1470" s="324"/>
      <c r="BN1470" s="324"/>
      <c r="BO1470" s="324"/>
      <c r="BW1470" s="325"/>
      <c r="BX1470" s="325"/>
      <c r="BY1470" s="325"/>
      <c r="BZ1470" s="325"/>
      <c r="CA1470" s="325"/>
      <c r="CB1470" s="325"/>
      <c r="CC1470" s="325"/>
      <c r="CD1470" s="325"/>
      <c r="CE1470" s="325"/>
      <c r="CF1470" s="325"/>
      <c r="CG1470" s="325"/>
      <c r="CH1470" s="325"/>
    </row>
    <row r="1471" spans="1:86" s="323" customFormat="1" x14ac:dyDescent="0.25">
      <c r="A1471" s="102"/>
      <c r="B1471" s="102"/>
      <c r="C1471" s="102"/>
      <c r="D1471" s="102"/>
      <c r="E1471" s="102"/>
      <c r="F1471" s="102"/>
      <c r="G1471" s="102"/>
      <c r="AH1471" s="324"/>
      <c r="AI1471" s="324"/>
      <c r="AP1471" s="324"/>
      <c r="AQ1471" s="324"/>
      <c r="BD1471" s="324"/>
      <c r="BE1471" s="324"/>
      <c r="BF1471" s="324"/>
      <c r="BG1471" s="324"/>
      <c r="BH1471" s="324"/>
      <c r="BI1471" s="324"/>
      <c r="BJ1471" s="324"/>
      <c r="BK1471" s="324"/>
      <c r="BL1471" s="324"/>
      <c r="BM1471" s="324"/>
      <c r="BN1471" s="324"/>
      <c r="BO1471" s="324"/>
      <c r="BW1471" s="325"/>
      <c r="BX1471" s="325"/>
      <c r="BY1471" s="325"/>
      <c r="BZ1471" s="325"/>
      <c r="CA1471" s="325"/>
      <c r="CB1471" s="325"/>
      <c r="CC1471" s="325"/>
      <c r="CD1471" s="325"/>
      <c r="CE1471" s="325"/>
      <c r="CF1471" s="325"/>
      <c r="CG1471" s="325"/>
      <c r="CH1471" s="325"/>
    </row>
    <row r="1472" spans="1:86" s="323" customFormat="1" x14ac:dyDescent="0.25">
      <c r="A1472" s="102"/>
      <c r="B1472" s="102"/>
      <c r="C1472" s="102"/>
      <c r="D1472" s="102"/>
      <c r="E1472" s="102"/>
      <c r="F1472" s="102"/>
      <c r="G1472" s="102"/>
      <c r="AH1472" s="324"/>
      <c r="AI1472" s="324"/>
      <c r="AP1472" s="324"/>
      <c r="AQ1472" s="324"/>
      <c r="BD1472" s="324"/>
      <c r="BE1472" s="324"/>
      <c r="BF1472" s="324"/>
      <c r="BG1472" s="324"/>
      <c r="BH1472" s="324"/>
      <c r="BI1472" s="324"/>
      <c r="BJ1472" s="324"/>
      <c r="BK1472" s="324"/>
      <c r="BL1472" s="324"/>
      <c r="BM1472" s="324"/>
      <c r="BN1472" s="324"/>
      <c r="BO1472" s="324"/>
      <c r="BW1472" s="325"/>
      <c r="BX1472" s="325"/>
      <c r="BY1472" s="325"/>
      <c r="BZ1472" s="325"/>
      <c r="CA1472" s="325"/>
      <c r="CB1472" s="325"/>
      <c r="CC1472" s="325"/>
      <c r="CD1472" s="325"/>
      <c r="CE1472" s="325"/>
      <c r="CF1472" s="325"/>
      <c r="CG1472" s="325"/>
      <c r="CH1472" s="325"/>
    </row>
    <row r="1473" spans="1:86" s="323" customFormat="1" x14ac:dyDescent="0.25">
      <c r="A1473" s="102"/>
      <c r="B1473" s="102"/>
      <c r="C1473" s="102"/>
      <c r="D1473" s="102"/>
      <c r="E1473" s="102"/>
      <c r="F1473" s="102"/>
      <c r="G1473" s="102"/>
      <c r="AH1473" s="324"/>
      <c r="AI1473" s="324"/>
      <c r="AP1473" s="324"/>
      <c r="AQ1473" s="324"/>
      <c r="BD1473" s="324"/>
      <c r="BE1473" s="324"/>
      <c r="BF1473" s="324"/>
      <c r="BG1473" s="324"/>
      <c r="BH1473" s="324"/>
      <c r="BI1473" s="324"/>
      <c r="BJ1473" s="324"/>
      <c r="BK1473" s="324"/>
      <c r="BL1473" s="324"/>
      <c r="BM1473" s="324"/>
      <c r="BN1473" s="324"/>
      <c r="BO1473" s="324"/>
      <c r="BW1473" s="325"/>
      <c r="BX1473" s="325"/>
      <c r="BY1473" s="325"/>
      <c r="BZ1473" s="325"/>
      <c r="CA1473" s="325"/>
      <c r="CB1473" s="325"/>
      <c r="CC1473" s="325"/>
      <c r="CD1473" s="325"/>
      <c r="CE1473" s="325"/>
      <c r="CF1473" s="325"/>
      <c r="CG1473" s="325"/>
      <c r="CH1473" s="325"/>
    </row>
    <row r="1474" spans="1:86" s="323" customFormat="1" x14ac:dyDescent="0.25">
      <c r="A1474" s="102"/>
      <c r="B1474" s="102"/>
      <c r="C1474" s="102"/>
      <c r="D1474" s="102"/>
      <c r="E1474" s="102"/>
      <c r="F1474" s="102"/>
      <c r="G1474" s="102"/>
      <c r="AH1474" s="324"/>
      <c r="AI1474" s="324"/>
      <c r="AP1474" s="324"/>
      <c r="AQ1474" s="324"/>
      <c r="BD1474" s="324"/>
      <c r="BE1474" s="324"/>
      <c r="BF1474" s="324"/>
      <c r="BG1474" s="324"/>
      <c r="BH1474" s="324"/>
      <c r="BI1474" s="324"/>
      <c r="BJ1474" s="324"/>
      <c r="BK1474" s="324"/>
      <c r="BL1474" s="324"/>
      <c r="BM1474" s="324"/>
      <c r="BN1474" s="324"/>
      <c r="BO1474" s="324"/>
      <c r="BW1474" s="325"/>
      <c r="BX1474" s="325"/>
      <c r="BY1474" s="325"/>
      <c r="BZ1474" s="325"/>
      <c r="CA1474" s="325"/>
      <c r="CB1474" s="325"/>
      <c r="CC1474" s="325"/>
      <c r="CD1474" s="325"/>
      <c r="CE1474" s="325"/>
      <c r="CF1474" s="325"/>
      <c r="CG1474" s="325"/>
      <c r="CH1474" s="325"/>
    </row>
    <row r="1475" spans="1:86" s="323" customFormat="1" x14ac:dyDescent="0.25">
      <c r="A1475" s="102"/>
      <c r="B1475" s="102"/>
      <c r="C1475" s="102"/>
      <c r="D1475" s="102"/>
      <c r="E1475" s="102"/>
      <c r="F1475" s="102"/>
      <c r="G1475" s="102"/>
      <c r="AH1475" s="324"/>
      <c r="AI1475" s="324"/>
      <c r="AP1475" s="324"/>
      <c r="AQ1475" s="324"/>
      <c r="BD1475" s="324"/>
      <c r="BE1475" s="324"/>
      <c r="BF1475" s="324"/>
      <c r="BG1475" s="324"/>
      <c r="BH1475" s="324"/>
      <c r="BI1475" s="324"/>
      <c r="BJ1475" s="324"/>
      <c r="BK1475" s="324"/>
      <c r="BL1475" s="324"/>
      <c r="BM1475" s="324"/>
      <c r="BN1475" s="324"/>
      <c r="BO1475" s="324"/>
      <c r="BW1475" s="325"/>
      <c r="BX1475" s="325"/>
      <c r="BY1475" s="325"/>
      <c r="BZ1475" s="325"/>
      <c r="CA1475" s="325"/>
      <c r="CB1475" s="325"/>
      <c r="CC1475" s="325"/>
      <c r="CD1475" s="325"/>
      <c r="CE1475" s="325"/>
      <c r="CF1475" s="325"/>
      <c r="CG1475" s="325"/>
      <c r="CH1475" s="325"/>
    </row>
    <row r="1476" spans="1:86" s="323" customFormat="1" x14ac:dyDescent="0.25">
      <c r="A1476" s="102"/>
      <c r="B1476" s="102"/>
      <c r="C1476" s="102"/>
      <c r="D1476" s="102"/>
      <c r="E1476" s="102"/>
      <c r="F1476" s="102"/>
      <c r="G1476" s="102"/>
      <c r="AH1476" s="324"/>
      <c r="AI1476" s="324"/>
      <c r="AP1476" s="324"/>
      <c r="AQ1476" s="324"/>
      <c r="BD1476" s="324"/>
      <c r="BE1476" s="324"/>
      <c r="BF1476" s="324"/>
      <c r="BG1476" s="324"/>
      <c r="BH1476" s="324"/>
      <c r="BI1476" s="324"/>
      <c r="BJ1476" s="324"/>
      <c r="BK1476" s="324"/>
      <c r="BL1476" s="324"/>
      <c r="BM1476" s="324"/>
      <c r="BN1476" s="324"/>
      <c r="BO1476" s="324"/>
      <c r="BW1476" s="325"/>
      <c r="BX1476" s="325"/>
      <c r="BY1476" s="325"/>
      <c r="BZ1476" s="325"/>
      <c r="CA1476" s="325"/>
      <c r="CB1476" s="325"/>
      <c r="CC1476" s="325"/>
      <c r="CD1476" s="325"/>
      <c r="CE1476" s="325"/>
      <c r="CF1476" s="325"/>
      <c r="CG1476" s="325"/>
      <c r="CH1476" s="325"/>
    </row>
    <row r="1477" spans="1:86" s="323" customFormat="1" x14ac:dyDescent="0.25">
      <c r="A1477" s="102"/>
      <c r="B1477" s="102"/>
      <c r="C1477" s="102"/>
      <c r="D1477" s="102"/>
      <c r="E1477" s="102"/>
      <c r="F1477" s="102"/>
      <c r="G1477" s="102"/>
      <c r="AH1477" s="324"/>
      <c r="AI1477" s="324"/>
      <c r="AP1477" s="324"/>
      <c r="AQ1477" s="324"/>
      <c r="BD1477" s="324"/>
      <c r="BE1477" s="324"/>
      <c r="BF1477" s="324"/>
      <c r="BG1477" s="324"/>
      <c r="BH1477" s="324"/>
      <c r="BI1477" s="324"/>
      <c r="BJ1477" s="324"/>
      <c r="BK1477" s="324"/>
      <c r="BL1477" s="324"/>
      <c r="BM1477" s="324"/>
      <c r="BN1477" s="324"/>
      <c r="BO1477" s="324"/>
      <c r="BW1477" s="325"/>
      <c r="BX1477" s="325"/>
      <c r="BY1477" s="325"/>
      <c r="BZ1477" s="325"/>
      <c r="CA1477" s="325"/>
      <c r="CB1477" s="325"/>
      <c r="CC1477" s="325"/>
      <c r="CD1477" s="325"/>
      <c r="CE1477" s="325"/>
      <c r="CF1477" s="325"/>
      <c r="CG1477" s="325"/>
      <c r="CH1477" s="325"/>
    </row>
    <row r="1478" spans="1:86" s="323" customFormat="1" x14ac:dyDescent="0.25">
      <c r="A1478" s="102"/>
      <c r="B1478" s="102"/>
      <c r="C1478" s="102"/>
      <c r="D1478" s="102"/>
      <c r="E1478" s="102"/>
      <c r="F1478" s="102"/>
      <c r="G1478" s="102"/>
      <c r="AH1478" s="324"/>
      <c r="AI1478" s="324"/>
      <c r="AP1478" s="324"/>
      <c r="AQ1478" s="324"/>
      <c r="BD1478" s="324"/>
      <c r="BE1478" s="324"/>
      <c r="BF1478" s="324"/>
      <c r="BG1478" s="324"/>
      <c r="BH1478" s="324"/>
      <c r="BI1478" s="324"/>
      <c r="BJ1478" s="324"/>
      <c r="BK1478" s="324"/>
      <c r="BL1478" s="324"/>
      <c r="BM1478" s="324"/>
      <c r="BN1478" s="324"/>
      <c r="BO1478" s="324"/>
      <c r="BW1478" s="325"/>
      <c r="BX1478" s="325"/>
      <c r="BY1478" s="325"/>
      <c r="BZ1478" s="325"/>
      <c r="CA1478" s="325"/>
      <c r="CB1478" s="325"/>
      <c r="CC1478" s="325"/>
      <c r="CD1478" s="325"/>
      <c r="CE1478" s="325"/>
      <c r="CF1478" s="325"/>
      <c r="CG1478" s="325"/>
      <c r="CH1478" s="325"/>
    </row>
    <row r="1479" spans="1:86" s="323" customFormat="1" x14ac:dyDescent="0.25">
      <c r="A1479" s="102"/>
      <c r="B1479" s="102"/>
      <c r="C1479" s="102"/>
      <c r="D1479" s="102"/>
      <c r="E1479" s="102"/>
      <c r="F1479" s="102"/>
      <c r="G1479" s="102"/>
      <c r="AH1479" s="324"/>
      <c r="AI1479" s="324"/>
      <c r="AP1479" s="324"/>
      <c r="AQ1479" s="324"/>
      <c r="BD1479" s="324"/>
      <c r="BE1479" s="324"/>
      <c r="BF1479" s="324"/>
      <c r="BG1479" s="324"/>
      <c r="BH1479" s="324"/>
      <c r="BI1479" s="324"/>
      <c r="BJ1479" s="324"/>
      <c r="BK1479" s="324"/>
      <c r="BL1479" s="324"/>
      <c r="BM1479" s="324"/>
      <c r="BN1479" s="324"/>
      <c r="BO1479" s="324"/>
      <c r="BW1479" s="325"/>
      <c r="BX1479" s="325"/>
      <c r="BY1479" s="325"/>
      <c r="BZ1479" s="325"/>
      <c r="CA1479" s="325"/>
      <c r="CB1479" s="325"/>
      <c r="CC1479" s="325"/>
      <c r="CD1479" s="325"/>
      <c r="CE1479" s="325"/>
      <c r="CF1479" s="325"/>
      <c r="CG1479" s="325"/>
      <c r="CH1479" s="325"/>
    </row>
    <row r="1480" spans="1:86" s="323" customFormat="1" x14ac:dyDescent="0.25">
      <c r="A1480" s="102"/>
      <c r="B1480" s="102"/>
      <c r="C1480" s="102"/>
      <c r="D1480" s="102"/>
      <c r="E1480" s="102"/>
      <c r="F1480" s="102"/>
      <c r="G1480" s="102"/>
      <c r="AH1480" s="324"/>
      <c r="AI1480" s="324"/>
      <c r="AP1480" s="324"/>
      <c r="AQ1480" s="324"/>
      <c r="BD1480" s="324"/>
      <c r="BE1480" s="324"/>
      <c r="BF1480" s="324"/>
      <c r="BG1480" s="324"/>
      <c r="BH1480" s="324"/>
      <c r="BI1480" s="324"/>
      <c r="BJ1480" s="324"/>
      <c r="BK1480" s="324"/>
      <c r="BL1480" s="324"/>
      <c r="BM1480" s="324"/>
      <c r="BN1480" s="324"/>
      <c r="BO1480" s="324"/>
      <c r="BW1480" s="325"/>
      <c r="BX1480" s="325"/>
      <c r="BY1480" s="325"/>
      <c r="BZ1480" s="325"/>
      <c r="CA1480" s="325"/>
      <c r="CB1480" s="325"/>
      <c r="CC1480" s="325"/>
      <c r="CD1480" s="325"/>
      <c r="CE1480" s="325"/>
      <c r="CF1480" s="325"/>
      <c r="CG1480" s="325"/>
      <c r="CH1480" s="325"/>
    </row>
    <row r="1481" spans="1:86" s="323" customFormat="1" x14ac:dyDescent="0.25">
      <c r="A1481" s="102"/>
      <c r="B1481" s="102"/>
      <c r="C1481" s="102"/>
      <c r="D1481" s="102"/>
      <c r="E1481" s="102"/>
      <c r="F1481" s="102"/>
      <c r="G1481" s="102"/>
      <c r="AH1481" s="324"/>
      <c r="AI1481" s="324"/>
      <c r="AP1481" s="324"/>
      <c r="AQ1481" s="324"/>
      <c r="BD1481" s="324"/>
      <c r="BE1481" s="324"/>
      <c r="BF1481" s="324"/>
      <c r="BG1481" s="324"/>
      <c r="BH1481" s="324"/>
      <c r="BI1481" s="324"/>
      <c r="BJ1481" s="324"/>
      <c r="BK1481" s="324"/>
      <c r="BL1481" s="324"/>
      <c r="BM1481" s="324"/>
      <c r="BN1481" s="324"/>
      <c r="BO1481" s="324"/>
      <c r="BW1481" s="325"/>
      <c r="BX1481" s="325"/>
      <c r="BY1481" s="325"/>
      <c r="BZ1481" s="325"/>
      <c r="CA1481" s="325"/>
      <c r="CB1481" s="325"/>
      <c r="CC1481" s="325"/>
      <c r="CD1481" s="325"/>
      <c r="CE1481" s="325"/>
      <c r="CF1481" s="325"/>
      <c r="CG1481" s="325"/>
      <c r="CH1481" s="325"/>
    </row>
    <row r="1482" spans="1:86" s="323" customFormat="1" x14ac:dyDescent="0.25">
      <c r="A1482" s="102"/>
      <c r="B1482" s="102"/>
      <c r="C1482" s="102"/>
      <c r="D1482" s="102"/>
      <c r="E1482" s="102"/>
      <c r="F1482" s="102"/>
      <c r="G1482" s="102"/>
      <c r="AH1482" s="324"/>
      <c r="AI1482" s="324"/>
      <c r="AP1482" s="324"/>
      <c r="AQ1482" s="324"/>
      <c r="BD1482" s="324"/>
      <c r="BE1482" s="324"/>
      <c r="BF1482" s="324"/>
      <c r="BG1482" s="324"/>
      <c r="BH1482" s="324"/>
      <c r="BI1482" s="324"/>
      <c r="BJ1482" s="324"/>
      <c r="BK1482" s="324"/>
      <c r="BL1482" s="324"/>
      <c r="BM1482" s="324"/>
      <c r="BN1482" s="324"/>
      <c r="BO1482" s="324"/>
      <c r="BW1482" s="325"/>
      <c r="BX1482" s="325"/>
      <c r="BY1482" s="325"/>
      <c r="BZ1482" s="325"/>
      <c r="CA1482" s="325"/>
      <c r="CB1482" s="325"/>
      <c r="CC1482" s="325"/>
      <c r="CD1482" s="325"/>
      <c r="CE1482" s="325"/>
      <c r="CF1482" s="325"/>
      <c r="CG1482" s="325"/>
      <c r="CH1482" s="325"/>
    </row>
    <row r="1483" spans="1:86" s="323" customFormat="1" x14ac:dyDescent="0.25">
      <c r="A1483" s="102"/>
      <c r="B1483" s="102"/>
      <c r="C1483" s="102"/>
      <c r="D1483" s="102"/>
      <c r="E1483" s="102"/>
      <c r="F1483" s="102"/>
      <c r="G1483" s="102"/>
      <c r="AH1483" s="324"/>
      <c r="AI1483" s="324"/>
      <c r="AP1483" s="324"/>
      <c r="AQ1483" s="324"/>
      <c r="BD1483" s="324"/>
      <c r="BE1483" s="324"/>
      <c r="BF1483" s="324"/>
      <c r="BG1483" s="324"/>
      <c r="BH1483" s="324"/>
      <c r="BI1483" s="324"/>
      <c r="BJ1483" s="324"/>
      <c r="BK1483" s="324"/>
      <c r="BL1483" s="324"/>
      <c r="BM1483" s="324"/>
      <c r="BN1483" s="324"/>
      <c r="BO1483" s="324"/>
      <c r="BW1483" s="325"/>
      <c r="BX1483" s="325"/>
      <c r="BY1483" s="325"/>
      <c r="BZ1483" s="325"/>
      <c r="CA1483" s="325"/>
      <c r="CB1483" s="325"/>
      <c r="CC1483" s="325"/>
      <c r="CD1483" s="325"/>
      <c r="CE1483" s="325"/>
      <c r="CF1483" s="325"/>
      <c r="CG1483" s="325"/>
      <c r="CH1483" s="325"/>
    </row>
    <row r="1484" spans="1:86" s="323" customFormat="1" x14ac:dyDescent="0.25">
      <c r="A1484" s="102"/>
      <c r="B1484" s="102"/>
      <c r="C1484" s="102"/>
      <c r="D1484" s="102"/>
      <c r="E1484" s="102"/>
      <c r="F1484" s="102"/>
      <c r="G1484" s="102"/>
      <c r="AH1484" s="324"/>
      <c r="AI1484" s="324"/>
      <c r="AP1484" s="324"/>
      <c r="AQ1484" s="324"/>
      <c r="BD1484" s="324"/>
      <c r="BE1484" s="324"/>
      <c r="BF1484" s="324"/>
      <c r="BG1484" s="324"/>
      <c r="BH1484" s="324"/>
      <c r="BI1484" s="324"/>
      <c r="BJ1484" s="324"/>
      <c r="BK1484" s="324"/>
      <c r="BL1484" s="324"/>
      <c r="BM1484" s="324"/>
      <c r="BN1484" s="324"/>
      <c r="BO1484" s="324"/>
      <c r="BW1484" s="325"/>
      <c r="BX1484" s="325"/>
      <c r="BY1484" s="325"/>
      <c r="BZ1484" s="325"/>
      <c r="CA1484" s="325"/>
      <c r="CB1484" s="325"/>
      <c r="CC1484" s="325"/>
      <c r="CD1484" s="325"/>
      <c r="CE1484" s="325"/>
      <c r="CF1484" s="325"/>
      <c r="CG1484" s="325"/>
      <c r="CH1484" s="325"/>
    </row>
    <row r="1485" spans="1:86" s="323" customFormat="1" x14ac:dyDescent="0.25">
      <c r="A1485" s="102"/>
      <c r="B1485" s="102"/>
      <c r="C1485" s="102"/>
      <c r="D1485" s="102"/>
      <c r="E1485" s="102"/>
      <c r="F1485" s="102"/>
      <c r="G1485" s="102"/>
      <c r="AH1485" s="324"/>
      <c r="AI1485" s="324"/>
      <c r="AP1485" s="324"/>
      <c r="AQ1485" s="324"/>
      <c r="BD1485" s="324"/>
      <c r="BE1485" s="324"/>
      <c r="BF1485" s="324"/>
      <c r="BG1485" s="324"/>
      <c r="BH1485" s="324"/>
      <c r="BI1485" s="324"/>
      <c r="BJ1485" s="324"/>
      <c r="BK1485" s="324"/>
      <c r="BL1485" s="324"/>
      <c r="BM1485" s="324"/>
      <c r="BN1485" s="324"/>
      <c r="BO1485" s="324"/>
      <c r="BW1485" s="325"/>
      <c r="BX1485" s="325"/>
      <c r="BY1485" s="325"/>
      <c r="BZ1485" s="325"/>
      <c r="CA1485" s="325"/>
      <c r="CB1485" s="325"/>
      <c r="CC1485" s="325"/>
      <c r="CD1485" s="325"/>
      <c r="CE1485" s="325"/>
      <c r="CF1485" s="325"/>
      <c r="CG1485" s="325"/>
      <c r="CH1485" s="325"/>
    </row>
    <row r="1486" spans="1:86" s="323" customFormat="1" x14ac:dyDescent="0.25">
      <c r="A1486" s="102"/>
      <c r="B1486" s="102"/>
      <c r="C1486" s="102"/>
      <c r="D1486" s="102"/>
      <c r="E1486" s="102"/>
      <c r="F1486" s="102"/>
      <c r="G1486" s="102"/>
      <c r="AH1486" s="324"/>
      <c r="AI1486" s="324"/>
      <c r="AP1486" s="324"/>
      <c r="AQ1486" s="324"/>
      <c r="BD1486" s="324"/>
      <c r="BE1486" s="324"/>
      <c r="BF1486" s="324"/>
      <c r="BG1486" s="324"/>
      <c r="BH1486" s="324"/>
      <c r="BI1486" s="324"/>
      <c r="BJ1486" s="324"/>
      <c r="BK1486" s="324"/>
      <c r="BL1486" s="324"/>
      <c r="BM1486" s="324"/>
      <c r="BN1486" s="324"/>
      <c r="BO1486" s="324"/>
      <c r="BW1486" s="325"/>
      <c r="BX1486" s="325"/>
      <c r="BY1486" s="325"/>
      <c r="BZ1486" s="325"/>
      <c r="CA1486" s="325"/>
      <c r="CB1486" s="325"/>
      <c r="CC1486" s="325"/>
      <c r="CD1486" s="325"/>
      <c r="CE1486" s="325"/>
      <c r="CF1486" s="325"/>
      <c r="CG1486" s="325"/>
      <c r="CH1486" s="325"/>
    </row>
    <row r="1487" spans="1:86" s="323" customFormat="1" x14ac:dyDescent="0.25">
      <c r="A1487" s="102"/>
      <c r="B1487" s="102"/>
      <c r="C1487" s="102"/>
      <c r="D1487" s="102"/>
      <c r="E1487" s="102"/>
      <c r="F1487" s="102"/>
      <c r="G1487" s="102"/>
      <c r="AH1487" s="324"/>
      <c r="AI1487" s="324"/>
      <c r="AP1487" s="324"/>
      <c r="AQ1487" s="324"/>
      <c r="BD1487" s="324"/>
      <c r="BE1487" s="324"/>
      <c r="BF1487" s="324"/>
      <c r="BG1487" s="324"/>
      <c r="BH1487" s="324"/>
      <c r="BI1487" s="324"/>
      <c r="BJ1487" s="324"/>
      <c r="BK1487" s="324"/>
      <c r="BL1487" s="324"/>
      <c r="BM1487" s="324"/>
      <c r="BN1487" s="324"/>
      <c r="BO1487" s="324"/>
      <c r="BW1487" s="325"/>
      <c r="BX1487" s="325"/>
      <c r="BY1487" s="325"/>
      <c r="BZ1487" s="325"/>
      <c r="CA1487" s="325"/>
      <c r="CB1487" s="325"/>
      <c r="CC1487" s="325"/>
      <c r="CD1487" s="325"/>
      <c r="CE1487" s="325"/>
      <c r="CF1487" s="325"/>
      <c r="CG1487" s="325"/>
      <c r="CH1487" s="325"/>
    </row>
    <row r="1488" spans="1:86" s="323" customFormat="1" x14ac:dyDescent="0.25">
      <c r="A1488" s="102"/>
      <c r="B1488" s="102"/>
      <c r="C1488" s="102"/>
      <c r="D1488" s="102"/>
      <c r="E1488" s="102"/>
      <c r="F1488" s="102"/>
      <c r="G1488" s="102"/>
      <c r="AH1488" s="324"/>
      <c r="AI1488" s="324"/>
      <c r="AP1488" s="324"/>
      <c r="AQ1488" s="324"/>
      <c r="BD1488" s="324"/>
      <c r="BE1488" s="324"/>
      <c r="BF1488" s="324"/>
      <c r="BG1488" s="324"/>
      <c r="BH1488" s="324"/>
      <c r="BI1488" s="324"/>
      <c r="BJ1488" s="324"/>
      <c r="BK1488" s="324"/>
      <c r="BL1488" s="324"/>
      <c r="BM1488" s="324"/>
      <c r="BN1488" s="324"/>
      <c r="BO1488" s="324"/>
      <c r="BW1488" s="325"/>
      <c r="BX1488" s="325"/>
      <c r="BY1488" s="325"/>
      <c r="BZ1488" s="325"/>
      <c r="CA1488" s="325"/>
      <c r="CB1488" s="325"/>
      <c r="CC1488" s="325"/>
      <c r="CD1488" s="325"/>
      <c r="CE1488" s="325"/>
      <c r="CF1488" s="325"/>
      <c r="CG1488" s="325"/>
      <c r="CH1488" s="325"/>
    </row>
    <row r="1489" spans="1:86" s="323" customFormat="1" x14ac:dyDescent="0.25">
      <c r="A1489" s="102"/>
      <c r="B1489" s="102"/>
      <c r="C1489" s="102"/>
      <c r="D1489" s="102"/>
      <c r="E1489" s="102"/>
      <c r="F1489" s="102"/>
      <c r="G1489" s="102"/>
      <c r="AH1489" s="324"/>
      <c r="AI1489" s="324"/>
      <c r="AP1489" s="324"/>
      <c r="AQ1489" s="324"/>
      <c r="BD1489" s="324"/>
      <c r="BE1489" s="324"/>
      <c r="BF1489" s="324"/>
      <c r="BG1489" s="324"/>
      <c r="BH1489" s="324"/>
      <c r="BI1489" s="324"/>
      <c r="BJ1489" s="324"/>
      <c r="BK1489" s="324"/>
      <c r="BL1489" s="324"/>
      <c r="BM1489" s="324"/>
      <c r="BN1489" s="324"/>
      <c r="BO1489" s="324"/>
      <c r="BW1489" s="325"/>
      <c r="BX1489" s="325"/>
      <c r="BY1489" s="325"/>
      <c r="BZ1489" s="325"/>
      <c r="CA1489" s="325"/>
      <c r="CB1489" s="325"/>
      <c r="CC1489" s="325"/>
      <c r="CD1489" s="325"/>
      <c r="CE1489" s="325"/>
      <c r="CF1489" s="325"/>
      <c r="CG1489" s="325"/>
      <c r="CH1489" s="325"/>
    </row>
    <row r="1490" spans="1:86" s="323" customFormat="1" x14ac:dyDescent="0.25">
      <c r="A1490" s="102"/>
      <c r="B1490" s="102"/>
      <c r="C1490" s="102"/>
      <c r="D1490" s="102"/>
      <c r="E1490" s="102"/>
      <c r="F1490" s="102"/>
      <c r="G1490" s="102"/>
      <c r="AH1490" s="324"/>
      <c r="AI1490" s="324"/>
      <c r="AP1490" s="324"/>
      <c r="AQ1490" s="324"/>
      <c r="BD1490" s="324"/>
      <c r="BE1490" s="324"/>
      <c r="BF1490" s="324"/>
      <c r="BG1490" s="324"/>
      <c r="BH1490" s="324"/>
      <c r="BI1490" s="324"/>
      <c r="BJ1490" s="324"/>
      <c r="BK1490" s="324"/>
      <c r="BL1490" s="324"/>
      <c r="BM1490" s="324"/>
      <c r="BN1490" s="324"/>
      <c r="BO1490" s="324"/>
      <c r="BW1490" s="325"/>
      <c r="BX1490" s="325"/>
      <c r="BY1490" s="325"/>
      <c r="BZ1490" s="325"/>
      <c r="CA1490" s="325"/>
      <c r="CB1490" s="325"/>
      <c r="CC1490" s="325"/>
      <c r="CD1490" s="325"/>
      <c r="CE1490" s="325"/>
      <c r="CF1490" s="325"/>
      <c r="CG1490" s="325"/>
      <c r="CH1490" s="325"/>
    </row>
    <row r="1491" spans="1:86" s="323" customFormat="1" x14ac:dyDescent="0.25">
      <c r="A1491" s="102"/>
      <c r="B1491" s="102"/>
      <c r="C1491" s="102"/>
      <c r="D1491" s="102"/>
      <c r="E1491" s="102"/>
      <c r="F1491" s="102"/>
      <c r="G1491" s="102"/>
      <c r="AH1491" s="324"/>
      <c r="AI1491" s="324"/>
      <c r="AP1491" s="324"/>
      <c r="AQ1491" s="324"/>
      <c r="BD1491" s="324"/>
      <c r="BE1491" s="324"/>
      <c r="BF1491" s="324"/>
      <c r="BG1491" s="324"/>
      <c r="BH1491" s="324"/>
      <c r="BI1491" s="324"/>
      <c r="BJ1491" s="324"/>
      <c r="BK1491" s="324"/>
      <c r="BL1491" s="324"/>
      <c r="BM1491" s="324"/>
      <c r="BN1491" s="324"/>
      <c r="BO1491" s="324"/>
      <c r="BW1491" s="325"/>
      <c r="BX1491" s="325"/>
      <c r="BY1491" s="325"/>
      <c r="BZ1491" s="325"/>
      <c r="CA1491" s="325"/>
      <c r="CB1491" s="325"/>
      <c r="CC1491" s="325"/>
      <c r="CD1491" s="325"/>
      <c r="CE1491" s="325"/>
      <c r="CF1491" s="325"/>
      <c r="CG1491" s="325"/>
      <c r="CH1491" s="325"/>
    </row>
    <row r="1492" spans="1:86" s="323" customFormat="1" x14ac:dyDescent="0.25">
      <c r="A1492" s="102"/>
      <c r="B1492" s="102"/>
      <c r="C1492" s="102"/>
      <c r="D1492" s="102"/>
      <c r="E1492" s="102"/>
      <c r="F1492" s="102"/>
      <c r="G1492" s="102"/>
      <c r="AH1492" s="324"/>
      <c r="AI1492" s="324"/>
      <c r="AP1492" s="324"/>
      <c r="AQ1492" s="324"/>
      <c r="BD1492" s="324"/>
      <c r="BE1492" s="324"/>
      <c r="BF1492" s="324"/>
      <c r="BG1492" s="324"/>
      <c r="BH1492" s="324"/>
      <c r="BI1492" s="324"/>
      <c r="BJ1492" s="324"/>
      <c r="BK1492" s="324"/>
      <c r="BL1492" s="324"/>
      <c r="BM1492" s="324"/>
      <c r="BN1492" s="324"/>
      <c r="BO1492" s="324"/>
      <c r="BW1492" s="325"/>
      <c r="BX1492" s="325"/>
      <c r="BY1492" s="325"/>
      <c r="BZ1492" s="325"/>
      <c r="CA1492" s="325"/>
      <c r="CB1492" s="325"/>
      <c r="CC1492" s="325"/>
      <c r="CD1492" s="325"/>
      <c r="CE1492" s="325"/>
      <c r="CF1492" s="325"/>
      <c r="CG1492" s="325"/>
      <c r="CH1492" s="325"/>
    </row>
    <row r="1493" spans="1:86" s="323" customFormat="1" x14ac:dyDescent="0.25">
      <c r="A1493" s="102"/>
      <c r="B1493" s="102"/>
      <c r="C1493" s="102"/>
      <c r="D1493" s="102"/>
      <c r="E1493" s="102"/>
      <c r="F1493" s="102"/>
      <c r="G1493" s="102"/>
      <c r="AH1493" s="324"/>
      <c r="AI1493" s="324"/>
      <c r="AP1493" s="324"/>
      <c r="AQ1493" s="324"/>
      <c r="BD1493" s="324"/>
      <c r="BE1493" s="324"/>
      <c r="BF1493" s="324"/>
      <c r="BG1493" s="324"/>
      <c r="BH1493" s="324"/>
      <c r="BI1493" s="324"/>
      <c r="BJ1493" s="324"/>
      <c r="BK1493" s="324"/>
      <c r="BL1493" s="324"/>
      <c r="BM1493" s="324"/>
      <c r="BN1493" s="324"/>
      <c r="BO1493" s="324"/>
      <c r="BW1493" s="325"/>
      <c r="BX1493" s="325"/>
      <c r="BY1493" s="325"/>
      <c r="BZ1493" s="325"/>
      <c r="CA1493" s="325"/>
      <c r="CB1493" s="325"/>
      <c r="CC1493" s="325"/>
      <c r="CD1493" s="325"/>
      <c r="CE1493" s="325"/>
      <c r="CF1493" s="325"/>
      <c r="CG1493" s="325"/>
      <c r="CH1493" s="325"/>
    </row>
    <row r="1494" spans="1:86" s="323" customFormat="1" x14ac:dyDescent="0.25">
      <c r="A1494" s="102"/>
      <c r="B1494" s="102"/>
      <c r="C1494" s="102"/>
      <c r="D1494" s="102"/>
      <c r="E1494" s="102"/>
      <c r="F1494" s="102"/>
      <c r="G1494" s="102"/>
      <c r="AH1494" s="324"/>
      <c r="AI1494" s="324"/>
      <c r="AP1494" s="324"/>
      <c r="AQ1494" s="324"/>
      <c r="BD1494" s="324"/>
      <c r="BE1494" s="324"/>
      <c r="BF1494" s="324"/>
      <c r="BG1494" s="324"/>
      <c r="BH1494" s="324"/>
      <c r="BI1494" s="324"/>
      <c r="BJ1494" s="324"/>
      <c r="BK1494" s="324"/>
      <c r="BL1494" s="324"/>
      <c r="BM1494" s="324"/>
      <c r="BN1494" s="324"/>
      <c r="BO1494" s="324"/>
      <c r="BW1494" s="325"/>
      <c r="BX1494" s="325"/>
      <c r="BY1494" s="325"/>
      <c r="BZ1494" s="325"/>
      <c r="CA1494" s="325"/>
      <c r="CB1494" s="325"/>
      <c r="CC1494" s="325"/>
      <c r="CD1494" s="325"/>
      <c r="CE1494" s="325"/>
      <c r="CF1494" s="325"/>
      <c r="CG1494" s="325"/>
      <c r="CH1494" s="325"/>
    </row>
    <row r="1495" spans="1:86" s="323" customFormat="1" x14ac:dyDescent="0.25">
      <c r="A1495" s="102"/>
      <c r="B1495" s="102"/>
      <c r="C1495" s="102"/>
      <c r="D1495" s="102"/>
      <c r="E1495" s="102"/>
      <c r="F1495" s="102"/>
      <c r="G1495" s="102"/>
      <c r="AH1495" s="324"/>
      <c r="AI1495" s="324"/>
      <c r="AP1495" s="324"/>
      <c r="AQ1495" s="324"/>
      <c r="BD1495" s="324"/>
      <c r="BE1495" s="324"/>
      <c r="BF1495" s="324"/>
      <c r="BG1495" s="324"/>
      <c r="BH1495" s="324"/>
      <c r="BI1495" s="324"/>
      <c r="BJ1495" s="324"/>
      <c r="BK1495" s="324"/>
      <c r="BL1495" s="324"/>
      <c r="BM1495" s="324"/>
      <c r="BN1495" s="324"/>
      <c r="BO1495" s="324"/>
      <c r="BW1495" s="325"/>
      <c r="BX1495" s="325"/>
      <c r="BY1495" s="325"/>
      <c r="BZ1495" s="325"/>
      <c r="CA1495" s="325"/>
      <c r="CB1495" s="325"/>
      <c r="CC1495" s="325"/>
      <c r="CD1495" s="325"/>
      <c r="CE1495" s="325"/>
      <c r="CF1495" s="325"/>
      <c r="CG1495" s="325"/>
      <c r="CH1495" s="325"/>
    </row>
    <row r="1496" spans="1:86" s="323" customFormat="1" x14ac:dyDescent="0.25">
      <c r="A1496" s="102"/>
      <c r="B1496" s="102"/>
      <c r="C1496" s="102"/>
      <c r="D1496" s="102"/>
      <c r="E1496" s="102"/>
      <c r="F1496" s="102"/>
      <c r="G1496" s="102"/>
      <c r="AH1496" s="324"/>
      <c r="AI1496" s="324"/>
      <c r="AP1496" s="324"/>
      <c r="AQ1496" s="324"/>
      <c r="BD1496" s="324"/>
      <c r="BE1496" s="324"/>
      <c r="BF1496" s="324"/>
      <c r="BG1496" s="324"/>
      <c r="BH1496" s="324"/>
      <c r="BI1496" s="324"/>
      <c r="BJ1496" s="324"/>
      <c r="BK1496" s="324"/>
      <c r="BL1496" s="324"/>
      <c r="BM1496" s="324"/>
      <c r="BN1496" s="324"/>
      <c r="BO1496" s="324"/>
      <c r="BW1496" s="325"/>
      <c r="BX1496" s="325"/>
      <c r="BY1496" s="325"/>
      <c r="BZ1496" s="325"/>
      <c r="CA1496" s="325"/>
      <c r="CB1496" s="325"/>
      <c r="CC1496" s="325"/>
      <c r="CD1496" s="325"/>
      <c r="CE1496" s="325"/>
      <c r="CF1496" s="325"/>
      <c r="CG1496" s="325"/>
      <c r="CH1496" s="325"/>
    </row>
    <row r="1497" spans="1:86" s="323" customFormat="1" x14ac:dyDescent="0.25">
      <c r="A1497" s="102"/>
      <c r="B1497" s="102"/>
      <c r="C1497" s="102"/>
      <c r="D1497" s="102"/>
      <c r="E1497" s="102"/>
      <c r="F1497" s="102"/>
      <c r="G1497" s="102"/>
      <c r="AH1497" s="324"/>
      <c r="AI1497" s="324"/>
      <c r="AP1497" s="324"/>
      <c r="AQ1497" s="324"/>
      <c r="BD1497" s="324"/>
      <c r="BE1497" s="324"/>
      <c r="BF1497" s="324"/>
      <c r="BG1497" s="324"/>
      <c r="BH1497" s="324"/>
      <c r="BI1497" s="324"/>
      <c r="BJ1497" s="324"/>
      <c r="BK1497" s="324"/>
      <c r="BL1497" s="324"/>
      <c r="BM1497" s="324"/>
      <c r="BN1497" s="324"/>
      <c r="BO1497" s="324"/>
      <c r="BW1497" s="325"/>
      <c r="BX1497" s="325"/>
      <c r="BY1497" s="325"/>
      <c r="BZ1497" s="325"/>
      <c r="CA1497" s="325"/>
      <c r="CB1497" s="325"/>
      <c r="CC1497" s="325"/>
      <c r="CD1497" s="325"/>
      <c r="CE1497" s="325"/>
      <c r="CF1497" s="325"/>
      <c r="CG1497" s="325"/>
      <c r="CH1497" s="325"/>
    </row>
    <row r="1498" spans="1:86" s="323" customFormat="1" x14ac:dyDescent="0.25">
      <c r="A1498" s="102"/>
      <c r="B1498" s="102"/>
      <c r="C1498" s="102"/>
      <c r="D1498" s="102"/>
      <c r="E1498" s="102"/>
      <c r="F1498" s="102"/>
      <c r="G1498" s="102"/>
      <c r="AH1498" s="324"/>
      <c r="AI1498" s="324"/>
      <c r="AP1498" s="324"/>
      <c r="AQ1498" s="324"/>
      <c r="BD1498" s="324"/>
      <c r="BE1498" s="324"/>
      <c r="BF1498" s="324"/>
      <c r="BG1498" s="324"/>
      <c r="BH1498" s="324"/>
      <c r="BI1498" s="324"/>
      <c r="BJ1498" s="324"/>
      <c r="BK1498" s="324"/>
      <c r="BL1498" s="324"/>
      <c r="BM1498" s="324"/>
      <c r="BN1498" s="324"/>
      <c r="BO1498" s="324"/>
      <c r="BW1498" s="325"/>
      <c r="BX1498" s="325"/>
      <c r="BY1498" s="325"/>
      <c r="BZ1498" s="325"/>
      <c r="CA1498" s="325"/>
      <c r="CB1498" s="325"/>
      <c r="CC1498" s="325"/>
      <c r="CD1498" s="325"/>
      <c r="CE1498" s="325"/>
      <c r="CF1498" s="325"/>
      <c r="CG1498" s="325"/>
      <c r="CH1498" s="325"/>
    </row>
    <row r="1499" spans="1:86" s="323" customFormat="1" x14ac:dyDescent="0.25">
      <c r="A1499" s="102"/>
      <c r="B1499" s="102"/>
      <c r="C1499" s="102"/>
      <c r="D1499" s="102"/>
      <c r="E1499" s="102"/>
      <c r="F1499" s="102"/>
      <c r="G1499" s="102"/>
      <c r="AH1499" s="324"/>
      <c r="AI1499" s="324"/>
      <c r="AP1499" s="324"/>
      <c r="AQ1499" s="324"/>
      <c r="BD1499" s="324"/>
      <c r="BE1499" s="324"/>
      <c r="BF1499" s="324"/>
      <c r="BG1499" s="324"/>
      <c r="BH1499" s="324"/>
      <c r="BI1499" s="324"/>
      <c r="BJ1499" s="324"/>
      <c r="BK1499" s="324"/>
      <c r="BL1499" s="324"/>
      <c r="BM1499" s="324"/>
      <c r="BN1499" s="324"/>
      <c r="BO1499" s="324"/>
      <c r="BW1499" s="325"/>
      <c r="BX1499" s="325"/>
      <c r="BY1499" s="325"/>
      <c r="BZ1499" s="325"/>
      <c r="CA1499" s="325"/>
      <c r="CB1499" s="325"/>
      <c r="CC1499" s="325"/>
      <c r="CD1499" s="325"/>
      <c r="CE1499" s="325"/>
      <c r="CF1499" s="325"/>
      <c r="CG1499" s="325"/>
      <c r="CH1499" s="325"/>
    </row>
    <row r="1500" spans="1:86" s="323" customFormat="1" x14ac:dyDescent="0.25">
      <c r="A1500" s="102"/>
      <c r="B1500" s="102"/>
      <c r="C1500" s="102"/>
      <c r="D1500" s="102"/>
      <c r="E1500" s="102"/>
      <c r="F1500" s="102"/>
      <c r="G1500" s="102"/>
      <c r="AH1500" s="324"/>
      <c r="AI1500" s="324"/>
      <c r="AP1500" s="324"/>
      <c r="AQ1500" s="324"/>
      <c r="BD1500" s="324"/>
      <c r="BE1500" s="324"/>
      <c r="BF1500" s="324"/>
      <c r="BG1500" s="324"/>
      <c r="BH1500" s="324"/>
      <c r="BI1500" s="324"/>
      <c r="BJ1500" s="324"/>
      <c r="BK1500" s="324"/>
      <c r="BL1500" s="324"/>
      <c r="BM1500" s="324"/>
      <c r="BN1500" s="324"/>
      <c r="BO1500" s="324"/>
      <c r="BW1500" s="325"/>
      <c r="BX1500" s="325"/>
      <c r="BY1500" s="325"/>
      <c r="BZ1500" s="325"/>
      <c r="CA1500" s="325"/>
      <c r="CB1500" s="325"/>
      <c r="CC1500" s="325"/>
      <c r="CD1500" s="325"/>
      <c r="CE1500" s="325"/>
      <c r="CF1500" s="325"/>
      <c r="CG1500" s="325"/>
      <c r="CH1500" s="325"/>
    </row>
    <row r="1501" spans="1:86" s="323" customFormat="1" x14ac:dyDescent="0.25">
      <c r="A1501" s="102"/>
      <c r="B1501" s="102"/>
      <c r="C1501" s="102"/>
      <c r="D1501" s="102"/>
      <c r="E1501" s="102"/>
      <c r="F1501" s="102"/>
      <c r="G1501" s="102"/>
      <c r="AH1501" s="324"/>
      <c r="AI1501" s="324"/>
      <c r="AP1501" s="324"/>
      <c r="AQ1501" s="324"/>
      <c r="BD1501" s="324"/>
      <c r="BE1501" s="324"/>
      <c r="BF1501" s="324"/>
      <c r="BG1501" s="324"/>
      <c r="BH1501" s="324"/>
      <c r="BI1501" s="324"/>
      <c r="BJ1501" s="324"/>
      <c r="BK1501" s="324"/>
      <c r="BL1501" s="324"/>
      <c r="BM1501" s="324"/>
      <c r="BN1501" s="324"/>
      <c r="BO1501" s="324"/>
      <c r="BW1501" s="325"/>
      <c r="BX1501" s="325"/>
      <c r="BY1501" s="325"/>
      <c r="BZ1501" s="325"/>
      <c r="CA1501" s="325"/>
      <c r="CB1501" s="325"/>
      <c r="CC1501" s="325"/>
      <c r="CD1501" s="325"/>
      <c r="CE1501" s="325"/>
      <c r="CF1501" s="325"/>
      <c r="CG1501" s="325"/>
      <c r="CH1501" s="325"/>
    </row>
    <row r="1502" spans="1:86" s="323" customFormat="1" x14ac:dyDescent="0.25">
      <c r="A1502" s="102"/>
      <c r="B1502" s="102"/>
      <c r="C1502" s="102"/>
      <c r="D1502" s="102"/>
      <c r="E1502" s="102"/>
      <c r="F1502" s="102"/>
      <c r="G1502" s="102"/>
      <c r="AH1502" s="324"/>
      <c r="AI1502" s="324"/>
      <c r="AP1502" s="324"/>
      <c r="AQ1502" s="324"/>
      <c r="BD1502" s="324"/>
      <c r="BE1502" s="324"/>
      <c r="BF1502" s="324"/>
      <c r="BG1502" s="324"/>
      <c r="BH1502" s="324"/>
      <c r="BI1502" s="324"/>
      <c r="BJ1502" s="324"/>
      <c r="BK1502" s="324"/>
      <c r="BL1502" s="324"/>
      <c r="BM1502" s="324"/>
      <c r="BN1502" s="324"/>
      <c r="BO1502" s="324"/>
      <c r="BW1502" s="325"/>
      <c r="BX1502" s="325"/>
      <c r="BY1502" s="325"/>
      <c r="BZ1502" s="325"/>
      <c r="CA1502" s="325"/>
      <c r="CB1502" s="325"/>
      <c r="CC1502" s="325"/>
      <c r="CD1502" s="325"/>
      <c r="CE1502" s="325"/>
      <c r="CF1502" s="325"/>
      <c r="CG1502" s="325"/>
      <c r="CH1502" s="325"/>
    </row>
    <row r="1503" spans="1:86" s="323" customFormat="1" x14ac:dyDescent="0.25">
      <c r="A1503" s="102"/>
      <c r="B1503" s="102"/>
      <c r="C1503" s="102"/>
      <c r="D1503" s="102"/>
      <c r="E1503" s="102"/>
      <c r="F1503" s="102"/>
      <c r="G1503" s="102"/>
      <c r="AH1503" s="324"/>
      <c r="AI1503" s="324"/>
      <c r="AP1503" s="324"/>
      <c r="AQ1503" s="324"/>
      <c r="BD1503" s="324"/>
      <c r="BE1503" s="324"/>
      <c r="BF1503" s="324"/>
      <c r="BG1503" s="324"/>
      <c r="BH1503" s="324"/>
      <c r="BI1503" s="324"/>
      <c r="BJ1503" s="324"/>
      <c r="BK1503" s="324"/>
      <c r="BL1503" s="324"/>
      <c r="BM1503" s="324"/>
      <c r="BN1503" s="324"/>
      <c r="BO1503" s="324"/>
      <c r="BW1503" s="325"/>
      <c r="BX1503" s="325"/>
      <c r="BY1503" s="325"/>
      <c r="BZ1503" s="325"/>
      <c r="CA1503" s="325"/>
      <c r="CB1503" s="325"/>
      <c r="CC1503" s="325"/>
      <c r="CD1503" s="325"/>
      <c r="CE1503" s="325"/>
      <c r="CF1503" s="325"/>
      <c r="CG1503" s="325"/>
      <c r="CH1503" s="325"/>
    </row>
    <row r="1504" spans="1:86" s="323" customFormat="1" x14ac:dyDescent="0.25">
      <c r="A1504" s="102"/>
      <c r="B1504" s="102"/>
      <c r="C1504" s="102"/>
      <c r="D1504" s="102"/>
      <c r="E1504" s="102"/>
      <c r="F1504" s="102"/>
      <c r="G1504" s="102"/>
      <c r="AH1504" s="324"/>
      <c r="AI1504" s="324"/>
      <c r="AP1504" s="324"/>
      <c r="AQ1504" s="324"/>
      <c r="BD1504" s="324"/>
      <c r="BE1504" s="324"/>
      <c r="BF1504" s="324"/>
      <c r="BG1504" s="324"/>
      <c r="BH1504" s="324"/>
      <c r="BI1504" s="324"/>
      <c r="BJ1504" s="324"/>
      <c r="BK1504" s="324"/>
      <c r="BL1504" s="324"/>
      <c r="BM1504" s="324"/>
      <c r="BN1504" s="324"/>
      <c r="BO1504" s="324"/>
      <c r="BW1504" s="325"/>
      <c r="BX1504" s="325"/>
      <c r="BY1504" s="325"/>
      <c r="BZ1504" s="325"/>
      <c r="CA1504" s="325"/>
      <c r="CB1504" s="325"/>
      <c r="CC1504" s="325"/>
      <c r="CD1504" s="325"/>
      <c r="CE1504" s="325"/>
      <c r="CF1504" s="325"/>
      <c r="CG1504" s="325"/>
      <c r="CH1504" s="325"/>
    </row>
    <row r="1505" spans="1:86" s="323" customFormat="1" x14ac:dyDescent="0.25">
      <c r="A1505" s="102"/>
      <c r="B1505" s="102"/>
      <c r="C1505" s="102"/>
      <c r="D1505" s="102"/>
      <c r="E1505" s="102"/>
      <c r="F1505" s="102"/>
      <c r="G1505" s="102"/>
      <c r="AH1505" s="324"/>
      <c r="AI1505" s="324"/>
      <c r="AP1505" s="324"/>
      <c r="AQ1505" s="324"/>
      <c r="BD1505" s="324"/>
      <c r="BE1505" s="324"/>
      <c r="BF1505" s="324"/>
      <c r="BG1505" s="324"/>
      <c r="BH1505" s="324"/>
      <c r="BI1505" s="324"/>
      <c r="BJ1505" s="324"/>
      <c r="BK1505" s="324"/>
      <c r="BL1505" s="324"/>
      <c r="BM1505" s="324"/>
      <c r="BN1505" s="324"/>
      <c r="BO1505" s="324"/>
      <c r="BW1505" s="325"/>
      <c r="BX1505" s="325"/>
      <c r="BY1505" s="325"/>
      <c r="BZ1505" s="325"/>
      <c r="CA1505" s="325"/>
      <c r="CB1505" s="325"/>
      <c r="CC1505" s="325"/>
      <c r="CD1505" s="325"/>
      <c r="CE1505" s="325"/>
      <c r="CF1505" s="325"/>
      <c r="CG1505" s="325"/>
      <c r="CH1505" s="325"/>
    </row>
    <row r="1506" spans="1:86" s="323" customFormat="1" x14ac:dyDescent="0.25">
      <c r="A1506" s="102"/>
      <c r="B1506" s="102"/>
      <c r="C1506" s="102"/>
      <c r="D1506" s="102"/>
      <c r="E1506" s="102"/>
      <c r="F1506" s="102"/>
      <c r="G1506" s="102"/>
      <c r="AH1506" s="324"/>
      <c r="AI1506" s="324"/>
      <c r="AP1506" s="324"/>
      <c r="AQ1506" s="324"/>
      <c r="BD1506" s="324"/>
      <c r="BE1506" s="324"/>
      <c r="BF1506" s="324"/>
      <c r="BG1506" s="324"/>
      <c r="BH1506" s="324"/>
      <c r="BI1506" s="324"/>
      <c r="BJ1506" s="324"/>
      <c r="BK1506" s="324"/>
      <c r="BL1506" s="324"/>
      <c r="BM1506" s="324"/>
      <c r="BN1506" s="324"/>
      <c r="BO1506" s="324"/>
      <c r="BW1506" s="325"/>
      <c r="BX1506" s="325"/>
      <c r="BY1506" s="325"/>
      <c r="BZ1506" s="325"/>
      <c r="CA1506" s="325"/>
      <c r="CB1506" s="325"/>
      <c r="CC1506" s="325"/>
      <c r="CD1506" s="325"/>
      <c r="CE1506" s="325"/>
      <c r="CF1506" s="325"/>
      <c r="CG1506" s="325"/>
      <c r="CH1506" s="325"/>
    </row>
    <row r="1507" spans="1:86" s="323" customFormat="1" x14ac:dyDescent="0.25">
      <c r="A1507" s="102"/>
      <c r="B1507" s="102"/>
      <c r="C1507" s="102"/>
      <c r="D1507" s="102"/>
      <c r="E1507" s="102"/>
      <c r="F1507" s="102"/>
      <c r="G1507" s="102"/>
      <c r="AH1507" s="324"/>
      <c r="AI1507" s="324"/>
      <c r="AP1507" s="324"/>
      <c r="AQ1507" s="324"/>
      <c r="BD1507" s="324"/>
      <c r="BE1507" s="324"/>
      <c r="BF1507" s="324"/>
      <c r="BG1507" s="324"/>
      <c r="BH1507" s="324"/>
      <c r="BI1507" s="324"/>
      <c r="BJ1507" s="324"/>
      <c r="BK1507" s="324"/>
      <c r="BL1507" s="324"/>
      <c r="BM1507" s="324"/>
      <c r="BN1507" s="324"/>
      <c r="BO1507" s="324"/>
      <c r="BW1507" s="325"/>
      <c r="BX1507" s="325"/>
      <c r="BY1507" s="325"/>
      <c r="BZ1507" s="325"/>
      <c r="CA1507" s="325"/>
      <c r="CB1507" s="325"/>
      <c r="CC1507" s="325"/>
      <c r="CD1507" s="325"/>
      <c r="CE1507" s="325"/>
      <c r="CF1507" s="325"/>
      <c r="CG1507" s="325"/>
      <c r="CH1507" s="325"/>
    </row>
    <row r="1508" spans="1:86" s="323" customFormat="1" x14ac:dyDescent="0.25">
      <c r="A1508" s="102"/>
      <c r="B1508" s="102"/>
      <c r="C1508" s="102"/>
      <c r="D1508" s="102"/>
      <c r="E1508" s="102"/>
      <c r="F1508" s="102"/>
      <c r="G1508" s="102"/>
      <c r="AH1508" s="324"/>
      <c r="AI1508" s="324"/>
      <c r="AP1508" s="324"/>
      <c r="AQ1508" s="324"/>
      <c r="BD1508" s="324"/>
      <c r="BE1508" s="324"/>
      <c r="BF1508" s="324"/>
      <c r="BG1508" s="324"/>
      <c r="BH1508" s="324"/>
      <c r="BI1508" s="324"/>
      <c r="BJ1508" s="324"/>
      <c r="BK1508" s="324"/>
      <c r="BL1508" s="324"/>
      <c r="BM1508" s="324"/>
      <c r="BN1508" s="324"/>
      <c r="BO1508" s="324"/>
      <c r="BW1508" s="325"/>
      <c r="BX1508" s="325"/>
      <c r="BY1508" s="325"/>
      <c r="BZ1508" s="325"/>
      <c r="CA1508" s="325"/>
      <c r="CB1508" s="325"/>
      <c r="CC1508" s="325"/>
      <c r="CD1508" s="325"/>
      <c r="CE1508" s="325"/>
      <c r="CF1508" s="325"/>
      <c r="CG1508" s="325"/>
      <c r="CH1508" s="325"/>
    </row>
    <row r="1509" spans="1:86" s="323" customFormat="1" x14ac:dyDescent="0.25">
      <c r="A1509" s="102"/>
      <c r="B1509" s="102"/>
      <c r="C1509" s="102"/>
      <c r="D1509" s="102"/>
      <c r="E1509" s="102"/>
      <c r="F1509" s="102"/>
      <c r="G1509" s="102"/>
      <c r="AH1509" s="324"/>
      <c r="AI1509" s="324"/>
      <c r="AP1509" s="324"/>
      <c r="AQ1509" s="324"/>
      <c r="BD1509" s="324"/>
      <c r="BE1509" s="324"/>
      <c r="BF1509" s="324"/>
      <c r="BG1509" s="324"/>
      <c r="BH1509" s="324"/>
      <c r="BI1509" s="324"/>
      <c r="BJ1509" s="324"/>
      <c r="BK1509" s="324"/>
      <c r="BL1509" s="324"/>
      <c r="BM1509" s="324"/>
      <c r="BN1509" s="324"/>
      <c r="BO1509" s="324"/>
      <c r="BW1509" s="325"/>
      <c r="BX1509" s="325"/>
      <c r="BY1509" s="325"/>
      <c r="BZ1509" s="325"/>
      <c r="CA1509" s="325"/>
      <c r="CB1509" s="325"/>
      <c r="CC1509" s="325"/>
      <c r="CD1509" s="325"/>
      <c r="CE1509" s="325"/>
      <c r="CF1509" s="325"/>
      <c r="CG1509" s="325"/>
      <c r="CH1509" s="325"/>
    </row>
    <row r="1510" spans="1:86" s="323" customFormat="1" x14ac:dyDescent="0.25">
      <c r="A1510" s="102"/>
      <c r="B1510" s="102"/>
      <c r="C1510" s="102"/>
      <c r="D1510" s="102"/>
      <c r="E1510" s="102"/>
      <c r="F1510" s="102"/>
      <c r="G1510" s="102"/>
      <c r="AH1510" s="324"/>
      <c r="AI1510" s="324"/>
      <c r="AP1510" s="324"/>
      <c r="AQ1510" s="324"/>
      <c r="BD1510" s="324"/>
      <c r="BE1510" s="324"/>
      <c r="BF1510" s="324"/>
      <c r="BG1510" s="324"/>
      <c r="BH1510" s="324"/>
      <c r="BI1510" s="324"/>
      <c r="BJ1510" s="324"/>
      <c r="BK1510" s="324"/>
      <c r="BL1510" s="324"/>
      <c r="BM1510" s="324"/>
      <c r="BN1510" s="324"/>
      <c r="BO1510" s="324"/>
      <c r="BW1510" s="325"/>
      <c r="BX1510" s="325"/>
      <c r="BY1510" s="325"/>
      <c r="BZ1510" s="325"/>
      <c r="CA1510" s="325"/>
      <c r="CB1510" s="325"/>
      <c r="CC1510" s="325"/>
      <c r="CD1510" s="325"/>
      <c r="CE1510" s="325"/>
      <c r="CF1510" s="325"/>
      <c r="CG1510" s="325"/>
      <c r="CH1510" s="325"/>
    </row>
    <row r="1511" spans="1:86" s="323" customFormat="1" x14ac:dyDescent="0.25">
      <c r="A1511" s="102"/>
      <c r="B1511" s="102"/>
      <c r="C1511" s="102"/>
      <c r="D1511" s="102"/>
      <c r="E1511" s="102"/>
      <c r="F1511" s="102"/>
      <c r="G1511" s="102"/>
      <c r="AH1511" s="324"/>
      <c r="AI1511" s="324"/>
      <c r="AP1511" s="324"/>
      <c r="AQ1511" s="324"/>
      <c r="BD1511" s="324"/>
      <c r="BE1511" s="324"/>
      <c r="BF1511" s="324"/>
      <c r="BG1511" s="324"/>
      <c r="BH1511" s="324"/>
      <c r="BI1511" s="324"/>
      <c r="BJ1511" s="324"/>
      <c r="BK1511" s="324"/>
      <c r="BL1511" s="324"/>
      <c r="BM1511" s="324"/>
      <c r="BN1511" s="324"/>
      <c r="BO1511" s="324"/>
      <c r="BW1511" s="325"/>
      <c r="BX1511" s="325"/>
      <c r="BY1511" s="325"/>
      <c r="BZ1511" s="325"/>
      <c r="CA1511" s="325"/>
      <c r="CB1511" s="325"/>
      <c r="CC1511" s="325"/>
      <c r="CD1511" s="325"/>
      <c r="CE1511" s="325"/>
      <c r="CF1511" s="325"/>
      <c r="CG1511" s="325"/>
      <c r="CH1511" s="325"/>
    </row>
    <row r="1512" spans="1:86" s="323" customFormat="1" x14ac:dyDescent="0.25">
      <c r="A1512" s="102"/>
      <c r="B1512" s="102"/>
      <c r="C1512" s="102"/>
      <c r="D1512" s="102"/>
      <c r="E1512" s="102"/>
      <c r="F1512" s="102"/>
      <c r="G1512" s="102"/>
      <c r="AH1512" s="324"/>
      <c r="AI1512" s="324"/>
      <c r="AP1512" s="324"/>
      <c r="AQ1512" s="324"/>
      <c r="BD1512" s="324"/>
      <c r="BE1512" s="324"/>
      <c r="BF1512" s="324"/>
      <c r="BG1512" s="324"/>
      <c r="BH1512" s="324"/>
      <c r="BI1512" s="324"/>
      <c r="BJ1512" s="324"/>
      <c r="BK1512" s="324"/>
      <c r="BL1512" s="324"/>
      <c r="BM1512" s="324"/>
      <c r="BN1512" s="324"/>
      <c r="BO1512" s="324"/>
      <c r="BW1512" s="325"/>
      <c r="BX1512" s="325"/>
      <c r="BY1512" s="325"/>
      <c r="BZ1512" s="325"/>
      <c r="CA1512" s="325"/>
      <c r="CB1512" s="325"/>
      <c r="CC1512" s="325"/>
      <c r="CD1512" s="325"/>
      <c r="CE1512" s="325"/>
      <c r="CF1512" s="325"/>
      <c r="CG1512" s="325"/>
      <c r="CH1512" s="325"/>
    </row>
    <row r="1513" spans="1:86" s="323" customFormat="1" x14ac:dyDescent="0.25">
      <c r="A1513" s="102"/>
      <c r="B1513" s="102"/>
      <c r="C1513" s="102"/>
      <c r="D1513" s="102"/>
      <c r="E1513" s="102"/>
      <c r="F1513" s="102"/>
      <c r="G1513" s="102"/>
      <c r="AH1513" s="324"/>
      <c r="AI1513" s="324"/>
      <c r="AP1513" s="324"/>
      <c r="AQ1513" s="324"/>
      <c r="BD1513" s="324"/>
      <c r="BE1513" s="324"/>
      <c r="BF1513" s="324"/>
      <c r="BG1513" s="324"/>
      <c r="BH1513" s="324"/>
      <c r="BI1513" s="324"/>
      <c r="BJ1513" s="324"/>
      <c r="BK1513" s="324"/>
      <c r="BL1513" s="324"/>
      <c r="BM1513" s="324"/>
      <c r="BN1513" s="324"/>
      <c r="BO1513" s="324"/>
      <c r="BW1513" s="325"/>
      <c r="BX1513" s="325"/>
      <c r="BY1513" s="325"/>
      <c r="BZ1513" s="325"/>
      <c r="CA1513" s="325"/>
      <c r="CB1513" s="325"/>
      <c r="CC1513" s="325"/>
      <c r="CD1513" s="325"/>
      <c r="CE1513" s="325"/>
      <c r="CF1513" s="325"/>
      <c r="CG1513" s="325"/>
      <c r="CH1513" s="325"/>
    </row>
    <row r="1514" spans="1:86" s="323" customFormat="1" x14ac:dyDescent="0.25">
      <c r="A1514" s="102"/>
      <c r="B1514" s="102"/>
      <c r="C1514" s="102"/>
      <c r="D1514" s="102"/>
      <c r="E1514" s="102"/>
      <c r="F1514" s="102"/>
      <c r="G1514" s="102"/>
      <c r="AH1514" s="324"/>
      <c r="AI1514" s="324"/>
      <c r="AP1514" s="324"/>
      <c r="AQ1514" s="324"/>
      <c r="BD1514" s="324"/>
      <c r="BE1514" s="324"/>
      <c r="BF1514" s="324"/>
      <c r="BG1514" s="324"/>
      <c r="BH1514" s="324"/>
      <c r="BI1514" s="324"/>
      <c r="BJ1514" s="324"/>
      <c r="BK1514" s="324"/>
      <c r="BL1514" s="324"/>
      <c r="BM1514" s="324"/>
      <c r="BN1514" s="324"/>
      <c r="BO1514" s="324"/>
      <c r="BW1514" s="325"/>
      <c r="BX1514" s="325"/>
      <c r="BY1514" s="325"/>
      <c r="BZ1514" s="325"/>
      <c r="CA1514" s="325"/>
      <c r="CB1514" s="325"/>
      <c r="CC1514" s="325"/>
      <c r="CD1514" s="325"/>
      <c r="CE1514" s="325"/>
      <c r="CF1514" s="325"/>
      <c r="CG1514" s="325"/>
      <c r="CH1514" s="325"/>
    </row>
    <row r="1515" spans="1:86" s="323" customFormat="1" x14ac:dyDescent="0.25">
      <c r="A1515" s="102"/>
      <c r="B1515" s="102"/>
      <c r="C1515" s="102"/>
      <c r="D1515" s="102"/>
      <c r="E1515" s="102"/>
      <c r="F1515" s="102"/>
      <c r="G1515" s="102"/>
      <c r="AH1515" s="324"/>
      <c r="AI1515" s="324"/>
      <c r="AP1515" s="324"/>
      <c r="AQ1515" s="324"/>
      <c r="BD1515" s="324"/>
      <c r="BE1515" s="324"/>
      <c r="BF1515" s="324"/>
      <c r="BG1515" s="324"/>
      <c r="BH1515" s="324"/>
      <c r="BI1515" s="324"/>
      <c r="BJ1515" s="324"/>
      <c r="BK1515" s="324"/>
      <c r="BL1515" s="324"/>
      <c r="BM1515" s="324"/>
      <c r="BN1515" s="324"/>
      <c r="BO1515" s="324"/>
      <c r="BW1515" s="325"/>
      <c r="BX1515" s="325"/>
      <c r="BY1515" s="325"/>
      <c r="BZ1515" s="325"/>
      <c r="CA1515" s="325"/>
      <c r="CB1515" s="325"/>
      <c r="CC1515" s="325"/>
      <c r="CD1515" s="325"/>
      <c r="CE1515" s="325"/>
      <c r="CF1515" s="325"/>
      <c r="CG1515" s="325"/>
      <c r="CH1515" s="325"/>
    </row>
    <row r="1516" spans="1:86" s="323" customFormat="1" x14ac:dyDescent="0.25">
      <c r="A1516" s="102"/>
      <c r="B1516" s="102"/>
      <c r="C1516" s="102"/>
      <c r="D1516" s="102"/>
      <c r="E1516" s="102"/>
      <c r="F1516" s="102"/>
      <c r="G1516" s="102"/>
      <c r="AH1516" s="324"/>
      <c r="AI1516" s="324"/>
      <c r="AP1516" s="324"/>
      <c r="AQ1516" s="324"/>
      <c r="BD1516" s="324"/>
      <c r="BE1516" s="324"/>
      <c r="BF1516" s="324"/>
      <c r="BG1516" s="324"/>
      <c r="BH1516" s="324"/>
      <c r="BI1516" s="324"/>
      <c r="BJ1516" s="324"/>
      <c r="BK1516" s="324"/>
      <c r="BL1516" s="324"/>
      <c r="BM1516" s="324"/>
      <c r="BN1516" s="324"/>
      <c r="BO1516" s="324"/>
      <c r="BW1516" s="325"/>
      <c r="BX1516" s="325"/>
      <c r="BY1516" s="325"/>
      <c r="BZ1516" s="325"/>
      <c r="CA1516" s="325"/>
      <c r="CB1516" s="325"/>
      <c r="CC1516" s="325"/>
      <c r="CD1516" s="325"/>
      <c r="CE1516" s="325"/>
      <c r="CF1516" s="325"/>
      <c r="CG1516" s="325"/>
      <c r="CH1516" s="325"/>
    </row>
    <row r="1517" spans="1:86" s="323" customFormat="1" x14ac:dyDescent="0.25">
      <c r="A1517" s="102"/>
      <c r="B1517" s="102"/>
      <c r="C1517" s="102"/>
      <c r="D1517" s="102"/>
      <c r="E1517" s="102"/>
      <c r="F1517" s="102"/>
      <c r="G1517" s="102"/>
      <c r="AH1517" s="324"/>
      <c r="AI1517" s="324"/>
      <c r="AP1517" s="324"/>
      <c r="AQ1517" s="324"/>
      <c r="BD1517" s="324"/>
      <c r="BE1517" s="324"/>
      <c r="BF1517" s="324"/>
      <c r="BG1517" s="324"/>
      <c r="BH1517" s="324"/>
      <c r="BI1517" s="324"/>
      <c r="BJ1517" s="324"/>
      <c r="BK1517" s="324"/>
      <c r="BL1517" s="324"/>
      <c r="BM1517" s="324"/>
      <c r="BN1517" s="324"/>
      <c r="BO1517" s="324"/>
      <c r="BW1517" s="325"/>
      <c r="BX1517" s="325"/>
      <c r="BY1517" s="325"/>
      <c r="BZ1517" s="325"/>
      <c r="CA1517" s="325"/>
      <c r="CB1517" s="325"/>
      <c r="CC1517" s="325"/>
      <c r="CD1517" s="325"/>
      <c r="CE1517" s="325"/>
      <c r="CF1517" s="325"/>
      <c r="CG1517" s="325"/>
      <c r="CH1517" s="325"/>
    </row>
    <row r="1518" spans="1:86" s="323" customFormat="1" x14ac:dyDescent="0.25">
      <c r="A1518" s="102"/>
      <c r="B1518" s="102"/>
      <c r="C1518" s="102"/>
      <c r="D1518" s="102"/>
      <c r="E1518" s="102"/>
      <c r="F1518" s="102"/>
      <c r="G1518" s="102"/>
      <c r="AH1518" s="324"/>
      <c r="AI1518" s="324"/>
      <c r="AP1518" s="324"/>
      <c r="AQ1518" s="324"/>
      <c r="BD1518" s="324"/>
      <c r="BE1518" s="324"/>
      <c r="BF1518" s="324"/>
      <c r="BG1518" s="324"/>
      <c r="BH1518" s="324"/>
      <c r="BI1518" s="324"/>
      <c r="BJ1518" s="324"/>
      <c r="BK1518" s="324"/>
      <c r="BL1518" s="324"/>
      <c r="BM1518" s="324"/>
      <c r="BN1518" s="324"/>
      <c r="BO1518" s="324"/>
      <c r="BW1518" s="325"/>
      <c r="BX1518" s="325"/>
      <c r="BY1518" s="325"/>
      <c r="BZ1518" s="325"/>
      <c r="CA1518" s="325"/>
      <c r="CB1518" s="325"/>
      <c r="CC1518" s="325"/>
      <c r="CD1518" s="325"/>
      <c r="CE1518" s="325"/>
      <c r="CF1518" s="325"/>
      <c r="CG1518" s="325"/>
      <c r="CH1518" s="325"/>
    </row>
    <row r="1519" spans="1:86" s="323" customFormat="1" x14ac:dyDescent="0.25">
      <c r="A1519" s="102"/>
      <c r="B1519" s="102"/>
      <c r="C1519" s="102"/>
      <c r="D1519" s="102"/>
      <c r="E1519" s="102"/>
      <c r="F1519" s="102"/>
      <c r="G1519" s="102"/>
      <c r="AH1519" s="324"/>
      <c r="AI1519" s="324"/>
      <c r="AP1519" s="324"/>
      <c r="AQ1519" s="324"/>
      <c r="BD1519" s="324"/>
      <c r="BE1519" s="324"/>
      <c r="BF1519" s="324"/>
      <c r="BG1519" s="324"/>
      <c r="BH1519" s="324"/>
      <c r="BI1519" s="324"/>
      <c r="BJ1519" s="324"/>
      <c r="BK1519" s="324"/>
      <c r="BL1519" s="324"/>
      <c r="BM1519" s="324"/>
      <c r="BN1519" s="324"/>
      <c r="BO1519" s="324"/>
      <c r="BW1519" s="325"/>
      <c r="BX1519" s="325"/>
      <c r="BY1519" s="325"/>
      <c r="BZ1519" s="325"/>
      <c r="CA1519" s="325"/>
      <c r="CB1519" s="325"/>
      <c r="CC1519" s="325"/>
      <c r="CD1519" s="325"/>
      <c r="CE1519" s="325"/>
      <c r="CF1519" s="325"/>
      <c r="CG1519" s="325"/>
      <c r="CH1519" s="325"/>
    </row>
    <row r="1520" spans="1:86" s="323" customFormat="1" x14ac:dyDescent="0.25">
      <c r="A1520" s="102"/>
      <c r="B1520" s="102"/>
      <c r="C1520" s="102"/>
      <c r="D1520" s="102"/>
      <c r="E1520" s="102"/>
      <c r="F1520" s="102"/>
      <c r="G1520" s="102"/>
      <c r="AH1520" s="324"/>
      <c r="AI1520" s="324"/>
      <c r="AP1520" s="324"/>
      <c r="AQ1520" s="324"/>
      <c r="BD1520" s="324"/>
      <c r="BE1520" s="324"/>
      <c r="BF1520" s="324"/>
      <c r="BG1520" s="324"/>
      <c r="BH1520" s="324"/>
      <c r="BI1520" s="324"/>
      <c r="BJ1520" s="324"/>
      <c r="BK1520" s="324"/>
      <c r="BL1520" s="324"/>
      <c r="BM1520" s="324"/>
      <c r="BN1520" s="324"/>
      <c r="BO1520" s="324"/>
      <c r="BW1520" s="325"/>
      <c r="BX1520" s="325"/>
      <c r="BY1520" s="325"/>
      <c r="BZ1520" s="325"/>
      <c r="CA1520" s="325"/>
      <c r="CB1520" s="325"/>
      <c r="CC1520" s="325"/>
      <c r="CD1520" s="325"/>
      <c r="CE1520" s="325"/>
      <c r="CF1520" s="325"/>
      <c r="CG1520" s="325"/>
      <c r="CH1520" s="325"/>
    </row>
    <row r="1521" spans="1:86" s="323" customFormat="1" x14ac:dyDescent="0.25">
      <c r="A1521" s="102"/>
      <c r="B1521" s="102"/>
      <c r="C1521" s="102"/>
      <c r="D1521" s="102"/>
      <c r="E1521" s="102"/>
      <c r="F1521" s="102"/>
      <c r="G1521" s="102"/>
      <c r="AH1521" s="324"/>
      <c r="AI1521" s="324"/>
      <c r="AP1521" s="324"/>
      <c r="AQ1521" s="324"/>
      <c r="BD1521" s="324"/>
      <c r="BE1521" s="324"/>
      <c r="BF1521" s="324"/>
      <c r="BG1521" s="324"/>
      <c r="BH1521" s="324"/>
      <c r="BI1521" s="324"/>
      <c r="BJ1521" s="324"/>
      <c r="BK1521" s="324"/>
      <c r="BL1521" s="324"/>
      <c r="BM1521" s="324"/>
      <c r="BN1521" s="324"/>
      <c r="BO1521" s="324"/>
      <c r="BW1521" s="325"/>
      <c r="BX1521" s="325"/>
      <c r="BY1521" s="325"/>
      <c r="BZ1521" s="325"/>
      <c r="CA1521" s="325"/>
      <c r="CB1521" s="325"/>
      <c r="CC1521" s="325"/>
      <c r="CD1521" s="325"/>
      <c r="CE1521" s="325"/>
      <c r="CF1521" s="325"/>
      <c r="CG1521" s="325"/>
      <c r="CH1521" s="325"/>
    </row>
    <row r="1522" spans="1:86" s="323" customFormat="1" x14ac:dyDescent="0.25">
      <c r="A1522" s="102"/>
      <c r="B1522" s="102"/>
      <c r="C1522" s="102"/>
      <c r="D1522" s="102"/>
      <c r="E1522" s="102"/>
      <c r="F1522" s="102"/>
      <c r="G1522" s="102"/>
      <c r="AH1522" s="324"/>
      <c r="AI1522" s="324"/>
      <c r="AP1522" s="324"/>
      <c r="AQ1522" s="324"/>
      <c r="BD1522" s="324"/>
      <c r="BE1522" s="324"/>
      <c r="BF1522" s="324"/>
      <c r="BG1522" s="324"/>
      <c r="BH1522" s="324"/>
      <c r="BI1522" s="324"/>
      <c r="BJ1522" s="324"/>
      <c r="BK1522" s="324"/>
      <c r="BL1522" s="324"/>
      <c r="BM1522" s="324"/>
      <c r="BN1522" s="324"/>
      <c r="BO1522" s="324"/>
      <c r="BW1522" s="325"/>
      <c r="BX1522" s="325"/>
      <c r="BY1522" s="325"/>
      <c r="BZ1522" s="325"/>
      <c r="CA1522" s="325"/>
      <c r="CB1522" s="325"/>
      <c r="CC1522" s="325"/>
      <c r="CD1522" s="325"/>
      <c r="CE1522" s="325"/>
      <c r="CF1522" s="325"/>
      <c r="CG1522" s="325"/>
      <c r="CH1522" s="325"/>
    </row>
    <row r="1523" spans="1:86" s="323" customFormat="1" x14ac:dyDescent="0.25">
      <c r="A1523" s="102"/>
      <c r="B1523" s="102"/>
      <c r="C1523" s="102"/>
      <c r="D1523" s="102"/>
      <c r="E1523" s="102"/>
      <c r="F1523" s="102"/>
      <c r="G1523" s="102"/>
      <c r="AH1523" s="324"/>
      <c r="AI1523" s="324"/>
      <c r="AP1523" s="324"/>
      <c r="AQ1523" s="324"/>
      <c r="BD1523" s="324"/>
      <c r="BE1523" s="324"/>
      <c r="BF1523" s="324"/>
      <c r="BG1523" s="324"/>
      <c r="BH1523" s="324"/>
      <c r="BI1523" s="324"/>
      <c r="BJ1523" s="324"/>
      <c r="BK1523" s="324"/>
      <c r="BL1523" s="324"/>
      <c r="BM1523" s="324"/>
      <c r="BN1523" s="324"/>
      <c r="BO1523" s="324"/>
      <c r="BW1523" s="325"/>
      <c r="BX1523" s="325"/>
      <c r="BY1523" s="325"/>
      <c r="BZ1523" s="325"/>
      <c r="CA1523" s="325"/>
      <c r="CB1523" s="325"/>
      <c r="CC1523" s="325"/>
      <c r="CD1523" s="325"/>
      <c r="CE1523" s="325"/>
      <c r="CF1523" s="325"/>
      <c r="CG1523" s="325"/>
      <c r="CH1523" s="325"/>
    </row>
    <row r="1524" spans="1:86" s="323" customFormat="1" x14ac:dyDescent="0.25">
      <c r="A1524" s="102"/>
      <c r="B1524" s="102"/>
      <c r="C1524" s="102"/>
      <c r="D1524" s="102"/>
      <c r="E1524" s="102"/>
      <c r="F1524" s="102"/>
      <c r="G1524" s="102"/>
      <c r="AH1524" s="324"/>
      <c r="AI1524" s="324"/>
      <c r="AP1524" s="324"/>
      <c r="AQ1524" s="324"/>
      <c r="BD1524" s="324"/>
      <c r="BE1524" s="324"/>
      <c r="BF1524" s="324"/>
      <c r="BG1524" s="324"/>
      <c r="BH1524" s="324"/>
      <c r="BI1524" s="324"/>
      <c r="BJ1524" s="324"/>
      <c r="BK1524" s="324"/>
      <c r="BL1524" s="324"/>
      <c r="BM1524" s="324"/>
      <c r="BN1524" s="324"/>
      <c r="BO1524" s="324"/>
      <c r="BW1524" s="325"/>
      <c r="BX1524" s="325"/>
      <c r="BY1524" s="325"/>
      <c r="BZ1524" s="325"/>
      <c r="CA1524" s="325"/>
      <c r="CB1524" s="325"/>
      <c r="CC1524" s="325"/>
      <c r="CD1524" s="325"/>
      <c r="CE1524" s="325"/>
      <c r="CF1524" s="325"/>
      <c r="CG1524" s="325"/>
      <c r="CH1524" s="325"/>
    </row>
    <row r="1525" spans="1:86" s="323" customFormat="1" x14ac:dyDescent="0.25">
      <c r="A1525" s="102"/>
      <c r="B1525" s="102"/>
      <c r="C1525" s="102"/>
      <c r="D1525" s="102"/>
      <c r="E1525" s="102"/>
      <c r="F1525" s="102"/>
      <c r="G1525" s="102"/>
      <c r="AH1525" s="324"/>
      <c r="AI1525" s="324"/>
      <c r="AP1525" s="324"/>
      <c r="AQ1525" s="324"/>
      <c r="BD1525" s="324"/>
      <c r="BE1525" s="324"/>
      <c r="BF1525" s="324"/>
      <c r="BG1525" s="324"/>
      <c r="BH1525" s="324"/>
      <c r="BI1525" s="324"/>
      <c r="BJ1525" s="324"/>
      <c r="BK1525" s="324"/>
      <c r="BL1525" s="324"/>
      <c r="BM1525" s="324"/>
      <c r="BN1525" s="324"/>
      <c r="BO1525" s="324"/>
      <c r="BW1525" s="325"/>
      <c r="BX1525" s="325"/>
      <c r="BY1525" s="325"/>
      <c r="BZ1525" s="325"/>
      <c r="CA1525" s="325"/>
      <c r="CB1525" s="325"/>
      <c r="CC1525" s="325"/>
      <c r="CD1525" s="325"/>
      <c r="CE1525" s="325"/>
      <c r="CF1525" s="325"/>
      <c r="CG1525" s="325"/>
      <c r="CH1525" s="325"/>
    </row>
    <row r="1526" spans="1:86" s="323" customFormat="1" x14ac:dyDescent="0.25">
      <c r="A1526" s="102"/>
      <c r="B1526" s="102"/>
      <c r="C1526" s="102"/>
      <c r="D1526" s="102"/>
      <c r="E1526" s="102"/>
      <c r="F1526" s="102"/>
      <c r="G1526" s="102"/>
      <c r="AH1526" s="324"/>
      <c r="AI1526" s="324"/>
      <c r="AP1526" s="324"/>
      <c r="AQ1526" s="324"/>
      <c r="BD1526" s="324"/>
      <c r="BE1526" s="324"/>
      <c r="BF1526" s="324"/>
      <c r="BG1526" s="324"/>
      <c r="BH1526" s="324"/>
      <c r="BI1526" s="324"/>
      <c r="BJ1526" s="324"/>
      <c r="BK1526" s="324"/>
      <c r="BL1526" s="324"/>
      <c r="BM1526" s="324"/>
      <c r="BN1526" s="324"/>
      <c r="BO1526" s="324"/>
      <c r="BW1526" s="325"/>
      <c r="BX1526" s="325"/>
      <c r="BY1526" s="325"/>
      <c r="BZ1526" s="325"/>
      <c r="CA1526" s="325"/>
      <c r="CB1526" s="325"/>
      <c r="CC1526" s="325"/>
      <c r="CD1526" s="325"/>
      <c r="CE1526" s="325"/>
      <c r="CF1526" s="325"/>
      <c r="CG1526" s="325"/>
      <c r="CH1526" s="325"/>
    </row>
    <row r="1527" spans="1:86" s="323" customFormat="1" x14ac:dyDescent="0.25">
      <c r="A1527" s="102"/>
      <c r="B1527" s="102"/>
      <c r="C1527" s="102"/>
      <c r="D1527" s="102"/>
      <c r="E1527" s="102"/>
      <c r="F1527" s="102"/>
      <c r="G1527" s="102"/>
      <c r="AH1527" s="324"/>
      <c r="AI1527" s="324"/>
      <c r="AP1527" s="324"/>
      <c r="AQ1527" s="324"/>
      <c r="BD1527" s="324"/>
      <c r="BE1527" s="324"/>
      <c r="BF1527" s="324"/>
      <c r="BG1527" s="324"/>
      <c r="BH1527" s="324"/>
      <c r="BI1527" s="324"/>
      <c r="BJ1527" s="324"/>
      <c r="BK1527" s="324"/>
      <c r="BL1527" s="324"/>
      <c r="BM1527" s="324"/>
      <c r="BN1527" s="324"/>
      <c r="BO1527" s="324"/>
      <c r="BW1527" s="325"/>
      <c r="BX1527" s="325"/>
      <c r="BY1527" s="325"/>
      <c r="BZ1527" s="325"/>
      <c r="CA1527" s="325"/>
      <c r="CB1527" s="325"/>
      <c r="CC1527" s="325"/>
      <c r="CD1527" s="325"/>
      <c r="CE1527" s="325"/>
      <c r="CF1527" s="325"/>
      <c r="CG1527" s="325"/>
      <c r="CH1527" s="325"/>
    </row>
    <row r="1528" spans="1:86" s="323" customFormat="1" x14ac:dyDescent="0.25">
      <c r="A1528" s="102"/>
      <c r="B1528" s="102"/>
      <c r="C1528" s="102"/>
      <c r="D1528" s="102"/>
      <c r="E1528" s="102"/>
      <c r="F1528" s="102"/>
      <c r="G1528" s="102"/>
      <c r="AH1528" s="324"/>
      <c r="AI1528" s="324"/>
      <c r="AP1528" s="324"/>
      <c r="AQ1528" s="324"/>
      <c r="BD1528" s="324"/>
      <c r="BE1528" s="324"/>
      <c r="BF1528" s="324"/>
      <c r="BG1528" s="324"/>
      <c r="BH1528" s="324"/>
      <c r="BI1528" s="324"/>
      <c r="BJ1528" s="324"/>
      <c r="BK1528" s="324"/>
      <c r="BL1528" s="324"/>
      <c r="BM1528" s="324"/>
      <c r="BN1528" s="324"/>
      <c r="BO1528" s="324"/>
      <c r="BW1528" s="325"/>
      <c r="BX1528" s="325"/>
      <c r="BY1528" s="325"/>
      <c r="BZ1528" s="325"/>
      <c r="CA1528" s="325"/>
      <c r="CB1528" s="325"/>
      <c r="CC1528" s="325"/>
      <c r="CD1528" s="325"/>
      <c r="CE1528" s="325"/>
      <c r="CF1528" s="325"/>
      <c r="CG1528" s="325"/>
      <c r="CH1528" s="325"/>
    </row>
    <row r="1529" spans="1:86" s="323" customFormat="1" x14ac:dyDescent="0.25">
      <c r="A1529" s="102"/>
      <c r="B1529" s="102"/>
      <c r="C1529" s="102"/>
      <c r="D1529" s="102"/>
      <c r="E1529" s="102"/>
      <c r="F1529" s="102"/>
      <c r="G1529" s="102"/>
      <c r="AH1529" s="324"/>
      <c r="AI1529" s="324"/>
      <c r="AP1529" s="324"/>
      <c r="AQ1529" s="324"/>
      <c r="BD1529" s="324"/>
      <c r="BE1529" s="324"/>
      <c r="BF1529" s="324"/>
      <c r="BG1529" s="324"/>
      <c r="BH1529" s="324"/>
      <c r="BI1529" s="324"/>
      <c r="BJ1529" s="324"/>
      <c r="BK1529" s="324"/>
      <c r="BL1529" s="324"/>
      <c r="BM1529" s="324"/>
      <c r="BN1529" s="324"/>
      <c r="BO1529" s="324"/>
      <c r="BW1529" s="325"/>
      <c r="BX1529" s="325"/>
      <c r="BY1529" s="325"/>
      <c r="BZ1529" s="325"/>
      <c r="CA1529" s="325"/>
      <c r="CB1529" s="325"/>
      <c r="CC1529" s="325"/>
      <c r="CD1529" s="325"/>
      <c r="CE1529" s="325"/>
      <c r="CF1529" s="325"/>
      <c r="CG1529" s="325"/>
      <c r="CH1529" s="325"/>
    </row>
    <row r="1530" spans="1:86" s="323" customFormat="1" x14ac:dyDescent="0.25">
      <c r="A1530" s="102"/>
      <c r="B1530" s="102"/>
      <c r="C1530" s="102"/>
      <c r="D1530" s="102"/>
      <c r="E1530" s="102"/>
      <c r="F1530" s="102"/>
      <c r="G1530" s="102"/>
      <c r="AH1530" s="324"/>
      <c r="AI1530" s="324"/>
      <c r="AP1530" s="324"/>
      <c r="AQ1530" s="324"/>
      <c r="BD1530" s="324"/>
      <c r="BE1530" s="324"/>
      <c r="BF1530" s="324"/>
      <c r="BG1530" s="324"/>
      <c r="BH1530" s="324"/>
      <c r="BI1530" s="324"/>
      <c r="BJ1530" s="324"/>
      <c r="BK1530" s="324"/>
      <c r="BL1530" s="324"/>
      <c r="BM1530" s="324"/>
      <c r="BN1530" s="324"/>
      <c r="BO1530" s="324"/>
      <c r="BW1530" s="325"/>
      <c r="BX1530" s="325"/>
      <c r="BY1530" s="325"/>
      <c r="BZ1530" s="325"/>
      <c r="CA1530" s="325"/>
      <c r="CB1530" s="325"/>
      <c r="CC1530" s="325"/>
      <c r="CD1530" s="325"/>
      <c r="CE1530" s="325"/>
      <c r="CF1530" s="325"/>
      <c r="CG1530" s="325"/>
      <c r="CH1530" s="325"/>
    </row>
    <row r="1531" spans="1:86" s="323" customFormat="1" x14ac:dyDescent="0.25">
      <c r="A1531" s="102"/>
      <c r="B1531" s="102"/>
      <c r="C1531" s="102"/>
      <c r="D1531" s="102"/>
      <c r="E1531" s="102"/>
      <c r="F1531" s="102"/>
      <c r="G1531" s="102"/>
      <c r="AH1531" s="324"/>
      <c r="AI1531" s="324"/>
      <c r="AP1531" s="324"/>
      <c r="AQ1531" s="324"/>
      <c r="BD1531" s="324"/>
      <c r="BE1531" s="324"/>
      <c r="BF1531" s="324"/>
      <c r="BG1531" s="324"/>
      <c r="BH1531" s="324"/>
      <c r="BI1531" s="324"/>
      <c r="BJ1531" s="324"/>
      <c r="BK1531" s="324"/>
      <c r="BL1531" s="324"/>
      <c r="BM1531" s="324"/>
      <c r="BN1531" s="324"/>
      <c r="BO1531" s="324"/>
      <c r="BW1531" s="325"/>
      <c r="BX1531" s="325"/>
      <c r="BY1531" s="325"/>
      <c r="BZ1531" s="325"/>
      <c r="CA1531" s="325"/>
      <c r="CB1531" s="325"/>
      <c r="CC1531" s="325"/>
      <c r="CD1531" s="325"/>
      <c r="CE1531" s="325"/>
      <c r="CF1531" s="325"/>
      <c r="CG1531" s="325"/>
      <c r="CH1531" s="325"/>
    </row>
    <row r="1532" spans="1:86" s="323" customFormat="1" x14ac:dyDescent="0.25">
      <c r="A1532" s="102"/>
      <c r="B1532" s="102"/>
      <c r="C1532" s="102"/>
      <c r="D1532" s="102"/>
      <c r="E1532" s="102"/>
      <c r="F1532" s="102"/>
      <c r="G1532" s="102"/>
      <c r="AH1532" s="324"/>
      <c r="AI1532" s="324"/>
      <c r="AP1532" s="324"/>
      <c r="AQ1532" s="324"/>
      <c r="BD1532" s="324"/>
      <c r="BE1532" s="324"/>
      <c r="BF1532" s="324"/>
      <c r="BG1532" s="324"/>
      <c r="BH1532" s="324"/>
      <c r="BI1532" s="324"/>
      <c r="BJ1532" s="324"/>
      <c r="BK1532" s="324"/>
      <c r="BL1532" s="324"/>
      <c r="BM1532" s="324"/>
      <c r="BN1532" s="324"/>
      <c r="BO1532" s="324"/>
      <c r="BW1532" s="325"/>
      <c r="BX1532" s="325"/>
      <c r="BY1532" s="325"/>
      <c r="BZ1532" s="325"/>
      <c r="CA1532" s="325"/>
      <c r="CB1532" s="325"/>
      <c r="CC1532" s="325"/>
      <c r="CD1532" s="325"/>
      <c r="CE1532" s="325"/>
      <c r="CF1532" s="325"/>
      <c r="CG1532" s="325"/>
      <c r="CH1532" s="325"/>
    </row>
    <row r="1533" spans="1:86" s="323" customFormat="1" x14ac:dyDescent="0.25">
      <c r="A1533" s="102"/>
      <c r="B1533" s="102"/>
      <c r="C1533" s="102"/>
      <c r="D1533" s="102"/>
      <c r="E1533" s="102"/>
      <c r="F1533" s="102"/>
      <c r="G1533" s="102"/>
      <c r="AH1533" s="324"/>
      <c r="AI1533" s="324"/>
      <c r="AP1533" s="324"/>
      <c r="AQ1533" s="324"/>
      <c r="BD1533" s="324"/>
      <c r="BE1533" s="324"/>
      <c r="BF1533" s="324"/>
      <c r="BG1533" s="324"/>
      <c r="BH1533" s="324"/>
      <c r="BI1533" s="324"/>
      <c r="BJ1533" s="324"/>
      <c r="BK1533" s="324"/>
      <c r="BL1533" s="324"/>
      <c r="BM1533" s="324"/>
      <c r="BN1533" s="324"/>
      <c r="BO1533" s="324"/>
      <c r="BW1533" s="325"/>
      <c r="BX1533" s="325"/>
      <c r="BY1533" s="325"/>
      <c r="BZ1533" s="325"/>
      <c r="CA1533" s="325"/>
      <c r="CB1533" s="325"/>
      <c r="CC1533" s="325"/>
      <c r="CD1533" s="325"/>
      <c r="CE1533" s="325"/>
      <c r="CF1533" s="325"/>
      <c r="CG1533" s="325"/>
      <c r="CH1533" s="325"/>
    </row>
    <row r="1534" spans="1:86" s="323" customFormat="1" x14ac:dyDescent="0.25">
      <c r="A1534" s="102"/>
      <c r="B1534" s="102"/>
      <c r="C1534" s="102"/>
      <c r="D1534" s="102"/>
      <c r="E1534" s="102"/>
      <c r="F1534" s="102"/>
      <c r="G1534" s="102"/>
      <c r="AH1534" s="324"/>
      <c r="AI1534" s="324"/>
      <c r="AP1534" s="324"/>
      <c r="AQ1534" s="324"/>
      <c r="BD1534" s="324"/>
      <c r="BE1534" s="324"/>
      <c r="BF1534" s="324"/>
      <c r="BG1534" s="324"/>
      <c r="BH1534" s="324"/>
      <c r="BI1534" s="324"/>
      <c r="BJ1534" s="324"/>
      <c r="BK1534" s="324"/>
      <c r="BL1534" s="324"/>
      <c r="BM1534" s="324"/>
      <c r="BN1534" s="324"/>
      <c r="BO1534" s="324"/>
      <c r="BW1534" s="325"/>
      <c r="BX1534" s="325"/>
      <c r="BY1534" s="325"/>
      <c r="BZ1534" s="325"/>
      <c r="CA1534" s="325"/>
      <c r="CB1534" s="325"/>
      <c r="CC1534" s="325"/>
      <c r="CD1534" s="325"/>
      <c r="CE1534" s="325"/>
      <c r="CF1534" s="325"/>
      <c r="CG1534" s="325"/>
      <c r="CH1534" s="325"/>
    </row>
    <row r="1535" spans="1:86" s="323" customFormat="1" x14ac:dyDescent="0.25">
      <c r="A1535" s="102"/>
      <c r="B1535" s="102"/>
      <c r="C1535" s="102"/>
      <c r="D1535" s="102"/>
      <c r="E1535" s="102"/>
      <c r="F1535" s="102"/>
      <c r="G1535" s="102"/>
      <c r="AH1535" s="324"/>
      <c r="AI1535" s="324"/>
      <c r="AP1535" s="324"/>
      <c r="AQ1535" s="324"/>
      <c r="BD1535" s="324"/>
      <c r="BE1535" s="324"/>
      <c r="BF1535" s="324"/>
      <c r="BG1535" s="324"/>
      <c r="BH1535" s="324"/>
      <c r="BI1535" s="324"/>
      <c r="BJ1535" s="324"/>
      <c r="BK1535" s="324"/>
      <c r="BL1535" s="324"/>
      <c r="BM1535" s="324"/>
      <c r="BN1535" s="324"/>
      <c r="BO1535" s="324"/>
      <c r="BW1535" s="325"/>
      <c r="BX1535" s="325"/>
      <c r="BY1535" s="325"/>
      <c r="BZ1535" s="325"/>
      <c r="CA1535" s="325"/>
      <c r="CB1535" s="325"/>
      <c r="CC1535" s="325"/>
      <c r="CD1535" s="325"/>
      <c r="CE1535" s="325"/>
      <c r="CF1535" s="325"/>
      <c r="CG1535" s="325"/>
      <c r="CH1535" s="325"/>
    </row>
    <row r="1536" spans="1:86" s="323" customFormat="1" x14ac:dyDescent="0.25">
      <c r="A1536" s="102"/>
      <c r="B1536" s="102"/>
      <c r="C1536" s="102"/>
      <c r="D1536" s="102"/>
      <c r="E1536" s="102"/>
      <c r="F1536" s="102"/>
      <c r="G1536" s="102"/>
      <c r="AH1536" s="324"/>
      <c r="AI1536" s="324"/>
      <c r="AP1536" s="324"/>
      <c r="AQ1536" s="324"/>
      <c r="BD1536" s="324"/>
      <c r="BE1536" s="324"/>
      <c r="BF1536" s="324"/>
      <c r="BG1536" s="324"/>
      <c r="BH1536" s="324"/>
      <c r="BI1536" s="324"/>
      <c r="BJ1536" s="324"/>
      <c r="BK1536" s="324"/>
      <c r="BL1536" s="324"/>
      <c r="BM1536" s="324"/>
      <c r="BN1536" s="324"/>
      <c r="BO1536" s="324"/>
      <c r="BW1536" s="325"/>
      <c r="BX1536" s="325"/>
      <c r="BY1536" s="325"/>
      <c r="BZ1536" s="325"/>
      <c r="CA1536" s="325"/>
      <c r="CB1536" s="325"/>
      <c r="CC1536" s="325"/>
      <c r="CD1536" s="325"/>
      <c r="CE1536" s="325"/>
      <c r="CF1536" s="325"/>
      <c r="CG1536" s="325"/>
      <c r="CH1536" s="325"/>
    </row>
    <row r="1537" spans="1:86" s="323" customFormat="1" x14ac:dyDescent="0.25">
      <c r="A1537" s="102"/>
      <c r="B1537" s="102"/>
      <c r="C1537" s="102"/>
      <c r="D1537" s="102"/>
      <c r="E1537" s="102"/>
      <c r="F1537" s="102"/>
      <c r="G1537" s="102"/>
      <c r="AH1537" s="324"/>
      <c r="AI1537" s="324"/>
      <c r="AP1537" s="324"/>
      <c r="AQ1537" s="324"/>
      <c r="BD1537" s="324"/>
      <c r="BE1537" s="324"/>
      <c r="BF1537" s="324"/>
      <c r="BG1537" s="324"/>
      <c r="BH1537" s="324"/>
      <c r="BI1537" s="324"/>
      <c r="BJ1537" s="324"/>
      <c r="BK1537" s="324"/>
      <c r="BL1537" s="324"/>
      <c r="BM1537" s="324"/>
      <c r="BN1537" s="324"/>
      <c r="BO1537" s="324"/>
      <c r="BW1537" s="325"/>
      <c r="BX1537" s="325"/>
      <c r="BY1537" s="325"/>
      <c r="BZ1537" s="325"/>
      <c r="CA1537" s="325"/>
      <c r="CB1537" s="325"/>
      <c r="CC1537" s="325"/>
      <c r="CD1537" s="325"/>
      <c r="CE1537" s="325"/>
      <c r="CF1537" s="325"/>
      <c r="CG1537" s="325"/>
      <c r="CH1537" s="325"/>
    </row>
    <row r="1538" spans="1:86" s="323" customFormat="1" x14ac:dyDescent="0.25">
      <c r="A1538" s="102"/>
      <c r="B1538" s="102"/>
      <c r="C1538" s="102"/>
      <c r="D1538" s="102"/>
      <c r="E1538" s="102"/>
      <c r="F1538" s="102"/>
      <c r="G1538" s="102"/>
      <c r="AH1538" s="324"/>
      <c r="AI1538" s="324"/>
      <c r="AP1538" s="324"/>
      <c r="AQ1538" s="324"/>
      <c r="BD1538" s="324"/>
      <c r="BE1538" s="324"/>
      <c r="BF1538" s="324"/>
      <c r="BG1538" s="324"/>
      <c r="BH1538" s="324"/>
      <c r="BI1538" s="324"/>
      <c r="BJ1538" s="324"/>
      <c r="BK1538" s="324"/>
      <c r="BL1538" s="324"/>
      <c r="BM1538" s="324"/>
      <c r="BN1538" s="324"/>
      <c r="BO1538" s="324"/>
      <c r="BW1538" s="325"/>
      <c r="BX1538" s="325"/>
      <c r="BY1538" s="325"/>
      <c r="BZ1538" s="325"/>
      <c r="CA1538" s="325"/>
      <c r="CB1538" s="325"/>
      <c r="CC1538" s="325"/>
      <c r="CD1538" s="325"/>
      <c r="CE1538" s="325"/>
      <c r="CF1538" s="325"/>
      <c r="CG1538" s="325"/>
      <c r="CH1538" s="325"/>
    </row>
    <row r="1539" spans="1:86" s="323" customFormat="1" x14ac:dyDescent="0.25">
      <c r="A1539" s="102"/>
      <c r="B1539" s="102"/>
      <c r="C1539" s="102"/>
      <c r="D1539" s="102"/>
      <c r="E1539" s="102"/>
      <c r="F1539" s="102"/>
      <c r="G1539" s="102"/>
      <c r="AH1539" s="324"/>
      <c r="AI1539" s="324"/>
      <c r="AP1539" s="324"/>
      <c r="AQ1539" s="324"/>
      <c r="BD1539" s="324"/>
      <c r="BE1539" s="324"/>
      <c r="BF1539" s="324"/>
      <c r="BG1539" s="324"/>
      <c r="BH1539" s="324"/>
      <c r="BI1539" s="324"/>
      <c r="BJ1539" s="324"/>
      <c r="BK1539" s="324"/>
      <c r="BL1539" s="324"/>
      <c r="BM1539" s="324"/>
      <c r="BN1539" s="324"/>
      <c r="BO1539" s="324"/>
      <c r="BW1539" s="325"/>
      <c r="BX1539" s="325"/>
      <c r="BY1539" s="325"/>
      <c r="BZ1539" s="325"/>
      <c r="CA1539" s="325"/>
      <c r="CB1539" s="325"/>
      <c r="CC1539" s="325"/>
      <c r="CD1539" s="325"/>
      <c r="CE1539" s="325"/>
      <c r="CF1539" s="325"/>
      <c r="CG1539" s="325"/>
      <c r="CH1539" s="325"/>
    </row>
    <row r="1540" spans="1:86" s="323" customFormat="1" x14ac:dyDescent="0.25">
      <c r="A1540" s="102"/>
      <c r="B1540" s="102"/>
      <c r="C1540" s="102"/>
      <c r="D1540" s="102"/>
      <c r="E1540" s="102"/>
      <c r="F1540" s="102"/>
      <c r="G1540" s="102"/>
      <c r="AH1540" s="324"/>
      <c r="AI1540" s="324"/>
      <c r="AP1540" s="324"/>
      <c r="AQ1540" s="324"/>
      <c r="BD1540" s="324"/>
      <c r="BE1540" s="324"/>
      <c r="BF1540" s="324"/>
      <c r="BG1540" s="324"/>
      <c r="BH1540" s="324"/>
      <c r="BI1540" s="324"/>
      <c r="BJ1540" s="324"/>
      <c r="BK1540" s="324"/>
      <c r="BL1540" s="324"/>
      <c r="BM1540" s="324"/>
      <c r="BN1540" s="324"/>
      <c r="BO1540" s="324"/>
      <c r="BW1540" s="325"/>
      <c r="BX1540" s="325"/>
      <c r="BY1540" s="325"/>
      <c r="BZ1540" s="325"/>
      <c r="CA1540" s="325"/>
      <c r="CB1540" s="325"/>
      <c r="CC1540" s="325"/>
      <c r="CD1540" s="325"/>
      <c r="CE1540" s="325"/>
      <c r="CF1540" s="325"/>
      <c r="CG1540" s="325"/>
      <c r="CH1540" s="325"/>
    </row>
    <row r="1541" spans="1:86" s="323" customFormat="1" x14ac:dyDescent="0.25">
      <c r="A1541" s="102"/>
      <c r="B1541" s="102"/>
      <c r="C1541" s="102"/>
      <c r="D1541" s="102"/>
      <c r="E1541" s="102"/>
      <c r="F1541" s="102"/>
      <c r="G1541" s="102"/>
      <c r="AH1541" s="324"/>
      <c r="AI1541" s="324"/>
      <c r="AP1541" s="324"/>
      <c r="AQ1541" s="324"/>
      <c r="BD1541" s="324"/>
      <c r="BE1541" s="324"/>
      <c r="BF1541" s="324"/>
      <c r="BG1541" s="324"/>
      <c r="BH1541" s="324"/>
      <c r="BI1541" s="324"/>
      <c r="BJ1541" s="324"/>
      <c r="BK1541" s="324"/>
      <c r="BL1541" s="324"/>
      <c r="BM1541" s="324"/>
      <c r="BN1541" s="324"/>
      <c r="BO1541" s="324"/>
      <c r="BW1541" s="325"/>
      <c r="BX1541" s="325"/>
      <c r="BY1541" s="325"/>
      <c r="BZ1541" s="325"/>
      <c r="CA1541" s="325"/>
      <c r="CB1541" s="325"/>
      <c r="CC1541" s="325"/>
      <c r="CD1541" s="325"/>
      <c r="CE1541" s="325"/>
      <c r="CF1541" s="325"/>
      <c r="CG1541" s="325"/>
      <c r="CH1541" s="325"/>
    </row>
    <row r="1542" spans="1:86" s="323" customFormat="1" x14ac:dyDescent="0.25">
      <c r="A1542" s="102"/>
      <c r="B1542" s="102"/>
      <c r="C1542" s="102"/>
      <c r="D1542" s="102"/>
      <c r="E1542" s="102"/>
      <c r="F1542" s="102"/>
      <c r="G1542" s="102"/>
      <c r="AH1542" s="324"/>
      <c r="AI1542" s="324"/>
      <c r="AP1542" s="324"/>
      <c r="AQ1542" s="324"/>
      <c r="BD1542" s="324"/>
      <c r="BE1542" s="324"/>
      <c r="BF1542" s="324"/>
      <c r="BG1542" s="324"/>
      <c r="BH1542" s="324"/>
      <c r="BI1542" s="324"/>
      <c r="BJ1542" s="324"/>
      <c r="BK1542" s="324"/>
      <c r="BL1542" s="324"/>
      <c r="BM1542" s="324"/>
      <c r="BN1542" s="324"/>
      <c r="BO1542" s="324"/>
      <c r="BW1542" s="325"/>
      <c r="BX1542" s="325"/>
      <c r="BY1542" s="325"/>
      <c r="BZ1542" s="325"/>
      <c r="CA1542" s="325"/>
      <c r="CB1542" s="325"/>
      <c r="CC1542" s="325"/>
      <c r="CD1542" s="325"/>
      <c r="CE1542" s="325"/>
      <c r="CF1542" s="325"/>
      <c r="CG1542" s="325"/>
      <c r="CH1542" s="325"/>
    </row>
    <row r="1543" spans="1:86" s="323" customFormat="1" x14ac:dyDescent="0.25">
      <c r="A1543" s="102"/>
      <c r="B1543" s="102"/>
      <c r="C1543" s="102"/>
      <c r="D1543" s="102"/>
      <c r="E1543" s="102"/>
      <c r="F1543" s="102"/>
      <c r="G1543" s="102"/>
      <c r="AH1543" s="324"/>
      <c r="AI1543" s="324"/>
      <c r="AP1543" s="324"/>
      <c r="AQ1543" s="324"/>
      <c r="BD1543" s="324"/>
      <c r="BE1543" s="324"/>
      <c r="BF1543" s="324"/>
      <c r="BG1543" s="324"/>
      <c r="BH1543" s="324"/>
      <c r="BI1543" s="324"/>
      <c r="BJ1543" s="324"/>
      <c r="BK1543" s="324"/>
      <c r="BL1543" s="324"/>
      <c r="BM1543" s="324"/>
      <c r="BN1543" s="324"/>
      <c r="BO1543" s="324"/>
      <c r="BW1543" s="325"/>
      <c r="BX1543" s="325"/>
      <c r="BY1543" s="325"/>
      <c r="BZ1543" s="325"/>
      <c r="CA1543" s="325"/>
      <c r="CB1543" s="325"/>
      <c r="CC1543" s="325"/>
      <c r="CD1543" s="325"/>
      <c r="CE1543" s="325"/>
      <c r="CF1543" s="325"/>
      <c r="CG1543" s="325"/>
      <c r="CH1543" s="325"/>
    </row>
    <row r="1544" spans="1:86" s="323" customFormat="1" x14ac:dyDescent="0.25">
      <c r="A1544" s="102"/>
      <c r="B1544" s="102"/>
      <c r="C1544" s="102"/>
      <c r="D1544" s="102"/>
      <c r="E1544" s="102"/>
      <c r="F1544" s="102"/>
      <c r="G1544" s="102"/>
      <c r="AH1544" s="324"/>
      <c r="AI1544" s="324"/>
      <c r="AP1544" s="324"/>
      <c r="AQ1544" s="324"/>
      <c r="BD1544" s="324"/>
      <c r="BE1544" s="324"/>
      <c r="BF1544" s="324"/>
      <c r="BG1544" s="324"/>
      <c r="BH1544" s="324"/>
      <c r="BI1544" s="324"/>
      <c r="BJ1544" s="324"/>
      <c r="BK1544" s="324"/>
      <c r="BL1544" s="324"/>
      <c r="BM1544" s="324"/>
      <c r="BN1544" s="324"/>
      <c r="BO1544" s="324"/>
      <c r="BW1544" s="325"/>
      <c r="BX1544" s="325"/>
      <c r="BY1544" s="325"/>
      <c r="BZ1544" s="325"/>
      <c r="CA1544" s="325"/>
      <c r="CB1544" s="325"/>
      <c r="CC1544" s="325"/>
      <c r="CD1544" s="325"/>
      <c r="CE1544" s="325"/>
      <c r="CF1544" s="325"/>
      <c r="CG1544" s="325"/>
      <c r="CH1544" s="325"/>
    </row>
    <row r="1545" spans="1:86" s="323" customFormat="1" x14ac:dyDescent="0.25">
      <c r="A1545" s="102"/>
      <c r="B1545" s="102"/>
      <c r="C1545" s="102"/>
      <c r="D1545" s="102"/>
      <c r="E1545" s="102"/>
      <c r="F1545" s="102"/>
      <c r="G1545" s="102"/>
      <c r="AH1545" s="324"/>
      <c r="AI1545" s="324"/>
      <c r="AP1545" s="324"/>
      <c r="AQ1545" s="324"/>
      <c r="BD1545" s="324"/>
      <c r="BE1545" s="324"/>
      <c r="BF1545" s="324"/>
      <c r="BG1545" s="324"/>
      <c r="BH1545" s="324"/>
      <c r="BI1545" s="324"/>
      <c r="BJ1545" s="324"/>
      <c r="BK1545" s="324"/>
      <c r="BL1545" s="324"/>
      <c r="BM1545" s="324"/>
      <c r="BN1545" s="324"/>
      <c r="BO1545" s="324"/>
      <c r="BW1545" s="325"/>
      <c r="BX1545" s="325"/>
      <c r="BY1545" s="325"/>
      <c r="BZ1545" s="325"/>
      <c r="CA1545" s="325"/>
      <c r="CB1545" s="325"/>
      <c r="CC1545" s="325"/>
      <c r="CD1545" s="325"/>
      <c r="CE1545" s="325"/>
      <c r="CF1545" s="325"/>
      <c r="CG1545" s="325"/>
      <c r="CH1545" s="325"/>
    </row>
    <row r="1546" spans="1:86" s="323" customFormat="1" x14ac:dyDescent="0.25">
      <c r="A1546" s="102"/>
      <c r="B1546" s="102"/>
      <c r="C1546" s="102"/>
      <c r="D1546" s="102"/>
      <c r="E1546" s="102"/>
      <c r="F1546" s="102"/>
      <c r="G1546" s="102"/>
      <c r="AH1546" s="324"/>
      <c r="AI1546" s="324"/>
      <c r="AP1546" s="324"/>
      <c r="AQ1546" s="324"/>
      <c r="BD1546" s="324"/>
      <c r="BE1546" s="324"/>
      <c r="BF1546" s="324"/>
      <c r="BG1546" s="324"/>
      <c r="BH1546" s="324"/>
      <c r="BI1546" s="324"/>
      <c r="BJ1546" s="324"/>
      <c r="BK1546" s="324"/>
      <c r="BL1546" s="324"/>
      <c r="BM1546" s="324"/>
      <c r="BN1546" s="324"/>
      <c r="BO1546" s="324"/>
      <c r="BW1546" s="325"/>
      <c r="BX1546" s="325"/>
      <c r="BY1546" s="325"/>
      <c r="BZ1546" s="325"/>
      <c r="CA1546" s="325"/>
      <c r="CB1546" s="325"/>
      <c r="CC1546" s="325"/>
      <c r="CD1546" s="325"/>
      <c r="CE1546" s="325"/>
      <c r="CF1546" s="325"/>
      <c r="CG1546" s="325"/>
      <c r="CH1546" s="325"/>
    </row>
    <row r="1547" spans="1:86" s="323" customFormat="1" x14ac:dyDescent="0.25">
      <c r="A1547" s="102"/>
      <c r="B1547" s="102"/>
      <c r="C1547" s="102"/>
      <c r="D1547" s="102"/>
      <c r="E1547" s="102"/>
      <c r="F1547" s="102"/>
      <c r="G1547" s="102"/>
      <c r="AH1547" s="324"/>
      <c r="AI1547" s="324"/>
      <c r="AP1547" s="324"/>
      <c r="AQ1547" s="324"/>
      <c r="BD1547" s="324"/>
      <c r="BE1547" s="324"/>
      <c r="BF1547" s="324"/>
      <c r="BG1547" s="324"/>
      <c r="BH1547" s="324"/>
      <c r="BI1547" s="324"/>
      <c r="BJ1547" s="324"/>
      <c r="BK1547" s="324"/>
      <c r="BL1547" s="324"/>
      <c r="BM1547" s="324"/>
      <c r="BN1547" s="324"/>
      <c r="BO1547" s="324"/>
      <c r="BW1547" s="325"/>
      <c r="BX1547" s="325"/>
      <c r="BY1547" s="325"/>
      <c r="BZ1547" s="325"/>
      <c r="CA1547" s="325"/>
      <c r="CB1547" s="325"/>
      <c r="CC1547" s="325"/>
      <c r="CD1547" s="325"/>
      <c r="CE1547" s="325"/>
      <c r="CF1547" s="325"/>
      <c r="CG1547" s="325"/>
      <c r="CH1547" s="325"/>
    </row>
    <row r="1548" spans="1:86" s="323" customFormat="1" x14ac:dyDescent="0.25">
      <c r="A1548" s="102"/>
      <c r="B1548" s="102"/>
      <c r="C1548" s="102"/>
      <c r="D1548" s="102"/>
      <c r="E1548" s="102"/>
      <c r="F1548" s="102"/>
      <c r="G1548" s="102"/>
      <c r="AH1548" s="324"/>
      <c r="AI1548" s="324"/>
      <c r="AP1548" s="324"/>
      <c r="AQ1548" s="324"/>
      <c r="BD1548" s="324"/>
      <c r="BE1548" s="324"/>
      <c r="BF1548" s="324"/>
      <c r="BG1548" s="324"/>
      <c r="BH1548" s="324"/>
      <c r="BI1548" s="324"/>
      <c r="BJ1548" s="324"/>
      <c r="BK1548" s="324"/>
      <c r="BL1548" s="324"/>
      <c r="BM1548" s="324"/>
      <c r="BN1548" s="324"/>
      <c r="BO1548" s="324"/>
      <c r="BW1548" s="325"/>
      <c r="BX1548" s="325"/>
      <c r="BY1548" s="325"/>
      <c r="BZ1548" s="325"/>
      <c r="CA1548" s="325"/>
      <c r="CB1548" s="325"/>
      <c r="CC1548" s="325"/>
      <c r="CD1548" s="325"/>
      <c r="CE1548" s="325"/>
      <c r="CF1548" s="325"/>
      <c r="CG1548" s="325"/>
      <c r="CH1548" s="325"/>
    </row>
    <row r="1549" spans="1:86" s="323" customFormat="1" x14ac:dyDescent="0.25">
      <c r="A1549" s="102"/>
      <c r="B1549" s="102"/>
      <c r="C1549" s="102"/>
      <c r="D1549" s="102"/>
      <c r="E1549" s="102"/>
      <c r="F1549" s="102"/>
      <c r="G1549" s="102"/>
      <c r="AH1549" s="324"/>
      <c r="AI1549" s="324"/>
      <c r="AP1549" s="324"/>
      <c r="AQ1549" s="324"/>
      <c r="BD1549" s="324"/>
      <c r="BE1549" s="324"/>
      <c r="BF1549" s="324"/>
      <c r="BG1549" s="324"/>
      <c r="BH1549" s="324"/>
      <c r="BI1549" s="324"/>
      <c r="BJ1549" s="324"/>
      <c r="BK1549" s="324"/>
      <c r="BL1549" s="324"/>
      <c r="BM1549" s="324"/>
      <c r="BN1549" s="324"/>
      <c r="BO1549" s="324"/>
      <c r="BW1549" s="325"/>
      <c r="BX1549" s="325"/>
      <c r="BY1549" s="325"/>
      <c r="BZ1549" s="325"/>
      <c r="CA1549" s="325"/>
      <c r="CB1549" s="325"/>
      <c r="CC1549" s="325"/>
      <c r="CD1549" s="325"/>
      <c r="CE1549" s="325"/>
      <c r="CF1549" s="325"/>
      <c r="CG1549" s="325"/>
      <c r="CH1549" s="325"/>
    </row>
    <row r="1550" spans="1:86" s="323" customFormat="1" x14ac:dyDescent="0.25">
      <c r="A1550" s="102"/>
      <c r="B1550" s="102"/>
      <c r="C1550" s="102"/>
      <c r="D1550" s="102"/>
      <c r="E1550" s="102"/>
      <c r="F1550" s="102"/>
      <c r="G1550" s="102"/>
      <c r="AH1550" s="324"/>
      <c r="AI1550" s="324"/>
      <c r="AP1550" s="324"/>
      <c r="AQ1550" s="324"/>
      <c r="BD1550" s="324"/>
      <c r="BE1550" s="324"/>
      <c r="BF1550" s="324"/>
      <c r="BG1550" s="324"/>
      <c r="BH1550" s="324"/>
      <c r="BI1550" s="324"/>
      <c r="BJ1550" s="324"/>
      <c r="BK1550" s="324"/>
      <c r="BL1550" s="324"/>
      <c r="BM1550" s="324"/>
      <c r="BN1550" s="324"/>
      <c r="BO1550" s="324"/>
      <c r="BW1550" s="325"/>
      <c r="BX1550" s="325"/>
      <c r="BY1550" s="325"/>
      <c r="BZ1550" s="325"/>
      <c r="CA1550" s="325"/>
      <c r="CB1550" s="325"/>
      <c r="CC1550" s="325"/>
      <c r="CD1550" s="325"/>
      <c r="CE1550" s="325"/>
      <c r="CF1550" s="325"/>
      <c r="CG1550" s="325"/>
      <c r="CH1550" s="325"/>
    </row>
    <row r="1551" spans="1:86" s="323" customFormat="1" x14ac:dyDescent="0.25">
      <c r="A1551" s="102"/>
      <c r="B1551" s="102"/>
      <c r="C1551" s="102"/>
      <c r="D1551" s="102"/>
      <c r="E1551" s="102"/>
      <c r="F1551" s="102"/>
      <c r="G1551" s="102"/>
      <c r="AH1551" s="324"/>
      <c r="AI1551" s="324"/>
      <c r="AP1551" s="324"/>
      <c r="AQ1551" s="324"/>
      <c r="BD1551" s="324"/>
      <c r="BE1551" s="324"/>
      <c r="BF1551" s="324"/>
      <c r="BG1551" s="324"/>
      <c r="BH1551" s="324"/>
      <c r="BI1551" s="324"/>
      <c r="BJ1551" s="324"/>
      <c r="BK1551" s="324"/>
      <c r="BL1551" s="324"/>
      <c r="BM1551" s="324"/>
      <c r="BN1551" s="324"/>
      <c r="BO1551" s="324"/>
      <c r="BW1551" s="325"/>
      <c r="BX1551" s="325"/>
      <c r="BY1551" s="325"/>
      <c r="BZ1551" s="325"/>
      <c r="CA1551" s="325"/>
      <c r="CB1551" s="325"/>
      <c r="CC1551" s="325"/>
      <c r="CD1551" s="325"/>
      <c r="CE1551" s="325"/>
      <c r="CF1551" s="325"/>
      <c r="CG1551" s="325"/>
      <c r="CH1551" s="325"/>
    </row>
    <row r="1552" spans="1:86" s="323" customFormat="1" x14ac:dyDescent="0.25">
      <c r="A1552" s="102"/>
      <c r="B1552" s="102"/>
      <c r="C1552" s="102"/>
      <c r="D1552" s="102"/>
      <c r="E1552" s="102"/>
      <c r="F1552" s="102"/>
      <c r="G1552" s="102"/>
      <c r="AH1552" s="324"/>
      <c r="AI1552" s="324"/>
      <c r="AP1552" s="324"/>
      <c r="AQ1552" s="324"/>
      <c r="BD1552" s="324"/>
      <c r="BE1552" s="324"/>
      <c r="BF1552" s="324"/>
      <c r="BG1552" s="324"/>
      <c r="BH1552" s="324"/>
      <c r="BI1552" s="324"/>
      <c r="BJ1552" s="324"/>
      <c r="BK1552" s="324"/>
      <c r="BL1552" s="324"/>
      <c r="BM1552" s="324"/>
      <c r="BN1552" s="324"/>
      <c r="BO1552" s="324"/>
      <c r="BW1552" s="325"/>
      <c r="BX1552" s="325"/>
      <c r="BY1552" s="325"/>
      <c r="BZ1552" s="325"/>
      <c r="CA1552" s="325"/>
      <c r="CB1552" s="325"/>
      <c r="CC1552" s="325"/>
      <c r="CD1552" s="325"/>
      <c r="CE1552" s="325"/>
      <c r="CF1552" s="325"/>
      <c r="CG1552" s="325"/>
      <c r="CH1552" s="325"/>
    </row>
    <row r="1553" spans="1:86" s="323" customFormat="1" x14ac:dyDescent="0.25">
      <c r="A1553" s="102"/>
      <c r="B1553" s="102"/>
      <c r="C1553" s="102"/>
      <c r="D1553" s="102"/>
      <c r="E1553" s="102"/>
      <c r="F1553" s="102"/>
      <c r="G1553" s="102"/>
      <c r="AH1553" s="324"/>
      <c r="AI1553" s="324"/>
      <c r="AP1553" s="324"/>
      <c r="AQ1553" s="324"/>
      <c r="BD1553" s="324"/>
      <c r="BE1553" s="324"/>
      <c r="BF1553" s="324"/>
      <c r="BG1553" s="324"/>
      <c r="BH1553" s="324"/>
      <c r="BI1553" s="324"/>
      <c r="BJ1553" s="324"/>
      <c r="BK1553" s="324"/>
      <c r="BL1553" s="324"/>
      <c r="BM1553" s="324"/>
      <c r="BN1553" s="324"/>
      <c r="BO1553" s="324"/>
      <c r="BW1553" s="325"/>
      <c r="BX1553" s="325"/>
      <c r="BY1553" s="325"/>
      <c r="BZ1553" s="325"/>
      <c r="CA1553" s="325"/>
      <c r="CB1553" s="325"/>
      <c r="CC1553" s="325"/>
      <c r="CD1553" s="325"/>
      <c r="CE1553" s="325"/>
      <c r="CF1553" s="325"/>
      <c r="CG1553" s="325"/>
      <c r="CH1553" s="325"/>
    </row>
    <row r="1554" spans="1:86" s="323" customFormat="1" x14ac:dyDescent="0.25">
      <c r="A1554" s="102"/>
      <c r="B1554" s="102"/>
      <c r="C1554" s="102"/>
      <c r="D1554" s="102"/>
      <c r="E1554" s="102"/>
      <c r="F1554" s="102"/>
      <c r="G1554" s="102"/>
      <c r="AH1554" s="324"/>
      <c r="AI1554" s="324"/>
      <c r="AP1554" s="324"/>
      <c r="AQ1554" s="324"/>
      <c r="BD1554" s="324"/>
      <c r="BE1554" s="324"/>
      <c r="BF1554" s="324"/>
      <c r="BG1554" s="324"/>
      <c r="BH1554" s="324"/>
      <c r="BI1554" s="324"/>
      <c r="BJ1554" s="324"/>
      <c r="BK1554" s="324"/>
      <c r="BL1554" s="324"/>
      <c r="BM1554" s="324"/>
      <c r="BN1554" s="324"/>
      <c r="BO1554" s="324"/>
      <c r="BW1554" s="325"/>
      <c r="BX1554" s="325"/>
      <c r="BY1554" s="325"/>
      <c r="BZ1554" s="325"/>
      <c r="CA1554" s="325"/>
      <c r="CB1554" s="325"/>
      <c r="CC1554" s="325"/>
      <c r="CD1554" s="325"/>
      <c r="CE1554" s="325"/>
      <c r="CF1554" s="325"/>
      <c r="CG1554" s="325"/>
      <c r="CH1554" s="325"/>
    </row>
    <row r="1555" spans="1:86" s="323" customFormat="1" x14ac:dyDescent="0.25">
      <c r="A1555" s="102"/>
      <c r="B1555" s="102"/>
      <c r="C1555" s="102"/>
      <c r="D1555" s="102"/>
      <c r="E1555" s="102"/>
      <c r="F1555" s="102"/>
      <c r="G1555" s="102"/>
      <c r="AH1555" s="324"/>
      <c r="AI1555" s="324"/>
      <c r="AP1555" s="324"/>
      <c r="AQ1555" s="324"/>
      <c r="BD1555" s="324"/>
      <c r="BE1555" s="324"/>
      <c r="BF1555" s="324"/>
      <c r="BG1555" s="324"/>
      <c r="BH1555" s="324"/>
      <c r="BI1555" s="324"/>
      <c r="BJ1555" s="324"/>
      <c r="BK1555" s="324"/>
      <c r="BL1555" s="324"/>
      <c r="BM1555" s="324"/>
      <c r="BN1555" s="324"/>
      <c r="BO1555" s="324"/>
      <c r="BW1555" s="325"/>
      <c r="BX1555" s="325"/>
      <c r="BY1555" s="325"/>
      <c r="BZ1555" s="325"/>
      <c r="CA1555" s="325"/>
      <c r="CB1555" s="325"/>
      <c r="CC1555" s="325"/>
      <c r="CD1555" s="325"/>
      <c r="CE1555" s="325"/>
      <c r="CF1555" s="325"/>
      <c r="CG1555" s="325"/>
      <c r="CH1555" s="325"/>
    </row>
    <row r="1556" spans="1:86" s="323" customFormat="1" x14ac:dyDescent="0.25">
      <c r="A1556" s="102"/>
      <c r="B1556" s="102"/>
      <c r="C1556" s="102"/>
      <c r="D1556" s="102"/>
      <c r="E1556" s="102"/>
      <c r="F1556" s="102"/>
      <c r="G1556" s="102"/>
      <c r="AH1556" s="324"/>
      <c r="AI1556" s="324"/>
      <c r="AP1556" s="324"/>
      <c r="AQ1556" s="324"/>
      <c r="BD1556" s="324"/>
      <c r="BE1556" s="324"/>
      <c r="BF1556" s="324"/>
      <c r="BG1556" s="324"/>
      <c r="BH1556" s="324"/>
      <c r="BI1556" s="324"/>
      <c r="BJ1556" s="324"/>
      <c r="BK1556" s="324"/>
      <c r="BL1556" s="324"/>
      <c r="BM1556" s="324"/>
      <c r="BN1556" s="324"/>
      <c r="BO1556" s="324"/>
      <c r="BW1556" s="325"/>
      <c r="BX1556" s="325"/>
      <c r="BY1556" s="325"/>
      <c r="BZ1556" s="325"/>
      <c r="CA1556" s="325"/>
      <c r="CB1556" s="325"/>
      <c r="CC1556" s="325"/>
      <c r="CD1556" s="325"/>
      <c r="CE1556" s="325"/>
      <c r="CF1556" s="325"/>
      <c r="CG1556" s="325"/>
      <c r="CH1556" s="325"/>
    </row>
    <row r="1557" spans="1:86" s="323" customFormat="1" x14ac:dyDescent="0.25">
      <c r="A1557" s="102"/>
      <c r="B1557" s="102"/>
      <c r="C1557" s="102"/>
      <c r="D1557" s="102"/>
      <c r="E1557" s="102"/>
      <c r="F1557" s="102"/>
      <c r="G1557" s="102"/>
      <c r="AH1557" s="324"/>
      <c r="AI1557" s="324"/>
      <c r="AP1557" s="324"/>
      <c r="AQ1557" s="324"/>
      <c r="BD1557" s="324"/>
      <c r="BE1557" s="324"/>
      <c r="BF1557" s="324"/>
      <c r="BG1557" s="324"/>
      <c r="BH1557" s="324"/>
      <c r="BI1557" s="324"/>
      <c r="BJ1557" s="324"/>
      <c r="BK1557" s="324"/>
      <c r="BL1557" s="324"/>
      <c r="BM1557" s="324"/>
      <c r="BN1557" s="324"/>
      <c r="BO1557" s="324"/>
      <c r="BW1557" s="325"/>
      <c r="BX1557" s="325"/>
      <c r="BY1557" s="325"/>
      <c r="BZ1557" s="325"/>
      <c r="CA1557" s="325"/>
      <c r="CB1557" s="325"/>
      <c r="CC1557" s="325"/>
      <c r="CD1557" s="325"/>
      <c r="CE1557" s="325"/>
      <c r="CF1557" s="325"/>
      <c r="CG1557" s="325"/>
      <c r="CH1557" s="325"/>
    </row>
    <row r="1558" spans="1:86" s="323" customFormat="1" x14ac:dyDescent="0.25">
      <c r="A1558" s="102"/>
      <c r="B1558" s="102"/>
      <c r="C1558" s="102"/>
      <c r="D1558" s="102"/>
      <c r="E1558" s="102"/>
      <c r="F1558" s="102"/>
      <c r="G1558" s="102"/>
      <c r="AH1558" s="324"/>
      <c r="AI1558" s="324"/>
      <c r="AP1558" s="324"/>
      <c r="AQ1558" s="324"/>
      <c r="BD1558" s="324"/>
      <c r="BE1558" s="324"/>
      <c r="BF1558" s="324"/>
      <c r="BG1558" s="324"/>
      <c r="BH1558" s="324"/>
      <c r="BI1558" s="324"/>
      <c r="BJ1558" s="324"/>
      <c r="BK1558" s="324"/>
      <c r="BL1558" s="324"/>
      <c r="BM1558" s="324"/>
      <c r="BN1558" s="324"/>
      <c r="BO1558" s="324"/>
      <c r="BW1558" s="325"/>
      <c r="BX1558" s="325"/>
      <c r="BY1558" s="325"/>
      <c r="BZ1558" s="325"/>
      <c r="CA1558" s="325"/>
      <c r="CB1558" s="325"/>
      <c r="CC1558" s="325"/>
      <c r="CD1558" s="325"/>
      <c r="CE1558" s="325"/>
      <c r="CF1558" s="325"/>
      <c r="CG1558" s="325"/>
      <c r="CH1558" s="325"/>
    </row>
    <row r="1559" spans="1:86" s="323" customFormat="1" x14ac:dyDescent="0.25">
      <c r="A1559" s="102"/>
      <c r="B1559" s="102"/>
      <c r="C1559" s="102"/>
      <c r="D1559" s="102"/>
      <c r="E1559" s="102"/>
      <c r="F1559" s="102"/>
      <c r="G1559" s="102"/>
      <c r="AH1559" s="324"/>
      <c r="AI1559" s="324"/>
      <c r="AP1559" s="324"/>
      <c r="AQ1559" s="324"/>
      <c r="BD1559" s="324"/>
      <c r="BE1559" s="324"/>
      <c r="BF1559" s="324"/>
      <c r="BG1559" s="324"/>
      <c r="BH1559" s="324"/>
      <c r="BI1559" s="324"/>
      <c r="BJ1559" s="324"/>
      <c r="BK1559" s="324"/>
      <c r="BL1559" s="324"/>
      <c r="BM1559" s="324"/>
      <c r="BN1559" s="324"/>
      <c r="BO1559" s="324"/>
      <c r="BW1559" s="325"/>
      <c r="BX1559" s="325"/>
      <c r="BY1559" s="325"/>
      <c r="BZ1559" s="325"/>
      <c r="CA1559" s="325"/>
      <c r="CB1559" s="325"/>
      <c r="CC1559" s="325"/>
      <c r="CD1559" s="325"/>
      <c r="CE1559" s="325"/>
      <c r="CF1559" s="325"/>
      <c r="CG1559" s="325"/>
      <c r="CH1559" s="325"/>
    </row>
    <row r="1560" spans="1:86" s="323" customFormat="1" x14ac:dyDescent="0.25">
      <c r="A1560" s="102"/>
      <c r="B1560" s="102"/>
      <c r="C1560" s="102"/>
      <c r="D1560" s="102"/>
      <c r="E1560" s="102"/>
      <c r="F1560" s="102"/>
      <c r="G1560" s="102"/>
      <c r="AH1560" s="324"/>
      <c r="AI1560" s="324"/>
      <c r="AP1560" s="324"/>
      <c r="AQ1560" s="324"/>
      <c r="BD1560" s="324"/>
      <c r="BE1560" s="324"/>
      <c r="BF1560" s="324"/>
      <c r="BG1560" s="324"/>
      <c r="BH1560" s="324"/>
      <c r="BI1560" s="324"/>
      <c r="BJ1560" s="324"/>
      <c r="BK1560" s="324"/>
      <c r="BL1560" s="324"/>
      <c r="BM1560" s="324"/>
      <c r="BN1560" s="324"/>
      <c r="BO1560" s="324"/>
      <c r="BW1560" s="325"/>
      <c r="BX1560" s="325"/>
      <c r="BY1560" s="325"/>
      <c r="BZ1560" s="325"/>
      <c r="CA1560" s="325"/>
      <c r="CB1560" s="325"/>
      <c r="CC1560" s="325"/>
      <c r="CD1560" s="325"/>
      <c r="CE1560" s="325"/>
      <c r="CF1560" s="325"/>
      <c r="CG1560" s="325"/>
      <c r="CH1560" s="325"/>
    </row>
    <row r="1561" spans="1:86" s="323" customFormat="1" x14ac:dyDescent="0.25">
      <c r="A1561" s="102"/>
      <c r="B1561" s="102"/>
      <c r="C1561" s="102"/>
      <c r="D1561" s="102"/>
      <c r="E1561" s="102"/>
      <c r="F1561" s="102"/>
      <c r="G1561" s="102"/>
      <c r="AH1561" s="324"/>
      <c r="AI1561" s="324"/>
      <c r="AP1561" s="324"/>
      <c r="AQ1561" s="324"/>
      <c r="BD1561" s="324"/>
      <c r="BE1561" s="324"/>
      <c r="BF1561" s="324"/>
      <c r="BG1561" s="324"/>
      <c r="BH1561" s="324"/>
      <c r="BI1561" s="324"/>
      <c r="BJ1561" s="324"/>
      <c r="BK1561" s="324"/>
      <c r="BL1561" s="324"/>
      <c r="BM1561" s="324"/>
      <c r="BN1561" s="324"/>
      <c r="BO1561" s="324"/>
      <c r="BW1561" s="325"/>
      <c r="BX1561" s="325"/>
      <c r="BY1561" s="325"/>
      <c r="BZ1561" s="325"/>
      <c r="CA1561" s="325"/>
      <c r="CB1561" s="325"/>
      <c r="CC1561" s="325"/>
      <c r="CD1561" s="325"/>
      <c r="CE1561" s="325"/>
      <c r="CF1561" s="325"/>
      <c r="CG1561" s="325"/>
      <c r="CH1561" s="325"/>
    </row>
    <row r="1562" spans="1:86" s="323" customFormat="1" x14ac:dyDescent="0.25">
      <c r="A1562" s="102"/>
      <c r="B1562" s="102"/>
      <c r="C1562" s="102"/>
      <c r="D1562" s="102"/>
      <c r="E1562" s="102"/>
      <c r="F1562" s="102"/>
      <c r="G1562" s="102"/>
      <c r="AH1562" s="324"/>
      <c r="AI1562" s="324"/>
      <c r="AP1562" s="324"/>
      <c r="AQ1562" s="324"/>
      <c r="BD1562" s="324"/>
      <c r="BE1562" s="324"/>
      <c r="BF1562" s="324"/>
      <c r="BG1562" s="324"/>
      <c r="BH1562" s="324"/>
      <c r="BI1562" s="324"/>
      <c r="BJ1562" s="324"/>
      <c r="BK1562" s="324"/>
      <c r="BL1562" s="324"/>
      <c r="BM1562" s="324"/>
      <c r="BN1562" s="324"/>
      <c r="BO1562" s="324"/>
      <c r="BW1562" s="325"/>
      <c r="BX1562" s="325"/>
      <c r="BY1562" s="325"/>
      <c r="BZ1562" s="325"/>
      <c r="CA1562" s="325"/>
      <c r="CB1562" s="325"/>
      <c r="CC1562" s="325"/>
      <c r="CD1562" s="325"/>
      <c r="CE1562" s="325"/>
      <c r="CF1562" s="325"/>
      <c r="CG1562" s="325"/>
      <c r="CH1562" s="325"/>
    </row>
    <row r="1563" spans="1:86" s="323" customFormat="1" x14ac:dyDescent="0.25">
      <c r="A1563" s="102"/>
      <c r="B1563" s="102"/>
      <c r="C1563" s="102"/>
      <c r="D1563" s="102"/>
      <c r="E1563" s="102"/>
      <c r="F1563" s="102"/>
      <c r="G1563" s="102"/>
      <c r="AH1563" s="324"/>
      <c r="AI1563" s="324"/>
      <c r="AP1563" s="324"/>
      <c r="AQ1563" s="324"/>
      <c r="BD1563" s="324"/>
      <c r="BE1563" s="324"/>
      <c r="BF1563" s="324"/>
      <c r="BG1563" s="324"/>
      <c r="BH1563" s="324"/>
      <c r="BI1563" s="324"/>
      <c r="BJ1563" s="324"/>
      <c r="BK1563" s="324"/>
      <c r="BL1563" s="324"/>
      <c r="BM1563" s="324"/>
      <c r="BN1563" s="324"/>
      <c r="BO1563" s="324"/>
      <c r="BW1563" s="325"/>
      <c r="BX1563" s="325"/>
      <c r="BY1563" s="325"/>
      <c r="BZ1563" s="325"/>
      <c r="CA1563" s="325"/>
      <c r="CB1563" s="325"/>
      <c r="CC1563" s="325"/>
      <c r="CD1563" s="325"/>
      <c r="CE1563" s="325"/>
      <c r="CF1563" s="325"/>
      <c r="CG1563" s="325"/>
      <c r="CH1563" s="325"/>
    </row>
    <row r="1564" spans="1:86" s="323" customFormat="1" x14ac:dyDescent="0.25">
      <c r="A1564" s="102"/>
      <c r="B1564" s="102"/>
      <c r="C1564" s="102"/>
      <c r="D1564" s="102"/>
      <c r="E1564" s="102"/>
      <c r="F1564" s="102"/>
      <c r="G1564" s="102"/>
      <c r="AH1564" s="324"/>
      <c r="AI1564" s="324"/>
      <c r="AP1564" s="324"/>
      <c r="AQ1564" s="324"/>
      <c r="BD1564" s="324"/>
      <c r="BE1564" s="324"/>
      <c r="BF1564" s="324"/>
      <c r="BG1564" s="324"/>
      <c r="BH1564" s="324"/>
      <c r="BI1564" s="324"/>
      <c r="BJ1564" s="324"/>
      <c r="BK1564" s="324"/>
      <c r="BL1564" s="324"/>
      <c r="BM1564" s="324"/>
      <c r="BN1564" s="324"/>
      <c r="BO1564" s="324"/>
      <c r="BW1564" s="325"/>
      <c r="BX1564" s="325"/>
      <c r="BY1564" s="325"/>
      <c r="BZ1564" s="325"/>
      <c r="CA1564" s="325"/>
      <c r="CB1564" s="325"/>
      <c r="CC1564" s="325"/>
      <c r="CD1564" s="325"/>
      <c r="CE1564" s="325"/>
      <c r="CF1564" s="325"/>
      <c r="CG1564" s="325"/>
      <c r="CH1564" s="325"/>
    </row>
    <row r="1565" spans="1:86" s="323" customFormat="1" x14ac:dyDescent="0.25">
      <c r="A1565" s="102"/>
      <c r="B1565" s="102"/>
      <c r="C1565" s="102"/>
      <c r="D1565" s="102"/>
      <c r="E1565" s="102"/>
      <c r="F1565" s="102"/>
      <c r="G1565" s="102"/>
      <c r="AH1565" s="324"/>
      <c r="AI1565" s="324"/>
      <c r="AP1565" s="324"/>
      <c r="AQ1565" s="324"/>
      <c r="BD1565" s="324"/>
      <c r="BE1565" s="324"/>
      <c r="BF1565" s="324"/>
      <c r="BG1565" s="324"/>
      <c r="BH1565" s="324"/>
      <c r="BI1565" s="324"/>
      <c r="BJ1565" s="324"/>
      <c r="BK1565" s="324"/>
      <c r="BL1565" s="324"/>
      <c r="BM1565" s="324"/>
      <c r="BN1565" s="324"/>
      <c r="BO1565" s="324"/>
      <c r="BW1565" s="325"/>
      <c r="BX1565" s="325"/>
      <c r="BY1565" s="325"/>
      <c r="BZ1565" s="325"/>
      <c r="CA1565" s="325"/>
      <c r="CB1565" s="325"/>
      <c r="CC1565" s="325"/>
      <c r="CD1565" s="325"/>
      <c r="CE1565" s="325"/>
      <c r="CF1565" s="325"/>
      <c r="CG1565" s="325"/>
      <c r="CH1565" s="325"/>
    </row>
    <row r="1566" spans="1:86" s="323" customFormat="1" x14ac:dyDescent="0.25">
      <c r="A1566" s="102"/>
      <c r="B1566" s="102"/>
      <c r="C1566" s="102"/>
      <c r="D1566" s="102"/>
      <c r="E1566" s="102"/>
      <c r="F1566" s="102"/>
      <c r="G1566" s="102"/>
      <c r="AH1566" s="324"/>
      <c r="AI1566" s="324"/>
      <c r="AP1566" s="324"/>
      <c r="AQ1566" s="324"/>
      <c r="BD1566" s="324"/>
      <c r="BE1566" s="324"/>
      <c r="BF1566" s="324"/>
      <c r="BG1566" s="324"/>
      <c r="BH1566" s="324"/>
      <c r="BI1566" s="324"/>
      <c r="BJ1566" s="324"/>
      <c r="BK1566" s="324"/>
      <c r="BL1566" s="324"/>
      <c r="BM1566" s="324"/>
      <c r="BN1566" s="324"/>
      <c r="BO1566" s="324"/>
      <c r="BW1566" s="325"/>
      <c r="BX1566" s="325"/>
      <c r="BY1566" s="325"/>
      <c r="BZ1566" s="325"/>
      <c r="CA1566" s="325"/>
      <c r="CB1566" s="325"/>
      <c r="CC1566" s="325"/>
      <c r="CD1566" s="325"/>
      <c r="CE1566" s="325"/>
      <c r="CF1566" s="325"/>
      <c r="CG1566" s="325"/>
      <c r="CH1566" s="325"/>
    </row>
    <row r="1567" spans="1:86" s="323" customFormat="1" x14ac:dyDescent="0.25">
      <c r="A1567" s="102"/>
      <c r="B1567" s="102"/>
      <c r="C1567" s="102"/>
      <c r="D1567" s="102"/>
      <c r="E1567" s="102"/>
      <c r="F1567" s="102"/>
      <c r="G1567" s="102"/>
      <c r="AH1567" s="324"/>
      <c r="AI1567" s="324"/>
      <c r="AP1567" s="324"/>
      <c r="AQ1567" s="324"/>
      <c r="BD1567" s="324"/>
      <c r="BE1567" s="324"/>
      <c r="BF1567" s="324"/>
      <c r="BG1567" s="324"/>
      <c r="BH1567" s="324"/>
      <c r="BI1567" s="324"/>
      <c r="BJ1567" s="324"/>
      <c r="BK1567" s="324"/>
      <c r="BL1567" s="324"/>
      <c r="BM1567" s="324"/>
      <c r="BN1567" s="324"/>
      <c r="BO1567" s="324"/>
      <c r="BW1567" s="325"/>
      <c r="BX1567" s="325"/>
      <c r="BY1567" s="325"/>
      <c r="BZ1567" s="325"/>
      <c r="CA1567" s="325"/>
      <c r="CB1567" s="325"/>
      <c r="CC1567" s="325"/>
      <c r="CD1567" s="325"/>
      <c r="CE1567" s="325"/>
      <c r="CF1567" s="325"/>
      <c r="CG1567" s="325"/>
      <c r="CH1567" s="325"/>
    </row>
    <row r="1568" spans="1:86" s="323" customFormat="1" x14ac:dyDescent="0.25">
      <c r="A1568" s="102"/>
      <c r="B1568" s="102"/>
      <c r="C1568" s="102"/>
      <c r="D1568" s="102"/>
      <c r="E1568" s="102"/>
      <c r="F1568" s="102"/>
      <c r="G1568" s="102"/>
      <c r="AH1568" s="324"/>
      <c r="AI1568" s="324"/>
      <c r="AP1568" s="324"/>
      <c r="AQ1568" s="324"/>
      <c r="BD1568" s="324"/>
      <c r="BE1568" s="324"/>
      <c r="BF1568" s="324"/>
      <c r="BG1568" s="324"/>
      <c r="BH1568" s="324"/>
      <c r="BI1568" s="324"/>
      <c r="BJ1568" s="324"/>
      <c r="BK1568" s="324"/>
      <c r="BL1568" s="324"/>
      <c r="BM1568" s="324"/>
      <c r="BN1568" s="324"/>
      <c r="BO1568" s="324"/>
      <c r="BW1568" s="325"/>
      <c r="BX1568" s="325"/>
      <c r="BY1568" s="325"/>
      <c r="BZ1568" s="325"/>
      <c r="CA1568" s="325"/>
      <c r="CB1568" s="325"/>
      <c r="CC1568" s="325"/>
      <c r="CD1568" s="325"/>
      <c r="CE1568" s="325"/>
      <c r="CF1568" s="325"/>
      <c r="CG1568" s="325"/>
      <c r="CH1568" s="325"/>
    </row>
    <row r="1569" spans="1:86" s="323" customFormat="1" x14ac:dyDescent="0.25">
      <c r="A1569" s="102"/>
      <c r="B1569" s="102"/>
      <c r="C1569" s="102"/>
      <c r="D1569" s="102"/>
      <c r="E1569" s="102"/>
      <c r="F1569" s="102"/>
      <c r="G1569" s="102"/>
      <c r="AH1569" s="324"/>
      <c r="AI1569" s="324"/>
      <c r="AP1569" s="324"/>
      <c r="AQ1569" s="324"/>
      <c r="BD1569" s="324"/>
      <c r="BE1569" s="324"/>
      <c r="BF1569" s="324"/>
      <c r="BG1569" s="324"/>
      <c r="BH1569" s="324"/>
      <c r="BI1569" s="324"/>
      <c r="BJ1569" s="324"/>
      <c r="BK1569" s="324"/>
      <c r="BL1569" s="324"/>
      <c r="BM1569" s="324"/>
      <c r="BN1569" s="324"/>
      <c r="BO1569" s="324"/>
      <c r="BW1569" s="325"/>
      <c r="BX1569" s="325"/>
      <c r="BY1569" s="325"/>
      <c r="BZ1569" s="325"/>
      <c r="CA1569" s="325"/>
      <c r="CB1569" s="325"/>
      <c r="CC1569" s="325"/>
      <c r="CD1569" s="325"/>
      <c r="CE1569" s="325"/>
      <c r="CF1569" s="325"/>
      <c r="CG1569" s="325"/>
      <c r="CH1569" s="325"/>
    </row>
    <row r="1570" spans="1:86" s="323" customFormat="1" x14ac:dyDescent="0.25">
      <c r="A1570" s="102"/>
      <c r="B1570" s="102"/>
      <c r="C1570" s="102"/>
      <c r="D1570" s="102"/>
      <c r="E1570" s="102"/>
      <c r="F1570" s="102"/>
      <c r="G1570" s="102"/>
      <c r="AH1570" s="324"/>
      <c r="AI1570" s="324"/>
      <c r="AP1570" s="324"/>
      <c r="AQ1570" s="324"/>
      <c r="BD1570" s="324"/>
      <c r="BE1570" s="324"/>
      <c r="BF1570" s="324"/>
      <c r="BG1570" s="324"/>
      <c r="BH1570" s="324"/>
      <c r="BI1570" s="324"/>
      <c r="BJ1570" s="324"/>
      <c r="BK1570" s="324"/>
      <c r="BL1570" s="324"/>
      <c r="BM1570" s="324"/>
      <c r="BN1570" s="324"/>
      <c r="BO1570" s="324"/>
      <c r="BW1570" s="325"/>
      <c r="BX1570" s="325"/>
      <c r="BY1570" s="325"/>
      <c r="BZ1570" s="325"/>
      <c r="CA1570" s="325"/>
      <c r="CB1570" s="325"/>
      <c r="CC1570" s="325"/>
      <c r="CD1570" s="325"/>
      <c r="CE1570" s="325"/>
      <c r="CF1570" s="325"/>
      <c r="CG1570" s="325"/>
      <c r="CH1570" s="325"/>
    </row>
    <row r="1571" spans="1:86" s="323" customFormat="1" x14ac:dyDescent="0.25">
      <c r="A1571" s="102"/>
      <c r="B1571" s="102"/>
      <c r="C1571" s="102"/>
      <c r="D1571" s="102"/>
      <c r="E1571" s="102"/>
      <c r="F1571" s="102"/>
      <c r="G1571" s="102"/>
      <c r="AH1571" s="324"/>
      <c r="AI1571" s="324"/>
      <c r="AP1571" s="324"/>
      <c r="AQ1571" s="324"/>
      <c r="BD1571" s="324"/>
      <c r="BE1571" s="324"/>
      <c r="BF1571" s="324"/>
      <c r="BG1571" s="324"/>
      <c r="BH1571" s="324"/>
      <c r="BI1571" s="324"/>
      <c r="BJ1571" s="324"/>
      <c r="BK1571" s="324"/>
      <c r="BL1571" s="324"/>
      <c r="BM1571" s="324"/>
      <c r="BN1571" s="324"/>
      <c r="BO1571" s="324"/>
      <c r="BW1571" s="325"/>
      <c r="BX1571" s="325"/>
      <c r="BY1571" s="325"/>
      <c r="BZ1571" s="325"/>
      <c r="CA1571" s="325"/>
      <c r="CB1571" s="325"/>
      <c r="CC1571" s="325"/>
      <c r="CD1571" s="325"/>
      <c r="CE1571" s="325"/>
      <c r="CF1571" s="325"/>
      <c r="CG1571" s="325"/>
      <c r="CH1571" s="325"/>
    </row>
    <row r="1572" spans="1:86" s="323" customFormat="1" x14ac:dyDescent="0.25">
      <c r="A1572" s="102"/>
      <c r="B1572" s="102"/>
      <c r="C1572" s="102"/>
      <c r="D1572" s="102"/>
      <c r="E1572" s="102"/>
      <c r="F1572" s="102"/>
      <c r="G1572" s="102"/>
      <c r="AH1572" s="324"/>
      <c r="AI1572" s="324"/>
      <c r="AP1572" s="324"/>
      <c r="AQ1572" s="324"/>
      <c r="BD1572" s="324"/>
      <c r="BE1572" s="324"/>
      <c r="BF1572" s="324"/>
      <c r="BG1572" s="324"/>
      <c r="BH1572" s="324"/>
      <c r="BI1572" s="324"/>
      <c r="BJ1572" s="324"/>
      <c r="BK1572" s="324"/>
      <c r="BL1572" s="324"/>
      <c r="BM1572" s="324"/>
      <c r="BN1572" s="324"/>
      <c r="BO1572" s="324"/>
      <c r="BW1572" s="325"/>
      <c r="BX1572" s="325"/>
      <c r="BY1572" s="325"/>
      <c r="BZ1572" s="325"/>
      <c r="CA1572" s="325"/>
      <c r="CB1572" s="325"/>
      <c r="CC1572" s="325"/>
      <c r="CD1572" s="325"/>
      <c r="CE1572" s="325"/>
      <c r="CF1572" s="325"/>
      <c r="CG1572" s="325"/>
      <c r="CH1572" s="325"/>
    </row>
    <row r="1573" spans="1:86" s="323" customFormat="1" x14ac:dyDescent="0.25">
      <c r="A1573" s="102"/>
      <c r="B1573" s="102"/>
      <c r="C1573" s="102"/>
      <c r="D1573" s="102"/>
      <c r="E1573" s="102"/>
      <c r="F1573" s="102"/>
      <c r="G1573" s="102"/>
      <c r="AH1573" s="324"/>
      <c r="AI1573" s="324"/>
      <c r="AP1573" s="324"/>
      <c r="AQ1573" s="324"/>
      <c r="BD1573" s="324"/>
      <c r="BE1573" s="324"/>
      <c r="BF1573" s="324"/>
      <c r="BG1573" s="324"/>
      <c r="BH1573" s="324"/>
      <c r="BI1573" s="324"/>
      <c r="BJ1573" s="324"/>
      <c r="BK1573" s="324"/>
      <c r="BL1573" s="324"/>
      <c r="BM1573" s="324"/>
      <c r="BN1573" s="324"/>
      <c r="BO1573" s="324"/>
      <c r="BW1573" s="325"/>
      <c r="BX1573" s="325"/>
      <c r="BY1573" s="325"/>
      <c r="BZ1573" s="325"/>
      <c r="CA1573" s="325"/>
      <c r="CB1573" s="325"/>
      <c r="CC1573" s="325"/>
      <c r="CD1573" s="325"/>
      <c r="CE1573" s="325"/>
      <c r="CF1573" s="325"/>
      <c r="CG1573" s="325"/>
      <c r="CH1573" s="325"/>
    </row>
    <row r="1574" spans="1:86" s="323" customFormat="1" x14ac:dyDescent="0.25">
      <c r="A1574" s="102"/>
      <c r="B1574" s="102"/>
      <c r="C1574" s="102"/>
      <c r="D1574" s="102"/>
      <c r="E1574" s="102"/>
      <c r="F1574" s="102"/>
      <c r="G1574" s="102"/>
      <c r="AH1574" s="324"/>
      <c r="AI1574" s="324"/>
      <c r="AP1574" s="324"/>
      <c r="AQ1574" s="324"/>
      <c r="BD1574" s="324"/>
      <c r="BE1574" s="324"/>
      <c r="BF1574" s="324"/>
      <c r="BG1574" s="324"/>
      <c r="BH1574" s="324"/>
      <c r="BI1574" s="324"/>
      <c r="BJ1574" s="324"/>
      <c r="BK1574" s="324"/>
      <c r="BL1574" s="324"/>
      <c r="BM1574" s="324"/>
      <c r="BN1574" s="324"/>
      <c r="BO1574" s="324"/>
      <c r="BW1574" s="325"/>
      <c r="BX1574" s="325"/>
      <c r="BY1574" s="325"/>
      <c r="BZ1574" s="325"/>
      <c r="CA1574" s="325"/>
      <c r="CB1574" s="325"/>
      <c r="CC1574" s="325"/>
      <c r="CD1574" s="325"/>
      <c r="CE1574" s="325"/>
      <c r="CF1574" s="325"/>
      <c r="CG1574" s="325"/>
      <c r="CH1574" s="325"/>
    </row>
    <row r="1575" spans="1:86" s="323" customFormat="1" x14ac:dyDescent="0.25">
      <c r="A1575" s="102"/>
      <c r="B1575" s="102"/>
      <c r="C1575" s="102"/>
      <c r="D1575" s="102"/>
      <c r="E1575" s="102"/>
      <c r="F1575" s="102"/>
      <c r="G1575" s="102"/>
      <c r="AH1575" s="324"/>
      <c r="AI1575" s="324"/>
      <c r="AP1575" s="324"/>
      <c r="AQ1575" s="324"/>
      <c r="BD1575" s="324"/>
      <c r="BE1575" s="324"/>
      <c r="BF1575" s="324"/>
      <c r="BG1575" s="324"/>
      <c r="BH1575" s="324"/>
      <c r="BI1575" s="324"/>
      <c r="BJ1575" s="324"/>
      <c r="BK1575" s="324"/>
      <c r="BL1575" s="324"/>
      <c r="BM1575" s="324"/>
      <c r="BN1575" s="324"/>
      <c r="BO1575" s="324"/>
      <c r="BW1575" s="325"/>
      <c r="BX1575" s="325"/>
      <c r="BY1575" s="325"/>
      <c r="BZ1575" s="325"/>
      <c r="CA1575" s="325"/>
      <c r="CB1575" s="325"/>
      <c r="CC1575" s="325"/>
      <c r="CD1575" s="325"/>
      <c r="CE1575" s="325"/>
      <c r="CF1575" s="325"/>
      <c r="CG1575" s="325"/>
      <c r="CH1575" s="325"/>
    </row>
    <row r="1576" spans="1:86" s="323" customFormat="1" x14ac:dyDescent="0.25">
      <c r="A1576" s="102"/>
      <c r="B1576" s="102"/>
      <c r="C1576" s="102"/>
      <c r="D1576" s="102"/>
      <c r="E1576" s="102"/>
      <c r="F1576" s="102"/>
      <c r="G1576" s="102"/>
      <c r="AH1576" s="324"/>
      <c r="AI1576" s="324"/>
      <c r="AP1576" s="324"/>
      <c r="AQ1576" s="324"/>
      <c r="BD1576" s="324"/>
      <c r="BE1576" s="324"/>
      <c r="BF1576" s="324"/>
      <c r="BG1576" s="324"/>
      <c r="BH1576" s="324"/>
      <c r="BI1576" s="324"/>
      <c r="BJ1576" s="324"/>
      <c r="BK1576" s="324"/>
      <c r="BL1576" s="324"/>
      <c r="BM1576" s="324"/>
      <c r="BN1576" s="324"/>
      <c r="BO1576" s="324"/>
      <c r="BW1576" s="325"/>
      <c r="BX1576" s="325"/>
      <c r="BY1576" s="325"/>
      <c r="BZ1576" s="325"/>
      <c r="CA1576" s="325"/>
      <c r="CB1576" s="325"/>
      <c r="CC1576" s="325"/>
      <c r="CD1576" s="325"/>
      <c r="CE1576" s="325"/>
      <c r="CF1576" s="325"/>
      <c r="CG1576" s="325"/>
      <c r="CH1576" s="325"/>
    </row>
    <row r="1577" spans="1:86" s="323" customFormat="1" x14ac:dyDescent="0.25">
      <c r="A1577" s="102"/>
      <c r="B1577" s="102"/>
      <c r="C1577" s="102"/>
      <c r="D1577" s="102"/>
      <c r="E1577" s="102"/>
      <c r="F1577" s="102"/>
      <c r="G1577" s="102"/>
      <c r="AH1577" s="324"/>
      <c r="AI1577" s="324"/>
      <c r="AP1577" s="324"/>
      <c r="AQ1577" s="324"/>
      <c r="BD1577" s="324"/>
      <c r="BE1577" s="324"/>
      <c r="BF1577" s="324"/>
      <c r="BG1577" s="324"/>
      <c r="BH1577" s="324"/>
      <c r="BI1577" s="324"/>
      <c r="BJ1577" s="324"/>
      <c r="BK1577" s="324"/>
      <c r="BL1577" s="324"/>
      <c r="BM1577" s="324"/>
      <c r="BN1577" s="324"/>
      <c r="BO1577" s="324"/>
      <c r="BW1577" s="325"/>
      <c r="BX1577" s="325"/>
      <c r="BY1577" s="325"/>
      <c r="BZ1577" s="325"/>
      <c r="CA1577" s="325"/>
      <c r="CB1577" s="325"/>
      <c r="CC1577" s="325"/>
      <c r="CD1577" s="325"/>
      <c r="CE1577" s="325"/>
      <c r="CF1577" s="325"/>
      <c r="CG1577" s="325"/>
      <c r="CH1577" s="325"/>
    </row>
    <row r="1578" spans="1:86" s="323" customFormat="1" x14ac:dyDescent="0.25">
      <c r="A1578" s="102"/>
      <c r="B1578" s="102"/>
      <c r="C1578" s="102"/>
      <c r="D1578" s="102"/>
      <c r="E1578" s="102"/>
      <c r="F1578" s="102"/>
      <c r="G1578" s="102"/>
      <c r="AH1578" s="324"/>
      <c r="AI1578" s="324"/>
      <c r="AP1578" s="324"/>
      <c r="AQ1578" s="324"/>
      <c r="BD1578" s="324"/>
      <c r="BE1578" s="324"/>
      <c r="BF1578" s="324"/>
      <c r="BG1578" s="324"/>
      <c r="BH1578" s="324"/>
      <c r="BI1578" s="324"/>
      <c r="BJ1578" s="324"/>
      <c r="BK1578" s="324"/>
      <c r="BL1578" s="324"/>
      <c r="BM1578" s="324"/>
      <c r="BN1578" s="324"/>
      <c r="BO1578" s="324"/>
      <c r="BW1578" s="325"/>
      <c r="BX1578" s="325"/>
      <c r="BY1578" s="325"/>
      <c r="BZ1578" s="325"/>
      <c r="CA1578" s="325"/>
      <c r="CB1578" s="325"/>
      <c r="CC1578" s="325"/>
      <c r="CD1578" s="325"/>
      <c r="CE1578" s="325"/>
      <c r="CF1578" s="325"/>
      <c r="CG1578" s="325"/>
      <c r="CH1578" s="325"/>
    </row>
    <row r="1579" spans="1:86" s="323" customFormat="1" x14ac:dyDescent="0.25">
      <c r="A1579" s="102"/>
      <c r="B1579" s="102"/>
      <c r="C1579" s="102"/>
      <c r="D1579" s="102"/>
      <c r="E1579" s="102"/>
      <c r="F1579" s="102"/>
      <c r="G1579" s="102"/>
      <c r="AH1579" s="324"/>
      <c r="AI1579" s="324"/>
      <c r="AP1579" s="324"/>
      <c r="AQ1579" s="324"/>
      <c r="BD1579" s="324"/>
      <c r="BE1579" s="324"/>
      <c r="BF1579" s="324"/>
      <c r="BG1579" s="324"/>
      <c r="BH1579" s="324"/>
      <c r="BI1579" s="324"/>
      <c r="BJ1579" s="324"/>
      <c r="BK1579" s="324"/>
      <c r="BL1579" s="324"/>
      <c r="BM1579" s="324"/>
      <c r="BN1579" s="324"/>
      <c r="BO1579" s="324"/>
      <c r="BW1579" s="325"/>
      <c r="BX1579" s="325"/>
      <c r="BY1579" s="325"/>
      <c r="BZ1579" s="325"/>
      <c r="CA1579" s="325"/>
      <c r="CB1579" s="325"/>
      <c r="CC1579" s="325"/>
      <c r="CD1579" s="325"/>
      <c r="CE1579" s="325"/>
      <c r="CF1579" s="325"/>
      <c r="CG1579" s="325"/>
      <c r="CH1579" s="325"/>
    </row>
    <row r="1580" spans="1:86" s="323" customFormat="1" x14ac:dyDescent="0.25">
      <c r="A1580" s="102"/>
      <c r="B1580" s="102"/>
      <c r="C1580" s="102"/>
      <c r="D1580" s="102"/>
      <c r="E1580" s="102"/>
      <c r="F1580" s="102"/>
      <c r="G1580" s="102"/>
      <c r="AH1580" s="324"/>
      <c r="AI1580" s="324"/>
      <c r="AP1580" s="324"/>
      <c r="AQ1580" s="324"/>
      <c r="BD1580" s="324"/>
      <c r="BE1580" s="324"/>
      <c r="BF1580" s="324"/>
      <c r="BG1580" s="324"/>
      <c r="BH1580" s="324"/>
      <c r="BI1580" s="324"/>
      <c r="BJ1580" s="324"/>
      <c r="BK1580" s="324"/>
      <c r="BL1580" s="324"/>
      <c r="BM1580" s="324"/>
      <c r="BN1580" s="324"/>
      <c r="BO1580" s="324"/>
      <c r="BW1580" s="325"/>
      <c r="BX1580" s="325"/>
      <c r="BY1580" s="325"/>
      <c r="BZ1580" s="325"/>
      <c r="CA1580" s="325"/>
      <c r="CB1580" s="325"/>
      <c r="CC1580" s="325"/>
      <c r="CD1580" s="325"/>
      <c r="CE1580" s="325"/>
      <c r="CF1580" s="325"/>
      <c r="CG1580" s="325"/>
      <c r="CH1580" s="325"/>
    </row>
    <row r="1581" spans="1:86" s="323" customFormat="1" x14ac:dyDescent="0.25">
      <c r="A1581" s="102"/>
      <c r="B1581" s="102"/>
      <c r="C1581" s="102"/>
      <c r="D1581" s="102"/>
      <c r="E1581" s="102"/>
      <c r="F1581" s="102"/>
      <c r="G1581" s="102"/>
      <c r="AH1581" s="324"/>
      <c r="AI1581" s="324"/>
      <c r="AP1581" s="324"/>
      <c r="AQ1581" s="324"/>
      <c r="BD1581" s="324"/>
      <c r="BE1581" s="324"/>
      <c r="BF1581" s="324"/>
      <c r="BG1581" s="324"/>
      <c r="BH1581" s="324"/>
      <c r="BI1581" s="324"/>
      <c r="BJ1581" s="324"/>
      <c r="BK1581" s="324"/>
      <c r="BL1581" s="324"/>
      <c r="BM1581" s="324"/>
      <c r="BN1581" s="324"/>
      <c r="BO1581" s="324"/>
      <c r="BW1581" s="325"/>
      <c r="BX1581" s="325"/>
      <c r="BY1581" s="325"/>
      <c r="BZ1581" s="325"/>
      <c r="CA1581" s="325"/>
      <c r="CB1581" s="325"/>
      <c r="CC1581" s="325"/>
      <c r="CD1581" s="325"/>
      <c r="CE1581" s="325"/>
      <c r="CF1581" s="325"/>
      <c r="CG1581" s="325"/>
      <c r="CH1581" s="325"/>
    </row>
    <row r="1582" spans="1:86" s="323" customFormat="1" x14ac:dyDescent="0.25">
      <c r="A1582" s="102"/>
      <c r="B1582" s="102"/>
      <c r="C1582" s="102"/>
      <c r="D1582" s="102"/>
      <c r="E1582" s="102"/>
      <c r="F1582" s="102"/>
      <c r="G1582" s="102"/>
      <c r="AH1582" s="324"/>
      <c r="AI1582" s="324"/>
      <c r="AP1582" s="324"/>
      <c r="AQ1582" s="324"/>
      <c r="BD1582" s="324"/>
      <c r="BE1582" s="324"/>
      <c r="BF1582" s="324"/>
      <c r="BG1582" s="324"/>
      <c r="BH1582" s="324"/>
      <c r="BI1582" s="324"/>
      <c r="BJ1582" s="324"/>
      <c r="BK1582" s="324"/>
      <c r="BL1582" s="324"/>
      <c r="BM1582" s="324"/>
      <c r="BN1582" s="324"/>
      <c r="BO1582" s="324"/>
      <c r="BW1582" s="325"/>
      <c r="BX1582" s="325"/>
      <c r="BY1582" s="325"/>
      <c r="BZ1582" s="325"/>
      <c r="CA1582" s="325"/>
      <c r="CB1582" s="325"/>
      <c r="CC1582" s="325"/>
      <c r="CD1582" s="325"/>
      <c r="CE1582" s="325"/>
      <c r="CF1582" s="325"/>
      <c r="CG1582" s="325"/>
      <c r="CH1582" s="325"/>
    </row>
    <row r="1583" spans="1:86" s="323" customFormat="1" x14ac:dyDescent="0.25">
      <c r="A1583" s="102"/>
      <c r="B1583" s="102"/>
      <c r="C1583" s="102"/>
      <c r="D1583" s="102"/>
      <c r="E1583" s="102"/>
      <c r="F1583" s="102"/>
      <c r="G1583" s="102"/>
      <c r="AH1583" s="324"/>
      <c r="AI1583" s="324"/>
      <c r="AP1583" s="324"/>
      <c r="AQ1583" s="324"/>
      <c r="BD1583" s="324"/>
      <c r="BE1583" s="324"/>
      <c r="BF1583" s="324"/>
      <c r="BG1583" s="324"/>
      <c r="BH1583" s="324"/>
      <c r="BI1583" s="324"/>
      <c r="BJ1583" s="324"/>
      <c r="BK1583" s="324"/>
      <c r="BL1583" s="324"/>
      <c r="BM1583" s="324"/>
      <c r="BN1583" s="324"/>
      <c r="BO1583" s="324"/>
      <c r="BW1583" s="325"/>
      <c r="BX1583" s="325"/>
      <c r="BY1583" s="325"/>
      <c r="BZ1583" s="325"/>
      <c r="CA1583" s="325"/>
      <c r="CB1583" s="325"/>
      <c r="CC1583" s="325"/>
      <c r="CD1583" s="325"/>
      <c r="CE1583" s="325"/>
      <c r="CF1583" s="325"/>
      <c r="CG1583" s="325"/>
      <c r="CH1583" s="325"/>
    </row>
    <row r="1584" spans="1:86" s="323" customFormat="1" x14ac:dyDescent="0.25">
      <c r="A1584" s="102"/>
      <c r="B1584" s="102"/>
      <c r="C1584" s="102"/>
      <c r="D1584" s="102"/>
      <c r="E1584" s="102"/>
      <c r="F1584" s="102"/>
      <c r="G1584" s="102"/>
      <c r="AH1584" s="324"/>
      <c r="AI1584" s="324"/>
      <c r="AP1584" s="324"/>
      <c r="AQ1584" s="324"/>
      <c r="BD1584" s="324"/>
      <c r="BE1584" s="324"/>
      <c r="BF1584" s="324"/>
      <c r="BG1584" s="324"/>
      <c r="BH1584" s="324"/>
      <c r="BI1584" s="324"/>
      <c r="BJ1584" s="324"/>
      <c r="BK1584" s="324"/>
      <c r="BL1584" s="324"/>
      <c r="BM1584" s="324"/>
      <c r="BN1584" s="324"/>
      <c r="BO1584" s="324"/>
      <c r="BW1584" s="325"/>
      <c r="BX1584" s="325"/>
      <c r="BY1584" s="325"/>
      <c r="BZ1584" s="325"/>
      <c r="CA1584" s="325"/>
      <c r="CB1584" s="325"/>
      <c r="CC1584" s="325"/>
      <c r="CD1584" s="325"/>
      <c r="CE1584" s="325"/>
      <c r="CF1584" s="325"/>
      <c r="CG1584" s="325"/>
      <c r="CH1584" s="325"/>
    </row>
    <row r="1585" spans="1:86" s="323" customFormat="1" x14ac:dyDescent="0.25">
      <c r="A1585" s="102"/>
      <c r="B1585" s="102"/>
      <c r="C1585" s="102"/>
      <c r="D1585" s="102"/>
      <c r="E1585" s="102"/>
      <c r="F1585" s="102"/>
      <c r="G1585" s="102"/>
      <c r="AH1585" s="324"/>
      <c r="AI1585" s="324"/>
      <c r="AP1585" s="324"/>
      <c r="AQ1585" s="324"/>
      <c r="BD1585" s="324"/>
      <c r="BE1585" s="324"/>
      <c r="BF1585" s="324"/>
      <c r="BG1585" s="324"/>
      <c r="BH1585" s="324"/>
      <c r="BI1585" s="324"/>
      <c r="BJ1585" s="324"/>
      <c r="BK1585" s="324"/>
      <c r="BL1585" s="324"/>
      <c r="BM1585" s="324"/>
      <c r="BN1585" s="324"/>
      <c r="BO1585" s="324"/>
      <c r="BW1585" s="325"/>
      <c r="BX1585" s="325"/>
      <c r="BY1585" s="325"/>
      <c r="BZ1585" s="325"/>
      <c r="CA1585" s="325"/>
      <c r="CB1585" s="325"/>
      <c r="CC1585" s="325"/>
      <c r="CD1585" s="325"/>
      <c r="CE1585" s="325"/>
      <c r="CF1585" s="325"/>
      <c r="CG1585" s="325"/>
      <c r="CH1585" s="325"/>
    </row>
    <row r="1586" spans="1:86" s="323" customFormat="1" x14ac:dyDescent="0.25">
      <c r="A1586" s="102"/>
      <c r="B1586" s="102"/>
      <c r="C1586" s="102"/>
      <c r="D1586" s="102"/>
      <c r="E1586" s="102"/>
      <c r="F1586" s="102"/>
      <c r="G1586" s="102"/>
      <c r="AH1586" s="324"/>
      <c r="AI1586" s="324"/>
      <c r="AP1586" s="324"/>
      <c r="AQ1586" s="324"/>
      <c r="BD1586" s="324"/>
      <c r="BE1586" s="324"/>
      <c r="BF1586" s="324"/>
      <c r="BG1586" s="324"/>
      <c r="BH1586" s="324"/>
      <c r="BI1586" s="324"/>
      <c r="BJ1586" s="324"/>
      <c r="BK1586" s="324"/>
      <c r="BL1586" s="324"/>
      <c r="BM1586" s="324"/>
      <c r="BN1586" s="324"/>
      <c r="BO1586" s="324"/>
      <c r="BW1586" s="325"/>
      <c r="BX1586" s="325"/>
      <c r="BY1586" s="325"/>
      <c r="BZ1586" s="325"/>
      <c r="CA1586" s="325"/>
      <c r="CB1586" s="325"/>
      <c r="CC1586" s="325"/>
      <c r="CD1586" s="325"/>
      <c r="CE1586" s="325"/>
      <c r="CF1586" s="325"/>
      <c r="CG1586" s="325"/>
      <c r="CH1586" s="325"/>
    </row>
    <row r="1587" spans="1:86" s="323" customFormat="1" x14ac:dyDescent="0.25">
      <c r="A1587" s="102"/>
      <c r="B1587" s="102"/>
      <c r="C1587" s="102"/>
      <c r="D1587" s="102"/>
      <c r="E1587" s="102"/>
      <c r="F1587" s="102"/>
      <c r="G1587" s="102"/>
      <c r="AH1587" s="324"/>
      <c r="AI1587" s="324"/>
      <c r="AP1587" s="324"/>
      <c r="AQ1587" s="324"/>
      <c r="BD1587" s="324"/>
      <c r="BE1587" s="324"/>
      <c r="BF1587" s="324"/>
      <c r="BG1587" s="324"/>
      <c r="BH1587" s="324"/>
      <c r="BI1587" s="324"/>
      <c r="BJ1587" s="324"/>
      <c r="BK1587" s="324"/>
      <c r="BL1587" s="324"/>
      <c r="BM1587" s="324"/>
      <c r="BN1587" s="324"/>
      <c r="BO1587" s="324"/>
      <c r="BW1587" s="325"/>
      <c r="BX1587" s="325"/>
      <c r="BY1587" s="325"/>
      <c r="BZ1587" s="325"/>
      <c r="CA1587" s="325"/>
      <c r="CB1587" s="325"/>
      <c r="CC1587" s="325"/>
      <c r="CD1587" s="325"/>
      <c r="CE1587" s="325"/>
      <c r="CF1587" s="325"/>
      <c r="CG1587" s="325"/>
      <c r="CH1587" s="325"/>
    </row>
    <row r="1588" spans="1:86" s="323" customFormat="1" x14ac:dyDescent="0.25">
      <c r="A1588" s="102"/>
      <c r="B1588" s="102"/>
      <c r="C1588" s="102"/>
      <c r="D1588" s="102"/>
      <c r="E1588" s="102"/>
      <c r="F1588" s="102"/>
      <c r="G1588" s="102"/>
      <c r="AH1588" s="324"/>
      <c r="AI1588" s="324"/>
      <c r="AP1588" s="324"/>
      <c r="AQ1588" s="324"/>
      <c r="BD1588" s="324"/>
      <c r="BE1588" s="324"/>
      <c r="BF1588" s="324"/>
      <c r="BG1588" s="324"/>
      <c r="BH1588" s="324"/>
      <c r="BI1588" s="324"/>
      <c r="BJ1588" s="324"/>
      <c r="BK1588" s="324"/>
      <c r="BL1588" s="324"/>
      <c r="BM1588" s="324"/>
      <c r="BN1588" s="324"/>
      <c r="BO1588" s="324"/>
      <c r="BW1588" s="325"/>
      <c r="BX1588" s="325"/>
      <c r="BY1588" s="325"/>
      <c r="BZ1588" s="325"/>
      <c r="CA1588" s="325"/>
      <c r="CB1588" s="325"/>
      <c r="CC1588" s="325"/>
      <c r="CD1588" s="325"/>
      <c r="CE1588" s="325"/>
      <c r="CF1588" s="325"/>
      <c r="CG1588" s="325"/>
      <c r="CH1588" s="325"/>
    </row>
    <row r="1589" spans="1:86" s="323" customFormat="1" x14ac:dyDescent="0.25">
      <c r="A1589" s="102"/>
      <c r="B1589" s="102"/>
      <c r="C1589" s="102"/>
      <c r="D1589" s="102"/>
      <c r="E1589" s="102"/>
      <c r="F1589" s="102"/>
      <c r="G1589" s="102"/>
      <c r="AH1589" s="324"/>
      <c r="AI1589" s="324"/>
      <c r="AP1589" s="324"/>
      <c r="AQ1589" s="324"/>
      <c r="BD1589" s="324"/>
      <c r="BE1589" s="324"/>
      <c r="BF1589" s="324"/>
      <c r="BG1589" s="324"/>
      <c r="BH1589" s="324"/>
      <c r="BI1589" s="324"/>
      <c r="BJ1589" s="324"/>
      <c r="BK1589" s="324"/>
      <c r="BL1589" s="324"/>
      <c r="BM1589" s="324"/>
      <c r="BN1589" s="324"/>
      <c r="BO1589" s="324"/>
      <c r="BW1589" s="325"/>
      <c r="BX1589" s="325"/>
      <c r="BY1589" s="325"/>
      <c r="BZ1589" s="325"/>
      <c r="CA1589" s="325"/>
      <c r="CB1589" s="325"/>
      <c r="CC1589" s="325"/>
      <c r="CD1589" s="325"/>
      <c r="CE1589" s="325"/>
      <c r="CF1589" s="325"/>
      <c r="CG1589" s="325"/>
      <c r="CH1589" s="325"/>
    </row>
    <row r="1590" spans="1:86" s="323" customFormat="1" x14ac:dyDescent="0.25">
      <c r="A1590" s="102"/>
      <c r="B1590" s="102"/>
      <c r="C1590" s="102"/>
      <c r="D1590" s="102"/>
      <c r="E1590" s="102"/>
      <c r="F1590" s="102"/>
      <c r="G1590" s="102"/>
      <c r="AH1590" s="324"/>
      <c r="AI1590" s="324"/>
      <c r="AP1590" s="324"/>
      <c r="AQ1590" s="324"/>
      <c r="BD1590" s="324"/>
      <c r="BE1590" s="324"/>
      <c r="BF1590" s="324"/>
      <c r="BG1590" s="324"/>
      <c r="BH1590" s="324"/>
      <c r="BI1590" s="324"/>
      <c r="BJ1590" s="324"/>
      <c r="BK1590" s="324"/>
      <c r="BL1590" s="324"/>
      <c r="BM1590" s="324"/>
      <c r="BN1590" s="324"/>
      <c r="BO1590" s="324"/>
      <c r="BW1590" s="325"/>
      <c r="BX1590" s="325"/>
      <c r="BY1590" s="325"/>
      <c r="BZ1590" s="325"/>
      <c r="CA1590" s="325"/>
      <c r="CB1590" s="325"/>
      <c r="CC1590" s="325"/>
      <c r="CD1590" s="325"/>
      <c r="CE1590" s="325"/>
      <c r="CF1590" s="325"/>
      <c r="CG1590" s="325"/>
      <c r="CH1590" s="325"/>
    </row>
    <row r="1591" spans="1:86" s="323" customFormat="1" x14ac:dyDescent="0.25">
      <c r="A1591" s="102"/>
      <c r="B1591" s="102"/>
      <c r="C1591" s="102"/>
      <c r="D1591" s="102"/>
      <c r="E1591" s="102"/>
      <c r="F1591" s="102"/>
      <c r="G1591" s="102"/>
      <c r="AH1591" s="324"/>
      <c r="AI1591" s="324"/>
      <c r="AP1591" s="324"/>
      <c r="AQ1591" s="324"/>
      <c r="BD1591" s="324"/>
      <c r="BE1591" s="324"/>
      <c r="BF1591" s="324"/>
      <c r="BG1591" s="324"/>
      <c r="BH1591" s="324"/>
      <c r="BI1591" s="324"/>
      <c r="BJ1591" s="324"/>
      <c r="BK1591" s="324"/>
      <c r="BL1591" s="324"/>
      <c r="BM1591" s="324"/>
      <c r="BN1591" s="324"/>
      <c r="BO1591" s="324"/>
      <c r="BW1591" s="325"/>
      <c r="BX1591" s="325"/>
      <c r="BY1591" s="325"/>
      <c r="BZ1591" s="325"/>
      <c r="CA1591" s="325"/>
      <c r="CB1591" s="325"/>
      <c r="CC1591" s="325"/>
      <c r="CD1591" s="325"/>
      <c r="CE1591" s="325"/>
      <c r="CF1591" s="325"/>
      <c r="CG1591" s="325"/>
      <c r="CH1591" s="325"/>
    </row>
    <row r="1592" spans="1:86" s="323" customFormat="1" x14ac:dyDescent="0.25">
      <c r="A1592" s="102"/>
      <c r="B1592" s="102"/>
      <c r="C1592" s="102"/>
      <c r="D1592" s="102"/>
      <c r="E1592" s="102"/>
      <c r="F1592" s="102"/>
      <c r="G1592" s="102"/>
      <c r="AH1592" s="324"/>
      <c r="AI1592" s="324"/>
      <c r="AP1592" s="324"/>
      <c r="AQ1592" s="324"/>
      <c r="BD1592" s="324"/>
      <c r="BE1592" s="324"/>
      <c r="BF1592" s="324"/>
      <c r="BG1592" s="324"/>
      <c r="BH1592" s="324"/>
      <c r="BI1592" s="324"/>
      <c r="BJ1592" s="324"/>
      <c r="BK1592" s="324"/>
      <c r="BL1592" s="324"/>
      <c r="BM1592" s="324"/>
      <c r="BN1592" s="324"/>
      <c r="BO1592" s="324"/>
      <c r="BW1592" s="325"/>
      <c r="BX1592" s="325"/>
      <c r="BY1592" s="325"/>
      <c r="BZ1592" s="325"/>
      <c r="CA1592" s="325"/>
      <c r="CB1592" s="325"/>
      <c r="CC1592" s="325"/>
      <c r="CD1592" s="325"/>
      <c r="CE1592" s="325"/>
      <c r="CF1592" s="325"/>
      <c r="CG1592" s="325"/>
      <c r="CH1592" s="325"/>
    </row>
    <row r="1593" spans="1:86" s="323" customFormat="1" x14ac:dyDescent="0.25">
      <c r="A1593" s="102"/>
      <c r="B1593" s="102"/>
      <c r="C1593" s="102"/>
      <c r="D1593" s="102"/>
      <c r="E1593" s="102"/>
      <c r="F1593" s="102"/>
      <c r="G1593" s="102"/>
      <c r="AH1593" s="324"/>
      <c r="AI1593" s="324"/>
      <c r="AP1593" s="324"/>
      <c r="AQ1593" s="324"/>
      <c r="BD1593" s="324"/>
      <c r="BE1593" s="324"/>
      <c r="BF1593" s="324"/>
      <c r="BG1593" s="324"/>
      <c r="BH1593" s="324"/>
      <c r="BI1593" s="324"/>
      <c r="BJ1593" s="324"/>
      <c r="BK1593" s="324"/>
      <c r="BL1593" s="324"/>
      <c r="BM1593" s="324"/>
      <c r="BN1593" s="324"/>
      <c r="BO1593" s="324"/>
      <c r="BW1593" s="325"/>
      <c r="BX1593" s="325"/>
      <c r="BY1593" s="325"/>
      <c r="BZ1593" s="325"/>
      <c r="CA1593" s="325"/>
      <c r="CB1593" s="325"/>
      <c r="CC1593" s="325"/>
      <c r="CD1593" s="325"/>
      <c r="CE1593" s="325"/>
      <c r="CF1593" s="325"/>
      <c r="CG1593" s="325"/>
      <c r="CH1593" s="325"/>
    </row>
    <row r="1594" spans="1:86" s="323" customFormat="1" x14ac:dyDescent="0.25">
      <c r="A1594" s="102"/>
      <c r="B1594" s="102"/>
      <c r="C1594" s="102"/>
      <c r="D1594" s="102"/>
      <c r="E1594" s="102"/>
      <c r="F1594" s="102"/>
      <c r="G1594" s="102"/>
      <c r="AH1594" s="324"/>
      <c r="AI1594" s="324"/>
      <c r="AP1594" s="324"/>
      <c r="AQ1594" s="324"/>
      <c r="BD1594" s="324"/>
      <c r="BE1594" s="324"/>
      <c r="BF1594" s="324"/>
      <c r="BG1594" s="324"/>
      <c r="BH1594" s="324"/>
      <c r="BI1594" s="324"/>
      <c r="BJ1594" s="324"/>
      <c r="BK1594" s="324"/>
      <c r="BL1594" s="324"/>
      <c r="BM1594" s="324"/>
      <c r="BN1594" s="324"/>
      <c r="BO1594" s="324"/>
      <c r="BW1594" s="325"/>
      <c r="BX1594" s="325"/>
      <c r="BY1594" s="325"/>
      <c r="BZ1594" s="325"/>
      <c r="CA1594" s="325"/>
      <c r="CB1594" s="325"/>
      <c r="CC1594" s="325"/>
      <c r="CD1594" s="325"/>
      <c r="CE1594" s="325"/>
      <c r="CF1594" s="325"/>
      <c r="CG1594" s="325"/>
      <c r="CH1594" s="325"/>
    </row>
    <row r="1595" spans="1:86" s="323" customFormat="1" x14ac:dyDescent="0.25">
      <c r="A1595" s="102"/>
      <c r="B1595" s="102"/>
      <c r="C1595" s="102"/>
      <c r="D1595" s="102"/>
      <c r="E1595" s="102"/>
      <c r="F1595" s="102"/>
      <c r="G1595" s="102"/>
      <c r="AH1595" s="324"/>
      <c r="AI1595" s="324"/>
      <c r="AP1595" s="324"/>
      <c r="AQ1595" s="324"/>
      <c r="BD1595" s="324"/>
      <c r="BE1595" s="324"/>
      <c r="BF1595" s="324"/>
      <c r="BG1595" s="324"/>
      <c r="BH1595" s="324"/>
      <c r="BI1595" s="324"/>
      <c r="BJ1595" s="324"/>
      <c r="BK1595" s="324"/>
      <c r="BL1595" s="324"/>
      <c r="BM1595" s="324"/>
      <c r="BN1595" s="324"/>
      <c r="BO1595" s="324"/>
      <c r="BW1595" s="325"/>
      <c r="BX1595" s="325"/>
      <c r="BY1595" s="325"/>
      <c r="BZ1595" s="325"/>
      <c r="CA1595" s="325"/>
      <c r="CB1595" s="325"/>
      <c r="CC1595" s="325"/>
      <c r="CD1595" s="325"/>
      <c r="CE1595" s="325"/>
      <c r="CF1595" s="325"/>
      <c r="CG1595" s="325"/>
      <c r="CH1595" s="325"/>
    </row>
    <row r="1596" spans="1:86" s="323" customFormat="1" x14ac:dyDescent="0.25">
      <c r="A1596" s="102"/>
      <c r="B1596" s="102"/>
      <c r="C1596" s="102"/>
      <c r="D1596" s="102"/>
      <c r="E1596" s="102"/>
      <c r="F1596" s="102"/>
      <c r="G1596" s="102"/>
      <c r="AH1596" s="324"/>
      <c r="AI1596" s="324"/>
      <c r="AP1596" s="324"/>
      <c r="AQ1596" s="324"/>
      <c r="BD1596" s="324"/>
      <c r="BE1596" s="324"/>
      <c r="BF1596" s="324"/>
      <c r="BG1596" s="324"/>
      <c r="BH1596" s="324"/>
      <c r="BI1596" s="324"/>
      <c r="BJ1596" s="324"/>
      <c r="BK1596" s="324"/>
      <c r="BL1596" s="324"/>
      <c r="BM1596" s="324"/>
      <c r="BN1596" s="324"/>
      <c r="BO1596" s="324"/>
      <c r="BW1596" s="325"/>
      <c r="BX1596" s="325"/>
      <c r="BY1596" s="325"/>
      <c r="BZ1596" s="325"/>
      <c r="CA1596" s="325"/>
      <c r="CB1596" s="325"/>
      <c r="CC1596" s="325"/>
      <c r="CD1596" s="325"/>
      <c r="CE1596" s="325"/>
      <c r="CF1596" s="325"/>
      <c r="CG1596" s="325"/>
      <c r="CH1596" s="325"/>
    </row>
    <row r="1597" spans="1:86" s="323" customFormat="1" x14ac:dyDescent="0.25">
      <c r="A1597" s="102"/>
      <c r="B1597" s="102"/>
      <c r="C1597" s="102"/>
      <c r="D1597" s="102"/>
      <c r="E1597" s="102"/>
      <c r="F1597" s="102"/>
      <c r="G1597" s="102"/>
      <c r="AH1597" s="324"/>
      <c r="AI1597" s="324"/>
      <c r="AP1597" s="324"/>
      <c r="AQ1597" s="324"/>
      <c r="BD1597" s="324"/>
      <c r="BE1597" s="324"/>
      <c r="BF1597" s="324"/>
      <c r="BG1597" s="324"/>
      <c r="BH1597" s="324"/>
      <c r="BI1597" s="324"/>
      <c r="BJ1597" s="324"/>
      <c r="BK1597" s="324"/>
      <c r="BL1597" s="324"/>
      <c r="BM1597" s="324"/>
      <c r="BN1597" s="324"/>
      <c r="BO1597" s="324"/>
      <c r="BW1597" s="325"/>
      <c r="BX1597" s="325"/>
      <c r="BY1597" s="325"/>
      <c r="BZ1597" s="325"/>
      <c r="CA1597" s="325"/>
      <c r="CB1597" s="325"/>
      <c r="CC1597" s="325"/>
      <c r="CD1597" s="325"/>
      <c r="CE1597" s="325"/>
      <c r="CF1597" s="325"/>
      <c r="CG1597" s="325"/>
      <c r="CH1597" s="325"/>
    </row>
    <row r="1598" spans="1:86" s="323" customFormat="1" x14ac:dyDescent="0.25">
      <c r="A1598" s="102"/>
      <c r="B1598" s="102"/>
      <c r="C1598" s="102"/>
      <c r="D1598" s="102"/>
      <c r="E1598" s="102"/>
      <c r="F1598" s="102"/>
      <c r="G1598" s="102"/>
      <c r="AH1598" s="324"/>
      <c r="AI1598" s="324"/>
      <c r="AP1598" s="324"/>
      <c r="AQ1598" s="324"/>
      <c r="BD1598" s="324"/>
      <c r="BE1598" s="324"/>
      <c r="BF1598" s="324"/>
      <c r="BG1598" s="324"/>
      <c r="BH1598" s="324"/>
      <c r="BI1598" s="324"/>
      <c r="BJ1598" s="324"/>
      <c r="BK1598" s="324"/>
      <c r="BL1598" s="324"/>
      <c r="BM1598" s="324"/>
      <c r="BN1598" s="324"/>
      <c r="BO1598" s="324"/>
      <c r="BW1598" s="325"/>
      <c r="BX1598" s="325"/>
      <c r="BY1598" s="325"/>
      <c r="BZ1598" s="325"/>
      <c r="CA1598" s="325"/>
      <c r="CB1598" s="325"/>
      <c r="CC1598" s="325"/>
      <c r="CD1598" s="325"/>
      <c r="CE1598" s="325"/>
      <c r="CF1598" s="325"/>
      <c r="CG1598" s="325"/>
      <c r="CH1598" s="325"/>
    </row>
    <row r="1599" spans="1:86" s="323" customFormat="1" x14ac:dyDescent="0.25">
      <c r="A1599" s="102"/>
      <c r="B1599" s="102"/>
      <c r="C1599" s="102"/>
      <c r="D1599" s="102"/>
      <c r="E1599" s="102"/>
      <c r="F1599" s="102"/>
      <c r="G1599" s="102"/>
      <c r="AH1599" s="324"/>
      <c r="AI1599" s="324"/>
      <c r="AP1599" s="324"/>
      <c r="AQ1599" s="324"/>
      <c r="BD1599" s="324"/>
      <c r="BE1599" s="324"/>
      <c r="BF1599" s="324"/>
      <c r="BG1599" s="324"/>
      <c r="BH1599" s="324"/>
      <c r="BI1599" s="324"/>
      <c r="BJ1599" s="324"/>
      <c r="BK1599" s="324"/>
      <c r="BL1599" s="324"/>
      <c r="BM1599" s="324"/>
      <c r="BN1599" s="324"/>
      <c r="BO1599" s="324"/>
      <c r="BW1599" s="325"/>
      <c r="BX1599" s="325"/>
      <c r="BY1599" s="325"/>
      <c r="BZ1599" s="325"/>
      <c r="CA1599" s="325"/>
      <c r="CB1599" s="325"/>
      <c r="CC1599" s="325"/>
      <c r="CD1599" s="325"/>
      <c r="CE1599" s="325"/>
      <c r="CF1599" s="325"/>
      <c r="CG1599" s="325"/>
      <c r="CH1599" s="325"/>
    </row>
    <row r="1600" spans="1:86" s="323" customFormat="1" x14ac:dyDescent="0.25">
      <c r="A1600" s="102"/>
      <c r="B1600" s="102"/>
      <c r="C1600" s="102"/>
      <c r="D1600" s="102"/>
      <c r="E1600" s="102"/>
      <c r="F1600" s="102"/>
      <c r="G1600" s="102"/>
      <c r="AH1600" s="324"/>
      <c r="AI1600" s="324"/>
      <c r="AP1600" s="324"/>
      <c r="AQ1600" s="324"/>
      <c r="BD1600" s="324"/>
      <c r="BE1600" s="324"/>
      <c r="BF1600" s="324"/>
      <c r="BG1600" s="324"/>
      <c r="BH1600" s="324"/>
      <c r="BI1600" s="324"/>
      <c r="BJ1600" s="324"/>
      <c r="BK1600" s="324"/>
      <c r="BL1600" s="324"/>
      <c r="BM1600" s="324"/>
      <c r="BN1600" s="324"/>
      <c r="BO1600" s="324"/>
      <c r="BW1600" s="325"/>
      <c r="BX1600" s="325"/>
      <c r="BY1600" s="325"/>
      <c r="BZ1600" s="325"/>
      <c r="CA1600" s="325"/>
      <c r="CB1600" s="325"/>
      <c r="CC1600" s="325"/>
      <c r="CD1600" s="325"/>
      <c r="CE1600" s="325"/>
      <c r="CF1600" s="325"/>
      <c r="CG1600" s="325"/>
      <c r="CH1600" s="325"/>
    </row>
    <row r="1601" spans="1:86" s="323" customFormat="1" x14ac:dyDescent="0.25">
      <c r="A1601" s="102"/>
      <c r="B1601" s="102"/>
      <c r="C1601" s="102"/>
      <c r="D1601" s="102"/>
      <c r="E1601" s="102"/>
      <c r="F1601" s="102"/>
      <c r="G1601" s="102"/>
      <c r="AH1601" s="324"/>
      <c r="AI1601" s="324"/>
      <c r="AP1601" s="324"/>
      <c r="AQ1601" s="324"/>
      <c r="BD1601" s="324"/>
      <c r="BE1601" s="324"/>
      <c r="BF1601" s="324"/>
      <c r="BG1601" s="324"/>
      <c r="BH1601" s="324"/>
      <c r="BI1601" s="324"/>
      <c r="BJ1601" s="324"/>
      <c r="BK1601" s="324"/>
      <c r="BL1601" s="324"/>
      <c r="BM1601" s="324"/>
      <c r="BN1601" s="324"/>
      <c r="BO1601" s="324"/>
      <c r="BW1601" s="325"/>
      <c r="BX1601" s="325"/>
      <c r="BY1601" s="325"/>
      <c r="BZ1601" s="325"/>
      <c r="CA1601" s="325"/>
      <c r="CB1601" s="325"/>
      <c r="CC1601" s="325"/>
      <c r="CD1601" s="325"/>
      <c r="CE1601" s="325"/>
      <c r="CF1601" s="325"/>
      <c r="CG1601" s="325"/>
      <c r="CH1601" s="325"/>
    </row>
    <row r="1602" spans="1:86" s="323" customFormat="1" x14ac:dyDescent="0.25">
      <c r="A1602" s="102"/>
      <c r="B1602" s="102"/>
      <c r="C1602" s="102"/>
      <c r="D1602" s="102"/>
      <c r="E1602" s="102"/>
      <c r="F1602" s="102"/>
      <c r="G1602" s="102"/>
      <c r="AH1602" s="324"/>
      <c r="AI1602" s="324"/>
      <c r="AP1602" s="324"/>
      <c r="AQ1602" s="324"/>
      <c r="BD1602" s="324"/>
      <c r="BE1602" s="324"/>
      <c r="BF1602" s="324"/>
      <c r="BG1602" s="324"/>
      <c r="BH1602" s="324"/>
      <c r="BI1602" s="324"/>
      <c r="BJ1602" s="324"/>
      <c r="BK1602" s="324"/>
      <c r="BL1602" s="324"/>
      <c r="BM1602" s="324"/>
      <c r="BN1602" s="324"/>
      <c r="BO1602" s="324"/>
      <c r="BW1602" s="325"/>
      <c r="BX1602" s="325"/>
      <c r="BY1602" s="325"/>
      <c r="BZ1602" s="325"/>
      <c r="CA1602" s="325"/>
      <c r="CB1602" s="325"/>
      <c r="CC1602" s="325"/>
      <c r="CD1602" s="325"/>
      <c r="CE1602" s="325"/>
      <c r="CF1602" s="325"/>
      <c r="CG1602" s="325"/>
      <c r="CH1602" s="325"/>
    </row>
    <row r="1603" spans="1:86" s="323" customFormat="1" x14ac:dyDescent="0.25">
      <c r="A1603" s="102"/>
      <c r="B1603" s="102"/>
      <c r="C1603" s="102"/>
      <c r="D1603" s="102"/>
      <c r="E1603" s="102"/>
      <c r="F1603" s="102"/>
      <c r="G1603" s="102"/>
      <c r="AH1603" s="324"/>
      <c r="AI1603" s="324"/>
      <c r="AP1603" s="324"/>
      <c r="AQ1603" s="324"/>
      <c r="BD1603" s="324"/>
      <c r="BE1603" s="324"/>
      <c r="BF1603" s="324"/>
      <c r="BG1603" s="324"/>
      <c r="BH1603" s="324"/>
      <c r="BI1603" s="324"/>
      <c r="BJ1603" s="324"/>
      <c r="BK1603" s="324"/>
      <c r="BL1603" s="324"/>
      <c r="BM1603" s="324"/>
      <c r="BN1603" s="324"/>
      <c r="BO1603" s="324"/>
      <c r="BW1603" s="325"/>
      <c r="BX1603" s="325"/>
      <c r="BY1603" s="325"/>
      <c r="BZ1603" s="325"/>
      <c r="CA1603" s="325"/>
      <c r="CB1603" s="325"/>
      <c r="CC1603" s="325"/>
      <c r="CD1603" s="325"/>
      <c r="CE1603" s="325"/>
      <c r="CF1603" s="325"/>
      <c r="CG1603" s="325"/>
      <c r="CH1603" s="325"/>
    </row>
    <row r="1604" spans="1:86" s="323" customFormat="1" x14ac:dyDescent="0.25">
      <c r="A1604" s="102"/>
      <c r="B1604" s="102"/>
      <c r="C1604" s="102"/>
      <c r="D1604" s="102"/>
      <c r="E1604" s="102"/>
      <c r="F1604" s="102"/>
      <c r="G1604" s="102"/>
      <c r="AH1604" s="324"/>
      <c r="AI1604" s="324"/>
      <c r="AP1604" s="324"/>
      <c r="AQ1604" s="324"/>
      <c r="BD1604" s="324"/>
      <c r="BE1604" s="324"/>
      <c r="BF1604" s="324"/>
      <c r="BG1604" s="324"/>
      <c r="BH1604" s="324"/>
      <c r="BI1604" s="324"/>
      <c r="BJ1604" s="324"/>
      <c r="BK1604" s="324"/>
      <c r="BL1604" s="324"/>
      <c r="BM1604" s="324"/>
      <c r="BN1604" s="324"/>
      <c r="BO1604" s="324"/>
      <c r="BW1604" s="325"/>
      <c r="BX1604" s="325"/>
      <c r="BY1604" s="325"/>
      <c r="BZ1604" s="325"/>
      <c r="CA1604" s="325"/>
      <c r="CB1604" s="325"/>
      <c r="CC1604" s="325"/>
      <c r="CD1604" s="325"/>
      <c r="CE1604" s="325"/>
      <c r="CF1604" s="325"/>
      <c r="CG1604" s="325"/>
      <c r="CH1604" s="325"/>
    </row>
    <row r="1605" spans="1:86" s="323" customFormat="1" x14ac:dyDescent="0.25">
      <c r="A1605" s="102"/>
      <c r="B1605" s="102"/>
      <c r="C1605" s="102"/>
      <c r="D1605" s="102"/>
      <c r="E1605" s="102"/>
      <c r="F1605" s="102"/>
      <c r="G1605" s="102"/>
      <c r="AH1605" s="324"/>
      <c r="AI1605" s="324"/>
      <c r="AP1605" s="324"/>
      <c r="AQ1605" s="324"/>
      <c r="BD1605" s="324"/>
      <c r="BE1605" s="324"/>
      <c r="BF1605" s="324"/>
      <c r="BG1605" s="324"/>
      <c r="BH1605" s="324"/>
      <c r="BI1605" s="324"/>
      <c r="BJ1605" s="324"/>
      <c r="BK1605" s="324"/>
      <c r="BL1605" s="324"/>
      <c r="BM1605" s="324"/>
      <c r="BN1605" s="324"/>
      <c r="BO1605" s="324"/>
      <c r="BW1605" s="325"/>
      <c r="BX1605" s="325"/>
      <c r="BY1605" s="325"/>
      <c r="BZ1605" s="325"/>
      <c r="CA1605" s="325"/>
      <c r="CB1605" s="325"/>
      <c r="CC1605" s="325"/>
      <c r="CD1605" s="325"/>
      <c r="CE1605" s="325"/>
      <c r="CF1605" s="325"/>
      <c r="CG1605" s="325"/>
      <c r="CH1605" s="325"/>
    </row>
    <row r="1606" spans="1:86" s="323" customFormat="1" x14ac:dyDescent="0.25">
      <c r="A1606" s="102"/>
      <c r="B1606" s="102"/>
      <c r="C1606" s="102"/>
      <c r="D1606" s="102"/>
      <c r="E1606" s="102"/>
      <c r="F1606" s="102"/>
      <c r="G1606" s="102"/>
      <c r="AH1606" s="324"/>
      <c r="AI1606" s="324"/>
      <c r="AP1606" s="324"/>
      <c r="AQ1606" s="324"/>
      <c r="BD1606" s="324"/>
      <c r="BE1606" s="324"/>
      <c r="BF1606" s="324"/>
      <c r="BG1606" s="324"/>
      <c r="BH1606" s="324"/>
      <c r="BI1606" s="324"/>
      <c r="BJ1606" s="324"/>
      <c r="BK1606" s="324"/>
      <c r="BL1606" s="324"/>
      <c r="BM1606" s="324"/>
      <c r="BN1606" s="324"/>
      <c r="BO1606" s="324"/>
      <c r="BW1606" s="325"/>
      <c r="BX1606" s="325"/>
      <c r="BY1606" s="325"/>
      <c r="BZ1606" s="325"/>
      <c r="CA1606" s="325"/>
      <c r="CB1606" s="325"/>
      <c r="CC1606" s="325"/>
      <c r="CD1606" s="325"/>
      <c r="CE1606" s="325"/>
      <c r="CF1606" s="325"/>
      <c r="CG1606" s="325"/>
      <c r="CH1606" s="325"/>
    </row>
    <row r="1607" spans="1:86" s="323" customFormat="1" x14ac:dyDescent="0.25">
      <c r="A1607" s="102"/>
      <c r="B1607" s="102"/>
      <c r="C1607" s="102"/>
      <c r="D1607" s="102"/>
      <c r="E1607" s="102"/>
      <c r="F1607" s="102"/>
      <c r="G1607" s="102"/>
      <c r="AH1607" s="324"/>
      <c r="AI1607" s="324"/>
      <c r="AP1607" s="324"/>
      <c r="AQ1607" s="324"/>
      <c r="BD1607" s="324"/>
      <c r="BE1607" s="324"/>
      <c r="BF1607" s="324"/>
      <c r="BG1607" s="324"/>
      <c r="BH1607" s="324"/>
      <c r="BI1607" s="324"/>
      <c r="BJ1607" s="324"/>
      <c r="BK1607" s="324"/>
      <c r="BL1607" s="324"/>
      <c r="BM1607" s="324"/>
      <c r="BN1607" s="324"/>
      <c r="BO1607" s="324"/>
      <c r="BW1607" s="325"/>
      <c r="BX1607" s="325"/>
      <c r="BY1607" s="325"/>
      <c r="BZ1607" s="325"/>
      <c r="CA1607" s="325"/>
      <c r="CB1607" s="325"/>
      <c r="CC1607" s="325"/>
      <c r="CD1607" s="325"/>
      <c r="CE1607" s="325"/>
      <c r="CF1607" s="325"/>
      <c r="CG1607" s="325"/>
      <c r="CH1607" s="325"/>
    </row>
    <row r="1608" spans="1:86" s="323" customFormat="1" x14ac:dyDescent="0.25">
      <c r="A1608" s="102"/>
      <c r="B1608" s="102"/>
      <c r="C1608" s="102"/>
      <c r="D1608" s="102"/>
      <c r="E1608" s="102"/>
      <c r="F1608" s="102"/>
      <c r="G1608" s="102"/>
      <c r="AH1608" s="324"/>
      <c r="AI1608" s="324"/>
      <c r="AP1608" s="324"/>
      <c r="AQ1608" s="324"/>
      <c r="BD1608" s="324"/>
      <c r="BE1608" s="324"/>
      <c r="BF1608" s="324"/>
      <c r="BG1608" s="324"/>
      <c r="BH1608" s="324"/>
      <c r="BI1608" s="324"/>
      <c r="BJ1608" s="324"/>
      <c r="BK1608" s="324"/>
      <c r="BL1608" s="324"/>
      <c r="BM1608" s="324"/>
      <c r="BN1608" s="324"/>
      <c r="BO1608" s="324"/>
      <c r="BW1608" s="325"/>
      <c r="BX1608" s="325"/>
      <c r="BY1608" s="325"/>
      <c r="BZ1608" s="325"/>
      <c r="CA1608" s="325"/>
      <c r="CB1608" s="325"/>
      <c r="CC1608" s="325"/>
      <c r="CD1608" s="325"/>
      <c r="CE1608" s="325"/>
      <c r="CF1608" s="325"/>
      <c r="CG1608" s="325"/>
      <c r="CH1608" s="325"/>
    </row>
    <row r="1609" spans="1:86" s="323" customFormat="1" x14ac:dyDescent="0.25">
      <c r="A1609" s="102"/>
      <c r="B1609" s="102"/>
      <c r="C1609" s="102"/>
      <c r="D1609" s="102"/>
      <c r="E1609" s="102"/>
      <c r="F1609" s="102"/>
      <c r="G1609" s="102"/>
      <c r="AH1609" s="324"/>
      <c r="AI1609" s="324"/>
      <c r="AP1609" s="324"/>
      <c r="AQ1609" s="324"/>
      <c r="BD1609" s="324"/>
      <c r="BE1609" s="324"/>
      <c r="BF1609" s="324"/>
      <c r="BG1609" s="324"/>
      <c r="BH1609" s="324"/>
      <c r="BI1609" s="324"/>
      <c r="BJ1609" s="324"/>
      <c r="BK1609" s="324"/>
      <c r="BL1609" s="324"/>
      <c r="BM1609" s="324"/>
      <c r="BN1609" s="324"/>
      <c r="BO1609" s="324"/>
      <c r="BW1609" s="325"/>
      <c r="BX1609" s="325"/>
      <c r="BY1609" s="325"/>
      <c r="BZ1609" s="325"/>
      <c r="CA1609" s="325"/>
      <c r="CB1609" s="325"/>
      <c r="CC1609" s="325"/>
      <c r="CD1609" s="325"/>
      <c r="CE1609" s="325"/>
      <c r="CF1609" s="325"/>
      <c r="CG1609" s="325"/>
      <c r="CH1609" s="325"/>
    </row>
    <row r="1610" spans="1:86" s="323" customFormat="1" x14ac:dyDescent="0.25">
      <c r="A1610" s="102"/>
      <c r="B1610" s="102"/>
      <c r="C1610" s="102"/>
      <c r="D1610" s="102"/>
      <c r="E1610" s="102"/>
      <c r="F1610" s="102"/>
      <c r="G1610" s="102"/>
      <c r="AH1610" s="324"/>
      <c r="AI1610" s="324"/>
      <c r="AP1610" s="324"/>
      <c r="AQ1610" s="324"/>
      <c r="BD1610" s="324"/>
      <c r="BE1610" s="324"/>
      <c r="BF1610" s="324"/>
      <c r="BG1610" s="324"/>
      <c r="BH1610" s="324"/>
      <c r="BI1610" s="324"/>
      <c r="BJ1610" s="324"/>
      <c r="BK1610" s="324"/>
      <c r="BL1610" s="324"/>
      <c r="BM1610" s="324"/>
      <c r="BN1610" s="324"/>
      <c r="BO1610" s="324"/>
      <c r="BW1610" s="325"/>
      <c r="BX1610" s="325"/>
      <c r="BY1610" s="325"/>
      <c r="BZ1610" s="325"/>
      <c r="CA1610" s="325"/>
      <c r="CB1610" s="325"/>
      <c r="CC1610" s="325"/>
      <c r="CD1610" s="325"/>
      <c r="CE1610" s="325"/>
      <c r="CF1610" s="325"/>
      <c r="CG1610" s="325"/>
      <c r="CH1610" s="325"/>
    </row>
    <row r="1611" spans="1:86" s="323" customFormat="1" x14ac:dyDescent="0.25">
      <c r="A1611" s="102"/>
      <c r="B1611" s="102"/>
      <c r="C1611" s="102"/>
      <c r="D1611" s="102"/>
      <c r="E1611" s="102"/>
      <c r="F1611" s="102"/>
      <c r="G1611" s="102"/>
      <c r="AH1611" s="324"/>
      <c r="AI1611" s="324"/>
      <c r="AP1611" s="324"/>
      <c r="AQ1611" s="324"/>
      <c r="BD1611" s="324"/>
      <c r="BE1611" s="324"/>
      <c r="BF1611" s="324"/>
      <c r="BG1611" s="324"/>
      <c r="BH1611" s="324"/>
      <c r="BI1611" s="324"/>
      <c r="BJ1611" s="324"/>
      <c r="BK1611" s="324"/>
      <c r="BL1611" s="324"/>
      <c r="BM1611" s="324"/>
      <c r="BN1611" s="324"/>
      <c r="BO1611" s="324"/>
      <c r="BW1611" s="325"/>
      <c r="BX1611" s="325"/>
      <c r="BY1611" s="325"/>
      <c r="BZ1611" s="325"/>
      <c r="CA1611" s="325"/>
      <c r="CB1611" s="325"/>
      <c r="CC1611" s="325"/>
      <c r="CD1611" s="325"/>
      <c r="CE1611" s="325"/>
      <c r="CF1611" s="325"/>
      <c r="CG1611" s="325"/>
      <c r="CH1611" s="325"/>
    </row>
    <row r="1612" spans="1:86" s="323" customFormat="1" x14ac:dyDescent="0.25">
      <c r="A1612" s="102"/>
      <c r="B1612" s="102"/>
      <c r="C1612" s="102"/>
      <c r="D1612" s="102"/>
      <c r="E1612" s="102"/>
      <c r="F1612" s="102"/>
      <c r="G1612" s="102"/>
      <c r="AH1612" s="324"/>
      <c r="AI1612" s="324"/>
      <c r="AP1612" s="324"/>
      <c r="AQ1612" s="324"/>
      <c r="BD1612" s="324"/>
      <c r="BE1612" s="324"/>
      <c r="BF1612" s="324"/>
      <c r="BG1612" s="324"/>
      <c r="BH1612" s="324"/>
      <c r="BI1612" s="324"/>
      <c r="BJ1612" s="324"/>
      <c r="BK1612" s="324"/>
      <c r="BL1612" s="324"/>
      <c r="BM1612" s="324"/>
      <c r="BN1612" s="324"/>
      <c r="BO1612" s="324"/>
      <c r="BW1612" s="325"/>
      <c r="BX1612" s="325"/>
      <c r="BY1612" s="325"/>
      <c r="BZ1612" s="325"/>
      <c r="CA1612" s="325"/>
      <c r="CB1612" s="325"/>
      <c r="CC1612" s="325"/>
      <c r="CD1612" s="325"/>
      <c r="CE1612" s="325"/>
      <c r="CF1612" s="325"/>
      <c r="CG1612" s="325"/>
      <c r="CH1612" s="325"/>
    </row>
    <row r="1613" spans="1:86" s="323" customFormat="1" x14ac:dyDescent="0.25">
      <c r="A1613" s="102"/>
      <c r="B1613" s="102"/>
      <c r="C1613" s="102"/>
      <c r="D1613" s="102"/>
      <c r="E1613" s="102"/>
      <c r="F1613" s="102"/>
      <c r="G1613" s="102"/>
      <c r="AH1613" s="324"/>
      <c r="AI1613" s="324"/>
      <c r="AP1613" s="324"/>
      <c r="AQ1613" s="324"/>
      <c r="BD1613" s="324"/>
      <c r="BE1613" s="324"/>
      <c r="BF1613" s="324"/>
      <c r="BG1613" s="324"/>
      <c r="BH1613" s="324"/>
      <c r="BI1613" s="324"/>
      <c r="BJ1613" s="324"/>
      <c r="BK1613" s="324"/>
      <c r="BL1613" s="324"/>
      <c r="BM1613" s="324"/>
      <c r="BN1613" s="324"/>
      <c r="BO1613" s="324"/>
      <c r="BW1613" s="325"/>
      <c r="BX1613" s="325"/>
      <c r="BY1613" s="325"/>
      <c r="BZ1613" s="325"/>
      <c r="CA1613" s="325"/>
      <c r="CB1613" s="325"/>
      <c r="CC1613" s="325"/>
      <c r="CD1613" s="325"/>
      <c r="CE1613" s="325"/>
      <c r="CF1613" s="325"/>
      <c r="CG1613" s="325"/>
      <c r="CH1613" s="325"/>
    </row>
    <row r="1614" spans="1:86" s="323" customFormat="1" x14ac:dyDescent="0.25">
      <c r="A1614" s="102"/>
      <c r="B1614" s="102"/>
      <c r="C1614" s="102"/>
      <c r="D1614" s="102"/>
      <c r="E1614" s="102"/>
      <c r="F1614" s="102"/>
      <c r="G1614" s="102"/>
      <c r="AH1614" s="324"/>
      <c r="AI1614" s="324"/>
      <c r="AP1614" s="324"/>
      <c r="AQ1614" s="324"/>
      <c r="BD1614" s="324"/>
      <c r="BE1614" s="324"/>
      <c r="BF1614" s="324"/>
      <c r="BG1614" s="324"/>
      <c r="BH1614" s="324"/>
      <c r="BI1614" s="324"/>
      <c r="BJ1614" s="324"/>
      <c r="BK1614" s="324"/>
      <c r="BL1614" s="324"/>
      <c r="BM1614" s="324"/>
      <c r="BN1614" s="324"/>
      <c r="BO1614" s="324"/>
      <c r="BW1614" s="325"/>
      <c r="BX1614" s="325"/>
      <c r="BY1614" s="325"/>
      <c r="BZ1614" s="325"/>
      <c r="CA1614" s="325"/>
      <c r="CB1614" s="325"/>
      <c r="CC1614" s="325"/>
      <c r="CD1614" s="325"/>
      <c r="CE1614" s="325"/>
      <c r="CF1614" s="325"/>
      <c r="CG1614" s="325"/>
      <c r="CH1614" s="325"/>
    </row>
    <row r="1615" spans="1:86" s="323" customFormat="1" x14ac:dyDescent="0.25">
      <c r="A1615" s="102"/>
      <c r="B1615" s="102"/>
      <c r="C1615" s="102"/>
      <c r="D1615" s="102"/>
      <c r="E1615" s="102"/>
      <c r="F1615" s="102"/>
      <c r="G1615" s="102"/>
      <c r="AH1615" s="324"/>
      <c r="AI1615" s="324"/>
      <c r="AP1615" s="324"/>
      <c r="AQ1615" s="324"/>
      <c r="BD1615" s="324"/>
      <c r="BE1615" s="324"/>
      <c r="BF1615" s="324"/>
      <c r="BG1615" s="324"/>
      <c r="BH1615" s="324"/>
      <c r="BI1615" s="324"/>
      <c r="BJ1615" s="324"/>
      <c r="BK1615" s="324"/>
      <c r="BL1615" s="324"/>
      <c r="BM1615" s="324"/>
      <c r="BN1615" s="324"/>
      <c r="BO1615" s="324"/>
      <c r="BW1615" s="325"/>
      <c r="BX1615" s="325"/>
      <c r="BY1615" s="325"/>
      <c r="BZ1615" s="325"/>
      <c r="CA1615" s="325"/>
      <c r="CB1615" s="325"/>
      <c r="CC1615" s="325"/>
      <c r="CD1615" s="325"/>
      <c r="CE1615" s="325"/>
      <c r="CF1615" s="325"/>
      <c r="CG1615" s="325"/>
      <c r="CH1615" s="325"/>
    </row>
    <row r="1616" spans="1:86" s="323" customFormat="1" x14ac:dyDescent="0.25">
      <c r="A1616" s="102"/>
      <c r="B1616" s="102"/>
      <c r="C1616" s="102"/>
      <c r="D1616" s="102"/>
      <c r="E1616" s="102"/>
      <c r="F1616" s="102"/>
      <c r="G1616" s="102"/>
      <c r="AH1616" s="324"/>
      <c r="AI1616" s="324"/>
      <c r="AP1616" s="324"/>
      <c r="AQ1616" s="324"/>
      <c r="BD1616" s="324"/>
      <c r="BE1616" s="324"/>
      <c r="BF1616" s="324"/>
      <c r="BG1616" s="324"/>
      <c r="BH1616" s="324"/>
      <c r="BI1616" s="324"/>
      <c r="BJ1616" s="324"/>
      <c r="BK1616" s="324"/>
      <c r="BL1616" s="324"/>
      <c r="BM1616" s="324"/>
      <c r="BN1616" s="324"/>
      <c r="BO1616" s="324"/>
      <c r="BW1616" s="325"/>
      <c r="BX1616" s="325"/>
      <c r="BY1616" s="325"/>
      <c r="BZ1616" s="325"/>
      <c r="CA1616" s="325"/>
      <c r="CB1616" s="325"/>
      <c r="CC1616" s="325"/>
      <c r="CD1616" s="325"/>
      <c r="CE1616" s="325"/>
      <c r="CF1616" s="325"/>
      <c r="CG1616" s="325"/>
      <c r="CH1616" s="325"/>
    </row>
    <row r="1617" spans="1:86" s="323" customFormat="1" x14ac:dyDescent="0.25">
      <c r="A1617" s="102"/>
      <c r="B1617" s="102"/>
      <c r="C1617" s="102"/>
      <c r="D1617" s="102"/>
      <c r="E1617" s="102"/>
      <c r="F1617" s="102"/>
      <c r="G1617" s="102"/>
      <c r="AH1617" s="324"/>
      <c r="AI1617" s="324"/>
      <c r="AP1617" s="324"/>
      <c r="AQ1617" s="324"/>
      <c r="BD1617" s="324"/>
      <c r="BE1617" s="324"/>
      <c r="BF1617" s="324"/>
      <c r="BG1617" s="324"/>
      <c r="BH1617" s="324"/>
      <c r="BI1617" s="324"/>
      <c r="BJ1617" s="324"/>
      <c r="BK1617" s="324"/>
      <c r="BL1617" s="324"/>
      <c r="BM1617" s="324"/>
      <c r="BN1617" s="324"/>
      <c r="BO1617" s="324"/>
      <c r="BW1617" s="325"/>
      <c r="BX1617" s="325"/>
      <c r="BY1617" s="325"/>
      <c r="BZ1617" s="325"/>
      <c r="CA1617" s="325"/>
      <c r="CB1617" s="325"/>
      <c r="CC1617" s="325"/>
      <c r="CD1617" s="325"/>
      <c r="CE1617" s="325"/>
      <c r="CF1617" s="325"/>
      <c r="CG1617" s="325"/>
      <c r="CH1617" s="325"/>
    </row>
    <row r="1618" spans="1:86" s="323" customFormat="1" x14ac:dyDescent="0.25">
      <c r="A1618" s="102"/>
      <c r="B1618" s="102"/>
      <c r="C1618" s="102"/>
      <c r="D1618" s="102"/>
      <c r="E1618" s="102"/>
      <c r="F1618" s="102"/>
      <c r="G1618" s="102"/>
      <c r="AH1618" s="324"/>
      <c r="AI1618" s="324"/>
      <c r="AP1618" s="324"/>
      <c r="AQ1618" s="324"/>
      <c r="BD1618" s="324"/>
      <c r="BE1618" s="324"/>
      <c r="BF1618" s="324"/>
      <c r="BG1618" s="324"/>
      <c r="BH1618" s="324"/>
      <c r="BI1618" s="324"/>
      <c r="BJ1618" s="324"/>
      <c r="BK1618" s="324"/>
      <c r="BL1618" s="324"/>
      <c r="BM1618" s="324"/>
      <c r="BN1618" s="324"/>
      <c r="BO1618" s="324"/>
      <c r="BW1618" s="325"/>
      <c r="BX1618" s="325"/>
      <c r="BY1618" s="325"/>
      <c r="BZ1618" s="325"/>
      <c r="CA1618" s="325"/>
      <c r="CB1618" s="325"/>
      <c r="CC1618" s="325"/>
      <c r="CD1618" s="325"/>
      <c r="CE1618" s="325"/>
      <c r="CF1618" s="325"/>
      <c r="CG1618" s="325"/>
      <c r="CH1618" s="325"/>
    </row>
    <row r="1619" spans="1:86" s="323" customFormat="1" x14ac:dyDescent="0.25">
      <c r="A1619" s="102"/>
      <c r="B1619" s="102"/>
      <c r="C1619" s="102"/>
      <c r="D1619" s="102"/>
      <c r="E1619" s="102"/>
      <c r="F1619" s="102"/>
      <c r="G1619" s="102"/>
      <c r="AH1619" s="324"/>
      <c r="AI1619" s="324"/>
      <c r="AP1619" s="324"/>
      <c r="AQ1619" s="324"/>
      <c r="BD1619" s="324"/>
      <c r="BE1619" s="324"/>
      <c r="BF1619" s="324"/>
      <c r="BG1619" s="324"/>
      <c r="BH1619" s="324"/>
      <c r="BI1619" s="324"/>
      <c r="BJ1619" s="324"/>
      <c r="BK1619" s="324"/>
      <c r="BL1619" s="324"/>
      <c r="BM1619" s="324"/>
      <c r="BN1619" s="324"/>
      <c r="BO1619" s="324"/>
      <c r="BW1619" s="325"/>
      <c r="BX1619" s="325"/>
      <c r="BY1619" s="325"/>
      <c r="BZ1619" s="325"/>
      <c r="CA1619" s="325"/>
      <c r="CB1619" s="325"/>
      <c r="CC1619" s="325"/>
      <c r="CD1619" s="325"/>
      <c r="CE1619" s="325"/>
      <c r="CF1619" s="325"/>
      <c r="CG1619" s="325"/>
      <c r="CH1619" s="325"/>
    </row>
    <row r="1620" spans="1:86" s="323" customFormat="1" x14ac:dyDescent="0.25">
      <c r="A1620" s="102"/>
      <c r="B1620" s="102"/>
      <c r="C1620" s="102"/>
      <c r="D1620" s="102"/>
      <c r="E1620" s="102"/>
      <c r="F1620" s="102"/>
      <c r="G1620" s="102"/>
      <c r="AH1620" s="324"/>
      <c r="AI1620" s="324"/>
      <c r="AP1620" s="324"/>
      <c r="AQ1620" s="324"/>
      <c r="BD1620" s="324"/>
      <c r="BE1620" s="324"/>
      <c r="BF1620" s="324"/>
      <c r="BG1620" s="324"/>
      <c r="BH1620" s="324"/>
      <c r="BI1620" s="324"/>
      <c r="BJ1620" s="324"/>
      <c r="BK1620" s="324"/>
      <c r="BL1620" s="324"/>
      <c r="BM1620" s="324"/>
      <c r="BN1620" s="324"/>
      <c r="BO1620" s="324"/>
      <c r="BW1620" s="325"/>
      <c r="BX1620" s="325"/>
      <c r="BY1620" s="325"/>
      <c r="BZ1620" s="325"/>
      <c r="CA1620" s="325"/>
      <c r="CB1620" s="325"/>
      <c r="CC1620" s="325"/>
      <c r="CD1620" s="325"/>
      <c r="CE1620" s="325"/>
      <c r="CF1620" s="325"/>
      <c r="CG1620" s="325"/>
      <c r="CH1620" s="325"/>
    </row>
    <row r="1621" spans="1:86" s="323" customFormat="1" x14ac:dyDescent="0.25">
      <c r="A1621" s="102"/>
      <c r="B1621" s="102"/>
      <c r="C1621" s="102"/>
      <c r="D1621" s="102"/>
      <c r="E1621" s="102"/>
      <c r="F1621" s="102"/>
      <c r="G1621" s="102"/>
      <c r="AH1621" s="324"/>
      <c r="AI1621" s="324"/>
      <c r="AP1621" s="324"/>
      <c r="AQ1621" s="324"/>
      <c r="BD1621" s="324"/>
      <c r="BE1621" s="324"/>
      <c r="BF1621" s="324"/>
      <c r="BG1621" s="324"/>
      <c r="BH1621" s="324"/>
      <c r="BI1621" s="324"/>
      <c r="BJ1621" s="324"/>
      <c r="BK1621" s="324"/>
      <c r="BL1621" s="324"/>
      <c r="BM1621" s="324"/>
      <c r="BN1621" s="324"/>
      <c r="BO1621" s="324"/>
      <c r="BW1621" s="325"/>
      <c r="BX1621" s="325"/>
      <c r="BY1621" s="325"/>
      <c r="BZ1621" s="325"/>
      <c r="CA1621" s="325"/>
      <c r="CB1621" s="325"/>
      <c r="CC1621" s="325"/>
      <c r="CD1621" s="325"/>
      <c r="CE1621" s="325"/>
      <c r="CF1621" s="325"/>
      <c r="CG1621" s="325"/>
      <c r="CH1621" s="325"/>
    </row>
    <row r="1622" spans="1:86" s="323" customFormat="1" x14ac:dyDescent="0.25">
      <c r="A1622" s="102"/>
      <c r="B1622" s="102"/>
      <c r="C1622" s="102"/>
      <c r="D1622" s="102"/>
      <c r="E1622" s="102"/>
      <c r="F1622" s="102"/>
      <c r="G1622" s="102"/>
      <c r="AH1622" s="324"/>
      <c r="AI1622" s="324"/>
      <c r="AP1622" s="324"/>
      <c r="AQ1622" s="324"/>
      <c r="BD1622" s="324"/>
      <c r="BE1622" s="324"/>
      <c r="BF1622" s="324"/>
      <c r="BG1622" s="324"/>
      <c r="BH1622" s="324"/>
      <c r="BI1622" s="324"/>
      <c r="BJ1622" s="324"/>
      <c r="BK1622" s="324"/>
      <c r="BL1622" s="324"/>
      <c r="BM1622" s="324"/>
      <c r="BN1622" s="324"/>
      <c r="BO1622" s="324"/>
      <c r="BW1622" s="325"/>
      <c r="BX1622" s="325"/>
      <c r="BY1622" s="325"/>
      <c r="BZ1622" s="325"/>
      <c r="CA1622" s="325"/>
      <c r="CB1622" s="325"/>
      <c r="CC1622" s="325"/>
      <c r="CD1622" s="325"/>
      <c r="CE1622" s="325"/>
      <c r="CF1622" s="325"/>
      <c r="CG1622" s="325"/>
      <c r="CH1622" s="325"/>
    </row>
    <row r="1623" spans="1:86" s="323" customFormat="1" x14ac:dyDescent="0.25">
      <c r="A1623" s="102"/>
      <c r="B1623" s="102"/>
      <c r="C1623" s="102"/>
      <c r="D1623" s="102"/>
      <c r="E1623" s="102"/>
      <c r="F1623" s="102"/>
      <c r="G1623" s="102"/>
      <c r="AH1623" s="324"/>
      <c r="AI1623" s="324"/>
      <c r="AP1623" s="324"/>
      <c r="AQ1623" s="324"/>
      <c r="BD1623" s="324"/>
      <c r="BE1623" s="324"/>
      <c r="BF1623" s="324"/>
      <c r="BG1623" s="324"/>
      <c r="BH1623" s="324"/>
      <c r="BI1623" s="324"/>
      <c r="BJ1623" s="324"/>
      <c r="BK1623" s="324"/>
      <c r="BL1623" s="324"/>
      <c r="BM1623" s="324"/>
      <c r="BN1623" s="324"/>
      <c r="BO1623" s="324"/>
      <c r="BW1623" s="325"/>
      <c r="BX1623" s="325"/>
      <c r="BY1623" s="325"/>
      <c r="BZ1623" s="325"/>
      <c r="CA1623" s="325"/>
      <c r="CB1623" s="325"/>
      <c r="CC1623" s="325"/>
      <c r="CD1623" s="325"/>
      <c r="CE1623" s="325"/>
      <c r="CF1623" s="325"/>
      <c r="CG1623" s="325"/>
      <c r="CH1623" s="325"/>
    </row>
    <row r="1624" spans="1:86" s="323" customFormat="1" x14ac:dyDescent="0.25">
      <c r="A1624" s="102"/>
      <c r="B1624" s="102"/>
      <c r="C1624" s="102"/>
      <c r="D1624" s="102"/>
      <c r="E1624" s="102"/>
      <c r="F1624" s="102"/>
      <c r="G1624" s="102"/>
      <c r="AH1624" s="324"/>
      <c r="AI1624" s="324"/>
      <c r="AP1624" s="324"/>
      <c r="AQ1624" s="324"/>
      <c r="BD1624" s="324"/>
      <c r="BE1624" s="324"/>
      <c r="BF1624" s="324"/>
      <c r="BG1624" s="324"/>
      <c r="BH1624" s="324"/>
      <c r="BI1624" s="324"/>
      <c r="BJ1624" s="324"/>
      <c r="BK1624" s="324"/>
      <c r="BL1624" s="324"/>
      <c r="BM1624" s="324"/>
      <c r="BN1624" s="324"/>
      <c r="BO1624" s="324"/>
      <c r="BW1624" s="325"/>
      <c r="BX1624" s="325"/>
      <c r="BY1624" s="325"/>
      <c r="BZ1624" s="325"/>
      <c r="CA1624" s="325"/>
      <c r="CB1624" s="325"/>
      <c r="CC1624" s="325"/>
      <c r="CD1624" s="325"/>
      <c r="CE1624" s="325"/>
      <c r="CF1624" s="325"/>
      <c r="CG1624" s="325"/>
      <c r="CH1624" s="325"/>
    </row>
    <row r="1625" spans="1:86" s="323" customFormat="1" x14ac:dyDescent="0.25">
      <c r="A1625" s="102"/>
      <c r="B1625" s="102"/>
      <c r="C1625" s="102"/>
      <c r="D1625" s="102"/>
      <c r="E1625" s="102"/>
      <c r="F1625" s="102"/>
      <c r="G1625" s="102"/>
      <c r="AH1625" s="324"/>
      <c r="AI1625" s="324"/>
      <c r="AP1625" s="324"/>
      <c r="AQ1625" s="324"/>
      <c r="BD1625" s="324"/>
      <c r="BE1625" s="324"/>
      <c r="BF1625" s="324"/>
      <c r="BG1625" s="324"/>
      <c r="BH1625" s="324"/>
      <c r="BI1625" s="324"/>
      <c r="BJ1625" s="324"/>
      <c r="BK1625" s="324"/>
      <c r="BL1625" s="324"/>
      <c r="BM1625" s="324"/>
      <c r="BN1625" s="324"/>
      <c r="BO1625" s="324"/>
      <c r="BW1625" s="325"/>
      <c r="BX1625" s="325"/>
      <c r="BY1625" s="325"/>
      <c r="BZ1625" s="325"/>
      <c r="CA1625" s="325"/>
      <c r="CB1625" s="325"/>
      <c r="CC1625" s="325"/>
      <c r="CD1625" s="325"/>
      <c r="CE1625" s="325"/>
      <c r="CF1625" s="325"/>
      <c r="CG1625" s="325"/>
      <c r="CH1625" s="325"/>
    </row>
    <row r="1626" spans="1:86" s="323" customFormat="1" x14ac:dyDescent="0.25">
      <c r="A1626" s="102"/>
      <c r="B1626" s="102"/>
      <c r="C1626" s="102"/>
      <c r="D1626" s="102"/>
      <c r="E1626" s="102"/>
      <c r="F1626" s="102"/>
      <c r="G1626" s="102"/>
      <c r="AH1626" s="324"/>
      <c r="AI1626" s="324"/>
      <c r="AP1626" s="324"/>
      <c r="AQ1626" s="324"/>
      <c r="BD1626" s="324"/>
      <c r="BE1626" s="324"/>
      <c r="BF1626" s="324"/>
      <c r="BG1626" s="324"/>
      <c r="BH1626" s="324"/>
      <c r="BI1626" s="324"/>
      <c r="BJ1626" s="324"/>
      <c r="BK1626" s="324"/>
      <c r="BL1626" s="324"/>
      <c r="BM1626" s="324"/>
      <c r="BN1626" s="324"/>
      <c r="BO1626" s="324"/>
      <c r="BW1626" s="325"/>
      <c r="BX1626" s="325"/>
      <c r="BY1626" s="325"/>
      <c r="BZ1626" s="325"/>
      <c r="CA1626" s="325"/>
      <c r="CB1626" s="325"/>
      <c r="CC1626" s="325"/>
      <c r="CD1626" s="325"/>
      <c r="CE1626" s="325"/>
      <c r="CF1626" s="325"/>
      <c r="CG1626" s="325"/>
      <c r="CH1626" s="325"/>
    </row>
    <row r="1627" spans="1:86" s="323" customFormat="1" x14ac:dyDescent="0.25">
      <c r="A1627" s="102"/>
      <c r="B1627" s="102"/>
      <c r="C1627" s="102"/>
      <c r="D1627" s="102"/>
      <c r="E1627" s="102"/>
      <c r="F1627" s="102"/>
      <c r="G1627" s="102"/>
      <c r="AH1627" s="324"/>
      <c r="AI1627" s="324"/>
      <c r="AP1627" s="324"/>
      <c r="AQ1627" s="324"/>
      <c r="BD1627" s="324"/>
      <c r="BE1627" s="324"/>
      <c r="BF1627" s="324"/>
      <c r="BG1627" s="324"/>
      <c r="BH1627" s="324"/>
      <c r="BI1627" s="324"/>
      <c r="BJ1627" s="324"/>
      <c r="BK1627" s="324"/>
      <c r="BL1627" s="324"/>
      <c r="BM1627" s="324"/>
      <c r="BN1627" s="324"/>
      <c r="BO1627" s="324"/>
      <c r="BW1627" s="325"/>
      <c r="BX1627" s="325"/>
      <c r="BY1627" s="325"/>
      <c r="BZ1627" s="325"/>
      <c r="CA1627" s="325"/>
      <c r="CB1627" s="325"/>
      <c r="CC1627" s="325"/>
      <c r="CD1627" s="325"/>
      <c r="CE1627" s="325"/>
      <c r="CF1627" s="325"/>
      <c r="CG1627" s="325"/>
      <c r="CH1627" s="325"/>
    </row>
    <row r="1628" spans="1:86" s="323" customFormat="1" x14ac:dyDescent="0.25">
      <c r="A1628" s="102"/>
      <c r="B1628" s="102"/>
      <c r="C1628" s="102"/>
      <c r="D1628" s="102"/>
      <c r="E1628" s="102"/>
      <c r="F1628" s="102"/>
      <c r="G1628" s="102"/>
      <c r="AH1628" s="324"/>
      <c r="AI1628" s="324"/>
      <c r="AP1628" s="324"/>
      <c r="AQ1628" s="324"/>
      <c r="BD1628" s="324"/>
      <c r="BE1628" s="324"/>
      <c r="BF1628" s="324"/>
      <c r="BG1628" s="324"/>
      <c r="BH1628" s="324"/>
      <c r="BI1628" s="324"/>
      <c r="BJ1628" s="324"/>
      <c r="BK1628" s="324"/>
      <c r="BL1628" s="324"/>
      <c r="BM1628" s="324"/>
      <c r="BN1628" s="324"/>
      <c r="BO1628" s="324"/>
      <c r="BW1628" s="325"/>
      <c r="BX1628" s="325"/>
      <c r="BY1628" s="325"/>
      <c r="BZ1628" s="325"/>
      <c r="CA1628" s="325"/>
      <c r="CB1628" s="325"/>
      <c r="CC1628" s="325"/>
      <c r="CD1628" s="325"/>
      <c r="CE1628" s="325"/>
      <c r="CF1628" s="325"/>
      <c r="CG1628" s="325"/>
      <c r="CH1628" s="325"/>
    </row>
    <row r="1629" spans="1:86" s="323" customFormat="1" x14ac:dyDescent="0.25">
      <c r="A1629" s="102"/>
      <c r="B1629" s="102"/>
      <c r="C1629" s="102"/>
      <c r="D1629" s="102"/>
      <c r="E1629" s="102"/>
      <c r="F1629" s="102"/>
      <c r="G1629" s="102"/>
      <c r="AH1629" s="324"/>
      <c r="AI1629" s="324"/>
      <c r="AP1629" s="324"/>
      <c r="AQ1629" s="324"/>
      <c r="BD1629" s="324"/>
      <c r="BE1629" s="324"/>
      <c r="BF1629" s="324"/>
      <c r="BG1629" s="324"/>
      <c r="BH1629" s="324"/>
      <c r="BI1629" s="324"/>
      <c r="BJ1629" s="324"/>
      <c r="BK1629" s="324"/>
      <c r="BL1629" s="324"/>
      <c r="BM1629" s="324"/>
      <c r="BN1629" s="324"/>
      <c r="BO1629" s="324"/>
      <c r="BW1629" s="325"/>
      <c r="BX1629" s="325"/>
      <c r="BY1629" s="325"/>
      <c r="BZ1629" s="325"/>
      <c r="CA1629" s="325"/>
      <c r="CB1629" s="325"/>
      <c r="CC1629" s="325"/>
      <c r="CD1629" s="325"/>
      <c r="CE1629" s="325"/>
      <c r="CF1629" s="325"/>
      <c r="CG1629" s="325"/>
      <c r="CH1629" s="325"/>
    </row>
    <row r="1630" spans="1:86" s="323" customFormat="1" x14ac:dyDescent="0.25">
      <c r="A1630" s="102"/>
      <c r="B1630" s="102"/>
      <c r="C1630" s="102"/>
      <c r="D1630" s="102"/>
      <c r="E1630" s="102"/>
      <c r="F1630" s="102"/>
      <c r="G1630" s="102"/>
      <c r="AH1630" s="324"/>
      <c r="AI1630" s="324"/>
      <c r="AP1630" s="324"/>
      <c r="AQ1630" s="324"/>
      <c r="BD1630" s="324"/>
      <c r="BE1630" s="324"/>
      <c r="BF1630" s="324"/>
      <c r="BG1630" s="324"/>
      <c r="BH1630" s="324"/>
      <c r="BI1630" s="324"/>
      <c r="BJ1630" s="324"/>
      <c r="BK1630" s="324"/>
      <c r="BL1630" s="324"/>
      <c r="BM1630" s="324"/>
      <c r="BN1630" s="324"/>
      <c r="BO1630" s="324"/>
      <c r="BW1630" s="325"/>
      <c r="BX1630" s="325"/>
      <c r="BY1630" s="325"/>
      <c r="BZ1630" s="325"/>
      <c r="CA1630" s="325"/>
      <c r="CB1630" s="325"/>
      <c r="CC1630" s="325"/>
      <c r="CD1630" s="325"/>
      <c r="CE1630" s="325"/>
      <c r="CF1630" s="325"/>
      <c r="CG1630" s="325"/>
      <c r="CH1630" s="325"/>
    </row>
    <row r="1631" spans="1:86" s="323" customFormat="1" x14ac:dyDescent="0.25">
      <c r="A1631" s="102"/>
      <c r="B1631" s="102"/>
      <c r="C1631" s="102"/>
      <c r="D1631" s="102"/>
      <c r="E1631" s="102"/>
      <c r="F1631" s="102"/>
      <c r="G1631" s="102"/>
      <c r="AH1631" s="324"/>
      <c r="AI1631" s="324"/>
      <c r="AP1631" s="324"/>
      <c r="AQ1631" s="324"/>
      <c r="BD1631" s="324"/>
      <c r="BE1631" s="324"/>
      <c r="BF1631" s="324"/>
      <c r="BG1631" s="324"/>
      <c r="BH1631" s="324"/>
      <c r="BI1631" s="324"/>
      <c r="BJ1631" s="324"/>
      <c r="BK1631" s="324"/>
      <c r="BL1631" s="324"/>
      <c r="BM1631" s="324"/>
      <c r="BN1631" s="324"/>
      <c r="BO1631" s="324"/>
      <c r="BW1631" s="325"/>
      <c r="BX1631" s="325"/>
      <c r="BY1631" s="325"/>
      <c r="BZ1631" s="325"/>
      <c r="CA1631" s="325"/>
      <c r="CB1631" s="325"/>
      <c r="CC1631" s="325"/>
      <c r="CD1631" s="325"/>
      <c r="CE1631" s="325"/>
      <c r="CF1631" s="325"/>
      <c r="CG1631" s="325"/>
      <c r="CH1631" s="325"/>
    </row>
    <row r="1632" spans="1:86" s="323" customFormat="1" x14ac:dyDescent="0.25">
      <c r="A1632" s="102"/>
      <c r="B1632" s="102"/>
      <c r="C1632" s="102"/>
      <c r="D1632" s="102"/>
      <c r="E1632" s="102"/>
      <c r="F1632" s="102"/>
      <c r="G1632" s="102"/>
      <c r="AH1632" s="324"/>
      <c r="AI1632" s="324"/>
      <c r="AP1632" s="324"/>
      <c r="AQ1632" s="324"/>
      <c r="BD1632" s="324"/>
      <c r="BE1632" s="324"/>
      <c r="BF1632" s="324"/>
      <c r="BG1632" s="324"/>
      <c r="BH1632" s="324"/>
      <c r="BI1632" s="324"/>
      <c r="BJ1632" s="324"/>
      <c r="BK1632" s="324"/>
      <c r="BL1632" s="324"/>
      <c r="BM1632" s="324"/>
      <c r="BN1632" s="324"/>
      <c r="BO1632" s="324"/>
      <c r="BW1632" s="325"/>
      <c r="BX1632" s="325"/>
      <c r="BY1632" s="325"/>
      <c r="BZ1632" s="325"/>
      <c r="CA1632" s="325"/>
      <c r="CB1632" s="325"/>
      <c r="CC1632" s="325"/>
      <c r="CD1632" s="325"/>
      <c r="CE1632" s="325"/>
      <c r="CF1632" s="325"/>
      <c r="CG1632" s="325"/>
      <c r="CH1632" s="325"/>
    </row>
    <row r="1633" spans="1:86" s="323" customFormat="1" x14ac:dyDescent="0.25">
      <c r="A1633" s="102"/>
      <c r="B1633" s="102"/>
      <c r="C1633" s="102"/>
      <c r="D1633" s="102"/>
      <c r="E1633" s="102"/>
      <c r="F1633" s="102"/>
      <c r="G1633" s="102"/>
      <c r="AH1633" s="324"/>
      <c r="AI1633" s="324"/>
      <c r="AP1633" s="324"/>
      <c r="AQ1633" s="324"/>
      <c r="BD1633" s="324"/>
      <c r="BE1633" s="324"/>
      <c r="BF1633" s="324"/>
      <c r="BG1633" s="324"/>
      <c r="BH1633" s="324"/>
      <c r="BI1633" s="324"/>
      <c r="BJ1633" s="324"/>
      <c r="BK1633" s="324"/>
      <c r="BL1633" s="324"/>
      <c r="BM1633" s="324"/>
      <c r="BN1633" s="324"/>
      <c r="BO1633" s="324"/>
      <c r="BW1633" s="325"/>
      <c r="BX1633" s="325"/>
      <c r="BY1633" s="325"/>
      <c r="BZ1633" s="325"/>
      <c r="CA1633" s="325"/>
      <c r="CB1633" s="325"/>
      <c r="CC1633" s="325"/>
      <c r="CD1633" s="325"/>
      <c r="CE1633" s="325"/>
      <c r="CF1633" s="325"/>
      <c r="CG1633" s="325"/>
      <c r="CH1633" s="325"/>
    </row>
    <row r="1634" spans="1:86" s="323" customFormat="1" x14ac:dyDescent="0.25">
      <c r="A1634" s="102"/>
      <c r="B1634" s="102"/>
      <c r="C1634" s="102"/>
      <c r="D1634" s="102"/>
      <c r="E1634" s="102"/>
      <c r="F1634" s="102"/>
      <c r="G1634" s="102"/>
      <c r="AH1634" s="324"/>
      <c r="AI1634" s="324"/>
      <c r="AP1634" s="324"/>
      <c r="AQ1634" s="324"/>
      <c r="BD1634" s="324"/>
      <c r="BE1634" s="324"/>
      <c r="BF1634" s="324"/>
      <c r="BG1634" s="324"/>
      <c r="BH1634" s="324"/>
      <c r="BI1634" s="324"/>
      <c r="BJ1634" s="324"/>
      <c r="BK1634" s="324"/>
      <c r="BL1634" s="324"/>
      <c r="BM1634" s="324"/>
      <c r="BN1634" s="324"/>
      <c r="BO1634" s="324"/>
      <c r="BW1634" s="325"/>
      <c r="BX1634" s="325"/>
      <c r="BY1634" s="325"/>
      <c r="BZ1634" s="325"/>
      <c r="CA1634" s="325"/>
      <c r="CB1634" s="325"/>
      <c r="CC1634" s="325"/>
      <c r="CD1634" s="325"/>
      <c r="CE1634" s="325"/>
      <c r="CF1634" s="325"/>
      <c r="CG1634" s="325"/>
      <c r="CH1634" s="325"/>
    </row>
    <row r="1635" spans="1:86" s="323" customFormat="1" x14ac:dyDescent="0.25">
      <c r="A1635" s="102"/>
      <c r="B1635" s="102"/>
      <c r="C1635" s="102"/>
      <c r="D1635" s="102"/>
      <c r="E1635" s="102"/>
      <c r="F1635" s="102"/>
      <c r="G1635" s="102"/>
      <c r="AH1635" s="324"/>
      <c r="AI1635" s="324"/>
      <c r="AP1635" s="324"/>
      <c r="AQ1635" s="324"/>
      <c r="BD1635" s="324"/>
      <c r="BE1635" s="324"/>
      <c r="BF1635" s="324"/>
      <c r="BG1635" s="324"/>
      <c r="BH1635" s="324"/>
      <c r="BI1635" s="324"/>
      <c r="BJ1635" s="324"/>
      <c r="BK1635" s="324"/>
      <c r="BL1635" s="324"/>
      <c r="BM1635" s="324"/>
      <c r="BN1635" s="324"/>
      <c r="BO1635" s="324"/>
      <c r="BW1635" s="325"/>
      <c r="BX1635" s="325"/>
      <c r="BY1635" s="325"/>
      <c r="BZ1635" s="325"/>
      <c r="CA1635" s="325"/>
      <c r="CB1635" s="325"/>
      <c r="CC1635" s="325"/>
      <c r="CD1635" s="325"/>
      <c r="CE1635" s="325"/>
      <c r="CF1635" s="325"/>
      <c r="CG1635" s="325"/>
      <c r="CH1635" s="325"/>
    </row>
    <row r="1636" spans="1:86" s="323" customFormat="1" x14ac:dyDescent="0.25">
      <c r="A1636" s="102"/>
      <c r="B1636" s="102"/>
      <c r="C1636" s="102"/>
      <c r="D1636" s="102"/>
      <c r="E1636" s="102"/>
      <c r="F1636" s="102"/>
      <c r="G1636" s="102"/>
      <c r="AH1636" s="324"/>
      <c r="AI1636" s="324"/>
      <c r="AP1636" s="324"/>
      <c r="AQ1636" s="324"/>
      <c r="BD1636" s="324"/>
      <c r="BE1636" s="324"/>
      <c r="BF1636" s="324"/>
      <c r="BG1636" s="324"/>
      <c r="BH1636" s="324"/>
      <c r="BI1636" s="324"/>
      <c r="BJ1636" s="324"/>
      <c r="BK1636" s="324"/>
      <c r="BL1636" s="324"/>
      <c r="BM1636" s="324"/>
      <c r="BN1636" s="324"/>
      <c r="BO1636" s="324"/>
      <c r="BW1636" s="325"/>
      <c r="BX1636" s="325"/>
      <c r="BY1636" s="325"/>
      <c r="BZ1636" s="325"/>
      <c r="CA1636" s="325"/>
      <c r="CB1636" s="325"/>
      <c r="CC1636" s="325"/>
      <c r="CD1636" s="325"/>
      <c r="CE1636" s="325"/>
      <c r="CF1636" s="325"/>
      <c r="CG1636" s="325"/>
      <c r="CH1636" s="325"/>
    </row>
    <row r="1637" spans="1:86" s="323" customFormat="1" x14ac:dyDescent="0.25">
      <c r="A1637" s="102"/>
      <c r="B1637" s="102"/>
      <c r="C1637" s="102"/>
      <c r="D1637" s="102"/>
      <c r="E1637" s="102"/>
      <c r="F1637" s="102"/>
      <c r="G1637" s="102"/>
      <c r="AH1637" s="324"/>
      <c r="AI1637" s="324"/>
      <c r="AP1637" s="324"/>
      <c r="AQ1637" s="324"/>
      <c r="BD1637" s="324"/>
      <c r="BE1637" s="324"/>
      <c r="BF1637" s="324"/>
      <c r="BG1637" s="324"/>
      <c r="BH1637" s="324"/>
      <c r="BI1637" s="324"/>
      <c r="BJ1637" s="324"/>
      <c r="BK1637" s="324"/>
      <c r="BL1637" s="324"/>
      <c r="BM1637" s="324"/>
      <c r="BN1637" s="324"/>
      <c r="BO1637" s="324"/>
      <c r="BW1637" s="325"/>
      <c r="BX1637" s="325"/>
      <c r="BY1637" s="325"/>
      <c r="BZ1637" s="325"/>
      <c r="CA1637" s="325"/>
      <c r="CB1637" s="325"/>
      <c r="CC1637" s="325"/>
      <c r="CD1637" s="325"/>
      <c r="CE1637" s="325"/>
      <c r="CF1637" s="325"/>
      <c r="CG1637" s="325"/>
      <c r="CH1637" s="325"/>
    </row>
    <row r="1638" spans="1:86" s="323" customFormat="1" x14ac:dyDescent="0.25">
      <c r="A1638" s="102"/>
      <c r="B1638" s="102"/>
      <c r="C1638" s="102"/>
      <c r="D1638" s="102"/>
      <c r="E1638" s="102"/>
      <c r="F1638" s="102"/>
      <c r="G1638" s="102"/>
      <c r="AH1638" s="324"/>
      <c r="AI1638" s="324"/>
      <c r="AP1638" s="324"/>
      <c r="AQ1638" s="324"/>
      <c r="BD1638" s="324"/>
      <c r="BE1638" s="324"/>
      <c r="BF1638" s="324"/>
      <c r="BG1638" s="324"/>
      <c r="BH1638" s="324"/>
      <c r="BI1638" s="324"/>
      <c r="BJ1638" s="324"/>
      <c r="BK1638" s="324"/>
      <c r="BL1638" s="324"/>
      <c r="BM1638" s="324"/>
      <c r="BN1638" s="324"/>
      <c r="BO1638" s="324"/>
      <c r="BW1638" s="325"/>
      <c r="BX1638" s="325"/>
      <c r="BY1638" s="325"/>
      <c r="BZ1638" s="325"/>
      <c r="CA1638" s="325"/>
      <c r="CB1638" s="325"/>
      <c r="CC1638" s="325"/>
      <c r="CD1638" s="325"/>
      <c r="CE1638" s="325"/>
      <c r="CF1638" s="325"/>
      <c r="CG1638" s="325"/>
      <c r="CH1638" s="325"/>
    </row>
    <row r="1639" spans="1:86" s="323" customFormat="1" x14ac:dyDescent="0.25">
      <c r="A1639" s="102"/>
      <c r="B1639" s="102"/>
      <c r="C1639" s="102"/>
      <c r="D1639" s="102"/>
      <c r="E1639" s="102"/>
      <c r="F1639" s="102"/>
      <c r="G1639" s="102"/>
      <c r="AH1639" s="324"/>
      <c r="AI1639" s="324"/>
      <c r="AP1639" s="324"/>
      <c r="AQ1639" s="324"/>
      <c r="BD1639" s="324"/>
      <c r="BE1639" s="324"/>
      <c r="BF1639" s="324"/>
      <c r="BG1639" s="324"/>
      <c r="BH1639" s="324"/>
      <c r="BI1639" s="324"/>
      <c r="BJ1639" s="324"/>
      <c r="BK1639" s="324"/>
      <c r="BL1639" s="324"/>
      <c r="BM1639" s="324"/>
      <c r="BN1639" s="324"/>
      <c r="BO1639" s="324"/>
      <c r="BW1639" s="325"/>
      <c r="BX1639" s="325"/>
      <c r="BY1639" s="325"/>
      <c r="BZ1639" s="325"/>
      <c r="CA1639" s="325"/>
      <c r="CB1639" s="325"/>
      <c r="CC1639" s="325"/>
      <c r="CD1639" s="325"/>
      <c r="CE1639" s="325"/>
      <c r="CF1639" s="325"/>
      <c r="CG1639" s="325"/>
      <c r="CH1639" s="325"/>
    </row>
    <row r="1640" spans="1:86" s="323" customFormat="1" x14ac:dyDescent="0.25">
      <c r="A1640" s="102"/>
      <c r="B1640" s="102"/>
      <c r="C1640" s="102"/>
      <c r="D1640" s="102"/>
      <c r="E1640" s="102"/>
      <c r="F1640" s="102"/>
      <c r="G1640" s="102"/>
      <c r="AH1640" s="324"/>
      <c r="AI1640" s="324"/>
      <c r="AP1640" s="324"/>
      <c r="AQ1640" s="324"/>
      <c r="BD1640" s="324"/>
      <c r="BE1640" s="324"/>
      <c r="BF1640" s="324"/>
      <c r="BG1640" s="324"/>
      <c r="BH1640" s="324"/>
      <c r="BI1640" s="324"/>
      <c r="BJ1640" s="324"/>
      <c r="BK1640" s="324"/>
      <c r="BL1640" s="324"/>
      <c r="BM1640" s="324"/>
      <c r="BN1640" s="324"/>
      <c r="BO1640" s="324"/>
      <c r="BW1640" s="325"/>
      <c r="BX1640" s="325"/>
      <c r="BY1640" s="325"/>
      <c r="BZ1640" s="325"/>
      <c r="CA1640" s="325"/>
      <c r="CB1640" s="325"/>
      <c r="CC1640" s="325"/>
      <c r="CD1640" s="325"/>
      <c r="CE1640" s="325"/>
      <c r="CF1640" s="325"/>
      <c r="CG1640" s="325"/>
      <c r="CH1640" s="325"/>
    </row>
    <row r="1641" spans="1:86" s="323" customFormat="1" x14ac:dyDescent="0.25">
      <c r="A1641" s="102"/>
      <c r="B1641" s="102"/>
      <c r="C1641" s="102"/>
      <c r="D1641" s="102"/>
      <c r="E1641" s="102"/>
      <c r="F1641" s="102"/>
      <c r="G1641" s="102"/>
      <c r="AH1641" s="324"/>
      <c r="AI1641" s="324"/>
      <c r="AP1641" s="324"/>
      <c r="AQ1641" s="324"/>
      <c r="BD1641" s="324"/>
      <c r="BE1641" s="324"/>
      <c r="BF1641" s="324"/>
      <c r="BG1641" s="324"/>
      <c r="BH1641" s="324"/>
      <c r="BI1641" s="324"/>
      <c r="BJ1641" s="324"/>
      <c r="BK1641" s="324"/>
      <c r="BL1641" s="324"/>
      <c r="BM1641" s="324"/>
      <c r="BN1641" s="324"/>
      <c r="BO1641" s="324"/>
      <c r="BW1641" s="325"/>
      <c r="BX1641" s="325"/>
      <c r="BY1641" s="325"/>
      <c r="BZ1641" s="325"/>
      <c r="CA1641" s="325"/>
      <c r="CB1641" s="325"/>
      <c r="CC1641" s="325"/>
      <c r="CD1641" s="325"/>
      <c r="CE1641" s="325"/>
      <c r="CF1641" s="325"/>
      <c r="CG1641" s="325"/>
      <c r="CH1641" s="325"/>
    </row>
    <row r="1642" spans="1:86" s="323" customFormat="1" x14ac:dyDescent="0.25">
      <c r="A1642" s="102"/>
      <c r="B1642" s="102"/>
      <c r="C1642" s="102"/>
      <c r="D1642" s="102"/>
      <c r="E1642" s="102"/>
      <c r="F1642" s="102"/>
      <c r="G1642" s="102"/>
      <c r="AH1642" s="324"/>
      <c r="AI1642" s="324"/>
      <c r="AP1642" s="324"/>
      <c r="AQ1642" s="324"/>
      <c r="BD1642" s="324"/>
      <c r="BE1642" s="324"/>
      <c r="BF1642" s="324"/>
      <c r="BG1642" s="324"/>
      <c r="BH1642" s="324"/>
      <c r="BI1642" s="324"/>
      <c r="BJ1642" s="324"/>
      <c r="BK1642" s="324"/>
      <c r="BL1642" s="324"/>
      <c r="BM1642" s="324"/>
      <c r="BN1642" s="324"/>
      <c r="BO1642" s="324"/>
      <c r="BW1642" s="325"/>
      <c r="BX1642" s="325"/>
      <c r="BY1642" s="325"/>
      <c r="BZ1642" s="325"/>
      <c r="CA1642" s="325"/>
      <c r="CB1642" s="325"/>
      <c r="CC1642" s="325"/>
      <c r="CD1642" s="325"/>
      <c r="CE1642" s="325"/>
      <c r="CF1642" s="325"/>
      <c r="CG1642" s="325"/>
      <c r="CH1642" s="325"/>
    </row>
    <row r="1643" spans="1:86" s="323" customFormat="1" x14ac:dyDescent="0.25">
      <c r="A1643" s="102"/>
      <c r="B1643" s="102"/>
      <c r="C1643" s="102"/>
      <c r="D1643" s="102"/>
      <c r="E1643" s="102"/>
      <c r="F1643" s="102"/>
      <c r="G1643" s="102"/>
      <c r="AH1643" s="324"/>
      <c r="AI1643" s="324"/>
      <c r="AP1643" s="324"/>
      <c r="AQ1643" s="324"/>
      <c r="BD1643" s="324"/>
      <c r="BE1643" s="324"/>
      <c r="BF1643" s="324"/>
      <c r="BG1643" s="324"/>
      <c r="BH1643" s="324"/>
      <c r="BI1643" s="324"/>
      <c r="BJ1643" s="324"/>
      <c r="BK1643" s="324"/>
      <c r="BL1643" s="324"/>
      <c r="BM1643" s="324"/>
      <c r="BN1643" s="324"/>
      <c r="BO1643" s="324"/>
      <c r="BW1643" s="325"/>
      <c r="BX1643" s="325"/>
      <c r="BY1643" s="325"/>
      <c r="BZ1643" s="325"/>
      <c r="CA1643" s="325"/>
      <c r="CB1643" s="325"/>
      <c r="CC1643" s="325"/>
      <c r="CD1643" s="325"/>
      <c r="CE1643" s="325"/>
      <c r="CF1643" s="325"/>
      <c r="CG1643" s="325"/>
      <c r="CH1643" s="325"/>
    </row>
    <row r="1644" spans="1:86" s="323" customFormat="1" x14ac:dyDescent="0.25">
      <c r="A1644" s="102"/>
      <c r="B1644" s="102"/>
      <c r="C1644" s="102"/>
      <c r="D1644" s="102"/>
      <c r="E1644" s="102"/>
      <c r="F1644" s="102"/>
      <c r="G1644" s="102"/>
      <c r="AH1644" s="324"/>
      <c r="AI1644" s="324"/>
      <c r="AP1644" s="324"/>
      <c r="AQ1644" s="324"/>
      <c r="BD1644" s="324"/>
      <c r="BE1644" s="324"/>
      <c r="BF1644" s="324"/>
      <c r="BG1644" s="324"/>
      <c r="BH1644" s="324"/>
      <c r="BI1644" s="324"/>
      <c r="BJ1644" s="324"/>
      <c r="BK1644" s="324"/>
      <c r="BL1644" s="324"/>
      <c r="BM1644" s="324"/>
      <c r="BN1644" s="324"/>
      <c r="BO1644" s="324"/>
      <c r="BW1644" s="325"/>
      <c r="BX1644" s="325"/>
      <c r="BY1644" s="325"/>
      <c r="BZ1644" s="325"/>
      <c r="CA1644" s="325"/>
      <c r="CB1644" s="325"/>
      <c r="CC1644" s="325"/>
      <c r="CD1644" s="325"/>
      <c r="CE1644" s="325"/>
      <c r="CF1644" s="325"/>
      <c r="CG1644" s="325"/>
      <c r="CH1644" s="325"/>
    </row>
    <row r="1645" spans="1:86" s="323" customFormat="1" x14ac:dyDescent="0.25">
      <c r="A1645" s="102"/>
      <c r="B1645" s="102"/>
      <c r="C1645" s="102"/>
      <c r="D1645" s="102"/>
      <c r="E1645" s="102"/>
      <c r="F1645" s="102"/>
      <c r="G1645" s="102"/>
      <c r="AH1645" s="324"/>
      <c r="AI1645" s="324"/>
      <c r="AP1645" s="324"/>
      <c r="AQ1645" s="324"/>
      <c r="BD1645" s="324"/>
      <c r="BE1645" s="324"/>
      <c r="BF1645" s="324"/>
      <c r="BG1645" s="324"/>
      <c r="BH1645" s="324"/>
      <c r="BI1645" s="324"/>
      <c r="BJ1645" s="324"/>
      <c r="BK1645" s="324"/>
      <c r="BL1645" s="324"/>
      <c r="BM1645" s="324"/>
      <c r="BN1645" s="324"/>
      <c r="BO1645" s="324"/>
      <c r="BW1645" s="325"/>
      <c r="BX1645" s="325"/>
      <c r="BY1645" s="325"/>
      <c r="BZ1645" s="325"/>
      <c r="CA1645" s="325"/>
      <c r="CB1645" s="325"/>
      <c r="CC1645" s="325"/>
      <c r="CD1645" s="325"/>
      <c r="CE1645" s="325"/>
      <c r="CF1645" s="325"/>
      <c r="CG1645" s="325"/>
      <c r="CH1645" s="325"/>
    </row>
    <row r="1646" spans="1:86" s="323" customFormat="1" x14ac:dyDescent="0.25">
      <c r="A1646" s="102"/>
      <c r="B1646" s="102"/>
      <c r="C1646" s="102"/>
      <c r="D1646" s="102"/>
      <c r="E1646" s="102"/>
      <c r="F1646" s="102"/>
      <c r="G1646" s="102"/>
      <c r="AH1646" s="324"/>
      <c r="AI1646" s="324"/>
      <c r="AP1646" s="324"/>
      <c r="AQ1646" s="324"/>
      <c r="BD1646" s="324"/>
      <c r="BE1646" s="324"/>
      <c r="BF1646" s="324"/>
      <c r="BG1646" s="324"/>
      <c r="BH1646" s="324"/>
      <c r="BI1646" s="324"/>
      <c r="BJ1646" s="324"/>
      <c r="BK1646" s="324"/>
      <c r="BL1646" s="324"/>
      <c r="BM1646" s="324"/>
      <c r="BN1646" s="324"/>
      <c r="BO1646" s="324"/>
      <c r="BW1646" s="325"/>
      <c r="BX1646" s="325"/>
      <c r="BY1646" s="325"/>
      <c r="BZ1646" s="325"/>
      <c r="CA1646" s="325"/>
      <c r="CB1646" s="325"/>
      <c r="CC1646" s="325"/>
      <c r="CD1646" s="325"/>
      <c r="CE1646" s="325"/>
      <c r="CF1646" s="325"/>
      <c r="CG1646" s="325"/>
      <c r="CH1646" s="325"/>
    </row>
    <row r="1647" spans="1:86" s="323" customFormat="1" x14ac:dyDescent="0.25">
      <c r="A1647" s="102"/>
      <c r="B1647" s="102"/>
      <c r="C1647" s="102"/>
      <c r="D1647" s="102"/>
      <c r="E1647" s="102"/>
      <c r="F1647" s="102"/>
      <c r="G1647" s="102"/>
      <c r="AH1647" s="324"/>
      <c r="AI1647" s="324"/>
      <c r="AP1647" s="324"/>
      <c r="AQ1647" s="324"/>
      <c r="BD1647" s="324"/>
      <c r="BE1647" s="324"/>
      <c r="BF1647" s="324"/>
      <c r="BG1647" s="324"/>
      <c r="BH1647" s="324"/>
      <c r="BI1647" s="324"/>
      <c r="BJ1647" s="324"/>
      <c r="BK1647" s="324"/>
      <c r="BL1647" s="324"/>
      <c r="BM1647" s="324"/>
      <c r="BN1647" s="324"/>
      <c r="BO1647" s="324"/>
      <c r="BW1647" s="325"/>
      <c r="BX1647" s="325"/>
      <c r="BY1647" s="325"/>
      <c r="BZ1647" s="325"/>
      <c r="CA1647" s="325"/>
      <c r="CB1647" s="325"/>
      <c r="CC1647" s="325"/>
      <c r="CD1647" s="325"/>
      <c r="CE1647" s="325"/>
      <c r="CF1647" s="325"/>
      <c r="CG1647" s="325"/>
      <c r="CH1647" s="325"/>
    </row>
    <row r="1648" spans="1:86" s="323" customFormat="1" x14ac:dyDescent="0.25">
      <c r="A1648" s="102"/>
      <c r="B1648" s="102"/>
      <c r="C1648" s="102"/>
      <c r="D1648" s="102"/>
      <c r="E1648" s="102"/>
      <c r="F1648" s="102"/>
      <c r="G1648" s="102"/>
      <c r="AH1648" s="324"/>
      <c r="AI1648" s="324"/>
      <c r="AP1648" s="324"/>
      <c r="AQ1648" s="324"/>
      <c r="BD1648" s="324"/>
      <c r="BE1648" s="324"/>
      <c r="BF1648" s="324"/>
      <c r="BG1648" s="324"/>
      <c r="BH1648" s="324"/>
      <c r="BI1648" s="324"/>
      <c r="BJ1648" s="324"/>
      <c r="BK1648" s="324"/>
      <c r="BL1648" s="324"/>
      <c r="BM1648" s="324"/>
      <c r="BN1648" s="324"/>
      <c r="BO1648" s="324"/>
      <c r="BW1648" s="325"/>
      <c r="BX1648" s="325"/>
      <c r="BY1648" s="325"/>
      <c r="BZ1648" s="325"/>
      <c r="CA1648" s="325"/>
      <c r="CB1648" s="325"/>
      <c r="CC1648" s="325"/>
      <c r="CD1648" s="325"/>
      <c r="CE1648" s="325"/>
      <c r="CF1648" s="325"/>
      <c r="CG1648" s="325"/>
      <c r="CH1648" s="325"/>
    </row>
    <row r="1649" spans="1:86" s="323" customFormat="1" x14ac:dyDescent="0.25">
      <c r="A1649" s="102"/>
      <c r="B1649" s="102"/>
      <c r="C1649" s="102"/>
      <c r="D1649" s="102"/>
      <c r="E1649" s="102"/>
      <c r="F1649" s="102"/>
      <c r="G1649" s="102"/>
      <c r="AH1649" s="324"/>
      <c r="AI1649" s="324"/>
      <c r="AP1649" s="324"/>
      <c r="AQ1649" s="324"/>
      <c r="BD1649" s="324"/>
      <c r="BE1649" s="324"/>
      <c r="BF1649" s="324"/>
      <c r="BG1649" s="324"/>
      <c r="BH1649" s="324"/>
      <c r="BI1649" s="324"/>
      <c r="BJ1649" s="324"/>
      <c r="BK1649" s="324"/>
      <c r="BL1649" s="324"/>
      <c r="BM1649" s="324"/>
      <c r="BN1649" s="324"/>
      <c r="BO1649" s="324"/>
      <c r="BW1649" s="325"/>
      <c r="BX1649" s="325"/>
      <c r="BY1649" s="325"/>
      <c r="BZ1649" s="325"/>
      <c r="CA1649" s="325"/>
      <c r="CB1649" s="325"/>
      <c r="CC1649" s="325"/>
      <c r="CD1649" s="325"/>
      <c r="CE1649" s="325"/>
      <c r="CF1649" s="325"/>
      <c r="CG1649" s="325"/>
      <c r="CH1649" s="325"/>
    </row>
    <row r="1650" spans="1:86" s="323" customFormat="1" x14ac:dyDescent="0.25">
      <c r="A1650" s="102"/>
      <c r="B1650" s="102"/>
      <c r="C1650" s="102"/>
      <c r="D1650" s="102"/>
      <c r="E1650" s="102"/>
      <c r="F1650" s="102"/>
      <c r="G1650" s="102"/>
      <c r="AH1650" s="324"/>
      <c r="AI1650" s="324"/>
      <c r="AP1650" s="324"/>
      <c r="AQ1650" s="324"/>
      <c r="BD1650" s="324"/>
      <c r="BE1650" s="324"/>
      <c r="BF1650" s="324"/>
      <c r="BG1650" s="324"/>
      <c r="BH1650" s="324"/>
      <c r="BI1650" s="324"/>
      <c r="BJ1650" s="324"/>
      <c r="BK1650" s="324"/>
      <c r="BL1650" s="324"/>
      <c r="BM1650" s="324"/>
      <c r="BN1650" s="324"/>
      <c r="BO1650" s="324"/>
      <c r="BW1650" s="325"/>
      <c r="BX1650" s="325"/>
      <c r="BY1650" s="325"/>
      <c r="BZ1650" s="325"/>
      <c r="CA1650" s="325"/>
      <c r="CB1650" s="325"/>
      <c r="CC1650" s="325"/>
      <c r="CD1650" s="325"/>
      <c r="CE1650" s="325"/>
      <c r="CF1650" s="325"/>
      <c r="CG1650" s="325"/>
      <c r="CH1650" s="325"/>
    </row>
    <row r="1651" spans="1:86" s="323" customFormat="1" x14ac:dyDescent="0.25">
      <c r="A1651" s="102"/>
      <c r="B1651" s="102"/>
      <c r="C1651" s="102"/>
      <c r="D1651" s="102"/>
      <c r="E1651" s="102"/>
      <c r="F1651" s="102"/>
      <c r="G1651" s="102"/>
      <c r="AH1651" s="324"/>
      <c r="AI1651" s="324"/>
      <c r="AP1651" s="324"/>
      <c r="AQ1651" s="324"/>
      <c r="BD1651" s="324"/>
      <c r="BE1651" s="324"/>
      <c r="BF1651" s="324"/>
      <c r="BG1651" s="324"/>
      <c r="BH1651" s="324"/>
      <c r="BI1651" s="324"/>
      <c r="BJ1651" s="324"/>
      <c r="BK1651" s="324"/>
      <c r="BL1651" s="324"/>
      <c r="BM1651" s="324"/>
      <c r="BN1651" s="324"/>
      <c r="BO1651" s="324"/>
      <c r="BW1651" s="325"/>
      <c r="BX1651" s="325"/>
      <c r="BY1651" s="325"/>
      <c r="BZ1651" s="325"/>
      <c r="CA1651" s="325"/>
      <c r="CB1651" s="325"/>
      <c r="CC1651" s="325"/>
      <c r="CD1651" s="325"/>
      <c r="CE1651" s="325"/>
      <c r="CF1651" s="325"/>
      <c r="CG1651" s="325"/>
      <c r="CH1651" s="325"/>
    </row>
    <row r="1652" spans="1:86" s="323" customFormat="1" x14ac:dyDescent="0.25">
      <c r="A1652" s="102"/>
      <c r="B1652" s="102"/>
      <c r="C1652" s="102"/>
      <c r="D1652" s="102"/>
      <c r="E1652" s="102"/>
      <c r="F1652" s="102"/>
      <c r="G1652" s="102"/>
      <c r="AH1652" s="324"/>
      <c r="AI1652" s="324"/>
      <c r="AP1652" s="324"/>
      <c r="AQ1652" s="324"/>
      <c r="BD1652" s="324"/>
      <c r="BE1652" s="324"/>
      <c r="BF1652" s="324"/>
      <c r="BG1652" s="324"/>
      <c r="BH1652" s="324"/>
      <c r="BI1652" s="324"/>
      <c r="BJ1652" s="324"/>
      <c r="BK1652" s="324"/>
      <c r="BL1652" s="324"/>
      <c r="BM1652" s="324"/>
      <c r="BN1652" s="324"/>
      <c r="BO1652" s="324"/>
      <c r="BW1652" s="325"/>
      <c r="BX1652" s="325"/>
      <c r="BY1652" s="325"/>
      <c r="BZ1652" s="325"/>
      <c r="CA1652" s="325"/>
      <c r="CB1652" s="325"/>
      <c r="CC1652" s="325"/>
      <c r="CD1652" s="325"/>
      <c r="CE1652" s="325"/>
      <c r="CF1652" s="325"/>
      <c r="CG1652" s="325"/>
      <c r="CH1652" s="325"/>
    </row>
    <row r="1653" spans="1:86" s="323" customFormat="1" x14ac:dyDescent="0.25">
      <c r="A1653" s="102"/>
      <c r="B1653" s="102"/>
      <c r="C1653" s="102"/>
      <c r="D1653" s="102"/>
      <c r="E1653" s="102"/>
      <c r="F1653" s="102"/>
      <c r="G1653" s="102"/>
      <c r="AH1653" s="324"/>
      <c r="AI1653" s="324"/>
      <c r="AP1653" s="324"/>
      <c r="AQ1653" s="324"/>
      <c r="BD1653" s="324"/>
      <c r="BE1653" s="324"/>
      <c r="BF1653" s="324"/>
      <c r="BG1653" s="324"/>
      <c r="BH1653" s="324"/>
      <c r="BI1653" s="324"/>
      <c r="BJ1653" s="324"/>
      <c r="BK1653" s="324"/>
      <c r="BL1653" s="324"/>
      <c r="BM1653" s="324"/>
      <c r="BN1653" s="324"/>
      <c r="BO1653" s="324"/>
      <c r="BW1653" s="325"/>
      <c r="BX1653" s="325"/>
      <c r="BY1653" s="325"/>
      <c r="BZ1653" s="325"/>
      <c r="CA1653" s="325"/>
      <c r="CB1653" s="325"/>
      <c r="CC1653" s="325"/>
      <c r="CD1653" s="325"/>
      <c r="CE1653" s="325"/>
      <c r="CF1653" s="325"/>
      <c r="CG1653" s="325"/>
      <c r="CH1653" s="325"/>
    </row>
    <row r="1654" spans="1:86" s="323" customFormat="1" x14ac:dyDescent="0.25">
      <c r="A1654" s="102"/>
      <c r="B1654" s="102"/>
      <c r="C1654" s="102"/>
      <c r="D1654" s="102"/>
      <c r="E1654" s="102"/>
      <c r="F1654" s="102"/>
      <c r="G1654" s="102"/>
      <c r="AH1654" s="324"/>
      <c r="AI1654" s="324"/>
      <c r="AP1654" s="324"/>
      <c r="AQ1654" s="324"/>
      <c r="BD1654" s="324"/>
      <c r="BE1654" s="324"/>
      <c r="BF1654" s="324"/>
      <c r="BG1654" s="324"/>
      <c r="BH1654" s="324"/>
      <c r="BI1654" s="324"/>
      <c r="BJ1654" s="324"/>
      <c r="BK1654" s="324"/>
      <c r="BL1654" s="324"/>
      <c r="BM1654" s="324"/>
      <c r="BN1654" s="324"/>
      <c r="BO1654" s="324"/>
      <c r="BW1654" s="325"/>
      <c r="BX1654" s="325"/>
      <c r="BY1654" s="325"/>
      <c r="BZ1654" s="325"/>
      <c r="CA1654" s="325"/>
      <c r="CB1654" s="325"/>
      <c r="CC1654" s="325"/>
      <c r="CD1654" s="325"/>
      <c r="CE1654" s="325"/>
      <c r="CF1654" s="325"/>
      <c r="CG1654" s="325"/>
      <c r="CH1654" s="325"/>
    </row>
    <row r="1655" spans="1:86" s="323" customFormat="1" x14ac:dyDescent="0.25">
      <c r="A1655" s="102"/>
      <c r="B1655" s="102"/>
      <c r="C1655" s="102"/>
      <c r="D1655" s="102"/>
      <c r="E1655" s="102"/>
      <c r="F1655" s="102"/>
      <c r="G1655" s="102"/>
      <c r="AH1655" s="324"/>
      <c r="AI1655" s="324"/>
      <c r="AP1655" s="324"/>
      <c r="AQ1655" s="324"/>
      <c r="BD1655" s="324"/>
      <c r="BE1655" s="324"/>
      <c r="BF1655" s="324"/>
      <c r="BG1655" s="324"/>
      <c r="BH1655" s="324"/>
      <c r="BI1655" s="324"/>
      <c r="BJ1655" s="324"/>
      <c r="BK1655" s="324"/>
      <c r="BL1655" s="324"/>
      <c r="BM1655" s="324"/>
      <c r="BN1655" s="324"/>
      <c r="BO1655" s="324"/>
      <c r="BW1655" s="325"/>
      <c r="BX1655" s="325"/>
      <c r="BY1655" s="325"/>
      <c r="BZ1655" s="325"/>
      <c r="CA1655" s="325"/>
      <c r="CB1655" s="325"/>
      <c r="CC1655" s="325"/>
      <c r="CD1655" s="325"/>
      <c r="CE1655" s="325"/>
      <c r="CF1655" s="325"/>
      <c r="CG1655" s="325"/>
      <c r="CH1655" s="325"/>
    </row>
    <row r="1656" spans="1:86" s="323" customFormat="1" x14ac:dyDescent="0.25">
      <c r="A1656" s="102"/>
      <c r="B1656" s="102"/>
      <c r="C1656" s="102"/>
      <c r="D1656" s="102"/>
      <c r="E1656" s="102"/>
      <c r="F1656" s="102"/>
      <c r="G1656" s="102"/>
      <c r="AH1656" s="324"/>
      <c r="AI1656" s="324"/>
      <c r="AP1656" s="324"/>
      <c r="AQ1656" s="324"/>
      <c r="BD1656" s="324"/>
      <c r="BE1656" s="324"/>
      <c r="BF1656" s="324"/>
      <c r="BG1656" s="324"/>
      <c r="BH1656" s="324"/>
      <c r="BI1656" s="324"/>
      <c r="BJ1656" s="324"/>
      <c r="BK1656" s="324"/>
      <c r="BL1656" s="324"/>
      <c r="BM1656" s="324"/>
      <c r="BN1656" s="324"/>
      <c r="BO1656" s="324"/>
      <c r="BW1656" s="325"/>
      <c r="BX1656" s="325"/>
      <c r="BY1656" s="325"/>
      <c r="BZ1656" s="325"/>
      <c r="CA1656" s="325"/>
      <c r="CB1656" s="325"/>
      <c r="CC1656" s="325"/>
      <c r="CD1656" s="325"/>
      <c r="CE1656" s="325"/>
      <c r="CF1656" s="325"/>
      <c r="CG1656" s="325"/>
      <c r="CH1656" s="325"/>
    </row>
    <row r="1657" spans="1:86" s="323" customFormat="1" x14ac:dyDescent="0.25">
      <c r="A1657" s="102"/>
      <c r="B1657" s="102"/>
      <c r="C1657" s="102"/>
      <c r="D1657" s="102"/>
      <c r="E1657" s="102"/>
      <c r="F1657" s="102"/>
      <c r="G1657" s="102"/>
      <c r="AH1657" s="324"/>
      <c r="AI1657" s="324"/>
      <c r="AP1657" s="324"/>
      <c r="AQ1657" s="324"/>
      <c r="BD1657" s="324"/>
      <c r="BE1657" s="324"/>
      <c r="BF1657" s="324"/>
      <c r="BG1657" s="324"/>
      <c r="BH1657" s="324"/>
      <c r="BI1657" s="324"/>
      <c r="BJ1657" s="324"/>
      <c r="BK1657" s="324"/>
      <c r="BL1657" s="324"/>
      <c r="BM1657" s="324"/>
      <c r="BN1657" s="324"/>
      <c r="BO1657" s="324"/>
      <c r="BW1657" s="325"/>
      <c r="BX1657" s="325"/>
      <c r="BY1657" s="325"/>
      <c r="BZ1657" s="325"/>
      <c r="CA1657" s="325"/>
      <c r="CB1657" s="325"/>
      <c r="CC1657" s="325"/>
      <c r="CD1657" s="325"/>
      <c r="CE1657" s="325"/>
      <c r="CF1657" s="325"/>
      <c r="CG1657" s="325"/>
      <c r="CH1657" s="325"/>
    </row>
    <row r="1658" spans="1:86" s="323" customFormat="1" x14ac:dyDescent="0.25">
      <c r="A1658" s="102"/>
      <c r="B1658" s="102"/>
      <c r="C1658" s="102"/>
      <c r="D1658" s="102"/>
      <c r="E1658" s="102"/>
      <c r="F1658" s="102"/>
      <c r="G1658" s="102"/>
      <c r="AH1658" s="324"/>
      <c r="AI1658" s="324"/>
      <c r="AP1658" s="324"/>
      <c r="AQ1658" s="324"/>
      <c r="BD1658" s="324"/>
      <c r="BE1658" s="324"/>
      <c r="BF1658" s="324"/>
      <c r="BG1658" s="324"/>
      <c r="BH1658" s="324"/>
      <c r="BI1658" s="324"/>
      <c r="BJ1658" s="324"/>
      <c r="BK1658" s="324"/>
      <c r="BL1658" s="324"/>
      <c r="BM1658" s="324"/>
      <c r="BN1658" s="324"/>
      <c r="BO1658" s="324"/>
      <c r="BW1658" s="325"/>
      <c r="BX1658" s="325"/>
      <c r="BY1658" s="325"/>
      <c r="BZ1658" s="325"/>
      <c r="CA1658" s="325"/>
      <c r="CB1658" s="325"/>
      <c r="CC1658" s="325"/>
      <c r="CD1658" s="325"/>
      <c r="CE1658" s="325"/>
      <c r="CF1658" s="325"/>
      <c r="CG1658" s="325"/>
      <c r="CH1658" s="325"/>
    </row>
    <row r="1659" spans="1:86" s="323" customFormat="1" x14ac:dyDescent="0.25">
      <c r="A1659" s="102"/>
      <c r="B1659" s="102"/>
      <c r="C1659" s="102"/>
      <c r="D1659" s="102"/>
      <c r="E1659" s="102"/>
      <c r="F1659" s="102"/>
      <c r="G1659" s="102"/>
      <c r="AH1659" s="324"/>
      <c r="AI1659" s="324"/>
      <c r="AP1659" s="324"/>
      <c r="AQ1659" s="324"/>
      <c r="BD1659" s="324"/>
      <c r="BE1659" s="324"/>
      <c r="BF1659" s="324"/>
      <c r="BG1659" s="324"/>
      <c r="BH1659" s="324"/>
      <c r="BI1659" s="324"/>
      <c r="BJ1659" s="324"/>
      <c r="BK1659" s="324"/>
      <c r="BL1659" s="324"/>
      <c r="BM1659" s="324"/>
      <c r="BN1659" s="324"/>
      <c r="BO1659" s="324"/>
      <c r="BW1659" s="325"/>
      <c r="BX1659" s="325"/>
      <c r="BY1659" s="325"/>
      <c r="BZ1659" s="325"/>
      <c r="CA1659" s="325"/>
      <c r="CB1659" s="325"/>
      <c r="CC1659" s="325"/>
      <c r="CD1659" s="325"/>
      <c r="CE1659" s="325"/>
      <c r="CF1659" s="325"/>
      <c r="CG1659" s="325"/>
      <c r="CH1659" s="325"/>
    </row>
    <row r="1660" spans="1:86" s="323" customFormat="1" x14ac:dyDescent="0.25">
      <c r="A1660" s="102"/>
      <c r="B1660" s="102"/>
      <c r="C1660" s="102"/>
      <c r="D1660" s="102"/>
      <c r="E1660" s="102"/>
      <c r="F1660" s="102"/>
      <c r="G1660" s="102"/>
      <c r="AH1660" s="324"/>
      <c r="AI1660" s="324"/>
      <c r="AP1660" s="324"/>
      <c r="AQ1660" s="324"/>
      <c r="BD1660" s="324"/>
      <c r="BE1660" s="324"/>
      <c r="BF1660" s="324"/>
      <c r="BG1660" s="324"/>
      <c r="BH1660" s="324"/>
      <c r="BI1660" s="324"/>
      <c r="BJ1660" s="324"/>
      <c r="BK1660" s="324"/>
      <c r="BL1660" s="324"/>
      <c r="BM1660" s="324"/>
      <c r="BN1660" s="324"/>
      <c r="BO1660" s="324"/>
      <c r="BW1660" s="325"/>
      <c r="BX1660" s="325"/>
      <c r="BY1660" s="325"/>
      <c r="BZ1660" s="325"/>
      <c r="CA1660" s="325"/>
      <c r="CB1660" s="325"/>
      <c r="CC1660" s="325"/>
      <c r="CD1660" s="325"/>
      <c r="CE1660" s="325"/>
      <c r="CF1660" s="325"/>
      <c r="CG1660" s="325"/>
      <c r="CH1660" s="325"/>
    </row>
    <row r="1661" spans="1:86" s="323" customFormat="1" x14ac:dyDescent="0.25">
      <c r="A1661" s="102"/>
      <c r="B1661" s="102"/>
      <c r="C1661" s="102"/>
      <c r="D1661" s="102"/>
      <c r="E1661" s="102"/>
      <c r="F1661" s="102"/>
      <c r="G1661" s="102"/>
      <c r="AH1661" s="324"/>
      <c r="AI1661" s="324"/>
      <c r="AP1661" s="324"/>
      <c r="AQ1661" s="324"/>
      <c r="BD1661" s="324"/>
      <c r="BE1661" s="324"/>
      <c r="BF1661" s="324"/>
      <c r="BG1661" s="324"/>
      <c r="BH1661" s="324"/>
      <c r="BI1661" s="324"/>
      <c r="BJ1661" s="324"/>
      <c r="BK1661" s="324"/>
      <c r="BL1661" s="324"/>
      <c r="BM1661" s="324"/>
      <c r="BN1661" s="324"/>
      <c r="BO1661" s="324"/>
      <c r="BW1661" s="325"/>
      <c r="BX1661" s="325"/>
      <c r="BY1661" s="325"/>
      <c r="BZ1661" s="325"/>
      <c r="CA1661" s="325"/>
      <c r="CB1661" s="325"/>
      <c r="CC1661" s="325"/>
      <c r="CD1661" s="325"/>
      <c r="CE1661" s="325"/>
      <c r="CF1661" s="325"/>
      <c r="CG1661" s="325"/>
      <c r="CH1661" s="325"/>
    </row>
    <row r="1662" spans="1:86" s="323" customFormat="1" x14ac:dyDescent="0.25">
      <c r="A1662" s="102"/>
      <c r="B1662" s="102"/>
      <c r="C1662" s="102"/>
      <c r="D1662" s="102"/>
      <c r="E1662" s="102"/>
      <c r="F1662" s="102"/>
      <c r="G1662" s="102"/>
      <c r="AH1662" s="324"/>
      <c r="AI1662" s="324"/>
      <c r="AP1662" s="324"/>
      <c r="AQ1662" s="324"/>
      <c r="BD1662" s="324"/>
      <c r="BE1662" s="324"/>
      <c r="BF1662" s="324"/>
      <c r="BG1662" s="324"/>
      <c r="BH1662" s="324"/>
      <c r="BI1662" s="324"/>
      <c r="BJ1662" s="324"/>
      <c r="BK1662" s="324"/>
      <c r="BL1662" s="324"/>
      <c r="BM1662" s="324"/>
      <c r="BN1662" s="324"/>
      <c r="BO1662" s="324"/>
      <c r="BW1662" s="325"/>
      <c r="BX1662" s="325"/>
      <c r="BY1662" s="325"/>
      <c r="BZ1662" s="325"/>
      <c r="CA1662" s="325"/>
      <c r="CB1662" s="325"/>
      <c r="CC1662" s="325"/>
      <c r="CD1662" s="325"/>
      <c r="CE1662" s="325"/>
      <c r="CF1662" s="325"/>
      <c r="CG1662" s="325"/>
      <c r="CH1662" s="325"/>
    </row>
    <row r="1663" spans="1:86" s="323" customFormat="1" x14ac:dyDescent="0.25">
      <c r="A1663" s="102"/>
      <c r="B1663" s="102"/>
      <c r="C1663" s="102"/>
      <c r="D1663" s="102"/>
      <c r="E1663" s="102"/>
      <c r="F1663" s="102"/>
      <c r="G1663" s="102"/>
      <c r="AH1663" s="324"/>
      <c r="AI1663" s="324"/>
      <c r="AP1663" s="324"/>
      <c r="AQ1663" s="324"/>
      <c r="BD1663" s="324"/>
      <c r="BE1663" s="324"/>
      <c r="BF1663" s="324"/>
      <c r="BG1663" s="324"/>
      <c r="BH1663" s="324"/>
      <c r="BI1663" s="324"/>
      <c r="BJ1663" s="324"/>
      <c r="BK1663" s="324"/>
      <c r="BL1663" s="324"/>
      <c r="BM1663" s="324"/>
      <c r="BN1663" s="324"/>
      <c r="BO1663" s="324"/>
      <c r="BW1663" s="325"/>
      <c r="BX1663" s="325"/>
      <c r="BY1663" s="325"/>
      <c r="BZ1663" s="325"/>
      <c r="CA1663" s="325"/>
      <c r="CB1663" s="325"/>
      <c r="CC1663" s="325"/>
      <c r="CD1663" s="325"/>
      <c r="CE1663" s="325"/>
      <c r="CF1663" s="325"/>
      <c r="CG1663" s="325"/>
      <c r="CH1663" s="325"/>
    </row>
    <row r="1664" spans="1:86" s="323" customFormat="1" x14ac:dyDescent="0.25">
      <c r="A1664" s="102"/>
      <c r="B1664" s="102"/>
      <c r="C1664" s="102"/>
      <c r="D1664" s="102"/>
      <c r="E1664" s="102"/>
      <c r="F1664" s="102"/>
      <c r="G1664" s="102"/>
      <c r="AH1664" s="324"/>
      <c r="AI1664" s="324"/>
      <c r="AP1664" s="324"/>
      <c r="AQ1664" s="324"/>
      <c r="BD1664" s="324"/>
      <c r="BE1664" s="324"/>
      <c r="BF1664" s="324"/>
      <c r="BG1664" s="324"/>
      <c r="BH1664" s="324"/>
      <c r="BI1664" s="324"/>
      <c r="BJ1664" s="324"/>
      <c r="BK1664" s="324"/>
      <c r="BL1664" s="324"/>
      <c r="BM1664" s="324"/>
      <c r="BN1664" s="324"/>
      <c r="BO1664" s="324"/>
      <c r="BW1664" s="325"/>
      <c r="BX1664" s="325"/>
      <c r="BY1664" s="325"/>
      <c r="BZ1664" s="325"/>
      <c r="CA1664" s="325"/>
      <c r="CB1664" s="325"/>
      <c r="CC1664" s="325"/>
      <c r="CD1664" s="325"/>
      <c r="CE1664" s="325"/>
      <c r="CF1664" s="325"/>
      <c r="CG1664" s="325"/>
      <c r="CH1664" s="325"/>
    </row>
    <row r="1665" spans="1:86" s="323" customFormat="1" x14ac:dyDescent="0.25">
      <c r="A1665" s="102"/>
      <c r="B1665" s="102"/>
      <c r="C1665" s="102"/>
      <c r="D1665" s="102"/>
      <c r="E1665" s="102"/>
      <c r="F1665" s="102"/>
      <c r="G1665" s="102"/>
      <c r="AH1665" s="324"/>
      <c r="AI1665" s="324"/>
      <c r="AP1665" s="324"/>
      <c r="AQ1665" s="324"/>
      <c r="BD1665" s="324"/>
      <c r="BE1665" s="324"/>
      <c r="BF1665" s="324"/>
      <c r="BG1665" s="324"/>
      <c r="BH1665" s="324"/>
      <c r="BI1665" s="324"/>
      <c r="BJ1665" s="324"/>
      <c r="BK1665" s="324"/>
      <c r="BL1665" s="324"/>
      <c r="BM1665" s="324"/>
      <c r="BN1665" s="324"/>
      <c r="BO1665" s="324"/>
      <c r="BW1665" s="325"/>
      <c r="BX1665" s="325"/>
      <c r="BY1665" s="325"/>
      <c r="BZ1665" s="325"/>
      <c r="CA1665" s="325"/>
      <c r="CB1665" s="325"/>
      <c r="CC1665" s="325"/>
      <c r="CD1665" s="325"/>
      <c r="CE1665" s="325"/>
      <c r="CF1665" s="325"/>
      <c r="CG1665" s="325"/>
      <c r="CH1665" s="325"/>
    </row>
    <row r="1666" spans="1:86" s="323" customFormat="1" x14ac:dyDescent="0.25">
      <c r="A1666" s="102"/>
      <c r="B1666" s="102"/>
      <c r="C1666" s="102"/>
      <c r="D1666" s="102"/>
      <c r="E1666" s="102"/>
      <c r="F1666" s="102"/>
      <c r="G1666" s="102"/>
      <c r="AH1666" s="324"/>
      <c r="AI1666" s="324"/>
      <c r="AP1666" s="324"/>
      <c r="AQ1666" s="324"/>
      <c r="BD1666" s="324"/>
      <c r="BE1666" s="324"/>
      <c r="BF1666" s="324"/>
      <c r="BG1666" s="324"/>
      <c r="BH1666" s="324"/>
      <c r="BI1666" s="324"/>
      <c r="BJ1666" s="324"/>
      <c r="BK1666" s="324"/>
      <c r="BL1666" s="324"/>
      <c r="BM1666" s="324"/>
      <c r="BN1666" s="324"/>
      <c r="BO1666" s="324"/>
      <c r="BW1666" s="325"/>
      <c r="BX1666" s="325"/>
      <c r="BY1666" s="325"/>
      <c r="BZ1666" s="325"/>
      <c r="CA1666" s="325"/>
      <c r="CB1666" s="325"/>
      <c r="CC1666" s="325"/>
      <c r="CD1666" s="325"/>
      <c r="CE1666" s="325"/>
      <c r="CF1666" s="325"/>
      <c r="CG1666" s="325"/>
      <c r="CH1666" s="325"/>
    </row>
    <row r="1667" spans="1:86" s="323" customFormat="1" x14ac:dyDescent="0.25">
      <c r="A1667" s="102"/>
      <c r="B1667" s="102"/>
      <c r="C1667" s="102"/>
      <c r="D1667" s="102"/>
      <c r="E1667" s="102"/>
      <c r="F1667" s="102"/>
      <c r="G1667" s="102"/>
      <c r="AH1667" s="324"/>
      <c r="AI1667" s="324"/>
      <c r="AP1667" s="324"/>
      <c r="AQ1667" s="324"/>
      <c r="BD1667" s="324"/>
      <c r="BE1667" s="324"/>
      <c r="BF1667" s="324"/>
      <c r="BG1667" s="324"/>
      <c r="BH1667" s="324"/>
      <c r="BI1667" s="324"/>
      <c r="BJ1667" s="324"/>
      <c r="BK1667" s="324"/>
      <c r="BL1667" s="324"/>
      <c r="BM1667" s="324"/>
      <c r="BN1667" s="324"/>
      <c r="BO1667" s="324"/>
      <c r="BW1667" s="325"/>
      <c r="BX1667" s="325"/>
      <c r="BY1667" s="325"/>
      <c r="BZ1667" s="325"/>
      <c r="CA1667" s="325"/>
      <c r="CB1667" s="325"/>
      <c r="CC1667" s="325"/>
      <c r="CD1667" s="325"/>
      <c r="CE1667" s="325"/>
      <c r="CF1667" s="325"/>
      <c r="CG1667" s="325"/>
      <c r="CH1667" s="325"/>
    </row>
    <row r="1668" spans="1:86" s="323" customFormat="1" x14ac:dyDescent="0.25">
      <c r="A1668" s="102"/>
      <c r="B1668" s="102"/>
      <c r="C1668" s="102"/>
      <c r="D1668" s="102"/>
      <c r="E1668" s="102"/>
      <c r="F1668" s="102"/>
      <c r="G1668" s="102"/>
      <c r="AH1668" s="324"/>
      <c r="AI1668" s="324"/>
      <c r="AP1668" s="324"/>
      <c r="AQ1668" s="324"/>
      <c r="BD1668" s="324"/>
      <c r="BE1668" s="324"/>
      <c r="BF1668" s="324"/>
      <c r="BG1668" s="324"/>
      <c r="BH1668" s="324"/>
      <c r="BI1668" s="324"/>
      <c r="BJ1668" s="324"/>
      <c r="BK1668" s="324"/>
      <c r="BL1668" s="324"/>
      <c r="BM1668" s="324"/>
      <c r="BN1668" s="324"/>
      <c r="BO1668" s="324"/>
      <c r="BW1668" s="325"/>
      <c r="BX1668" s="325"/>
      <c r="BY1668" s="325"/>
      <c r="BZ1668" s="325"/>
      <c r="CA1668" s="325"/>
      <c r="CB1668" s="325"/>
      <c r="CC1668" s="325"/>
      <c r="CD1668" s="325"/>
      <c r="CE1668" s="325"/>
      <c r="CF1668" s="325"/>
      <c r="CG1668" s="325"/>
      <c r="CH1668" s="325"/>
    </row>
    <row r="1669" spans="1:86" s="323" customFormat="1" x14ac:dyDescent="0.25">
      <c r="A1669" s="102"/>
      <c r="B1669" s="102"/>
      <c r="C1669" s="102"/>
      <c r="D1669" s="102"/>
      <c r="E1669" s="102"/>
      <c r="F1669" s="102"/>
      <c r="G1669" s="102"/>
      <c r="AH1669" s="324"/>
      <c r="AI1669" s="324"/>
      <c r="AP1669" s="324"/>
      <c r="AQ1669" s="324"/>
      <c r="BD1669" s="324"/>
      <c r="BE1669" s="324"/>
      <c r="BF1669" s="324"/>
      <c r="BG1669" s="324"/>
      <c r="BH1669" s="324"/>
      <c r="BI1669" s="324"/>
      <c r="BJ1669" s="324"/>
      <c r="BK1669" s="324"/>
      <c r="BL1669" s="324"/>
      <c r="BM1669" s="324"/>
      <c r="BN1669" s="324"/>
      <c r="BO1669" s="324"/>
      <c r="BW1669" s="325"/>
      <c r="BX1669" s="325"/>
      <c r="BY1669" s="325"/>
      <c r="BZ1669" s="325"/>
      <c r="CA1669" s="325"/>
      <c r="CB1669" s="325"/>
      <c r="CC1669" s="325"/>
      <c r="CD1669" s="325"/>
      <c r="CE1669" s="325"/>
      <c r="CF1669" s="325"/>
      <c r="CG1669" s="325"/>
      <c r="CH1669" s="325"/>
    </row>
    <row r="1670" spans="1:86" s="323" customFormat="1" x14ac:dyDescent="0.25">
      <c r="A1670" s="102"/>
      <c r="B1670" s="102"/>
      <c r="C1670" s="102"/>
      <c r="D1670" s="102"/>
      <c r="E1670" s="102"/>
      <c r="F1670" s="102"/>
      <c r="G1670" s="102"/>
      <c r="AH1670" s="324"/>
      <c r="AI1670" s="324"/>
      <c r="AP1670" s="324"/>
      <c r="AQ1670" s="324"/>
      <c r="BD1670" s="324"/>
      <c r="BE1670" s="324"/>
      <c r="BF1670" s="324"/>
      <c r="BG1670" s="324"/>
      <c r="BH1670" s="324"/>
      <c r="BI1670" s="324"/>
      <c r="BJ1670" s="324"/>
      <c r="BK1670" s="324"/>
      <c r="BL1670" s="324"/>
      <c r="BM1670" s="324"/>
      <c r="BN1670" s="324"/>
      <c r="BO1670" s="324"/>
      <c r="BW1670" s="325"/>
      <c r="BX1670" s="325"/>
      <c r="BY1670" s="325"/>
      <c r="BZ1670" s="325"/>
      <c r="CA1670" s="325"/>
      <c r="CB1670" s="325"/>
      <c r="CC1670" s="325"/>
      <c r="CD1670" s="325"/>
      <c r="CE1670" s="325"/>
      <c r="CF1670" s="325"/>
      <c r="CG1670" s="325"/>
      <c r="CH1670" s="325"/>
    </row>
    <row r="1671" spans="1:86" s="323" customFormat="1" x14ac:dyDescent="0.25">
      <c r="A1671" s="102"/>
      <c r="B1671" s="102"/>
      <c r="C1671" s="102"/>
      <c r="D1671" s="102"/>
      <c r="E1671" s="102"/>
      <c r="F1671" s="102"/>
      <c r="G1671" s="102"/>
      <c r="AH1671" s="324"/>
      <c r="AI1671" s="324"/>
      <c r="AP1671" s="324"/>
      <c r="AQ1671" s="324"/>
      <c r="BD1671" s="324"/>
      <c r="BE1671" s="324"/>
      <c r="BF1671" s="324"/>
      <c r="BG1671" s="324"/>
      <c r="BH1671" s="324"/>
      <c r="BI1671" s="324"/>
      <c r="BJ1671" s="324"/>
      <c r="BK1671" s="324"/>
      <c r="BL1671" s="324"/>
      <c r="BM1671" s="324"/>
      <c r="BN1671" s="324"/>
      <c r="BO1671" s="324"/>
      <c r="BW1671" s="325"/>
      <c r="BX1671" s="325"/>
      <c r="BY1671" s="325"/>
      <c r="BZ1671" s="325"/>
      <c r="CA1671" s="325"/>
      <c r="CB1671" s="325"/>
      <c r="CC1671" s="325"/>
      <c r="CD1671" s="325"/>
      <c r="CE1671" s="325"/>
      <c r="CF1671" s="325"/>
      <c r="CG1671" s="325"/>
      <c r="CH1671" s="325"/>
    </row>
    <row r="1672" spans="1:86" s="323" customFormat="1" x14ac:dyDescent="0.25">
      <c r="A1672" s="102"/>
      <c r="B1672" s="102"/>
      <c r="C1672" s="102"/>
      <c r="D1672" s="102"/>
      <c r="E1672" s="102"/>
      <c r="F1672" s="102"/>
      <c r="G1672" s="102"/>
      <c r="AH1672" s="324"/>
      <c r="AI1672" s="324"/>
      <c r="AP1672" s="324"/>
      <c r="AQ1672" s="324"/>
      <c r="BD1672" s="324"/>
      <c r="BE1672" s="324"/>
      <c r="BF1672" s="324"/>
      <c r="BG1672" s="324"/>
      <c r="BH1672" s="324"/>
      <c r="BI1672" s="324"/>
      <c r="BJ1672" s="324"/>
      <c r="BK1672" s="324"/>
      <c r="BL1672" s="324"/>
      <c r="BM1672" s="324"/>
      <c r="BN1672" s="324"/>
      <c r="BO1672" s="324"/>
      <c r="BW1672" s="325"/>
      <c r="BX1672" s="325"/>
      <c r="BY1672" s="325"/>
      <c r="BZ1672" s="325"/>
      <c r="CA1672" s="325"/>
      <c r="CB1672" s="325"/>
      <c r="CC1672" s="325"/>
      <c r="CD1672" s="325"/>
      <c r="CE1672" s="325"/>
      <c r="CF1672" s="325"/>
      <c r="CG1672" s="325"/>
      <c r="CH1672" s="325"/>
    </row>
    <row r="1673" spans="1:86" s="323" customFormat="1" x14ac:dyDescent="0.25">
      <c r="A1673" s="102"/>
      <c r="B1673" s="102"/>
      <c r="C1673" s="102"/>
      <c r="D1673" s="102"/>
      <c r="E1673" s="102"/>
      <c r="F1673" s="102"/>
      <c r="G1673" s="102"/>
      <c r="AH1673" s="324"/>
      <c r="AI1673" s="324"/>
      <c r="AP1673" s="324"/>
      <c r="AQ1673" s="324"/>
      <c r="BD1673" s="324"/>
      <c r="BE1673" s="324"/>
      <c r="BF1673" s="324"/>
      <c r="BG1673" s="324"/>
      <c r="BH1673" s="324"/>
      <c r="BI1673" s="324"/>
      <c r="BJ1673" s="324"/>
      <c r="BK1673" s="324"/>
      <c r="BL1673" s="324"/>
      <c r="BM1673" s="324"/>
      <c r="BN1673" s="324"/>
      <c r="BO1673" s="324"/>
      <c r="BW1673" s="325"/>
      <c r="BX1673" s="325"/>
      <c r="BY1673" s="325"/>
      <c r="BZ1673" s="325"/>
      <c r="CA1673" s="325"/>
      <c r="CB1673" s="325"/>
      <c r="CC1673" s="325"/>
      <c r="CD1673" s="325"/>
      <c r="CE1673" s="325"/>
      <c r="CF1673" s="325"/>
      <c r="CG1673" s="325"/>
      <c r="CH1673" s="325"/>
    </row>
    <row r="1674" spans="1:86" s="323" customFormat="1" x14ac:dyDescent="0.25">
      <c r="A1674" s="102"/>
      <c r="B1674" s="102"/>
      <c r="C1674" s="102"/>
      <c r="D1674" s="102"/>
      <c r="E1674" s="102"/>
      <c r="F1674" s="102"/>
      <c r="G1674" s="102"/>
      <c r="AH1674" s="324"/>
      <c r="AI1674" s="324"/>
      <c r="AP1674" s="324"/>
      <c r="AQ1674" s="324"/>
      <c r="BD1674" s="324"/>
      <c r="BE1674" s="324"/>
      <c r="BF1674" s="324"/>
      <c r="BG1674" s="324"/>
      <c r="BH1674" s="324"/>
      <c r="BI1674" s="324"/>
      <c r="BJ1674" s="324"/>
      <c r="BK1674" s="324"/>
      <c r="BL1674" s="324"/>
      <c r="BM1674" s="324"/>
      <c r="BN1674" s="324"/>
      <c r="BO1674" s="324"/>
      <c r="BW1674" s="325"/>
      <c r="BX1674" s="325"/>
      <c r="BY1674" s="325"/>
      <c r="BZ1674" s="325"/>
      <c r="CA1674" s="325"/>
      <c r="CB1674" s="325"/>
      <c r="CC1674" s="325"/>
      <c r="CD1674" s="325"/>
      <c r="CE1674" s="325"/>
      <c r="CF1674" s="325"/>
      <c r="CG1674" s="325"/>
      <c r="CH1674" s="325"/>
    </row>
    <row r="1675" spans="1:86" s="323" customFormat="1" x14ac:dyDescent="0.25">
      <c r="A1675" s="102"/>
      <c r="B1675" s="102"/>
      <c r="C1675" s="102"/>
      <c r="D1675" s="102"/>
      <c r="E1675" s="102"/>
      <c r="F1675" s="102"/>
      <c r="G1675" s="102"/>
      <c r="AH1675" s="324"/>
      <c r="AI1675" s="324"/>
      <c r="AP1675" s="324"/>
      <c r="AQ1675" s="324"/>
      <c r="BD1675" s="324"/>
      <c r="BE1675" s="324"/>
      <c r="BF1675" s="324"/>
      <c r="BG1675" s="324"/>
      <c r="BH1675" s="324"/>
      <c r="BI1675" s="324"/>
      <c r="BJ1675" s="324"/>
      <c r="BK1675" s="324"/>
      <c r="BL1675" s="324"/>
      <c r="BM1675" s="324"/>
      <c r="BN1675" s="324"/>
      <c r="BO1675" s="324"/>
      <c r="BW1675" s="325"/>
      <c r="BX1675" s="325"/>
      <c r="BY1675" s="325"/>
      <c r="BZ1675" s="325"/>
      <c r="CA1675" s="325"/>
      <c r="CB1675" s="325"/>
      <c r="CC1675" s="325"/>
      <c r="CD1675" s="325"/>
      <c r="CE1675" s="325"/>
      <c r="CF1675" s="325"/>
      <c r="CG1675" s="325"/>
      <c r="CH1675" s="325"/>
    </row>
    <row r="1676" spans="1:86" s="323" customFormat="1" x14ac:dyDescent="0.25">
      <c r="A1676" s="102"/>
      <c r="B1676" s="102"/>
      <c r="C1676" s="102"/>
      <c r="D1676" s="102"/>
      <c r="E1676" s="102"/>
      <c r="F1676" s="102"/>
      <c r="G1676" s="102"/>
      <c r="AH1676" s="324"/>
      <c r="AI1676" s="324"/>
      <c r="AP1676" s="324"/>
      <c r="AQ1676" s="324"/>
      <c r="BD1676" s="324"/>
      <c r="BE1676" s="324"/>
      <c r="BF1676" s="324"/>
      <c r="BG1676" s="324"/>
      <c r="BH1676" s="324"/>
      <c r="BI1676" s="324"/>
      <c r="BJ1676" s="324"/>
      <c r="BK1676" s="324"/>
      <c r="BL1676" s="324"/>
      <c r="BM1676" s="324"/>
      <c r="BN1676" s="324"/>
      <c r="BO1676" s="324"/>
      <c r="BW1676" s="325"/>
      <c r="BX1676" s="325"/>
      <c r="BY1676" s="325"/>
      <c r="BZ1676" s="325"/>
      <c r="CA1676" s="325"/>
      <c r="CB1676" s="325"/>
      <c r="CC1676" s="325"/>
      <c r="CD1676" s="325"/>
      <c r="CE1676" s="325"/>
      <c r="CF1676" s="325"/>
      <c r="CG1676" s="325"/>
      <c r="CH1676" s="325"/>
    </row>
    <row r="1677" spans="1:86" s="323" customFormat="1" x14ac:dyDescent="0.25">
      <c r="A1677" s="102"/>
      <c r="B1677" s="102"/>
      <c r="C1677" s="102"/>
      <c r="D1677" s="102"/>
      <c r="E1677" s="102"/>
      <c r="F1677" s="102"/>
      <c r="G1677" s="102"/>
      <c r="AH1677" s="324"/>
      <c r="AI1677" s="324"/>
      <c r="AP1677" s="324"/>
      <c r="AQ1677" s="324"/>
      <c r="BD1677" s="324"/>
      <c r="BE1677" s="324"/>
      <c r="BF1677" s="324"/>
      <c r="BG1677" s="324"/>
      <c r="BH1677" s="324"/>
      <c r="BI1677" s="324"/>
      <c r="BJ1677" s="324"/>
      <c r="BK1677" s="324"/>
      <c r="BL1677" s="324"/>
      <c r="BM1677" s="324"/>
      <c r="BN1677" s="324"/>
      <c r="BO1677" s="324"/>
      <c r="BW1677" s="325"/>
      <c r="BX1677" s="325"/>
      <c r="BY1677" s="325"/>
      <c r="BZ1677" s="325"/>
      <c r="CA1677" s="325"/>
      <c r="CB1677" s="325"/>
      <c r="CC1677" s="325"/>
      <c r="CD1677" s="325"/>
      <c r="CE1677" s="325"/>
      <c r="CF1677" s="325"/>
      <c r="CG1677" s="325"/>
      <c r="CH1677" s="325"/>
    </row>
    <row r="1678" spans="1:86" s="323" customFormat="1" x14ac:dyDescent="0.25">
      <c r="A1678" s="102"/>
      <c r="B1678" s="102"/>
      <c r="C1678" s="102"/>
      <c r="D1678" s="102"/>
      <c r="E1678" s="102"/>
      <c r="F1678" s="102"/>
      <c r="G1678" s="102"/>
      <c r="AH1678" s="324"/>
      <c r="AI1678" s="324"/>
      <c r="AP1678" s="324"/>
      <c r="AQ1678" s="324"/>
      <c r="BD1678" s="324"/>
      <c r="BE1678" s="324"/>
      <c r="BF1678" s="324"/>
      <c r="BG1678" s="324"/>
      <c r="BH1678" s="324"/>
      <c r="BI1678" s="324"/>
      <c r="BJ1678" s="324"/>
      <c r="BK1678" s="324"/>
      <c r="BL1678" s="324"/>
      <c r="BM1678" s="324"/>
      <c r="BN1678" s="324"/>
      <c r="BO1678" s="324"/>
      <c r="BW1678" s="325"/>
      <c r="BX1678" s="325"/>
      <c r="BY1678" s="325"/>
      <c r="BZ1678" s="325"/>
      <c r="CA1678" s="325"/>
      <c r="CB1678" s="325"/>
      <c r="CC1678" s="325"/>
      <c r="CD1678" s="325"/>
      <c r="CE1678" s="325"/>
      <c r="CF1678" s="325"/>
      <c r="CG1678" s="325"/>
      <c r="CH1678" s="325"/>
    </row>
    <row r="1679" spans="1:86" s="323" customFormat="1" x14ac:dyDescent="0.25">
      <c r="A1679" s="102"/>
      <c r="B1679" s="102"/>
      <c r="C1679" s="102"/>
      <c r="D1679" s="102"/>
      <c r="E1679" s="102"/>
      <c r="F1679" s="102"/>
      <c r="G1679" s="102"/>
      <c r="AH1679" s="324"/>
      <c r="AI1679" s="324"/>
      <c r="AP1679" s="324"/>
      <c r="AQ1679" s="324"/>
      <c r="BD1679" s="324"/>
      <c r="BE1679" s="324"/>
      <c r="BF1679" s="324"/>
      <c r="BG1679" s="324"/>
      <c r="BH1679" s="324"/>
      <c r="BI1679" s="324"/>
      <c r="BJ1679" s="324"/>
      <c r="BK1679" s="324"/>
      <c r="BL1679" s="324"/>
      <c r="BM1679" s="324"/>
      <c r="BN1679" s="324"/>
      <c r="BO1679" s="324"/>
      <c r="BW1679" s="325"/>
      <c r="BX1679" s="325"/>
      <c r="BY1679" s="325"/>
      <c r="BZ1679" s="325"/>
      <c r="CA1679" s="325"/>
      <c r="CB1679" s="325"/>
      <c r="CC1679" s="325"/>
      <c r="CD1679" s="325"/>
      <c r="CE1679" s="325"/>
      <c r="CF1679" s="325"/>
      <c r="CG1679" s="325"/>
      <c r="CH1679" s="325"/>
    </row>
    <row r="1680" spans="1:86" s="323" customFormat="1" x14ac:dyDescent="0.25">
      <c r="A1680" s="102"/>
      <c r="B1680" s="102"/>
      <c r="C1680" s="102"/>
      <c r="D1680" s="102"/>
      <c r="E1680" s="102"/>
      <c r="F1680" s="102"/>
      <c r="G1680" s="102"/>
      <c r="AH1680" s="324"/>
      <c r="AI1680" s="324"/>
      <c r="AP1680" s="324"/>
      <c r="AQ1680" s="324"/>
      <c r="BD1680" s="324"/>
      <c r="BE1680" s="324"/>
      <c r="BF1680" s="324"/>
      <c r="BG1680" s="324"/>
      <c r="BH1680" s="324"/>
      <c r="BI1680" s="324"/>
      <c r="BJ1680" s="324"/>
      <c r="BK1680" s="324"/>
      <c r="BL1680" s="324"/>
      <c r="BM1680" s="324"/>
      <c r="BN1680" s="324"/>
      <c r="BO1680" s="324"/>
      <c r="BW1680" s="325"/>
      <c r="BX1680" s="325"/>
      <c r="BY1680" s="325"/>
      <c r="BZ1680" s="325"/>
      <c r="CA1680" s="325"/>
      <c r="CB1680" s="325"/>
      <c r="CC1680" s="325"/>
      <c r="CD1680" s="325"/>
      <c r="CE1680" s="325"/>
      <c r="CF1680" s="325"/>
      <c r="CG1680" s="325"/>
      <c r="CH1680" s="325"/>
    </row>
    <row r="1681" spans="1:86" s="323" customFormat="1" x14ac:dyDescent="0.25">
      <c r="A1681" s="102"/>
      <c r="B1681" s="102"/>
      <c r="C1681" s="102"/>
      <c r="D1681" s="102"/>
      <c r="E1681" s="102"/>
      <c r="F1681" s="102"/>
      <c r="G1681" s="102"/>
      <c r="AH1681" s="324"/>
      <c r="AI1681" s="324"/>
      <c r="AP1681" s="324"/>
      <c r="AQ1681" s="324"/>
      <c r="BD1681" s="324"/>
      <c r="BE1681" s="324"/>
      <c r="BF1681" s="324"/>
      <c r="BG1681" s="324"/>
      <c r="BH1681" s="324"/>
      <c r="BI1681" s="324"/>
      <c r="BJ1681" s="324"/>
      <c r="BK1681" s="324"/>
      <c r="BL1681" s="324"/>
      <c r="BM1681" s="324"/>
      <c r="BN1681" s="324"/>
      <c r="BO1681" s="324"/>
      <c r="BW1681" s="325"/>
      <c r="BX1681" s="325"/>
      <c r="BY1681" s="325"/>
      <c r="BZ1681" s="325"/>
      <c r="CA1681" s="325"/>
      <c r="CB1681" s="325"/>
      <c r="CC1681" s="325"/>
      <c r="CD1681" s="325"/>
      <c r="CE1681" s="325"/>
      <c r="CF1681" s="325"/>
      <c r="CG1681" s="325"/>
      <c r="CH1681" s="325"/>
    </row>
    <row r="1682" spans="1:86" s="323" customFormat="1" x14ac:dyDescent="0.25">
      <c r="A1682" s="102"/>
      <c r="B1682" s="102"/>
      <c r="C1682" s="102"/>
      <c r="D1682" s="102"/>
      <c r="E1682" s="102"/>
      <c r="F1682" s="102"/>
      <c r="G1682" s="102"/>
      <c r="AH1682" s="324"/>
      <c r="AI1682" s="324"/>
      <c r="AP1682" s="324"/>
      <c r="AQ1682" s="324"/>
      <c r="BD1682" s="324"/>
      <c r="BE1682" s="324"/>
      <c r="BF1682" s="324"/>
      <c r="BG1682" s="324"/>
      <c r="BH1682" s="324"/>
      <c r="BI1682" s="324"/>
      <c r="BJ1682" s="324"/>
      <c r="BK1682" s="324"/>
      <c r="BL1682" s="324"/>
      <c r="BM1682" s="324"/>
      <c r="BN1682" s="324"/>
      <c r="BO1682" s="324"/>
      <c r="BW1682" s="325"/>
      <c r="BX1682" s="325"/>
      <c r="BY1682" s="325"/>
      <c r="BZ1682" s="325"/>
      <c r="CA1682" s="325"/>
      <c r="CB1682" s="325"/>
      <c r="CC1682" s="325"/>
      <c r="CD1682" s="325"/>
      <c r="CE1682" s="325"/>
      <c r="CF1682" s="325"/>
      <c r="CG1682" s="325"/>
      <c r="CH1682" s="325"/>
    </row>
    <row r="1683" spans="1:86" s="323" customFormat="1" x14ac:dyDescent="0.25">
      <c r="A1683" s="102"/>
      <c r="B1683" s="102"/>
      <c r="C1683" s="102"/>
      <c r="D1683" s="102"/>
      <c r="E1683" s="102"/>
      <c r="F1683" s="102"/>
      <c r="G1683" s="102"/>
      <c r="AH1683" s="324"/>
      <c r="AI1683" s="324"/>
      <c r="AP1683" s="324"/>
      <c r="AQ1683" s="324"/>
      <c r="BD1683" s="324"/>
      <c r="BE1683" s="324"/>
      <c r="BF1683" s="324"/>
      <c r="BG1683" s="324"/>
      <c r="BH1683" s="324"/>
      <c r="BI1683" s="324"/>
      <c r="BJ1683" s="324"/>
      <c r="BK1683" s="324"/>
      <c r="BL1683" s="324"/>
      <c r="BM1683" s="324"/>
      <c r="BN1683" s="324"/>
      <c r="BO1683" s="324"/>
      <c r="BW1683" s="325"/>
      <c r="BX1683" s="325"/>
      <c r="BY1683" s="325"/>
      <c r="BZ1683" s="325"/>
      <c r="CA1683" s="325"/>
      <c r="CB1683" s="325"/>
      <c r="CC1683" s="325"/>
      <c r="CD1683" s="325"/>
      <c r="CE1683" s="325"/>
      <c r="CF1683" s="325"/>
      <c r="CG1683" s="325"/>
      <c r="CH1683" s="325"/>
    </row>
    <row r="1684" spans="1:86" s="323" customFormat="1" x14ac:dyDescent="0.25">
      <c r="A1684" s="102"/>
      <c r="B1684" s="102"/>
      <c r="C1684" s="102"/>
      <c r="D1684" s="102"/>
      <c r="E1684" s="102"/>
      <c r="F1684" s="102"/>
      <c r="G1684" s="102"/>
      <c r="AH1684" s="324"/>
      <c r="AI1684" s="324"/>
      <c r="AP1684" s="324"/>
      <c r="AQ1684" s="324"/>
      <c r="BD1684" s="324"/>
      <c r="BE1684" s="324"/>
      <c r="BF1684" s="324"/>
      <c r="BG1684" s="324"/>
      <c r="BH1684" s="324"/>
      <c r="BI1684" s="324"/>
      <c r="BJ1684" s="324"/>
      <c r="BK1684" s="324"/>
      <c r="BL1684" s="324"/>
      <c r="BM1684" s="324"/>
      <c r="BN1684" s="324"/>
      <c r="BO1684" s="324"/>
      <c r="BW1684" s="325"/>
      <c r="BX1684" s="325"/>
      <c r="BY1684" s="325"/>
      <c r="BZ1684" s="325"/>
      <c r="CA1684" s="325"/>
      <c r="CB1684" s="325"/>
      <c r="CC1684" s="325"/>
      <c r="CD1684" s="325"/>
      <c r="CE1684" s="325"/>
      <c r="CF1684" s="325"/>
      <c r="CG1684" s="325"/>
      <c r="CH1684" s="325"/>
    </row>
    <row r="1685" spans="1:86" s="323" customFormat="1" x14ac:dyDescent="0.25">
      <c r="A1685" s="102"/>
      <c r="B1685" s="102"/>
      <c r="C1685" s="102"/>
      <c r="D1685" s="102"/>
      <c r="E1685" s="102"/>
      <c r="F1685" s="102"/>
      <c r="G1685" s="102"/>
      <c r="AH1685" s="324"/>
      <c r="AI1685" s="324"/>
      <c r="AP1685" s="324"/>
      <c r="AQ1685" s="324"/>
      <c r="BD1685" s="324"/>
      <c r="BE1685" s="324"/>
      <c r="BF1685" s="324"/>
      <c r="BG1685" s="324"/>
      <c r="BH1685" s="324"/>
      <c r="BI1685" s="324"/>
      <c r="BJ1685" s="324"/>
      <c r="BK1685" s="324"/>
      <c r="BL1685" s="324"/>
      <c r="BM1685" s="324"/>
      <c r="BN1685" s="324"/>
      <c r="BO1685" s="324"/>
      <c r="BW1685" s="325"/>
      <c r="BX1685" s="325"/>
      <c r="BY1685" s="325"/>
      <c r="BZ1685" s="325"/>
      <c r="CA1685" s="325"/>
      <c r="CB1685" s="325"/>
      <c r="CC1685" s="325"/>
      <c r="CD1685" s="325"/>
      <c r="CE1685" s="325"/>
      <c r="CF1685" s="325"/>
      <c r="CG1685" s="325"/>
      <c r="CH1685" s="325"/>
    </row>
    <row r="1686" spans="1:86" s="323" customFormat="1" x14ac:dyDescent="0.25">
      <c r="A1686" s="102"/>
      <c r="B1686" s="102"/>
      <c r="C1686" s="102"/>
      <c r="D1686" s="102"/>
      <c r="E1686" s="102"/>
      <c r="F1686" s="102"/>
      <c r="G1686" s="102"/>
      <c r="AH1686" s="324"/>
      <c r="AI1686" s="324"/>
      <c r="AP1686" s="324"/>
      <c r="AQ1686" s="324"/>
      <c r="BD1686" s="324"/>
      <c r="BE1686" s="324"/>
      <c r="BF1686" s="324"/>
      <c r="BG1686" s="324"/>
      <c r="BH1686" s="324"/>
      <c r="BI1686" s="324"/>
      <c r="BJ1686" s="324"/>
      <c r="BK1686" s="324"/>
      <c r="BL1686" s="324"/>
      <c r="BM1686" s="324"/>
      <c r="BN1686" s="324"/>
      <c r="BO1686" s="324"/>
      <c r="BW1686" s="325"/>
      <c r="BX1686" s="325"/>
      <c r="BY1686" s="325"/>
      <c r="BZ1686" s="325"/>
      <c r="CA1686" s="325"/>
      <c r="CB1686" s="325"/>
      <c r="CC1686" s="325"/>
      <c r="CD1686" s="325"/>
      <c r="CE1686" s="325"/>
      <c r="CF1686" s="325"/>
      <c r="CG1686" s="325"/>
      <c r="CH1686" s="325"/>
    </row>
    <row r="1687" spans="1:86" s="323" customFormat="1" x14ac:dyDescent="0.25">
      <c r="A1687" s="102"/>
      <c r="B1687" s="102"/>
      <c r="C1687" s="102"/>
      <c r="D1687" s="102"/>
      <c r="E1687" s="102"/>
      <c r="F1687" s="102"/>
      <c r="G1687" s="102"/>
      <c r="AH1687" s="324"/>
      <c r="AI1687" s="324"/>
      <c r="AP1687" s="324"/>
      <c r="AQ1687" s="324"/>
      <c r="BD1687" s="324"/>
      <c r="BE1687" s="324"/>
      <c r="BF1687" s="324"/>
      <c r="BG1687" s="324"/>
      <c r="BH1687" s="324"/>
      <c r="BI1687" s="324"/>
      <c r="BJ1687" s="324"/>
      <c r="BK1687" s="324"/>
      <c r="BL1687" s="324"/>
      <c r="BM1687" s="324"/>
      <c r="BN1687" s="324"/>
      <c r="BO1687" s="324"/>
      <c r="BW1687" s="325"/>
      <c r="BX1687" s="325"/>
      <c r="BY1687" s="325"/>
      <c r="BZ1687" s="325"/>
      <c r="CA1687" s="325"/>
      <c r="CB1687" s="325"/>
      <c r="CC1687" s="325"/>
      <c r="CD1687" s="325"/>
      <c r="CE1687" s="325"/>
      <c r="CF1687" s="325"/>
      <c r="CG1687" s="325"/>
      <c r="CH1687" s="325"/>
    </row>
    <row r="1688" spans="1:86" s="323" customFormat="1" x14ac:dyDescent="0.25">
      <c r="A1688" s="102"/>
      <c r="B1688" s="102"/>
      <c r="C1688" s="102"/>
      <c r="D1688" s="102"/>
      <c r="E1688" s="102"/>
      <c r="F1688" s="102"/>
      <c r="G1688" s="102"/>
      <c r="AH1688" s="324"/>
      <c r="AI1688" s="324"/>
      <c r="AP1688" s="324"/>
      <c r="AQ1688" s="324"/>
      <c r="BD1688" s="324"/>
      <c r="BE1688" s="324"/>
      <c r="BF1688" s="324"/>
      <c r="BG1688" s="324"/>
      <c r="BH1688" s="324"/>
      <c r="BI1688" s="324"/>
      <c r="BJ1688" s="324"/>
      <c r="BK1688" s="324"/>
      <c r="BL1688" s="324"/>
      <c r="BM1688" s="324"/>
      <c r="BN1688" s="324"/>
      <c r="BO1688" s="324"/>
      <c r="BW1688" s="325"/>
      <c r="BX1688" s="325"/>
      <c r="BY1688" s="325"/>
      <c r="BZ1688" s="325"/>
      <c r="CA1688" s="325"/>
      <c r="CB1688" s="325"/>
      <c r="CC1688" s="325"/>
      <c r="CD1688" s="325"/>
      <c r="CE1688" s="325"/>
      <c r="CF1688" s="325"/>
      <c r="CG1688" s="325"/>
      <c r="CH1688" s="325"/>
    </row>
    <row r="1689" spans="1:86" s="323" customFormat="1" x14ac:dyDescent="0.25">
      <c r="A1689" s="102"/>
      <c r="B1689" s="102"/>
      <c r="C1689" s="102"/>
      <c r="D1689" s="102"/>
      <c r="E1689" s="102"/>
      <c r="F1689" s="102"/>
      <c r="G1689" s="102"/>
      <c r="AH1689" s="324"/>
      <c r="AI1689" s="324"/>
      <c r="AP1689" s="324"/>
      <c r="AQ1689" s="324"/>
      <c r="BD1689" s="324"/>
      <c r="BE1689" s="324"/>
      <c r="BF1689" s="324"/>
      <c r="BG1689" s="324"/>
      <c r="BH1689" s="324"/>
      <c r="BI1689" s="324"/>
      <c r="BJ1689" s="324"/>
      <c r="BK1689" s="324"/>
      <c r="BL1689" s="324"/>
      <c r="BM1689" s="324"/>
      <c r="BN1689" s="324"/>
      <c r="BO1689" s="324"/>
      <c r="BW1689" s="325"/>
      <c r="BX1689" s="325"/>
      <c r="BY1689" s="325"/>
      <c r="BZ1689" s="325"/>
      <c r="CA1689" s="325"/>
      <c r="CB1689" s="325"/>
      <c r="CC1689" s="325"/>
      <c r="CD1689" s="325"/>
      <c r="CE1689" s="325"/>
      <c r="CF1689" s="325"/>
      <c r="CG1689" s="325"/>
      <c r="CH1689" s="325"/>
    </row>
    <row r="1690" spans="1:86" s="323" customFormat="1" x14ac:dyDescent="0.25">
      <c r="A1690" s="102"/>
      <c r="B1690" s="102"/>
      <c r="C1690" s="102"/>
      <c r="D1690" s="102"/>
      <c r="E1690" s="102"/>
      <c r="F1690" s="102"/>
      <c r="G1690" s="102"/>
      <c r="AH1690" s="324"/>
      <c r="AI1690" s="324"/>
      <c r="AP1690" s="324"/>
      <c r="AQ1690" s="324"/>
      <c r="BD1690" s="324"/>
      <c r="BE1690" s="324"/>
      <c r="BF1690" s="324"/>
      <c r="BG1690" s="324"/>
      <c r="BH1690" s="324"/>
      <c r="BI1690" s="324"/>
      <c r="BJ1690" s="324"/>
      <c r="BK1690" s="324"/>
      <c r="BL1690" s="324"/>
      <c r="BM1690" s="324"/>
      <c r="BN1690" s="324"/>
      <c r="BO1690" s="324"/>
      <c r="BW1690" s="325"/>
      <c r="BX1690" s="325"/>
      <c r="BY1690" s="325"/>
      <c r="BZ1690" s="325"/>
      <c r="CA1690" s="325"/>
      <c r="CB1690" s="325"/>
      <c r="CC1690" s="325"/>
      <c r="CD1690" s="325"/>
      <c r="CE1690" s="325"/>
      <c r="CF1690" s="325"/>
      <c r="CG1690" s="325"/>
      <c r="CH1690" s="325"/>
    </row>
    <row r="1691" spans="1:86" s="323" customFormat="1" x14ac:dyDescent="0.25">
      <c r="A1691" s="102"/>
      <c r="B1691" s="102"/>
      <c r="C1691" s="102"/>
      <c r="D1691" s="102"/>
      <c r="E1691" s="102"/>
      <c r="F1691" s="102"/>
      <c r="G1691" s="102"/>
      <c r="AH1691" s="324"/>
      <c r="AI1691" s="324"/>
      <c r="AP1691" s="324"/>
      <c r="AQ1691" s="324"/>
      <c r="BD1691" s="324"/>
      <c r="BE1691" s="324"/>
      <c r="BF1691" s="324"/>
      <c r="BG1691" s="324"/>
      <c r="BH1691" s="324"/>
      <c r="BI1691" s="324"/>
      <c r="BJ1691" s="324"/>
      <c r="BK1691" s="324"/>
      <c r="BL1691" s="324"/>
      <c r="BM1691" s="324"/>
      <c r="BN1691" s="324"/>
      <c r="BO1691" s="324"/>
      <c r="BW1691" s="325"/>
      <c r="BX1691" s="325"/>
      <c r="BY1691" s="325"/>
      <c r="BZ1691" s="325"/>
      <c r="CA1691" s="325"/>
      <c r="CB1691" s="325"/>
      <c r="CC1691" s="325"/>
      <c r="CD1691" s="325"/>
      <c r="CE1691" s="325"/>
      <c r="CF1691" s="325"/>
      <c r="CG1691" s="325"/>
      <c r="CH1691" s="325"/>
    </row>
    <row r="1692" spans="1:86" s="323" customFormat="1" x14ac:dyDescent="0.25">
      <c r="A1692" s="102"/>
      <c r="B1692" s="102"/>
      <c r="C1692" s="102"/>
      <c r="D1692" s="102"/>
      <c r="E1692" s="102"/>
      <c r="F1692" s="102"/>
      <c r="G1692" s="102"/>
      <c r="AH1692" s="324"/>
      <c r="AI1692" s="324"/>
      <c r="AP1692" s="324"/>
      <c r="AQ1692" s="324"/>
      <c r="BD1692" s="324"/>
      <c r="BE1692" s="324"/>
      <c r="BF1692" s="324"/>
      <c r="BG1692" s="324"/>
      <c r="BH1692" s="324"/>
      <c r="BI1692" s="324"/>
      <c r="BJ1692" s="324"/>
      <c r="BK1692" s="324"/>
      <c r="BL1692" s="324"/>
      <c r="BM1692" s="324"/>
      <c r="BN1692" s="324"/>
      <c r="BO1692" s="324"/>
      <c r="BW1692" s="325"/>
      <c r="BX1692" s="325"/>
      <c r="BY1692" s="325"/>
      <c r="BZ1692" s="325"/>
      <c r="CA1692" s="325"/>
      <c r="CB1692" s="325"/>
      <c r="CC1692" s="325"/>
      <c r="CD1692" s="325"/>
      <c r="CE1692" s="325"/>
      <c r="CF1692" s="325"/>
      <c r="CG1692" s="325"/>
      <c r="CH1692" s="325"/>
    </row>
    <row r="1693" spans="1:86" s="323" customFormat="1" x14ac:dyDescent="0.25">
      <c r="A1693" s="102"/>
      <c r="B1693" s="102"/>
      <c r="C1693" s="102"/>
      <c r="D1693" s="102"/>
      <c r="E1693" s="102"/>
      <c r="F1693" s="102"/>
      <c r="G1693" s="102"/>
      <c r="AH1693" s="324"/>
      <c r="AI1693" s="324"/>
      <c r="AP1693" s="324"/>
      <c r="AQ1693" s="324"/>
      <c r="BD1693" s="324"/>
      <c r="BE1693" s="324"/>
      <c r="BF1693" s="324"/>
      <c r="BG1693" s="324"/>
      <c r="BH1693" s="324"/>
      <c r="BI1693" s="324"/>
      <c r="BJ1693" s="324"/>
      <c r="BK1693" s="324"/>
      <c r="BL1693" s="324"/>
      <c r="BM1693" s="324"/>
      <c r="BN1693" s="324"/>
      <c r="BO1693" s="324"/>
      <c r="BW1693" s="325"/>
      <c r="BX1693" s="325"/>
      <c r="BY1693" s="325"/>
      <c r="BZ1693" s="325"/>
      <c r="CA1693" s="325"/>
      <c r="CB1693" s="325"/>
      <c r="CC1693" s="325"/>
      <c r="CD1693" s="325"/>
      <c r="CE1693" s="325"/>
      <c r="CF1693" s="325"/>
      <c r="CG1693" s="325"/>
      <c r="CH1693" s="325"/>
    </row>
    <row r="1694" spans="1:86" s="323" customFormat="1" x14ac:dyDescent="0.25">
      <c r="A1694" s="102"/>
      <c r="B1694" s="102"/>
      <c r="C1694" s="102"/>
      <c r="D1694" s="102"/>
      <c r="E1694" s="102"/>
      <c r="F1694" s="102"/>
      <c r="G1694" s="102"/>
      <c r="AH1694" s="324"/>
      <c r="AI1694" s="324"/>
      <c r="AP1694" s="324"/>
      <c r="AQ1694" s="324"/>
      <c r="BD1694" s="324"/>
      <c r="BE1694" s="324"/>
      <c r="BF1694" s="324"/>
      <c r="BG1694" s="324"/>
      <c r="BH1694" s="324"/>
      <c r="BI1694" s="324"/>
      <c r="BJ1694" s="324"/>
      <c r="BK1694" s="324"/>
      <c r="BL1694" s="324"/>
      <c r="BM1694" s="324"/>
      <c r="BN1694" s="324"/>
      <c r="BO1694" s="324"/>
      <c r="BW1694" s="325"/>
      <c r="BX1694" s="325"/>
      <c r="BY1694" s="325"/>
      <c r="BZ1694" s="325"/>
      <c r="CA1694" s="325"/>
      <c r="CB1694" s="325"/>
      <c r="CC1694" s="325"/>
      <c r="CD1694" s="325"/>
      <c r="CE1694" s="325"/>
      <c r="CF1694" s="325"/>
      <c r="CG1694" s="325"/>
      <c r="CH1694" s="325"/>
    </row>
    <row r="1695" spans="1:86" s="323" customFormat="1" x14ac:dyDescent="0.25">
      <c r="A1695" s="102"/>
      <c r="B1695" s="102"/>
      <c r="C1695" s="102"/>
      <c r="D1695" s="102"/>
      <c r="E1695" s="102"/>
      <c r="F1695" s="102"/>
      <c r="G1695" s="102"/>
      <c r="AH1695" s="324"/>
      <c r="AI1695" s="324"/>
      <c r="AP1695" s="324"/>
      <c r="AQ1695" s="324"/>
      <c r="BD1695" s="324"/>
      <c r="BE1695" s="324"/>
      <c r="BF1695" s="324"/>
      <c r="BG1695" s="324"/>
      <c r="BH1695" s="324"/>
      <c r="BI1695" s="324"/>
      <c r="BJ1695" s="324"/>
      <c r="BK1695" s="324"/>
      <c r="BL1695" s="324"/>
      <c r="BM1695" s="324"/>
      <c r="BN1695" s="324"/>
      <c r="BO1695" s="324"/>
      <c r="BW1695" s="325"/>
      <c r="BX1695" s="325"/>
      <c r="BY1695" s="325"/>
      <c r="BZ1695" s="325"/>
      <c r="CA1695" s="325"/>
      <c r="CB1695" s="325"/>
      <c r="CC1695" s="325"/>
      <c r="CD1695" s="325"/>
      <c r="CE1695" s="325"/>
      <c r="CF1695" s="325"/>
      <c r="CG1695" s="325"/>
      <c r="CH1695" s="325"/>
    </row>
    <row r="1696" spans="1:86" s="323" customFormat="1" x14ac:dyDescent="0.25">
      <c r="A1696" s="102"/>
      <c r="B1696" s="102"/>
      <c r="C1696" s="102"/>
      <c r="D1696" s="102"/>
      <c r="E1696" s="102"/>
      <c r="F1696" s="102"/>
      <c r="G1696" s="102"/>
      <c r="AH1696" s="324"/>
      <c r="AI1696" s="324"/>
      <c r="AP1696" s="324"/>
      <c r="AQ1696" s="324"/>
      <c r="BD1696" s="324"/>
      <c r="BE1696" s="324"/>
      <c r="BF1696" s="324"/>
      <c r="BG1696" s="324"/>
      <c r="BH1696" s="324"/>
      <c r="BI1696" s="324"/>
      <c r="BJ1696" s="324"/>
      <c r="BK1696" s="324"/>
      <c r="BL1696" s="324"/>
      <c r="BM1696" s="324"/>
      <c r="BN1696" s="324"/>
      <c r="BO1696" s="324"/>
      <c r="BW1696" s="325"/>
      <c r="BX1696" s="325"/>
      <c r="BY1696" s="325"/>
      <c r="BZ1696" s="325"/>
      <c r="CA1696" s="325"/>
      <c r="CB1696" s="325"/>
      <c r="CC1696" s="325"/>
      <c r="CD1696" s="325"/>
      <c r="CE1696" s="325"/>
      <c r="CF1696" s="325"/>
      <c r="CG1696" s="325"/>
      <c r="CH1696" s="325"/>
    </row>
    <row r="1697" spans="1:86" s="323" customFormat="1" x14ac:dyDescent="0.25">
      <c r="A1697" s="102"/>
      <c r="B1697" s="102"/>
      <c r="C1697" s="102"/>
      <c r="D1697" s="102"/>
      <c r="E1697" s="102"/>
      <c r="F1697" s="102"/>
      <c r="G1697" s="102"/>
      <c r="AH1697" s="324"/>
      <c r="AI1697" s="324"/>
      <c r="AP1697" s="324"/>
      <c r="AQ1697" s="324"/>
      <c r="BD1697" s="324"/>
      <c r="BE1697" s="324"/>
      <c r="BF1697" s="324"/>
      <c r="BG1697" s="324"/>
      <c r="BH1697" s="324"/>
      <c r="BI1697" s="324"/>
      <c r="BJ1697" s="324"/>
      <c r="BK1697" s="324"/>
      <c r="BL1697" s="324"/>
      <c r="BM1697" s="324"/>
      <c r="BN1697" s="324"/>
      <c r="BO1697" s="324"/>
      <c r="BW1697" s="325"/>
      <c r="BX1697" s="325"/>
      <c r="BY1697" s="325"/>
      <c r="BZ1697" s="325"/>
      <c r="CA1697" s="325"/>
      <c r="CB1697" s="325"/>
      <c r="CC1697" s="325"/>
      <c r="CD1697" s="325"/>
      <c r="CE1697" s="325"/>
      <c r="CF1697" s="325"/>
      <c r="CG1697" s="325"/>
      <c r="CH1697" s="325"/>
    </row>
    <row r="1698" spans="1:86" s="323" customFormat="1" x14ac:dyDescent="0.25">
      <c r="A1698" s="102"/>
      <c r="B1698" s="102"/>
      <c r="C1698" s="102"/>
      <c r="D1698" s="102"/>
      <c r="E1698" s="102"/>
      <c r="F1698" s="102"/>
      <c r="G1698" s="102"/>
      <c r="AH1698" s="324"/>
      <c r="AI1698" s="324"/>
      <c r="AP1698" s="324"/>
      <c r="AQ1698" s="324"/>
      <c r="BD1698" s="324"/>
      <c r="BE1698" s="324"/>
      <c r="BF1698" s="324"/>
      <c r="BG1698" s="324"/>
      <c r="BH1698" s="324"/>
      <c r="BI1698" s="324"/>
      <c r="BJ1698" s="324"/>
      <c r="BK1698" s="324"/>
      <c r="BL1698" s="324"/>
      <c r="BM1698" s="324"/>
      <c r="BN1698" s="324"/>
      <c r="BO1698" s="324"/>
      <c r="BW1698" s="325"/>
      <c r="BX1698" s="325"/>
      <c r="BY1698" s="325"/>
      <c r="BZ1698" s="325"/>
      <c r="CA1698" s="325"/>
      <c r="CB1698" s="325"/>
      <c r="CC1698" s="325"/>
      <c r="CD1698" s="325"/>
      <c r="CE1698" s="325"/>
      <c r="CF1698" s="325"/>
      <c r="CG1698" s="325"/>
      <c r="CH1698" s="325"/>
    </row>
    <row r="1699" spans="1:86" s="323" customFormat="1" x14ac:dyDescent="0.25">
      <c r="A1699" s="102"/>
      <c r="B1699" s="102"/>
      <c r="C1699" s="102"/>
      <c r="D1699" s="102"/>
      <c r="E1699" s="102"/>
      <c r="F1699" s="102"/>
      <c r="G1699" s="102"/>
      <c r="AH1699" s="324"/>
      <c r="AI1699" s="324"/>
      <c r="AP1699" s="324"/>
      <c r="AQ1699" s="324"/>
      <c r="BD1699" s="324"/>
      <c r="BE1699" s="324"/>
      <c r="BF1699" s="324"/>
      <c r="BG1699" s="324"/>
      <c r="BH1699" s="324"/>
      <c r="BI1699" s="324"/>
      <c r="BJ1699" s="324"/>
      <c r="BK1699" s="324"/>
      <c r="BL1699" s="324"/>
      <c r="BM1699" s="324"/>
      <c r="BN1699" s="324"/>
      <c r="BO1699" s="324"/>
      <c r="BW1699" s="325"/>
      <c r="BX1699" s="325"/>
      <c r="BY1699" s="325"/>
      <c r="BZ1699" s="325"/>
      <c r="CA1699" s="325"/>
      <c r="CB1699" s="325"/>
      <c r="CC1699" s="325"/>
      <c r="CD1699" s="325"/>
      <c r="CE1699" s="325"/>
      <c r="CF1699" s="325"/>
      <c r="CG1699" s="325"/>
      <c r="CH1699" s="325"/>
    </row>
    <row r="1700" spans="1:86" s="323" customFormat="1" x14ac:dyDescent="0.25">
      <c r="A1700" s="102"/>
      <c r="B1700" s="102"/>
      <c r="C1700" s="102"/>
      <c r="D1700" s="102"/>
      <c r="E1700" s="102"/>
      <c r="F1700" s="102"/>
      <c r="G1700" s="102"/>
      <c r="AH1700" s="324"/>
      <c r="AI1700" s="324"/>
      <c r="AP1700" s="324"/>
      <c r="AQ1700" s="324"/>
      <c r="BD1700" s="324"/>
      <c r="BE1700" s="324"/>
      <c r="BF1700" s="324"/>
      <c r="BG1700" s="324"/>
      <c r="BH1700" s="324"/>
      <c r="BI1700" s="324"/>
      <c r="BJ1700" s="324"/>
      <c r="BK1700" s="324"/>
      <c r="BL1700" s="324"/>
      <c r="BM1700" s="324"/>
      <c r="BN1700" s="324"/>
      <c r="BO1700" s="324"/>
      <c r="BW1700" s="325"/>
      <c r="BX1700" s="325"/>
      <c r="BY1700" s="325"/>
      <c r="BZ1700" s="325"/>
      <c r="CA1700" s="325"/>
      <c r="CB1700" s="325"/>
      <c r="CC1700" s="325"/>
      <c r="CD1700" s="325"/>
      <c r="CE1700" s="325"/>
      <c r="CF1700" s="325"/>
      <c r="CG1700" s="325"/>
      <c r="CH1700" s="325"/>
    </row>
    <row r="1701" spans="1:86" s="323" customFormat="1" x14ac:dyDescent="0.25">
      <c r="A1701" s="102"/>
      <c r="B1701" s="102"/>
      <c r="C1701" s="102"/>
      <c r="D1701" s="102"/>
      <c r="E1701" s="102"/>
      <c r="F1701" s="102"/>
      <c r="G1701" s="102"/>
      <c r="AH1701" s="324"/>
      <c r="AI1701" s="324"/>
      <c r="AP1701" s="324"/>
      <c r="AQ1701" s="324"/>
      <c r="BD1701" s="324"/>
      <c r="BE1701" s="324"/>
      <c r="BF1701" s="324"/>
      <c r="BG1701" s="324"/>
      <c r="BH1701" s="324"/>
      <c r="BI1701" s="324"/>
      <c r="BJ1701" s="324"/>
      <c r="BK1701" s="324"/>
      <c r="BL1701" s="324"/>
      <c r="BM1701" s="324"/>
      <c r="BN1701" s="324"/>
      <c r="BO1701" s="324"/>
      <c r="BW1701" s="325"/>
      <c r="BX1701" s="325"/>
      <c r="BY1701" s="325"/>
      <c r="BZ1701" s="325"/>
      <c r="CA1701" s="325"/>
      <c r="CB1701" s="325"/>
      <c r="CC1701" s="325"/>
      <c r="CD1701" s="325"/>
      <c r="CE1701" s="325"/>
      <c r="CF1701" s="325"/>
      <c r="CG1701" s="325"/>
      <c r="CH1701" s="325"/>
    </row>
    <row r="1702" spans="1:86" s="323" customFormat="1" x14ac:dyDescent="0.25">
      <c r="A1702" s="102"/>
      <c r="B1702" s="102"/>
      <c r="C1702" s="102"/>
      <c r="D1702" s="102"/>
      <c r="E1702" s="102"/>
      <c r="F1702" s="102"/>
      <c r="G1702" s="102"/>
      <c r="AH1702" s="324"/>
      <c r="AI1702" s="324"/>
      <c r="AP1702" s="324"/>
      <c r="AQ1702" s="324"/>
      <c r="BD1702" s="324"/>
      <c r="BE1702" s="324"/>
      <c r="BF1702" s="324"/>
      <c r="BG1702" s="324"/>
      <c r="BH1702" s="324"/>
      <c r="BI1702" s="324"/>
      <c r="BJ1702" s="324"/>
      <c r="BK1702" s="324"/>
      <c r="BL1702" s="324"/>
      <c r="BM1702" s="324"/>
      <c r="BN1702" s="324"/>
      <c r="BO1702" s="324"/>
      <c r="BW1702" s="325"/>
      <c r="BX1702" s="325"/>
      <c r="BY1702" s="325"/>
      <c r="BZ1702" s="325"/>
      <c r="CA1702" s="325"/>
      <c r="CB1702" s="325"/>
      <c r="CC1702" s="325"/>
      <c r="CD1702" s="325"/>
      <c r="CE1702" s="325"/>
      <c r="CF1702" s="325"/>
      <c r="CG1702" s="325"/>
      <c r="CH1702" s="325"/>
    </row>
    <row r="1703" spans="1:86" s="323" customFormat="1" x14ac:dyDescent="0.25">
      <c r="A1703" s="102"/>
      <c r="B1703" s="102"/>
      <c r="C1703" s="102"/>
      <c r="D1703" s="102"/>
      <c r="E1703" s="102"/>
      <c r="F1703" s="102"/>
      <c r="G1703" s="102"/>
      <c r="AH1703" s="324"/>
      <c r="AI1703" s="324"/>
      <c r="AP1703" s="324"/>
      <c r="AQ1703" s="324"/>
      <c r="BD1703" s="324"/>
      <c r="BE1703" s="324"/>
      <c r="BF1703" s="324"/>
      <c r="BG1703" s="324"/>
      <c r="BH1703" s="324"/>
      <c r="BI1703" s="324"/>
      <c r="BJ1703" s="324"/>
      <c r="BK1703" s="324"/>
      <c r="BL1703" s="324"/>
      <c r="BM1703" s="324"/>
      <c r="BN1703" s="324"/>
      <c r="BO1703" s="324"/>
      <c r="BW1703" s="325"/>
      <c r="BX1703" s="325"/>
      <c r="BY1703" s="325"/>
      <c r="BZ1703" s="325"/>
      <c r="CA1703" s="325"/>
      <c r="CB1703" s="325"/>
      <c r="CC1703" s="325"/>
      <c r="CD1703" s="325"/>
      <c r="CE1703" s="325"/>
      <c r="CF1703" s="325"/>
      <c r="CG1703" s="325"/>
      <c r="CH1703" s="325"/>
    </row>
    <row r="1704" spans="1:86" s="323" customFormat="1" x14ac:dyDescent="0.25">
      <c r="A1704" s="102"/>
      <c r="B1704" s="102"/>
      <c r="C1704" s="102"/>
      <c r="D1704" s="102"/>
      <c r="E1704" s="102"/>
      <c r="F1704" s="102"/>
      <c r="G1704" s="102"/>
      <c r="AH1704" s="324"/>
      <c r="AI1704" s="324"/>
      <c r="AP1704" s="324"/>
      <c r="AQ1704" s="324"/>
      <c r="BD1704" s="324"/>
      <c r="BE1704" s="324"/>
      <c r="BF1704" s="324"/>
      <c r="BG1704" s="324"/>
      <c r="BH1704" s="324"/>
      <c r="BI1704" s="324"/>
      <c r="BJ1704" s="324"/>
      <c r="BK1704" s="324"/>
      <c r="BL1704" s="324"/>
      <c r="BM1704" s="324"/>
      <c r="BN1704" s="324"/>
      <c r="BO1704" s="324"/>
      <c r="BW1704" s="325"/>
      <c r="BX1704" s="325"/>
      <c r="BY1704" s="325"/>
      <c r="BZ1704" s="325"/>
      <c r="CA1704" s="325"/>
      <c r="CB1704" s="325"/>
      <c r="CC1704" s="325"/>
      <c r="CD1704" s="325"/>
      <c r="CE1704" s="325"/>
      <c r="CF1704" s="325"/>
      <c r="CG1704" s="325"/>
      <c r="CH1704" s="325"/>
    </row>
    <row r="1705" spans="1:86" s="323" customFormat="1" x14ac:dyDescent="0.25">
      <c r="A1705" s="102"/>
      <c r="B1705" s="102"/>
      <c r="C1705" s="102"/>
      <c r="D1705" s="102"/>
      <c r="E1705" s="102"/>
      <c r="F1705" s="102"/>
      <c r="G1705" s="102"/>
      <c r="AH1705" s="324"/>
      <c r="AI1705" s="324"/>
      <c r="AP1705" s="324"/>
      <c r="AQ1705" s="324"/>
      <c r="BD1705" s="324"/>
      <c r="BE1705" s="324"/>
      <c r="BF1705" s="324"/>
      <c r="BG1705" s="324"/>
      <c r="BH1705" s="324"/>
      <c r="BI1705" s="324"/>
      <c r="BJ1705" s="324"/>
      <c r="BK1705" s="324"/>
      <c r="BL1705" s="324"/>
      <c r="BM1705" s="324"/>
      <c r="BN1705" s="324"/>
      <c r="BO1705" s="324"/>
      <c r="BW1705" s="325"/>
      <c r="BX1705" s="325"/>
      <c r="BY1705" s="325"/>
      <c r="BZ1705" s="325"/>
      <c r="CA1705" s="325"/>
      <c r="CB1705" s="325"/>
      <c r="CC1705" s="325"/>
      <c r="CD1705" s="325"/>
      <c r="CE1705" s="325"/>
      <c r="CF1705" s="325"/>
      <c r="CG1705" s="325"/>
      <c r="CH1705" s="325"/>
    </row>
    <row r="1706" spans="1:86" s="323" customFormat="1" x14ac:dyDescent="0.25">
      <c r="A1706" s="102"/>
      <c r="B1706" s="102"/>
      <c r="C1706" s="102"/>
      <c r="D1706" s="102"/>
      <c r="E1706" s="102"/>
      <c r="F1706" s="102"/>
      <c r="G1706" s="102"/>
      <c r="AH1706" s="324"/>
      <c r="AI1706" s="324"/>
      <c r="AP1706" s="324"/>
      <c r="AQ1706" s="324"/>
      <c r="BD1706" s="324"/>
      <c r="BE1706" s="324"/>
      <c r="BF1706" s="324"/>
      <c r="BG1706" s="324"/>
      <c r="BH1706" s="324"/>
      <c r="BI1706" s="324"/>
      <c r="BJ1706" s="324"/>
      <c r="BK1706" s="324"/>
      <c r="BL1706" s="324"/>
      <c r="BM1706" s="324"/>
      <c r="BN1706" s="324"/>
      <c r="BO1706" s="324"/>
      <c r="BW1706" s="325"/>
      <c r="BX1706" s="325"/>
      <c r="BY1706" s="325"/>
      <c r="BZ1706" s="325"/>
      <c r="CA1706" s="325"/>
      <c r="CB1706" s="325"/>
      <c r="CC1706" s="325"/>
      <c r="CD1706" s="325"/>
      <c r="CE1706" s="325"/>
      <c r="CF1706" s="325"/>
      <c r="CG1706" s="325"/>
      <c r="CH1706" s="325"/>
    </row>
    <row r="1707" spans="1:86" s="323" customFormat="1" x14ac:dyDescent="0.25">
      <c r="A1707" s="102"/>
      <c r="B1707" s="102"/>
      <c r="C1707" s="102"/>
      <c r="D1707" s="102"/>
      <c r="E1707" s="102"/>
      <c r="F1707" s="102"/>
      <c r="G1707" s="102"/>
      <c r="AH1707" s="324"/>
      <c r="AI1707" s="324"/>
      <c r="AP1707" s="324"/>
      <c r="AQ1707" s="324"/>
      <c r="BD1707" s="324"/>
      <c r="BE1707" s="324"/>
      <c r="BF1707" s="324"/>
      <c r="BG1707" s="324"/>
      <c r="BH1707" s="324"/>
      <c r="BI1707" s="324"/>
      <c r="BJ1707" s="324"/>
      <c r="BK1707" s="324"/>
      <c r="BL1707" s="324"/>
      <c r="BM1707" s="324"/>
      <c r="BN1707" s="324"/>
      <c r="BO1707" s="324"/>
      <c r="BW1707" s="325"/>
      <c r="BX1707" s="325"/>
      <c r="BY1707" s="325"/>
      <c r="BZ1707" s="325"/>
      <c r="CA1707" s="325"/>
      <c r="CB1707" s="325"/>
      <c r="CC1707" s="325"/>
      <c r="CD1707" s="325"/>
      <c r="CE1707" s="325"/>
      <c r="CF1707" s="325"/>
      <c r="CG1707" s="325"/>
      <c r="CH1707" s="325"/>
    </row>
    <row r="1708" spans="1:86" s="323" customFormat="1" x14ac:dyDescent="0.25">
      <c r="A1708" s="102"/>
      <c r="B1708" s="102"/>
      <c r="C1708" s="102"/>
      <c r="D1708" s="102"/>
      <c r="E1708" s="102"/>
      <c r="F1708" s="102"/>
      <c r="G1708" s="102"/>
      <c r="AH1708" s="324"/>
      <c r="AI1708" s="324"/>
      <c r="AP1708" s="324"/>
      <c r="AQ1708" s="324"/>
      <c r="BD1708" s="324"/>
      <c r="BE1708" s="324"/>
      <c r="BF1708" s="324"/>
      <c r="BG1708" s="324"/>
      <c r="BH1708" s="324"/>
      <c r="BI1708" s="324"/>
      <c r="BJ1708" s="324"/>
      <c r="BK1708" s="324"/>
      <c r="BL1708" s="324"/>
      <c r="BM1708" s="324"/>
      <c r="BN1708" s="324"/>
      <c r="BO1708" s="324"/>
      <c r="BW1708" s="325"/>
      <c r="BX1708" s="325"/>
      <c r="BY1708" s="325"/>
      <c r="BZ1708" s="325"/>
      <c r="CA1708" s="325"/>
      <c r="CB1708" s="325"/>
      <c r="CC1708" s="325"/>
      <c r="CD1708" s="325"/>
      <c r="CE1708" s="325"/>
      <c r="CF1708" s="325"/>
      <c r="CG1708" s="325"/>
      <c r="CH1708" s="325"/>
    </row>
    <row r="1709" spans="1:86" s="323" customFormat="1" x14ac:dyDescent="0.25">
      <c r="A1709" s="102"/>
      <c r="B1709" s="102"/>
      <c r="C1709" s="102"/>
      <c r="D1709" s="102"/>
      <c r="E1709" s="102"/>
      <c r="F1709" s="102"/>
      <c r="G1709" s="102"/>
      <c r="AH1709" s="324"/>
      <c r="AI1709" s="324"/>
      <c r="AP1709" s="324"/>
      <c r="AQ1709" s="324"/>
      <c r="BD1709" s="324"/>
      <c r="BE1709" s="324"/>
      <c r="BF1709" s="324"/>
      <c r="BG1709" s="324"/>
      <c r="BH1709" s="324"/>
      <c r="BI1709" s="324"/>
      <c r="BJ1709" s="324"/>
      <c r="BK1709" s="324"/>
      <c r="BL1709" s="324"/>
      <c r="BM1709" s="324"/>
      <c r="BN1709" s="324"/>
      <c r="BO1709" s="324"/>
      <c r="BW1709" s="325"/>
      <c r="BX1709" s="325"/>
      <c r="BY1709" s="325"/>
      <c r="BZ1709" s="325"/>
      <c r="CA1709" s="325"/>
      <c r="CB1709" s="325"/>
      <c r="CC1709" s="325"/>
      <c r="CD1709" s="325"/>
      <c r="CE1709" s="325"/>
      <c r="CF1709" s="325"/>
      <c r="CG1709" s="325"/>
      <c r="CH1709" s="325"/>
    </row>
    <row r="1710" spans="1:86" s="323" customFormat="1" x14ac:dyDescent="0.25">
      <c r="A1710" s="102"/>
      <c r="B1710" s="102"/>
      <c r="C1710" s="102"/>
      <c r="D1710" s="102"/>
      <c r="E1710" s="102"/>
      <c r="F1710" s="102"/>
      <c r="G1710" s="102"/>
      <c r="AH1710" s="324"/>
      <c r="AI1710" s="324"/>
      <c r="AP1710" s="324"/>
      <c r="AQ1710" s="324"/>
      <c r="BD1710" s="324"/>
      <c r="BE1710" s="324"/>
      <c r="BF1710" s="324"/>
      <c r="BG1710" s="324"/>
      <c r="BH1710" s="324"/>
      <c r="BI1710" s="324"/>
      <c r="BJ1710" s="324"/>
      <c r="BK1710" s="324"/>
      <c r="BL1710" s="324"/>
      <c r="BM1710" s="324"/>
      <c r="BN1710" s="324"/>
      <c r="BO1710" s="324"/>
      <c r="BW1710" s="325"/>
      <c r="BX1710" s="325"/>
      <c r="BY1710" s="325"/>
      <c r="BZ1710" s="325"/>
      <c r="CA1710" s="325"/>
      <c r="CB1710" s="325"/>
      <c r="CC1710" s="325"/>
      <c r="CD1710" s="325"/>
      <c r="CE1710" s="325"/>
      <c r="CF1710" s="325"/>
      <c r="CG1710" s="325"/>
      <c r="CH1710" s="325"/>
    </row>
    <row r="1711" spans="1:86" s="323" customFormat="1" x14ac:dyDescent="0.25">
      <c r="A1711" s="102"/>
      <c r="B1711" s="102"/>
      <c r="C1711" s="102"/>
      <c r="D1711" s="102"/>
      <c r="E1711" s="102"/>
      <c r="F1711" s="102"/>
      <c r="G1711" s="102"/>
      <c r="AH1711" s="324"/>
      <c r="AI1711" s="324"/>
      <c r="AP1711" s="324"/>
      <c r="AQ1711" s="324"/>
      <c r="BD1711" s="324"/>
      <c r="BE1711" s="324"/>
      <c r="BF1711" s="324"/>
      <c r="BG1711" s="324"/>
      <c r="BH1711" s="324"/>
      <c r="BI1711" s="324"/>
      <c r="BJ1711" s="324"/>
      <c r="BK1711" s="324"/>
      <c r="BL1711" s="324"/>
      <c r="BM1711" s="324"/>
      <c r="BN1711" s="324"/>
      <c r="BO1711" s="324"/>
      <c r="BW1711" s="325"/>
      <c r="BX1711" s="325"/>
      <c r="BY1711" s="325"/>
      <c r="BZ1711" s="325"/>
      <c r="CA1711" s="325"/>
      <c r="CB1711" s="325"/>
      <c r="CC1711" s="325"/>
      <c r="CD1711" s="325"/>
      <c r="CE1711" s="325"/>
      <c r="CF1711" s="325"/>
      <c r="CG1711" s="325"/>
      <c r="CH1711" s="325"/>
    </row>
    <row r="1712" spans="1:86" s="323" customFormat="1" x14ac:dyDescent="0.25">
      <c r="A1712" s="102"/>
      <c r="B1712" s="102"/>
      <c r="C1712" s="102"/>
      <c r="D1712" s="102"/>
      <c r="E1712" s="102"/>
      <c r="F1712" s="102"/>
      <c r="G1712" s="102"/>
      <c r="AH1712" s="324"/>
      <c r="AI1712" s="324"/>
      <c r="AP1712" s="324"/>
      <c r="AQ1712" s="324"/>
      <c r="BD1712" s="324"/>
      <c r="BE1712" s="324"/>
      <c r="BF1712" s="324"/>
      <c r="BG1712" s="324"/>
      <c r="BH1712" s="324"/>
      <c r="BI1712" s="324"/>
      <c r="BJ1712" s="324"/>
      <c r="BK1712" s="324"/>
      <c r="BL1712" s="324"/>
      <c r="BM1712" s="324"/>
      <c r="BN1712" s="324"/>
      <c r="BO1712" s="324"/>
      <c r="BW1712" s="325"/>
      <c r="BX1712" s="325"/>
      <c r="BY1712" s="325"/>
      <c r="BZ1712" s="325"/>
      <c r="CA1712" s="325"/>
      <c r="CB1712" s="325"/>
      <c r="CC1712" s="325"/>
      <c r="CD1712" s="325"/>
      <c r="CE1712" s="325"/>
      <c r="CF1712" s="325"/>
      <c r="CG1712" s="325"/>
      <c r="CH1712" s="325"/>
    </row>
    <row r="1713" spans="1:86" s="323" customFormat="1" x14ac:dyDescent="0.25">
      <c r="A1713" s="102"/>
      <c r="B1713" s="102"/>
      <c r="C1713" s="102"/>
      <c r="D1713" s="102"/>
      <c r="E1713" s="102"/>
      <c r="F1713" s="102"/>
      <c r="G1713" s="102"/>
      <c r="AH1713" s="324"/>
      <c r="AI1713" s="324"/>
      <c r="AP1713" s="324"/>
      <c r="AQ1713" s="324"/>
      <c r="BD1713" s="324"/>
      <c r="BE1713" s="324"/>
      <c r="BF1713" s="324"/>
      <c r="BG1713" s="324"/>
      <c r="BH1713" s="324"/>
      <c r="BI1713" s="324"/>
      <c r="BJ1713" s="324"/>
      <c r="BK1713" s="324"/>
      <c r="BL1713" s="324"/>
      <c r="BM1713" s="324"/>
      <c r="BN1713" s="324"/>
      <c r="BO1713" s="324"/>
      <c r="BW1713" s="325"/>
      <c r="BX1713" s="325"/>
      <c r="BY1713" s="325"/>
      <c r="BZ1713" s="325"/>
      <c r="CA1713" s="325"/>
      <c r="CB1713" s="325"/>
      <c r="CC1713" s="325"/>
      <c r="CD1713" s="325"/>
      <c r="CE1713" s="325"/>
      <c r="CF1713" s="325"/>
      <c r="CG1713" s="325"/>
      <c r="CH1713" s="325"/>
    </row>
    <row r="1714" spans="1:86" s="323" customFormat="1" x14ac:dyDescent="0.25">
      <c r="A1714" s="102"/>
      <c r="B1714" s="102"/>
      <c r="C1714" s="102"/>
      <c r="D1714" s="102"/>
      <c r="E1714" s="102"/>
      <c r="F1714" s="102"/>
      <c r="G1714" s="102"/>
      <c r="AH1714" s="324"/>
      <c r="AI1714" s="324"/>
      <c r="AP1714" s="324"/>
      <c r="AQ1714" s="324"/>
      <c r="BD1714" s="324"/>
      <c r="BE1714" s="324"/>
      <c r="BF1714" s="324"/>
      <c r="BG1714" s="324"/>
      <c r="BH1714" s="324"/>
      <c r="BI1714" s="324"/>
      <c r="BJ1714" s="324"/>
      <c r="BK1714" s="324"/>
      <c r="BL1714" s="324"/>
      <c r="BM1714" s="324"/>
      <c r="BN1714" s="324"/>
      <c r="BO1714" s="324"/>
      <c r="BW1714" s="325"/>
      <c r="BX1714" s="325"/>
      <c r="BY1714" s="325"/>
      <c r="BZ1714" s="325"/>
      <c r="CA1714" s="325"/>
      <c r="CB1714" s="325"/>
      <c r="CC1714" s="325"/>
      <c r="CD1714" s="325"/>
      <c r="CE1714" s="325"/>
      <c r="CF1714" s="325"/>
      <c r="CG1714" s="325"/>
      <c r="CH1714" s="325"/>
    </row>
    <row r="1715" spans="1:86" s="323" customFormat="1" x14ac:dyDescent="0.25">
      <c r="A1715" s="102"/>
      <c r="B1715" s="102"/>
      <c r="C1715" s="102"/>
      <c r="D1715" s="102"/>
      <c r="E1715" s="102"/>
      <c r="F1715" s="102"/>
      <c r="G1715" s="102"/>
      <c r="AH1715" s="324"/>
      <c r="AI1715" s="324"/>
      <c r="AP1715" s="324"/>
      <c r="AQ1715" s="324"/>
      <c r="BD1715" s="324"/>
      <c r="BE1715" s="324"/>
      <c r="BF1715" s="324"/>
      <c r="BG1715" s="324"/>
      <c r="BH1715" s="324"/>
      <c r="BI1715" s="324"/>
      <c r="BJ1715" s="324"/>
      <c r="BK1715" s="324"/>
      <c r="BL1715" s="324"/>
      <c r="BM1715" s="324"/>
      <c r="BN1715" s="324"/>
      <c r="BO1715" s="324"/>
      <c r="BW1715" s="325"/>
      <c r="BX1715" s="325"/>
      <c r="BY1715" s="325"/>
      <c r="BZ1715" s="325"/>
      <c r="CA1715" s="325"/>
      <c r="CB1715" s="325"/>
      <c r="CC1715" s="325"/>
      <c r="CD1715" s="325"/>
      <c r="CE1715" s="325"/>
      <c r="CF1715" s="325"/>
      <c r="CG1715" s="325"/>
      <c r="CH1715" s="325"/>
    </row>
    <row r="1716" spans="1:86" s="323" customFormat="1" x14ac:dyDescent="0.25">
      <c r="A1716" s="102"/>
      <c r="B1716" s="102"/>
      <c r="C1716" s="102"/>
      <c r="D1716" s="102"/>
      <c r="E1716" s="102"/>
      <c r="F1716" s="102"/>
      <c r="G1716" s="102"/>
      <c r="AH1716" s="324"/>
      <c r="AI1716" s="324"/>
      <c r="AP1716" s="324"/>
      <c r="AQ1716" s="324"/>
      <c r="BD1716" s="324"/>
      <c r="BE1716" s="324"/>
      <c r="BF1716" s="324"/>
      <c r="BG1716" s="324"/>
      <c r="BH1716" s="324"/>
      <c r="BI1716" s="324"/>
      <c r="BJ1716" s="324"/>
      <c r="BK1716" s="324"/>
      <c r="BL1716" s="324"/>
      <c r="BM1716" s="324"/>
      <c r="BN1716" s="324"/>
      <c r="BO1716" s="324"/>
      <c r="BW1716" s="325"/>
      <c r="BX1716" s="325"/>
      <c r="BY1716" s="325"/>
      <c r="BZ1716" s="325"/>
      <c r="CA1716" s="325"/>
      <c r="CB1716" s="325"/>
      <c r="CC1716" s="325"/>
      <c r="CD1716" s="325"/>
      <c r="CE1716" s="325"/>
      <c r="CF1716" s="325"/>
      <c r="CG1716" s="325"/>
      <c r="CH1716" s="325"/>
    </row>
    <row r="1717" spans="1:86" s="323" customFormat="1" x14ac:dyDescent="0.25">
      <c r="A1717" s="102"/>
      <c r="B1717" s="102"/>
      <c r="C1717" s="102"/>
      <c r="D1717" s="102"/>
      <c r="E1717" s="102"/>
      <c r="F1717" s="102"/>
      <c r="G1717" s="102"/>
      <c r="AH1717" s="324"/>
      <c r="AI1717" s="324"/>
      <c r="AP1717" s="324"/>
      <c r="AQ1717" s="324"/>
      <c r="BD1717" s="324"/>
      <c r="BE1717" s="324"/>
      <c r="BF1717" s="324"/>
      <c r="BG1717" s="324"/>
      <c r="BH1717" s="324"/>
      <c r="BI1717" s="324"/>
      <c r="BJ1717" s="324"/>
      <c r="BK1717" s="324"/>
      <c r="BL1717" s="324"/>
      <c r="BM1717" s="324"/>
      <c r="BN1717" s="324"/>
      <c r="BO1717" s="324"/>
      <c r="BW1717" s="325"/>
      <c r="BX1717" s="325"/>
      <c r="BY1717" s="325"/>
      <c r="BZ1717" s="325"/>
      <c r="CA1717" s="325"/>
      <c r="CB1717" s="325"/>
      <c r="CC1717" s="325"/>
      <c r="CD1717" s="325"/>
      <c r="CE1717" s="325"/>
      <c r="CF1717" s="325"/>
      <c r="CG1717" s="325"/>
      <c r="CH1717" s="325"/>
    </row>
    <row r="1718" spans="1:86" s="323" customFormat="1" x14ac:dyDescent="0.25">
      <c r="A1718" s="102"/>
      <c r="B1718" s="102"/>
      <c r="C1718" s="102"/>
      <c r="D1718" s="102"/>
      <c r="E1718" s="102"/>
      <c r="F1718" s="102"/>
      <c r="G1718" s="102"/>
      <c r="AH1718" s="324"/>
      <c r="AI1718" s="324"/>
      <c r="AP1718" s="324"/>
      <c r="AQ1718" s="324"/>
      <c r="BD1718" s="324"/>
      <c r="BE1718" s="324"/>
      <c r="BF1718" s="324"/>
      <c r="BG1718" s="324"/>
      <c r="BH1718" s="324"/>
      <c r="BI1718" s="324"/>
      <c r="BJ1718" s="324"/>
      <c r="BK1718" s="324"/>
      <c r="BL1718" s="324"/>
      <c r="BM1718" s="324"/>
      <c r="BN1718" s="324"/>
      <c r="BO1718" s="324"/>
      <c r="BW1718" s="325"/>
      <c r="BX1718" s="325"/>
      <c r="BY1718" s="325"/>
      <c r="BZ1718" s="325"/>
      <c r="CA1718" s="325"/>
      <c r="CB1718" s="325"/>
      <c r="CC1718" s="325"/>
      <c r="CD1718" s="325"/>
      <c r="CE1718" s="325"/>
      <c r="CF1718" s="325"/>
      <c r="CG1718" s="325"/>
      <c r="CH1718" s="325"/>
    </row>
    <row r="1719" spans="1:86" s="323" customFormat="1" x14ac:dyDescent="0.25">
      <c r="A1719" s="102"/>
      <c r="B1719" s="102"/>
      <c r="C1719" s="102"/>
      <c r="D1719" s="102"/>
      <c r="E1719" s="102"/>
      <c r="F1719" s="102"/>
      <c r="G1719" s="102"/>
      <c r="AH1719" s="324"/>
      <c r="AI1719" s="324"/>
      <c r="AP1719" s="324"/>
      <c r="AQ1719" s="324"/>
      <c r="BD1719" s="324"/>
      <c r="BE1719" s="324"/>
      <c r="BF1719" s="324"/>
      <c r="BG1719" s="324"/>
      <c r="BH1719" s="324"/>
      <c r="BI1719" s="324"/>
      <c r="BJ1719" s="324"/>
      <c r="BK1719" s="324"/>
      <c r="BL1719" s="324"/>
      <c r="BM1719" s="324"/>
      <c r="BN1719" s="324"/>
      <c r="BO1719" s="324"/>
      <c r="BW1719" s="325"/>
      <c r="BX1719" s="325"/>
      <c r="BY1719" s="325"/>
      <c r="BZ1719" s="325"/>
      <c r="CA1719" s="325"/>
      <c r="CB1719" s="325"/>
      <c r="CC1719" s="325"/>
      <c r="CD1719" s="325"/>
      <c r="CE1719" s="325"/>
      <c r="CF1719" s="325"/>
      <c r="CG1719" s="325"/>
      <c r="CH1719" s="325"/>
    </row>
    <row r="1720" spans="1:86" s="323" customFormat="1" x14ac:dyDescent="0.25">
      <c r="A1720" s="102"/>
      <c r="B1720" s="102"/>
      <c r="C1720" s="102"/>
      <c r="D1720" s="102"/>
      <c r="E1720" s="102"/>
      <c r="F1720" s="102"/>
      <c r="G1720" s="102"/>
      <c r="AH1720" s="324"/>
      <c r="AI1720" s="324"/>
      <c r="AP1720" s="324"/>
      <c r="AQ1720" s="324"/>
      <c r="BD1720" s="324"/>
      <c r="BE1720" s="324"/>
      <c r="BF1720" s="324"/>
      <c r="BG1720" s="324"/>
      <c r="BH1720" s="324"/>
      <c r="BI1720" s="324"/>
      <c r="BJ1720" s="324"/>
      <c r="BK1720" s="324"/>
      <c r="BL1720" s="324"/>
      <c r="BM1720" s="324"/>
      <c r="BN1720" s="324"/>
      <c r="BO1720" s="324"/>
      <c r="BW1720" s="325"/>
      <c r="BX1720" s="325"/>
      <c r="BY1720" s="325"/>
      <c r="BZ1720" s="325"/>
      <c r="CA1720" s="325"/>
      <c r="CB1720" s="325"/>
      <c r="CC1720" s="325"/>
      <c r="CD1720" s="325"/>
      <c r="CE1720" s="325"/>
      <c r="CF1720" s="325"/>
      <c r="CG1720" s="325"/>
      <c r="CH1720" s="325"/>
    </row>
    <row r="1721" spans="1:86" s="323" customFormat="1" x14ac:dyDescent="0.25">
      <c r="A1721" s="102"/>
      <c r="B1721" s="102"/>
      <c r="C1721" s="102"/>
      <c r="D1721" s="102"/>
      <c r="E1721" s="102"/>
      <c r="F1721" s="102"/>
      <c r="G1721" s="102"/>
      <c r="AH1721" s="324"/>
      <c r="AI1721" s="324"/>
      <c r="AP1721" s="324"/>
      <c r="AQ1721" s="324"/>
      <c r="BD1721" s="324"/>
      <c r="BE1721" s="324"/>
      <c r="BF1721" s="324"/>
      <c r="BG1721" s="324"/>
      <c r="BH1721" s="324"/>
      <c r="BI1721" s="324"/>
      <c r="BJ1721" s="324"/>
      <c r="BK1721" s="324"/>
      <c r="BL1721" s="324"/>
      <c r="BM1721" s="324"/>
      <c r="BN1721" s="324"/>
      <c r="BO1721" s="324"/>
      <c r="BW1721" s="325"/>
      <c r="BX1721" s="325"/>
      <c r="BY1721" s="325"/>
      <c r="BZ1721" s="325"/>
      <c r="CA1721" s="325"/>
      <c r="CB1721" s="325"/>
      <c r="CC1721" s="325"/>
      <c r="CD1721" s="325"/>
      <c r="CE1721" s="325"/>
      <c r="CF1721" s="325"/>
      <c r="CG1721" s="325"/>
      <c r="CH1721" s="325"/>
    </row>
    <row r="1722" spans="1:86" s="323" customFormat="1" x14ac:dyDescent="0.25">
      <c r="A1722" s="102"/>
      <c r="B1722" s="102"/>
      <c r="C1722" s="102"/>
      <c r="D1722" s="102"/>
      <c r="E1722" s="102"/>
      <c r="F1722" s="102"/>
      <c r="G1722" s="102"/>
      <c r="AH1722" s="324"/>
      <c r="AI1722" s="324"/>
      <c r="AP1722" s="324"/>
      <c r="AQ1722" s="324"/>
      <c r="BD1722" s="324"/>
      <c r="BE1722" s="324"/>
      <c r="BF1722" s="324"/>
      <c r="BG1722" s="324"/>
      <c r="BH1722" s="324"/>
      <c r="BI1722" s="324"/>
      <c r="BJ1722" s="324"/>
      <c r="BK1722" s="324"/>
      <c r="BL1722" s="324"/>
      <c r="BM1722" s="324"/>
      <c r="BN1722" s="324"/>
      <c r="BO1722" s="324"/>
      <c r="BW1722" s="325"/>
      <c r="BX1722" s="325"/>
      <c r="BY1722" s="325"/>
      <c r="BZ1722" s="325"/>
      <c r="CA1722" s="325"/>
      <c r="CB1722" s="325"/>
      <c r="CC1722" s="325"/>
      <c r="CD1722" s="325"/>
      <c r="CE1722" s="325"/>
      <c r="CF1722" s="325"/>
      <c r="CG1722" s="325"/>
      <c r="CH1722" s="325"/>
    </row>
    <row r="1723" spans="1:86" s="323" customFormat="1" x14ac:dyDescent="0.25">
      <c r="A1723" s="102"/>
      <c r="B1723" s="102"/>
      <c r="C1723" s="102"/>
      <c r="D1723" s="102"/>
      <c r="E1723" s="102"/>
      <c r="F1723" s="102"/>
      <c r="G1723" s="102"/>
      <c r="AH1723" s="324"/>
      <c r="AI1723" s="324"/>
      <c r="AP1723" s="324"/>
      <c r="AQ1723" s="324"/>
      <c r="BD1723" s="324"/>
      <c r="BE1723" s="324"/>
      <c r="BF1723" s="324"/>
      <c r="BG1723" s="324"/>
      <c r="BH1723" s="324"/>
      <c r="BI1723" s="324"/>
      <c r="BJ1723" s="324"/>
      <c r="BK1723" s="324"/>
      <c r="BL1723" s="324"/>
      <c r="BM1723" s="324"/>
      <c r="BN1723" s="324"/>
      <c r="BO1723" s="324"/>
      <c r="BW1723" s="325"/>
      <c r="BX1723" s="325"/>
      <c r="BY1723" s="325"/>
      <c r="BZ1723" s="325"/>
      <c r="CA1723" s="325"/>
      <c r="CB1723" s="325"/>
      <c r="CC1723" s="325"/>
      <c r="CD1723" s="325"/>
      <c r="CE1723" s="325"/>
      <c r="CF1723" s="325"/>
      <c r="CG1723" s="325"/>
      <c r="CH1723" s="325"/>
    </row>
    <row r="1724" spans="1:86" s="323" customFormat="1" x14ac:dyDescent="0.25">
      <c r="A1724" s="102"/>
      <c r="B1724" s="102"/>
      <c r="C1724" s="102"/>
      <c r="D1724" s="102"/>
      <c r="E1724" s="102"/>
      <c r="F1724" s="102"/>
      <c r="G1724" s="102"/>
      <c r="AH1724" s="324"/>
      <c r="AI1724" s="324"/>
      <c r="AP1724" s="324"/>
      <c r="AQ1724" s="324"/>
      <c r="BD1724" s="324"/>
      <c r="BE1724" s="324"/>
      <c r="BF1724" s="324"/>
      <c r="BG1724" s="324"/>
      <c r="BH1724" s="324"/>
      <c r="BI1724" s="324"/>
      <c r="BJ1724" s="324"/>
      <c r="BK1724" s="324"/>
      <c r="BL1724" s="324"/>
      <c r="BM1724" s="324"/>
      <c r="BN1724" s="324"/>
      <c r="BO1724" s="324"/>
      <c r="BW1724" s="325"/>
      <c r="BX1724" s="325"/>
      <c r="BY1724" s="325"/>
      <c r="BZ1724" s="325"/>
      <c r="CA1724" s="325"/>
      <c r="CB1724" s="325"/>
      <c r="CC1724" s="325"/>
      <c r="CD1724" s="325"/>
      <c r="CE1724" s="325"/>
      <c r="CF1724" s="325"/>
      <c r="CG1724" s="325"/>
      <c r="CH1724" s="325"/>
    </row>
    <row r="1725" spans="1:86" s="323" customFormat="1" x14ac:dyDescent="0.25">
      <c r="A1725" s="102"/>
      <c r="B1725" s="102"/>
      <c r="C1725" s="102"/>
      <c r="D1725" s="102"/>
      <c r="E1725" s="102"/>
      <c r="F1725" s="102"/>
      <c r="G1725" s="102"/>
      <c r="AH1725" s="324"/>
      <c r="AI1725" s="324"/>
      <c r="AP1725" s="324"/>
      <c r="AQ1725" s="324"/>
      <c r="BD1725" s="324"/>
      <c r="BE1725" s="324"/>
      <c r="BF1725" s="324"/>
      <c r="BG1725" s="324"/>
      <c r="BH1725" s="324"/>
      <c r="BI1725" s="324"/>
      <c r="BJ1725" s="324"/>
      <c r="BK1725" s="324"/>
      <c r="BL1725" s="324"/>
      <c r="BM1725" s="324"/>
      <c r="BN1725" s="324"/>
      <c r="BO1725" s="324"/>
      <c r="BW1725" s="325"/>
      <c r="BX1725" s="325"/>
      <c r="BY1725" s="325"/>
      <c r="BZ1725" s="325"/>
      <c r="CA1725" s="325"/>
      <c r="CB1725" s="325"/>
      <c r="CC1725" s="325"/>
      <c r="CD1725" s="325"/>
      <c r="CE1725" s="325"/>
      <c r="CF1725" s="325"/>
      <c r="CG1725" s="325"/>
      <c r="CH1725" s="325"/>
    </row>
    <row r="1726" spans="1:86" s="323" customFormat="1" x14ac:dyDescent="0.25">
      <c r="A1726" s="102"/>
      <c r="B1726" s="102"/>
      <c r="C1726" s="102"/>
      <c r="D1726" s="102"/>
      <c r="E1726" s="102"/>
      <c r="F1726" s="102"/>
      <c r="G1726" s="102"/>
      <c r="AH1726" s="324"/>
      <c r="AI1726" s="324"/>
      <c r="AP1726" s="324"/>
      <c r="AQ1726" s="324"/>
      <c r="BD1726" s="324"/>
      <c r="BE1726" s="324"/>
      <c r="BF1726" s="324"/>
      <c r="BG1726" s="324"/>
      <c r="BH1726" s="324"/>
      <c r="BI1726" s="324"/>
      <c r="BJ1726" s="324"/>
      <c r="BK1726" s="324"/>
      <c r="BL1726" s="324"/>
      <c r="BM1726" s="324"/>
      <c r="BN1726" s="324"/>
      <c r="BO1726" s="324"/>
      <c r="BW1726" s="325"/>
      <c r="BX1726" s="325"/>
      <c r="BY1726" s="325"/>
      <c r="BZ1726" s="325"/>
      <c r="CA1726" s="325"/>
      <c r="CB1726" s="325"/>
      <c r="CC1726" s="325"/>
      <c r="CD1726" s="325"/>
      <c r="CE1726" s="325"/>
      <c r="CF1726" s="325"/>
      <c r="CG1726" s="325"/>
      <c r="CH1726" s="325"/>
    </row>
    <row r="1727" spans="1:86" s="323" customFormat="1" x14ac:dyDescent="0.25">
      <c r="A1727" s="102"/>
      <c r="B1727" s="102"/>
      <c r="C1727" s="102"/>
      <c r="D1727" s="102"/>
      <c r="E1727" s="102"/>
      <c r="F1727" s="102"/>
      <c r="G1727" s="102"/>
      <c r="AH1727" s="324"/>
      <c r="AI1727" s="324"/>
      <c r="AP1727" s="324"/>
      <c r="AQ1727" s="324"/>
      <c r="BD1727" s="324"/>
      <c r="BE1727" s="324"/>
      <c r="BF1727" s="324"/>
      <c r="BG1727" s="324"/>
      <c r="BH1727" s="324"/>
      <c r="BI1727" s="324"/>
      <c r="BJ1727" s="324"/>
      <c r="BK1727" s="324"/>
      <c r="BL1727" s="324"/>
      <c r="BM1727" s="324"/>
      <c r="BN1727" s="324"/>
      <c r="BO1727" s="324"/>
      <c r="BW1727" s="325"/>
      <c r="BX1727" s="325"/>
      <c r="BY1727" s="325"/>
      <c r="BZ1727" s="325"/>
      <c r="CA1727" s="325"/>
      <c r="CB1727" s="325"/>
      <c r="CC1727" s="325"/>
      <c r="CD1727" s="325"/>
      <c r="CE1727" s="325"/>
      <c r="CF1727" s="325"/>
      <c r="CG1727" s="325"/>
      <c r="CH1727" s="325"/>
    </row>
    <row r="1728" spans="1:86" s="323" customFormat="1" x14ac:dyDescent="0.25">
      <c r="A1728" s="102"/>
      <c r="B1728" s="102"/>
      <c r="C1728" s="102"/>
      <c r="D1728" s="102"/>
      <c r="E1728" s="102"/>
      <c r="F1728" s="102"/>
      <c r="G1728" s="102"/>
      <c r="AH1728" s="324"/>
      <c r="AI1728" s="324"/>
      <c r="AP1728" s="324"/>
      <c r="AQ1728" s="324"/>
      <c r="BD1728" s="324"/>
      <c r="BE1728" s="324"/>
      <c r="BF1728" s="324"/>
      <c r="BG1728" s="324"/>
      <c r="BH1728" s="324"/>
      <c r="BI1728" s="324"/>
      <c r="BJ1728" s="324"/>
      <c r="BK1728" s="324"/>
      <c r="BL1728" s="324"/>
      <c r="BM1728" s="324"/>
      <c r="BN1728" s="324"/>
      <c r="BO1728" s="324"/>
      <c r="BW1728" s="325"/>
      <c r="BX1728" s="325"/>
      <c r="BY1728" s="325"/>
      <c r="BZ1728" s="325"/>
      <c r="CA1728" s="325"/>
      <c r="CB1728" s="325"/>
      <c r="CC1728" s="325"/>
      <c r="CD1728" s="325"/>
      <c r="CE1728" s="325"/>
      <c r="CF1728" s="325"/>
      <c r="CG1728" s="325"/>
      <c r="CH1728" s="325"/>
    </row>
    <row r="1729" spans="1:86" s="323" customFormat="1" x14ac:dyDescent="0.25">
      <c r="A1729" s="102"/>
      <c r="B1729" s="102"/>
      <c r="C1729" s="102"/>
      <c r="D1729" s="102"/>
      <c r="E1729" s="102"/>
      <c r="F1729" s="102"/>
      <c r="G1729" s="102"/>
      <c r="AH1729" s="324"/>
      <c r="AI1729" s="324"/>
      <c r="AP1729" s="324"/>
      <c r="AQ1729" s="324"/>
      <c r="BD1729" s="324"/>
      <c r="BE1729" s="324"/>
      <c r="BF1729" s="324"/>
      <c r="BG1729" s="324"/>
      <c r="BH1729" s="324"/>
      <c r="BI1729" s="324"/>
      <c r="BJ1729" s="324"/>
      <c r="BK1729" s="324"/>
      <c r="BL1729" s="324"/>
      <c r="BM1729" s="324"/>
      <c r="BN1729" s="324"/>
      <c r="BO1729" s="324"/>
      <c r="BW1729" s="325"/>
      <c r="BX1729" s="325"/>
      <c r="BY1729" s="325"/>
      <c r="BZ1729" s="325"/>
      <c r="CA1729" s="325"/>
      <c r="CB1729" s="325"/>
      <c r="CC1729" s="325"/>
      <c r="CD1729" s="325"/>
      <c r="CE1729" s="325"/>
      <c r="CF1729" s="325"/>
      <c r="CG1729" s="325"/>
      <c r="CH1729" s="325"/>
    </row>
    <row r="1730" spans="1:86" s="323" customFormat="1" x14ac:dyDescent="0.25">
      <c r="A1730" s="102"/>
      <c r="B1730" s="102"/>
      <c r="C1730" s="102"/>
      <c r="D1730" s="102"/>
      <c r="E1730" s="102"/>
      <c r="F1730" s="102"/>
      <c r="G1730" s="102"/>
      <c r="AH1730" s="324"/>
      <c r="AI1730" s="324"/>
      <c r="AP1730" s="324"/>
      <c r="AQ1730" s="324"/>
      <c r="BD1730" s="324"/>
      <c r="BE1730" s="324"/>
      <c r="BF1730" s="324"/>
      <c r="BG1730" s="324"/>
      <c r="BH1730" s="324"/>
      <c r="BI1730" s="324"/>
      <c r="BJ1730" s="324"/>
      <c r="BK1730" s="324"/>
      <c r="BL1730" s="324"/>
      <c r="BM1730" s="324"/>
      <c r="BN1730" s="324"/>
      <c r="BO1730" s="324"/>
      <c r="BW1730" s="325"/>
      <c r="BX1730" s="325"/>
      <c r="BY1730" s="325"/>
      <c r="BZ1730" s="325"/>
      <c r="CA1730" s="325"/>
      <c r="CB1730" s="325"/>
      <c r="CC1730" s="325"/>
      <c r="CD1730" s="325"/>
      <c r="CE1730" s="325"/>
      <c r="CF1730" s="325"/>
      <c r="CG1730" s="325"/>
      <c r="CH1730" s="325"/>
    </row>
    <row r="1731" spans="1:86" s="323" customFormat="1" x14ac:dyDescent="0.25">
      <c r="A1731" s="102"/>
      <c r="B1731" s="102"/>
      <c r="C1731" s="102"/>
      <c r="D1731" s="102"/>
      <c r="E1731" s="102"/>
      <c r="F1731" s="102"/>
      <c r="G1731" s="102"/>
      <c r="AH1731" s="324"/>
      <c r="AI1731" s="324"/>
      <c r="AP1731" s="324"/>
      <c r="AQ1731" s="324"/>
      <c r="BD1731" s="324"/>
      <c r="BE1731" s="324"/>
      <c r="BF1731" s="324"/>
      <c r="BG1731" s="324"/>
      <c r="BH1731" s="324"/>
      <c r="BI1731" s="324"/>
      <c r="BJ1731" s="324"/>
      <c r="BK1731" s="324"/>
      <c r="BL1731" s="324"/>
      <c r="BM1731" s="324"/>
      <c r="BN1731" s="324"/>
      <c r="BO1731" s="324"/>
      <c r="BW1731" s="325"/>
      <c r="BX1731" s="325"/>
      <c r="BY1731" s="325"/>
      <c r="BZ1731" s="325"/>
      <c r="CA1731" s="325"/>
      <c r="CB1731" s="325"/>
      <c r="CC1731" s="325"/>
      <c r="CD1731" s="325"/>
      <c r="CE1731" s="325"/>
      <c r="CF1731" s="325"/>
      <c r="CG1731" s="325"/>
      <c r="CH1731" s="325"/>
    </row>
    <row r="1732" spans="1:86" s="323" customFormat="1" x14ac:dyDescent="0.25">
      <c r="A1732" s="102"/>
      <c r="B1732" s="102"/>
      <c r="C1732" s="102"/>
      <c r="D1732" s="102"/>
      <c r="E1732" s="102"/>
      <c r="F1732" s="102"/>
      <c r="G1732" s="102"/>
      <c r="AH1732" s="324"/>
      <c r="AI1732" s="324"/>
      <c r="AP1732" s="324"/>
      <c r="AQ1732" s="324"/>
      <c r="BD1732" s="324"/>
      <c r="BE1732" s="324"/>
      <c r="BF1732" s="324"/>
      <c r="BG1732" s="324"/>
      <c r="BH1732" s="324"/>
      <c r="BI1732" s="324"/>
      <c r="BJ1732" s="324"/>
      <c r="BK1732" s="324"/>
      <c r="BL1732" s="324"/>
      <c r="BM1732" s="324"/>
      <c r="BN1732" s="324"/>
      <c r="BO1732" s="324"/>
      <c r="BW1732" s="325"/>
      <c r="BX1732" s="325"/>
      <c r="BY1732" s="325"/>
      <c r="BZ1732" s="325"/>
      <c r="CA1732" s="325"/>
      <c r="CB1732" s="325"/>
      <c r="CC1732" s="325"/>
      <c r="CD1732" s="325"/>
      <c r="CE1732" s="325"/>
      <c r="CF1732" s="325"/>
      <c r="CG1732" s="325"/>
      <c r="CH1732" s="325"/>
    </row>
    <row r="1733" spans="1:86" s="323" customFormat="1" x14ac:dyDescent="0.25">
      <c r="A1733" s="102"/>
      <c r="B1733" s="102"/>
      <c r="C1733" s="102"/>
      <c r="D1733" s="102"/>
      <c r="E1733" s="102"/>
      <c r="F1733" s="102"/>
      <c r="G1733" s="102"/>
      <c r="AH1733" s="324"/>
      <c r="AI1733" s="324"/>
      <c r="AP1733" s="324"/>
      <c r="AQ1733" s="324"/>
      <c r="BD1733" s="324"/>
      <c r="BE1733" s="324"/>
      <c r="BF1733" s="324"/>
      <c r="BG1733" s="324"/>
      <c r="BH1733" s="324"/>
      <c r="BI1733" s="324"/>
      <c r="BJ1733" s="324"/>
      <c r="BK1733" s="324"/>
      <c r="BL1733" s="324"/>
      <c r="BM1733" s="324"/>
      <c r="BN1733" s="324"/>
      <c r="BO1733" s="324"/>
      <c r="BW1733" s="325"/>
      <c r="BX1733" s="325"/>
      <c r="BY1733" s="325"/>
      <c r="BZ1733" s="325"/>
      <c r="CA1733" s="325"/>
      <c r="CB1733" s="325"/>
      <c r="CC1733" s="325"/>
      <c r="CD1733" s="325"/>
      <c r="CE1733" s="325"/>
      <c r="CF1733" s="325"/>
      <c r="CG1733" s="325"/>
      <c r="CH1733" s="325"/>
    </row>
    <row r="1734" spans="1:86" s="323" customFormat="1" x14ac:dyDescent="0.25">
      <c r="A1734" s="102"/>
      <c r="B1734" s="102"/>
      <c r="C1734" s="102"/>
      <c r="D1734" s="102"/>
      <c r="E1734" s="102"/>
      <c r="F1734" s="102"/>
      <c r="G1734" s="102"/>
      <c r="AH1734" s="324"/>
      <c r="AI1734" s="324"/>
      <c r="AP1734" s="324"/>
      <c r="AQ1734" s="324"/>
      <c r="BD1734" s="324"/>
      <c r="BE1734" s="324"/>
      <c r="BF1734" s="324"/>
      <c r="BG1734" s="324"/>
      <c r="BH1734" s="324"/>
      <c r="BI1734" s="324"/>
      <c r="BJ1734" s="324"/>
      <c r="BK1734" s="324"/>
      <c r="BL1734" s="324"/>
      <c r="BM1734" s="324"/>
      <c r="BN1734" s="324"/>
      <c r="BO1734" s="324"/>
      <c r="BW1734" s="325"/>
      <c r="BX1734" s="325"/>
      <c r="BY1734" s="325"/>
      <c r="BZ1734" s="325"/>
      <c r="CA1734" s="325"/>
      <c r="CB1734" s="325"/>
      <c r="CC1734" s="325"/>
      <c r="CD1734" s="325"/>
      <c r="CE1734" s="325"/>
      <c r="CF1734" s="325"/>
      <c r="CG1734" s="325"/>
      <c r="CH1734" s="325"/>
    </row>
    <row r="1735" spans="1:86" s="323" customFormat="1" x14ac:dyDescent="0.25">
      <c r="A1735" s="102"/>
      <c r="B1735" s="102"/>
      <c r="C1735" s="102"/>
      <c r="D1735" s="102"/>
      <c r="E1735" s="102"/>
      <c r="F1735" s="102"/>
      <c r="G1735" s="102"/>
      <c r="AH1735" s="324"/>
      <c r="AI1735" s="324"/>
      <c r="AP1735" s="324"/>
      <c r="AQ1735" s="324"/>
      <c r="BD1735" s="324"/>
      <c r="BE1735" s="324"/>
      <c r="BF1735" s="324"/>
      <c r="BG1735" s="324"/>
      <c r="BH1735" s="324"/>
      <c r="BI1735" s="324"/>
      <c r="BJ1735" s="324"/>
      <c r="BK1735" s="324"/>
      <c r="BL1735" s="324"/>
      <c r="BM1735" s="324"/>
      <c r="BN1735" s="324"/>
      <c r="BO1735" s="324"/>
      <c r="BW1735" s="325"/>
      <c r="BX1735" s="325"/>
      <c r="BY1735" s="325"/>
      <c r="BZ1735" s="325"/>
      <c r="CA1735" s="325"/>
      <c r="CB1735" s="325"/>
      <c r="CC1735" s="325"/>
      <c r="CD1735" s="325"/>
      <c r="CE1735" s="325"/>
      <c r="CF1735" s="325"/>
      <c r="CG1735" s="325"/>
      <c r="CH1735" s="325"/>
    </row>
    <row r="1736" spans="1:86" s="323" customFormat="1" x14ac:dyDescent="0.25">
      <c r="A1736" s="102"/>
      <c r="B1736" s="102"/>
      <c r="C1736" s="102"/>
      <c r="D1736" s="102"/>
      <c r="E1736" s="102"/>
      <c r="F1736" s="102"/>
      <c r="G1736" s="102"/>
      <c r="AH1736" s="324"/>
      <c r="AI1736" s="324"/>
      <c r="AP1736" s="324"/>
      <c r="AQ1736" s="324"/>
      <c r="BD1736" s="324"/>
      <c r="BE1736" s="324"/>
      <c r="BF1736" s="324"/>
      <c r="BG1736" s="324"/>
      <c r="BH1736" s="324"/>
      <c r="BI1736" s="324"/>
      <c r="BJ1736" s="324"/>
      <c r="BK1736" s="324"/>
      <c r="BL1736" s="324"/>
      <c r="BM1736" s="324"/>
      <c r="BN1736" s="324"/>
      <c r="BO1736" s="324"/>
      <c r="BW1736" s="325"/>
      <c r="BX1736" s="325"/>
      <c r="BY1736" s="325"/>
      <c r="BZ1736" s="325"/>
      <c r="CA1736" s="325"/>
      <c r="CB1736" s="325"/>
      <c r="CC1736" s="325"/>
      <c r="CD1736" s="325"/>
      <c r="CE1736" s="325"/>
      <c r="CF1736" s="325"/>
      <c r="CG1736" s="325"/>
      <c r="CH1736" s="325"/>
    </row>
    <row r="1737" spans="1:86" s="323" customFormat="1" x14ac:dyDescent="0.25">
      <c r="A1737" s="102"/>
      <c r="B1737" s="102"/>
      <c r="C1737" s="102"/>
      <c r="D1737" s="102"/>
      <c r="E1737" s="102"/>
      <c r="F1737" s="102"/>
      <c r="G1737" s="102"/>
      <c r="AH1737" s="324"/>
      <c r="AI1737" s="324"/>
      <c r="AP1737" s="324"/>
      <c r="AQ1737" s="324"/>
      <c r="BD1737" s="324"/>
      <c r="BE1737" s="324"/>
      <c r="BF1737" s="324"/>
      <c r="BG1737" s="324"/>
      <c r="BH1737" s="324"/>
      <c r="BI1737" s="324"/>
      <c r="BJ1737" s="324"/>
      <c r="BK1737" s="324"/>
      <c r="BL1737" s="324"/>
      <c r="BM1737" s="324"/>
      <c r="BN1737" s="324"/>
      <c r="BO1737" s="324"/>
      <c r="BW1737" s="325"/>
      <c r="BX1737" s="325"/>
      <c r="BY1737" s="325"/>
      <c r="BZ1737" s="325"/>
      <c r="CA1737" s="325"/>
      <c r="CB1737" s="325"/>
      <c r="CC1737" s="325"/>
      <c r="CD1737" s="325"/>
      <c r="CE1737" s="325"/>
      <c r="CF1737" s="325"/>
      <c r="CG1737" s="325"/>
      <c r="CH1737" s="325"/>
    </row>
    <row r="1738" spans="1:86" s="323" customFormat="1" x14ac:dyDescent="0.25">
      <c r="A1738" s="102"/>
      <c r="B1738" s="102"/>
      <c r="C1738" s="102"/>
      <c r="D1738" s="102"/>
      <c r="E1738" s="102"/>
      <c r="F1738" s="102"/>
      <c r="G1738" s="102"/>
      <c r="AH1738" s="324"/>
      <c r="AI1738" s="324"/>
      <c r="AP1738" s="324"/>
      <c r="AQ1738" s="324"/>
      <c r="BD1738" s="324"/>
      <c r="BE1738" s="324"/>
      <c r="BF1738" s="324"/>
      <c r="BG1738" s="324"/>
      <c r="BH1738" s="324"/>
      <c r="BI1738" s="324"/>
      <c r="BJ1738" s="324"/>
      <c r="BK1738" s="324"/>
      <c r="BL1738" s="324"/>
      <c r="BM1738" s="324"/>
      <c r="BN1738" s="324"/>
      <c r="BO1738" s="324"/>
      <c r="BW1738" s="325"/>
      <c r="BX1738" s="325"/>
      <c r="BY1738" s="325"/>
      <c r="BZ1738" s="325"/>
      <c r="CA1738" s="325"/>
      <c r="CB1738" s="325"/>
      <c r="CC1738" s="325"/>
      <c r="CD1738" s="325"/>
      <c r="CE1738" s="325"/>
      <c r="CF1738" s="325"/>
      <c r="CG1738" s="325"/>
      <c r="CH1738" s="325"/>
    </row>
    <row r="1739" spans="1:86" s="323" customFormat="1" x14ac:dyDescent="0.25">
      <c r="A1739" s="102"/>
      <c r="B1739" s="102"/>
      <c r="C1739" s="102"/>
      <c r="D1739" s="102"/>
      <c r="E1739" s="102"/>
      <c r="F1739" s="102"/>
      <c r="G1739" s="102"/>
      <c r="AH1739" s="324"/>
      <c r="AI1739" s="324"/>
      <c r="AP1739" s="324"/>
      <c r="AQ1739" s="324"/>
      <c r="BD1739" s="324"/>
      <c r="BE1739" s="324"/>
      <c r="BF1739" s="324"/>
      <c r="BG1739" s="324"/>
      <c r="BH1739" s="324"/>
      <c r="BI1739" s="324"/>
      <c r="BJ1739" s="324"/>
      <c r="BK1739" s="324"/>
      <c r="BL1739" s="324"/>
      <c r="BM1739" s="324"/>
      <c r="BN1739" s="324"/>
      <c r="BO1739" s="324"/>
      <c r="BW1739" s="325"/>
      <c r="BX1739" s="325"/>
      <c r="BY1739" s="325"/>
      <c r="BZ1739" s="325"/>
      <c r="CA1739" s="325"/>
      <c r="CB1739" s="325"/>
      <c r="CC1739" s="325"/>
      <c r="CD1739" s="325"/>
      <c r="CE1739" s="325"/>
      <c r="CF1739" s="325"/>
      <c r="CG1739" s="325"/>
      <c r="CH1739" s="325"/>
    </row>
    <row r="1740" spans="1:86" s="323" customFormat="1" x14ac:dyDescent="0.25">
      <c r="A1740" s="102"/>
      <c r="B1740" s="102"/>
      <c r="C1740" s="102"/>
      <c r="D1740" s="102"/>
      <c r="E1740" s="102"/>
      <c r="F1740" s="102"/>
      <c r="G1740" s="102"/>
      <c r="AH1740" s="324"/>
      <c r="AI1740" s="324"/>
      <c r="AP1740" s="324"/>
      <c r="AQ1740" s="324"/>
      <c r="BD1740" s="324"/>
      <c r="BE1740" s="324"/>
      <c r="BF1740" s="324"/>
      <c r="BG1740" s="324"/>
      <c r="BH1740" s="324"/>
      <c r="BI1740" s="324"/>
      <c r="BJ1740" s="324"/>
      <c r="BK1740" s="324"/>
      <c r="BL1740" s="324"/>
      <c r="BM1740" s="324"/>
      <c r="BN1740" s="324"/>
      <c r="BO1740" s="324"/>
      <c r="BW1740" s="325"/>
      <c r="BX1740" s="325"/>
      <c r="BY1740" s="325"/>
      <c r="BZ1740" s="325"/>
      <c r="CA1740" s="325"/>
      <c r="CB1740" s="325"/>
      <c r="CC1740" s="325"/>
      <c r="CD1740" s="325"/>
      <c r="CE1740" s="325"/>
      <c r="CF1740" s="325"/>
      <c r="CG1740" s="325"/>
      <c r="CH1740" s="325"/>
    </row>
    <row r="1741" spans="1:86" s="323" customFormat="1" x14ac:dyDescent="0.25">
      <c r="A1741" s="102"/>
      <c r="B1741" s="102"/>
      <c r="C1741" s="102"/>
      <c r="D1741" s="102"/>
      <c r="E1741" s="102"/>
      <c r="F1741" s="102"/>
      <c r="G1741" s="102"/>
      <c r="AH1741" s="324"/>
      <c r="AI1741" s="324"/>
      <c r="AP1741" s="324"/>
      <c r="AQ1741" s="324"/>
      <c r="BD1741" s="324"/>
      <c r="BE1741" s="324"/>
      <c r="BF1741" s="324"/>
      <c r="BG1741" s="324"/>
      <c r="BH1741" s="324"/>
      <c r="BI1741" s="324"/>
      <c r="BJ1741" s="324"/>
      <c r="BK1741" s="324"/>
      <c r="BL1741" s="324"/>
      <c r="BM1741" s="324"/>
      <c r="BN1741" s="324"/>
      <c r="BO1741" s="324"/>
      <c r="BW1741" s="325"/>
      <c r="BX1741" s="325"/>
      <c r="BY1741" s="325"/>
      <c r="BZ1741" s="325"/>
      <c r="CA1741" s="325"/>
      <c r="CB1741" s="325"/>
      <c r="CC1741" s="325"/>
      <c r="CD1741" s="325"/>
      <c r="CE1741" s="325"/>
      <c r="CF1741" s="325"/>
      <c r="CG1741" s="325"/>
      <c r="CH1741" s="325"/>
    </row>
    <row r="1742" spans="1:86" s="323" customFormat="1" x14ac:dyDescent="0.25">
      <c r="A1742" s="102"/>
      <c r="B1742" s="102"/>
      <c r="C1742" s="102"/>
      <c r="D1742" s="102"/>
      <c r="E1742" s="102"/>
      <c r="F1742" s="102"/>
      <c r="G1742" s="102"/>
      <c r="AH1742" s="324"/>
      <c r="AI1742" s="324"/>
      <c r="AP1742" s="324"/>
      <c r="AQ1742" s="324"/>
      <c r="BD1742" s="324"/>
      <c r="BE1742" s="324"/>
      <c r="BF1742" s="324"/>
      <c r="BG1742" s="324"/>
      <c r="BH1742" s="324"/>
      <c r="BI1742" s="324"/>
      <c r="BJ1742" s="324"/>
      <c r="BK1742" s="324"/>
      <c r="BL1742" s="324"/>
      <c r="BM1742" s="324"/>
      <c r="BN1742" s="324"/>
      <c r="BO1742" s="324"/>
      <c r="BW1742" s="325"/>
      <c r="BX1742" s="325"/>
      <c r="BY1742" s="325"/>
      <c r="BZ1742" s="325"/>
      <c r="CA1742" s="325"/>
      <c r="CB1742" s="325"/>
      <c r="CC1742" s="325"/>
      <c r="CD1742" s="325"/>
      <c r="CE1742" s="325"/>
      <c r="CF1742" s="325"/>
      <c r="CG1742" s="325"/>
      <c r="CH1742" s="325"/>
    </row>
    <row r="1743" spans="1:86" s="323" customFormat="1" x14ac:dyDescent="0.25">
      <c r="A1743" s="102"/>
      <c r="B1743" s="102"/>
      <c r="C1743" s="102"/>
      <c r="D1743" s="102"/>
      <c r="E1743" s="102"/>
      <c r="F1743" s="102"/>
      <c r="G1743" s="102"/>
      <c r="AH1743" s="324"/>
      <c r="AI1743" s="324"/>
      <c r="AP1743" s="324"/>
      <c r="AQ1743" s="324"/>
      <c r="BD1743" s="324"/>
      <c r="BE1743" s="324"/>
      <c r="BF1743" s="324"/>
      <c r="BG1743" s="324"/>
      <c r="BH1743" s="324"/>
      <c r="BI1743" s="324"/>
      <c r="BJ1743" s="324"/>
      <c r="BK1743" s="324"/>
      <c r="BL1743" s="324"/>
      <c r="BM1743" s="324"/>
      <c r="BN1743" s="324"/>
      <c r="BO1743" s="324"/>
      <c r="BW1743" s="325"/>
      <c r="BX1743" s="325"/>
      <c r="BY1743" s="325"/>
      <c r="BZ1743" s="325"/>
      <c r="CA1743" s="325"/>
      <c r="CB1743" s="325"/>
      <c r="CC1743" s="325"/>
      <c r="CD1743" s="325"/>
      <c r="CE1743" s="325"/>
      <c r="CF1743" s="325"/>
      <c r="CG1743" s="325"/>
      <c r="CH1743" s="325"/>
    </row>
    <row r="1744" spans="1:86" s="323" customFormat="1" x14ac:dyDescent="0.25">
      <c r="A1744" s="102"/>
      <c r="B1744" s="102"/>
      <c r="C1744" s="102"/>
      <c r="D1744" s="102"/>
      <c r="E1744" s="102"/>
      <c r="F1744" s="102"/>
      <c r="G1744" s="102"/>
      <c r="AH1744" s="324"/>
      <c r="AI1744" s="324"/>
      <c r="AP1744" s="324"/>
      <c r="AQ1744" s="324"/>
      <c r="BD1744" s="324"/>
      <c r="BE1744" s="324"/>
      <c r="BF1744" s="324"/>
      <c r="BG1744" s="324"/>
      <c r="BH1744" s="324"/>
      <c r="BI1744" s="324"/>
      <c r="BJ1744" s="324"/>
      <c r="BK1744" s="324"/>
      <c r="BL1744" s="324"/>
      <c r="BM1744" s="324"/>
      <c r="BN1744" s="324"/>
      <c r="BO1744" s="324"/>
      <c r="BW1744" s="325"/>
      <c r="BX1744" s="325"/>
      <c r="BY1744" s="325"/>
      <c r="BZ1744" s="325"/>
      <c r="CA1744" s="325"/>
      <c r="CB1744" s="325"/>
      <c r="CC1744" s="325"/>
      <c r="CD1744" s="325"/>
      <c r="CE1744" s="325"/>
      <c r="CF1744" s="325"/>
      <c r="CG1744" s="325"/>
      <c r="CH1744" s="325"/>
    </row>
    <row r="1745" spans="1:86" s="323" customFormat="1" x14ac:dyDescent="0.25">
      <c r="A1745" s="102"/>
      <c r="B1745" s="102"/>
      <c r="C1745" s="102"/>
      <c r="D1745" s="102"/>
      <c r="E1745" s="102"/>
      <c r="F1745" s="102"/>
      <c r="G1745" s="102"/>
      <c r="AH1745" s="324"/>
      <c r="AI1745" s="324"/>
      <c r="AP1745" s="324"/>
      <c r="AQ1745" s="324"/>
      <c r="BD1745" s="324"/>
      <c r="BE1745" s="324"/>
      <c r="BF1745" s="324"/>
      <c r="BG1745" s="324"/>
      <c r="BH1745" s="324"/>
      <c r="BI1745" s="324"/>
      <c r="BJ1745" s="324"/>
      <c r="BK1745" s="324"/>
      <c r="BL1745" s="324"/>
      <c r="BM1745" s="324"/>
      <c r="BN1745" s="324"/>
      <c r="BO1745" s="324"/>
      <c r="BW1745" s="325"/>
      <c r="BX1745" s="325"/>
      <c r="BY1745" s="325"/>
      <c r="BZ1745" s="325"/>
      <c r="CA1745" s="325"/>
      <c r="CB1745" s="325"/>
      <c r="CC1745" s="325"/>
      <c r="CD1745" s="325"/>
      <c r="CE1745" s="325"/>
      <c r="CF1745" s="325"/>
      <c r="CG1745" s="325"/>
      <c r="CH1745" s="325"/>
    </row>
    <row r="1746" spans="1:86" s="323" customFormat="1" x14ac:dyDescent="0.25">
      <c r="A1746" s="102"/>
      <c r="B1746" s="102"/>
      <c r="C1746" s="102"/>
      <c r="D1746" s="102"/>
      <c r="E1746" s="102"/>
      <c r="F1746" s="102"/>
      <c r="G1746" s="102"/>
      <c r="AH1746" s="324"/>
      <c r="AI1746" s="324"/>
      <c r="AP1746" s="324"/>
      <c r="AQ1746" s="324"/>
      <c r="BD1746" s="324"/>
      <c r="BE1746" s="324"/>
      <c r="BF1746" s="324"/>
      <c r="BG1746" s="324"/>
      <c r="BH1746" s="324"/>
      <c r="BI1746" s="324"/>
      <c r="BJ1746" s="324"/>
      <c r="BK1746" s="324"/>
      <c r="BL1746" s="324"/>
      <c r="BM1746" s="324"/>
      <c r="BN1746" s="324"/>
      <c r="BO1746" s="324"/>
      <c r="BW1746" s="325"/>
      <c r="BX1746" s="325"/>
      <c r="BY1746" s="325"/>
      <c r="BZ1746" s="325"/>
      <c r="CA1746" s="325"/>
      <c r="CB1746" s="325"/>
      <c r="CC1746" s="325"/>
      <c r="CD1746" s="325"/>
      <c r="CE1746" s="325"/>
      <c r="CF1746" s="325"/>
      <c r="CG1746" s="325"/>
      <c r="CH1746" s="325"/>
    </row>
    <row r="1747" spans="1:86" s="323" customFormat="1" x14ac:dyDescent="0.25">
      <c r="A1747" s="102"/>
      <c r="B1747" s="102"/>
      <c r="C1747" s="102"/>
      <c r="D1747" s="102"/>
      <c r="E1747" s="102"/>
      <c r="F1747" s="102"/>
      <c r="G1747" s="102"/>
      <c r="AH1747" s="324"/>
      <c r="AI1747" s="324"/>
      <c r="AP1747" s="324"/>
      <c r="AQ1747" s="324"/>
      <c r="BD1747" s="324"/>
      <c r="BE1747" s="324"/>
      <c r="BF1747" s="324"/>
      <c r="BG1747" s="324"/>
      <c r="BH1747" s="324"/>
      <c r="BI1747" s="324"/>
      <c r="BJ1747" s="324"/>
      <c r="BK1747" s="324"/>
      <c r="BL1747" s="324"/>
      <c r="BM1747" s="324"/>
      <c r="BN1747" s="324"/>
      <c r="BO1747" s="324"/>
      <c r="BW1747" s="325"/>
      <c r="BX1747" s="325"/>
      <c r="BY1747" s="325"/>
      <c r="BZ1747" s="325"/>
      <c r="CA1747" s="325"/>
      <c r="CB1747" s="325"/>
      <c r="CC1747" s="325"/>
      <c r="CD1747" s="325"/>
      <c r="CE1747" s="325"/>
      <c r="CF1747" s="325"/>
      <c r="CG1747" s="325"/>
      <c r="CH1747" s="325"/>
    </row>
    <row r="1748" spans="1:86" s="323" customFormat="1" x14ac:dyDescent="0.25">
      <c r="A1748" s="102"/>
      <c r="B1748" s="102"/>
      <c r="C1748" s="102"/>
      <c r="D1748" s="102"/>
      <c r="E1748" s="102"/>
      <c r="F1748" s="102"/>
      <c r="G1748" s="102"/>
      <c r="AH1748" s="324"/>
      <c r="AI1748" s="324"/>
      <c r="AP1748" s="324"/>
      <c r="AQ1748" s="324"/>
      <c r="BD1748" s="324"/>
      <c r="BE1748" s="324"/>
      <c r="BF1748" s="324"/>
      <c r="BG1748" s="324"/>
      <c r="BH1748" s="324"/>
      <c r="BI1748" s="324"/>
      <c r="BJ1748" s="324"/>
      <c r="BK1748" s="324"/>
      <c r="BL1748" s="324"/>
      <c r="BM1748" s="324"/>
      <c r="BN1748" s="324"/>
      <c r="BO1748" s="324"/>
      <c r="BW1748" s="325"/>
      <c r="BX1748" s="325"/>
      <c r="BY1748" s="325"/>
      <c r="BZ1748" s="325"/>
      <c r="CA1748" s="325"/>
      <c r="CB1748" s="325"/>
      <c r="CC1748" s="325"/>
      <c r="CD1748" s="325"/>
      <c r="CE1748" s="325"/>
      <c r="CF1748" s="325"/>
      <c r="CG1748" s="325"/>
      <c r="CH1748" s="325"/>
    </row>
    <row r="1749" spans="1:86" s="323" customFormat="1" x14ac:dyDescent="0.25">
      <c r="A1749" s="102"/>
      <c r="B1749" s="102"/>
      <c r="C1749" s="102"/>
      <c r="D1749" s="102"/>
      <c r="E1749" s="102"/>
      <c r="F1749" s="102"/>
      <c r="G1749" s="102"/>
      <c r="AH1749" s="324"/>
      <c r="AI1749" s="324"/>
      <c r="AP1749" s="324"/>
      <c r="AQ1749" s="324"/>
      <c r="BD1749" s="324"/>
      <c r="BE1749" s="324"/>
      <c r="BF1749" s="324"/>
      <c r="BG1749" s="324"/>
      <c r="BH1749" s="324"/>
      <c r="BI1749" s="324"/>
      <c r="BJ1749" s="324"/>
      <c r="BK1749" s="324"/>
      <c r="BL1749" s="324"/>
      <c r="BM1749" s="324"/>
      <c r="BN1749" s="324"/>
      <c r="BO1749" s="324"/>
      <c r="BW1749" s="325"/>
      <c r="BX1749" s="325"/>
      <c r="BY1749" s="325"/>
      <c r="BZ1749" s="325"/>
      <c r="CA1749" s="325"/>
      <c r="CB1749" s="325"/>
      <c r="CC1749" s="325"/>
      <c r="CD1749" s="325"/>
      <c r="CE1749" s="325"/>
      <c r="CF1749" s="325"/>
      <c r="CG1749" s="325"/>
      <c r="CH1749" s="325"/>
    </row>
    <row r="1750" spans="1:86" s="323" customFormat="1" x14ac:dyDescent="0.25">
      <c r="A1750" s="102"/>
      <c r="B1750" s="102"/>
      <c r="C1750" s="102"/>
      <c r="D1750" s="102"/>
      <c r="E1750" s="102"/>
      <c r="F1750" s="102"/>
      <c r="G1750" s="102"/>
      <c r="AH1750" s="324"/>
      <c r="AI1750" s="324"/>
      <c r="AP1750" s="324"/>
      <c r="AQ1750" s="324"/>
      <c r="BD1750" s="324"/>
      <c r="BE1750" s="324"/>
      <c r="BF1750" s="324"/>
      <c r="BG1750" s="324"/>
      <c r="BH1750" s="324"/>
      <c r="BI1750" s="324"/>
      <c r="BJ1750" s="324"/>
      <c r="BK1750" s="324"/>
      <c r="BL1750" s="324"/>
      <c r="BM1750" s="324"/>
      <c r="BN1750" s="324"/>
      <c r="BO1750" s="324"/>
      <c r="BW1750" s="325"/>
      <c r="BX1750" s="325"/>
      <c r="BY1750" s="325"/>
      <c r="BZ1750" s="325"/>
      <c r="CA1750" s="325"/>
      <c r="CB1750" s="325"/>
      <c r="CC1750" s="325"/>
      <c r="CD1750" s="325"/>
      <c r="CE1750" s="325"/>
      <c r="CF1750" s="325"/>
      <c r="CG1750" s="325"/>
      <c r="CH1750" s="325"/>
    </row>
    <row r="1751" spans="1:86" s="323" customFormat="1" x14ac:dyDescent="0.25">
      <c r="A1751" s="102"/>
      <c r="B1751" s="102"/>
      <c r="C1751" s="102"/>
      <c r="D1751" s="102"/>
      <c r="E1751" s="102"/>
      <c r="F1751" s="102"/>
      <c r="G1751" s="102"/>
      <c r="AH1751" s="324"/>
      <c r="AI1751" s="324"/>
      <c r="AP1751" s="324"/>
      <c r="AQ1751" s="324"/>
      <c r="BD1751" s="324"/>
      <c r="BE1751" s="324"/>
      <c r="BF1751" s="324"/>
      <c r="BG1751" s="324"/>
      <c r="BH1751" s="324"/>
      <c r="BI1751" s="324"/>
      <c r="BJ1751" s="324"/>
      <c r="BK1751" s="324"/>
      <c r="BL1751" s="324"/>
      <c r="BM1751" s="324"/>
      <c r="BN1751" s="324"/>
      <c r="BO1751" s="324"/>
      <c r="BW1751" s="325"/>
      <c r="BX1751" s="325"/>
      <c r="BY1751" s="325"/>
      <c r="BZ1751" s="325"/>
      <c r="CA1751" s="325"/>
      <c r="CB1751" s="325"/>
      <c r="CC1751" s="325"/>
      <c r="CD1751" s="325"/>
      <c r="CE1751" s="325"/>
      <c r="CF1751" s="325"/>
      <c r="CG1751" s="325"/>
      <c r="CH1751" s="325"/>
    </row>
    <row r="1752" spans="1:86" s="323" customFormat="1" x14ac:dyDescent="0.25">
      <c r="A1752" s="102"/>
      <c r="B1752" s="102"/>
      <c r="C1752" s="102"/>
      <c r="D1752" s="102"/>
      <c r="E1752" s="102"/>
      <c r="F1752" s="102"/>
      <c r="G1752" s="102"/>
      <c r="AH1752" s="324"/>
      <c r="AI1752" s="324"/>
      <c r="AP1752" s="324"/>
      <c r="AQ1752" s="324"/>
      <c r="BD1752" s="324"/>
      <c r="BE1752" s="324"/>
      <c r="BF1752" s="324"/>
      <c r="BG1752" s="324"/>
      <c r="BH1752" s="324"/>
      <c r="BI1752" s="324"/>
      <c r="BJ1752" s="324"/>
      <c r="BK1752" s="324"/>
      <c r="BL1752" s="324"/>
      <c r="BM1752" s="324"/>
      <c r="BN1752" s="324"/>
      <c r="BO1752" s="324"/>
      <c r="BW1752" s="325"/>
      <c r="BX1752" s="325"/>
      <c r="BY1752" s="325"/>
      <c r="BZ1752" s="325"/>
      <c r="CA1752" s="325"/>
      <c r="CB1752" s="325"/>
      <c r="CC1752" s="325"/>
      <c r="CD1752" s="325"/>
      <c r="CE1752" s="325"/>
      <c r="CF1752" s="325"/>
      <c r="CG1752" s="325"/>
      <c r="CH1752" s="325"/>
    </row>
    <row r="1753" spans="1:86" s="323" customFormat="1" x14ac:dyDescent="0.25">
      <c r="A1753" s="102"/>
      <c r="B1753" s="102"/>
      <c r="C1753" s="102"/>
      <c r="D1753" s="102"/>
      <c r="E1753" s="102"/>
      <c r="F1753" s="102"/>
      <c r="G1753" s="102"/>
      <c r="AH1753" s="324"/>
      <c r="AI1753" s="324"/>
      <c r="AP1753" s="324"/>
      <c r="AQ1753" s="324"/>
      <c r="BD1753" s="324"/>
      <c r="BE1753" s="324"/>
      <c r="BF1753" s="324"/>
      <c r="BG1753" s="324"/>
      <c r="BH1753" s="324"/>
      <c r="BI1753" s="324"/>
      <c r="BJ1753" s="324"/>
      <c r="BK1753" s="324"/>
      <c r="BL1753" s="324"/>
      <c r="BM1753" s="324"/>
      <c r="BN1753" s="324"/>
      <c r="BO1753" s="324"/>
      <c r="BW1753" s="325"/>
      <c r="BX1753" s="325"/>
      <c r="BY1753" s="325"/>
      <c r="BZ1753" s="325"/>
      <c r="CA1753" s="325"/>
      <c r="CB1753" s="325"/>
      <c r="CC1753" s="325"/>
      <c r="CD1753" s="325"/>
      <c r="CE1753" s="325"/>
      <c r="CF1753" s="325"/>
      <c r="CG1753" s="325"/>
      <c r="CH1753" s="325"/>
    </row>
    <row r="1754" spans="1:86" s="323" customFormat="1" x14ac:dyDescent="0.25">
      <c r="A1754" s="102"/>
      <c r="B1754" s="102"/>
      <c r="C1754" s="102"/>
      <c r="D1754" s="102"/>
      <c r="E1754" s="102"/>
      <c r="F1754" s="102"/>
      <c r="G1754" s="102"/>
      <c r="AH1754" s="324"/>
      <c r="AI1754" s="324"/>
      <c r="AP1754" s="324"/>
      <c r="AQ1754" s="324"/>
      <c r="BD1754" s="324"/>
      <c r="BE1754" s="324"/>
      <c r="BF1754" s="324"/>
      <c r="BG1754" s="324"/>
      <c r="BH1754" s="324"/>
      <c r="BI1754" s="324"/>
      <c r="BJ1754" s="324"/>
      <c r="BK1754" s="324"/>
      <c r="BL1754" s="324"/>
      <c r="BM1754" s="324"/>
      <c r="BN1754" s="324"/>
      <c r="BO1754" s="324"/>
      <c r="BW1754" s="325"/>
      <c r="BX1754" s="325"/>
      <c r="BY1754" s="325"/>
      <c r="BZ1754" s="325"/>
      <c r="CA1754" s="325"/>
      <c r="CB1754" s="325"/>
      <c r="CC1754" s="325"/>
      <c r="CD1754" s="325"/>
      <c r="CE1754" s="325"/>
      <c r="CF1754" s="325"/>
      <c r="CG1754" s="325"/>
      <c r="CH1754" s="325"/>
    </row>
    <row r="1755" spans="1:86" s="323" customFormat="1" x14ac:dyDescent="0.25">
      <c r="A1755" s="102"/>
      <c r="B1755" s="102"/>
      <c r="C1755" s="102"/>
      <c r="D1755" s="102"/>
      <c r="E1755" s="102"/>
      <c r="F1755" s="102"/>
      <c r="G1755" s="102"/>
      <c r="AH1755" s="324"/>
      <c r="AI1755" s="324"/>
      <c r="AP1755" s="324"/>
      <c r="AQ1755" s="324"/>
      <c r="BD1755" s="324"/>
      <c r="BE1755" s="324"/>
      <c r="BF1755" s="324"/>
      <c r="BG1755" s="324"/>
      <c r="BH1755" s="324"/>
      <c r="BI1755" s="324"/>
      <c r="BJ1755" s="324"/>
      <c r="BK1755" s="324"/>
      <c r="BL1755" s="324"/>
      <c r="BM1755" s="324"/>
      <c r="BN1755" s="324"/>
      <c r="BO1755" s="324"/>
      <c r="BW1755" s="325"/>
      <c r="BX1755" s="325"/>
      <c r="BY1755" s="325"/>
      <c r="BZ1755" s="325"/>
      <c r="CA1755" s="325"/>
      <c r="CB1755" s="325"/>
      <c r="CC1755" s="325"/>
      <c r="CD1755" s="325"/>
      <c r="CE1755" s="325"/>
      <c r="CF1755" s="325"/>
      <c r="CG1755" s="325"/>
      <c r="CH1755" s="325"/>
    </row>
    <row r="1756" spans="1:86" s="323" customFormat="1" x14ac:dyDescent="0.25">
      <c r="A1756" s="102"/>
      <c r="B1756" s="102"/>
      <c r="C1756" s="102"/>
      <c r="D1756" s="102"/>
      <c r="E1756" s="102"/>
      <c r="F1756" s="102"/>
      <c r="G1756" s="102"/>
      <c r="AH1756" s="324"/>
      <c r="AI1756" s="324"/>
      <c r="AP1756" s="324"/>
      <c r="AQ1756" s="324"/>
      <c r="BD1756" s="324"/>
      <c r="BE1756" s="324"/>
      <c r="BF1756" s="324"/>
      <c r="BG1756" s="324"/>
      <c r="BH1756" s="324"/>
      <c r="BI1756" s="324"/>
      <c r="BJ1756" s="324"/>
      <c r="BK1756" s="324"/>
      <c r="BL1756" s="324"/>
      <c r="BM1756" s="324"/>
      <c r="BN1756" s="324"/>
      <c r="BO1756" s="324"/>
      <c r="BW1756" s="325"/>
      <c r="BX1756" s="325"/>
      <c r="BY1756" s="325"/>
      <c r="BZ1756" s="325"/>
      <c r="CA1756" s="325"/>
      <c r="CB1756" s="325"/>
      <c r="CC1756" s="325"/>
      <c r="CD1756" s="325"/>
      <c r="CE1756" s="325"/>
      <c r="CF1756" s="325"/>
      <c r="CG1756" s="325"/>
      <c r="CH1756" s="325"/>
    </row>
    <row r="1757" spans="1:86" s="323" customFormat="1" x14ac:dyDescent="0.25">
      <c r="A1757" s="102"/>
      <c r="B1757" s="102"/>
      <c r="C1757" s="102"/>
      <c r="D1757" s="102"/>
      <c r="E1757" s="102"/>
      <c r="F1757" s="102"/>
      <c r="G1757" s="102"/>
      <c r="AH1757" s="324"/>
      <c r="AI1757" s="324"/>
      <c r="AP1757" s="324"/>
      <c r="AQ1757" s="324"/>
      <c r="BD1757" s="324"/>
      <c r="BE1757" s="324"/>
      <c r="BF1757" s="324"/>
      <c r="BG1757" s="324"/>
      <c r="BH1757" s="324"/>
      <c r="BI1757" s="324"/>
      <c r="BJ1757" s="324"/>
      <c r="BK1757" s="324"/>
      <c r="BL1757" s="324"/>
      <c r="BM1757" s="324"/>
      <c r="BN1757" s="324"/>
      <c r="BO1757" s="324"/>
      <c r="BW1757" s="325"/>
      <c r="BX1757" s="325"/>
      <c r="BY1757" s="325"/>
      <c r="BZ1757" s="325"/>
      <c r="CA1757" s="325"/>
      <c r="CB1757" s="325"/>
      <c r="CC1757" s="325"/>
      <c r="CD1757" s="325"/>
      <c r="CE1757" s="325"/>
      <c r="CF1757" s="325"/>
      <c r="CG1757" s="325"/>
      <c r="CH1757" s="325"/>
    </row>
    <row r="1758" spans="1:86" s="323" customFormat="1" x14ac:dyDescent="0.25">
      <c r="A1758" s="102"/>
      <c r="B1758" s="102"/>
      <c r="C1758" s="102"/>
      <c r="D1758" s="102"/>
      <c r="E1758" s="102"/>
      <c r="F1758" s="102"/>
      <c r="G1758" s="102"/>
      <c r="AH1758" s="324"/>
      <c r="AI1758" s="324"/>
      <c r="AP1758" s="324"/>
      <c r="AQ1758" s="324"/>
      <c r="BD1758" s="324"/>
      <c r="BE1758" s="324"/>
      <c r="BF1758" s="324"/>
      <c r="BG1758" s="324"/>
      <c r="BH1758" s="324"/>
      <c r="BI1758" s="324"/>
      <c r="BJ1758" s="324"/>
      <c r="BK1758" s="324"/>
      <c r="BL1758" s="324"/>
      <c r="BM1758" s="324"/>
      <c r="BN1758" s="324"/>
      <c r="BO1758" s="324"/>
      <c r="BW1758" s="325"/>
      <c r="BX1758" s="325"/>
      <c r="BY1758" s="325"/>
      <c r="BZ1758" s="325"/>
      <c r="CA1758" s="325"/>
      <c r="CB1758" s="325"/>
      <c r="CC1758" s="325"/>
      <c r="CD1758" s="325"/>
      <c r="CE1758" s="325"/>
      <c r="CF1758" s="325"/>
      <c r="CG1758" s="325"/>
      <c r="CH1758" s="325"/>
    </row>
    <row r="1759" spans="1:86" s="323" customFormat="1" x14ac:dyDescent="0.25">
      <c r="A1759" s="102"/>
      <c r="B1759" s="102"/>
      <c r="C1759" s="102"/>
      <c r="D1759" s="102"/>
      <c r="E1759" s="102"/>
      <c r="F1759" s="102"/>
      <c r="G1759" s="102"/>
      <c r="AH1759" s="324"/>
      <c r="AI1759" s="324"/>
      <c r="AP1759" s="324"/>
      <c r="AQ1759" s="324"/>
      <c r="BD1759" s="324"/>
      <c r="BE1759" s="324"/>
      <c r="BF1759" s="324"/>
      <c r="BG1759" s="324"/>
      <c r="BH1759" s="324"/>
      <c r="BI1759" s="324"/>
      <c r="BJ1759" s="324"/>
      <c r="BK1759" s="324"/>
      <c r="BL1759" s="324"/>
      <c r="BM1759" s="324"/>
      <c r="BN1759" s="324"/>
      <c r="BO1759" s="324"/>
      <c r="BW1759" s="325"/>
      <c r="BX1759" s="325"/>
      <c r="BY1759" s="325"/>
      <c r="BZ1759" s="325"/>
      <c r="CA1759" s="325"/>
      <c r="CB1759" s="325"/>
      <c r="CC1759" s="325"/>
      <c r="CD1759" s="325"/>
      <c r="CE1759" s="325"/>
      <c r="CF1759" s="325"/>
      <c r="CG1759" s="325"/>
      <c r="CH1759" s="325"/>
    </row>
    <row r="1760" spans="1:86" s="323" customFormat="1" x14ac:dyDescent="0.25">
      <c r="A1760" s="102"/>
      <c r="B1760" s="102"/>
      <c r="C1760" s="102"/>
      <c r="D1760" s="102"/>
      <c r="E1760" s="102"/>
      <c r="F1760" s="102"/>
      <c r="G1760" s="102"/>
      <c r="AH1760" s="324"/>
      <c r="AI1760" s="324"/>
      <c r="AP1760" s="324"/>
      <c r="AQ1760" s="324"/>
      <c r="BD1760" s="324"/>
      <c r="BE1760" s="324"/>
      <c r="BF1760" s="324"/>
      <c r="BG1760" s="324"/>
      <c r="BH1760" s="324"/>
      <c r="BI1760" s="324"/>
      <c r="BJ1760" s="324"/>
      <c r="BK1760" s="324"/>
      <c r="BL1760" s="324"/>
      <c r="BM1760" s="324"/>
      <c r="BN1760" s="324"/>
      <c r="BO1760" s="324"/>
      <c r="BW1760" s="325"/>
      <c r="BX1760" s="325"/>
      <c r="BY1760" s="325"/>
      <c r="BZ1760" s="325"/>
      <c r="CA1760" s="325"/>
      <c r="CB1760" s="325"/>
      <c r="CC1760" s="325"/>
      <c r="CD1760" s="325"/>
      <c r="CE1760" s="325"/>
      <c r="CF1760" s="325"/>
      <c r="CG1760" s="325"/>
      <c r="CH1760" s="325"/>
    </row>
    <row r="1761" spans="1:86" s="323" customFormat="1" x14ac:dyDescent="0.25">
      <c r="A1761" s="102"/>
      <c r="B1761" s="102"/>
      <c r="C1761" s="102"/>
      <c r="D1761" s="102"/>
      <c r="E1761" s="102"/>
      <c r="F1761" s="102"/>
      <c r="G1761" s="102"/>
      <c r="AH1761" s="324"/>
      <c r="AI1761" s="324"/>
      <c r="AP1761" s="324"/>
      <c r="AQ1761" s="324"/>
      <c r="BD1761" s="324"/>
      <c r="BE1761" s="324"/>
      <c r="BF1761" s="324"/>
      <c r="BG1761" s="324"/>
      <c r="BH1761" s="324"/>
      <c r="BI1761" s="324"/>
      <c r="BJ1761" s="324"/>
      <c r="BK1761" s="324"/>
      <c r="BL1761" s="324"/>
      <c r="BM1761" s="324"/>
      <c r="BN1761" s="324"/>
      <c r="BO1761" s="324"/>
      <c r="BW1761" s="325"/>
      <c r="BX1761" s="325"/>
      <c r="BY1761" s="325"/>
      <c r="BZ1761" s="325"/>
      <c r="CA1761" s="325"/>
      <c r="CB1761" s="325"/>
      <c r="CC1761" s="325"/>
      <c r="CD1761" s="325"/>
      <c r="CE1761" s="325"/>
      <c r="CF1761" s="325"/>
      <c r="CG1761" s="325"/>
      <c r="CH1761" s="325"/>
    </row>
    <row r="1762" spans="1:86" s="323" customFormat="1" x14ac:dyDescent="0.25">
      <c r="A1762" s="102"/>
      <c r="B1762" s="102"/>
      <c r="C1762" s="102"/>
      <c r="D1762" s="102"/>
      <c r="E1762" s="102"/>
      <c r="F1762" s="102"/>
      <c r="G1762" s="102"/>
      <c r="AH1762" s="324"/>
      <c r="AI1762" s="324"/>
      <c r="AP1762" s="324"/>
      <c r="AQ1762" s="324"/>
      <c r="BD1762" s="324"/>
      <c r="BE1762" s="324"/>
      <c r="BF1762" s="324"/>
      <c r="BG1762" s="324"/>
      <c r="BH1762" s="324"/>
      <c r="BI1762" s="324"/>
      <c r="BJ1762" s="324"/>
      <c r="BK1762" s="324"/>
      <c r="BL1762" s="324"/>
      <c r="BM1762" s="324"/>
      <c r="BN1762" s="324"/>
      <c r="BO1762" s="324"/>
      <c r="BW1762" s="325"/>
      <c r="BX1762" s="325"/>
      <c r="BY1762" s="325"/>
      <c r="BZ1762" s="325"/>
      <c r="CA1762" s="325"/>
      <c r="CB1762" s="325"/>
      <c r="CC1762" s="325"/>
      <c r="CD1762" s="325"/>
      <c r="CE1762" s="325"/>
      <c r="CF1762" s="325"/>
      <c r="CG1762" s="325"/>
      <c r="CH1762" s="325"/>
    </row>
    <row r="1763" spans="1:86" s="323" customFormat="1" x14ac:dyDescent="0.25">
      <c r="A1763" s="102"/>
      <c r="B1763" s="102"/>
      <c r="C1763" s="102"/>
      <c r="D1763" s="102"/>
      <c r="E1763" s="102"/>
      <c r="F1763" s="102"/>
      <c r="G1763" s="102"/>
      <c r="AH1763" s="324"/>
      <c r="AI1763" s="324"/>
      <c r="AP1763" s="324"/>
      <c r="AQ1763" s="324"/>
      <c r="BD1763" s="324"/>
      <c r="BE1763" s="324"/>
      <c r="BF1763" s="324"/>
      <c r="BG1763" s="324"/>
      <c r="BH1763" s="324"/>
      <c r="BI1763" s="324"/>
      <c r="BJ1763" s="324"/>
      <c r="BK1763" s="324"/>
      <c r="BL1763" s="324"/>
      <c r="BM1763" s="324"/>
      <c r="BN1763" s="324"/>
      <c r="BO1763" s="324"/>
      <c r="BW1763" s="325"/>
      <c r="BX1763" s="325"/>
      <c r="BY1763" s="325"/>
      <c r="BZ1763" s="325"/>
      <c r="CA1763" s="325"/>
      <c r="CB1763" s="325"/>
      <c r="CC1763" s="325"/>
      <c r="CD1763" s="325"/>
      <c r="CE1763" s="325"/>
      <c r="CF1763" s="325"/>
      <c r="CG1763" s="325"/>
      <c r="CH1763" s="325"/>
    </row>
    <row r="1764" spans="1:86" s="323" customFormat="1" x14ac:dyDescent="0.25">
      <c r="A1764" s="102"/>
      <c r="B1764" s="102"/>
      <c r="C1764" s="102"/>
      <c r="D1764" s="102"/>
      <c r="E1764" s="102"/>
      <c r="F1764" s="102"/>
      <c r="G1764" s="102"/>
      <c r="AH1764" s="324"/>
      <c r="AI1764" s="324"/>
      <c r="AP1764" s="324"/>
      <c r="AQ1764" s="324"/>
      <c r="BD1764" s="324"/>
      <c r="BE1764" s="324"/>
      <c r="BF1764" s="324"/>
      <c r="BG1764" s="324"/>
      <c r="BH1764" s="324"/>
      <c r="BI1764" s="324"/>
      <c r="BJ1764" s="324"/>
      <c r="BK1764" s="324"/>
      <c r="BL1764" s="324"/>
      <c r="BM1764" s="324"/>
      <c r="BN1764" s="324"/>
      <c r="BO1764" s="324"/>
      <c r="BW1764" s="325"/>
      <c r="BX1764" s="325"/>
      <c r="BY1764" s="325"/>
      <c r="BZ1764" s="325"/>
      <c r="CA1764" s="325"/>
      <c r="CB1764" s="325"/>
      <c r="CC1764" s="325"/>
      <c r="CD1764" s="325"/>
      <c r="CE1764" s="325"/>
      <c r="CF1764" s="325"/>
      <c r="CG1764" s="325"/>
      <c r="CH1764" s="325"/>
    </row>
    <row r="1765" spans="1:86" s="323" customFormat="1" x14ac:dyDescent="0.25">
      <c r="A1765" s="102"/>
      <c r="B1765" s="102"/>
      <c r="C1765" s="102"/>
      <c r="D1765" s="102"/>
      <c r="E1765" s="102"/>
      <c r="F1765" s="102"/>
      <c r="G1765" s="102"/>
      <c r="AH1765" s="324"/>
      <c r="AI1765" s="324"/>
      <c r="AP1765" s="324"/>
      <c r="AQ1765" s="324"/>
      <c r="BD1765" s="324"/>
      <c r="BE1765" s="324"/>
      <c r="BF1765" s="324"/>
      <c r="BG1765" s="324"/>
      <c r="BH1765" s="324"/>
      <c r="BI1765" s="324"/>
      <c r="BJ1765" s="324"/>
      <c r="BK1765" s="324"/>
      <c r="BL1765" s="324"/>
      <c r="BM1765" s="324"/>
      <c r="BN1765" s="324"/>
      <c r="BO1765" s="324"/>
      <c r="BW1765" s="325"/>
      <c r="BX1765" s="325"/>
      <c r="BY1765" s="325"/>
      <c r="BZ1765" s="325"/>
      <c r="CA1765" s="325"/>
      <c r="CB1765" s="325"/>
      <c r="CC1765" s="325"/>
      <c r="CD1765" s="325"/>
      <c r="CE1765" s="325"/>
      <c r="CF1765" s="325"/>
      <c r="CG1765" s="325"/>
      <c r="CH1765" s="325"/>
    </row>
    <row r="1766" spans="1:86" s="323" customFormat="1" x14ac:dyDescent="0.25">
      <c r="A1766" s="102"/>
      <c r="B1766" s="102"/>
      <c r="C1766" s="102"/>
      <c r="D1766" s="102"/>
      <c r="E1766" s="102"/>
      <c r="F1766" s="102"/>
      <c r="G1766" s="102"/>
      <c r="AH1766" s="324"/>
      <c r="AI1766" s="324"/>
      <c r="AP1766" s="324"/>
      <c r="AQ1766" s="324"/>
      <c r="BD1766" s="324"/>
      <c r="BE1766" s="324"/>
      <c r="BF1766" s="324"/>
      <c r="BG1766" s="324"/>
      <c r="BH1766" s="324"/>
      <c r="BI1766" s="324"/>
      <c r="BJ1766" s="324"/>
      <c r="BK1766" s="324"/>
      <c r="BL1766" s="324"/>
      <c r="BM1766" s="324"/>
      <c r="BN1766" s="324"/>
      <c r="BO1766" s="324"/>
      <c r="BW1766" s="325"/>
      <c r="BX1766" s="325"/>
      <c r="BY1766" s="325"/>
      <c r="BZ1766" s="325"/>
      <c r="CA1766" s="325"/>
      <c r="CB1766" s="325"/>
      <c r="CC1766" s="325"/>
      <c r="CD1766" s="325"/>
      <c r="CE1766" s="325"/>
      <c r="CF1766" s="325"/>
      <c r="CG1766" s="325"/>
      <c r="CH1766" s="325"/>
    </row>
    <row r="1767" spans="1:86" s="323" customFormat="1" x14ac:dyDescent="0.25">
      <c r="A1767" s="102"/>
      <c r="B1767" s="102"/>
      <c r="C1767" s="102"/>
      <c r="D1767" s="102"/>
      <c r="E1767" s="102"/>
      <c r="F1767" s="102"/>
      <c r="G1767" s="102"/>
      <c r="AH1767" s="324"/>
      <c r="AI1767" s="324"/>
      <c r="AP1767" s="324"/>
      <c r="AQ1767" s="324"/>
      <c r="BD1767" s="324"/>
      <c r="BE1767" s="324"/>
      <c r="BF1767" s="324"/>
      <c r="BG1767" s="324"/>
      <c r="BH1767" s="324"/>
      <c r="BI1767" s="324"/>
      <c r="BJ1767" s="324"/>
      <c r="BK1767" s="324"/>
      <c r="BL1767" s="324"/>
      <c r="BM1767" s="324"/>
      <c r="BN1767" s="324"/>
      <c r="BO1767" s="324"/>
      <c r="BW1767" s="325"/>
      <c r="BX1767" s="325"/>
      <c r="BY1767" s="325"/>
      <c r="BZ1767" s="325"/>
      <c r="CA1767" s="325"/>
      <c r="CB1767" s="325"/>
      <c r="CC1767" s="325"/>
      <c r="CD1767" s="325"/>
      <c r="CE1767" s="325"/>
      <c r="CF1767" s="325"/>
      <c r="CG1767" s="325"/>
      <c r="CH1767" s="325"/>
    </row>
    <row r="1768" spans="1:86" s="323" customFormat="1" x14ac:dyDescent="0.25">
      <c r="A1768" s="102"/>
      <c r="B1768" s="102"/>
      <c r="C1768" s="102"/>
      <c r="D1768" s="102"/>
      <c r="E1768" s="102"/>
      <c r="F1768" s="102"/>
      <c r="G1768" s="102"/>
      <c r="AH1768" s="324"/>
      <c r="AI1768" s="324"/>
      <c r="AP1768" s="324"/>
      <c r="AQ1768" s="324"/>
      <c r="BD1768" s="324"/>
      <c r="BE1768" s="324"/>
      <c r="BF1768" s="324"/>
      <c r="BG1768" s="324"/>
      <c r="BH1768" s="324"/>
      <c r="BI1768" s="324"/>
      <c r="BJ1768" s="324"/>
      <c r="BK1768" s="324"/>
      <c r="BL1768" s="324"/>
      <c r="BM1768" s="324"/>
      <c r="BN1768" s="324"/>
      <c r="BO1768" s="324"/>
      <c r="BW1768" s="325"/>
      <c r="BX1768" s="325"/>
      <c r="BY1768" s="325"/>
      <c r="BZ1768" s="325"/>
      <c r="CA1768" s="325"/>
      <c r="CB1768" s="325"/>
      <c r="CC1768" s="325"/>
      <c r="CD1768" s="325"/>
      <c r="CE1768" s="325"/>
      <c r="CF1768" s="325"/>
      <c r="CG1768" s="325"/>
      <c r="CH1768" s="325"/>
    </row>
    <row r="1769" spans="1:86" s="323" customFormat="1" x14ac:dyDescent="0.25">
      <c r="A1769" s="102"/>
      <c r="B1769" s="102"/>
      <c r="C1769" s="102"/>
      <c r="D1769" s="102"/>
      <c r="E1769" s="102"/>
      <c r="F1769" s="102"/>
      <c r="G1769" s="102"/>
      <c r="AH1769" s="324"/>
      <c r="AI1769" s="324"/>
      <c r="AP1769" s="324"/>
      <c r="AQ1769" s="324"/>
      <c r="BD1769" s="324"/>
      <c r="BE1769" s="324"/>
      <c r="BF1769" s="324"/>
      <c r="BG1769" s="324"/>
      <c r="BH1769" s="324"/>
      <c r="BI1769" s="324"/>
      <c r="BJ1769" s="324"/>
      <c r="BK1769" s="324"/>
      <c r="BL1769" s="324"/>
      <c r="BM1769" s="324"/>
      <c r="BN1769" s="324"/>
      <c r="BO1769" s="324"/>
      <c r="BW1769" s="325"/>
      <c r="BX1769" s="325"/>
      <c r="BY1769" s="325"/>
      <c r="BZ1769" s="325"/>
      <c r="CA1769" s="325"/>
      <c r="CB1769" s="325"/>
      <c r="CC1769" s="325"/>
      <c r="CD1769" s="325"/>
      <c r="CE1769" s="325"/>
      <c r="CF1769" s="325"/>
      <c r="CG1769" s="325"/>
      <c r="CH1769" s="325"/>
    </row>
    <row r="1770" spans="1:86" s="323" customFormat="1" x14ac:dyDescent="0.25">
      <c r="A1770" s="102"/>
      <c r="B1770" s="102"/>
      <c r="C1770" s="102"/>
      <c r="D1770" s="102"/>
      <c r="E1770" s="102"/>
      <c r="F1770" s="102"/>
      <c r="G1770" s="102"/>
      <c r="AH1770" s="324"/>
      <c r="AI1770" s="324"/>
      <c r="AP1770" s="324"/>
      <c r="AQ1770" s="324"/>
      <c r="BD1770" s="324"/>
      <c r="BE1770" s="324"/>
      <c r="BF1770" s="324"/>
      <c r="BG1770" s="324"/>
      <c r="BH1770" s="324"/>
      <c r="BI1770" s="324"/>
      <c r="BJ1770" s="324"/>
      <c r="BK1770" s="324"/>
      <c r="BL1770" s="324"/>
      <c r="BM1770" s="324"/>
      <c r="BN1770" s="324"/>
      <c r="BO1770" s="324"/>
      <c r="BW1770" s="325"/>
      <c r="BX1770" s="325"/>
      <c r="BY1770" s="325"/>
      <c r="BZ1770" s="325"/>
      <c r="CA1770" s="325"/>
      <c r="CB1770" s="325"/>
      <c r="CC1770" s="325"/>
      <c r="CD1770" s="325"/>
      <c r="CE1770" s="325"/>
      <c r="CF1770" s="325"/>
      <c r="CG1770" s="325"/>
      <c r="CH1770" s="325"/>
    </row>
    <row r="1771" spans="1:86" s="323" customFormat="1" x14ac:dyDescent="0.25">
      <c r="A1771" s="102"/>
      <c r="B1771" s="102"/>
      <c r="C1771" s="102"/>
      <c r="D1771" s="102"/>
      <c r="E1771" s="102"/>
      <c r="F1771" s="102"/>
      <c r="G1771" s="102"/>
      <c r="AH1771" s="324"/>
      <c r="AI1771" s="324"/>
      <c r="AP1771" s="324"/>
      <c r="AQ1771" s="324"/>
      <c r="BD1771" s="324"/>
      <c r="BE1771" s="324"/>
      <c r="BF1771" s="324"/>
      <c r="BG1771" s="324"/>
      <c r="BH1771" s="324"/>
      <c r="BI1771" s="324"/>
      <c r="BJ1771" s="324"/>
      <c r="BK1771" s="324"/>
      <c r="BL1771" s="324"/>
      <c r="BM1771" s="324"/>
      <c r="BN1771" s="324"/>
      <c r="BO1771" s="324"/>
      <c r="BW1771" s="325"/>
      <c r="BX1771" s="325"/>
      <c r="BY1771" s="325"/>
      <c r="BZ1771" s="325"/>
      <c r="CA1771" s="325"/>
      <c r="CB1771" s="325"/>
      <c r="CC1771" s="325"/>
      <c r="CD1771" s="325"/>
      <c r="CE1771" s="325"/>
      <c r="CF1771" s="325"/>
      <c r="CG1771" s="325"/>
      <c r="CH1771" s="325"/>
    </row>
    <row r="1772" spans="1:86" s="323" customFormat="1" x14ac:dyDescent="0.25">
      <c r="A1772" s="102"/>
      <c r="B1772" s="102"/>
      <c r="C1772" s="102"/>
      <c r="D1772" s="102"/>
      <c r="E1772" s="102"/>
      <c r="F1772" s="102"/>
      <c r="G1772" s="102"/>
      <c r="AH1772" s="324"/>
      <c r="AI1772" s="324"/>
      <c r="AP1772" s="324"/>
      <c r="AQ1772" s="324"/>
      <c r="BD1772" s="324"/>
      <c r="BE1772" s="324"/>
      <c r="BF1772" s="324"/>
      <c r="BG1772" s="324"/>
      <c r="BH1772" s="324"/>
      <c r="BI1772" s="324"/>
      <c r="BJ1772" s="324"/>
      <c r="BK1772" s="324"/>
      <c r="BL1772" s="324"/>
      <c r="BM1772" s="324"/>
      <c r="BN1772" s="324"/>
      <c r="BO1772" s="324"/>
      <c r="BW1772" s="325"/>
      <c r="BX1772" s="325"/>
      <c r="BY1772" s="325"/>
      <c r="BZ1772" s="325"/>
      <c r="CA1772" s="325"/>
      <c r="CB1772" s="325"/>
      <c r="CC1772" s="325"/>
      <c r="CD1772" s="325"/>
      <c r="CE1772" s="325"/>
      <c r="CF1772" s="325"/>
      <c r="CG1772" s="325"/>
      <c r="CH1772" s="325"/>
    </row>
    <row r="1773" spans="1:86" s="323" customFormat="1" x14ac:dyDescent="0.25">
      <c r="A1773" s="102"/>
      <c r="B1773" s="102"/>
      <c r="C1773" s="102"/>
      <c r="D1773" s="102"/>
      <c r="E1773" s="102"/>
      <c r="F1773" s="102"/>
      <c r="G1773" s="102"/>
      <c r="AH1773" s="324"/>
      <c r="AI1773" s="324"/>
      <c r="AP1773" s="324"/>
      <c r="AQ1773" s="324"/>
      <c r="BD1773" s="324"/>
      <c r="BE1773" s="324"/>
      <c r="BF1773" s="324"/>
      <c r="BG1773" s="324"/>
      <c r="BH1773" s="324"/>
      <c r="BI1773" s="324"/>
      <c r="BJ1773" s="324"/>
      <c r="BK1773" s="324"/>
      <c r="BL1773" s="324"/>
      <c r="BM1773" s="324"/>
      <c r="BN1773" s="324"/>
      <c r="BO1773" s="324"/>
      <c r="BW1773" s="325"/>
      <c r="BX1773" s="325"/>
      <c r="BY1773" s="325"/>
      <c r="BZ1773" s="325"/>
      <c r="CA1773" s="325"/>
      <c r="CB1773" s="325"/>
      <c r="CC1773" s="325"/>
      <c r="CD1773" s="325"/>
      <c r="CE1773" s="325"/>
      <c r="CF1773" s="325"/>
      <c r="CG1773" s="325"/>
      <c r="CH1773" s="325"/>
    </row>
    <row r="1774" spans="1:86" s="323" customFormat="1" x14ac:dyDescent="0.25">
      <c r="A1774" s="102"/>
      <c r="B1774" s="102"/>
      <c r="C1774" s="102"/>
      <c r="D1774" s="102"/>
      <c r="E1774" s="102"/>
      <c r="F1774" s="102"/>
      <c r="G1774" s="102"/>
      <c r="AH1774" s="324"/>
      <c r="AI1774" s="324"/>
      <c r="AP1774" s="324"/>
      <c r="AQ1774" s="324"/>
      <c r="BD1774" s="324"/>
      <c r="BE1774" s="324"/>
      <c r="BF1774" s="324"/>
      <c r="BG1774" s="324"/>
      <c r="BH1774" s="324"/>
      <c r="BI1774" s="324"/>
      <c r="BJ1774" s="324"/>
      <c r="BK1774" s="324"/>
      <c r="BL1774" s="324"/>
      <c r="BM1774" s="324"/>
      <c r="BN1774" s="324"/>
      <c r="BO1774" s="324"/>
      <c r="BW1774" s="325"/>
      <c r="BX1774" s="325"/>
      <c r="BY1774" s="325"/>
      <c r="BZ1774" s="325"/>
      <c r="CA1774" s="325"/>
      <c r="CB1774" s="325"/>
      <c r="CC1774" s="325"/>
      <c r="CD1774" s="325"/>
      <c r="CE1774" s="325"/>
      <c r="CF1774" s="325"/>
      <c r="CG1774" s="325"/>
      <c r="CH1774" s="325"/>
    </row>
    <row r="1775" spans="1:86" s="323" customFormat="1" x14ac:dyDescent="0.25">
      <c r="A1775" s="102"/>
      <c r="B1775" s="102"/>
      <c r="C1775" s="102"/>
      <c r="D1775" s="102"/>
      <c r="E1775" s="102"/>
      <c r="F1775" s="102"/>
      <c r="G1775" s="102"/>
      <c r="AH1775" s="324"/>
      <c r="AI1775" s="324"/>
      <c r="AP1775" s="324"/>
      <c r="AQ1775" s="324"/>
      <c r="BD1775" s="324"/>
      <c r="BE1775" s="324"/>
      <c r="BF1775" s="324"/>
      <c r="BG1775" s="324"/>
      <c r="BH1775" s="324"/>
      <c r="BI1775" s="324"/>
      <c r="BJ1775" s="324"/>
      <c r="BK1775" s="324"/>
      <c r="BL1775" s="324"/>
      <c r="BM1775" s="324"/>
      <c r="BN1775" s="324"/>
      <c r="BO1775" s="324"/>
      <c r="BW1775" s="325"/>
      <c r="BX1775" s="325"/>
      <c r="BY1775" s="325"/>
      <c r="BZ1775" s="325"/>
      <c r="CA1775" s="325"/>
      <c r="CB1775" s="325"/>
      <c r="CC1775" s="325"/>
      <c r="CD1775" s="325"/>
      <c r="CE1775" s="325"/>
      <c r="CF1775" s="325"/>
      <c r="CG1775" s="325"/>
      <c r="CH1775" s="325"/>
    </row>
    <row r="1776" spans="1:86" s="323" customFormat="1" x14ac:dyDescent="0.25">
      <c r="A1776" s="102"/>
      <c r="B1776" s="102"/>
      <c r="C1776" s="102"/>
      <c r="D1776" s="102"/>
      <c r="E1776" s="102"/>
      <c r="F1776" s="102"/>
      <c r="G1776" s="102"/>
      <c r="AH1776" s="324"/>
      <c r="AI1776" s="324"/>
      <c r="AP1776" s="324"/>
      <c r="AQ1776" s="324"/>
      <c r="BD1776" s="324"/>
      <c r="BE1776" s="324"/>
      <c r="BF1776" s="324"/>
      <c r="BG1776" s="324"/>
      <c r="BH1776" s="324"/>
      <c r="BI1776" s="324"/>
      <c r="BJ1776" s="324"/>
      <c r="BK1776" s="324"/>
      <c r="BL1776" s="324"/>
      <c r="BM1776" s="324"/>
      <c r="BN1776" s="324"/>
      <c r="BO1776" s="324"/>
      <c r="BW1776" s="325"/>
      <c r="BX1776" s="325"/>
      <c r="BY1776" s="325"/>
      <c r="BZ1776" s="325"/>
      <c r="CA1776" s="325"/>
      <c r="CB1776" s="325"/>
      <c r="CC1776" s="325"/>
      <c r="CD1776" s="325"/>
      <c r="CE1776" s="325"/>
      <c r="CF1776" s="325"/>
      <c r="CG1776" s="325"/>
      <c r="CH1776" s="325"/>
    </row>
    <row r="1777" spans="1:86" s="323" customFormat="1" x14ac:dyDescent="0.25">
      <c r="A1777" s="102"/>
      <c r="B1777" s="102"/>
      <c r="C1777" s="102"/>
      <c r="D1777" s="102"/>
      <c r="E1777" s="102"/>
      <c r="F1777" s="102"/>
      <c r="G1777" s="102"/>
      <c r="AH1777" s="324"/>
      <c r="AI1777" s="324"/>
      <c r="AP1777" s="324"/>
      <c r="AQ1777" s="324"/>
      <c r="BD1777" s="324"/>
      <c r="BE1777" s="324"/>
      <c r="BF1777" s="324"/>
      <c r="BG1777" s="324"/>
      <c r="BH1777" s="324"/>
      <c r="BI1777" s="324"/>
      <c r="BJ1777" s="324"/>
      <c r="BK1777" s="324"/>
      <c r="BL1777" s="324"/>
      <c r="BM1777" s="324"/>
      <c r="BN1777" s="324"/>
      <c r="BO1777" s="324"/>
      <c r="BW1777" s="325"/>
      <c r="BX1777" s="325"/>
      <c r="BY1777" s="325"/>
      <c r="BZ1777" s="325"/>
      <c r="CA1777" s="325"/>
      <c r="CB1777" s="325"/>
      <c r="CC1777" s="325"/>
      <c r="CD1777" s="325"/>
      <c r="CE1777" s="325"/>
      <c r="CF1777" s="325"/>
      <c r="CG1777" s="325"/>
      <c r="CH1777" s="325"/>
    </row>
    <row r="1778" spans="1:86" s="323" customFormat="1" x14ac:dyDescent="0.25">
      <c r="A1778" s="102"/>
      <c r="B1778" s="102"/>
      <c r="C1778" s="102"/>
      <c r="D1778" s="102"/>
      <c r="E1778" s="102"/>
      <c r="F1778" s="102"/>
      <c r="G1778" s="102"/>
      <c r="AH1778" s="324"/>
      <c r="AI1778" s="324"/>
      <c r="AP1778" s="324"/>
      <c r="AQ1778" s="324"/>
      <c r="BD1778" s="324"/>
      <c r="BE1778" s="324"/>
      <c r="BF1778" s="324"/>
      <c r="BG1778" s="324"/>
      <c r="BH1778" s="324"/>
      <c r="BI1778" s="324"/>
      <c r="BJ1778" s="324"/>
      <c r="BK1778" s="324"/>
      <c r="BL1778" s="324"/>
      <c r="BM1778" s="324"/>
      <c r="BN1778" s="324"/>
      <c r="BO1778" s="324"/>
      <c r="BW1778" s="325"/>
      <c r="BX1778" s="325"/>
      <c r="BY1778" s="325"/>
      <c r="BZ1778" s="325"/>
      <c r="CA1778" s="325"/>
      <c r="CB1778" s="325"/>
      <c r="CC1778" s="325"/>
      <c r="CD1778" s="325"/>
      <c r="CE1778" s="325"/>
      <c r="CF1778" s="325"/>
      <c r="CG1778" s="325"/>
      <c r="CH1778" s="325"/>
    </row>
    <row r="1779" spans="1:86" s="323" customFormat="1" x14ac:dyDescent="0.25">
      <c r="A1779" s="102"/>
      <c r="B1779" s="102"/>
      <c r="C1779" s="102"/>
      <c r="D1779" s="102"/>
      <c r="E1779" s="102"/>
      <c r="F1779" s="102"/>
      <c r="G1779" s="102"/>
      <c r="AH1779" s="324"/>
      <c r="AI1779" s="324"/>
      <c r="AP1779" s="324"/>
      <c r="AQ1779" s="324"/>
      <c r="BD1779" s="324"/>
      <c r="BE1779" s="324"/>
      <c r="BF1779" s="324"/>
      <c r="BG1779" s="324"/>
      <c r="BH1779" s="324"/>
      <c r="BI1779" s="324"/>
      <c r="BJ1779" s="324"/>
      <c r="BK1779" s="324"/>
      <c r="BL1779" s="324"/>
      <c r="BM1779" s="324"/>
      <c r="BN1779" s="324"/>
      <c r="BO1779" s="324"/>
      <c r="BW1779" s="325"/>
      <c r="BX1779" s="325"/>
      <c r="BY1779" s="325"/>
      <c r="BZ1779" s="325"/>
      <c r="CA1779" s="325"/>
      <c r="CB1779" s="325"/>
      <c r="CC1779" s="325"/>
      <c r="CD1779" s="325"/>
      <c r="CE1779" s="325"/>
      <c r="CF1779" s="325"/>
      <c r="CG1779" s="325"/>
      <c r="CH1779" s="325"/>
    </row>
    <row r="1780" spans="1:86" s="323" customFormat="1" x14ac:dyDescent="0.25">
      <c r="A1780" s="102"/>
      <c r="B1780" s="102"/>
      <c r="C1780" s="102"/>
      <c r="D1780" s="102"/>
      <c r="E1780" s="102"/>
      <c r="F1780" s="102"/>
      <c r="G1780" s="102"/>
      <c r="AH1780" s="324"/>
      <c r="AI1780" s="324"/>
      <c r="AP1780" s="324"/>
      <c r="AQ1780" s="324"/>
      <c r="BD1780" s="324"/>
      <c r="BE1780" s="324"/>
      <c r="BF1780" s="324"/>
      <c r="BG1780" s="324"/>
      <c r="BH1780" s="324"/>
      <c r="BI1780" s="324"/>
      <c r="BJ1780" s="324"/>
      <c r="BK1780" s="324"/>
      <c r="BL1780" s="324"/>
      <c r="BM1780" s="324"/>
      <c r="BN1780" s="324"/>
      <c r="BO1780" s="324"/>
      <c r="BW1780" s="325"/>
      <c r="BX1780" s="325"/>
      <c r="BY1780" s="325"/>
      <c r="BZ1780" s="325"/>
      <c r="CA1780" s="325"/>
      <c r="CB1780" s="325"/>
      <c r="CC1780" s="325"/>
      <c r="CD1780" s="325"/>
      <c r="CE1780" s="325"/>
      <c r="CF1780" s="325"/>
      <c r="CG1780" s="325"/>
      <c r="CH1780" s="325"/>
    </row>
    <row r="1781" spans="1:86" s="323" customFormat="1" x14ac:dyDescent="0.25">
      <c r="A1781" s="102"/>
      <c r="B1781" s="102"/>
      <c r="C1781" s="102"/>
      <c r="D1781" s="102"/>
      <c r="E1781" s="102"/>
      <c r="F1781" s="102"/>
      <c r="G1781" s="102"/>
      <c r="AH1781" s="324"/>
      <c r="AI1781" s="324"/>
      <c r="AP1781" s="324"/>
      <c r="AQ1781" s="324"/>
      <c r="BD1781" s="324"/>
      <c r="BE1781" s="324"/>
      <c r="BF1781" s="324"/>
      <c r="BG1781" s="324"/>
      <c r="BH1781" s="324"/>
      <c r="BI1781" s="324"/>
      <c r="BJ1781" s="324"/>
      <c r="BK1781" s="324"/>
      <c r="BL1781" s="324"/>
      <c r="BM1781" s="324"/>
      <c r="BN1781" s="324"/>
      <c r="BO1781" s="324"/>
      <c r="BW1781" s="325"/>
      <c r="BX1781" s="325"/>
      <c r="BY1781" s="325"/>
      <c r="BZ1781" s="325"/>
      <c r="CA1781" s="325"/>
      <c r="CB1781" s="325"/>
      <c r="CC1781" s="325"/>
      <c r="CD1781" s="325"/>
      <c r="CE1781" s="325"/>
      <c r="CF1781" s="325"/>
      <c r="CG1781" s="325"/>
      <c r="CH1781" s="325"/>
    </row>
    <row r="1782" spans="1:86" s="323" customFormat="1" x14ac:dyDescent="0.25">
      <c r="A1782" s="102"/>
      <c r="B1782" s="102"/>
      <c r="C1782" s="102"/>
      <c r="D1782" s="102"/>
      <c r="E1782" s="102"/>
      <c r="F1782" s="102"/>
      <c r="G1782" s="102"/>
      <c r="AH1782" s="324"/>
      <c r="AI1782" s="324"/>
      <c r="AP1782" s="324"/>
      <c r="AQ1782" s="324"/>
      <c r="BD1782" s="324"/>
      <c r="BE1782" s="324"/>
      <c r="BF1782" s="324"/>
      <c r="BG1782" s="324"/>
      <c r="BH1782" s="324"/>
      <c r="BI1782" s="324"/>
      <c r="BJ1782" s="324"/>
      <c r="BK1782" s="324"/>
      <c r="BL1782" s="324"/>
      <c r="BM1782" s="324"/>
      <c r="BN1782" s="324"/>
      <c r="BO1782" s="324"/>
      <c r="BW1782" s="325"/>
      <c r="BX1782" s="325"/>
      <c r="BY1782" s="325"/>
      <c r="BZ1782" s="325"/>
      <c r="CA1782" s="325"/>
      <c r="CB1782" s="325"/>
      <c r="CC1782" s="325"/>
      <c r="CD1782" s="325"/>
      <c r="CE1782" s="325"/>
      <c r="CF1782" s="325"/>
      <c r="CG1782" s="325"/>
      <c r="CH1782" s="325"/>
    </row>
    <row r="1783" spans="1:86" s="323" customFormat="1" x14ac:dyDescent="0.25">
      <c r="A1783" s="102"/>
      <c r="B1783" s="102"/>
      <c r="C1783" s="102"/>
      <c r="D1783" s="102"/>
      <c r="E1783" s="102"/>
      <c r="F1783" s="102"/>
      <c r="G1783" s="102"/>
      <c r="AH1783" s="324"/>
      <c r="AI1783" s="324"/>
      <c r="AP1783" s="324"/>
      <c r="AQ1783" s="324"/>
      <c r="BD1783" s="324"/>
      <c r="BE1783" s="324"/>
      <c r="BF1783" s="324"/>
      <c r="BG1783" s="324"/>
      <c r="BH1783" s="324"/>
      <c r="BI1783" s="324"/>
      <c r="BJ1783" s="324"/>
      <c r="BK1783" s="324"/>
      <c r="BL1783" s="324"/>
      <c r="BM1783" s="324"/>
      <c r="BN1783" s="324"/>
      <c r="BO1783" s="324"/>
      <c r="BW1783" s="325"/>
      <c r="BX1783" s="325"/>
      <c r="BY1783" s="325"/>
      <c r="BZ1783" s="325"/>
      <c r="CA1783" s="325"/>
      <c r="CB1783" s="325"/>
      <c r="CC1783" s="325"/>
      <c r="CD1783" s="325"/>
      <c r="CE1783" s="325"/>
      <c r="CF1783" s="325"/>
      <c r="CG1783" s="325"/>
      <c r="CH1783" s="325"/>
    </row>
    <row r="1784" spans="1:86" s="323" customFormat="1" x14ac:dyDescent="0.25">
      <c r="A1784" s="102"/>
      <c r="B1784" s="102"/>
      <c r="C1784" s="102"/>
      <c r="D1784" s="102"/>
      <c r="E1784" s="102"/>
      <c r="F1784" s="102"/>
      <c r="G1784" s="102"/>
      <c r="AH1784" s="324"/>
      <c r="AI1784" s="324"/>
      <c r="AP1784" s="324"/>
      <c r="AQ1784" s="324"/>
      <c r="BD1784" s="324"/>
      <c r="BE1784" s="324"/>
      <c r="BF1784" s="324"/>
      <c r="BG1784" s="324"/>
      <c r="BH1784" s="324"/>
      <c r="BI1784" s="324"/>
      <c r="BJ1784" s="324"/>
      <c r="BK1784" s="324"/>
      <c r="BL1784" s="324"/>
      <c r="BM1784" s="324"/>
      <c r="BN1784" s="324"/>
      <c r="BO1784" s="324"/>
      <c r="BW1784" s="325"/>
      <c r="BX1784" s="325"/>
      <c r="BY1784" s="325"/>
      <c r="BZ1784" s="325"/>
      <c r="CA1784" s="325"/>
      <c r="CB1784" s="325"/>
      <c r="CC1784" s="325"/>
      <c r="CD1784" s="325"/>
      <c r="CE1784" s="325"/>
      <c r="CF1784" s="325"/>
      <c r="CG1784" s="325"/>
      <c r="CH1784" s="325"/>
    </row>
    <row r="1785" spans="1:86" s="323" customFormat="1" x14ac:dyDescent="0.25">
      <c r="A1785" s="102"/>
      <c r="B1785" s="102"/>
      <c r="C1785" s="102"/>
      <c r="D1785" s="102"/>
      <c r="E1785" s="102"/>
      <c r="F1785" s="102"/>
      <c r="G1785" s="102"/>
      <c r="AH1785" s="324"/>
      <c r="AI1785" s="324"/>
      <c r="AP1785" s="324"/>
      <c r="AQ1785" s="324"/>
      <c r="BD1785" s="324"/>
      <c r="BE1785" s="324"/>
      <c r="BF1785" s="324"/>
      <c r="BG1785" s="324"/>
      <c r="BH1785" s="324"/>
      <c r="BI1785" s="324"/>
      <c r="BJ1785" s="324"/>
      <c r="BK1785" s="324"/>
      <c r="BL1785" s="324"/>
      <c r="BM1785" s="324"/>
      <c r="BN1785" s="324"/>
      <c r="BO1785" s="324"/>
      <c r="BW1785" s="325"/>
      <c r="BX1785" s="325"/>
      <c r="BY1785" s="325"/>
      <c r="BZ1785" s="325"/>
      <c r="CA1785" s="325"/>
      <c r="CB1785" s="325"/>
      <c r="CC1785" s="325"/>
      <c r="CD1785" s="325"/>
      <c r="CE1785" s="325"/>
      <c r="CF1785" s="325"/>
      <c r="CG1785" s="325"/>
      <c r="CH1785" s="325"/>
    </row>
    <row r="1786" spans="1:86" s="323" customFormat="1" x14ac:dyDescent="0.25">
      <c r="A1786" s="102"/>
      <c r="B1786" s="102"/>
      <c r="C1786" s="102"/>
      <c r="D1786" s="102"/>
      <c r="E1786" s="102"/>
      <c r="F1786" s="102"/>
      <c r="G1786" s="102"/>
      <c r="AH1786" s="324"/>
      <c r="AI1786" s="324"/>
      <c r="AP1786" s="324"/>
      <c r="AQ1786" s="324"/>
      <c r="BD1786" s="324"/>
      <c r="BE1786" s="324"/>
      <c r="BF1786" s="324"/>
      <c r="BG1786" s="324"/>
      <c r="BH1786" s="324"/>
      <c r="BI1786" s="324"/>
      <c r="BJ1786" s="324"/>
      <c r="BK1786" s="324"/>
      <c r="BL1786" s="324"/>
      <c r="BM1786" s="324"/>
      <c r="BN1786" s="324"/>
      <c r="BO1786" s="324"/>
      <c r="BW1786" s="325"/>
      <c r="BX1786" s="325"/>
      <c r="BY1786" s="325"/>
      <c r="BZ1786" s="325"/>
      <c r="CA1786" s="325"/>
      <c r="CB1786" s="325"/>
      <c r="CC1786" s="325"/>
      <c r="CD1786" s="325"/>
      <c r="CE1786" s="325"/>
      <c r="CF1786" s="325"/>
      <c r="CG1786" s="325"/>
      <c r="CH1786" s="325"/>
    </row>
    <row r="1787" spans="1:86" s="323" customFormat="1" x14ac:dyDescent="0.25">
      <c r="A1787" s="102"/>
      <c r="B1787" s="102"/>
      <c r="C1787" s="102"/>
      <c r="D1787" s="102"/>
      <c r="E1787" s="102"/>
      <c r="F1787" s="102"/>
      <c r="G1787" s="102"/>
      <c r="AH1787" s="324"/>
      <c r="AI1787" s="324"/>
      <c r="AP1787" s="324"/>
      <c r="AQ1787" s="324"/>
      <c r="BD1787" s="324"/>
      <c r="BE1787" s="324"/>
      <c r="BF1787" s="324"/>
      <c r="BG1787" s="324"/>
      <c r="BH1787" s="324"/>
      <c r="BI1787" s="324"/>
      <c r="BJ1787" s="324"/>
      <c r="BK1787" s="324"/>
      <c r="BL1787" s="324"/>
      <c r="BM1787" s="324"/>
      <c r="BN1787" s="324"/>
      <c r="BO1787" s="324"/>
      <c r="BW1787" s="325"/>
      <c r="BX1787" s="325"/>
      <c r="BY1787" s="325"/>
      <c r="BZ1787" s="325"/>
      <c r="CA1787" s="325"/>
      <c r="CB1787" s="325"/>
      <c r="CC1787" s="325"/>
      <c r="CD1787" s="325"/>
      <c r="CE1787" s="325"/>
      <c r="CF1787" s="325"/>
      <c r="CG1787" s="325"/>
      <c r="CH1787" s="325"/>
    </row>
    <row r="1788" spans="1:86" s="323" customFormat="1" x14ac:dyDescent="0.25">
      <c r="A1788" s="102"/>
      <c r="B1788" s="102"/>
      <c r="C1788" s="102"/>
      <c r="D1788" s="102"/>
      <c r="E1788" s="102"/>
      <c r="F1788" s="102"/>
      <c r="G1788" s="102"/>
      <c r="AH1788" s="324"/>
      <c r="AI1788" s="324"/>
      <c r="AP1788" s="324"/>
      <c r="AQ1788" s="324"/>
      <c r="BD1788" s="324"/>
      <c r="BE1788" s="324"/>
      <c r="BF1788" s="324"/>
      <c r="BG1788" s="324"/>
      <c r="BH1788" s="324"/>
      <c r="BI1788" s="324"/>
      <c r="BJ1788" s="324"/>
      <c r="BK1788" s="324"/>
      <c r="BL1788" s="324"/>
      <c r="BM1788" s="324"/>
      <c r="BN1788" s="324"/>
      <c r="BO1788" s="324"/>
      <c r="BW1788" s="325"/>
      <c r="BX1788" s="325"/>
      <c r="BY1788" s="325"/>
      <c r="BZ1788" s="325"/>
      <c r="CA1788" s="325"/>
      <c r="CB1788" s="325"/>
      <c r="CC1788" s="325"/>
      <c r="CD1788" s="325"/>
      <c r="CE1788" s="325"/>
      <c r="CF1788" s="325"/>
      <c r="CG1788" s="325"/>
      <c r="CH1788" s="325"/>
    </row>
    <row r="1789" spans="1:86" s="323" customFormat="1" x14ac:dyDescent="0.25">
      <c r="A1789" s="102"/>
      <c r="B1789" s="102"/>
      <c r="C1789" s="102"/>
      <c r="D1789" s="102"/>
      <c r="E1789" s="102"/>
      <c r="F1789" s="102"/>
      <c r="G1789" s="102"/>
      <c r="AH1789" s="324"/>
      <c r="AI1789" s="324"/>
      <c r="AP1789" s="324"/>
      <c r="AQ1789" s="324"/>
      <c r="BD1789" s="324"/>
      <c r="BE1789" s="324"/>
      <c r="BF1789" s="324"/>
      <c r="BG1789" s="324"/>
      <c r="BH1789" s="324"/>
      <c r="BI1789" s="324"/>
      <c r="BJ1789" s="324"/>
      <c r="BK1789" s="324"/>
      <c r="BL1789" s="324"/>
      <c r="BM1789" s="324"/>
      <c r="BN1789" s="324"/>
      <c r="BO1789" s="324"/>
      <c r="BW1789" s="325"/>
      <c r="BX1789" s="325"/>
      <c r="BY1789" s="325"/>
      <c r="BZ1789" s="325"/>
      <c r="CA1789" s="325"/>
      <c r="CB1789" s="325"/>
      <c r="CC1789" s="325"/>
      <c r="CD1789" s="325"/>
      <c r="CE1789" s="325"/>
      <c r="CF1789" s="325"/>
      <c r="CG1789" s="325"/>
      <c r="CH1789" s="325"/>
    </row>
    <row r="1790" spans="1:86" s="323" customFormat="1" x14ac:dyDescent="0.25">
      <c r="A1790" s="102"/>
      <c r="B1790" s="102"/>
      <c r="C1790" s="102"/>
      <c r="D1790" s="102"/>
      <c r="E1790" s="102"/>
      <c r="F1790" s="102"/>
      <c r="G1790" s="102"/>
      <c r="AH1790" s="324"/>
      <c r="AI1790" s="324"/>
      <c r="AP1790" s="324"/>
      <c r="AQ1790" s="324"/>
      <c r="BD1790" s="324"/>
      <c r="BE1790" s="324"/>
      <c r="BF1790" s="324"/>
      <c r="BG1790" s="324"/>
      <c r="BH1790" s="324"/>
      <c r="BI1790" s="324"/>
      <c r="BJ1790" s="324"/>
      <c r="BK1790" s="324"/>
      <c r="BL1790" s="324"/>
      <c r="BM1790" s="324"/>
      <c r="BN1790" s="324"/>
      <c r="BO1790" s="324"/>
      <c r="BW1790" s="325"/>
      <c r="BX1790" s="325"/>
      <c r="BY1790" s="325"/>
      <c r="BZ1790" s="325"/>
      <c r="CA1790" s="325"/>
      <c r="CB1790" s="325"/>
      <c r="CC1790" s="325"/>
      <c r="CD1790" s="325"/>
      <c r="CE1790" s="325"/>
      <c r="CF1790" s="325"/>
      <c r="CG1790" s="325"/>
      <c r="CH1790" s="325"/>
    </row>
    <row r="1791" spans="1:86" s="323" customFormat="1" x14ac:dyDescent="0.25">
      <c r="A1791" s="102"/>
      <c r="B1791" s="102"/>
      <c r="C1791" s="102"/>
      <c r="D1791" s="102"/>
      <c r="E1791" s="102"/>
      <c r="F1791" s="102"/>
      <c r="G1791" s="102"/>
      <c r="AH1791" s="324"/>
      <c r="AI1791" s="324"/>
      <c r="AP1791" s="324"/>
      <c r="AQ1791" s="324"/>
      <c r="BD1791" s="324"/>
      <c r="BE1791" s="324"/>
      <c r="BF1791" s="324"/>
      <c r="BG1791" s="324"/>
      <c r="BH1791" s="324"/>
      <c r="BI1791" s="324"/>
      <c r="BJ1791" s="324"/>
      <c r="BK1791" s="324"/>
      <c r="BL1791" s="324"/>
      <c r="BM1791" s="324"/>
      <c r="BN1791" s="324"/>
      <c r="BO1791" s="324"/>
      <c r="BW1791" s="325"/>
      <c r="BX1791" s="325"/>
      <c r="BY1791" s="325"/>
      <c r="BZ1791" s="325"/>
      <c r="CA1791" s="325"/>
      <c r="CB1791" s="325"/>
      <c r="CC1791" s="325"/>
      <c r="CD1791" s="325"/>
      <c r="CE1791" s="325"/>
      <c r="CF1791" s="325"/>
      <c r="CG1791" s="325"/>
      <c r="CH1791" s="325"/>
    </row>
    <row r="1792" spans="1:86" s="323" customFormat="1" x14ac:dyDescent="0.25">
      <c r="A1792" s="102"/>
      <c r="B1792" s="102"/>
      <c r="C1792" s="102"/>
      <c r="D1792" s="102"/>
      <c r="E1792" s="102"/>
      <c r="F1792" s="102"/>
      <c r="G1792" s="102"/>
      <c r="AH1792" s="324"/>
      <c r="AI1792" s="324"/>
      <c r="AP1792" s="324"/>
      <c r="AQ1792" s="324"/>
      <c r="BD1792" s="324"/>
      <c r="BE1792" s="324"/>
      <c r="BF1792" s="324"/>
      <c r="BG1792" s="324"/>
      <c r="BH1792" s="324"/>
      <c r="BI1792" s="324"/>
      <c r="BJ1792" s="324"/>
      <c r="BK1792" s="324"/>
      <c r="BL1792" s="324"/>
      <c r="BM1792" s="324"/>
      <c r="BN1792" s="324"/>
      <c r="BO1792" s="324"/>
      <c r="BW1792" s="325"/>
      <c r="BX1792" s="325"/>
      <c r="BY1792" s="325"/>
      <c r="BZ1792" s="325"/>
      <c r="CA1792" s="325"/>
      <c r="CB1792" s="325"/>
      <c r="CC1792" s="325"/>
      <c r="CD1792" s="325"/>
      <c r="CE1792" s="325"/>
      <c r="CF1792" s="325"/>
      <c r="CG1792" s="325"/>
      <c r="CH1792" s="325"/>
    </row>
    <row r="1793" spans="1:86" s="323" customFormat="1" x14ac:dyDescent="0.25">
      <c r="A1793" s="102"/>
      <c r="B1793" s="102"/>
      <c r="C1793" s="102"/>
      <c r="D1793" s="102"/>
      <c r="E1793" s="102"/>
      <c r="F1793" s="102"/>
      <c r="G1793" s="102"/>
      <c r="AH1793" s="324"/>
      <c r="AI1793" s="324"/>
      <c r="AP1793" s="324"/>
      <c r="AQ1793" s="324"/>
      <c r="BD1793" s="324"/>
      <c r="BE1793" s="324"/>
      <c r="BF1793" s="324"/>
      <c r="BG1793" s="324"/>
      <c r="BH1793" s="324"/>
      <c r="BI1793" s="324"/>
      <c r="BJ1793" s="324"/>
      <c r="BK1793" s="324"/>
      <c r="BL1793" s="324"/>
      <c r="BM1793" s="324"/>
      <c r="BN1793" s="324"/>
      <c r="BO1793" s="324"/>
      <c r="BW1793" s="325"/>
      <c r="BX1793" s="325"/>
      <c r="BY1793" s="325"/>
      <c r="BZ1793" s="325"/>
      <c r="CA1793" s="325"/>
      <c r="CB1793" s="325"/>
      <c r="CC1793" s="325"/>
      <c r="CD1793" s="325"/>
      <c r="CE1793" s="325"/>
      <c r="CF1793" s="325"/>
      <c r="CG1793" s="325"/>
      <c r="CH1793" s="325"/>
    </row>
    <row r="1794" spans="1:86" s="323" customFormat="1" x14ac:dyDescent="0.25">
      <c r="A1794" s="102"/>
      <c r="B1794" s="102"/>
      <c r="C1794" s="102"/>
      <c r="D1794" s="102"/>
      <c r="E1794" s="102"/>
      <c r="F1794" s="102"/>
      <c r="G1794" s="102"/>
      <c r="AH1794" s="324"/>
      <c r="AI1794" s="324"/>
      <c r="AP1794" s="324"/>
      <c r="AQ1794" s="324"/>
      <c r="BD1794" s="324"/>
      <c r="BE1794" s="324"/>
      <c r="BF1794" s="324"/>
      <c r="BG1794" s="324"/>
      <c r="BH1794" s="324"/>
      <c r="BI1794" s="324"/>
      <c r="BJ1794" s="324"/>
      <c r="BK1794" s="324"/>
      <c r="BL1794" s="324"/>
      <c r="BM1794" s="324"/>
      <c r="BN1794" s="324"/>
      <c r="BO1794" s="324"/>
      <c r="BW1794" s="325"/>
      <c r="BX1794" s="325"/>
      <c r="BY1794" s="325"/>
      <c r="BZ1794" s="325"/>
      <c r="CA1794" s="325"/>
      <c r="CB1794" s="325"/>
      <c r="CC1794" s="325"/>
      <c r="CD1794" s="325"/>
      <c r="CE1794" s="325"/>
      <c r="CF1794" s="325"/>
      <c r="CG1794" s="325"/>
      <c r="CH1794" s="325"/>
    </row>
    <row r="1795" spans="1:86" s="323" customFormat="1" x14ac:dyDescent="0.25">
      <c r="A1795" s="102"/>
      <c r="B1795" s="102"/>
      <c r="C1795" s="102"/>
      <c r="D1795" s="102"/>
      <c r="E1795" s="102"/>
      <c r="F1795" s="102"/>
      <c r="G1795" s="102"/>
      <c r="AH1795" s="324"/>
      <c r="AI1795" s="324"/>
      <c r="AP1795" s="324"/>
      <c r="AQ1795" s="324"/>
      <c r="BD1795" s="324"/>
      <c r="BE1795" s="324"/>
      <c r="BF1795" s="324"/>
      <c r="BG1795" s="324"/>
      <c r="BH1795" s="324"/>
      <c r="BI1795" s="324"/>
      <c r="BJ1795" s="324"/>
      <c r="BK1795" s="324"/>
      <c r="BL1795" s="324"/>
      <c r="BM1795" s="324"/>
      <c r="BN1795" s="324"/>
      <c r="BO1795" s="324"/>
      <c r="BW1795" s="325"/>
      <c r="BX1795" s="325"/>
      <c r="BY1795" s="325"/>
      <c r="BZ1795" s="325"/>
      <c r="CA1795" s="325"/>
      <c r="CB1795" s="325"/>
      <c r="CC1795" s="325"/>
      <c r="CD1795" s="325"/>
      <c r="CE1795" s="325"/>
      <c r="CF1795" s="325"/>
      <c r="CG1795" s="325"/>
      <c r="CH1795" s="325"/>
    </row>
    <row r="1796" spans="1:86" s="323" customFormat="1" x14ac:dyDescent="0.25">
      <c r="A1796" s="102"/>
      <c r="B1796" s="102"/>
      <c r="C1796" s="102"/>
      <c r="D1796" s="102"/>
      <c r="E1796" s="102"/>
      <c r="F1796" s="102"/>
      <c r="G1796" s="102"/>
      <c r="AH1796" s="324"/>
      <c r="AI1796" s="324"/>
      <c r="AP1796" s="324"/>
      <c r="AQ1796" s="324"/>
      <c r="BD1796" s="324"/>
      <c r="BE1796" s="324"/>
      <c r="BF1796" s="324"/>
      <c r="BG1796" s="324"/>
      <c r="BH1796" s="324"/>
      <c r="BI1796" s="324"/>
      <c r="BJ1796" s="324"/>
      <c r="BK1796" s="324"/>
      <c r="BL1796" s="324"/>
      <c r="BM1796" s="324"/>
      <c r="BN1796" s="324"/>
      <c r="BO1796" s="324"/>
      <c r="BW1796" s="325"/>
      <c r="BX1796" s="325"/>
      <c r="BY1796" s="325"/>
      <c r="BZ1796" s="325"/>
      <c r="CA1796" s="325"/>
      <c r="CB1796" s="325"/>
      <c r="CC1796" s="325"/>
      <c r="CD1796" s="325"/>
      <c r="CE1796" s="325"/>
      <c r="CF1796" s="325"/>
      <c r="CG1796" s="325"/>
      <c r="CH1796" s="325"/>
    </row>
    <row r="1797" spans="1:86" s="323" customFormat="1" x14ac:dyDescent="0.25">
      <c r="A1797" s="102"/>
      <c r="B1797" s="102"/>
      <c r="C1797" s="102"/>
      <c r="D1797" s="102"/>
      <c r="E1797" s="102"/>
      <c r="F1797" s="102"/>
      <c r="G1797" s="102"/>
      <c r="AH1797" s="324"/>
      <c r="AI1797" s="324"/>
      <c r="AP1797" s="324"/>
      <c r="AQ1797" s="324"/>
      <c r="BD1797" s="324"/>
      <c r="BE1797" s="324"/>
      <c r="BF1797" s="324"/>
      <c r="BG1797" s="324"/>
      <c r="BH1797" s="324"/>
      <c r="BI1797" s="324"/>
      <c r="BJ1797" s="324"/>
      <c r="BK1797" s="324"/>
      <c r="BL1797" s="324"/>
      <c r="BM1797" s="324"/>
      <c r="BN1797" s="324"/>
      <c r="BO1797" s="324"/>
      <c r="BW1797" s="325"/>
      <c r="BX1797" s="325"/>
      <c r="BY1797" s="325"/>
      <c r="BZ1797" s="325"/>
      <c r="CA1797" s="325"/>
      <c r="CB1797" s="325"/>
      <c r="CC1797" s="325"/>
      <c r="CD1797" s="325"/>
      <c r="CE1797" s="325"/>
      <c r="CF1797" s="325"/>
      <c r="CG1797" s="325"/>
      <c r="CH1797" s="325"/>
    </row>
    <row r="1798" spans="1:86" s="323" customFormat="1" x14ac:dyDescent="0.25">
      <c r="A1798" s="102"/>
      <c r="B1798" s="102"/>
      <c r="C1798" s="102"/>
      <c r="D1798" s="102"/>
      <c r="E1798" s="102"/>
      <c r="F1798" s="102"/>
      <c r="G1798" s="102"/>
      <c r="AH1798" s="324"/>
      <c r="AI1798" s="324"/>
      <c r="AP1798" s="324"/>
      <c r="AQ1798" s="324"/>
      <c r="BD1798" s="324"/>
      <c r="BE1798" s="324"/>
      <c r="BF1798" s="324"/>
      <c r="BG1798" s="324"/>
      <c r="BH1798" s="324"/>
      <c r="BI1798" s="324"/>
      <c r="BJ1798" s="324"/>
      <c r="BK1798" s="324"/>
      <c r="BL1798" s="324"/>
      <c r="BM1798" s="324"/>
      <c r="BN1798" s="324"/>
      <c r="BO1798" s="324"/>
      <c r="BW1798" s="325"/>
      <c r="BX1798" s="325"/>
      <c r="BY1798" s="325"/>
      <c r="BZ1798" s="325"/>
      <c r="CA1798" s="325"/>
      <c r="CB1798" s="325"/>
      <c r="CC1798" s="325"/>
      <c r="CD1798" s="325"/>
      <c r="CE1798" s="325"/>
      <c r="CF1798" s="325"/>
      <c r="CG1798" s="325"/>
      <c r="CH1798" s="325"/>
    </row>
    <row r="1799" spans="1:86" s="323" customFormat="1" x14ac:dyDescent="0.25">
      <c r="A1799" s="102"/>
      <c r="B1799" s="102"/>
      <c r="C1799" s="102"/>
      <c r="D1799" s="102"/>
      <c r="E1799" s="102"/>
      <c r="F1799" s="102"/>
      <c r="G1799" s="102"/>
      <c r="AH1799" s="324"/>
      <c r="AI1799" s="324"/>
      <c r="AP1799" s="324"/>
      <c r="AQ1799" s="324"/>
      <c r="BD1799" s="324"/>
      <c r="BE1799" s="324"/>
      <c r="BF1799" s="324"/>
      <c r="BG1799" s="324"/>
      <c r="BH1799" s="324"/>
      <c r="BI1799" s="324"/>
      <c r="BJ1799" s="324"/>
      <c r="BK1799" s="324"/>
      <c r="BL1799" s="324"/>
      <c r="BM1799" s="324"/>
      <c r="BN1799" s="324"/>
      <c r="BO1799" s="324"/>
      <c r="BW1799" s="325"/>
      <c r="BX1799" s="325"/>
      <c r="BY1799" s="325"/>
      <c r="BZ1799" s="325"/>
      <c r="CA1799" s="325"/>
      <c r="CB1799" s="325"/>
      <c r="CC1799" s="325"/>
      <c r="CD1799" s="325"/>
      <c r="CE1799" s="325"/>
      <c r="CF1799" s="325"/>
      <c r="CG1799" s="325"/>
      <c r="CH1799" s="325"/>
    </row>
    <row r="1800" spans="1:86" s="323" customFormat="1" x14ac:dyDescent="0.25">
      <c r="A1800" s="102"/>
      <c r="B1800" s="102"/>
      <c r="C1800" s="102"/>
      <c r="D1800" s="102"/>
      <c r="E1800" s="102"/>
      <c r="F1800" s="102"/>
      <c r="G1800" s="102"/>
      <c r="AH1800" s="324"/>
      <c r="AI1800" s="324"/>
      <c r="AP1800" s="324"/>
      <c r="AQ1800" s="324"/>
      <c r="BD1800" s="324"/>
      <c r="BE1800" s="324"/>
      <c r="BF1800" s="324"/>
      <c r="BG1800" s="324"/>
      <c r="BH1800" s="324"/>
      <c r="BI1800" s="324"/>
      <c r="BJ1800" s="324"/>
      <c r="BK1800" s="324"/>
      <c r="BL1800" s="324"/>
      <c r="BM1800" s="324"/>
      <c r="BN1800" s="324"/>
      <c r="BO1800" s="324"/>
      <c r="BW1800" s="325"/>
      <c r="BX1800" s="325"/>
      <c r="BY1800" s="325"/>
      <c r="BZ1800" s="325"/>
      <c r="CA1800" s="325"/>
      <c r="CB1800" s="325"/>
      <c r="CC1800" s="325"/>
      <c r="CD1800" s="325"/>
      <c r="CE1800" s="325"/>
      <c r="CF1800" s="325"/>
      <c r="CG1800" s="325"/>
      <c r="CH1800" s="325"/>
    </row>
    <row r="1801" spans="1:86" s="323" customFormat="1" x14ac:dyDescent="0.25">
      <c r="A1801" s="102"/>
      <c r="B1801" s="102"/>
      <c r="C1801" s="102"/>
      <c r="D1801" s="102"/>
      <c r="E1801" s="102"/>
      <c r="F1801" s="102"/>
      <c r="G1801" s="102"/>
      <c r="AH1801" s="324"/>
      <c r="AI1801" s="324"/>
      <c r="AP1801" s="324"/>
      <c r="AQ1801" s="324"/>
      <c r="BD1801" s="324"/>
      <c r="BE1801" s="324"/>
      <c r="BF1801" s="324"/>
      <c r="BG1801" s="324"/>
      <c r="BH1801" s="324"/>
      <c r="BI1801" s="324"/>
      <c r="BJ1801" s="324"/>
      <c r="BK1801" s="324"/>
      <c r="BL1801" s="324"/>
      <c r="BM1801" s="324"/>
      <c r="BN1801" s="324"/>
      <c r="BO1801" s="324"/>
      <c r="BW1801" s="325"/>
      <c r="BX1801" s="325"/>
      <c r="BY1801" s="325"/>
      <c r="BZ1801" s="325"/>
      <c r="CA1801" s="325"/>
      <c r="CB1801" s="325"/>
      <c r="CC1801" s="325"/>
      <c r="CD1801" s="325"/>
      <c r="CE1801" s="325"/>
      <c r="CF1801" s="325"/>
      <c r="CG1801" s="325"/>
      <c r="CH1801" s="325"/>
    </row>
    <row r="1802" spans="1:86" s="323" customFormat="1" x14ac:dyDescent="0.25">
      <c r="A1802" s="102"/>
      <c r="B1802" s="102"/>
      <c r="C1802" s="102"/>
      <c r="D1802" s="102"/>
      <c r="E1802" s="102"/>
      <c r="F1802" s="102"/>
      <c r="G1802" s="102"/>
      <c r="AH1802" s="324"/>
      <c r="AI1802" s="324"/>
      <c r="AP1802" s="324"/>
      <c r="AQ1802" s="324"/>
      <c r="BD1802" s="324"/>
      <c r="BE1802" s="324"/>
      <c r="BF1802" s="324"/>
      <c r="BG1802" s="324"/>
      <c r="BH1802" s="324"/>
      <c r="BI1802" s="324"/>
      <c r="BJ1802" s="324"/>
      <c r="BK1802" s="324"/>
      <c r="BL1802" s="324"/>
      <c r="BM1802" s="324"/>
      <c r="BN1802" s="324"/>
      <c r="BO1802" s="324"/>
      <c r="BW1802" s="325"/>
      <c r="BX1802" s="325"/>
      <c r="BY1802" s="325"/>
      <c r="BZ1802" s="325"/>
      <c r="CA1802" s="325"/>
      <c r="CB1802" s="325"/>
      <c r="CC1802" s="325"/>
      <c r="CD1802" s="325"/>
      <c r="CE1802" s="325"/>
      <c r="CF1802" s="325"/>
      <c r="CG1802" s="325"/>
      <c r="CH1802" s="325"/>
    </row>
    <row r="1803" spans="1:86" s="323" customFormat="1" x14ac:dyDescent="0.25">
      <c r="A1803" s="102"/>
      <c r="B1803" s="102"/>
      <c r="C1803" s="102"/>
      <c r="D1803" s="102"/>
      <c r="E1803" s="102"/>
      <c r="F1803" s="102"/>
      <c r="G1803" s="102"/>
      <c r="AH1803" s="324"/>
      <c r="AI1803" s="324"/>
      <c r="AP1803" s="324"/>
      <c r="AQ1803" s="324"/>
      <c r="BD1803" s="324"/>
      <c r="BE1803" s="324"/>
      <c r="BF1803" s="324"/>
      <c r="BG1803" s="324"/>
      <c r="BH1803" s="324"/>
      <c r="BI1803" s="324"/>
      <c r="BJ1803" s="324"/>
      <c r="BK1803" s="324"/>
      <c r="BL1803" s="324"/>
      <c r="BM1803" s="324"/>
      <c r="BN1803" s="324"/>
      <c r="BO1803" s="324"/>
      <c r="BW1803" s="325"/>
      <c r="BX1803" s="325"/>
      <c r="BY1803" s="325"/>
      <c r="BZ1803" s="325"/>
      <c r="CA1803" s="325"/>
      <c r="CB1803" s="325"/>
      <c r="CC1803" s="325"/>
      <c r="CD1803" s="325"/>
      <c r="CE1803" s="325"/>
      <c r="CF1803" s="325"/>
      <c r="CG1803" s="325"/>
      <c r="CH1803" s="325"/>
    </row>
    <row r="1804" spans="1:86" s="323" customFormat="1" x14ac:dyDescent="0.25">
      <c r="A1804" s="102"/>
      <c r="B1804" s="102"/>
      <c r="C1804" s="102"/>
      <c r="D1804" s="102"/>
      <c r="E1804" s="102"/>
      <c r="F1804" s="102"/>
      <c r="G1804" s="102"/>
      <c r="AH1804" s="324"/>
      <c r="AI1804" s="324"/>
      <c r="AP1804" s="324"/>
      <c r="AQ1804" s="324"/>
      <c r="BD1804" s="324"/>
      <c r="BE1804" s="324"/>
      <c r="BF1804" s="324"/>
      <c r="BG1804" s="324"/>
      <c r="BH1804" s="324"/>
      <c r="BI1804" s="324"/>
      <c r="BJ1804" s="324"/>
      <c r="BK1804" s="324"/>
      <c r="BL1804" s="324"/>
      <c r="BM1804" s="324"/>
      <c r="BN1804" s="324"/>
      <c r="BO1804" s="324"/>
      <c r="BW1804" s="325"/>
      <c r="BX1804" s="325"/>
      <c r="BY1804" s="325"/>
      <c r="BZ1804" s="325"/>
      <c r="CA1804" s="325"/>
      <c r="CB1804" s="325"/>
      <c r="CC1804" s="325"/>
      <c r="CD1804" s="325"/>
      <c r="CE1804" s="325"/>
      <c r="CF1804" s="325"/>
      <c r="CG1804" s="325"/>
      <c r="CH1804" s="325"/>
    </row>
    <row r="1805" spans="1:86" s="323" customFormat="1" x14ac:dyDescent="0.25">
      <c r="A1805" s="102"/>
      <c r="B1805" s="102"/>
      <c r="C1805" s="102"/>
      <c r="D1805" s="102"/>
      <c r="E1805" s="102"/>
      <c r="F1805" s="102"/>
      <c r="G1805" s="102"/>
      <c r="AH1805" s="324"/>
      <c r="AI1805" s="324"/>
      <c r="AP1805" s="324"/>
      <c r="AQ1805" s="324"/>
      <c r="BD1805" s="324"/>
      <c r="BE1805" s="324"/>
      <c r="BF1805" s="324"/>
      <c r="BG1805" s="324"/>
      <c r="BH1805" s="324"/>
      <c r="BI1805" s="324"/>
      <c r="BJ1805" s="324"/>
      <c r="BK1805" s="324"/>
      <c r="BL1805" s="324"/>
      <c r="BM1805" s="324"/>
      <c r="BN1805" s="324"/>
      <c r="BO1805" s="324"/>
      <c r="BW1805" s="325"/>
      <c r="BX1805" s="325"/>
      <c r="BY1805" s="325"/>
      <c r="BZ1805" s="325"/>
      <c r="CA1805" s="325"/>
      <c r="CB1805" s="325"/>
      <c r="CC1805" s="325"/>
      <c r="CD1805" s="325"/>
      <c r="CE1805" s="325"/>
      <c r="CF1805" s="325"/>
      <c r="CG1805" s="325"/>
      <c r="CH1805" s="325"/>
    </row>
    <row r="1806" spans="1:86" s="323" customFormat="1" x14ac:dyDescent="0.25">
      <c r="A1806" s="102"/>
      <c r="B1806" s="102"/>
      <c r="C1806" s="102"/>
      <c r="D1806" s="102"/>
      <c r="E1806" s="102"/>
      <c r="F1806" s="102"/>
      <c r="G1806" s="102"/>
      <c r="AH1806" s="324"/>
      <c r="AI1806" s="324"/>
      <c r="AP1806" s="324"/>
      <c r="AQ1806" s="324"/>
      <c r="BD1806" s="324"/>
      <c r="BE1806" s="324"/>
      <c r="BF1806" s="324"/>
      <c r="BG1806" s="324"/>
      <c r="BH1806" s="324"/>
      <c r="BI1806" s="324"/>
      <c r="BJ1806" s="324"/>
      <c r="BK1806" s="324"/>
      <c r="BL1806" s="324"/>
      <c r="BM1806" s="324"/>
      <c r="BN1806" s="324"/>
      <c r="BO1806" s="324"/>
      <c r="BW1806" s="325"/>
      <c r="BX1806" s="325"/>
      <c r="BY1806" s="325"/>
      <c r="BZ1806" s="325"/>
      <c r="CA1806" s="325"/>
      <c r="CB1806" s="325"/>
      <c r="CC1806" s="325"/>
      <c r="CD1806" s="325"/>
      <c r="CE1806" s="325"/>
      <c r="CF1806" s="325"/>
      <c r="CG1806" s="325"/>
      <c r="CH1806" s="325"/>
    </row>
    <row r="1807" spans="1:86" s="323" customFormat="1" x14ac:dyDescent="0.25">
      <c r="A1807" s="102"/>
      <c r="B1807" s="102"/>
      <c r="C1807" s="102"/>
      <c r="D1807" s="102"/>
      <c r="E1807" s="102"/>
      <c r="F1807" s="102"/>
      <c r="G1807" s="102"/>
      <c r="AH1807" s="324"/>
      <c r="AI1807" s="324"/>
      <c r="AP1807" s="324"/>
      <c r="AQ1807" s="324"/>
      <c r="BD1807" s="324"/>
      <c r="BE1807" s="324"/>
      <c r="BF1807" s="324"/>
      <c r="BG1807" s="324"/>
      <c r="BH1807" s="324"/>
      <c r="BI1807" s="324"/>
      <c r="BJ1807" s="324"/>
      <c r="BK1807" s="324"/>
      <c r="BL1807" s="324"/>
      <c r="BM1807" s="324"/>
      <c r="BN1807" s="324"/>
      <c r="BO1807" s="324"/>
      <c r="BW1807" s="325"/>
      <c r="BX1807" s="325"/>
      <c r="BY1807" s="325"/>
      <c r="BZ1807" s="325"/>
      <c r="CA1807" s="325"/>
      <c r="CB1807" s="325"/>
      <c r="CC1807" s="325"/>
      <c r="CD1807" s="325"/>
      <c r="CE1807" s="325"/>
      <c r="CF1807" s="325"/>
      <c r="CG1807" s="325"/>
      <c r="CH1807" s="325"/>
    </row>
    <row r="1808" spans="1:86" s="323" customFormat="1" x14ac:dyDescent="0.25">
      <c r="A1808" s="102"/>
      <c r="B1808" s="102"/>
      <c r="C1808" s="102"/>
      <c r="D1808" s="102"/>
      <c r="E1808" s="102"/>
      <c r="F1808" s="102"/>
      <c r="G1808" s="102"/>
      <c r="AH1808" s="324"/>
      <c r="AI1808" s="324"/>
      <c r="AP1808" s="324"/>
      <c r="AQ1808" s="324"/>
      <c r="BD1808" s="324"/>
      <c r="BE1808" s="324"/>
      <c r="BF1808" s="324"/>
      <c r="BG1808" s="324"/>
      <c r="BH1808" s="324"/>
      <c r="BI1808" s="324"/>
      <c r="BJ1808" s="324"/>
      <c r="BK1808" s="324"/>
      <c r="BL1808" s="324"/>
      <c r="BM1808" s="324"/>
      <c r="BN1808" s="324"/>
      <c r="BO1808" s="324"/>
      <c r="BW1808" s="325"/>
      <c r="BX1808" s="325"/>
      <c r="BY1808" s="325"/>
      <c r="BZ1808" s="325"/>
      <c r="CA1808" s="325"/>
      <c r="CB1808" s="325"/>
      <c r="CC1808" s="325"/>
      <c r="CD1808" s="325"/>
      <c r="CE1808" s="325"/>
      <c r="CF1808" s="325"/>
      <c r="CG1808" s="325"/>
      <c r="CH1808" s="325"/>
    </row>
    <row r="1809" spans="1:86" s="323" customFormat="1" x14ac:dyDescent="0.25">
      <c r="A1809" s="102"/>
      <c r="B1809" s="102"/>
      <c r="C1809" s="102"/>
      <c r="D1809" s="102"/>
      <c r="E1809" s="102"/>
      <c r="F1809" s="102"/>
      <c r="G1809" s="102"/>
      <c r="AH1809" s="324"/>
      <c r="AI1809" s="324"/>
      <c r="AP1809" s="324"/>
      <c r="AQ1809" s="324"/>
      <c r="BD1809" s="324"/>
      <c r="BE1809" s="324"/>
      <c r="BF1809" s="324"/>
      <c r="BG1809" s="324"/>
      <c r="BH1809" s="324"/>
      <c r="BI1809" s="324"/>
      <c r="BJ1809" s="324"/>
      <c r="BK1809" s="324"/>
      <c r="BL1809" s="324"/>
      <c r="BM1809" s="324"/>
      <c r="BN1809" s="324"/>
      <c r="BO1809" s="324"/>
      <c r="BW1809" s="325"/>
      <c r="BX1809" s="325"/>
      <c r="BY1809" s="325"/>
      <c r="BZ1809" s="325"/>
      <c r="CA1809" s="325"/>
      <c r="CB1809" s="325"/>
      <c r="CC1809" s="325"/>
      <c r="CD1809" s="325"/>
      <c r="CE1809" s="325"/>
      <c r="CF1809" s="325"/>
      <c r="CG1809" s="325"/>
      <c r="CH1809" s="325"/>
    </row>
    <row r="1810" spans="1:86" s="323" customFormat="1" x14ac:dyDescent="0.25">
      <c r="A1810" s="102"/>
      <c r="B1810" s="102"/>
      <c r="C1810" s="102"/>
      <c r="D1810" s="102"/>
      <c r="E1810" s="102"/>
      <c r="F1810" s="102"/>
      <c r="G1810" s="102"/>
      <c r="AH1810" s="324"/>
      <c r="AI1810" s="324"/>
      <c r="AP1810" s="324"/>
      <c r="AQ1810" s="324"/>
      <c r="BD1810" s="324"/>
      <c r="BE1810" s="324"/>
      <c r="BF1810" s="324"/>
      <c r="BG1810" s="324"/>
      <c r="BH1810" s="324"/>
      <c r="BI1810" s="324"/>
      <c r="BJ1810" s="324"/>
      <c r="BK1810" s="324"/>
      <c r="BL1810" s="324"/>
      <c r="BM1810" s="324"/>
      <c r="BN1810" s="324"/>
      <c r="BO1810" s="324"/>
      <c r="BW1810" s="325"/>
      <c r="BX1810" s="325"/>
      <c r="BY1810" s="325"/>
      <c r="BZ1810" s="325"/>
      <c r="CA1810" s="325"/>
      <c r="CB1810" s="325"/>
      <c r="CC1810" s="325"/>
      <c r="CD1810" s="325"/>
      <c r="CE1810" s="325"/>
      <c r="CF1810" s="325"/>
      <c r="CG1810" s="325"/>
      <c r="CH1810" s="325"/>
    </row>
    <row r="1811" spans="1:86" s="323" customFormat="1" x14ac:dyDescent="0.25">
      <c r="A1811" s="102"/>
      <c r="B1811" s="102"/>
      <c r="C1811" s="102"/>
      <c r="D1811" s="102"/>
      <c r="E1811" s="102"/>
      <c r="F1811" s="102"/>
      <c r="G1811" s="102"/>
      <c r="AH1811" s="324"/>
      <c r="AI1811" s="324"/>
      <c r="AP1811" s="324"/>
      <c r="AQ1811" s="324"/>
      <c r="BD1811" s="324"/>
      <c r="BE1811" s="324"/>
      <c r="BF1811" s="324"/>
      <c r="BG1811" s="324"/>
      <c r="BH1811" s="324"/>
      <c r="BI1811" s="324"/>
      <c r="BJ1811" s="324"/>
      <c r="BK1811" s="324"/>
      <c r="BL1811" s="324"/>
      <c r="BM1811" s="324"/>
      <c r="BN1811" s="324"/>
      <c r="BO1811" s="324"/>
      <c r="BW1811" s="325"/>
      <c r="BX1811" s="325"/>
      <c r="BY1811" s="325"/>
      <c r="BZ1811" s="325"/>
      <c r="CA1811" s="325"/>
      <c r="CB1811" s="325"/>
      <c r="CC1811" s="325"/>
      <c r="CD1811" s="325"/>
      <c r="CE1811" s="325"/>
      <c r="CF1811" s="325"/>
      <c r="CG1811" s="325"/>
      <c r="CH1811" s="325"/>
    </row>
    <row r="1812" spans="1:86" s="323" customFormat="1" x14ac:dyDescent="0.25">
      <c r="A1812" s="102"/>
      <c r="B1812" s="102"/>
      <c r="C1812" s="102"/>
      <c r="D1812" s="102"/>
      <c r="E1812" s="102"/>
      <c r="F1812" s="102"/>
      <c r="G1812" s="102"/>
      <c r="AH1812" s="324"/>
      <c r="AI1812" s="324"/>
      <c r="AP1812" s="324"/>
      <c r="AQ1812" s="324"/>
      <c r="BD1812" s="324"/>
      <c r="BE1812" s="324"/>
      <c r="BF1812" s="324"/>
      <c r="BG1812" s="324"/>
      <c r="BH1812" s="324"/>
      <c r="BI1812" s="324"/>
      <c r="BJ1812" s="324"/>
      <c r="BK1812" s="324"/>
      <c r="BL1812" s="324"/>
      <c r="BM1812" s="324"/>
      <c r="BN1812" s="324"/>
      <c r="BO1812" s="324"/>
      <c r="BW1812" s="325"/>
      <c r="BX1812" s="325"/>
      <c r="BY1812" s="325"/>
      <c r="BZ1812" s="325"/>
      <c r="CA1812" s="325"/>
      <c r="CB1812" s="325"/>
      <c r="CC1812" s="325"/>
      <c r="CD1812" s="325"/>
      <c r="CE1812" s="325"/>
      <c r="CF1812" s="325"/>
      <c r="CG1812" s="325"/>
      <c r="CH1812" s="325"/>
    </row>
    <row r="1813" spans="1:86" s="323" customFormat="1" x14ac:dyDescent="0.25">
      <c r="A1813" s="102"/>
      <c r="B1813" s="102"/>
      <c r="C1813" s="102"/>
      <c r="D1813" s="102"/>
      <c r="E1813" s="102"/>
      <c r="F1813" s="102"/>
      <c r="G1813" s="102"/>
      <c r="AH1813" s="324"/>
      <c r="AI1813" s="324"/>
      <c r="AP1813" s="324"/>
      <c r="AQ1813" s="324"/>
      <c r="BD1813" s="324"/>
      <c r="BE1813" s="324"/>
      <c r="BF1813" s="324"/>
      <c r="BG1813" s="324"/>
      <c r="BH1813" s="324"/>
      <c r="BI1813" s="324"/>
      <c r="BJ1813" s="324"/>
      <c r="BK1813" s="324"/>
      <c r="BL1813" s="324"/>
      <c r="BM1813" s="324"/>
      <c r="BN1813" s="324"/>
      <c r="BO1813" s="324"/>
      <c r="BW1813" s="325"/>
      <c r="BX1813" s="325"/>
      <c r="BY1813" s="325"/>
      <c r="BZ1813" s="325"/>
      <c r="CA1813" s="325"/>
      <c r="CB1813" s="325"/>
      <c r="CC1813" s="325"/>
      <c r="CD1813" s="325"/>
      <c r="CE1813" s="325"/>
      <c r="CF1813" s="325"/>
      <c r="CG1813" s="325"/>
      <c r="CH1813" s="325"/>
    </row>
    <row r="1814" spans="1:86" s="323" customFormat="1" x14ac:dyDescent="0.25">
      <c r="A1814" s="102"/>
      <c r="B1814" s="102"/>
      <c r="C1814" s="102"/>
      <c r="D1814" s="102"/>
      <c r="E1814" s="102"/>
      <c r="F1814" s="102"/>
      <c r="G1814" s="102"/>
      <c r="AH1814" s="324"/>
      <c r="AI1814" s="324"/>
      <c r="AP1814" s="324"/>
      <c r="AQ1814" s="324"/>
      <c r="BD1814" s="324"/>
      <c r="BE1814" s="324"/>
      <c r="BF1814" s="324"/>
      <c r="BG1814" s="324"/>
      <c r="BH1814" s="324"/>
      <c r="BI1814" s="324"/>
      <c r="BJ1814" s="324"/>
      <c r="BK1814" s="324"/>
      <c r="BL1814" s="324"/>
      <c r="BM1814" s="324"/>
      <c r="BN1814" s="324"/>
      <c r="BO1814" s="324"/>
      <c r="BW1814" s="325"/>
      <c r="BX1814" s="325"/>
      <c r="BY1814" s="325"/>
      <c r="BZ1814" s="325"/>
      <c r="CA1814" s="325"/>
      <c r="CB1814" s="325"/>
      <c r="CC1814" s="325"/>
      <c r="CD1814" s="325"/>
      <c r="CE1814" s="325"/>
      <c r="CF1814" s="325"/>
      <c r="CG1814" s="325"/>
      <c r="CH1814" s="325"/>
    </row>
    <row r="1815" spans="1:86" s="323" customFormat="1" x14ac:dyDescent="0.25">
      <c r="A1815" s="102"/>
      <c r="B1815" s="102"/>
      <c r="C1815" s="102"/>
      <c r="D1815" s="102"/>
      <c r="E1815" s="102"/>
      <c r="F1815" s="102"/>
      <c r="G1815" s="102"/>
      <c r="AH1815" s="324"/>
      <c r="AI1815" s="324"/>
      <c r="AP1815" s="324"/>
      <c r="AQ1815" s="324"/>
      <c r="BD1815" s="324"/>
      <c r="BE1815" s="324"/>
      <c r="BF1815" s="324"/>
      <c r="BG1815" s="324"/>
      <c r="BH1815" s="324"/>
      <c r="BI1815" s="324"/>
      <c r="BJ1815" s="324"/>
      <c r="BK1815" s="324"/>
      <c r="BL1815" s="324"/>
      <c r="BM1815" s="324"/>
      <c r="BN1815" s="324"/>
      <c r="BO1815" s="324"/>
      <c r="BW1815" s="325"/>
      <c r="BX1815" s="325"/>
      <c r="BY1815" s="325"/>
      <c r="BZ1815" s="325"/>
      <c r="CA1815" s="325"/>
      <c r="CB1815" s="325"/>
      <c r="CC1815" s="325"/>
      <c r="CD1815" s="325"/>
      <c r="CE1815" s="325"/>
      <c r="CF1815" s="325"/>
      <c r="CG1815" s="325"/>
      <c r="CH1815" s="325"/>
    </row>
    <row r="1816" spans="1:86" s="323" customFormat="1" x14ac:dyDescent="0.25">
      <c r="A1816" s="102"/>
      <c r="B1816" s="102"/>
      <c r="C1816" s="102"/>
      <c r="D1816" s="102"/>
      <c r="E1816" s="102"/>
      <c r="F1816" s="102"/>
      <c r="G1816" s="102"/>
      <c r="AH1816" s="324"/>
      <c r="AI1816" s="324"/>
      <c r="AP1816" s="324"/>
      <c r="AQ1816" s="324"/>
      <c r="BD1816" s="324"/>
      <c r="BE1816" s="324"/>
      <c r="BF1816" s="324"/>
      <c r="BG1816" s="324"/>
      <c r="BH1816" s="324"/>
      <c r="BI1816" s="324"/>
      <c r="BJ1816" s="324"/>
      <c r="BK1816" s="324"/>
      <c r="BL1816" s="324"/>
      <c r="BM1816" s="324"/>
      <c r="BN1816" s="324"/>
      <c r="BO1816" s="324"/>
      <c r="BW1816" s="325"/>
      <c r="BX1816" s="325"/>
      <c r="BY1816" s="325"/>
      <c r="BZ1816" s="325"/>
      <c r="CA1816" s="325"/>
      <c r="CB1816" s="325"/>
      <c r="CC1816" s="325"/>
      <c r="CD1816" s="325"/>
      <c r="CE1816" s="325"/>
      <c r="CF1816" s="325"/>
      <c r="CG1816" s="325"/>
      <c r="CH1816" s="325"/>
    </row>
    <row r="1817" spans="1:86" s="323" customFormat="1" x14ac:dyDescent="0.25">
      <c r="A1817" s="102"/>
      <c r="B1817" s="102"/>
      <c r="C1817" s="102"/>
      <c r="D1817" s="102"/>
      <c r="E1817" s="102"/>
      <c r="F1817" s="102"/>
      <c r="G1817" s="102"/>
      <c r="AH1817" s="324"/>
      <c r="AI1817" s="324"/>
      <c r="AP1817" s="324"/>
      <c r="AQ1817" s="324"/>
      <c r="BD1817" s="324"/>
      <c r="BE1817" s="324"/>
      <c r="BF1817" s="324"/>
      <c r="BG1817" s="324"/>
      <c r="BH1817" s="324"/>
      <c r="BI1817" s="324"/>
      <c r="BJ1817" s="324"/>
      <c r="BK1817" s="324"/>
      <c r="BL1817" s="324"/>
      <c r="BM1817" s="324"/>
      <c r="BN1817" s="324"/>
      <c r="BO1817" s="324"/>
      <c r="BW1817" s="325"/>
      <c r="BX1817" s="325"/>
      <c r="BY1817" s="325"/>
      <c r="BZ1817" s="325"/>
      <c r="CA1817" s="325"/>
      <c r="CB1817" s="325"/>
      <c r="CC1817" s="325"/>
      <c r="CD1817" s="325"/>
      <c r="CE1817" s="325"/>
      <c r="CF1817" s="325"/>
      <c r="CG1817" s="325"/>
      <c r="CH1817" s="325"/>
    </row>
    <row r="1818" spans="1:86" s="323" customFormat="1" x14ac:dyDescent="0.25">
      <c r="A1818" s="102"/>
      <c r="B1818" s="102"/>
      <c r="C1818" s="102"/>
      <c r="D1818" s="102"/>
      <c r="E1818" s="102"/>
      <c r="F1818" s="102"/>
      <c r="G1818" s="102"/>
      <c r="AH1818" s="324"/>
      <c r="AI1818" s="324"/>
      <c r="AP1818" s="324"/>
      <c r="AQ1818" s="324"/>
      <c r="BD1818" s="324"/>
      <c r="BE1818" s="324"/>
      <c r="BF1818" s="324"/>
      <c r="BG1818" s="324"/>
      <c r="BH1818" s="324"/>
      <c r="BI1818" s="324"/>
      <c r="BJ1818" s="324"/>
      <c r="BK1818" s="324"/>
      <c r="BL1818" s="324"/>
      <c r="BM1818" s="324"/>
      <c r="BN1818" s="324"/>
      <c r="BO1818" s="324"/>
      <c r="BW1818" s="325"/>
      <c r="BX1818" s="325"/>
      <c r="BY1818" s="325"/>
      <c r="BZ1818" s="325"/>
      <c r="CA1818" s="325"/>
      <c r="CB1818" s="325"/>
      <c r="CC1818" s="325"/>
      <c r="CD1818" s="325"/>
      <c r="CE1818" s="325"/>
      <c r="CF1818" s="325"/>
      <c r="CG1818" s="325"/>
      <c r="CH1818" s="325"/>
    </row>
    <row r="1819" spans="1:86" s="323" customFormat="1" x14ac:dyDescent="0.25">
      <c r="A1819" s="102"/>
      <c r="B1819" s="102"/>
      <c r="C1819" s="102"/>
      <c r="D1819" s="102"/>
      <c r="E1819" s="102"/>
      <c r="F1819" s="102"/>
      <c r="G1819" s="102"/>
      <c r="AH1819" s="324"/>
      <c r="AI1819" s="324"/>
      <c r="AP1819" s="324"/>
      <c r="AQ1819" s="324"/>
      <c r="BD1819" s="324"/>
      <c r="BE1819" s="324"/>
      <c r="BF1819" s="324"/>
      <c r="BG1819" s="324"/>
      <c r="BH1819" s="324"/>
      <c r="BI1819" s="324"/>
      <c r="BJ1819" s="324"/>
      <c r="BK1819" s="324"/>
      <c r="BL1819" s="324"/>
      <c r="BM1819" s="324"/>
      <c r="BN1819" s="324"/>
      <c r="BO1819" s="324"/>
      <c r="BW1819" s="325"/>
      <c r="BX1819" s="325"/>
      <c r="BY1819" s="325"/>
      <c r="BZ1819" s="325"/>
      <c r="CA1819" s="325"/>
      <c r="CB1819" s="325"/>
      <c r="CC1819" s="325"/>
      <c r="CD1819" s="325"/>
      <c r="CE1819" s="325"/>
      <c r="CF1819" s="325"/>
      <c r="CG1819" s="325"/>
      <c r="CH1819" s="325"/>
    </row>
    <row r="1820" spans="1:86" s="323" customFormat="1" x14ac:dyDescent="0.25">
      <c r="A1820" s="102"/>
      <c r="B1820" s="102"/>
      <c r="C1820" s="102"/>
      <c r="D1820" s="102"/>
      <c r="E1820" s="102"/>
      <c r="F1820" s="102"/>
      <c r="G1820" s="102"/>
      <c r="AH1820" s="324"/>
      <c r="AI1820" s="324"/>
      <c r="AP1820" s="324"/>
      <c r="AQ1820" s="324"/>
      <c r="BD1820" s="324"/>
      <c r="BE1820" s="324"/>
      <c r="BF1820" s="324"/>
      <c r="BG1820" s="324"/>
      <c r="BH1820" s="324"/>
      <c r="BI1820" s="324"/>
      <c r="BJ1820" s="324"/>
      <c r="BK1820" s="324"/>
      <c r="BL1820" s="324"/>
      <c r="BM1820" s="324"/>
      <c r="BN1820" s="324"/>
      <c r="BO1820" s="324"/>
      <c r="BW1820" s="325"/>
      <c r="BX1820" s="325"/>
      <c r="BY1820" s="325"/>
      <c r="BZ1820" s="325"/>
      <c r="CA1820" s="325"/>
      <c r="CB1820" s="325"/>
      <c r="CC1820" s="325"/>
      <c r="CD1820" s="325"/>
      <c r="CE1820" s="325"/>
      <c r="CF1820" s="325"/>
      <c r="CG1820" s="325"/>
      <c r="CH1820" s="325"/>
    </row>
    <row r="1821" spans="1:86" s="323" customFormat="1" x14ac:dyDescent="0.25">
      <c r="A1821" s="102"/>
      <c r="B1821" s="102"/>
      <c r="C1821" s="102"/>
      <c r="D1821" s="102"/>
      <c r="E1821" s="102"/>
      <c r="F1821" s="102"/>
      <c r="G1821" s="102"/>
      <c r="AH1821" s="324"/>
      <c r="AI1821" s="324"/>
      <c r="AP1821" s="324"/>
      <c r="AQ1821" s="324"/>
      <c r="BD1821" s="324"/>
      <c r="BE1821" s="324"/>
      <c r="BF1821" s="324"/>
      <c r="BG1821" s="324"/>
      <c r="BH1821" s="324"/>
      <c r="BI1821" s="324"/>
      <c r="BJ1821" s="324"/>
      <c r="BK1821" s="324"/>
      <c r="BL1821" s="324"/>
      <c r="BM1821" s="324"/>
      <c r="BN1821" s="324"/>
      <c r="BO1821" s="324"/>
      <c r="BW1821" s="325"/>
      <c r="BX1821" s="325"/>
      <c r="BY1821" s="325"/>
      <c r="BZ1821" s="325"/>
      <c r="CA1821" s="325"/>
      <c r="CB1821" s="325"/>
      <c r="CC1821" s="325"/>
      <c r="CD1821" s="325"/>
      <c r="CE1821" s="325"/>
      <c r="CF1821" s="325"/>
      <c r="CG1821" s="325"/>
      <c r="CH1821" s="325"/>
    </row>
    <row r="1822" spans="1:86" s="323" customFormat="1" x14ac:dyDescent="0.25">
      <c r="A1822" s="102"/>
      <c r="B1822" s="102"/>
      <c r="C1822" s="102"/>
      <c r="D1822" s="102"/>
      <c r="E1822" s="102"/>
      <c r="F1822" s="102"/>
      <c r="G1822" s="102"/>
      <c r="AH1822" s="324"/>
      <c r="AI1822" s="324"/>
      <c r="AP1822" s="324"/>
      <c r="AQ1822" s="324"/>
      <c r="BD1822" s="324"/>
      <c r="BE1822" s="324"/>
      <c r="BF1822" s="324"/>
      <c r="BG1822" s="324"/>
      <c r="BH1822" s="324"/>
      <c r="BI1822" s="324"/>
      <c r="BJ1822" s="324"/>
      <c r="BK1822" s="324"/>
      <c r="BL1822" s="324"/>
      <c r="BM1822" s="324"/>
      <c r="BN1822" s="324"/>
      <c r="BO1822" s="324"/>
      <c r="BW1822" s="325"/>
      <c r="BX1822" s="325"/>
      <c r="BY1822" s="325"/>
      <c r="BZ1822" s="325"/>
      <c r="CA1822" s="325"/>
      <c r="CB1822" s="325"/>
      <c r="CC1822" s="325"/>
      <c r="CD1822" s="325"/>
      <c r="CE1822" s="325"/>
      <c r="CF1822" s="325"/>
      <c r="CG1822" s="325"/>
      <c r="CH1822" s="325"/>
    </row>
    <row r="1823" spans="1:86" s="323" customFormat="1" x14ac:dyDescent="0.25">
      <c r="A1823" s="102"/>
      <c r="B1823" s="102"/>
      <c r="C1823" s="102"/>
      <c r="D1823" s="102"/>
      <c r="E1823" s="102"/>
      <c r="F1823" s="102"/>
      <c r="G1823" s="102"/>
      <c r="AH1823" s="324"/>
      <c r="AI1823" s="324"/>
      <c r="AP1823" s="324"/>
      <c r="AQ1823" s="324"/>
      <c r="BD1823" s="324"/>
      <c r="BE1823" s="324"/>
      <c r="BF1823" s="324"/>
      <c r="BG1823" s="324"/>
      <c r="BH1823" s="324"/>
      <c r="BI1823" s="324"/>
      <c r="BJ1823" s="324"/>
      <c r="BK1823" s="324"/>
      <c r="BL1823" s="324"/>
      <c r="BM1823" s="324"/>
      <c r="BN1823" s="324"/>
      <c r="BO1823" s="324"/>
      <c r="BW1823" s="325"/>
      <c r="BX1823" s="325"/>
      <c r="BY1823" s="325"/>
      <c r="BZ1823" s="325"/>
      <c r="CA1823" s="325"/>
      <c r="CB1823" s="325"/>
      <c r="CC1823" s="325"/>
      <c r="CD1823" s="325"/>
      <c r="CE1823" s="325"/>
      <c r="CF1823" s="325"/>
      <c r="CG1823" s="325"/>
      <c r="CH1823" s="325"/>
    </row>
    <row r="1824" spans="1:86" s="323" customFormat="1" x14ac:dyDescent="0.25">
      <c r="A1824" s="102"/>
      <c r="B1824" s="102"/>
      <c r="C1824" s="102"/>
      <c r="D1824" s="102"/>
      <c r="E1824" s="102"/>
      <c r="F1824" s="102"/>
      <c r="G1824" s="102"/>
      <c r="AH1824" s="324"/>
      <c r="AI1824" s="324"/>
      <c r="AP1824" s="324"/>
      <c r="AQ1824" s="324"/>
      <c r="BD1824" s="324"/>
      <c r="BE1824" s="324"/>
      <c r="BF1824" s="324"/>
      <c r="BG1824" s="324"/>
      <c r="BH1824" s="324"/>
      <c r="BI1824" s="324"/>
      <c r="BJ1824" s="324"/>
      <c r="BK1824" s="324"/>
      <c r="BL1824" s="324"/>
      <c r="BM1824" s="324"/>
      <c r="BN1824" s="324"/>
      <c r="BO1824" s="324"/>
      <c r="BW1824" s="325"/>
      <c r="BX1824" s="325"/>
      <c r="BY1824" s="325"/>
      <c r="BZ1824" s="325"/>
      <c r="CA1824" s="325"/>
      <c r="CB1824" s="325"/>
      <c r="CC1824" s="325"/>
      <c r="CD1824" s="325"/>
      <c r="CE1824" s="325"/>
      <c r="CF1824" s="325"/>
      <c r="CG1824" s="325"/>
      <c r="CH1824" s="325"/>
    </row>
    <row r="1825" spans="1:86" s="323" customFormat="1" x14ac:dyDescent="0.25">
      <c r="A1825" s="102"/>
      <c r="B1825" s="102"/>
      <c r="C1825" s="102"/>
      <c r="D1825" s="102"/>
      <c r="E1825" s="102"/>
      <c r="F1825" s="102"/>
      <c r="G1825" s="102"/>
      <c r="AH1825" s="324"/>
      <c r="AI1825" s="324"/>
      <c r="AP1825" s="324"/>
      <c r="AQ1825" s="324"/>
      <c r="BD1825" s="324"/>
      <c r="BE1825" s="324"/>
      <c r="BF1825" s="324"/>
      <c r="BG1825" s="324"/>
      <c r="BH1825" s="324"/>
      <c r="BI1825" s="324"/>
      <c r="BJ1825" s="324"/>
      <c r="BK1825" s="324"/>
      <c r="BL1825" s="324"/>
      <c r="BM1825" s="324"/>
      <c r="BN1825" s="324"/>
      <c r="BO1825" s="324"/>
      <c r="BW1825" s="325"/>
      <c r="BX1825" s="325"/>
      <c r="BY1825" s="325"/>
      <c r="BZ1825" s="325"/>
      <c r="CA1825" s="325"/>
      <c r="CB1825" s="325"/>
      <c r="CC1825" s="325"/>
      <c r="CD1825" s="325"/>
      <c r="CE1825" s="325"/>
      <c r="CF1825" s="325"/>
      <c r="CG1825" s="325"/>
      <c r="CH1825" s="325"/>
    </row>
    <row r="1826" spans="1:86" s="323" customFormat="1" x14ac:dyDescent="0.25">
      <c r="A1826" s="102"/>
      <c r="B1826" s="102"/>
      <c r="C1826" s="102"/>
      <c r="D1826" s="102"/>
      <c r="E1826" s="102"/>
      <c r="F1826" s="102"/>
      <c r="G1826" s="102"/>
      <c r="AH1826" s="324"/>
      <c r="AI1826" s="324"/>
      <c r="AP1826" s="324"/>
      <c r="AQ1826" s="324"/>
      <c r="BD1826" s="324"/>
      <c r="BE1826" s="324"/>
      <c r="BF1826" s="324"/>
      <c r="BG1826" s="324"/>
      <c r="BH1826" s="324"/>
      <c r="BI1826" s="324"/>
      <c r="BJ1826" s="324"/>
      <c r="BK1826" s="324"/>
      <c r="BL1826" s="324"/>
      <c r="BM1826" s="324"/>
      <c r="BN1826" s="324"/>
      <c r="BO1826" s="324"/>
      <c r="BW1826" s="325"/>
      <c r="BX1826" s="325"/>
      <c r="BY1826" s="325"/>
      <c r="BZ1826" s="325"/>
      <c r="CA1826" s="325"/>
      <c r="CB1826" s="325"/>
      <c r="CC1826" s="325"/>
      <c r="CD1826" s="325"/>
      <c r="CE1826" s="325"/>
      <c r="CF1826" s="325"/>
      <c r="CG1826" s="325"/>
      <c r="CH1826" s="325"/>
    </row>
    <row r="1827" spans="1:86" s="323" customFormat="1" x14ac:dyDescent="0.25">
      <c r="A1827" s="102"/>
      <c r="B1827" s="102"/>
      <c r="C1827" s="102"/>
      <c r="D1827" s="102"/>
      <c r="E1827" s="102"/>
      <c r="F1827" s="102"/>
      <c r="G1827" s="102"/>
      <c r="AH1827" s="324"/>
      <c r="AI1827" s="324"/>
      <c r="AP1827" s="324"/>
      <c r="AQ1827" s="324"/>
      <c r="BD1827" s="324"/>
      <c r="BE1827" s="324"/>
      <c r="BF1827" s="324"/>
      <c r="BG1827" s="324"/>
      <c r="BH1827" s="324"/>
      <c r="BI1827" s="324"/>
      <c r="BJ1827" s="324"/>
      <c r="BK1827" s="324"/>
      <c r="BL1827" s="324"/>
      <c r="BM1827" s="324"/>
      <c r="BN1827" s="324"/>
      <c r="BO1827" s="324"/>
      <c r="BW1827" s="325"/>
      <c r="BX1827" s="325"/>
      <c r="BY1827" s="325"/>
      <c r="BZ1827" s="325"/>
      <c r="CA1827" s="325"/>
      <c r="CB1827" s="325"/>
      <c r="CC1827" s="325"/>
      <c r="CD1827" s="325"/>
      <c r="CE1827" s="325"/>
      <c r="CF1827" s="325"/>
      <c r="CG1827" s="325"/>
      <c r="CH1827" s="325"/>
    </row>
    <row r="1828" spans="1:86" s="323" customFormat="1" x14ac:dyDescent="0.25">
      <c r="A1828" s="102"/>
      <c r="B1828" s="102"/>
      <c r="C1828" s="102"/>
      <c r="D1828" s="102"/>
      <c r="E1828" s="102"/>
      <c r="F1828" s="102"/>
      <c r="G1828" s="102"/>
      <c r="AH1828" s="324"/>
      <c r="AI1828" s="324"/>
      <c r="AP1828" s="324"/>
      <c r="AQ1828" s="324"/>
      <c r="BD1828" s="324"/>
      <c r="BE1828" s="324"/>
      <c r="BF1828" s="324"/>
      <c r="BG1828" s="324"/>
      <c r="BH1828" s="324"/>
      <c r="BI1828" s="324"/>
      <c r="BJ1828" s="324"/>
      <c r="BK1828" s="324"/>
      <c r="BL1828" s="324"/>
      <c r="BM1828" s="324"/>
      <c r="BN1828" s="324"/>
      <c r="BO1828" s="324"/>
      <c r="BW1828" s="325"/>
      <c r="BX1828" s="325"/>
      <c r="BY1828" s="325"/>
      <c r="BZ1828" s="325"/>
      <c r="CA1828" s="325"/>
      <c r="CB1828" s="325"/>
      <c r="CC1828" s="325"/>
      <c r="CD1828" s="325"/>
      <c r="CE1828" s="325"/>
      <c r="CF1828" s="325"/>
      <c r="CG1828" s="325"/>
      <c r="CH1828" s="325"/>
    </row>
    <row r="1829" spans="1:86" s="323" customFormat="1" x14ac:dyDescent="0.25">
      <c r="A1829" s="102"/>
      <c r="B1829" s="102"/>
      <c r="C1829" s="102"/>
      <c r="D1829" s="102"/>
      <c r="E1829" s="102"/>
      <c r="F1829" s="102"/>
      <c r="G1829" s="102"/>
      <c r="AH1829" s="324"/>
      <c r="AI1829" s="324"/>
      <c r="AP1829" s="324"/>
      <c r="AQ1829" s="324"/>
      <c r="BD1829" s="324"/>
      <c r="BE1829" s="324"/>
      <c r="BF1829" s="324"/>
      <c r="BG1829" s="324"/>
      <c r="BH1829" s="324"/>
      <c r="BI1829" s="324"/>
      <c r="BJ1829" s="324"/>
      <c r="BK1829" s="324"/>
      <c r="BL1829" s="324"/>
      <c r="BM1829" s="324"/>
      <c r="BN1829" s="324"/>
      <c r="BO1829" s="324"/>
      <c r="BW1829" s="325"/>
      <c r="BX1829" s="325"/>
      <c r="BY1829" s="325"/>
      <c r="BZ1829" s="325"/>
      <c r="CA1829" s="325"/>
      <c r="CB1829" s="325"/>
      <c r="CC1829" s="325"/>
      <c r="CD1829" s="325"/>
      <c r="CE1829" s="325"/>
      <c r="CF1829" s="325"/>
      <c r="CG1829" s="325"/>
      <c r="CH1829" s="325"/>
    </row>
    <row r="1830" spans="1:86" s="323" customFormat="1" x14ac:dyDescent="0.25">
      <c r="A1830" s="102"/>
      <c r="B1830" s="102"/>
      <c r="C1830" s="102"/>
      <c r="D1830" s="102"/>
      <c r="E1830" s="102"/>
      <c r="F1830" s="102"/>
      <c r="G1830" s="102"/>
      <c r="AH1830" s="324"/>
      <c r="AI1830" s="324"/>
      <c r="AP1830" s="324"/>
      <c r="AQ1830" s="324"/>
      <c r="BD1830" s="324"/>
      <c r="BE1830" s="324"/>
      <c r="BF1830" s="324"/>
      <c r="BG1830" s="324"/>
      <c r="BH1830" s="324"/>
      <c r="BI1830" s="324"/>
      <c r="BJ1830" s="324"/>
      <c r="BK1830" s="324"/>
      <c r="BL1830" s="324"/>
      <c r="BM1830" s="324"/>
      <c r="BN1830" s="324"/>
      <c r="BO1830" s="324"/>
      <c r="BW1830" s="325"/>
      <c r="BX1830" s="325"/>
      <c r="BY1830" s="325"/>
      <c r="BZ1830" s="325"/>
      <c r="CA1830" s="325"/>
      <c r="CB1830" s="325"/>
      <c r="CC1830" s="325"/>
      <c r="CD1830" s="325"/>
      <c r="CE1830" s="325"/>
      <c r="CF1830" s="325"/>
      <c r="CG1830" s="325"/>
      <c r="CH1830" s="325"/>
    </row>
    <row r="1831" spans="1:86" s="323" customFormat="1" x14ac:dyDescent="0.25">
      <c r="A1831" s="102"/>
      <c r="B1831" s="102"/>
      <c r="C1831" s="102"/>
      <c r="D1831" s="102"/>
      <c r="E1831" s="102"/>
      <c r="F1831" s="102"/>
      <c r="G1831" s="102"/>
      <c r="AH1831" s="324"/>
      <c r="AI1831" s="324"/>
      <c r="AP1831" s="324"/>
      <c r="AQ1831" s="324"/>
      <c r="BD1831" s="324"/>
      <c r="BE1831" s="324"/>
      <c r="BF1831" s="324"/>
      <c r="BG1831" s="324"/>
      <c r="BH1831" s="324"/>
      <c r="BI1831" s="324"/>
      <c r="BJ1831" s="324"/>
      <c r="BK1831" s="324"/>
      <c r="BL1831" s="324"/>
      <c r="BM1831" s="324"/>
      <c r="BN1831" s="324"/>
      <c r="BO1831" s="324"/>
      <c r="BW1831" s="325"/>
      <c r="BX1831" s="325"/>
      <c r="BY1831" s="325"/>
      <c r="BZ1831" s="325"/>
      <c r="CA1831" s="325"/>
      <c r="CB1831" s="325"/>
      <c r="CC1831" s="325"/>
      <c r="CD1831" s="325"/>
      <c r="CE1831" s="325"/>
      <c r="CF1831" s="325"/>
      <c r="CG1831" s="325"/>
      <c r="CH1831" s="325"/>
    </row>
    <row r="1832" spans="1:86" s="323" customFormat="1" x14ac:dyDescent="0.25">
      <c r="A1832" s="102"/>
      <c r="B1832" s="102"/>
      <c r="C1832" s="102"/>
      <c r="D1832" s="102"/>
      <c r="E1832" s="102"/>
      <c r="F1832" s="102"/>
      <c r="G1832" s="102"/>
      <c r="AH1832" s="324"/>
      <c r="AI1832" s="324"/>
      <c r="AP1832" s="324"/>
      <c r="AQ1832" s="324"/>
      <c r="BD1832" s="324"/>
      <c r="BE1832" s="324"/>
      <c r="BF1832" s="324"/>
      <c r="BG1832" s="324"/>
      <c r="BH1832" s="324"/>
      <c r="BI1832" s="324"/>
      <c r="BJ1832" s="324"/>
      <c r="BK1832" s="324"/>
      <c r="BL1832" s="324"/>
      <c r="BM1832" s="324"/>
      <c r="BN1832" s="324"/>
      <c r="BO1832" s="324"/>
      <c r="BW1832" s="325"/>
      <c r="BX1832" s="325"/>
      <c r="BY1832" s="325"/>
      <c r="BZ1832" s="325"/>
      <c r="CA1832" s="325"/>
      <c r="CB1832" s="325"/>
      <c r="CC1832" s="325"/>
      <c r="CD1832" s="325"/>
      <c r="CE1832" s="325"/>
      <c r="CF1832" s="325"/>
      <c r="CG1832" s="325"/>
      <c r="CH1832" s="325"/>
    </row>
    <row r="1833" spans="1:86" s="323" customFormat="1" x14ac:dyDescent="0.25">
      <c r="A1833" s="102"/>
      <c r="B1833" s="102"/>
      <c r="C1833" s="102"/>
      <c r="D1833" s="102"/>
      <c r="E1833" s="102"/>
      <c r="F1833" s="102"/>
      <c r="G1833" s="102"/>
      <c r="AH1833" s="324"/>
      <c r="AI1833" s="324"/>
      <c r="AP1833" s="324"/>
      <c r="AQ1833" s="324"/>
      <c r="BD1833" s="324"/>
      <c r="BE1833" s="324"/>
      <c r="BF1833" s="324"/>
      <c r="BG1833" s="324"/>
      <c r="BH1833" s="324"/>
      <c r="BI1833" s="324"/>
      <c r="BJ1833" s="324"/>
      <c r="BK1833" s="324"/>
      <c r="BL1833" s="324"/>
      <c r="BM1833" s="324"/>
      <c r="BN1833" s="324"/>
      <c r="BO1833" s="324"/>
      <c r="BW1833" s="325"/>
      <c r="BX1833" s="325"/>
      <c r="BY1833" s="325"/>
      <c r="BZ1833" s="325"/>
      <c r="CA1833" s="325"/>
      <c r="CB1833" s="325"/>
      <c r="CC1833" s="325"/>
      <c r="CD1833" s="325"/>
      <c r="CE1833" s="325"/>
      <c r="CF1833" s="325"/>
      <c r="CG1833" s="325"/>
      <c r="CH1833" s="325"/>
    </row>
    <row r="1834" spans="1:86" s="323" customFormat="1" x14ac:dyDescent="0.25">
      <c r="A1834" s="102"/>
      <c r="B1834" s="102"/>
      <c r="C1834" s="102"/>
      <c r="D1834" s="102"/>
      <c r="E1834" s="102"/>
      <c r="F1834" s="102"/>
      <c r="G1834" s="102"/>
      <c r="AH1834" s="324"/>
      <c r="AI1834" s="324"/>
      <c r="AP1834" s="324"/>
      <c r="AQ1834" s="324"/>
      <c r="BD1834" s="324"/>
      <c r="BE1834" s="324"/>
      <c r="BF1834" s="324"/>
      <c r="BG1834" s="324"/>
      <c r="BH1834" s="324"/>
      <c r="BI1834" s="324"/>
      <c r="BJ1834" s="324"/>
      <c r="BK1834" s="324"/>
      <c r="BL1834" s="324"/>
      <c r="BM1834" s="324"/>
      <c r="BN1834" s="324"/>
      <c r="BO1834" s="324"/>
      <c r="BW1834" s="325"/>
      <c r="BX1834" s="325"/>
      <c r="BY1834" s="325"/>
      <c r="BZ1834" s="325"/>
      <c r="CA1834" s="325"/>
      <c r="CB1834" s="325"/>
      <c r="CC1834" s="325"/>
      <c r="CD1834" s="325"/>
      <c r="CE1834" s="325"/>
      <c r="CF1834" s="325"/>
      <c r="CG1834" s="325"/>
      <c r="CH1834" s="325"/>
    </row>
    <row r="1835" spans="1:86" s="323" customFormat="1" x14ac:dyDescent="0.25">
      <c r="A1835" s="102"/>
      <c r="B1835" s="102"/>
      <c r="C1835" s="102"/>
      <c r="D1835" s="102"/>
      <c r="E1835" s="102"/>
      <c r="F1835" s="102"/>
      <c r="G1835" s="102"/>
      <c r="AH1835" s="324"/>
      <c r="AI1835" s="324"/>
      <c r="AP1835" s="324"/>
      <c r="AQ1835" s="324"/>
      <c r="BD1835" s="324"/>
      <c r="BE1835" s="324"/>
      <c r="BF1835" s="324"/>
      <c r="BG1835" s="324"/>
      <c r="BH1835" s="324"/>
      <c r="BI1835" s="324"/>
      <c r="BJ1835" s="324"/>
      <c r="BK1835" s="324"/>
      <c r="BL1835" s="324"/>
      <c r="BM1835" s="324"/>
      <c r="BN1835" s="324"/>
      <c r="BO1835" s="324"/>
      <c r="BW1835" s="325"/>
      <c r="BX1835" s="325"/>
      <c r="BY1835" s="325"/>
      <c r="BZ1835" s="325"/>
      <c r="CA1835" s="325"/>
      <c r="CB1835" s="325"/>
      <c r="CC1835" s="325"/>
      <c r="CD1835" s="325"/>
      <c r="CE1835" s="325"/>
      <c r="CF1835" s="325"/>
      <c r="CG1835" s="325"/>
      <c r="CH1835" s="325"/>
    </row>
    <row r="1836" spans="1:86" s="323" customFormat="1" x14ac:dyDescent="0.25">
      <c r="A1836" s="102"/>
      <c r="B1836" s="102"/>
      <c r="C1836" s="102"/>
      <c r="D1836" s="102"/>
      <c r="E1836" s="102"/>
      <c r="F1836" s="102"/>
      <c r="G1836" s="102"/>
      <c r="AH1836" s="324"/>
      <c r="AI1836" s="324"/>
      <c r="AP1836" s="324"/>
      <c r="AQ1836" s="324"/>
      <c r="BD1836" s="324"/>
      <c r="BE1836" s="324"/>
      <c r="BF1836" s="324"/>
      <c r="BG1836" s="324"/>
      <c r="BH1836" s="324"/>
      <c r="BI1836" s="324"/>
      <c r="BJ1836" s="324"/>
      <c r="BK1836" s="324"/>
      <c r="BL1836" s="324"/>
      <c r="BM1836" s="324"/>
      <c r="BN1836" s="324"/>
      <c r="BO1836" s="324"/>
      <c r="BW1836" s="325"/>
      <c r="BX1836" s="325"/>
      <c r="BY1836" s="325"/>
      <c r="BZ1836" s="325"/>
      <c r="CA1836" s="325"/>
      <c r="CB1836" s="325"/>
      <c r="CC1836" s="325"/>
      <c r="CD1836" s="325"/>
      <c r="CE1836" s="325"/>
      <c r="CF1836" s="325"/>
      <c r="CG1836" s="325"/>
      <c r="CH1836" s="325"/>
    </row>
    <row r="1837" spans="1:86" s="323" customFormat="1" x14ac:dyDescent="0.25">
      <c r="A1837" s="102"/>
      <c r="B1837" s="102"/>
      <c r="C1837" s="102"/>
      <c r="D1837" s="102"/>
      <c r="E1837" s="102"/>
      <c r="F1837" s="102"/>
      <c r="G1837" s="102"/>
      <c r="AH1837" s="324"/>
      <c r="AI1837" s="324"/>
      <c r="AP1837" s="324"/>
      <c r="AQ1837" s="324"/>
      <c r="BD1837" s="324"/>
      <c r="BE1837" s="324"/>
      <c r="BF1837" s="324"/>
      <c r="BG1837" s="324"/>
      <c r="BH1837" s="324"/>
      <c r="BI1837" s="324"/>
      <c r="BJ1837" s="324"/>
      <c r="BK1837" s="324"/>
      <c r="BL1837" s="324"/>
      <c r="BM1837" s="324"/>
      <c r="BN1837" s="324"/>
      <c r="BO1837" s="324"/>
      <c r="BW1837" s="325"/>
      <c r="BX1837" s="325"/>
      <c r="BY1837" s="325"/>
      <c r="BZ1837" s="325"/>
      <c r="CA1837" s="325"/>
      <c r="CB1837" s="325"/>
      <c r="CC1837" s="325"/>
      <c r="CD1837" s="325"/>
      <c r="CE1837" s="325"/>
      <c r="CF1837" s="325"/>
      <c r="CG1837" s="325"/>
      <c r="CH1837" s="325"/>
    </row>
    <row r="1838" spans="1:86" s="323" customFormat="1" x14ac:dyDescent="0.25">
      <c r="A1838" s="102"/>
      <c r="B1838" s="102"/>
      <c r="C1838" s="102"/>
      <c r="D1838" s="102"/>
      <c r="E1838" s="102"/>
      <c r="F1838" s="102"/>
      <c r="G1838" s="102"/>
      <c r="AH1838" s="324"/>
      <c r="AI1838" s="324"/>
      <c r="AP1838" s="324"/>
      <c r="AQ1838" s="324"/>
      <c r="BD1838" s="324"/>
      <c r="BE1838" s="324"/>
      <c r="BF1838" s="324"/>
      <c r="BG1838" s="324"/>
      <c r="BH1838" s="324"/>
      <c r="BI1838" s="324"/>
      <c r="BJ1838" s="324"/>
      <c r="BK1838" s="324"/>
      <c r="BL1838" s="324"/>
      <c r="BM1838" s="324"/>
      <c r="BN1838" s="324"/>
      <c r="BO1838" s="324"/>
      <c r="BW1838" s="325"/>
      <c r="BX1838" s="325"/>
      <c r="BY1838" s="325"/>
      <c r="BZ1838" s="325"/>
      <c r="CA1838" s="325"/>
      <c r="CB1838" s="325"/>
      <c r="CC1838" s="325"/>
      <c r="CD1838" s="325"/>
      <c r="CE1838" s="325"/>
      <c r="CF1838" s="325"/>
      <c r="CG1838" s="325"/>
      <c r="CH1838" s="325"/>
    </row>
    <row r="1839" spans="1:86" s="323" customFormat="1" x14ac:dyDescent="0.25">
      <c r="A1839" s="102"/>
      <c r="B1839" s="102"/>
      <c r="C1839" s="102"/>
      <c r="D1839" s="102"/>
      <c r="E1839" s="102"/>
      <c r="F1839" s="102"/>
      <c r="G1839" s="102"/>
      <c r="AH1839" s="324"/>
      <c r="AI1839" s="324"/>
      <c r="AP1839" s="324"/>
      <c r="AQ1839" s="324"/>
      <c r="BD1839" s="324"/>
      <c r="BE1839" s="324"/>
      <c r="BF1839" s="324"/>
      <c r="BG1839" s="324"/>
      <c r="BH1839" s="324"/>
      <c r="BI1839" s="324"/>
      <c r="BJ1839" s="324"/>
      <c r="BK1839" s="324"/>
      <c r="BL1839" s="324"/>
      <c r="BM1839" s="324"/>
      <c r="BN1839" s="324"/>
      <c r="BO1839" s="324"/>
      <c r="BW1839" s="325"/>
      <c r="BX1839" s="325"/>
      <c r="BY1839" s="325"/>
      <c r="BZ1839" s="325"/>
      <c r="CA1839" s="325"/>
      <c r="CB1839" s="325"/>
      <c r="CC1839" s="325"/>
      <c r="CD1839" s="325"/>
      <c r="CE1839" s="325"/>
      <c r="CF1839" s="325"/>
      <c r="CG1839" s="325"/>
      <c r="CH1839" s="325"/>
    </row>
    <row r="1840" spans="1:86" s="323" customFormat="1" x14ac:dyDescent="0.25">
      <c r="A1840" s="102"/>
      <c r="B1840" s="102"/>
      <c r="C1840" s="102"/>
      <c r="D1840" s="102"/>
      <c r="E1840" s="102"/>
      <c r="F1840" s="102"/>
      <c r="G1840" s="102"/>
      <c r="AH1840" s="324"/>
      <c r="AI1840" s="324"/>
      <c r="AP1840" s="324"/>
      <c r="AQ1840" s="324"/>
      <c r="BD1840" s="324"/>
      <c r="BE1840" s="324"/>
      <c r="BF1840" s="324"/>
      <c r="BG1840" s="324"/>
      <c r="BH1840" s="324"/>
      <c r="BI1840" s="324"/>
      <c r="BJ1840" s="324"/>
      <c r="BK1840" s="324"/>
      <c r="BL1840" s="324"/>
      <c r="BM1840" s="324"/>
      <c r="BN1840" s="324"/>
      <c r="BO1840" s="324"/>
      <c r="BW1840" s="325"/>
      <c r="BX1840" s="325"/>
      <c r="BY1840" s="325"/>
      <c r="BZ1840" s="325"/>
      <c r="CA1840" s="325"/>
      <c r="CB1840" s="325"/>
      <c r="CC1840" s="325"/>
      <c r="CD1840" s="325"/>
      <c r="CE1840" s="325"/>
      <c r="CF1840" s="325"/>
      <c r="CG1840" s="325"/>
      <c r="CH1840" s="325"/>
    </row>
    <row r="1841" spans="1:86" s="323" customFormat="1" x14ac:dyDescent="0.25">
      <c r="A1841" s="102"/>
      <c r="B1841" s="102"/>
      <c r="C1841" s="102"/>
      <c r="D1841" s="102"/>
      <c r="E1841" s="102"/>
      <c r="F1841" s="102"/>
      <c r="G1841" s="102"/>
      <c r="AH1841" s="324"/>
      <c r="AI1841" s="324"/>
      <c r="AP1841" s="324"/>
      <c r="AQ1841" s="324"/>
      <c r="BD1841" s="324"/>
      <c r="BE1841" s="324"/>
      <c r="BF1841" s="324"/>
      <c r="BG1841" s="324"/>
      <c r="BH1841" s="324"/>
      <c r="BI1841" s="324"/>
      <c r="BJ1841" s="324"/>
      <c r="BK1841" s="324"/>
      <c r="BL1841" s="324"/>
      <c r="BM1841" s="324"/>
      <c r="BN1841" s="324"/>
      <c r="BO1841" s="324"/>
      <c r="BW1841" s="325"/>
      <c r="BX1841" s="325"/>
      <c r="BY1841" s="325"/>
      <c r="BZ1841" s="325"/>
      <c r="CA1841" s="325"/>
      <c r="CB1841" s="325"/>
      <c r="CC1841" s="325"/>
      <c r="CD1841" s="325"/>
      <c r="CE1841" s="325"/>
      <c r="CF1841" s="325"/>
      <c r="CG1841" s="325"/>
      <c r="CH1841" s="325"/>
    </row>
    <row r="1842" spans="1:86" s="323" customFormat="1" x14ac:dyDescent="0.25">
      <c r="A1842" s="102"/>
      <c r="B1842" s="102"/>
      <c r="C1842" s="102"/>
      <c r="D1842" s="102"/>
      <c r="E1842" s="102"/>
      <c r="F1842" s="102"/>
      <c r="G1842" s="102"/>
      <c r="AH1842" s="324"/>
      <c r="AI1842" s="324"/>
      <c r="AP1842" s="324"/>
      <c r="AQ1842" s="324"/>
      <c r="BD1842" s="324"/>
      <c r="BE1842" s="324"/>
      <c r="BF1842" s="324"/>
      <c r="BG1842" s="324"/>
      <c r="BH1842" s="324"/>
      <c r="BI1842" s="324"/>
      <c r="BJ1842" s="324"/>
      <c r="BK1842" s="324"/>
      <c r="BL1842" s="324"/>
      <c r="BM1842" s="324"/>
      <c r="BN1842" s="324"/>
      <c r="BO1842" s="324"/>
      <c r="BW1842" s="325"/>
      <c r="BX1842" s="325"/>
      <c r="BY1842" s="325"/>
      <c r="BZ1842" s="325"/>
      <c r="CA1842" s="325"/>
      <c r="CB1842" s="325"/>
      <c r="CC1842" s="325"/>
      <c r="CD1842" s="325"/>
      <c r="CE1842" s="325"/>
      <c r="CF1842" s="325"/>
      <c r="CG1842" s="325"/>
      <c r="CH1842" s="325"/>
    </row>
    <row r="1843" spans="1:86" s="323" customFormat="1" x14ac:dyDescent="0.25">
      <c r="A1843" s="102"/>
      <c r="B1843" s="102"/>
      <c r="C1843" s="102"/>
      <c r="D1843" s="102"/>
      <c r="E1843" s="102"/>
      <c r="F1843" s="102"/>
      <c r="G1843" s="102"/>
      <c r="AH1843" s="324"/>
      <c r="AI1843" s="324"/>
      <c r="AP1843" s="324"/>
      <c r="AQ1843" s="324"/>
      <c r="BD1843" s="324"/>
      <c r="BE1843" s="324"/>
      <c r="BF1843" s="324"/>
      <c r="BG1843" s="324"/>
      <c r="BH1843" s="324"/>
      <c r="BI1843" s="324"/>
      <c r="BJ1843" s="324"/>
      <c r="BK1843" s="324"/>
      <c r="BL1843" s="324"/>
      <c r="BM1843" s="324"/>
      <c r="BN1843" s="324"/>
      <c r="BO1843" s="324"/>
      <c r="BW1843" s="325"/>
      <c r="BX1843" s="325"/>
      <c r="BY1843" s="325"/>
      <c r="BZ1843" s="325"/>
      <c r="CA1843" s="325"/>
      <c r="CB1843" s="325"/>
      <c r="CC1843" s="325"/>
      <c r="CD1843" s="325"/>
      <c r="CE1843" s="325"/>
      <c r="CF1843" s="325"/>
      <c r="CG1843" s="325"/>
      <c r="CH1843" s="325"/>
    </row>
    <row r="1844" spans="1:86" s="323" customFormat="1" x14ac:dyDescent="0.25">
      <c r="A1844" s="102"/>
      <c r="B1844" s="102"/>
      <c r="C1844" s="102"/>
      <c r="D1844" s="102"/>
      <c r="E1844" s="102"/>
      <c r="F1844" s="102"/>
      <c r="G1844" s="102"/>
      <c r="AH1844" s="324"/>
      <c r="AI1844" s="324"/>
      <c r="AP1844" s="324"/>
      <c r="AQ1844" s="324"/>
      <c r="BD1844" s="324"/>
      <c r="BE1844" s="324"/>
      <c r="BF1844" s="324"/>
      <c r="BG1844" s="324"/>
      <c r="BH1844" s="324"/>
      <c r="BI1844" s="324"/>
      <c r="BJ1844" s="324"/>
      <c r="BK1844" s="324"/>
      <c r="BL1844" s="324"/>
      <c r="BM1844" s="324"/>
      <c r="BN1844" s="324"/>
      <c r="BO1844" s="324"/>
      <c r="BW1844" s="325"/>
      <c r="BX1844" s="325"/>
      <c r="BY1844" s="325"/>
      <c r="BZ1844" s="325"/>
      <c r="CA1844" s="325"/>
      <c r="CB1844" s="325"/>
      <c r="CC1844" s="325"/>
      <c r="CD1844" s="325"/>
      <c r="CE1844" s="325"/>
      <c r="CF1844" s="325"/>
      <c r="CG1844" s="325"/>
      <c r="CH1844" s="325"/>
    </row>
    <row r="1845" spans="1:86" s="323" customFormat="1" x14ac:dyDescent="0.25">
      <c r="A1845" s="102"/>
      <c r="B1845" s="102"/>
      <c r="C1845" s="102"/>
      <c r="D1845" s="102"/>
      <c r="E1845" s="102"/>
      <c r="F1845" s="102"/>
      <c r="G1845" s="102"/>
      <c r="AH1845" s="324"/>
      <c r="AI1845" s="324"/>
      <c r="AP1845" s="324"/>
      <c r="AQ1845" s="324"/>
      <c r="BD1845" s="324"/>
      <c r="BE1845" s="324"/>
      <c r="BF1845" s="324"/>
      <c r="BG1845" s="324"/>
      <c r="BH1845" s="324"/>
      <c r="BI1845" s="324"/>
      <c r="BJ1845" s="324"/>
      <c r="BK1845" s="324"/>
      <c r="BL1845" s="324"/>
      <c r="BM1845" s="324"/>
      <c r="BN1845" s="324"/>
      <c r="BO1845" s="324"/>
      <c r="BW1845" s="325"/>
      <c r="BX1845" s="325"/>
      <c r="BY1845" s="325"/>
      <c r="BZ1845" s="325"/>
      <c r="CA1845" s="325"/>
      <c r="CB1845" s="325"/>
      <c r="CC1845" s="325"/>
      <c r="CD1845" s="325"/>
      <c r="CE1845" s="325"/>
      <c r="CF1845" s="325"/>
      <c r="CG1845" s="325"/>
      <c r="CH1845" s="325"/>
    </row>
    <row r="1846" spans="1:86" s="323" customFormat="1" x14ac:dyDescent="0.25">
      <c r="A1846" s="102"/>
      <c r="B1846" s="102"/>
      <c r="C1846" s="102"/>
      <c r="D1846" s="102"/>
      <c r="E1846" s="102"/>
      <c r="F1846" s="102"/>
      <c r="G1846" s="102"/>
      <c r="AH1846" s="324"/>
      <c r="AI1846" s="324"/>
      <c r="AP1846" s="324"/>
      <c r="AQ1846" s="324"/>
      <c r="BD1846" s="324"/>
      <c r="BE1846" s="324"/>
      <c r="BF1846" s="324"/>
      <c r="BG1846" s="324"/>
      <c r="BH1846" s="324"/>
      <c r="BI1846" s="324"/>
      <c r="BJ1846" s="324"/>
      <c r="BK1846" s="324"/>
      <c r="BL1846" s="324"/>
      <c r="BM1846" s="324"/>
      <c r="BN1846" s="324"/>
      <c r="BO1846" s="324"/>
      <c r="BW1846" s="325"/>
      <c r="BX1846" s="325"/>
      <c r="BY1846" s="325"/>
      <c r="BZ1846" s="325"/>
      <c r="CA1846" s="325"/>
      <c r="CB1846" s="325"/>
      <c r="CC1846" s="325"/>
      <c r="CD1846" s="325"/>
      <c r="CE1846" s="325"/>
      <c r="CF1846" s="325"/>
      <c r="CG1846" s="325"/>
      <c r="CH1846" s="325"/>
    </row>
    <row r="1847" spans="1:86" s="323" customFormat="1" x14ac:dyDescent="0.25">
      <c r="A1847" s="102"/>
      <c r="B1847" s="102"/>
      <c r="C1847" s="102"/>
      <c r="D1847" s="102"/>
      <c r="E1847" s="102"/>
      <c r="F1847" s="102"/>
      <c r="G1847" s="102"/>
      <c r="AH1847" s="324"/>
      <c r="AI1847" s="324"/>
      <c r="AP1847" s="324"/>
      <c r="AQ1847" s="324"/>
      <c r="BD1847" s="324"/>
      <c r="BE1847" s="324"/>
      <c r="BF1847" s="324"/>
      <c r="BG1847" s="324"/>
      <c r="BH1847" s="324"/>
      <c r="BI1847" s="324"/>
      <c r="BJ1847" s="324"/>
      <c r="BK1847" s="324"/>
      <c r="BL1847" s="324"/>
      <c r="BM1847" s="324"/>
      <c r="BN1847" s="324"/>
      <c r="BO1847" s="324"/>
      <c r="BW1847" s="325"/>
      <c r="BX1847" s="325"/>
      <c r="BY1847" s="325"/>
      <c r="BZ1847" s="325"/>
      <c r="CA1847" s="325"/>
      <c r="CB1847" s="325"/>
      <c r="CC1847" s="325"/>
      <c r="CD1847" s="325"/>
      <c r="CE1847" s="325"/>
      <c r="CF1847" s="325"/>
      <c r="CG1847" s="325"/>
      <c r="CH1847" s="325"/>
    </row>
    <row r="1848" spans="1:86" s="323" customFormat="1" x14ac:dyDescent="0.25">
      <c r="A1848" s="102"/>
      <c r="B1848" s="102"/>
      <c r="C1848" s="102"/>
      <c r="D1848" s="102"/>
      <c r="E1848" s="102"/>
      <c r="F1848" s="102"/>
      <c r="G1848" s="102"/>
      <c r="AH1848" s="324"/>
      <c r="AI1848" s="324"/>
      <c r="AP1848" s="324"/>
      <c r="AQ1848" s="324"/>
      <c r="BD1848" s="324"/>
      <c r="BE1848" s="324"/>
      <c r="BF1848" s="324"/>
      <c r="BG1848" s="324"/>
      <c r="BH1848" s="324"/>
      <c r="BI1848" s="324"/>
      <c r="BJ1848" s="324"/>
      <c r="BK1848" s="324"/>
      <c r="BL1848" s="324"/>
      <c r="BM1848" s="324"/>
      <c r="BN1848" s="324"/>
      <c r="BO1848" s="324"/>
      <c r="BW1848" s="325"/>
      <c r="BX1848" s="325"/>
      <c r="BY1848" s="325"/>
      <c r="BZ1848" s="325"/>
      <c r="CA1848" s="325"/>
      <c r="CB1848" s="325"/>
      <c r="CC1848" s="325"/>
      <c r="CD1848" s="325"/>
      <c r="CE1848" s="325"/>
      <c r="CF1848" s="325"/>
      <c r="CG1848" s="325"/>
      <c r="CH1848" s="325"/>
    </row>
    <row r="1849" spans="1:86" s="323" customFormat="1" x14ac:dyDescent="0.25">
      <c r="A1849" s="102"/>
      <c r="B1849" s="102"/>
      <c r="C1849" s="102"/>
      <c r="D1849" s="102"/>
      <c r="E1849" s="102"/>
      <c r="F1849" s="102"/>
      <c r="G1849" s="102"/>
      <c r="AH1849" s="324"/>
      <c r="AI1849" s="324"/>
      <c r="AP1849" s="324"/>
      <c r="AQ1849" s="324"/>
      <c r="BD1849" s="324"/>
      <c r="BE1849" s="324"/>
      <c r="BF1849" s="324"/>
      <c r="BG1849" s="324"/>
      <c r="BH1849" s="324"/>
      <c r="BI1849" s="324"/>
      <c r="BJ1849" s="324"/>
      <c r="BK1849" s="324"/>
      <c r="BL1849" s="324"/>
      <c r="BM1849" s="324"/>
      <c r="BN1849" s="324"/>
      <c r="BO1849" s="324"/>
      <c r="BW1849" s="325"/>
      <c r="BX1849" s="325"/>
      <c r="BY1849" s="325"/>
      <c r="BZ1849" s="325"/>
      <c r="CA1849" s="325"/>
      <c r="CB1849" s="325"/>
      <c r="CC1849" s="325"/>
      <c r="CD1849" s="325"/>
      <c r="CE1849" s="325"/>
      <c r="CF1849" s="325"/>
      <c r="CG1849" s="325"/>
      <c r="CH1849" s="325"/>
    </row>
    <row r="1850" spans="1:86" s="323" customFormat="1" x14ac:dyDescent="0.25">
      <c r="A1850" s="102"/>
      <c r="B1850" s="102"/>
      <c r="C1850" s="102"/>
      <c r="D1850" s="102"/>
      <c r="E1850" s="102"/>
      <c r="F1850" s="102"/>
      <c r="G1850" s="102"/>
      <c r="AH1850" s="324"/>
      <c r="AI1850" s="324"/>
      <c r="AP1850" s="324"/>
      <c r="AQ1850" s="324"/>
      <c r="BD1850" s="324"/>
      <c r="BE1850" s="324"/>
      <c r="BF1850" s="324"/>
      <c r="BG1850" s="324"/>
      <c r="BH1850" s="324"/>
      <c r="BI1850" s="324"/>
      <c r="BJ1850" s="324"/>
      <c r="BK1850" s="324"/>
      <c r="BL1850" s="324"/>
      <c r="BM1850" s="324"/>
      <c r="BN1850" s="324"/>
      <c r="BO1850" s="324"/>
      <c r="BW1850" s="325"/>
      <c r="BX1850" s="325"/>
      <c r="BY1850" s="325"/>
      <c r="BZ1850" s="325"/>
      <c r="CA1850" s="325"/>
      <c r="CB1850" s="325"/>
      <c r="CC1850" s="325"/>
      <c r="CD1850" s="325"/>
      <c r="CE1850" s="325"/>
      <c r="CF1850" s="325"/>
      <c r="CG1850" s="325"/>
      <c r="CH1850" s="325"/>
    </row>
    <row r="1851" spans="1:86" s="323" customFormat="1" x14ac:dyDescent="0.25">
      <c r="A1851" s="102"/>
      <c r="B1851" s="102"/>
      <c r="C1851" s="102"/>
      <c r="D1851" s="102"/>
      <c r="E1851" s="102"/>
      <c r="F1851" s="102"/>
      <c r="G1851" s="102"/>
      <c r="AH1851" s="324"/>
      <c r="AI1851" s="324"/>
      <c r="AP1851" s="324"/>
      <c r="AQ1851" s="324"/>
      <c r="BD1851" s="324"/>
      <c r="BE1851" s="324"/>
      <c r="BF1851" s="324"/>
      <c r="BG1851" s="324"/>
      <c r="BH1851" s="324"/>
      <c r="BI1851" s="324"/>
      <c r="BJ1851" s="324"/>
      <c r="BK1851" s="324"/>
      <c r="BL1851" s="324"/>
      <c r="BM1851" s="324"/>
      <c r="BN1851" s="324"/>
      <c r="BO1851" s="324"/>
      <c r="BW1851" s="325"/>
      <c r="BX1851" s="325"/>
      <c r="BY1851" s="325"/>
      <c r="BZ1851" s="325"/>
      <c r="CA1851" s="325"/>
      <c r="CB1851" s="325"/>
      <c r="CC1851" s="325"/>
      <c r="CD1851" s="325"/>
      <c r="CE1851" s="325"/>
      <c r="CF1851" s="325"/>
      <c r="CG1851" s="325"/>
      <c r="CH1851" s="325"/>
    </row>
    <row r="1852" spans="1:86" s="323" customFormat="1" x14ac:dyDescent="0.25">
      <c r="A1852" s="102"/>
      <c r="B1852" s="102"/>
      <c r="C1852" s="102"/>
      <c r="D1852" s="102"/>
      <c r="E1852" s="102"/>
      <c r="F1852" s="102"/>
      <c r="G1852" s="102"/>
      <c r="AH1852" s="324"/>
      <c r="AI1852" s="324"/>
      <c r="AP1852" s="324"/>
      <c r="AQ1852" s="324"/>
      <c r="BD1852" s="324"/>
      <c r="BE1852" s="324"/>
      <c r="BF1852" s="324"/>
      <c r="BG1852" s="324"/>
      <c r="BH1852" s="324"/>
      <c r="BI1852" s="324"/>
      <c r="BJ1852" s="324"/>
      <c r="BK1852" s="324"/>
      <c r="BL1852" s="324"/>
      <c r="BM1852" s="324"/>
      <c r="BN1852" s="324"/>
      <c r="BO1852" s="324"/>
      <c r="BW1852" s="325"/>
      <c r="BX1852" s="325"/>
      <c r="BY1852" s="325"/>
      <c r="BZ1852" s="325"/>
      <c r="CA1852" s="325"/>
      <c r="CB1852" s="325"/>
      <c r="CC1852" s="325"/>
      <c r="CD1852" s="325"/>
      <c r="CE1852" s="325"/>
      <c r="CF1852" s="325"/>
      <c r="CG1852" s="325"/>
      <c r="CH1852" s="325"/>
    </row>
    <row r="1853" spans="1:86" s="323" customFormat="1" x14ac:dyDescent="0.25">
      <c r="A1853" s="102"/>
      <c r="B1853" s="102"/>
      <c r="C1853" s="102"/>
      <c r="D1853" s="102"/>
      <c r="E1853" s="102"/>
      <c r="F1853" s="102"/>
      <c r="G1853" s="102"/>
      <c r="AH1853" s="324"/>
      <c r="AI1853" s="324"/>
      <c r="AP1853" s="324"/>
      <c r="AQ1853" s="324"/>
      <c r="BD1853" s="324"/>
      <c r="BE1853" s="324"/>
      <c r="BF1853" s="324"/>
      <c r="BG1853" s="324"/>
      <c r="BH1853" s="324"/>
      <c r="BI1853" s="324"/>
      <c r="BJ1853" s="324"/>
      <c r="BK1853" s="324"/>
      <c r="BL1853" s="324"/>
      <c r="BM1853" s="324"/>
      <c r="BN1853" s="324"/>
      <c r="BO1853" s="324"/>
      <c r="BW1853" s="325"/>
      <c r="BX1853" s="325"/>
      <c r="BY1853" s="325"/>
      <c r="BZ1853" s="325"/>
      <c r="CA1853" s="325"/>
      <c r="CB1853" s="325"/>
      <c r="CC1853" s="325"/>
      <c r="CD1853" s="325"/>
      <c r="CE1853" s="325"/>
      <c r="CF1853" s="325"/>
      <c r="CG1853" s="325"/>
      <c r="CH1853" s="325"/>
    </row>
    <row r="1854" spans="1:86" s="323" customFormat="1" x14ac:dyDescent="0.25">
      <c r="A1854" s="102"/>
      <c r="B1854" s="102"/>
      <c r="C1854" s="102"/>
      <c r="D1854" s="102"/>
      <c r="E1854" s="102"/>
      <c r="F1854" s="102"/>
      <c r="G1854" s="102"/>
      <c r="AH1854" s="324"/>
      <c r="AI1854" s="324"/>
      <c r="AP1854" s="324"/>
      <c r="AQ1854" s="324"/>
      <c r="BD1854" s="324"/>
      <c r="BE1854" s="324"/>
      <c r="BF1854" s="324"/>
      <c r="BG1854" s="324"/>
      <c r="BH1854" s="324"/>
      <c r="BI1854" s="324"/>
      <c r="BJ1854" s="324"/>
      <c r="BK1854" s="324"/>
      <c r="BL1854" s="324"/>
      <c r="BM1854" s="324"/>
      <c r="BN1854" s="324"/>
      <c r="BO1854" s="324"/>
      <c r="BW1854" s="325"/>
      <c r="BX1854" s="325"/>
      <c r="BY1854" s="325"/>
      <c r="BZ1854" s="325"/>
      <c r="CA1854" s="325"/>
      <c r="CB1854" s="325"/>
      <c r="CC1854" s="325"/>
      <c r="CD1854" s="325"/>
      <c r="CE1854" s="325"/>
      <c r="CF1854" s="325"/>
      <c r="CG1854" s="325"/>
      <c r="CH1854" s="325"/>
    </row>
    <row r="1855" spans="1:86" s="323" customFormat="1" x14ac:dyDescent="0.25">
      <c r="A1855" s="102"/>
      <c r="B1855" s="102"/>
      <c r="C1855" s="102"/>
      <c r="D1855" s="102"/>
      <c r="E1855" s="102"/>
      <c r="F1855" s="102"/>
      <c r="G1855" s="102"/>
      <c r="AH1855" s="324"/>
      <c r="AI1855" s="324"/>
      <c r="AP1855" s="324"/>
      <c r="AQ1855" s="324"/>
      <c r="BD1855" s="324"/>
      <c r="BE1855" s="324"/>
      <c r="BF1855" s="324"/>
      <c r="BG1855" s="324"/>
      <c r="BH1855" s="324"/>
      <c r="BI1855" s="324"/>
      <c r="BJ1855" s="324"/>
      <c r="BK1855" s="324"/>
      <c r="BL1855" s="324"/>
      <c r="BM1855" s="324"/>
      <c r="BN1855" s="324"/>
      <c r="BO1855" s="324"/>
      <c r="BW1855" s="325"/>
      <c r="BX1855" s="325"/>
      <c r="BY1855" s="325"/>
      <c r="BZ1855" s="325"/>
      <c r="CA1855" s="325"/>
      <c r="CB1855" s="325"/>
      <c r="CC1855" s="325"/>
      <c r="CD1855" s="325"/>
      <c r="CE1855" s="325"/>
      <c r="CF1855" s="325"/>
      <c r="CG1855" s="325"/>
      <c r="CH1855" s="325"/>
    </row>
    <row r="1856" spans="1:86" s="323" customFormat="1" x14ac:dyDescent="0.25">
      <c r="A1856" s="102"/>
      <c r="B1856" s="102"/>
      <c r="C1856" s="102"/>
      <c r="D1856" s="102"/>
      <c r="E1856" s="102"/>
      <c r="F1856" s="102"/>
      <c r="G1856" s="102"/>
      <c r="AH1856" s="324"/>
      <c r="AI1856" s="324"/>
      <c r="AP1856" s="324"/>
      <c r="AQ1856" s="324"/>
      <c r="BD1856" s="324"/>
      <c r="BE1856" s="324"/>
      <c r="BF1856" s="324"/>
      <c r="BG1856" s="324"/>
      <c r="BH1856" s="324"/>
      <c r="BI1856" s="324"/>
      <c r="BJ1856" s="324"/>
      <c r="BK1856" s="324"/>
      <c r="BL1856" s="324"/>
      <c r="BM1856" s="324"/>
      <c r="BN1856" s="324"/>
      <c r="BO1856" s="324"/>
      <c r="BW1856" s="325"/>
      <c r="BX1856" s="325"/>
      <c r="BY1856" s="325"/>
      <c r="BZ1856" s="325"/>
      <c r="CA1856" s="325"/>
      <c r="CB1856" s="325"/>
      <c r="CC1856" s="325"/>
      <c r="CD1856" s="325"/>
      <c r="CE1856" s="325"/>
      <c r="CF1856" s="325"/>
      <c r="CG1856" s="325"/>
      <c r="CH1856" s="325"/>
    </row>
    <row r="1857" spans="1:86" s="323" customFormat="1" x14ac:dyDescent="0.25">
      <c r="A1857" s="102"/>
      <c r="B1857" s="102"/>
      <c r="C1857" s="102"/>
      <c r="D1857" s="102"/>
      <c r="E1857" s="102"/>
      <c r="F1857" s="102"/>
      <c r="G1857" s="102"/>
      <c r="AH1857" s="324"/>
      <c r="AI1857" s="324"/>
      <c r="AP1857" s="324"/>
      <c r="AQ1857" s="324"/>
      <c r="BD1857" s="324"/>
      <c r="BE1857" s="324"/>
      <c r="BF1857" s="324"/>
      <c r="BG1857" s="324"/>
      <c r="BH1857" s="324"/>
      <c r="BI1857" s="324"/>
      <c r="BJ1857" s="324"/>
      <c r="BK1857" s="324"/>
      <c r="BL1857" s="324"/>
      <c r="BM1857" s="324"/>
      <c r="BN1857" s="324"/>
      <c r="BO1857" s="324"/>
      <c r="BW1857" s="325"/>
      <c r="BX1857" s="325"/>
      <c r="BY1857" s="325"/>
      <c r="BZ1857" s="325"/>
      <c r="CA1857" s="325"/>
      <c r="CB1857" s="325"/>
      <c r="CC1857" s="325"/>
      <c r="CD1857" s="325"/>
      <c r="CE1857" s="325"/>
      <c r="CF1857" s="325"/>
      <c r="CG1857" s="325"/>
      <c r="CH1857" s="325"/>
    </row>
    <row r="1858" spans="1:86" s="323" customFormat="1" x14ac:dyDescent="0.25">
      <c r="A1858" s="102"/>
      <c r="B1858" s="102"/>
      <c r="C1858" s="102"/>
      <c r="D1858" s="102"/>
      <c r="E1858" s="102"/>
      <c r="F1858" s="102"/>
      <c r="G1858" s="102"/>
      <c r="AH1858" s="324"/>
      <c r="AI1858" s="324"/>
      <c r="AP1858" s="324"/>
      <c r="AQ1858" s="324"/>
      <c r="BD1858" s="324"/>
      <c r="BE1858" s="324"/>
      <c r="BF1858" s="324"/>
      <c r="BG1858" s="324"/>
      <c r="BH1858" s="324"/>
      <c r="BI1858" s="324"/>
      <c r="BJ1858" s="324"/>
      <c r="BK1858" s="324"/>
      <c r="BL1858" s="324"/>
      <c r="BM1858" s="324"/>
      <c r="BN1858" s="324"/>
      <c r="BO1858" s="324"/>
      <c r="BW1858" s="325"/>
      <c r="BX1858" s="325"/>
      <c r="BY1858" s="325"/>
      <c r="BZ1858" s="325"/>
      <c r="CA1858" s="325"/>
      <c r="CB1858" s="325"/>
      <c r="CC1858" s="325"/>
      <c r="CD1858" s="325"/>
      <c r="CE1858" s="325"/>
      <c r="CF1858" s="325"/>
      <c r="CG1858" s="325"/>
      <c r="CH1858" s="325"/>
    </row>
    <row r="1859" spans="1:86" s="323" customFormat="1" x14ac:dyDescent="0.25">
      <c r="A1859" s="102"/>
      <c r="B1859" s="102"/>
      <c r="C1859" s="102"/>
      <c r="D1859" s="102"/>
      <c r="E1859" s="102"/>
      <c r="F1859" s="102"/>
      <c r="G1859" s="102"/>
      <c r="AH1859" s="324"/>
      <c r="AI1859" s="324"/>
      <c r="AP1859" s="324"/>
      <c r="AQ1859" s="324"/>
      <c r="BD1859" s="324"/>
      <c r="BE1859" s="324"/>
      <c r="BF1859" s="324"/>
      <c r="BG1859" s="324"/>
      <c r="BH1859" s="324"/>
      <c r="BI1859" s="324"/>
      <c r="BJ1859" s="324"/>
      <c r="BK1859" s="324"/>
      <c r="BL1859" s="324"/>
      <c r="BM1859" s="324"/>
      <c r="BN1859" s="324"/>
      <c r="BO1859" s="324"/>
      <c r="BW1859" s="325"/>
      <c r="BX1859" s="325"/>
      <c r="BY1859" s="325"/>
      <c r="BZ1859" s="325"/>
      <c r="CA1859" s="325"/>
      <c r="CB1859" s="325"/>
      <c r="CC1859" s="325"/>
      <c r="CD1859" s="325"/>
      <c r="CE1859" s="325"/>
      <c r="CF1859" s="325"/>
      <c r="CG1859" s="325"/>
      <c r="CH1859" s="325"/>
    </row>
    <row r="1860" spans="1:86" s="323" customFormat="1" x14ac:dyDescent="0.25">
      <c r="A1860" s="102"/>
      <c r="B1860" s="102"/>
      <c r="C1860" s="102"/>
      <c r="D1860" s="102"/>
      <c r="E1860" s="102"/>
      <c r="F1860" s="102"/>
      <c r="G1860" s="102"/>
      <c r="AH1860" s="324"/>
      <c r="AI1860" s="324"/>
      <c r="AP1860" s="324"/>
      <c r="AQ1860" s="324"/>
      <c r="BD1860" s="324"/>
      <c r="BE1860" s="324"/>
      <c r="BF1860" s="324"/>
      <c r="BG1860" s="324"/>
      <c r="BH1860" s="324"/>
      <c r="BI1860" s="324"/>
      <c r="BJ1860" s="324"/>
      <c r="BK1860" s="324"/>
      <c r="BL1860" s="324"/>
      <c r="BM1860" s="324"/>
      <c r="BN1860" s="324"/>
      <c r="BO1860" s="324"/>
      <c r="BW1860" s="325"/>
      <c r="BX1860" s="325"/>
      <c r="BY1860" s="325"/>
      <c r="BZ1860" s="325"/>
      <c r="CA1860" s="325"/>
      <c r="CB1860" s="325"/>
      <c r="CC1860" s="325"/>
      <c r="CD1860" s="325"/>
      <c r="CE1860" s="325"/>
      <c r="CF1860" s="325"/>
      <c r="CG1860" s="325"/>
      <c r="CH1860" s="325"/>
    </row>
    <row r="1861" spans="1:86" s="323" customFormat="1" x14ac:dyDescent="0.25">
      <c r="A1861" s="102"/>
      <c r="B1861" s="102"/>
      <c r="C1861" s="102"/>
      <c r="D1861" s="102"/>
      <c r="E1861" s="102"/>
      <c r="F1861" s="102"/>
      <c r="G1861" s="102"/>
      <c r="AH1861" s="324"/>
      <c r="AI1861" s="324"/>
      <c r="AP1861" s="324"/>
      <c r="AQ1861" s="324"/>
      <c r="BD1861" s="324"/>
      <c r="BE1861" s="324"/>
      <c r="BF1861" s="324"/>
      <c r="BG1861" s="324"/>
      <c r="BH1861" s="324"/>
      <c r="BI1861" s="324"/>
      <c r="BJ1861" s="324"/>
      <c r="BK1861" s="324"/>
      <c r="BL1861" s="324"/>
      <c r="BM1861" s="324"/>
      <c r="BN1861" s="324"/>
      <c r="BO1861" s="324"/>
      <c r="BW1861" s="325"/>
      <c r="BX1861" s="325"/>
      <c r="BY1861" s="325"/>
      <c r="BZ1861" s="325"/>
      <c r="CA1861" s="325"/>
      <c r="CB1861" s="325"/>
      <c r="CC1861" s="325"/>
      <c r="CD1861" s="325"/>
      <c r="CE1861" s="325"/>
      <c r="CF1861" s="325"/>
      <c r="CG1861" s="325"/>
      <c r="CH1861" s="325"/>
    </row>
    <row r="1862" spans="1:86" s="323" customFormat="1" x14ac:dyDescent="0.25">
      <c r="A1862" s="102"/>
      <c r="B1862" s="102"/>
      <c r="C1862" s="102"/>
      <c r="D1862" s="102"/>
      <c r="E1862" s="102"/>
      <c r="F1862" s="102"/>
      <c r="G1862" s="102"/>
      <c r="AH1862" s="324"/>
      <c r="AI1862" s="324"/>
      <c r="AP1862" s="324"/>
      <c r="AQ1862" s="324"/>
      <c r="BD1862" s="324"/>
      <c r="BE1862" s="324"/>
      <c r="BF1862" s="324"/>
      <c r="BG1862" s="324"/>
      <c r="BH1862" s="324"/>
      <c r="BI1862" s="324"/>
      <c r="BJ1862" s="324"/>
      <c r="BK1862" s="324"/>
      <c r="BL1862" s="324"/>
      <c r="BM1862" s="324"/>
      <c r="BN1862" s="324"/>
      <c r="BO1862" s="324"/>
      <c r="BW1862" s="325"/>
      <c r="BX1862" s="325"/>
      <c r="BY1862" s="325"/>
      <c r="BZ1862" s="325"/>
      <c r="CA1862" s="325"/>
      <c r="CB1862" s="325"/>
      <c r="CC1862" s="325"/>
      <c r="CD1862" s="325"/>
      <c r="CE1862" s="325"/>
      <c r="CF1862" s="325"/>
      <c r="CG1862" s="325"/>
      <c r="CH1862" s="325"/>
    </row>
    <row r="1863" spans="1:86" s="323" customFormat="1" x14ac:dyDescent="0.25">
      <c r="A1863" s="102"/>
      <c r="B1863" s="102"/>
      <c r="C1863" s="102"/>
      <c r="D1863" s="102"/>
      <c r="E1863" s="102"/>
      <c r="F1863" s="102"/>
      <c r="G1863" s="102"/>
      <c r="AH1863" s="324"/>
      <c r="AI1863" s="324"/>
      <c r="AP1863" s="324"/>
      <c r="AQ1863" s="324"/>
      <c r="BD1863" s="324"/>
      <c r="BE1863" s="324"/>
      <c r="BF1863" s="324"/>
      <c r="BG1863" s="324"/>
      <c r="BH1863" s="324"/>
      <c r="BI1863" s="324"/>
      <c r="BJ1863" s="324"/>
      <c r="BK1863" s="324"/>
      <c r="BL1863" s="324"/>
      <c r="BM1863" s="324"/>
      <c r="BN1863" s="324"/>
      <c r="BO1863" s="324"/>
      <c r="BW1863" s="325"/>
      <c r="BX1863" s="325"/>
      <c r="BY1863" s="325"/>
      <c r="BZ1863" s="325"/>
      <c r="CA1863" s="325"/>
      <c r="CB1863" s="325"/>
      <c r="CC1863" s="325"/>
      <c r="CD1863" s="325"/>
      <c r="CE1863" s="325"/>
      <c r="CF1863" s="325"/>
      <c r="CG1863" s="325"/>
      <c r="CH1863" s="325"/>
    </row>
    <row r="1864" spans="1:86" s="323" customFormat="1" x14ac:dyDescent="0.25">
      <c r="A1864" s="102"/>
      <c r="B1864" s="102"/>
      <c r="C1864" s="102"/>
      <c r="D1864" s="102"/>
      <c r="E1864" s="102"/>
      <c r="F1864" s="102"/>
      <c r="G1864" s="102"/>
      <c r="AH1864" s="324"/>
      <c r="AI1864" s="324"/>
      <c r="AP1864" s="324"/>
      <c r="AQ1864" s="324"/>
      <c r="BD1864" s="324"/>
      <c r="BE1864" s="324"/>
      <c r="BF1864" s="324"/>
      <c r="BG1864" s="324"/>
      <c r="BH1864" s="324"/>
      <c r="BI1864" s="324"/>
      <c r="BJ1864" s="324"/>
      <c r="BK1864" s="324"/>
      <c r="BL1864" s="324"/>
      <c r="BM1864" s="324"/>
      <c r="BN1864" s="324"/>
      <c r="BO1864" s="324"/>
      <c r="BW1864" s="325"/>
      <c r="BX1864" s="325"/>
      <c r="BY1864" s="325"/>
      <c r="BZ1864" s="325"/>
      <c r="CA1864" s="325"/>
      <c r="CB1864" s="325"/>
      <c r="CC1864" s="325"/>
      <c r="CD1864" s="325"/>
      <c r="CE1864" s="325"/>
      <c r="CF1864" s="325"/>
      <c r="CG1864" s="325"/>
      <c r="CH1864" s="325"/>
    </row>
    <row r="1865" spans="1:86" s="323" customFormat="1" x14ac:dyDescent="0.25">
      <c r="A1865" s="102"/>
      <c r="B1865" s="102"/>
      <c r="C1865" s="102"/>
      <c r="D1865" s="102"/>
      <c r="E1865" s="102"/>
      <c r="F1865" s="102"/>
      <c r="G1865" s="102"/>
      <c r="AH1865" s="324"/>
      <c r="AI1865" s="324"/>
      <c r="AP1865" s="324"/>
      <c r="AQ1865" s="324"/>
      <c r="BD1865" s="324"/>
      <c r="BE1865" s="324"/>
      <c r="BF1865" s="324"/>
      <c r="BG1865" s="324"/>
      <c r="BH1865" s="324"/>
      <c r="BI1865" s="324"/>
      <c r="BJ1865" s="324"/>
      <c r="BK1865" s="324"/>
      <c r="BL1865" s="324"/>
      <c r="BM1865" s="324"/>
      <c r="BN1865" s="324"/>
      <c r="BO1865" s="324"/>
      <c r="BW1865" s="325"/>
      <c r="BX1865" s="325"/>
      <c r="BY1865" s="325"/>
      <c r="BZ1865" s="325"/>
      <c r="CA1865" s="325"/>
      <c r="CB1865" s="325"/>
      <c r="CC1865" s="325"/>
      <c r="CD1865" s="325"/>
      <c r="CE1865" s="325"/>
      <c r="CF1865" s="325"/>
      <c r="CG1865" s="325"/>
      <c r="CH1865" s="325"/>
    </row>
    <row r="1866" spans="1:86" s="323" customFormat="1" x14ac:dyDescent="0.25">
      <c r="A1866" s="102"/>
      <c r="B1866" s="102"/>
      <c r="C1866" s="102"/>
      <c r="D1866" s="102"/>
      <c r="E1866" s="102"/>
      <c r="F1866" s="102"/>
      <c r="G1866" s="102"/>
      <c r="AH1866" s="324"/>
      <c r="AI1866" s="324"/>
      <c r="AP1866" s="324"/>
      <c r="AQ1866" s="324"/>
      <c r="BD1866" s="324"/>
      <c r="BE1866" s="324"/>
      <c r="BF1866" s="324"/>
      <c r="BG1866" s="324"/>
      <c r="BH1866" s="324"/>
      <c r="BI1866" s="324"/>
      <c r="BJ1866" s="324"/>
      <c r="BK1866" s="324"/>
      <c r="BL1866" s="324"/>
      <c r="BM1866" s="324"/>
      <c r="BN1866" s="324"/>
      <c r="BO1866" s="324"/>
      <c r="BW1866" s="325"/>
      <c r="BX1866" s="325"/>
      <c r="BY1866" s="325"/>
      <c r="BZ1866" s="325"/>
      <c r="CA1866" s="325"/>
      <c r="CB1866" s="325"/>
      <c r="CC1866" s="325"/>
      <c r="CD1866" s="325"/>
      <c r="CE1866" s="325"/>
      <c r="CF1866" s="325"/>
      <c r="CG1866" s="325"/>
      <c r="CH1866" s="325"/>
    </row>
    <row r="1867" spans="1:86" s="323" customFormat="1" x14ac:dyDescent="0.25">
      <c r="A1867" s="102"/>
      <c r="B1867" s="102"/>
      <c r="C1867" s="102"/>
      <c r="D1867" s="102"/>
      <c r="E1867" s="102"/>
      <c r="F1867" s="102"/>
      <c r="G1867" s="102"/>
      <c r="AH1867" s="324"/>
      <c r="AI1867" s="324"/>
      <c r="AP1867" s="324"/>
      <c r="AQ1867" s="324"/>
      <c r="BD1867" s="324"/>
      <c r="BE1867" s="324"/>
      <c r="BF1867" s="324"/>
      <c r="BG1867" s="324"/>
      <c r="BH1867" s="324"/>
      <c r="BI1867" s="324"/>
      <c r="BJ1867" s="324"/>
      <c r="BK1867" s="324"/>
      <c r="BL1867" s="324"/>
      <c r="BM1867" s="324"/>
      <c r="BN1867" s="324"/>
      <c r="BO1867" s="324"/>
      <c r="BW1867" s="325"/>
      <c r="BX1867" s="325"/>
      <c r="BY1867" s="325"/>
      <c r="BZ1867" s="325"/>
      <c r="CA1867" s="325"/>
      <c r="CB1867" s="325"/>
      <c r="CC1867" s="325"/>
      <c r="CD1867" s="325"/>
      <c r="CE1867" s="325"/>
      <c r="CF1867" s="325"/>
      <c r="CG1867" s="325"/>
      <c r="CH1867" s="325"/>
    </row>
    <row r="1868" spans="1:86" s="323" customFormat="1" x14ac:dyDescent="0.25">
      <c r="A1868" s="102"/>
      <c r="B1868" s="102"/>
      <c r="C1868" s="102"/>
      <c r="D1868" s="102"/>
      <c r="E1868" s="102"/>
      <c r="F1868" s="102"/>
      <c r="G1868" s="102"/>
      <c r="AH1868" s="324"/>
      <c r="AI1868" s="324"/>
      <c r="AP1868" s="324"/>
      <c r="AQ1868" s="324"/>
      <c r="BD1868" s="324"/>
      <c r="BE1868" s="324"/>
      <c r="BF1868" s="324"/>
      <c r="BG1868" s="324"/>
      <c r="BH1868" s="324"/>
      <c r="BI1868" s="324"/>
      <c r="BJ1868" s="324"/>
      <c r="BK1868" s="324"/>
      <c r="BL1868" s="324"/>
      <c r="BM1868" s="324"/>
      <c r="BN1868" s="324"/>
      <c r="BO1868" s="324"/>
      <c r="BW1868" s="325"/>
      <c r="BX1868" s="325"/>
      <c r="BY1868" s="325"/>
      <c r="BZ1868" s="325"/>
      <c r="CA1868" s="325"/>
      <c r="CB1868" s="325"/>
      <c r="CC1868" s="325"/>
      <c r="CD1868" s="325"/>
      <c r="CE1868" s="325"/>
      <c r="CF1868" s="325"/>
      <c r="CG1868" s="325"/>
      <c r="CH1868" s="325"/>
    </row>
    <row r="1869" spans="1:86" s="323" customFormat="1" x14ac:dyDescent="0.25">
      <c r="A1869" s="102"/>
      <c r="B1869" s="102"/>
      <c r="C1869" s="102"/>
      <c r="D1869" s="102"/>
      <c r="E1869" s="102"/>
      <c r="F1869" s="102"/>
      <c r="G1869" s="102"/>
      <c r="AH1869" s="324"/>
      <c r="AI1869" s="324"/>
      <c r="AP1869" s="324"/>
      <c r="AQ1869" s="324"/>
      <c r="BD1869" s="324"/>
      <c r="BE1869" s="324"/>
      <c r="BF1869" s="324"/>
      <c r="BG1869" s="324"/>
      <c r="BH1869" s="324"/>
      <c r="BI1869" s="324"/>
      <c r="BJ1869" s="324"/>
      <c r="BK1869" s="324"/>
      <c r="BL1869" s="324"/>
      <c r="BM1869" s="324"/>
      <c r="BN1869" s="324"/>
      <c r="BO1869" s="324"/>
      <c r="BW1869" s="325"/>
      <c r="BX1869" s="325"/>
      <c r="BY1869" s="325"/>
      <c r="BZ1869" s="325"/>
      <c r="CA1869" s="325"/>
      <c r="CB1869" s="325"/>
      <c r="CC1869" s="325"/>
      <c r="CD1869" s="325"/>
      <c r="CE1869" s="325"/>
      <c r="CF1869" s="325"/>
      <c r="CG1869" s="325"/>
      <c r="CH1869" s="325"/>
    </row>
    <row r="1870" spans="1:86" s="323" customFormat="1" x14ac:dyDescent="0.25">
      <c r="A1870" s="102"/>
      <c r="B1870" s="102"/>
      <c r="C1870" s="102"/>
      <c r="D1870" s="102"/>
      <c r="E1870" s="102"/>
      <c r="F1870" s="102"/>
      <c r="G1870" s="102"/>
      <c r="AH1870" s="324"/>
      <c r="AI1870" s="324"/>
      <c r="AP1870" s="324"/>
      <c r="AQ1870" s="324"/>
      <c r="BD1870" s="324"/>
      <c r="BE1870" s="324"/>
      <c r="BF1870" s="324"/>
      <c r="BG1870" s="324"/>
      <c r="BH1870" s="324"/>
      <c r="BI1870" s="324"/>
      <c r="BJ1870" s="324"/>
      <c r="BK1870" s="324"/>
      <c r="BL1870" s="324"/>
      <c r="BM1870" s="324"/>
      <c r="BN1870" s="324"/>
      <c r="BO1870" s="324"/>
      <c r="BW1870" s="325"/>
      <c r="BX1870" s="325"/>
      <c r="BY1870" s="325"/>
      <c r="BZ1870" s="325"/>
      <c r="CA1870" s="325"/>
      <c r="CB1870" s="325"/>
      <c r="CC1870" s="325"/>
      <c r="CD1870" s="325"/>
      <c r="CE1870" s="325"/>
      <c r="CF1870" s="325"/>
      <c r="CG1870" s="325"/>
      <c r="CH1870" s="325"/>
    </row>
    <row r="1871" spans="1:86" s="323" customFormat="1" x14ac:dyDescent="0.25">
      <c r="A1871" s="102"/>
      <c r="B1871" s="102"/>
      <c r="C1871" s="102"/>
      <c r="D1871" s="102"/>
      <c r="E1871" s="102"/>
      <c r="F1871" s="102"/>
      <c r="G1871" s="102"/>
      <c r="AH1871" s="324"/>
      <c r="AI1871" s="324"/>
      <c r="AP1871" s="324"/>
      <c r="AQ1871" s="324"/>
      <c r="BD1871" s="324"/>
      <c r="BE1871" s="324"/>
      <c r="BF1871" s="324"/>
      <c r="BG1871" s="324"/>
      <c r="BH1871" s="324"/>
      <c r="BI1871" s="324"/>
      <c r="BJ1871" s="324"/>
      <c r="BK1871" s="324"/>
      <c r="BL1871" s="324"/>
      <c r="BM1871" s="324"/>
      <c r="BN1871" s="324"/>
      <c r="BO1871" s="324"/>
      <c r="BW1871" s="325"/>
      <c r="BX1871" s="325"/>
      <c r="BY1871" s="325"/>
      <c r="BZ1871" s="325"/>
      <c r="CA1871" s="325"/>
      <c r="CB1871" s="325"/>
      <c r="CC1871" s="325"/>
      <c r="CD1871" s="325"/>
      <c r="CE1871" s="325"/>
      <c r="CF1871" s="325"/>
      <c r="CG1871" s="325"/>
      <c r="CH1871" s="325"/>
    </row>
    <row r="1872" spans="1:86" s="323" customFormat="1" x14ac:dyDescent="0.25">
      <c r="A1872" s="102"/>
      <c r="B1872" s="102"/>
      <c r="C1872" s="102"/>
      <c r="D1872" s="102"/>
      <c r="E1872" s="102"/>
      <c r="F1872" s="102"/>
      <c r="G1872" s="102"/>
      <c r="AH1872" s="324"/>
      <c r="AI1872" s="324"/>
      <c r="AP1872" s="324"/>
      <c r="AQ1872" s="324"/>
      <c r="BD1872" s="324"/>
      <c r="BE1872" s="324"/>
      <c r="BF1872" s="324"/>
      <c r="BG1872" s="324"/>
      <c r="BH1872" s="324"/>
      <c r="BI1872" s="324"/>
      <c r="BJ1872" s="324"/>
      <c r="BK1872" s="324"/>
      <c r="BL1872" s="324"/>
      <c r="BM1872" s="324"/>
      <c r="BN1872" s="324"/>
      <c r="BO1872" s="324"/>
      <c r="BW1872" s="325"/>
      <c r="BX1872" s="325"/>
      <c r="BY1872" s="325"/>
      <c r="BZ1872" s="325"/>
      <c r="CA1872" s="325"/>
      <c r="CB1872" s="325"/>
      <c r="CC1872" s="325"/>
      <c r="CD1872" s="325"/>
      <c r="CE1872" s="325"/>
      <c r="CF1872" s="325"/>
      <c r="CG1872" s="325"/>
      <c r="CH1872" s="325"/>
    </row>
    <row r="1873" spans="1:86" s="323" customFormat="1" x14ac:dyDescent="0.25">
      <c r="A1873" s="102"/>
      <c r="B1873" s="102"/>
      <c r="C1873" s="102"/>
      <c r="D1873" s="102"/>
      <c r="E1873" s="102"/>
      <c r="F1873" s="102"/>
      <c r="G1873" s="102"/>
      <c r="AH1873" s="324"/>
      <c r="AI1873" s="324"/>
      <c r="AP1873" s="324"/>
      <c r="AQ1873" s="324"/>
      <c r="BD1873" s="324"/>
      <c r="BE1873" s="324"/>
      <c r="BF1873" s="324"/>
      <c r="BG1873" s="324"/>
      <c r="BH1873" s="324"/>
      <c r="BI1873" s="324"/>
      <c r="BJ1873" s="324"/>
      <c r="BK1873" s="324"/>
      <c r="BL1873" s="324"/>
      <c r="BM1873" s="324"/>
      <c r="BN1873" s="324"/>
      <c r="BO1873" s="324"/>
      <c r="BW1873" s="325"/>
      <c r="BX1873" s="325"/>
      <c r="BY1873" s="325"/>
      <c r="BZ1873" s="325"/>
      <c r="CA1873" s="325"/>
      <c r="CB1873" s="325"/>
      <c r="CC1873" s="325"/>
      <c r="CD1873" s="325"/>
      <c r="CE1873" s="325"/>
      <c r="CF1873" s="325"/>
      <c r="CG1873" s="325"/>
      <c r="CH1873" s="325"/>
    </row>
    <row r="1874" spans="1:86" s="323" customFormat="1" x14ac:dyDescent="0.25">
      <c r="A1874" s="102"/>
      <c r="B1874" s="102"/>
      <c r="C1874" s="102"/>
      <c r="D1874" s="102"/>
      <c r="E1874" s="102"/>
      <c r="F1874" s="102"/>
      <c r="G1874" s="102"/>
      <c r="AH1874" s="324"/>
      <c r="AI1874" s="324"/>
      <c r="AP1874" s="324"/>
      <c r="AQ1874" s="324"/>
      <c r="BD1874" s="324"/>
      <c r="BE1874" s="324"/>
      <c r="BF1874" s="324"/>
      <c r="BG1874" s="324"/>
      <c r="BH1874" s="324"/>
      <c r="BI1874" s="324"/>
      <c r="BJ1874" s="324"/>
      <c r="BK1874" s="324"/>
      <c r="BL1874" s="324"/>
      <c r="BM1874" s="324"/>
      <c r="BN1874" s="324"/>
      <c r="BO1874" s="324"/>
      <c r="BW1874" s="325"/>
      <c r="BX1874" s="325"/>
      <c r="BY1874" s="325"/>
      <c r="BZ1874" s="325"/>
      <c r="CA1874" s="325"/>
      <c r="CB1874" s="325"/>
      <c r="CC1874" s="325"/>
      <c r="CD1874" s="325"/>
      <c r="CE1874" s="325"/>
      <c r="CF1874" s="325"/>
      <c r="CG1874" s="325"/>
      <c r="CH1874" s="325"/>
    </row>
    <row r="1875" spans="1:86" s="323" customFormat="1" x14ac:dyDescent="0.25">
      <c r="A1875" s="102"/>
      <c r="B1875" s="102"/>
      <c r="C1875" s="102"/>
      <c r="D1875" s="102"/>
      <c r="E1875" s="102"/>
      <c r="F1875" s="102"/>
      <c r="G1875" s="102"/>
      <c r="AH1875" s="324"/>
      <c r="AI1875" s="324"/>
      <c r="AP1875" s="324"/>
      <c r="AQ1875" s="324"/>
      <c r="BD1875" s="324"/>
      <c r="BE1875" s="324"/>
      <c r="BF1875" s="324"/>
      <c r="BG1875" s="324"/>
      <c r="BH1875" s="324"/>
      <c r="BI1875" s="324"/>
      <c r="BJ1875" s="324"/>
      <c r="BK1875" s="324"/>
      <c r="BL1875" s="324"/>
      <c r="BM1875" s="324"/>
      <c r="BN1875" s="324"/>
      <c r="BO1875" s="324"/>
      <c r="BW1875" s="325"/>
      <c r="BX1875" s="325"/>
      <c r="BY1875" s="325"/>
      <c r="BZ1875" s="325"/>
      <c r="CA1875" s="325"/>
      <c r="CB1875" s="325"/>
      <c r="CC1875" s="325"/>
      <c r="CD1875" s="325"/>
      <c r="CE1875" s="325"/>
      <c r="CF1875" s="325"/>
      <c r="CG1875" s="325"/>
      <c r="CH1875" s="325"/>
    </row>
    <row r="1876" spans="1:86" s="323" customFormat="1" x14ac:dyDescent="0.25">
      <c r="A1876" s="102"/>
      <c r="B1876" s="102"/>
      <c r="C1876" s="102"/>
      <c r="D1876" s="102"/>
      <c r="E1876" s="102"/>
      <c r="F1876" s="102"/>
      <c r="G1876" s="102"/>
      <c r="AH1876" s="324"/>
      <c r="AI1876" s="324"/>
      <c r="AP1876" s="324"/>
      <c r="AQ1876" s="324"/>
      <c r="BD1876" s="324"/>
      <c r="BE1876" s="324"/>
      <c r="BF1876" s="324"/>
      <c r="BG1876" s="324"/>
      <c r="BH1876" s="324"/>
      <c r="BI1876" s="324"/>
      <c r="BJ1876" s="324"/>
      <c r="BK1876" s="324"/>
      <c r="BL1876" s="324"/>
      <c r="BM1876" s="324"/>
      <c r="BN1876" s="324"/>
      <c r="BO1876" s="324"/>
      <c r="BW1876" s="325"/>
      <c r="BX1876" s="325"/>
      <c r="BY1876" s="325"/>
      <c r="BZ1876" s="325"/>
      <c r="CA1876" s="325"/>
      <c r="CB1876" s="325"/>
      <c r="CC1876" s="325"/>
      <c r="CD1876" s="325"/>
      <c r="CE1876" s="325"/>
      <c r="CF1876" s="325"/>
      <c r="CG1876" s="325"/>
      <c r="CH1876" s="325"/>
    </row>
    <row r="1877" spans="1:86" s="323" customFormat="1" x14ac:dyDescent="0.25">
      <c r="A1877" s="102"/>
      <c r="B1877" s="102"/>
      <c r="C1877" s="102"/>
      <c r="D1877" s="102"/>
      <c r="E1877" s="102"/>
      <c r="F1877" s="102"/>
      <c r="G1877" s="102"/>
      <c r="AH1877" s="324"/>
      <c r="AI1877" s="324"/>
      <c r="AP1877" s="324"/>
      <c r="AQ1877" s="324"/>
      <c r="BD1877" s="324"/>
      <c r="BE1877" s="324"/>
      <c r="BF1877" s="324"/>
      <c r="BG1877" s="324"/>
      <c r="BH1877" s="324"/>
      <c r="BI1877" s="324"/>
      <c r="BJ1877" s="324"/>
      <c r="BK1877" s="324"/>
      <c r="BL1877" s="324"/>
      <c r="BM1877" s="324"/>
      <c r="BN1877" s="324"/>
      <c r="BO1877" s="324"/>
      <c r="BW1877" s="325"/>
      <c r="BX1877" s="325"/>
      <c r="BY1877" s="325"/>
      <c r="BZ1877" s="325"/>
      <c r="CA1877" s="325"/>
      <c r="CB1877" s="325"/>
      <c r="CC1877" s="325"/>
      <c r="CD1877" s="325"/>
      <c r="CE1877" s="325"/>
      <c r="CF1877" s="325"/>
      <c r="CG1877" s="325"/>
      <c r="CH1877" s="325"/>
    </row>
    <row r="1878" spans="1:86" s="323" customFormat="1" x14ac:dyDescent="0.25">
      <c r="A1878" s="102"/>
      <c r="B1878" s="102"/>
      <c r="C1878" s="102"/>
      <c r="D1878" s="102"/>
      <c r="E1878" s="102"/>
      <c r="F1878" s="102"/>
      <c r="G1878" s="102"/>
      <c r="AH1878" s="324"/>
      <c r="AI1878" s="324"/>
      <c r="AP1878" s="324"/>
      <c r="AQ1878" s="324"/>
      <c r="BD1878" s="324"/>
      <c r="BE1878" s="324"/>
      <c r="BF1878" s="324"/>
      <c r="BG1878" s="324"/>
      <c r="BH1878" s="324"/>
      <c r="BI1878" s="324"/>
      <c r="BJ1878" s="324"/>
      <c r="BK1878" s="324"/>
      <c r="BL1878" s="324"/>
      <c r="BM1878" s="324"/>
      <c r="BN1878" s="324"/>
      <c r="BO1878" s="324"/>
      <c r="BW1878" s="325"/>
      <c r="BX1878" s="325"/>
      <c r="BY1878" s="325"/>
      <c r="BZ1878" s="325"/>
      <c r="CA1878" s="325"/>
      <c r="CB1878" s="325"/>
      <c r="CC1878" s="325"/>
      <c r="CD1878" s="325"/>
      <c r="CE1878" s="325"/>
      <c r="CF1878" s="325"/>
      <c r="CG1878" s="325"/>
      <c r="CH1878" s="325"/>
    </row>
    <row r="1879" spans="1:86" s="323" customFormat="1" x14ac:dyDescent="0.25">
      <c r="A1879" s="102"/>
      <c r="B1879" s="102"/>
      <c r="C1879" s="102"/>
      <c r="D1879" s="102"/>
      <c r="E1879" s="102"/>
      <c r="F1879" s="102"/>
      <c r="G1879" s="102"/>
      <c r="AH1879" s="324"/>
      <c r="AI1879" s="324"/>
      <c r="AP1879" s="324"/>
      <c r="AQ1879" s="324"/>
      <c r="BD1879" s="324"/>
      <c r="BE1879" s="324"/>
      <c r="BF1879" s="324"/>
      <c r="BG1879" s="324"/>
      <c r="BH1879" s="324"/>
      <c r="BI1879" s="324"/>
      <c r="BJ1879" s="324"/>
      <c r="BK1879" s="324"/>
      <c r="BL1879" s="324"/>
      <c r="BM1879" s="324"/>
      <c r="BN1879" s="324"/>
      <c r="BO1879" s="324"/>
      <c r="BW1879" s="325"/>
      <c r="BX1879" s="325"/>
      <c r="BY1879" s="325"/>
      <c r="BZ1879" s="325"/>
      <c r="CA1879" s="325"/>
      <c r="CB1879" s="325"/>
      <c r="CC1879" s="325"/>
      <c r="CD1879" s="325"/>
      <c r="CE1879" s="325"/>
      <c r="CF1879" s="325"/>
      <c r="CG1879" s="325"/>
      <c r="CH1879" s="325"/>
    </row>
    <row r="1880" spans="1:86" s="323" customFormat="1" x14ac:dyDescent="0.25">
      <c r="A1880" s="102"/>
      <c r="B1880" s="102"/>
      <c r="C1880" s="102"/>
      <c r="D1880" s="102"/>
      <c r="E1880" s="102"/>
      <c r="F1880" s="102"/>
      <c r="G1880" s="102"/>
      <c r="AH1880" s="324"/>
      <c r="AI1880" s="324"/>
      <c r="AP1880" s="324"/>
      <c r="AQ1880" s="324"/>
      <c r="BD1880" s="324"/>
      <c r="BE1880" s="324"/>
      <c r="BF1880" s="324"/>
      <c r="BG1880" s="324"/>
      <c r="BH1880" s="324"/>
      <c r="BI1880" s="324"/>
      <c r="BJ1880" s="324"/>
      <c r="BK1880" s="324"/>
      <c r="BL1880" s="324"/>
      <c r="BM1880" s="324"/>
      <c r="BN1880" s="324"/>
      <c r="BO1880" s="324"/>
      <c r="BW1880" s="325"/>
      <c r="BX1880" s="325"/>
      <c r="BY1880" s="325"/>
      <c r="BZ1880" s="325"/>
      <c r="CA1880" s="325"/>
      <c r="CB1880" s="325"/>
      <c r="CC1880" s="325"/>
      <c r="CD1880" s="325"/>
      <c r="CE1880" s="325"/>
      <c r="CF1880" s="325"/>
      <c r="CG1880" s="325"/>
      <c r="CH1880" s="325"/>
    </row>
    <row r="1881" spans="1:86" s="323" customFormat="1" x14ac:dyDescent="0.25">
      <c r="A1881" s="102"/>
      <c r="B1881" s="102"/>
      <c r="C1881" s="102"/>
      <c r="D1881" s="102"/>
      <c r="E1881" s="102"/>
      <c r="F1881" s="102"/>
      <c r="G1881" s="102"/>
      <c r="AH1881" s="324"/>
      <c r="AI1881" s="324"/>
      <c r="AP1881" s="324"/>
      <c r="AQ1881" s="324"/>
      <c r="BD1881" s="324"/>
      <c r="BE1881" s="324"/>
      <c r="BF1881" s="324"/>
      <c r="BG1881" s="324"/>
      <c r="BH1881" s="324"/>
      <c r="BI1881" s="324"/>
      <c r="BJ1881" s="324"/>
      <c r="BK1881" s="324"/>
      <c r="BL1881" s="324"/>
      <c r="BM1881" s="324"/>
      <c r="BN1881" s="324"/>
      <c r="BO1881" s="324"/>
      <c r="BW1881" s="325"/>
      <c r="BX1881" s="325"/>
      <c r="BY1881" s="325"/>
      <c r="BZ1881" s="325"/>
      <c r="CA1881" s="325"/>
      <c r="CB1881" s="325"/>
      <c r="CC1881" s="325"/>
      <c r="CD1881" s="325"/>
      <c r="CE1881" s="325"/>
      <c r="CF1881" s="325"/>
      <c r="CG1881" s="325"/>
      <c r="CH1881" s="325"/>
    </row>
    <row r="1882" spans="1:86" s="323" customFormat="1" x14ac:dyDescent="0.25">
      <c r="A1882" s="102"/>
      <c r="B1882" s="102"/>
      <c r="C1882" s="102"/>
      <c r="D1882" s="102"/>
      <c r="E1882" s="102"/>
      <c r="F1882" s="102"/>
      <c r="G1882" s="102"/>
      <c r="AH1882" s="324"/>
      <c r="AI1882" s="324"/>
      <c r="AP1882" s="324"/>
      <c r="AQ1882" s="324"/>
      <c r="BD1882" s="324"/>
      <c r="BE1882" s="324"/>
      <c r="BF1882" s="324"/>
      <c r="BG1882" s="324"/>
      <c r="BH1882" s="324"/>
      <c r="BI1882" s="324"/>
      <c r="BJ1882" s="324"/>
      <c r="BK1882" s="324"/>
      <c r="BL1882" s="324"/>
      <c r="BM1882" s="324"/>
      <c r="BN1882" s="324"/>
      <c r="BO1882" s="324"/>
      <c r="BW1882" s="325"/>
      <c r="BX1882" s="325"/>
      <c r="BY1882" s="325"/>
      <c r="BZ1882" s="325"/>
      <c r="CA1882" s="325"/>
      <c r="CB1882" s="325"/>
      <c r="CC1882" s="325"/>
      <c r="CD1882" s="325"/>
      <c r="CE1882" s="325"/>
      <c r="CF1882" s="325"/>
      <c r="CG1882" s="325"/>
      <c r="CH1882" s="325"/>
    </row>
    <row r="1883" spans="1:86" s="323" customFormat="1" x14ac:dyDescent="0.25">
      <c r="A1883" s="102"/>
      <c r="B1883" s="102"/>
      <c r="C1883" s="102"/>
      <c r="D1883" s="102"/>
      <c r="E1883" s="102"/>
      <c r="F1883" s="102"/>
      <c r="G1883" s="102"/>
      <c r="AH1883" s="324"/>
      <c r="AI1883" s="324"/>
      <c r="AP1883" s="324"/>
      <c r="AQ1883" s="324"/>
      <c r="BD1883" s="324"/>
      <c r="BE1883" s="324"/>
      <c r="BF1883" s="324"/>
      <c r="BG1883" s="324"/>
      <c r="BH1883" s="324"/>
      <c r="BI1883" s="324"/>
      <c r="BJ1883" s="324"/>
      <c r="BK1883" s="324"/>
      <c r="BL1883" s="324"/>
      <c r="BM1883" s="324"/>
      <c r="BN1883" s="324"/>
      <c r="BO1883" s="324"/>
      <c r="BW1883" s="325"/>
      <c r="BX1883" s="325"/>
      <c r="BY1883" s="325"/>
      <c r="BZ1883" s="325"/>
      <c r="CA1883" s="325"/>
      <c r="CB1883" s="325"/>
      <c r="CC1883" s="325"/>
      <c r="CD1883" s="325"/>
      <c r="CE1883" s="325"/>
      <c r="CF1883" s="325"/>
      <c r="CG1883" s="325"/>
      <c r="CH1883" s="325"/>
    </row>
    <row r="1884" spans="1:86" s="323" customFormat="1" x14ac:dyDescent="0.25">
      <c r="A1884" s="102"/>
      <c r="B1884" s="102"/>
      <c r="C1884" s="102"/>
      <c r="D1884" s="102"/>
      <c r="E1884" s="102"/>
      <c r="F1884" s="102"/>
      <c r="G1884" s="102"/>
      <c r="AH1884" s="324"/>
      <c r="AI1884" s="324"/>
      <c r="AP1884" s="324"/>
      <c r="AQ1884" s="324"/>
      <c r="BD1884" s="324"/>
      <c r="BE1884" s="324"/>
      <c r="BF1884" s="324"/>
      <c r="BG1884" s="324"/>
      <c r="BH1884" s="324"/>
      <c r="BI1884" s="324"/>
      <c r="BJ1884" s="324"/>
      <c r="BK1884" s="324"/>
      <c r="BL1884" s="324"/>
      <c r="BM1884" s="324"/>
      <c r="BN1884" s="324"/>
      <c r="BO1884" s="324"/>
      <c r="BW1884" s="325"/>
      <c r="BX1884" s="325"/>
      <c r="BY1884" s="325"/>
      <c r="BZ1884" s="325"/>
      <c r="CA1884" s="325"/>
      <c r="CB1884" s="325"/>
      <c r="CC1884" s="325"/>
      <c r="CD1884" s="325"/>
      <c r="CE1884" s="325"/>
      <c r="CF1884" s="325"/>
      <c r="CG1884" s="325"/>
      <c r="CH1884" s="325"/>
    </row>
    <row r="1885" spans="1:86" s="323" customFormat="1" x14ac:dyDescent="0.25">
      <c r="A1885" s="102"/>
      <c r="B1885" s="102"/>
      <c r="C1885" s="102"/>
      <c r="D1885" s="102"/>
      <c r="E1885" s="102"/>
      <c r="F1885" s="102"/>
      <c r="G1885" s="102"/>
      <c r="AH1885" s="324"/>
      <c r="AI1885" s="324"/>
      <c r="AP1885" s="324"/>
      <c r="AQ1885" s="324"/>
      <c r="BD1885" s="324"/>
      <c r="BE1885" s="324"/>
      <c r="BF1885" s="324"/>
      <c r="BG1885" s="324"/>
      <c r="BH1885" s="324"/>
      <c r="BI1885" s="324"/>
      <c r="BJ1885" s="324"/>
      <c r="BK1885" s="324"/>
      <c r="BL1885" s="324"/>
      <c r="BM1885" s="324"/>
      <c r="BN1885" s="324"/>
      <c r="BO1885" s="324"/>
      <c r="BW1885" s="325"/>
      <c r="BX1885" s="325"/>
      <c r="BY1885" s="325"/>
      <c r="BZ1885" s="325"/>
      <c r="CA1885" s="325"/>
      <c r="CB1885" s="325"/>
      <c r="CC1885" s="325"/>
      <c r="CD1885" s="325"/>
      <c r="CE1885" s="325"/>
      <c r="CF1885" s="325"/>
      <c r="CG1885" s="325"/>
      <c r="CH1885" s="325"/>
    </row>
    <row r="1886" spans="1:86" s="323" customFormat="1" x14ac:dyDescent="0.25">
      <c r="A1886" s="102"/>
      <c r="B1886" s="102"/>
      <c r="C1886" s="102"/>
      <c r="D1886" s="102"/>
      <c r="E1886" s="102"/>
      <c r="F1886" s="102"/>
      <c r="G1886" s="102"/>
      <c r="AH1886" s="324"/>
      <c r="AI1886" s="324"/>
      <c r="AP1886" s="324"/>
      <c r="AQ1886" s="324"/>
      <c r="BD1886" s="324"/>
      <c r="BE1886" s="324"/>
      <c r="BF1886" s="324"/>
      <c r="BG1886" s="324"/>
      <c r="BH1886" s="324"/>
      <c r="BI1886" s="324"/>
      <c r="BJ1886" s="324"/>
      <c r="BK1886" s="324"/>
      <c r="BL1886" s="324"/>
      <c r="BM1886" s="324"/>
      <c r="BN1886" s="324"/>
      <c r="BO1886" s="324"/>
      <c r="BW1886" s="325"/>
      <c r="BX1886" s="325"/>
      <c r="BY1886" s="325"/>
      <c r="BZ1886" s="325"/>
      <c r="CA1886" s="325"/>
      <c r="CB1886" s="325"/>
      <c r="CC1886" s="325"/>
      <c r="CD1886" s="325"/>
      <c r="CE1886" s="325"/>
      <c r="CF1886" s="325"/>
      <c r="CG1886" s="325"/>
      <c r="CH1886" s="325"/>
    </row>
    <row r="1887" spans="1:86" s="323" customFormat="1" x14ac:dyDescent="0.25">
      <c r="A1887" s="102"/>
      <c r="B1887" s="102"/>
      <c r="C1887" s="102"/>
      <c r="D1887" s="102"/>
      <c r="E1887" s="102"/>
      <c r="F1887" s="102"/>
      <c r="G1887" s="102"/>
      <c r="AH1887" s="324"/>
      <c r="AI1887" s="324"/>
      <c r="AP1887" s="324"/>
      <c r="AQ1887" s="324"/>
      <c r="BD1887" s="324"/>
      <c r="BE1887" s="324"/>
      <c r="BF1887" s="324"/>
      <c r="BG1887" s="324"/>
      <c r="BH1887" s="324"/>
      <c r="BI1887" s="324"/>
      <c r="BJ1887" s="324"/>
      <c r="BK1887" s="324"/>
      <c r="BL1887" s="324"/>
      <c r="BM1887" s="324"/>
      <c r="BN1887" s="324"/>
      <c r="BO1887" s="324"/>
      <c r="BW1887" s="325"/>
      <c r="BX1887" s="325"/>
      <c r="BY1887" s="325"/>
      <c r="BZ1887" s="325"/>
      <c r="CA1887" s="325"/>
      <c r="CB1887" s="325"/>
      <c r="CC1887" s="325"/>
      <c r="CD1887" s="325"/>
      <c r="CE1887" s="325"/>
      <c r="CF1887" s="325"/>
      <c r="CG1887" s="325"/>
      <c r="CH1887" s="325"/>
    </row>
    <row r="1888" spans="1:86" s="323" customFormat="1" x14ac:dyDescent="0.25">
      <c r="A1888" s="102"/>
      <c r="B1888" s="102"/>
      <c r="C1888" s="102"/>
      <c r="D1888" s="102"/>
      <c r="E1888" s="102"/>
      <c r="F1888" s="102"/>
      <c r="G1888" s="102"/>
      <c r="AH1888" s="324"/>
      <c r="AI1888" s="324"/>
      <c r="AP1888" s="324"/>
      <c r="AQ1888" s="324"/>
      <c r="BD1888" s="324"/>
      <c r="BE1888" s="324"/>
      <c r="BF1888" s="324"/>
      <c r="BG1888" s="324"/>
      <c r="BH1888" s="324"/>
      <c r="BI1888" s="324"/>
      <c r="BJ1888" s="324"/>
      <c r="BK1888" s="324"/>
      <c r="BL1888" s="324"/>
      <c r="BM1888" s="324"/>
      <c r="BN1888" s="324"/>
      <c r="BO1888" s="324"/>
      <c r="BW1888" s="325"/>
      <c r="BX1888" s="325"/>
      <c r="BY1888" s="325"/>
      <c r="BZ1888" s="325"/>
      <c r="CA1888" s="325"/>
      <c r="CB1888" s="325"/>
      <c r="CC1888" s="325"/>
      <c r="CD1888" s="325"/>
      <c r="CE1888" s="325"/>
      <c r="CF1888" s="325"/>
      <c r="CG1888" s="325"/>
      <c r="CH1888" s="325"/>
    </row>
    <row r="1889" spans="1:86" s="323" customFormat="1" x14ac:dyDescent="0.25">
      <c r="A1889" s="102"/>
      <c r="B1889" s="102"/>
      <c r="C1889" s="102"/>
      <c r="D1889" s="102"/>
      <c r="E1889" s="102"/>
      <c r="F1889" s="102"/>
      <c r="G1889" s="102"/>
      <c r="AH1889" s="324"/>
      <c r="AI1889" s="324"/>
      <c r="AP1889" s="324"/>
      <c r="AQ1889" s="324"/>
      <c r="BD1889" s="324"/>
      <c r="BE1889" s="324"/>
      <c r="BF1889" s="324"/>
      <c r="BG1889" s="324"/>
      <c r="BH1889" s="324"/>
      <c r="BI1889" s="324"/>
      <c r="BJ1889" s="324"/>
      <c r="BK1889" s="324"/>
      <c r="BL1889" s="324"/>
      <c r="BM1889" s="324"/>
      <c r="BN1889" s="324"/>
      <c r="BO1889" s="324"/>
      <c r="BW1889" s="325"/>
      <c r="BX1889" s="325"/>
      <c r="BY1889" s="325"/>
      <c r="BZ1889" s="325"/>
      <c r="CA1889" s="325"/>
      <c r="CB1889" s="325"/>
      <c r="CC1889" s="325"/>
      <c r="CD1889" s="325"/>
      <c r="CE1889" s="325"/>
      <c r="CF1889" s="325"/>
      <c r="CG1889" s="325"/>
      <c r="CH1889" s="325"/>
    </row>
    <row r="1890" spans="1:86" s="323" customFormat="1" x14ac:dyDescent="0.25">
      <c r="A1890" s="102"/>
      <c r="B1890" s="102"/>
      <c r="C1890" s="102"/>
      <c r="D1890" s="102"/>
      <c r="E1890" s="102"/>
      <c r="F1890" s="102"/>
      <c r="G1890" s="102"/>
      <c r="AH1890" s="324"/>
      <c r="AI1890" s="324"/>
      <c r="AP1890" s="324"/>
      <c r="AQ1890" s="324"/>
      <c r="BD1890" s="324"/>
      <c r="BE1890" s="324"/>
      <c r="BF1890" s="324"/>
      <c r="BG1890" s="324"/>
      <c r="BH1890" s="324"/>
      <c r="BI1890" s="324"/>
      <c r="BJ1890" s="324"/>
      <c r="BK1890" s="324"/>
      <c r="BL1890" s="324"/>
      <c r="BM1890" s="324"/>
      <c r="BN1890" s="324"/>
      <c r="BO1890" s="324"/>
      <c r="BW1890" s="325"/>
      <c r="BX1890" s="325"/>
      <c r="BY1890" s="325"/>
      <c r="BZ1890" s="325"/>
      <c r="CA1890" s="325"/>
      <c r="CB1890" s="325"/>
      <c r="CC1890" s="325"/>
      <c r="CD1890" s="325"/>
      <c r="CE1890" s="325"/>
      <c r="CF1890" s="325"/>
      <c r="CG1890" s="325"/>
      <c r="CH1890" s="325"/>
    </row>
    <row r="1891" spans="1:86" s="323" customFormat="1" x14ac:dyDescent="0.25">
      <c r="A1891" s="102"/>
      <c r="B1891" s="102"/>
      <c r="C1891" s="102"/>
      <c r="D1891" s="102"/>
      <c r="E1891" s="102"/>
      <c r="F1891" s="102"/>
      <c r="G1891" s="102"/>
      <c r="AH1891" s="324"/>
      <c r="AI1891" s="324"/>
      <c r="AP1891" s="324"/>
      <c r="AQ1891" s="324"/>
      <c r="BD1891" s="324"/>
      <c r="BE1891" s="324"/>
      <c r="BF1891" s="324"/>
      <c r="BG1891" s="324"/>
      <c r="BH1891" s="324"/>
      <c r="BI1891" s="324"/>
      <c r="BJ1891" s="324"/>
      <c r="BK1891" s="324"/>
      <c r="BL1891" s="324"/>
      <c r="BM1891" s="324"/>
      <c r="BN1891" s="324"/>
      <c r="BO1891" s="324"/>
      <c r="BW1891" s="325"/>
      <c r="BX1891" s="325"/>
      <c r="BY1891" s="325"/>
      <c r="BZ1891" s="325"/>
      <c r="CA1891" s="325"/>
      <c r="CB1891" s="325"/>
      <c r="CC1891" s="325"/>
      <c r="CD1891" s="325"/>
      <c r="CE1891" s="325"/>
      <c r="CF1891" s="325"/>
      <c r="CG1891" s="325"/>
      <c r="CH1891" s="325"/>
    </row>
    <row r="1892" spans="1:86" s="323" customFormat="1" x14ac:dyDescent="0.25">
      <c r="A1892" s="102"/>
      <c r="B1892" s="102"/>
      <c r="C1892" s="102"/>
      <c r="D1892" s="102"/>
      <c r="E1892" s="102"/>
      <c r="F1892" s="102"/>
      <c r="G1892" s="102"/>
      <c r="AH1892" s="324"/>
      <c r="AI1892" s="324"/>
      <c r="AP1892" s="324"/>
      <c r="AQ1892" s="324"/>
      <c r="BD1892" s="324"/>
      <c r="BE1892" s="324"/>
      <c r="BF1892" s="324"/>
      <c r="BG1892" s="324"/>
      <c r="BH1892" s="324"/>
      <c r="BI1892" s="324"/>
      <c r="BJ1892" s="324"/>
      <c r="BK1892" s="324"/>
      <c r="BL1892" s="324"/>
      <c r="BM1892" s="324"/>
      <c r="BN1892" s="324"/>
      <c r="BO1892" s="324"/>
      <c r="BW1892" s="325"/>
      <c r="BX1892" s="325"/>
      <c r="BY1892" s="325"/>
      <c r="BZ1892" s="325"/>
      <c r="CA1892" s="325"/>
      <c r="CB1892" s="325"/>
      <c r="CC1892" s="325"/>
      <c r="CD1892" s="325"/>
      <c r="CE1892" s="325"/>
      <c r="CF1892" s="325"/>
      <c r="CG1892" s="325"/>
      <c r="CH1892" s="325"/>
    </row>
    <row r="1893" spans="1:86" s="323" customFormat="1" x14ac:dyDescent="0.25">
      <c r="A1893" s="102"/>
      <c r="B1893" s="102"/>
      <c r="C1893" s="102"/>
      <c r="D1893" s="102"/>
      <c r="E1893" s="102"/>
      <c r="F1893" s="102"/>
      <c r="G1893" s="102"/>
      <c r="AH1893" s="324"/>
      <c r="AI1893" s="324"/>
      <c r="AP1893" s="324"/>
      <c r="AQ1893" s="324"/>
      <c r="BD1893" s="324"/>
      <c r="BE1893" s="324"/>
      <c r="BF1893" s="324"/>
      <c r="BG1893" s="324"/>
      <c r="BH1893" s="324"/>
      <c r="BI1893" s="324"/>
      <c r="BJ1893" s="324"/>
      <c r="BK1893" s="324"/>
      <c r="BL1893" s="324"/>
      <c r="BM1893" s="324"/>
      <c r="BN1893" s="324"/>
      <c r="BO1893" s="324"/>
      <c r="BW1893" s="325"/>
      <c r="BX1893" s="325"/>
      <c r="BY1893" s="325"/>
      <c r="BZ1893" s="325"/>
      <c r="CA1893" s="325"/>
      <c r="CB1893" s="325"/>
      <c r="CC1893" s="325"/>
      <c r="CD1893" s="325"/>
      <c r="CE1893" s="325"/>
      <c r="CF1893" s="325"/>
      <c r="CG1893" s="325"/>
      <c r="CH1893" s="325"/>
    </row>
    <row r="1894" spans="1:86" s="323" customFormat="1" x14ac:dyDescent="0.25">
      <c r="A1894" s="102"/>
      <c r="B1894" s="102"/>
      <c r="C1894" s="102"/>
      <c r="D1894" s="102"/>
      <c r="E1894" s="102"/>
      <c r="F1894" s="102"/>
      <c r="G1894" s="102"/>
      <c r="AH1894" s="324"/>
      <c r="AI1894" s="324"/>
      <c r="AP1894" s="324"/>
      <c r="AQ1894" s="324"/>
      <c r="BD1894" s="324"/>
      <c r="BE1894" s="324"/>
      <c r="BF1894" s="324"/>
      <c r="BG1894" s="324"/>
      <c r="BH1894" s="324"/>
      <c r="BI1894" s="324"/>
      <c r="BJ1894" s="324"/>
      <c r="BK1894" s="324"/>
      <c r="BL1894" s="324"/>
      <c r="BM1894" s="324"/>
      <c r="BN1894" s="324"/>
      <c r="BO1894" s="324"/>
      <c r="BW1894" s="325"/>
      <c r="BX1894" s="325"/>
      <c r="BY1894" s="325"/>
      <c r="BZ1894" s="325"/>
      <c r="CA1894" s="325"/>
      <c r="CB1894" s="325"/>
      <c r="CC1894" s="325"/>
      <c r="CD1894" s="325"/>
      <c r="CE1894" s="325"/>
      <c r="CF1894" s="325"/>
      <c r="CG1894" s="325"/>
      <c r="CH1894" s="325"/>
    </row>
    <row r="1895" spans="1:86" s="323" customFormat="1" x14ac:dyDescent="0.25">
      <c r="A1895" s="102"/>
      <c r="B1895" s="102"/>
      <c r="C1895" s="102"/>
      <c r="D1895" s="102"/>
      <c r="E1895" s="102"/>
      <c r="F1895" s="102"/>
      <c r="G1895" s="102"/>
      <c r="AH1895" s="324"/>
      <c r="AI1895" s="324"/>
      <c r="AP1895" s="324"/>
      <c r="AQ1895" s="324"/>
      <c r="BD1895" s="324"/>
      <c r="BE1895" s="324"/>
      <c r="BF1895" s="324"/>
      <c r="BG1895" s="324"/>
      <c r="BH1895" s="324"/>
      <c r="BI1895" s="324"/>
      <c r="BJ1895" s="324"/>
      <c r="BK1895" s="324"/>
      <c r="BL1895" s="324"/>
      <c r="BM1895" s="324"/>
      <c r="BN1895" s="324"/>
      <c r="BO1895" s="324"/>
      <c r="BW1895" s="325"/>
      <c r="BX1895" s="325"/>
      <c r="BY1895" s="325"/>
      <c r="BZ1895" s="325"/>
      <c r="CA1895" s="325"/>
      <c r="CB1895" s="325"/>
      <c r="CC1895" s="325"/>
      <c r="CD1895" s="325"/>
      <c r="CE1895" s="325"/>
      <c r="CF1895" s="325"/>
      <c r="CG1895" s="325"/>
      <c r="CH1895" s="325"/>
    </row>
    <row r="1896" spans="1:86" s="323" customFormat="1" x14ac:dyDescent="0.25">
      <c r="A1896" s="102"/>
      <c r="B1896" s="102"/>
      <c r="C1896" s="102"/>
      <c r="D1896" s="102"/>
      <c r="E1896" s="102"/>
      <c r="F1896" s="102"/>
      <c r="G1896" s="102"/>
      <c r="AH1896" s="324"/>
      <c r="AI1896" s="324"/>
      <c r="AP1896" s="324"/>
      <c r="AQ1896" s="324"/>
      <c r="BD1896" s="324"/>
      <c r="BE1896" s="324"/>
      <c r="BF1896" s="324"/>
      <c r="BG1896" s="324"/>
      <c r="BH1896" s="324"/>
      <c r="BI1896" s="324"/>
      <c r="BJ1896" s="324"/>
      <c r="BK1896" s="324"/>
      <c r="BL1896" s="324"/>
      <c r="BM1896" s="324"/>
      <c r="BN1896" s="324"/>
      <c r="BO1896" s="324"/>
      <c r="BW1896" s="325"/>
      <c r="BX1896" s="325"/>
      <c r="BY1896" s="325"/>
      <c r="BZ1896" s="325"/>
      <c r="CA1896" s="325"/>
      <c r="CB1896" s="325"/>
      <c r="CC1896" s="325"/>
      <c r="CD1896" s="325"/>
      <c r="CE1896" s="325"/>
      <c r="CF1896" s="325"/>
      <c r="CG1896" s="325"/>
      <c r="CH1896" s="325"/>
    </row>
    <row r="1897" spans="1:86" s="323" customFormat="1" x14ac:dyDescent="0.25">
      <c r="A1897" s="102"/>
      <c r="B1897" s="102"/>
      <c r="C1897" s="102"/>
      <c r="D1897" s="102"/>
      <c r="E1897" s="102"/>
      <c r="F1897" s="102"/>
      <c r="G1897" s="102"/>
      <c r="AH1897" s="324"/>
      <c r="AI1897" s="324"/>
      <c r="AP1897" s="324"/>
      <c r="AQ1897" s="324"/>
      <c r="BD1897" s="324"/>
      <c r="BE1897" s="324"/>
      <c r="BF1897" s="324"/>
      <c r="BG1897" s="324"/>
      <c r="BH1897" s="324"/>
      <c r="BI1897" s="324"/>
      <c r="BJ1897" s="324"/>
      <c r="BK1897" s="324"/>
      <c r="BL1897" s="324"/>
      <c r="BM1897" s="324"/>
      <c r="BN1897" s="324"/>
      <c r="BO1897" s="324"/>
      <c r="BW1897" s="325"/>
      <c r="BX1897" s="325"/>
      <c r="BY1897" s="325"/>
      <c r="BZ1897" s="325"/>
      <c r="CA1897" s="325"/>
      <c r="CB1897" s="325"/>
      <c r="CC1897" s="325"/>
      <c r="CD1897" s="325"/>
      <c r="CE1897" s="325"/>
      <c r="CF1897" s="325"/>
      <c r="CG1897" s="325"/>
      <c r="CH1897" s="325"/>
    </row>
    <row r="1898" spans="1:86" s="323" customFormat="1" x14ac:dyDescent="0.25">
      <c r="A1898" s="102"/>
      <c r="B1898" s="102"/>
      <c r="C1898" s="102"/>
      <c r="D1898" s="102"/>
      <c r="E1898" s="102"/>
      <c r="F1898" s="102"/>
      <c r="G1898" s="102"/>
      <c r="AH1898" s="324"/>
      <c r="AI1898" s="324"/>
      <c r="AP1898" s="324"/>
      <c r="AQ1898" s="324"/>
      <c r="BD1898" s="324"/>
      <c r="BE1898" s="324"/>
      <c r="BF1898" s="324"/>
      <c r="BG1898" s="324"/>
      <c r="BH1898" s="324"/>
      <c r="BI1898" s="324"/>
      <c r="BJ1898" s="324"/>
      <c r="BK1898" s="324"/>
      <c r="BL1898" s="324"/>
      <c r="BM1898" s="324"/>
      <c r="BN1898" s="324"/>
      <c r="BO1898" s="324"/>
      <c r="BW1898" s="325"/>
      <c r="BX1898" s="325"/>
      <c r="BY1898" s="325"/>
      <c r="BZ1898" s="325"/>
      <c r="CA1898" s="325"/>
      <c r="CB1898" s="325"/>
      <c r="CC1898" s="325"/>
      <c r="CD1898" s="325"/>
      <c r="CE1898" s="325"/>
      <c r="CF1898" s="325"/>
      <c r="CG1898" s="325"/>
      <c r="CH1898" s="325"/>
    </row>
    <row r="1899" spans="1:86" s="323" customFormat="1" x14ac:dyDescent="0.25">
      <c r="A1899" s="102"/>
      <c r="B1899" s="102"/>
      <c r="C1899" s="102"/>
      <c r="D1899" s="102"/>
      <c r="E1899" s="102"/>
      <c r="F1899" s="102"/>
      <c r="G1899" s="102"/>
      <c r="AH1899" s="324"/>
      <c r="AI1899" s="324"/>
      <c r="AP1899" s="324"/>
      <c r="AQ1899" s="324"/>
      <c r="BD1899" s="324"/>
      <c r="BE1899" s="324"/>
      <c r="BF1899" s="324"/>
      <c r="BG1899" s="324"/>
      <c r="BH1899" s="324"/>
      <c r="BI1899" s="324"/>
      <c r="BJ1899" s="324"/>
      <c r="BK1899" s="324"/>
      <c r="BL1899" s="324"/>
      <c r="BM1899" s="324"/>
      <c r="BN1899" s="324"/>
      <c r="BO1899" s="324"/>
      <c r="BW1899" s="325"/>
      <c r="BX1899" s="325"/>
      <c r="BY1899" s="325"/>
      <c r="BZ1899" s="325"/>
      <c r="CA1899" s="325"/>
      <c r="CB1899" s="325"/>
      <c r="CC1899" s="325"/>
      <c r="CD1899" s="325"/>
      <c r="CE1899" s="325"/>
      <c r="CF1899" s="325"/>
      <c r="CG1899" s="325"/>
      <c r="CH1899" s="325"/>
    </row>
    <row r="1900" spans="1:86" s="323" customFormat="1" x14ac:dyDescent="0.25">
      <c r="A1900" s="102"/>
      <c r="B1900" s="102"/>
      <c r="C1900" s="102"/>
      <c r="D1900" s="102"/>
      <c r="E1900" s="102"/>
      <c r="F1900" s="102"/>
      <c r="G1900" s="102"/>
      <c r="AH1900" s="324"/>
      <c r="AI1900" s="324"/>
      <c r="AP1900" s="324"/>
      <c r="AQ1900" s="324"/>
      <c r="BD1900" s="324"/>
      <c r="BE1900" s="324"/>
      <c r="BF1900" s="324"/>
      <c r="BG1900" s="324"/>
      <c r="BH1900" s="324"/>
      <c r="BI1900" s="324"/>
      <c r="BJ1900" s="324"/>
      <c r="BK1900" s="324"/>
      <c r="BL1900" s="324"/>
      <c r="BM1900" s="324"/>
      <c r="BN1900" s="324"/>
      <c r="BO1900" s="324"/>
      <c r="BW1900" s="325"/>
      <c r="BX1900" s="325"/>
      <c r="BY1900" s="325"/>
      <c r="BZ1900" s="325"/>
      <c r="CA1900" s="325"/>
      <c r="CB1900" s="325"/>
      <c r="CC1900" s="325"/>
      <c r="CD1900" s="325"/>
      <c r="CE1900" s="325"/>
      <c r="CF1900" s="325"/>
      <c r="CG1900" s="325"/>
      <c r="CH1900" s="325"/>
    </row>
    <row r="1901" spans="1:86" s="323" customFormat="1" x14ac:dyDescent="0.25">
      <c r="A1901" s="102"/>
      <c r="B1901" s="102"/>
      <c r="C1901" s="102"/>
      <c r="D1901" s="102"/>
      <c r="E1901" s="102"/>
      <c r="F1901" s="102"/>
      <c r="G1901" s="102"/>
      <c r="AH1901" s="324"/>
      <c r="AI1901" s="324"/>
      <c r="AP1901" s="324"/>
      <c r="AQ1901" s="324"/>
      <c r="BD1901" s="324"/>
      <c r="BE1901" s="324"/>
      <c r="BF1901" s="324"/>
      <c r="BG1901" s="324"/>
      <c r="BH1901" s="324"/>
      <c r="BI1901" s="324"/>
      <c r="BJ1901" s="324"/>
      <c r="BK1901" s="324"/>
      <c r="BL1901" s="324"/>
      <c r="BM1901" s="324"/>
      <c r="BN1901" s="324"/>
      <c r="BO1901" s="324"/>
      <c r="BW1901" s="325"/>
      <c r="BX1901" s="325"/>
      <c r="BY1901" s="325"/>
      <c r="BZ1901" s="325"/>
      <c r="CA1901" s="325"/>
      <c r="CB1901" s="325"/>
      <c r="CC1901" s="325"/>
      <c r="CD1901" s="325"/>
      <c r="CE1901" s="325"/>
      <c r="CF1901" s="325"/>
      <c r="CG1901" s="325"/>
      <c r="CH1901" s="325"/>
    </row>
    <row r="1902" spans="1:86" s="323" customFormat="1" x14ac:dyDescent="0.25">
      <c r="A1902" s="102"/>
      <c r="B1902" s="102"/>
      <c r="C1902" s="102"/>
      <c r="D1902" s="102"/>
      <c r="E1902" s="102"/>
      <c r="F1902" s="102"/>
      <c r="G1902" s="102"/>
      <c r="AH1902" s="324"/>
      <c r="AI1902" s="324"/>
      <c r="AP1902" s="324"/>
      <c r="AQ1902" s="324"/>
      <c r="BD1902" s="324"/>
      <c r="BE1902" s="324"/>
      <c r="BF1902" s="324"/>
      <c r="BG1902" s="324"/>
      <c r="BH1902" s="324"/>
      <c r="BI1902" s="324"/>
      <c r="BJ1902" s="324"/>
      <c r="BK1902" s="324"/>
      <c r="BL1902" s="324"/>
      <c r="BM1902" s="324"/>
      <c r="BN1902" s="324"/>
      <c r="BO1902" s="324"/>
      <c r="BW1902" s="325"/>
      <c r="BX1902" s="325"/>
      <c r="BY1902" s="325"/>
      <c r="BZ1902" s="325"/>
      <c r="CA1902" s="325"/>
      <c r="CB1902" s="325"/>
      <c r="CC1902" s="325"/>
      <c r="CD1902" s="325"/>
      <c r="CE1902" s="325"/>
      <c r="CF1902" s="325"/>
      <c r="CG1902" s="325"/>
      <c r="CH1902" s="325"/>
    </row>
    <row r="1903" spans="1:86" s="323" customFormat="1" x14ac:dyDescent="0.25">
      <c r="A1903" s="102"/>
      <c r="B1903" s="102"/>
      <c r="C1903" s="102"/>
      <c r="D1903" s="102"/>
      <c r="E1903" s="102"/>
      <c r="F1903" s="102"/>
      <c r="G1903" s="102"/>
      <c r="AH1903" s="324"/>
      <c r="AI1903" s="324"/>
      <c r="AP1903" s="324"/>
      <c r="AQ1903" s="324"/>
      <c r="BD1903" s="324"/>
      <c r="BE1903" s="324"/>
      <c r="BF1903" s="324"/>
      <c r="BG1903" s="324"/>
      <c r="BH1903" s="324"/>
      <c r="BI1903" s="324"/>
      <c r="BJ1903" s="324"/>
      <c r="BK1903" s="324"/>
      <c r="BL1903" s="324"/>
      <c r="BM1903" s="324"/>
      <c r="BN1903" s="324"/>
      <c r="BO1903" s="324"/>
      <c r="BW1903" s="325"/>
      <c r="BX1903" s="325"/>
      <c r="BY1903" s="325"/>
      <c r="BZ1903" s="325"/>
      <c r="CA1903" s="325"/>
      <c r="CB1903" s="325"/>
      <c r="CC1903" s="325"/>
      <c r="CD1903" s="325"/>
      <c r="CE1903" s="325"/>
      <c r="CF1903" s="325"/>
      <c r="CG1903" s="325"/>
      <c r="CH1903" s="325"/>
    </row>
    <row r="1904" spans="1:86" s="323" customFormat="1" x14ac:dyDescent="0.25">
      <c r="A1904" s="102"/>
      <c r="B1904" s="102"/>
      <c r="C1904" s="102"/>
      <c r="D1904" s="102"/>
      <c r="E1904" s="102"/>
      <c r="F1904" s="102"/>
      <c r="G1904" s="102"/>
      <c r="AH1904" s="324"/>
      <c r="AI1904" s="324"/>
      <c r="AP1904" s="324"/>
      <c r="AQ1904" s="324"/>
      <c r="BD1904" s="324"/>
      <c r="BE1904" s="324"/>
      <c r="BF1904" s="324"/>
      <c r="BG1904" s="324"/>
      <c r="BH1904" s="324"/>
      <c r="BI1904" s="324"/>
      <c r="BJ1904" s="324"/>
      <c r="BK1904" s="324"/>
      <c r="BL1904" s="324"/>
      <c r="BM1904" s="324"/>
      <c r="BN1904" s="324"/>
      <c r="BO1904" s="324"/>
      <c r="BW1904" s="325"/>
      <c r="BX1904" s="325"/>
      <c r="BY1904" s="325"/>
      <c r="BZ1904" s="325"/>
      <c r="CA1904" s="325"/>
      <c r="CB1904" s="325"/>
      <c r="CC1904" s="325"/>
      <c r="CD1904" s="325"/>
      <c r="CE1904" s="325"/>
      <c r="CF1904" s="325"/>
      <c r="CG1904" s="325"/>
      <c r="CH1904" s="325"/>
    </row>
    <row r="1905" spans="1:86" s="323" customFormat="1" x14ac:dyDescent="0.25">
      <c r="A1905" s="102"/>
      <c r="B1905" s="102"/>
      <c r="C1905" s="102"/>
      <c r="D1905" s="102"/>
      <c r="E1905" s="102"/>
      <c r="F1905" s="102"/>
      <c r="G1905" s="102"/>
      <c r="AH1905" s="324"/>
      <c r="AI1905" s="324"/>
      <c r="AP1905" s="324"/>
      <c r="AQ1905" s="324"/>
      <c r="BD1905" s="324"/>
      <c r="BE1905" s="324"/>
      <c r="BF1905" s="324"/>
      <c r="BG1905" s="324"/>
      <c r="BH1905" s="324"/>
      <c r="BI1905" s="324"/>
      <c r="BJ1905" s="324"/>
      <c r="BK1905" s="324"/>
      <c r="BL1905" s="324"/>
      <c r="BM1905" s="324"/>
      <c r="BN1905" s="324"/>
      <c r="BO1905" s="324"/>
      <c r="BW1905" s="325"/>
      <c r="BX1905" s="325"/>
      <c r="BY1905" s="325"/>
      <c r="BZ1905" s="325"/>
      <c r="CA1905" s="325"/>
      <c r="CB1905" s="325"/>
      <c r="CC1905" s="325"/>
      <c r="CD1905" s="325"/>
      <c r="CE1905" s="325"/>
      <c r="CF1905" s="325"/>
      <c r="CG1905" s="325"/>
      <c r="CH1905" s="325"/>
    </row>
    <row r="1906" spans="1:86" s="323" customFormat="1" x14ac:dyDescent="0.25">
      <c r="A1906" s="102"/>
      <c r="B1906" s="102"/>
      <c r="C1906" s="102"/>
      <c r="D1906" s="102"/>
      <c r="E1906" s="102"/>
      <c r="F1906" s="102"/>
      <c r="G1906" s="102"/>
      <c r="AH1906" s="324"/>
      <c r="AI1906" s="324"/>
      <c r="AP1906" s="324"/>
      <c r="AQ1906" s="324"/>
      <c r="BD1906" s="324"/>
      <c r="BE1906" s="324"/>
      <c r="BF1906" s="324"/>
      <c r="BG1906" s="324"/>
      <c r="BH1906" s="324"/>
      <c r="BI1906" s="324"/>
      <c r="BJ1906" s="324"/>
      <c r="BK1906" s="324"/>
      <c r="BL1906" s="324"/>
      <c r="BM1906" s="324"/>
      <c r="BN1906" s="324"/>
      <c r="BO1906" s="324"/>
      <c r="BW1906" s="325"/>
      <c r="BX1906" s="325"/>
      <c r="BY1906" s="325"/>
      <c r="BZ1906" s="325"/>
      <c r="CA1906" s="325"/>
      <c r="CB1906" s="325"/>
      <c r="CC1906" s="325"/>
      <c r="CD1906" s="325"/>
      <c r="CE1906" s="325"/>
      <c r="CF1906" s="325"/>
      <c r="CG1906" s="325"/>
      <c r="CH1906" s="325"/>
    </row>
    <row r="1907" spans="1:86" s="323" customFormat="1" x14ac:dyDescent="0.25">
      <c r="A1907" s="102"/>
      <c r="B1907" s="102"/>
      <c r="C1907" s="102"/>
      <c r="D1907" s="102"/>
      <c r="E1907" s="102"/>
      <c r="F1907" s="102"/>
      <c r="G1907" s="102"/>
      <c r="AH1907" s="324"/>
      <c r="AI1907" s="324"/>
      <c r="AP1907" s="324"/>
      <c r="AQ1907" s="324"/>
      <c r="BD1907" s="324"/>
      <c r="BE1907" s="324"/>
      <c r="BF1907" s="324"/>
      <c r="BG1907" s="324"/>
      <c r="BH1907" s="324"/>
      <c r="BI1907" s="324"/>
      <c r="BJ1907" s="324"/>
      <c r="BK1907" s="324"/>
      <c r="BL1907" s="324"/>
      <c r="BM1907" s="324"/>
      <c r="BN1907" s="324"/>
      <c r="BO1907" s="324"/>
      <c r="BW1907" s="325"/>
      <c r="BX1907" s="325"/>
      <c r="BY1907" s="325"/>
      <c r="BZ1907" s="325"/>
      <c r="CA1907" s="325"/>
      <c r="CB1907" s="325"/>
      <c r="CC1907" s="325"/>
      <c r="CD1907" s="325"/>
      <c r="CE1907" s="325"/>
      <c r="CF1907" s="325"/>
      <c r="CG1907" s="325"/>
      <c r="CH1907" s="325"/>
    </row>
    <row r="1908" spans="1:86" s="323" customFormat="1" x14ac:dyDescent="0.25">
      <c r="A1908" s="102"/>
      <c r="B1908" s="102"/>
      <c r="C1908" s="102"/>
      <c r="D1908" s="102"/>
      <c r="E1908" s="102"/>
      <c r="F1908" s="102"/>
      <c r="G1908" s="102"/>
      <c r="AH1908" s="324"/>
      <c r="AI1908" s="324"/>
      <c r="AP1908" s="324"/>
      <c r="AQ1908" s="324"/>
      <c r="BD1908" s="324"/>
      <c r="BE1908" s="324"/>
      <c r="BF1908" s="324"/>
      <c r="BG1908" s="324"/>
      <c r="BH1908" s="324"/>
      <c r="BI1908" s="324"/>
      <c r="BJ1908" s="324"/>
      <c r="BK1908" s="324"/>
      <c r="BL1908" s="324"/>
      <c r="BM1908" s="324"/>
      <c r="BN1908" s="324"/>
      <c r="BO1908" s="324"/>
      <c r="BW1908" s="325"/>
      <c r="BX1908" s="325"/>
      <c r="BY1908" s="325"/>
      <c r="BZ1908" s="325"/>
      <c r="CA1908" s="325"/>
      <c r="CB1908" s="325"/>
      <c r="CC1908" s="325"/>
      <c r="CD1908" s="325"/>
      <c r="CE1908" s="325"/>
      <c r="CF1908" s="325"/>
      <c r="CG1908" s="325"/>
      <c r="CH1908" s="325"/>
    </row>
    <row r="1909" spans="1:86" s="323" customFormat="1" x14ac:dyDescent="0.25">
      <c r="A1909" s="102"/>
      <c r="B1909" s="102"/>
      <c r="C1909" s="102"/>
      <c r="D1909" s="102"/>
      <c r="E1909" s="102"/>
      <c r="F1909" s="102"/>
      <c r="G1909" s="102"/>
      <c r="AH1909" s="324"/>
      <c r="AI1909" s="324"/>
      <c r="AP1909" s="324"/>
      <c r="AQ1909" s="324"/>
      <c r="BD1909" s="324"/>
      <c r="BE1909" s="324"/>
      <c r="BF1909" s="324"/>
      <c r="BG1909" s="324"/>
      <c r="BH1909" s="324"/>
      <c r="BI1909" s="324"/>
      <c r="BJ1909" s="324"/>
      <c r="BK1909" s="324"/>
      <c r="BL1909" s="324"/>
      <c r="BM1909" s="324"/>
      <c r="BN1909" s="324"/>
      <c r="BO1909" s="324"/>
      <c r="BW1909" s="325"/>
      <c r="BX1909" s="325"/>
      <c r="BY1909" s="325"/>
      <c r="BZ1909" s="325"/>
      <c r="CA1909" s="325"/>
      <c r="CB1909" s="325"/>
      <c r="CC1909" s="325"/>
      <c r="CD1909" s="325"/>
      <c r="CE1909" s="325"/>
      <c r="CF1909" s="325"/>
      <c r="CG1909" s="325"/>
      <c r="CH1909" s="325"/>
    </row>
    <row r="1910" spans="1:86" s="323" customFormat="1" x14ac:dyDescent="0.25">
      <c r="A1910" s="102"/>
      <c r="B1910" s="102"/>
      <c r="C1910" s="102"/>
      <c r="D1910" s="102"/>
      <c r="E1910" s="102"/>
      <c r="F1910" s="102"/>
      <c r="G1910" s="102"/>
      <c r="AH1910" s="324"/>
      <c r="AI1910" s="324"/>
      <c r="AP1910" s="324"/>
      <c r="AQ1910" s="324"/>
      <c r="BD1910" s="324"/>
      <c r="BE1910" s="324"/>
      <c r="BF1910" s="324"/>
      <c r="BG1910" s="324"/>
      <c r="BH1910" s="324"/>
      <c r="BI1910" s="324"/>
      <c r="BJ1910" s="324"/>
      <c r="BK1910" s="324"/>
      <c r="BL1910" s="324"/>
      <c r="BM1910" s="324"/>
      <c r="BN1910" s="324"/>
      <c r="BO1910" s="324"/>
      <c r="BW1910" s="325"/>
      <c r="BX1910" s="325"/>
      <c r="BY1910" s="325"/>
      <c r="BZ1910" s="325"/>
      <c r="CA1910" s="325"/>
      <c r="CB1910" s="325"/>
      <c r="CC1910" s="325"/>
      <c r="CD1910" s="325"/>
      <c r="CE1910" s="325"/>
      <c r="CF1910" s="325"/>
      <c r="CG1910" s="325"/>
      <c r="CH1910" s="325"/>
    </row>
    <row r="1911" spans="1:86" s="323" customFormat="1" x14ac:dyDescent="0.25">
      <c r="A1911" s="102"/>
      <c r="B1911" s="102"/>
      <c r="C1911" s="102"/>
      <c r="D1911" s="102"/>
      <c r="E1911" s="102"/>
      <c r="F1911" s="102"/>
      <c r="G1911" s="102"/>
      <c r="AH1911" s="324"/>
      <c r="AI1911" s="324"/>
      <c r="AP1911" s="324"/>
      <c r="AQ1911" s="324"/>
      <c r="BD1911" s="324"/>
      <c r="BE1911" s="324"/>
      <c r="BF1911" s="324"/>
      <c r="BG1911" s="324"/>
      <c r="BH1911" s="324"/>
      <c r="BI1911" s="324"/>
      <c r="BJ1911" s="324"/>
      <c r="BK1911" s="324"/>
      <c r="BL1911" s="324"/>
      <c r="BM1911" s="324"/>
      <c r="BN1911" s="324"/>
      <c r="BO1911" s="324"/>
      <c r="BW1911" s="325"/>
      <c r="BX1911" s="325"/>
      <c r="BY1911" s="325"/>
      <c r="BZ1911" s="325"/>
      <c r="CA1911" s="325"/>
      <c r="CB1911" s="325"/>
      <c r="CC1911" s="325"/>
      <c r="CD1911" s="325"/>
      <c r="CE1911" s="325"/>
      <c r="CF1911" s="325"/>
      <c r="CG1911" s="325"/>
      <c r="CH1911" s="325"/>
    </row>
    <row r="1912" spans="1:86" s="323" customFormat="1" x14ac:dyDescent="0.25">
      <c r="A1912" s="102"/>
      <c r="B1912" s="102"/>
      <c r="C1912" s="102"/>
      <c r="D1912" s="102"/>
      <c r="E1912" s="102"/>
      <c r="F1912" s="102"/>
      <c r="G1912" s="102"/>
      <c r="AH1912" s="324"/>
      <c r="AI1912" s="324"/>
      <c r="AP1912" s="324"/>
      <c r="AQ1912" s="324"/>
      <c r="BD1912" s="324"/>
      <c r="BE1912" s="324"/>
      <c r="BF1912" s="324"/>
      <c r="BG1912" s="324"/>
      <c r="BH1912" s="324"/>
      <c r="BI1912" s="324"/>
      <c r="BJ1912" s="324"/>
      <c r="BK1912" s="324"/>
      <c r="BL1912" s="324"/>
      <c r="BM1912" s="324"/>
      <c r="BN1912" s="324"/>
      <c r="BO1912" s="324"/>
      <c r="BW1912" s="325"/>
      <c r="BX1912" s="325"/>
      <c r="BY1912" s="325"/>
      <c r="BZ1912" s="325"/>
      <c r="CA1912" s="325"/>
      <c r="CB1912" s="325"/>
      <c r="CC1912" s="325"/>
      <c r="CD1912" s="325"/>
      <c r="CE1912" s="325"/>
      <c r="CF1912" s="325"/>
      <c r="CG1912" s="325"/>
      <c r="CH1912" s="325"/>
    </row>
    <row r="1913" spans="1:86" s="323" customFormat="1" x14ac:dyDescent="0.25">
      <c r="A1913" s="102"/>
      <c r="B1913" s="102"/>
      <c r="C1913" s="102"/>
      <c r="D1913" s="102"/>
      <c r="E1913" s="102"/>
      <c r="F1913" s="102"/>
      <c r="G1913" s="102"/>
      <c r="AH1913" s="324"/>
      <c r="AI1913" s="324"/>
      <c r="AP1913" s="324"/>
      <c r="AQ1913" s="324"/>
      <c r="BD1913" s="324"/>
      <c r="BE1913" s="324"/>
      <c r="BF1913" s="324"/>
      <c r="BG1913" s="324"/>
      <c r="BH1913" s="324"/>
      <c r="BI1913" s="324"/>
      <c r="BJ1913" s="324"/>
      <c r="BK1913" s="324"/>
      <c r="BL1913" s="324"/>
      <c r="BM1913" s="324"/>
      <c r="BN1913" s="324"/>
      <c r="BO1913" s="324"/>
      <c r="BW1913" s="325"/>
      <c r="BX1913" s="325"/>
      <c r="BY1913" s="325"/>
      <c r="BZ1913" s="325"/>
      <c r="CA1913" s="325"/>
      <c r="CB1913" s="325"/>
      <c r="CC1913" s="325"/>
      <c r="CD1913" s="325"/>
      <c r="CE1913" s="325"/>
      <c r="CF1913" s="325"/>
      <c r="CG1913" s="325"/>
      <c r="CH1913" s="325"/>
    </row>
    <row r="1914" spans="1:86" s="323" customFormat="1" x14ac:dyDescent="0.25">
      <c r="A1914" s="102"/>
      <c r="B1914" s="102"/>
      <c r="C1914" s="102"/>
      <c r="D1914" s="102"/>
      <c r="E1914" s="102"/>
      <c r="F1914" s="102"/>
      <c r="G1914" s="102"/>
      <c r="AH1914" s="324"/>
      <c r="AI1914" s="324"/>
      <c r="AP1914" s="324"/>
      <c r="AQ1914" s="324"/>
      <c r="BD1914" s="324"/>
      <c r="BE1914" s="324"/>
      <c r="BF1914" s="324"/>
      <c r="BG1914" s="324"/>
      <c r="BH1914" s="324"/>
      <c r="BI1914" s="324"/>
      <c r="BJ1914" s="324"/>
      <c r="BK1914" s="324"/>
      <c r="BL1914" s="324"/>
      <c r="BM1914" s="324"/>
      <c r="BN1914" s="324"/>
      <c r="BO1914" s="324"/>
      <c r="BW1914" s="325"/>
      <c r="BX1914" s="325"/>
      <c r="BY1914" s="325"/>
      <c r="BZ1914" s="325"/>
      <c r="CA1914" s="325"/>
      <c r="CB1914" s="325"/>
      <c r="CC1914" s="325"/>
      <c r="CD1914" s="325"/>
      <c r="CE1914" s="325"/>
      <c r="CF1914" s="325"/>
      <c r="CG1914" s="325"/>
      <c r="CH1914" s="325"/>
    </row>
    <row r="1915" spans="1:86" s="323" customFormat="1" x14ac:dyDescent="0.25">
      <c r="A1915" s="102"/>
      <c r="B1915" s="102"/>
      <c r="C1915" s="102"/>
      <c r="D1915" s="102"/>
      <c r="E1915" s="102"/>
      <c r="F1915" s="102"/>
      <c r="G1915" s="102"/>
      <c r="AH1915" s="324"/>
      <c r="AI1915" s="324"/>
      <c r="AP1915" s="324"/>
      <c r="AQ1915" s="324"/>
      <c r="BD1915" s="324"/>
      <c r="BE1915" s="324"/>
      <c r="BF1915" s="324"/>
      <c r="BG1915" s="324"/>
      <c r="BH1915" s="324"/>
      <c r="BI1915" s="324"/>
      <c r="BJ1915" s="324"/>
      <c r="BK1915" s="324"/>
      <c r="BL1915" s="324"/>
      <c r="BM1915" s="324"/>
      <c r="BN1915" s="324"/>
      <c r="BO1915" s="324"/>
      <c r="BW1915" s="325"/>
      <c r="BX1915" s="325"/>
      <c r="BY1915" s="325"/>
      <c r="BZ1915" s="325"/>
      <c r="CA1915" s="325"/>
      <c r="CB1915" s="325"/>
      <c r="CC1915" s="325"/>
      <c r="CD1915" s="325"/>
      <c r="CE1915" s="325"/>
      <c r="CF1915" s="325"/>
      <c r="CG1915" s="325"/>
      <c r="CH1915" s="325"/>
    </row>
    <row r="1916" spans="1:86" s="323" customFormat="1" x14ac:dyDescent="0.25">
      <c r="A1916" s="102"/>
      <c r="B1916" s="102"/>
      <c r="C1916" s="102"/>
      <c r="D1916" s="102"/>
      <c r="E1916" s="102"/>
      <c r="F1916" s="102"/>
      <c r="G1916" s="102"/>
      <c r="AH1916" s="324"/>
      <c r="AI1916" s="324"/>
      <c r="AP1916" s="324"/>
      <c r="AQ1916" s="324"/>
      <c r="BD1916" s="324"/>
      <c r="BE1916" s="324"/>
      <c r="BF1916" s="324"/>
      <c r="BG1916" s="324"/>
      <c r="BH1916" s="324"/>
      <c r="BI1916" s="324"/>
      <c r="BJ1916" s="324"/>
      <c r="BK1916" s="324"/>
      <c r="BL1916" s="324"/>
      <c r="BM1916" s="324"/>
      <c r="BN1916" s="324"/>
      <c r="BO1916" s="324"/>
      <c r="BW1916" s="325"/>
      <c r="BX1916" s="325"/>
      <c r="BY1916" s="325"/>
      <c r="BZ1916" s="325"/>
      <c r="CA1916" s="325"/>
      <c r="CB1916" s="325"/>
      <c r="CC1916" s="325"/>
      <c r="CD1916" s="325"/>
      <c r="CE1916" s="325"/>
      <c r="CF1916" s="325"/>
      <c r="CG1916" s="325"/>
      <c r="CH1916" s="325"/>
    </row>
    <row r="1917" spans="1:86" s="323" customFormat="1" x14ac:dyDescent="0.25">
      <c r="A1917" s="102"/>
      <c r="B1917" s="102"/>
      <c r="C1917" s="102"/>
      <c r="D1917" s="102"/>
      <c r="E1917" s="102"/>
      <c r="F1917" s="102"/>
      <c r="G1917" s="102"/>
      <c r="AH1917" s="324"/>
      <c r="AI1917" s="324"/>
      <c r="AP1917" s="324"/>
      <c r="AQ1917" s="324"/>
      <c r="BD1917" s="324"/>
      <c r="BE1917" s="324"/>
      <c r="BF1917" s="324"/>
      <c r="BG1917" s="324"/>
      <c r="BH1917" s="324"/>
      <c r="BI1917" s="324"/>
      <c r="BJ1917" s="324"/>
      <c r="BK1917" s="324"/>
      <c r="BL1917" s="324"/>
      <c r="BM1917" s="324"/>
      <c r="BN1917" s="324"/>
      <c r="BO1917" s="324"/>
      <c r="BW1917" s="325"/>
      <c r="BX1917" s="325"/>
      <c r="BY1917" s="325"/>
      <c r="BZ1917" s="325"/>
      <c r="CA1917" s="325"/>
      <c r="CB1917" s="325"/>
      <c r="CC1917" s="325"/>
      <c r="CD1917" s="325"/>
      <c r="CE1917" s="325"/>
      <c r="CF1917" s="325"/>
      <c r="CG1917" s="325"/>
      <c r="CH1917" s="325"/>
    </row>
    <row r="1918" spans="1:86" s="323" customFormat="1" x14ac:dyDescent="0.25">
      <c r="A1918" s="102"/>
      <c r="B1918" s="102"/>
      <c r="C1918" s="102"/>
      <c r="D1918" s="102"/>
      <c r="E1918" s="102"/>
      <c r="F1918" s="102"/>
      <c r="G1918" s="102"/>
      <c r="AH1918" s="324"/>
      <c r="AI1918" s="324"/>
      <c r="AP1918" s="324"/>
      <c r="AQ1918" s="324"/>
      <c r="BD1918" s="324"/>
      <c r="BE1918" s="324"/>
      <c r="BF1918" s="324"/>
      <c r="BG1918" s="324"/>
      <c r="BH1918" s="324"/>
      <c r="BI1918" s="324"/>
      <c r="BJ1918" s="324"/>
      <c r="BK1918" s="324"/>
      <c r="BL1918" s="324"/>
      <c r="BM1918" s="324"/>
      <c r="BN1918" s="324"/>
      <c r="BO1918" s="324"/>
      <c r="BW1918" s="325"/>
      <c r="BX1918" s="325"/>
      <c r="BY1918" s="325"/>
      <c r="BZ1918" s="325"/>
      <c r="CA1918" s="325"/>
      <c r="CB1918" s="325"/>
      <c r="CC1918" s="325"/>
      <c r="CD1918" s="325"/>
      <c r="CE1918" s="325"/>
      <c r="CF1918" s="325"/>
      <c r="CG1918" s="325"/>
      <c r="CH1918" s="325"/>
    </row>
    <row r="1919" spans="1:86" s="323" customFormat="1" x14ac:dyDescent="0.25">
      <c r="A1919" s="102"/>
      <c r="B1919" s="102"/>
      <c r="C1919" s="102"/>
      <c r="D1919" s="102"/>
      <c r="E1919" s="102"/>
      <c r="F1919" s="102"/>
      <c r="G1919" s="102"/>
      <c r="AH1919" s="324"/>
      <c r="AI1919" s="324"/>
      <c r="AP1919" s="324"/>
      <c r="AQ1919" s="324"/>
      <c r="BD1919" s="324"/>
      <c r="BE1919" s="324"/>
      <c r="BF1919" s="324"/>
      <c r="BG1919" s="324"/>
      <c r="BH1919" s="324"/>
      <c r="BI1919" s="324"/>
      <c r="BJ1919" s="324"/>
      <c r="BK1919" s="324"/>
      <c r="BL1919" s="324"/>
      <c r="BM1919" s="324"/>
      <c r="BN1919" s="324"/>
      <c r="BO1919" s="324"/>
      <c r="BW1919" s="325"/>
      <c r="BX1919" s="325"/>
      <c r="BY1919" s="325"/>
      <c r="BZ1919" s="325"/>
      <c r="CA1919" s="325"/>
      <c r="CB1919" s="325"/>
      <c r="CC1919" s="325"/>
      <c r="CD1919" s="325"/>
      <c r="CE1919" s="325"/>
      <c r="CF1919" s="325"/>
      <c r="CG1919" s="325"/>
      <c r="CH1919" s="325"/>
    </row>
    <row r="1920" spans="1:86" s="323" customFormat="1" x14ac:dyDescent="0.25">
      <c r="A1920" s="102"/>
      <c r="B1920" s="102"/>
      <c r="C1920" s="102"/>
      <c r="D1920" s="102"/>
      <c r="E1920" s="102"/>
      <c r="F1920" s="102"/>
      <c r="G1920" s="102"/>
      <c r="AH1920" s="324"/>
      <c r="AI1920" s="324"/>
      <c r="AP1920" s="324"/>
      <c r="AQ1920" s="324"/>
      <c r="BD1920" s="324"/>
      <c r="BE1920" s="324"/>
      <c r="BF1920" s="324"/>
      <c r="BG1920" s="324"/>
      <c r="BH1920" s="324"/>
      <c r="BI1920" s="324"/>
      <c r="BJ1920" s="324"/>
      <c r="BK1920" s="324"/>
      <c r="BL1920" s="324"/>
      <c r="BM1920" s="324"/>
      <c r="BN1920" s="324"/>
      <c r="BO1920" s="324"/>
      <c r="BW1920" s="325"/>
      <c r="BX1920" s="325"/>
      <c r="BY1920" s="325"/>
      <c r="BZ1920" s="325"/>
      <c r="CA1920" s="325"/>
      <c r="CB1920" s="325"/>
      <c r="CC1920" s="325"/>
      <c r="CD1920" s="325"/>
      <c r="CE1920" s="325"/>
      <c r="CF1920" s="325"/>
      <c r="CG1920" s="325"/>
      <c r="CH1920" s="325"/>
    </row>
    <row r="1921" spans="1:86" s="323" customFormat="1" x14ac:dyDescent="0.25">
      <c r="A1921" s="102"/>
      <c r="B1921" s="102"/>
      <c r="C1921" s="102"/>
      <c r="D1921" s="102"/>
      <c r="E1921" s="102"/>
      <c r="F1921" s="102"/>
      <c r="G1921" s="102"/>
      <c r="AH1921" s="324"/>
      <c r="AI1921" s="324"/>
      <c r="AP1921" s="324"/>
      <c r="AQ1921" s="324"/>
      <c r="BD1921" s="324"/>
      <c r="BE1921" s="324"/>
      <c r="BF1921" s="324"/>
      <c r="BG1921" s="324"/>
      <c r="BH1921" s="324"/>
      <c r="BI1921" s="324"/>
      <c r="BJ1921" s="324"/>
      <c r="BK1921" s="324"/>
      <c r="BL1921" s="324"/>
      <c r="BM1921" s="324"/>
      <c r="BN1921" s="324"/>
      <c r="BO1921" s="324"/>
      <c r="BW1921" s="325"/>
      <c r="BX1921" s="325"/>
      <c r="BY1921" s="325"/>
      <c r="BZ1921" s="325"/>
      <c r="CA1921" s="325"/>
      <c r="CB1921" s="325"/>
      <c r="CC1921" s="325"/>
      <c r="CD1921" s="325"/>
      <c r="CE1921" s="325"/>
      <c r="CF1921" s="325"/>
      <c r="CG1921" s="325"/>
      <c r="CH1921" s="325"/>
    </row>
    <row r="1922" spans="1:86" s="323" customFormat="1" x14ac:dyDescent="0.25">
      <c r="A1922" s="102"/>
      <c r="B1922" s="102"/>
      <c r="C1922" s="102"/>
      <c r="D1922" s="102"/>
      <c r="E1922" s="102"/>
      <c r="F1922" s="102"/>
      <c r="G1922" s="102"/>
      <c r="AH1922" s="324"/>
      <c r="AI1922" s="324"/>
      <c r="AP1922" s="324"/>
      <c r="AQ1922" s="324"/>
      <c r="BD1922" s="324"/>
      <c r="BE1922" s="324"/>
      <c r="BF1922" s="324"/>
      <c r="BG1922" s="324"/>
      <c r="BH1922" s="324"/>
      <c r="BI1922" s="324"/>
      <c r="BJ1922" s="324"/>
      <c r="BK1922" s="324"/>
      <c r="BL1922" s="324"/>
      <c r="BM1922" s="324"/>
      <c r="BN1922" s="324"/>
      <c r="BO1922" s="324"/>
      <c r="BW1922" s="325"/>
      <c r="BX1922" s="325"/>
      <c r="BY1922" s="325"/>
      <c r="BZ1922" s="325"/>
      <c r="CA1922" s="325"/>
      <c r="CB1922" s="325"/>
      <c r="CC1922" s="325"/>
      <c r="CD1922" s="325"/>
      <c r="CE1922" s="325"/>
      <c r="CF1922" s="325"/>
      <c r="CG1922" s="325"/>
      <c r="CH1922" s="325"/>
    </row>
    <row r="1923" spans="1:86" s="323" customFormat="1" x14ac:dyDescent="0.25">
      <c r="A1923" s="102"/>
      <c r="B1923" s="102"/>
      <c r="C1923" s="102"/>
      <c r="D1923" s="102"/>
      <c r="E1923" s="102"/>
      <c r="F1923" s="102"/>
      <c r="G1923" s="102"/>
      <c r="AH1923" s="324"/>
      <c r="AI1923" s="324"/>
      <c r="AP1923" s="324"/>
      <c r="AQ1923" s="324"/>
      <c r="BD1923" s="324"/>
      <c r="BE1923" s="324"/>
      <c r="BF1923" s="324"/>
      <c r="BG1923" s="324"/>
      <c r="BH1923" s="324"/>
      <c r="BI1923" s="324"/>
      <c r="BJ1923" s="324"/>
      <c r="BK1923" s="324"/>
      <c r="BL1923" s="324"/>
      <c r="BM1923" s="324"/>
      <c r="BN1923" s="324"/>
      <c r="BO1923" s="324"/>
      <c r="BW1923" s="325"/>
      <c r="BX1923" s="325"/>
      <c r="BY1923" s="325"/>
      <c r="BZ1923" s="325"/>
      <c r="CA1923" s="325"/>
      <c r="CB1923" s="325"/>
      <c r="CC1923" s="325"/>
      <c r="CD1923" s="325"/>
      <c r="CE1923" s="325"/>
      <c r="CF1923" s="325"/>
      <c r="CG1923" s="325"/>
      <c r="CH1923" s="325"/>
    </row>
    <row r="1924" spans="1:86" s="323" customFormat="1" x14ac:dyDescent="0.25">
      <c r="A1924" s="102"/>
      <c r="B1924" s="102"/>
      <c r="C1924" s="102"/>
      <c r="D1924" s="102"/>
      <c r="E1924" s="102"/>
      <c r="F1924" s="102"/>
      <c r="G1924" s="102"/>
      <c r="AH1924" s="324"/>
      <c r="AI1924" s="324"/>
      <c r="AP1924" s="324"/>
      <c r="AQ1924" s="324"/>
      <c r="BD1924" s="324"/>
      <c r="BE1924" s="324"/>
      <c r="BF1924" s="324"/>
      <c r="BG1924" s="324"/>
      <c r="BH1924" s="324"/>
      <c r="BI1924" s="324"/>
      <c r="BJ1924" s="324"/>
      <c r="BK1924" s="324"/>
      <c r="BL1924" s="324"/>
      <c r="BM1924" s="324"/>
      <c r="BN1924" s="324"/>
      <c r="BO1924" s="324"/>
      <c r="BW1924" s="325"/>
      <c r="BX1924" s="325"/>
      <c r="BY1924" s="325"/>
      <c r="BZ1924" s="325"/>
      <c r="CA1924" s="325"/>
      <c r="CB1924" s="325"/>
      <c r="CC1924" s="325"/>
      <c r="CD1924" s="325"/>
      <c r="CE1924" s="325"/>
      <c r="CF1924" s="325"/>
      <c r="CG1924" s="325"/>
      <c r="CH1924" s="325"/>
    </row>
    <row r="1925" spans="1:86" s="323" customFormat="1" x14ac:dyDescent="0.25">
      <c r="A1925" s="102"/>
      <c r="B1925" s="102"/>
      <c r="C1925" s="102"/>
      <c r="D1925" s="102"/>
      <c r="E1925" s="102"/>
      <c r="F1925" s="102"/>
      <c r="G1925" s="102"/>
      <c r="AH1925" s="324"/>
      <c r="AI1925" s="324"/>
      <c r="AP1925" s="324"/>
      <c r="AQ1925" s="324"/>
      <c r="BD1925" s="324"/>
      <c r="BE1925" s="324"/>
      <c r="BF1925" s="324"/>
      <c r="BG1925" s="324"/>
      <c r="BH1925" s="324"/>
      <c r="BI1925" s="324"/>
      <c r="BJ1925" s="324"/>
      <c r="BK1925" s="324"/>
      <c r="BL1925" s="324"/>
      <c r="BM1925" s="324"/>
      <c r="BN1925" s="324"/>
      <c r="BO1925" s="324"/>
      <c r="BW1925" s="325"/>
      <c r="BX1925" s="325"/>
      <c r="BY1925" s="325"/>
      <c r="BZ1925" s="325"/>
      <c r="CA1925" s="325"/>
      <c r="CB1925" s="325"/>
      <c r="CC1925" s="325"/>
      <c r="CD1925" s="325"/>
      <c r="CE1925" s="325"/>
      <c r="CF1925" s="325"/>
      <c r="CG1925" s="325"/>
      <c r="CH1925" s="325"/>
    </row>
    <row r="1926" spans="1:86" s="323" customFormat="1" x14ac:dyDescent="0.25">
      <c r="A1926" s="102"/>
      <c r="B1926" s="102"/>
      <c r="C1926" s="102"/>
      <c r="D1926" s="102"/>
      <c r="E1926" s="102"/>
      <c r="F1926" s="102"/>
      <c r="G1926" s="102"/>
      <c r="AH1926" s="324"/>
      <c r="AI1926" s="324"/>
      <c r="AP1926" s="324"/>
      <c r="AQ1926" s="324"/>
      <c r="BD1926" s="324"/>
      <c r="BE1926" s="324"/>
      <c r="BF1926" s="324"/>
      <c r="BG1926" s="324"/>
      <c r="BH1926" s="324"/>
      <c r="BI1926" s="324"/>
      <c r="BJ1926" s="324"/>
      <c r="BK1926" s="324"/>
      <c r="BL1926" s="324"/>
      <c r="BM1926" s="324"/>
      <c r="BN1926" s="324"/>
      <c r="BO1926" s="324"/>
      <c r="BW1926" s="325"/>
      <c r="BX1926" s="325"/>
      <c r="BY1926" s="325"/>
      <c r="BZ1926" s="325"/>
      <c r="CA1926" s="325"/>
      <c r="CB1926" s="325"/>
      <c r="CC1926" s="325"/>
      <c r="CD1926" s="325"/>
      <c r="CE1926" s="325"/>
      <c r="CF1926" s="325"/>
      <c r="CG1926" s="325"/>
      <c r="CH1926" s="325"/>
    </row>
    <row r="1927" spans="1:86" s="323" customFormat="1" x14ac:dyDescent="0.25">
      <c r="A1927" s="102"/>
      <c r="B1927" s="102"/>
      <c r="C1927" s="102"/>
      <c r="D1927" s="102"/>
      <c r="E1927" s="102"/>
      <c r="F1927" s="102"/>
      <c r="G1927" s="102"/>
      <c r="AH1927" s="324"/>
      <c r="AI1927" s="324"/>
      <c r="AP1927" s="324"/>
      <c r="AQ1927" s="324"/>
      <c r="BD1927" s="324"/>
      <c r="BE1927" s="324"/>
      <c r="BF1927" s="324"/>
      <c r="BG1927" s="324"/>
      <c r="BH1927" s="324"/>
      <c r="BI1927" s="324"/>
      <c r="BJ1927" s="324"/>
      <c r="BK1927" s="324"/>
      <c r="BL1927" s="324"/>
      <c r="BM1927" s="324"/>
      <c r="BN1927" s="324"/>
      <c r="BO1927" s="324"/>
      <c r="BW1927" s="325"/>
      <c r="BX1927" s="325"/>
      <c r="BY1927" s="325"/>
      <c r="BZ1927" s="325"/>
      <c r="CA1927" s="325"/>
      <c r="CB1927" s="325"/>
      <c r="CC1927" s="325"/>
      <c r="CD1927" s="325"/>
      <c r="CE1927" s="325"/>
      <c r="CF1927" s="325"/>
      <c r="CG1927" s="325"/>
      <c r="CH1927" s="325"/>
    </row>
    <row r="1928" spans="1:86" s="323" customFormat="1" x14ac:dyDescent="0.25">
      <c r="A1928" s="102"/>
      <c r="B1928" s="102"/>
      <c r="C1928" s="102"/>
      <c r="D1928" s="102"/>
      <c r="E1928" s="102"/>
      <c r="F1928" s="102"/>
      <c r="G1928" s="102"/>
      <c r="AH1928" s="324"/>
      <c r="AI1928" s="324"/>
      <c r="AP1928" s="324"/>
      <c r="AQ1928" s="324"/>
      <c r="BD1928" s="324"/>
      <c r="BE1928" s="324"/>
      <c r="BF1928" s="324"/>
      <c r="BG1928" s="324"/>
      <c r="BH1928" s="324"/>
      <c r="BI1928" s="324"/>
      <c r="BJ1928" s="324"/>
      <c r="BK1928" s="324"/>
      <c r="BL1928" s="324"/>
      <c r="BM1928" s="324"/>
      <c r="BN1928" s="324"/>
      <c r="BO1928" s="324"/>
      <c r="BW1928" s="325"/>
      <c r="BX1928" s="325"/>
      <c r="BY1928" s="325"/>
      <c r="BZ1928" s="325"/>
      <c r="CA1928" s="325"/>
      <c r="CB1928" s="325"/>
      <c r="CC1928" s="325"/>
      <c r="CD1928" s="325"/>
      <c r="CE1928" s="325"/>
      <c r="CF1928" s="325"/>
      <c r="CG1928" s="325"/>
      <c r="CH1928" s="325"/>
    </row>
    <row r="1929" spans="1:86" s="323" customFormat="1" x14ac:dyDescent="0.25">
      <c r="A1929" s="102"/>
      <c r="B1929" s="102"/>
      <c r="C1929" s="102"/>
      <c r="D1929" s="102"/>
      <c r="E1929" s="102"/>
      <c r="F1929" s="102"/>
      <c r="G1929" s="102"/>
      <c r="AH1929" s="324"/>
      <c r="AI1929" s="324"/>
      <c r="AP1929" s="324"/>
      <c r="AQ1929" s="324"/>
      <c r="BD1929" s="324"/>
      <c r="BE1929" s="324"/>
      <c r="BF1929" s="324"/>
      <c r="BG1929" s="324"/>
      <c r="BH1929" s="324"/>
      <c r="BI1929" s="324"/>
      <c r="BJ1929" s="324"/>
      <c r="BK1929" s="324"/>
      <c r="BL1929" s="324"/>
      <c r="BM1929" s="324"/>
      <c r="BN1929" s="324"/>
      <c r="BO1929" s="324"/>
      <c r="BW1929" s="325"/>
      <c r="BX1929" s="325"/>
      <c r="BY1929" s="325"/>
      <c r="BZ1929" s="325"/>
      <c r="CA1929" s="325"/>
      <c r="CB1929" s="325"/>
      <c r="CC1929" s="325"/>
      <c r="CD1929" s="325"/>
      <c r="CE1929" s="325"/>
      <c r="CF1929" s="325"/>
      <c r="CG1929" s="325"/>
      <c r="CH1929" s="325"/>
    </row>
    <row r="1930" spans="1:86" s="323" customFormat="1" x14ac:dyDescent="0.25">
      <c r="A1930" s="102"/>
      <c r="B1930" s="102"/>
      <c r="C1930" s="102"/>
      <c r="D1930" s="102"/>
      <c r="E1930" s="102"/>
      <c r="F1930" s="102"/>
      <c r="G1930" s="102"/>
      <c r="AH1930" s="324"/>
      <c r="AI1930" s="324"/>
      <c r="AP1930" s="324"/>
      <c r="AQ1930" s="324"/>
      <c r="BD1930" s="324"/>
      <c r="BE1930" s="324"/>
      <c r="BF1930" s="324"/>
      <c r="BG1930" s="324"/>
      <c r="BH1930" s="324"/>
      <c r="BI1930" s="324"/>
      <c r="BJ1930" s="324"/>
      <c r="BK1930" s="324"/>
      <c r="BL1930" s="324"/>
      <c r="BM1930" s="324"/>
      <c r="BN1930" s="324"/>
      <c r="BO1930" s="324"/>
      <c r="BW1930" s="325"/>
      <c r="BX1930" s="325"/>
      <c r="BY1930" s="325"/>
      <c r="BZ1930" s="325"/>
      <c r="CA1930" s="325"/>
      <c r="CB1930" s="325"/>
      <c r="CC1930" s="325"/>
      <c r="CD1930" s="325"/>
      <c r="CE1930" s="325"/>
      <c r="CF1930" s="325"/>
      <c r="CG1930" s="325"/>
      <c r="CH1930" s="325"/>
    </row>
    <row r="1931" spans="1:86" s="323" customFormat="1" x14ac:dyDescent="0.25">
      <c r="A1931" s="102"/>
      <c r="B1931" s="102"/>
      <c r="C1931" s="102"/>
      <c r="D1931" s="102"/>
      <c r="E1931" s="102"/>
      <c r="F1931" s="102"/>
      <c r="G1931" s="102"/>
      <c r="AH1931" s="324"/>
      <c r="AI1931" s="324"/>
      <c r="AP1931" s="324"/>
      <c r="AQ1931" s="324"/>
      <c r="BD1931" s="324"/>
      <c r="BE1931" s="324"/>
      <c r="BF1931" s="324"/>
      <c r="BG1931" s="324"/>
      <c r="BH1931" s="324"/>
      <c r="BI1931" s="324"/>
      <c r="BJ1931" s="324"/>
      <c r="BK1931" s="324"/>
      <c r="BL1931" s="324"/>
      <c r="BM1931" s="324"/>
      <c r="BN1931" s="324"/>
      <c r="BO1931" s="324"/>
      <c r="BW1931" s="325"/>
      <c r="BX1931" s="325"/>
      <c r="BY1931" s="325"/>
      <c r="BZ1931" s="325"/>
      <c r="CA1931" s="325"/>
      <c r="CB1931" s="325"/>
      <c r="CC1931" s="325"/>
      <c r="CD1931" s="325"/>
      <c r="CE1931" s="325"/>
      <c r="CF1931" s="325"/>
      <c r="CG1931" s="325"/>
      <c r="CH1931" s="325"/>
    </row>
    <row r="1932" spans="1:86" s="323" customFormat="1" x14ac:dyDescent="0.25">
      <c r="A1932" s="102"/>
      <c r="B1932" s="102"/>
      <c r="C1932" s="102"/>
      <c r="D1932" s="102"/>
      <c r="E1932" s="102"/>
      <c r="F1932" s="102"/>
      <c r="G1932" s="102"/>
      <c r="AH1932" s="324"/>
      <c r="AI1932" s="324"/>
      <c r="AP1932" s="324"/>
      <c r="AQ1932" s="324"/>
      <c r="BD1932" s="324"/>
      <c r="BE1932" s="324"/>
      <c r="BF1932" s="324"/>
      <c r="BG1932" s="324"/>
      <c r="BH1932" s="324"/>
      <c r="BI1932" s="324"/>
      <c r="BJ1932" s="324"/>
      <c r="BK1932" s="324"/>
      <c r="BL1932" s="324"/>
      <c r="BM1932" s="324"/>
      <c r="BN1932" s="324"/>
      <c r="BO1932" s="324"/>
      <c r="BW1932" s="325"/>
      <c r="BX1932" s="325"/>
      <c r="BY1932" s="325"/>
      <c r="BZ1932" s="325"/>
      <c r="CA1932" s="325"/>
      <c r="CB1932" s="325"/>
      <c r="CC1932" s="325"/>
      <c r="CD1932" s="325"/>
      <c r="CE1932" s="325"/>
      <c r="CF1932" s="325"/>
      <c r="CG1932" s="325"/>
      <c r="CH1932" s="325"/>
    </row>
    <row r="1933" spans="1:86" s="323" customFormat="1" x14ac:dyDescent="0.25">
      <c r="A1933" s="102"/>
      <c r="B1933" s="102"/>
      <c r="C1933" s="102"/>
      <c r="D1933" s="102"/>
      <c r="E1933" s="102"/>
      <c r="F1933" s="102"/>
      <c r="G1933" s="102"/>
      <c r="AH1933" s="324"/>
      <c r="AI1933" s="324"/>
      <c r="AP1933" s="324"/>
      <c r="AQ1933" s="324"/>
      <c r="BD1933" s="324"/>
      <c r="BE1933" s="324"/>
      <c r="BF1933" s="324"/>
      <c r="BG1933" s="324"/>
      <c r="BH1933" s="324"/>
      <c r="BI1933" s="324"/>
      <c r="BJ1933" s="324"/>
      <c r="BK1933" s="324"/>
      <c r="BL1933" s="324"/>
      <c r="BM1933" s="324"/>
      <c r="BN1933" s="324"/>
      <c r="BO1933" s="324"/>
      <c r="BW1933" s="325"/>
      <c r="BX1933" s="325"/>
      <c r="BY1933" s="325"/>
      <c r="BZ1933" s="325"/>
      <c r="CA1933" s="325"/>
      <c r="CB1933" s="325"/>
      <c r="CC1933" s="325"/>
      <c r="CD1933" s="325"/>
      <c r="CE1933" s="325"/>
      <c r="CF1933" s="325"/>
      <c r="CG1933" s="325"/>
      <c r="CH1933" s="325"/>
    </row>
    <row r="1934" spans="1:86" s="323" customFormat="1" x14ac:dyDescent="0.25">
      <c r="A1934" s="102"/>
      <c r="B1934" s="102"/>
      <c r="C1934" s="102"/>
      <c r="D1934" s="102"/>
      <c r="E1934" s="102"/>
      <c r="F1934" s="102"/>
      <c r="G1934" s="102"/>
      <c r="AH1934" s="324"/>
      <c r="AI1934" s="324"/>
      <c r="AP1934" s="324"/>
      <c r="AQ1934" s="324"/>
      <c r="BD1934" s="324"/>
      <c r="BE1934" s="324"/>
      <c r="BF1934" s="324"/>
      <c r="BG1934" s="324"/>
      <c r="BH1934" s="324"/>
      <c r="BI1934" s="324"/>
      <c r="BJ1934" s="324"/>
      <c r="BK1934" s="324"/>
      <c r="BL1934" s="324"/>
      <c r="BM1934" s="324"/>
      <c r="BN1934" s="324"/>
      <c r="BO1934" s="324"/>
      <c r="BW1934" s="325"/>
      <c r="BX1934" s="325"/>
      <c r="BY1934" s="325"/>
      <c r="BZ1934" s="325"/>
      <c r="CA1934" s="325"/>
      <c r="CB1934" s="325"/>
      <c r="CC1934" s="325"/>
      <c r="CD1934" s="325"/>
      <c r="CE1934" s="325"/>
      <c r="CF1934" s="325"/>
      <c r="CG1934" s="325"/>
      <c r="CH1934" s="325"/>
    </row>
    <row r="1935" spans="1:86" s="323" customFormat="1" x14ac:dyDescent="0.25">
      <c r="A1935" s="102"/>
      <c r="B1935" s="102"/>
      <c r="C1935" s="102"/>
      <c r="D1935" s="102"/>
      <c r="E1935" s="102"/>
      <c r="F1935" s="102"/>
      <c r="G1935" s="102"/>
      <c r="AH1935" s="324"/>
      <c r="AI1935" s="324"/>
      <c r="AP1935" s="324"/>
      <c r="AQ1935" s="324"/>
      <c r="BD1935" s="324"/>
      <c r="BE1935" s="324"/>
      <c r="BF1935" s="324"/>
      <c r="BG1935" s="324"/>
      <c r="BH1935" s="324"/>
      <c r="BI1935" s="324"/>
      <c r="BJ1935" s="324"/>
      <c r="BK1935" s="324"/>
      <c r="BL1935" s="324"/>
      <c r="BM1935" s="324"/>
      <c r="BN1935" s="324"/>
      <c r="BO1935" s="324"/>
      <c r="BW1935" s="325"/>
      <c r="BX1935" s="325"/>
      <c r="BY1935" s="325"/>
      <c r="BZ1935" s="325"/>
      <c r="CA1935" s="325"/>
      <c r="CB1935" s="325"/>
      <c r="CC1935" s="325"/>
      <c r="CD1935" s="325"/>
      <c r="CE1935" s="325"/>
      <c r="CF1935" s="325"/>
      <c r="CG1935" s="325"/>
      <c r="CH1935" s="325"/>
    </row>
    <row r="1936" spans="1:86" s="323" customFormat="1" x14ac:dyDescent="0.25">
      <c r="A1936" s="102"/>
      <c r="B1936" s="102"/>
      <c r="C1936" s="102"/>
      <c r="D1936" s="102"/>
      <c r="E1936" s="102"/>
      <c r="F1936" s="102"/>
      <c r="G1936" s="102"/>
      <c r="AH1936" s="324"/>
      <c r="AI1936" s="324"/>
      <c r="AP1936" s="324"/>
      <c r="AQ1936" s="324"/>
      <c r="BD1936" s="324"/>
      <c r="BE1936" s="324"/>
      <c r="BF1936" s="324"/>
      <c r="BG1936" s="324"/>
      <c r="BH1936" s="324"/>
      <c r="BI1936" s="324"/>
      <c r="BJ1936" s="324"/>
      <c r="BK1936" s="324"/>
      <c r="BL1936" s="324"/>
      <c r="BM1936" s="324"/>
      <c r="BN1936" s="324"/>
      <c r="BO1936" s="324"/>
      <c r="BW1936" s="325"/>
      <c r="BX1936" s="325"/>
      <c r="BY1936" s="325"/>
      <c r="BZ1936" s="325"/>
      <c r="CA1936" s="325"/>
      <c r="CB1936" s="325"/>
      <c r="CC1936" s="325"/>
      <c r="CD1936" s="325"/>
      <c r="CE1936" s="325"/>
      <c r="CF1936" s="325"/>
      <c r="CG1936" s="325"/>
      <c r="CH1936" s="325"/>
    </row>
    <row r="1937" spans="1:86" s="323" customFormat="1" x14ac:dyDescent="0.25">
      <c r="A1937" s="102"/>
      <c r="B1937" s="102"/>
      <c r="C1937" s="102"/>
      <c r="D1937" s="102"/>
      <c r="E1937" s="102"/>
      <c r="F1937" s="102"/>
      <c r="G1937" s="102"/>
      <c r="AH1937" s="324"/>
      <c r="AI1937" s="324"/>
      <c r="AP1937" s="324"/>
      <c r="AQ1937" s="324"/>
      <c r="BD1937" s="324"/>
      <c r="BE1937" s="324"/>
      <c r="BF1937" s="324"/>
      <c r="BG1937" s="324"/>
      <c r="BH1937" s="324"/>
      <c r="BI1937" s="324"/>
      <c r="BJ1937" s="324"/>
      <c r="BK1937" s="324"/>
      <c r="BL1937" s="324"/>
      <c r="BM1937" s="324"/>
      <c r="BN1937" s="324"/>
      <c r="BO1937" s="324"/>
      <c r="BW1937" s="325"/>
      <c r="BX1937" s="325"/>
      <c r="BY1937" s="325"/>
      <c r="BZ1937" s="325"/>
      <c r="CA1937" s="325"/>
      <c r="CB1937" s="325"/>
      <c r="CC1937" s="325"/>
      <c r="CD1937" s="325"/>
      <c r="CE1937" s="325"/>
      <c r="CF1937" s="325"/>
      <c r="CG1937" s="325"/>
      <c r="CH1937" s="325"/>
    </row>
    <row r="1938" spans="1:86" s="323" customFormat="1" x14ac:dyDescent="0.25">
      <c r="A1938" s="102"/>
      <c r="B1938" s="102"/>
      <c r="C1938" s="102"/>
      <c r="D1938" s="102"/>
      <c r="E1938" s="102"/>
      <c r="F1938" s="102"/>
      <c r="G1938" s="102"/>
      <c r="AH1938" s="324"/>
      <c r="AI1938" s="324"/>
      <c r="AP1938" s="324"/>
      <c r="AQ1938" s="324"/>
      <c r="BD1938" s="324"/>
      <c r="BE1938" s="324"/>
      <c r="BF1938" s="324"/>
      <c r="BG1938" s="324"/>
      <c r="BH1938" s="324"/>
      <c r="BI1938" s="324"/>
      <c r="BJ1938" s="324"/>
      <c r="BK1938" s="324"/>
      <c r="BL1938" s="324"/>
      <c r="BM1938" s="324"/>
      <c r="BN1938" s="324"/>
      <c r="BO1938" s="324"/>
      <c r="BW1938" s="325"/>
      <c r="BX1938" s="325"/>
      <c r="BY1938" s="325"/>
      <c r="BZ1938" s="325"/>
      <c r="CA1938" s="325"/>
      <c r="CB1938" s="325"/>
      <c r="CC1938" s="325"/>
      <c r="CD1938" s="325"/>
      <c r="CE1938" s="325"/>
      <c r="CF1938" s="325"/>
      <c r="CG1938" s="325"/>
      <c r="CH1938" s="325"/>
    </row>
    <row r="1939" spans="1:86" s="323" customFormat="1" x14ac:dyDescent="0.25">
      <c r="A1939" s="102"/>
      <c r="B1939" s="102"/>
      <c r="C1939" s="102"/>
      <c r="D1939" s="102"/>
      <c r="E1939" s="102"/>
      <c r="F1939" s="102"/>
      <c r="G1939" s="102"/>
      <c r="AH1939" s="324"/>
      <c r="AI1939" s="324"/>
      <c r="AP1939" s="324"/>
      <c r="AQ1939" s="324"/>
      <c r="BD1939" s="324"/>
      <c r="BE1939" s="324"/>
      <c r="BF1939" s="324"/>
      <c r="BG1939" s="324"/>
      <c r="BH1939" s="324"/>
      <c r="BI1939" s="324"/>
      <c r="BJ1939" s="324"/>
      <c r="BK1939" s="324"/>
      <c r="BL1939" s="324"/>
      <c r="BM1939" s="324"/>
      <c r="BN1939" s="324"/>
      <c r="BO1939" s="324"/>
      <c r="BW1939" s="325"/>
      <c r="BX1939" s="325"/>
      <c r="BY1939" s="325"/>
      <c r="BZ1939" s="325"/>
      <c r="CA1939" s="325"/>
      <c r="CB1939" s="325"/>
      <c r="CC1939" s="325"/>
      <c r="CD1939" s="325"/>
      <c r="CE1939" s="325"/>
      <c r="CF1939" s="325"/>
      <c r="CG1939" s="325"/>
      <c r="CH1939" s="325"/>
    </row>
    <row r="1940" spans="1:86" s="323" customFormat="1" x14ac:dyDescent="0.25">
      <c r="A1940" s="102"/>
      <c r="B1940" s="102"/>
      <c r="C1940" s="102"/>
      <c r="D1940" s="102"/>
      <c r="E1940" s="102"/>
      <c r="F1940" s="102"/>
      <c r="G1940" s="102"/>
      <c r="AH1940" s="324"/>
      <c r="AI1940" s="324"/>
      <c r="AP1940" s="324"/>
      <c r="AQ1940" s="324"/>
      <c r="BD1940" s="324"/>
      <c r="BE1940" s="324"/>
      <c r="BF1940" s="324"/>
      <c r="BG1940" s="324"/>
      <c r="BH1940" s="324"/>
      <c r="BI1940" s="324"/>
      <c r="BJ1940" s="324"/>
      <c r="BK1940" s="324"/>
      <c r="BL1940" s="324"/>
      <c r="BM1940" s="324"/>
      <c r="BN1940" s="324"/>
      <c r="BO1940" s="324"/>
      <c r="BW1940" s="325"/>
      <c r="BX1940" s="325"/>
      <c r="BY1940" s="325"/>
      <c r="BZ1940" s="325"/>
      <c r="CA1940" s="325"/>
      <c r="CB1940" s="325"/>
      <c r="CC1940" s="325"/>
      <c r="CD1940" s="325"/>
      <c r="CE1940" s="325"/>
      <c r="CF1940" s="325"/>
      <c r="CG1940" s="325"/>
      <c r="CH1940" s="325"/>
    </row>
    <row r="1941" spans="1:86" s="323" customFormat="1" x14ac:dyDescent="0.25">
      <c r="A1941" s="102"/>
      <c r="B1941" s="102"/>
      <c r="C1941" s="102"/>
      <c r="D1941" s="102"/>
      <c r="E1941" s="102"/>
      <c r="F1941" s="102"/>
      <c r="G1941" s="102"/>
      <c r="AH1941" s="324"/>
      <c r="AI1941" s="324"/>
      <c r="AP1941" s="324"/>
      <c r="AQ1941" s="324"/>
      <c r="BD1941" s="324"/>
      <c r="BE1941" s="324"/>
      <c r="BF1941" s="324"/>
      <c r="BG1941" s="324"/>
      <c r="BH1941" s="324"/>
      <c r="BI1941" s="324"/>
      <c r="BJ1941" s="324"/>
      <c r="BK1941" s="324"/>
      <c r="BL1941" s="324"/>
      <c r="BM1941" s="324"/>
      <c r="BN1941" s="324"/>
      <c r="BO1941" s="324"/>
      <c r="BW1941" s="325"/>
      <c r="BX1941" s="325"/>
      <c r="BY1941" s="325"/>
      <c r="BZ1941" s="325"/>
      <c r="CA1941" s="325"/>
      <c r="CB1941" s="325"/>
      <c r="CC1941" s="325"/>
      <c r="CD1941" s="325"/>
      <c r="CE1941" s="325"/>
      <c r="CF1941" s="325"/>
      <c r="CG1941" s="325"/>
      <c r="CH1941" s="325"/>
    </row>
    <row r="1942" spans="1:86" s="323" customFormat="1" x14ac:dyDescent="0.25">
      <c r="A1942" s="102"/>
      <c r="B1942" s="102"/>
      <c r="C1942" s="102"/>
      <c r="D1942" s="102"/>
      <c r="E1942" s="102"/>
      <c r="F1942" s="102"/>
      <c r="G1942" s="102"/>
      <c r="AH1942" s="324"/>
      <c r="AI1942" s="324"/>
      <c r="AP1942" s="324"/>
      <c r="AQ1942" s="324"/>
      <c r="BD1942" s="324"/>
      <c r="BE1942" s="324"/>
      <c r="BF1942" s="324"/>
      <c r="BG1942" s="324"/>
      <c r="BH1942" s="324"/>
      <c r="BI1942" s="324"/>
      <c r="BJ1942" s="324"/>
      <c r="BK1942" s="324"/>
      <c r="BL1942" s="324"/>
      <c r="BM1942" s="324"/>
      <c r="BN1942" s="324"/>
      <c r="BO1942" s="324"/>
      <c r="BW1942" s="325"/>
      <c r="BX1942" s="325"/>
      <c r="BY1942" s="325"/>
      <c r="BZ1942" s="325"/>
      <c r="CA1942" s="325"/>
      <c r="CB1942" s="325"/>
      <c r="CC1942" s="325"/>
      <c r="CD1942" s="325"/>
      <c r="CE1942" s="325"/>
      <c r="CF1942" s="325"/>
      <c r="CG1942" s="325"/>
      <c r="CH1942" s="325"/>
    </row>
    <row r="1943" spans="1:86" s="323" customFormat="1" x14ac:dyDescent="0.25">
      <c r="A1943" s="102"/>
      <c r="B1943" s="102"/>
      <c r="C1943" s="102"/>
      <c r="D1943" s="102"/>
      <c r="E1943" s="102"/>
      <c r="F1943" s="102"/>
      <c r="G1943" s="102"/>
      <c r="AH1943" s="324"/>
      <c r="AI1943" s="324"/>
      <c r="AP1943" s="324"/>
      <c r="AQ1943" s="324"/>
      <c r="BD1943" s="324"/>
      <c r="BE1943" s="324"/>
      <c r="BF1943" s="324"/>
      <c r="BG1943" s="324"/>
      <c r="BH1943" s="324"/>
      <c r="BI1943" s="324"/>
      <c r="BJ1943" s="324"/>
      <c r="BK1943" s="324"/>
      <c r="BL1943" s="324"/>
      <c r="BM1943" s="324"/>
      <c r="BN1943" s="324"/>
      <c r="BO1943" s="324"/>
      <c r="BW1943" s="325"/>
      <c r="BX1943" s="325"/>
      <c r="BY1943" s="325"/>
      <c r="BZ1943" s="325"/>
      <c r="CA1943" s="325"/>
      <c r="CB1943" s="325"/>
      <c r="CC1943" s="325"/>
      <c r="CD1943" s="325"/>
      <c r="CE1943" s="325"/>
      <c r="CF1943" s="325"/>
      <c r="CG1943" s="325"/>
      <c r="CH1943" s="325"/>
    </row>
    <row r="1944" spans="1:86" s="323" customFormat="1" x14ac:dyDescent="0.25">
      <c r="A1944" s="102"/>
      <c r="B1944" s="102"/>
      <c r="C1944" s="102"/>
      <c r="D1944" s="102"/>
      <c r="E1944" s="102"/>
      <c r="F1944" s="102"/>
      <c r="G1944" s="102"/>
      <c r="AH1944" s="324"/>
      <c r="AI1944" s="324"/>
      <c r="AP1944" s="324"/>
      <c r="AQ1944" s="324"/>
      <c r="BD1944" s="324"/>
      <c r="BE1944" s="324"/>
      <c r="BF1944" s="324"/>
      <c r="BG1944" s="324"/>
      <c r="BH1944" s="324"/>
      <c r="BI1944" s="324"/>
      <c r="BJ1944" s="324"/>
      <c r="BK1944" s="324"/>
      <c r="BL1944" s="324"/>
      <c r="BM1944" s="324"/>
      <c r="BN1944" s="324"/>
      <c r="BO1944" s="324"/>
      <c r="BW1944" s="325"/>
      <c r="BX1944" s="325"/>
      <c r="BY1944" s="325"/>
      <c r="BZ1944" s="325"/>
      <c r="CA1944" s="325"/>
      <c r="CB1944" s="325"/>
      <c r="CC1944" s="325"/>
      <c r="CD1944" s="325"/>
      <c r="CE1944" s="325"/>
      <c r="CF1944" s="325"/>
      <c r="CG1944" s="325"/>
      <c r="CH1944" s="325"/>
    </row>
    <row r="1945" spans="1:86" s="323" customFormat="1" x14ac:dyDescent="0.25">
      <c r="A1945" s="102"/>
      <c r="B1945" s="102"/>
      <c r="C1945" s="102"/>
      <c r="D1945" s="102"/>
      <c r="E1945" s="102"/>
      <c r="F1945" s="102"/>
      <c r="G1945" s="102"/>
      <c r="AH1945" s="324"/>
      <c r="AI1945" s="324"/>
      <c r="AP1945" s="324"/>
      <c r="AQ1945" s="324"/>
      <c r="BD1945" s="324"/>
      <c r="BE1945" s="324"/>
      <c r="BF1945" s="324"/>
      <c r="BG1945" s="324"/>
      <c r="BH1945" s="324"/>
      <c r="BI1945" s="324"/>
      <c r="BJ1945" s="324"/>
      <c r="BK1945" s="324"/>
      <c r="BL1945" s="324"/>
      <c r="BM1945" s="324"/>
      <c r="BN1945" s="324"/>
      <c r="BO1945" s="324"/>
      <c r="BW1945" s="325"/>
      <c r="BX1945" s="325"/>
      <c r="BY1945" s="325"/>
      <c r="BZ1945" s="325"/>
      <c r="CA1945" s="325"/>
      <c r="CB1945" s="325"/>
      <c r="CC1945" s="325"/>
      <c r="CD1945" s="325"/>
      <c r="CE1945" s="325"/>
      <c r="CF1945" s="325"/>
      <c r="CG1945" s="325"/>
      <c r="CH1945" s="325"/>
    </row>
    <row r="1946" spans="1:86" s="323" customFormat="1" x14ac:dyDescent="0.25">
      <c r="A1946" s="102"/>
      <c r="B1946" s="102"/>
      <c r="C1946" s="102"/>
      <c r="D1946" s="102"/>
      <c r="E1946" s="102"/>
      <c r="F1946" s="102"/>
      <c r="G1946" s="102"/>
      <c r="AH1946" s="324"/>
      <c r="AI1946" s="324"/>
      <c r="AP1946" s="324"/>
      <c r="AQ1946" s="324"/>
      <c r="BD1946" s="324"/>
      <c r="BE1946" s="324"/>
      <c r="BF1946" s="324"/>
      <c r="BG1946" s="324"/>
      <c r="BH1946" s="324"/>
      <c r="BI1946" s="324"/>
      <c r="BJ1946" s="324"/>
      <c r="BK1946" s="324"/>
      <c r="BL1946" s="324"/>
      <c r="BM1946" s="324"/>
      <c r="BN1946" s="324"/>
      <c r="BO1946" s="324"/>
      <c r="BW1946" s="325"/>
      <c r="BX1946" s="325"/>
      <c r="BY1946" s="325"/>
      <c r="BZ1946" s="325"/>
      <c r="CA1946" s="325"/>
      <c r="CB1946" s="325"/>
      <c r="CC1946" s="325"/>
      <c r="CD1946" s="325"/>
      <c r="CE1946" s="325"/>
      <c r="CF1946" s="325"/>
      <c r="CG1946" s="325"/>
      <c r="CH1946" s="325"/>
    </row>
    <row r="1947" spans="1:86" s="323" customFormat="1" x14ac:dyDescent="0.25">
      <c r="A1947" s="102"/>
      <c r="B1947" s="102"/>
      <c r="C1947" s="102"/>
      <c r="D1947" s="102"/>
      <c r="E1947" s="102"/>
      <c r="F1947" s="102"/>
      <c r="G1947" s="102"/>
      <c r="AH1947" s="324"/>
      <c r="AI1947" s="324"/>
      <c r="AP1947" s="324"/>
      <c r="AQ1947" s="324"/>
      <c r="BD1947" s="324"/>
      <c r="BE1947" s="324"/>
      <c r="BF1947" s="324"/>
      <c r="BG1947" s="324"/>
      <c r="BH1947" s="324"/>
      <c r="BI1947" s="324"/>
      <c r="BJ1947" s="324"/>
      <c r="BK1947" s="324"/>
      <c r="BL1947" s="324"/>
      <c r="BM1947" s="324"/>
      <c r="BN1947" s="324"/>
      <c r="BO1947" s="324"/>
      <c r="BW1947" s="325"/>
      <c r="BX1947" s="325"/>
      <c r="BY1947" s="325"/>
      <c r="BZ1947" s="325"/>
      <c r="CA1947" s="325"/>
      <c r="CB1947" s="325"/>
      <c r="CC1947" s="325"/>
      <c r="CD1947" s="325"/>
      <c r="CE1947" s="325"/>
      <c r="CF1947" s="325"/>
      <c r="CG1947" s="325"/>
      <c r="CH1947" s="325"/>
    </row>
    <row r="1948" spans="1:86" s="323" customFormat="1" x14ac:dyDescent="0.25">
      <c r="A1948" s="102"/>
      <c r="B1948" s="102"/>
      <c r="C1948" s="102"/>
      <c r="D1948" s="102"/>
      <c r="E1948" s="102"/>
      <c r="F1948" s="102"/>
      <c r="G1948" s="102"/>
      <c r="AH1948" s="324"/>
      <c r="AI1948" s="324"/>
      <c r="AP1948" s="324"/>
      <c r="AQ1948" s="324"/>
      <c r="BD1948" s="324"/>
      <c r="BE1948" s="324"/>
      <c r="BF1948" s="324"/>
      <c r="BG1948" s="324"/>
      <c r="BH1948" s="324"/>
      <c r="BI1948" s="324"/>
      <c r="BJ1948" s="324"/>
      <c r="BK1948" s="324"/>
      <c r="BL1948" s="324"/>
      <c r="BM1948" s="324"/>
      <c r="BN1948" s="324"/>
      <c r="BO1948" s="324"/>
      <c r="BW1948" s="325"/>
      <c r="BX1948" s="325"/>
      <c r="BY1948" s="325"/>
      <c r="BZ1948" s="325"/>
      <c r="CA1948" s="325"/>
      <c r="CB1948" s="325"/>
      <c r="CC1948" s="325"/>
      <c r="CD1948" s="325"/>
      <c r="CE1948" s="325"/>
      <c r="CF1948" s="325"/>
      <c r="CG1948" s="325"/>
      <c r="CH1948" s="325"/>
    </row>
    <row r="1949" spans="1:86" s="323" customFormat="1" x14ac:dyDescent="0.25">
      <c r="A1949" s="102"/>
      <c r="B1949" s="102"/>
      <c r="C1949" s="102"/>
      <c r="D1949" s="102"/>
      <c r="E1949" s="102"/>
      <c r="F1949" s="102"/>
      <c r="G1949" s="102"/>
      <c r="AH1949" s="324"/>
      <c r="AI1949" s="324"/>
      <c r="AP1949" s="324"/>
      <c r="AQ1949" s="324"/>
      <c r="BD1949" s="324"/>
      <c r="BE1949" s="324"/>
      <c r="BF1949" s="324"/>
      <c r="BG1949" s="324"/>
      <c r="BH1949" s="324"/>
      <c r="BI1949" s="324"/>
      <c r="BJ1949" s="324"/>
      <c r="BK1949" s="324"/>
      <c r="BL1949" s="324"/>
      <c r="BM1949" s="324"/>
      <c r="BN1949" s="324"/>
      <c r="BO1949" s="324"/>
      <c r="BW1949" s="325"/>
      <c r="BX1949" s="325"/>
      <c r="BY1949" s="325"/>
      <c r="BZ1949" s="325"/>
      <c r="CA1949" s="325"/>
      <c r="CB1949" s="325"/>
      <c r="CC1949" s="325"/>
      <c r="CD1949" s="325"/>
      <c r="CE1949" s="325"/>
      <c r="CF1949" s="325"/>
      <c r="CG1949" s="325"/>
      <c r="CH1949" s="325"/>
    </row>
    <row r="1950" spans="1:86" s="323" customFormat="1" x14ac:dyDescent="0.25">
      <c r="A1950" s="102"/>
      <c r="B1950" s="102"/>
      <c r="C1950" s="102"/>
      <c r="D1950" s="102"/>
      <c r="E1950" s="102"/>
      <c r="F1950" s="102"/>
      <c r="G1950" s="102"/>
      <c r="AH1950" s="324"/>
      <c r="AI1950" s="324"/>
      <c r="AP1950" s="324"/>
      <c r="AQ1950" s="324"/>
      <c r="BD1950" s="324"/>
      <c r="BE1950" s="324"/>
      <c r="BF1950" s="324"/>
      <c r="BG1950" s="324"/>
      <c r="BH1950" s="324"/>
      <c r="BI1950" s="324"/>
      <c r="BJ1950" s="324"/>
      <c r="BK1950" s="324"/>
      <c r="BL1950" s="324"/>
      <c r="BM1950" s="324"/>
      <c r="BN1950" s="324"/>
      <c r="BO1950" s="324"/>
      <c r="BW1950" s="325"/>
      <c r="BX1950" s="325"/>
      <c r="BY1950" s="325"/>
      <c r="BZ1950" s="325"/>
      <c r="CA1950" s="325"/>
      <c r="CB1950" s="325"/>
      <c r="CC1950" s="325"/>
      <c r="CD1950" s="325"/>
      <c r="CE1950" s="325"/>
      <c r="CF1950" s="325"/>
      <c r="CG1950" s="325"/>
      <c r="CH1950" s="325"/>
    </row>
    <row r="1951" spans="1:86" s="323" customFormat="1" x14ac:dyDescent="0.25">
      <c r="A1951" s="102"/>
      <c r="B1951" s="102"/>
      <c r="C1951" s="102"/>
      <c r="D1951" s="102"/>
      <c r="E1951" s="102"/>
      <c r="F1951" s="102"/>
      <c r="G1951" s="102"/>
      <c r="AH1951" s="324"/>
      <c r="AI1951" s="324"/>
      <c r="AP1951" s="324"/>
      <c r="AQ1951" s="324"/>
      <c r="BD1951" s="324"/>
      <c r="BE1951" s="324"/>
      <c r="BF1951" s="324"/>
      <c r="BG1951" s="324"/>
      <c r="BH1951" s="324"/>
      <c r="BI1951" s="324"/>
      <c r="BJ1951" s="324"/>
      <c r="BK1951" s="324"/>
      <c r="BL1951" s="324"/>
      <c r="BM1951" s="324"/>
      <c r="BN1951" s="324"/>
      <c r="BO1951" s="324"/>
      <c r="BW1951" s="325"/>
      <c r="BX1951" s="325"/>
      <c r="BY1951" s="325"/>
      <c r="BZ1951" s="325"/>
      <c r="CA1951" s="325"/>
      <c r="CB1951" s="325"/>
      <c r="CC1951" s="325"/>
      <c r="CD1951" s="325"/>
      <c r="CE1951" s="325"/>
      <c r="CF1951" s="325"/>
      <c r="CG1951" s="325"/>
      <c r="CH1951" s="325"/>
    </row>
    <row r="1952" spans="1:86" s="323" customFormat="1" x14ac:dyDescent="0.25">
      <c r="A1952" s="102"/>
      <c r="B1952" s="102"/>
      <c r="C1952" s="102"/>
      <c r="D1952" s="102"/>
      <c r="E1952" s="102"/>
      <c r="F1952" s="102"/>
      <c r="G1952" s="102"/>
      <c r="AH1952" s="324"/>
      <c r="AI1952" s="324"/>
      <c r="AP1952" s="324"/>
      <c r="AQ1952" s="324"/>
      <c r="BD1952" s="324"/>
      <c r="BE1952" s="324"/>
      <c r="BF1952" s="324"/>
      <c r="BG1952" s="324"/>
      <c r="BH1952" s="324"/>
      <c r="BI1952" s="324"/>
      <c r="BJ1952" s="324"/>
      <c r="BK1952" s="324"/>
      <c r="BL1952" s="324"/>
      <c r="BM1952" s="324"/>
      <c r="BN1952" s="324"/>
      <c r="BO1952" s="324"/>
      <c r="BW1952" s="325"/>
      <c r="BX1952" s="325"/>
      <c r="BY1952" s="325"/>
      <c r="BZ1952" s="325"/>
      <c r="CA1952" s="325"/>
      <c r="CB1952" s="325"/>
      <c r="CC1952" s="325"/>
      <c r="CD1952" s="325"/>
      <c r="CE1952" s="325"/>
      <c r="CF1952" s="325"/>
      <c r="CG1952" s="325"/>
      <c r="CH1952" s="325"/>
    </row>
    <row r="1953" spans="1:86" s="323" customFormat="1" x14ac:dyDescent="0.25">
      <c r="A1953" s="102"/>
      <c r="B1953" s="102"/>
      <c r="C1953" s="102"/>
      <c r="D1953" s="102"/>
      <c r="E1953" s="102"/>
      <c r="F1953" s="102"/>
      <c r="G1953" s="102"/>
      <c r="AH1953" s="324"/>
      <c r="AI1953" s="324"/>
      <c r="AP1953" s="324"/>
      <c r="AQ1953" s="324"/>
      <c r="BD1953" s="324"/>
      <c r="BE1953" s="324"/>
      <c r="BF1953" s="324"/>
      <c r="BG1953" s="324"/>
      <c r="BH1953" s="324"/>
      <c r="BI1953" s="324"/>
      <c r="BJ1953" s="324"/>
      <c r="BK1953" s="324"/>
      <c r="BL1953" s="324"/>
      <c r="BM1953" s="324"/>
      <c r="BN1953" s="324"/>
      <c r="BO1953" s="324"/>
      <c r="BW1953" s="325"/>
      <c r="BX1953" s="325"/>
      <c r="BY1953" s="325"/>
      <c r="BZ1953" s="325"/>
      <c r="CA1953" s="325"/>
      <c r="CB1953" s="325"/>
      <c r="CC1953" s="325"/>
      <c r="CD1953" s="325"/>
      <c r="CE1953" s="325"/>
      <c r="CF1953" s="325"/>
      <c r="CG1953" s="325"/>
      <c r="CH1953" s="325"/>
    </row>
    <row r="1954" spans="1:86" s="323" customFormat="1" x14ac:dyDescent="0.25">
      <c r="A1954" s="102"/>
      <c r="B1954" s="102"/>
      <c r="C1954" s="102"/>
      <c r="D1954" s="102"/>
      <c r="E1954" s="102"/>
      <c r="F1954" s="102"/>
      <c r="G1954" s="102"/>
      <c r="AH1954" s="324"/>
      <c r="AI1954" s="324"/>
      <c r="AP1954" s="324"/>
      <c r="AQ1954" s="324"/>
      <c r="BD1954" s="324"/>
      <c r="BE1954" s="324"/>
      <c r="BF1954" s="324"/>
      <c r="BG1954" s="324"/>
      <c r="BH1954" s="324"/>
      <c r="BI1954" s="324"/>
      <c r="BJ1954" s="324"/>
      <c r="BK1954" s="324"/>
      <c r="BL1954" s="324"/>
      <c r="BM1954" s="324"/>
      <c r="BN1954" s="324"/>
      <c r="BO1954" s="324"/>
      <c r="BW1954" s="325"/>
      <c r="BX1954" s="325"/>
      <c r="BY1954" s="325"/>
      <c r="BZ1954" s="325"/>
      <c r="CA1954" s="325"/>
      <c r="CB1954" s="325"/>
      <c r="CC1954" s="325"/>
      <c r="CD1954" s="325"/>
      <c r="CE1954" s="325"/>
      <c r="CF1954" s="325"/>
      <c r="CG1954" s="325"/>
      <c r="CH1954" s="325"/>
    </row>
    <row r="1955" spans="1:86" s="323" customFormat="1" x14ac:dyDescent="0.25">
      <c r="A1955" s="102"/>
      <c r="B1955" s="102"/>
      <c r="C1955" s="102"/>
      <c r="D1955" s="102"/>
      <c r="E1955" s="102"/>
      <c r="F1955" s="102"/>
      <c r="G1955" s="102"/>
      <c r="AH1955" s="324"/>
      <c r="AI1955" s="324"/>
      <c r="AP1955" s="324"/>
      <c r="AQ1955" s="324"/>
      <c r="BD1955" s="324"/>
      <c r="BE1955" s="324"/>
      <c r="BF1955" s="324"/>
      <c r="BG1955" s="324"/>
      <c r="BH1955" s="324"/>
      <c r="BI1955" s="324"/>
      <c r="BJ1955" s="324"/>
      <c r="BK1955" s="324"/>
      <c r="BL1955" s="324"/>
      <c r="BM1955" s="324"/>
      <c r="BN1955" s="324"/>
      <c r="BO1955" s="324"/>
      <c r="BW1955" s="325"/>
      <c r="BX1955" s="325"/>
      <c r="BY1955" s="325"/>
      <c r="BZ1955" s="325"/>
      <c r="CA1955" s="325"/>
      <c r="CB1955" s="325"/>
      <c r="CC1955" s="325"/>
      <c r="CD1955" s="325"/>
      <c r="CE1955" s="325"/>
      <c r="CF1955" s="325"/>
      <c r="CG1955" s="325"/>
      <c r="CH1955" s="325"/>
    </row>
    <row r="1956" spans="1:86" s="323" customFormat="1" x14ac:dyDescent="0.25">
      <c r="A1956" s="102"/>
      <c r="B1956" s="102"/>
      <c r="C1956" s="102"/>
      <c r="D1956" s="102"/>
      <c r="E1956" s="102"/>
      <c r="F1956" s="102"/>
      <c r="G1956" s="102"/>
      <c r="AH1956" s="324"/>
      <c r="AI1956" s="324"/>
      <c r="AP1956" s="324"/>
      <c r="AQ1956" s="324"/>
      <c r="BD1956" s="324"/>
      <c r="BE1956" s="324"/>
      <c r="BF1956" s="324"/>
      <c r="BG1956" s="324"/>
      <c r="BH1956" s="324"/>
      <c r="BI1956" s="324"/>
      <c r="BJ1956" s="324"/>
      <c r="BK1956" s="324"/>
      <c r="BL1956" s="324"/>
      <c r="BM1956" s="324"/>
      <c r="BN1956" s="324"/>
      <c r="BO1956" s="324"/>
      <c r="BW1956" s="325"/>
      <c r="BX1956" s="325"/>
      <c r="BY1956" s="325"/>
      <c r="BZ1956" s="325"/>
      <c r="CA1956" s="325"/>
      <c r="CB1956" s="325"/>
      <c r="CC1956" s="325"/>
      <c r="CD1956" s="325"/>
      <c r="CE1956" s="325"/>
      <c r="CF1956" s="325"/>
      <c r="CG1956" s="325"/>
      <c r="CH1956" s="325"/>
    </row>
    <row r="1957" spans="1:86" s="323" customFormat="1" x14ac:dyDescent="0.25">
      <c r="A1957" s="102"/>
      <c r="B1957" s="102"/>
      <c r="C1957" s="102"/>
      <c r="D1957" s="102"/>
      <c r="E1957" s="102"/>
      <c r="F1957" s="102"/>
      <c r="G1957" s="102"/>
      <c r="AH1957" s="324"/>
      <c r="AI1957" s="324"/>
      <c r="AP1957" s="324"/>
      <c r="AQ1957" s="324"/>
      <c r="BD1957" s="324"/>
      <c r="BE1957" s="324"/>
      <c r="BF1957" s="324"/>
      <c r="BG1957" s="324"/>
      <c r="BH1957" s="324"/>
      <c r="BI1957" s="324"/>
      <c r="BJ1957" s="324"/>
      <c r="BK1957" s="324"/>
      <c r="BL1957" s="324"/>
      <c r="BM1957" s="324"/>
      <c r="BN1957" s="324"/>
      <c r="BO1957" s="324"/>
      <c r="BW1957" s="325"/>
      <c r="BX1957" s="325"/>
      <c r="BY1957" s="325"/>
      <c r="BZ1957" s="325"/>
      <c r="CA1957" s="325"/>
      <c r="CB1957" s="325"/>
      <c r="CC1957" s="325"/>
      <c r="CD1957" s="325"/>
      <c r="CE1957" s="325"/>
      <c r="CF1957" s="325"/>
      <c r="CG1957" s="325"/>
      <c r="CH1957" s="325"/>
    </row>
    <row r="1958" spans="1:86" s="323" customFormat="1" x14ac:dyDescent="0.25">
      <c r="A1958" s="102"/>
      <c r="B1958" s="102"/>
      <c r="C1958" s="102"/>
      <c r="D1958" s="102"/>
      <c r="E1958" s="102"/>
      <c r="F1958" s="102"/>
      <c r="G1958" s="102"/>
      <c r="AH1958" s="324"/>
      <c r="AI1958" s="324"/>
      <c r="AP1958" s="324"/>
      <c r="AQ1958" s="324"/>
      <c r="BD1958" s="324"/>
      <c r="BE1958" s="324"/>
      <c r="BF1958" s="324"/>
      <c r="BG1958" s="324"/>
      <c r="BH1958" s="324"/>
      <c r="BI1958" s="324"/>
      <c r="BJ1958" s="324"/>
      <c r="BK1958" s="324"/>
      <c r="BL1958" s="324"/>
      <c r="BM1958" s="324"/>
      <c r="BN1958" s="324"/>
      <c r="BO1958" s="324"/>
      <c r="BW1958" s="325"/>
      <c r="BX1958" s="325"/>
      <c r="BY1958" s="325"/>
      <c r="BZ1958" s="325"/>
      <c r="CA1958" s="325"/>
      <c r="CB1958" s="325"/>
      <c r="CC1958" s="325"/>
      <c r="CD1958" s="325"/>
      <c r="CE1958" s="325"/>
      <c r="CF1958" s="325"/>
      <c r="CG1958" s="325"/>
      <c r="CH1958" s="325"/>
    </row>
    <row r="1959" spans="1:86" s="323" customFormat="1" x14ac:dyDescent="0.25">
      <c r="A1959" s="102"/>
      <c r="B1959" s="102"/>
      <c r="C1959" s="102"/>
      <c r="D1959" s="102"/>
      <c r="E1959" s="102"/>
      <c r="F1959" s="102"/>
      <c r="G1959" s="102"/>
      <c r="AH1959" s="324"/>
      <c r="AI1959" s="324"/>
      <c r="AP1959" s="324"/>
      <c r="AQ1959" s="324"/>
      <c r="BD1959" s="324"/>
      <c r="BE1959" s="324"/>
      <c r="BF1959" s="324"/>
      <c r="BG1959" s="324"/>
      <c r="BH1959" s="324"/>
      <c r="BI1959" s="324"/>
      <c r="BJ1959" s="324"/>
      <c r="BK1959" s="324"/>
      <c r="BL1959" s="324"/>
      <c r="BM1959" s="324"/>
      <c r="BN1959" s="324"/>
      <c r="BO1959" s="324"/>
      <c r="BW1959" s="325"/>
      <c r="BX1959" s="325"/>
      <c r="BY1959" s="325"/>
      <c r="BZ1959" s="325"/>
      <c r="CA1959" s="325"/>
      <c r="CB1959" s="325"/>
      <c r="CC1959" s="325"/>
      <c r="CD1959" s="325"/>
      <c r="CE1959" s="325"/>
      <c r="CF1959" s="325"/>
      <c r="CG1959" s="325"/>
      <c r="CH1959" s="325"/>
    </row>
    <row r="1960" spans="1:86" s="323" customFormat="1" x14ac:dyDescent="0.25">
      <c r="A1960" s="102"/>
      <c r="B1960" s="102"/>
      <c r="C1960" s="102"/>
      <c r="D1960" s="102"/>
      <c r="E1960" s="102"/>
      <c r="F1960" s="102"/>
      <c r="G1960" s="102"/>
      <c r="AH1960" s="324"/>
      <c r="AI1960" s="324"/>
      <c r="AP1960" s="324"/>
      <c r="AQ1960" s="324"/>
      <c r="BD1960" s="324"/>
      <c r="BE1960" s="324"/>
      <c r="BF1960" s="324"/>
      <c r="BG1960" s="324"/>
      <c r="BH1960" s="324"/>
      <c r="BI1960" s="324"/>
      <c r="BJ1960" s="324"/>
      <c r="BK1960" s="324"/>
      <c r="BL1960" s="324"/>
      <c r="BM1960" s="324"/>
      <c r="BN1960" s="324"/>
      <c r="BO1960" s="324"/>
      <c r="BW1960" s="325"/>
      <c r="BX1960" s="325"/>
      <c r="BY1960" s="325"/>
      <c r="BZ1960" s="325"/>
      <c r="CA1960" s="325"/>
      <c r="CB1960" s="325"/>
      <c r="CC1960" s="325"/>
      <c r="CD1960" s="325"/>
      <c r="CE1960" s="325"/>
      <c r="CF1960" s="325"/>
      <c r="CG1960" s="325"/>
      <c r="CH1960" s="325"/>
    </row>
    <row r="1961" spans="1:86" s="323" customFormat="1" x14ac:dyDescent="0.25">
      <c r="A1961" s="102"/>
      <c r="B1961" s="102"/>
      <c r="C1961" s="102"/>
      <c r="D1961" s="102"/>
      <c r="E1961" s="102"/>
      <c r="F1961" s="102"/>
      <c r="G1961" s="102"/>
      <c r="AH1961" s="324"/>
      <c r="AI1961" s="324"/>
      <c r="AP1961" s="324"/>
      <c r="AQ1961" s="324"/>
      <c r="BD1961" s="324"/>
      <c r="BE1961" s="324"/>
      <c r="BF1961" s="324"/>
      <c r="BG1961" s="324"/>
      <c r="BH1961" s="324"/>
      <c r="BI1961" s="324"/>
      <c r="BJ1961" s="324"/>
      <c r="BK1961" s="324"/>
      <c r="BL1961" s="324"/>
      <c r="BM1961" s="324"/>
      <c r="BN1961" s="324"/>
      <c r="BO1961" s="324"/>
      <c r="BW1961" s="325"/>
      <c r="BX1961" s="325"/>
      <c r="BY1961" s="325"/>
      <c r="BZ1961" s="325"/>
      <c r="CA1961" s="325"/>
      <c r="CB1961" s="325"/>
      <c r="CC1961" s="325"/>
      <c r="CD1961" s="325"/>
      <c r="CE1961" s="325"/>
      <c r="CF1961" s="325"/>
      <c r="CG1961" s="325"/>
      <c r="CH1961" s="325"/>
    </row>
    <row r="1962" spans="1:86" s="323" customFormat="1" x14ac:dyDescent="0.25">
      <c r="A1962" s="102"/>
      <c r="B1962" s="102"/>
      <c r="C1962" s="102"/>
      <c r="D1962" s="102"/>
      <c r="E1962" s="102"/>
      <c r="F1962" s="102"/>
      <c r="G1962" s="102"/>
      <c r="AH1962" s="324"/>
      <c r="AI1962" s="324"/>
      <c r="AP1962" s="324"/>
      <c r="AQ1962" s="324"/>
      <c r="BD1962" s="324"/>
      <c r="BE1962" s="324"/>
      <c r="BF1962" s="324"/>
      <c r="BG1962" s="324"/>
      <c r="BH1962" s="324"/>
      <c r="BI1962" s="324"/>
      <c r="BJ1962" s="324"/>
      <c r="BK1962" s="324"/>
      <c r="BL1962" s="324"/>
      <c r="BM1962" s="324"/>
      <c r="BN1962" s="324"/>
      <c r="BO1962" s="324"/>
      <c r="BW1962" s="325"/>
      <c r="BX1962" s="325"/>
      <c r="BY1962" s="325"/>
      <c r="BZ1962" s="325"/>
      <c r="CA1962" s="325"/>
      <c r="CB1962" s="325"/>
      <c r="CC1962" s="325"/>
      <c r="CD1962" s="325"/>
      <c r="CE1962" s="325"/>
      <c r="CF1962" s="325"/>
      <c r="CG1962" s="325"/>
      <c r="CH1962" s="325"/>
    </row>
    <row r="1963" spans="1:86" s="323" customFormat="1" x14ac:dyDescent="0.25">
      <c r="A1963" s="102"/>
      <c r="B1963" s="102"/>
      <c r="C1963" s="102"/>
      <c r="D1963" s="102"/>
      <c r="E1963" s="102"/>
      <c r="F1963" s="102"/>
      <c r="G1963" s="102"/>
      <c r="AH1963" s="324"/>
      <c r="AI1963" s="324"/>
      <c r="AP1963" s="324"/>
      <c r="AQ1963" s="324"/>
      <c r="BD1963" s="324"/>
      <c r="BE1963" s="324"/>
      <c r="BF1963" s="324"/>
      <c r="BG1963" s="324"/>
      <c r="BH1963" s="324"/>
      <c r="BI1963" s="324"/>
      <c r="BJ1963" s="324"/>
      <c r="BK1963" s="324"/>
      <c r="BL1963" s="324"/>
      <c r="BM1963" s="324"/>
      <c r="BN1963" s="324"/>
      <c r="BO1963" s="324"/>
      <c r="BW1963" s="325"/>
      <c r="BX1963" s="325"/>
      <c r="BY1963" s="325"/>
      <c r="BZ1963" s="325"/>
      <c r="CA1963" s="325"/>
      <c r="CB1963" s="325"/>
      <c r="CC1963" s="325"/>
      <c r="CD1963" s="325"/>
      <c r="CE1963" s="325"/>
      <c r="CF1963" s="325"/>
      <c r="CG1963" s="325"/>
      <c r="CH1963" s="325"/>
    </row>
    <row r="1964" spans="1:86" s="323" customFormat="1" x14ac:dyDescent="0.25">
      <c r="A1964" s="102"/>
      <c r="B1964" s="102"/>
      <c r="C1964" s="102"/>
      <c r="D1964" s="102"/>
      <c r="E1964" s="102"/>
      <c r="F1964" s="102"/>
      <c r="G1964" s="102"/>
      <c r="AH1964" s="324"/>
      <c r="AI1964" s="324"/>
      <c r="AP1964" s="324"/>
      <c r="AQ1964" s="324"/>
      <c r="BD1964" s="324"/>
      <c r="BE1964" s="324"/>
      <c r="BF1964" s="324"/>
      <c r="BG1964" s="324"/>
      <c r="BH1964" s="324"/>
      <c r="BI1964" s="324"/>
      <c r="BJ1964" s="324"/>
      <c r="BK1964" s="324"/>
      <c r="BL1964" s="324"/>
      <c r="BM1964" s="324"/>
      <c r="BN1964" s="324"/>
      <c r="BO1964" s="324"/>
      <c r="BW1964" s="325"/>
      <c r="BX1964" s="325"/>
      <c r="BY1964" s="325"/>
      <c r="BZ1964" s="325"/>
      <c r="CA1964" s="325"/>
      <c r="CB1964" s="325"/>
      <c r="CC1964" s="325"/>
      <c r="CD1964" s="325"/>
      <c r="CE1964" s="325"/>
      <c r="CF1964" s="325"/>
      <c r="CG1964" s="325"/>
      <c r="CH1964" s="325"/>
    </row>
    <row r="1965" spans="1:86" s="323" customFormat="1" x14ac:dyDescent="0.25">
      <c r="A1965" s="102"/>
      <c r="B1965" s="102"/>
      <c r="C1965" s="102"/>
      <c r="D1965" s="102"/>
      <c r="E1965" s="102"/>
      <c r="F1965" s="102"/>
      <c r="G1965" s="102"/>
      <c r="AH1965" s="324"/>
      <c r="AI1965" s="324"/>
      <c r="AP1965" s="324"/>
      <c r="AQ1965" s="324"/>
      <c r="BD1965" s="324"/>
      <c r="BE1965" s="324"/>
      <c r="BF1965" s="324"/>
      <c r="BG1965" s="324"/>
      <c r="BH1965" s="324"/>
      <c r="BI1965" s="324"/>
      <c r="BJ1965" s="324"/>
      <c r="BK1965" s="324"/>
      <c r="BL1965" s="324"/>
      <c r="BM1965" s="324"/>
      <c r="BN1965" s="324"/>
      <c r="BO1965" s="324"/>
      <c r="BW1965" s="325"/>
      <c r="BX1965" s="325"/>
      <c r="BY1965" s="325"/>
      <c r="BZ1965" s="325"/>
      <c r="CA1965" s="325"/>
      <c r="CB1965" s="325"/>
      <c r="CC1965" s="325"/>
      <c r="CD1965" s="325"/>
      <c r="CE1965" s="325"/>
      <c r="CF1965" s="325"/>
      <c r="CG1965" s="325"/>
      <c r="CH1965" s="325"/>
    </row>
    <row r="1966" spans="1:86" s="323" customFormat="1" x14ac:dyDescent="0.25">
      <c r="A1966" s="102"/>
      <c r="B1966" s="102"/>
      <c r="C1966" s="102"/>
      <c r="D1966" s="102"/>
      <c r="E1966" s="102"/>
      <c r="F1966" s="102"/>
      <c r="G1966" s="102"/>
      <c r="AH1966" s="324"/>
      <c r="AI1966" s="324"/>
      <c r="AP1966" s="324"/>
      <c r="AQ1966" s="324"/>
      <c r="BD1966" s="324"/>
      <c r="BE1966" s="324"/>
      <c r="BF1966" s="324"/>
      <c r="BG1966" s="324"/>
      <c r="BH1966" s="324"/>
      <c r="BI1966" s="324"/>
      <c r="BJ1966" s="324"/>
      <c r="BK1966" s="324"/>
      <c r="BL1966" s="324"/>
      <c r="BM1966" s="324"/>
      <c r="BN1966" s="324"/>
      <c r="BO1966" s="324"/>
      <c r="BW1966" s="325"/>
      <c r="BX1966" s="325"/>
      <c r="BY1966" s="325"/>
      <c r="BZ1966" s="325"/>
      <c r="CA1966" s="325"/>
      <c r="CB1966" s="325"/>
      <c r="CC1966" s="325"/>
      <c r="CD1966" s="325"/>
      <c r="CE1966" s="325"/>
      <c r="CF1966" s="325"/>
      <c r="CG1966" s="325"/>
      <c r="CH1966" s="325"/>
    </row>
    <row r="1967" spans="1:86" s="323" customFormat="1" x14ac:dyDescent="0.25">
      <c r="A1967" s="102"/>
      <c r="B1967" s="102"/>
      <c r="C1967" s="102"/>
      <c r="D1967" s="102"/>
      <c r="E1967" s="102"/>
      <c r="F1967" s="102"/>
      <c r="G1967" s="102"/>
      <c r="AH1967" s="324"/>
      <c r="AI1967" s="324"/>
      <c r="AP1967" s="324"/>
      <c r="AQ1967" s="324"/>
      <c r="BD1967" s="324"/>
      <c r="BE1967" s="324"/>
      <c r="BF1967" s="324"/>
      <c r="BG1967" s="324"/>
      <c r="BH1967" s="324"/>
      <c r="BI1967" s="324"/>
      <c r="BJ1967" s="324"/>
      <c r="BK1967" s="324"/>
      <c r="BL1967" s="324"/>
      <c r="BM1967" s="324"/>
      <c r="BN1967" s="324"/>
      <c r="BO1967" s="324"/>
      <c r="BW1967" s="325"/>
      <c r="BX1967" s="325"/>
      <c r="BY1967" s="325"/>
      <c r="BZ1967" s="325"/>
      <c r="CA1967" s="325"/>
      <c r="CB1967" s="325"/>
      <c r="CC1967" s="325"/>
      <c r="CD1967" s="325"/>
      <c r="CE1967" s="325"/>
      <c r="CF1967" s="325"/>
      <c r="CG1967" s="325"/>
      <c r="CH1967" s="325"/>
    </row>
    <row r="1968" spans="1:86" s="323" customFormat="1" x14ac:dyDescent="0.25">
      <c r="A1968" s="102"/>
      <c r="B1968" s="102"/>
      <c r="C1968" s="102"/>
      <c r="D1968" s="102"/>
      <c r="E1968" s="102"/>
      <c r="F1968" s="102"/>
      <c r="G1968" s="102"/>
      <c r="AH1968" s="324"/>
      <c r="AI1968" s="324"/>
      <c r="AP1968" s="324"/>
      <c r="AQ1968" s="324"/>
      <c r="BD1968" s="324"/>
      <c r="BE1968" s="324"/>
      <c r="BF1968" s="324"/>
      <c r="BG1968" s="324"/>
      <c r="BH1968" s="324"/>
      <c r="BI1968" s="324"/>
      <c r="BJ1968" s="324"/>
      <c r="BK1968" s="324"/>
      <c r="BL1968" s="324"/>
      <c r="BM1968" s="324"/>
      <c r="BN1968" s="324"/>
      <c r="BO1968" s="324"/>
      <c r="BW1968" s="325"/>
      <c r="BX1968" s="325"/>
      <c r="BY1968" s="325"/>
      <c r="BZ1968" s="325"/>
      <c r="CA1968" s="325"/>
      <c r="CB1968" s="325"/>
      <c r="CC1968" s="325"/>
      <c r="CD1968" s="325"/>
      <c r="CE1968" s="325"/>
      <c r="CF1968" s="325"/>
      <c r="CG1968" s="325"/>
      <c r="CH1968" s="325"/>
    </row>
    <row r="1969" spans="1:86" s="323" customFormat="1" x14ac:dyDescent="0.25">
      <c r="A1969" s="102"/>
      <c r="B1969" s="102"/>
      <c r="C1969" s="102"/>
      <c r="D1969" s="102"/>
      <c r="E1969" s="102"/>
      <c r="F1969" s="102"/>
      <c r="G1969" s="102"/>
      <c r="AH1969" s="324"/>
      <c r="AI1969" s="324"/>
      <c r="AP1969" s="324"/>
      <c r="AQ1969" s="324"/>
      <c r="BD1969" s="324"/>
      <c r="BE1969" s="324"/>
      <c r="BF1969" s="324"/>
      <c r="BG1969" s="324"/>
      <c r="BH1969" s="324"/>
      <c r="BI1969" s="324"/>
      <c r="BJ1969" s="324"/>
      <c r="BK1969" s="324"/>
      <c r="BL1969" s="324"/>
      <c r="BM1969" s="324"/>
      <c r="BN1969" s="324"/>
      <c r="BO1969" s="324"/>
      <c r="BW1969" s="325"/>
      <c r="BX1969" s="325"/>
      <c r="BY1969" s="325"/>
      <c r="BZ1969" s="325"/>
      <c r="CA1969" s="325"/>
      <c r="CB1969" s="325"/>
      <c r="CC1969" s="325"/>
      <c r="CD1969" s="325"/>
      <c r="CE1969" s="325"/>
      <c r="CF1969" s="325"/>
      <c r="CG1969" s="325"/>
      <c r="CH1969" s="325"/>
    </row>
    <row r="1970" spans="1:86" s="323" customFormat="1" x14ac:dyDescent="0.25">
      <c r="A1970" s="102"/>
      <c r="B1970" s="102"/>
      <c r="C1970" s="102"/>
      <c r="D1970" s="102"/>
      <c r="E1970" s="102"/>
      <c r="F1970" s="102"/>
      <c r="G1970" s="102"/>
      <c r="AH1970" s="324"/>
      <c r="AI1970" s="324"/>
      <c r="AP1970" s="324"/>
      <c r="AQ1970" s="324"/>
      <c r="BD1970" s="324"/>
      <c r="BE1970" s="324"/>
      <c r="BF1970" s="324"/>
      <c r="BG1970" s="324"/>
      <c r="BH1970" s="324"/>
      <c r="BI1970" s="324"/>
      <c r="BJ1970" s="324"/>
      <c r="BK1970" s="324"/>
      <c r="BL1970" s="324"/>
      <c r="BM1970" s="324"/>
      <c r="BN1970" s="324"/>
      <c r="BO1970" s="324"/>
      <c r="BW1970" s="325"/>
      <c r="BX1970" s="325"/>
      <c r="BY1970" s="325"/>
      <c r="BZ1970" s="325"/>
      <c r="CA1970" s="325"/>
      <c r="CB1970" s="325"/>
      <c r="CC1970" s="325"/>
      <c r="CD1970" s="325"/>
      <c r="CE1970" s="325"/>
      <c r="CF1970" s="325"/>
      <c r="CG1970" s="325"/>
      <c r="CH1970" s="325"/>
    </row>
    <row r="1971" spans="1:86" s="323" customFormat="1" x14ac:dyDescent="0.25">
      <c r="A1971" s="102"/>
      <c r="B1971" s="102"/>
      <c r="C1971" s="102"/>
      <c r="D1971" s="102"/>
      <c r="E1971" s="102"/>
      <c r="F1971" s="102"/>
      <c r="G1971" s="102"/>
      <c r="AH1971" s="324"/>
      <c r="AI1971" s="324"/>
      <c r="AP1971" s="324"/>
      <c r="AQ1971" s="324"/>
      <c r="BD1971" s="324"/>
      <c r="BE1971" s="324"/>
      <c r="BF1971" s="324"/>
      <c r="BG1971" s="324"/>
      <c r="BH1971" s="324"/>
      <c r="BI1971" s="324"/>
      <c r="BJ1971" s="324"/>
      <c r="BK1971" s="324"/>
      <c r="BL1971" s="324"/>
      <c r="BM1971" s="324"/>
      <c r="BN1971" s="324"/>
      <c r="BO1971" s="324"/>
      <c r="BW1971" s="325"/>
      <c r="BX1971" s="325"/>
      <c r="BY1971" s="325"/>
      <c r="BZ1971" s="325"/>
      <c r="CA1971" s="325"/>
      <c r="CB1971" s="325"/>
      <c r="CC1971" s="325"/>
      <c r="CD1971" s="325"/>
      <c r="CE1971" s="325"/>
      <c r="CF1971" s="325"/>
      <c r="CG1971" s="325"/>
      <c r="CH1971" s="325"/>
    </row>
    <row r="1972" spans="1:86" s="323" customFormat="1" x14ac:dyDescent="0.25">
      <c r="A1972" s="102"/>
      <c r="B1972" s="102"/>
      <c r="C1972" s="102"/>
      <c r="D1972" s="102"/>
      <c r="E1972" s="102"/>
      <c r="F1972" s="102"/>
      <c r="G1972" s="102"/>
      <c r="AH1972" s="324"/>
      <c r="AI1972" s="324"/>
      <c r="AP1972" s="324"/>
      <c r="AQ1972" s="324"/>
      <c r="BD1972" s="324"/>
      <c r="BE1972" s="324"/>
      <c r="BF1972" s="324"/>
      <c r="BG1972" s="324"/>
      <c r="BH1972" s="324"/>
      <c r="BI1972" s="324"/>
      <c r="BJ1972" s="324"/>
      <c r="BK1972" s="324"/>
      <c r="BL1972" s="324"/>
      <c r="BM1972" s="324"/>
      <c r="BN1972" s="324"/>
      <c r="BO1972" s="324"/>
      <c r="BW1972" s="325"/>
      <c r="BX1972" s="325"/>
      <c r="BY1972" s="325"/>
      <c r="BZ1972" s="325"/>
      <c r="CA1972" s="325"/>
      <c r="CB1972" s="325"/>
      <c r="CC1972" s="325"/>
      <c r="CD1972" s="325"/>
      <c r="CE1972" s="325"/>
      <c r="CF1972" s="325"/>
      <c r="CG1972" s="325"/>
      <c r="CH1972" s="325"/>
    </row>
    <row r="1973" spans="1:86" s="323" customFormat="1" x14ac:dyDescent="0.25">
      <c r="A1973" s="102"/>
      <c r="B1973" s="102"/>
      <c r="C1973" s="102"/>
      <c r="D1973" s="102"/>
      <c r="E1973" s="102"/>
      <c r="F1973" s="102"/>
      <c r="G1973" s="102"/>
      <c r="AH1973" s="324"/>
      <c r="AI1973" s="324"/>
      <c r="AP1973" s="324"/>
      <c r="AQ1973" s="324"/>
      <c r="BD1973" s="324"/>
      <c r="BE1973" s="324"/>
      <c r="BF1973" s="324"/>
      <c r="BG1973" s="324"/>
      <c r="BH1973" s="324"/>
      <c r="BI1973" s="324"/>
      <c r="BJ1973" s="324"/>
      <c r="BK1973" s="324"/>
      <c r="BL1973" s="324"/>
      <c r="BM1973" s="324"/>
      <c r="BN1973" s="324"/>
      <c r="BO1973" s="324"/>
      <c r="BW1973" s="325"/>
      <c r="BX1973" s="325"/>
      <c r="BY1973" s="325"/>
      <c r="BZ1973" s="325"/>
      <c r="CA1973" s="325"/>
      <c r="CB1973" s="325"/>
      <c r="CC1973" s="325"/>
      <c r="CD1973" s="325"/>
      <c r="CE1973" s="325"/>
      <c r="CF1973" s="325"/>
      <c r="CG1973" s="325"/>
      <c r="CH1973" s="325"/>
    </row>
    <row r="1974" spans="1:86" s="323" customFormat="1" x14ac:dyDescent="0.25">
      <c r="A1974" s="102"/>
      <c r="B1974" s="102"/>
      <c r="C1974" s="102"/>
      <c r="D1974" s="102"/>
      <c r="E1974" s="102"/>
      <c r="F1974" s="102"/>
      <c r="G1974" s="102"/>
      <c r="AH1974" s="324"/>
      <c r="AI1974" s="324"/>
      <c r="AP1974" s="324"/>
      <c r="AQ1974" s="324"/>
      <c r="BD1974" s="324"/>
      <c r="BE1974" s="324"/>
      <c r="BF1974" s="324"/>
      <c r="BG1974" s="324"/>
      <c r="BH1974" s="324"/>
      <c r="BI1974" s="324"/>
      <c r="BJ1974" s="324"/>
      <c r="BK1974" s="324"/>
      <c r="BL1974" s="324"/>
      <c r="BM1974" s="324"/>
      <c r="BN1974" s="324"/>
      <c r="BO1974" s="324"/>
      <c r="BW1974" s="325"/>
      <c r="BX1974" s="325"/>
      <c r="BY1974" s="325"/>
      <c r="BZ1974" s="325"/>
      <c r="CA1974" s="325"/>
      <c r="CB1974" s="325"/>
      <c r="CC1974" s="325"/>
      <c r="CD1974" s="325"/>
      <c r="CE1974" s="325"/>
      <c r="CF1974" s="325"/>
      <c r="CG1974" s="325"/>
      <c r="CH1974" s="325"/>
    </row>
    <row r="1975" spans="1:86" s="323" customFormat="1" x14ac:dyDescent="0.25">
      <c r="A1975" s="102"/>
      <c r="B1975" s="102"/>
      <c r="C1975" s="102"/>
      <c r="D1975" s="102"/>
      <c r="E1975" s="102"/>
      <c r="F1975" s="102"/>
      <c r="G1975" s="102"/>
      <c r="AH1975" s="324"/>
      <c r="AI1975" s="324"/>
      <c r="AP1975" s="324"/>
      <c r="AQ1975" s="324"/>
      <c r="BD1975" s="324"/>
      <c r="BE1975" s="324"/>
      <c r="BF1975" s="324"/>
      <c r="BG1975" s="324"/>
      <c r="BH1975" s="324"/>
      <c r="BI1975" s="324"/>
      <c r="BJ1975" s="324"/>
      <c r="BK1975" s="324"/>
      <c r="BL1975" s="324"/>
      <c r="BM1975" s="324"/>
      <c r="BN1975" s="324"/>
      <c r="BO1975" s="324"/>
      <c r="BW1975" s="325"/>
      <c r="BX1975" s="325"/>
      <c r="BY1975" s="325"/>
      <c r="BZ1975" s="325"/>
      <c r="CA1975" s="325"/>
      <c r="CB1975" s="325"/>
      <c r="CC1975" s="325"/>
      <c r="CD1975" s="325"/>
      <c r="CE1975" s="325"/>
      <c r="CF1975" s="325"/>
      <c r="CG1975" s="325"/>
      <c r="CH1975" s="325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68770-8B41-4FBD-893A-3A477E7D722F}">
  <sheetPr>
    <tabColor rgb="FFC00000"/>
    <pageSetUpPr fitToPage="1"/>
  </sheetPr>
  <dimension ref="A1:AJ60"/>
  <sheetViews>
    <sheetView zoomScale="70" zoomScaleNormal="70" workbookViewId="0">
      <pane ySplit="5" topLeftCell="A32" activePane="bottomLeft" state="frozen"/>
      <selection pane="bottomLeft" activeCell="I18" sqref="I18"/>
    </sheetView>
  </sheetViews>
  <sheetFormatPr defaultColWidth="9.140625" defaultRowHeight="11.25" customHeight="1" outlineLevelCol="1" x14ac:dyDescent="0.2"/>
  <cols>
    <col min="1" max="1" width="7" style="308" customWidth="1"/>
    <col min="2" max="2" width="32.28515625" style="308" customWidth="1"/>
    <col min="3" max="3" width="23" style="769" hidden="1" customWidth="1"/>
    <col min="4" max="4" width="7" style="769" customWidth="1"/>
    <col min="5" max="5" width="11.140625" style="769" customWidth="1"/>
    <col min="6" max="6" width="11.140625" style="863" customWidth="1"/>
    <col min="7" max="7" width="10" style="769" customWidth="1"/>
    <col min="8" max="8" width="13" style="769" customWidth="1"/>
    <col min="9" max="9" width="8.7109375" style="770" customWidth="1"/>
    <col min="10" max="10" width="13.28515625" style="769" customWidth="1"/>
    <col min="11" max="11" width="7.42578125" style="770" customWidth="1"/>
    <col min="12" max="12" width="11.7109375" style="769" customWidth="1"/>
    <col min="13" max="13" width="7.28515625" style="770" customWidth="1"/>
    <col min="14" max="14" width="11.7109375" style="769" customWidth="1"/>
    <col min="15" max="15" width="7.28515625" style="770" customWidth="1" outlineLevel="1"/>
    <col min="16" max="16" width="11.7109375" style="769" customWidth="1" outlineLevel="1"/>
    <col min="17" max="17" width="7.28515625" style="770" customWidth="1" outlineLevel="1"/>
    <col min="18" max="18" width="11.7109375" style="769" customWidth="1" outlineLevel="1"/>
    <col min="19" max="19" width="7.28515625" style="770" customWidth="1" outlineLevel="1"/>
    <col min="20" max="20" width="11.7109375" style="769" customWidth="1" outlineLevel="1"/>
    <col min="21" max="21" width="7.28515625" style="770" customWidth="1" outlineLevel="1"/>
    <col min="22" max="22" width="11.7109375" style="769" customWidth="1" outlineLevel="1"/>
    <col min="23" max="23" width="8.28515625" style="770" customWidth="1"/>
    <col min="24" max="24" width="13.85546875" style="769" customWidth="1"/>
    <col min="25" max="25" width="8.140625" style="770" customWidth="1"/>
    <col min="26" max="26" width="13.85546875" style="769" customWidth="1"/>
    <col min="27" max="27" width="21" style="308" customWidth="1"/>
    <col min="28" max="28" width="13.28515625" style="308" customWidth="1"/>
    <col min="29" max="43" width="10.7109375" style="308" customWidth="1"/>
    <col min="44" max="16384" width="9.140625" style="308"/>
  </cols>
  <sheetData>
    <row r="1" spans="1:28" s="338" customFormat="1" ht="15" customHeight="1" x14ac:dyDescent="0.25">
      <c r="A1" s="631" t="s">
        <v>9</v>
      </c>
      <c r="B1" s="631"/>
      <c r="C1" s="632"/>
      <c r="D1" s="632"/>
      <c r="E1" s="632"/>
      <c r="F1" s="846"/>
      <c r="G1" s="632"/>
      <c r="H1" s="632"/>
      <c r="I1" s="633"/>
      <c r="J1" s="632"/>
      <c r="K1" s="633"/>
      <c r="L1" s="632"/>
      <c r="M1" s="633"/>
      <c r="N1" s="632"/>
      <c r="O1" s="633"/>
      <c r="P1" s="632"/>
      <c r="Q1" s="633"/>
      <c r="R1" s="632"/>
      <c r="S1" s="633"/>
      <c r="T1" s="632"/>
      <c r="U1" s="633"/>
      <c r="V1" s="632"/>
      <c r="W1" s="633"/>
      <c r="X1" s="632"/>
      <c r="Y1" s="633"/>
      <c r="Z1" s="632"/>
    </row>
    <row r="2" spans="1:28" s="338" customFormat="1" ht="6.75" customHeight="1" x14ac:dyDescent="0.25">
      <c r="A2" s="634"/>
      <c r="B2" s="635"/>
      <c r="C2" s="636"/>
      <c r="D2" s="636"/>
      <c r="E2" s="636"/>
      <c r="F2" s="845"/>
      <c r="G2" s="636"/>
      <c r="H2" s="636"/>
      <c r="I2" s="637"/>
      <c r="J2" s="636"/>
      <c r="K2" s="637"/>
      <c r="L2" s="636"/>
      <c r="M2" s="637"/>
      <c r="N2" s="636"/>
      <c r="O2" s="637"/>
      <c r="P2" s="636"/>
      <c r="Q2" s="637"/>
      <c r="R2" s="636"/>
      <c r="S2" s="637"/>
      <c r="T2" s="636"/>
      <c r="U2" s="637"/>
      <c r="V2" s="636"/>
      <c r="W2" s="637"/>
      <c r="X2" s="636"/>
      <c r="Y2" s="637"/>
      <c r="Z2" s="636"/>
    </row>
    <row r="3" spans="1:28" s="338" customFormat="1" ht="15" customHeight="1" thickBot="1" x14ac:dyDescent="0.3">
      <c r="A3" s="638" t="s">
        <v>611</v>
      </c>
      <c r="B3" s="638"/>
      <c r="C3" s="639"/>
      <c r="D3" s="639"/>
      <c r="E3" s="639"/>
      <c r="F3" s="847"/>
      <c r="G3" s="639"/>
      <c r="H3" s="639"/>
      <c r="I3" s="640"/>
      <c r="J3" s="639"/>
      <c r="K3" s="640"/>
      <c r="L3" s="639"/>
      <c r="M3" s="640"/>
      <c r="N3" s="639"/>
      <c r="O3" s="640"/>
      <c r="P3" s="639"/>
      <c r="Q3" s="640"/>
      <c r="R3" s="639"/>
      <c r="S3" s="640"/>
      <c r="T3" s="639"/>
      <c r="U3" s="640"/>
      <c r="V3" s="639"/>
      <c r="W3" s="640"/>
      <c r="X3" s="639"/>
      <c r="Y3" s="640"/>
      <c r="Z3" s="639"/>
    </row>
    <row r="4" spans="1:28" s="338" customFormat="1" ht="15" customHeight="1" thickBot="1" x14ac:dyDescent="0.3">
      <c r="A4" s="641" t="s">
        <v>612</v>
      </c>
      <c r="B4" s="642"/>
      <c r="C4" s="636"/>
      <c r="D4" s="636"/>
      <c r="E4" s="636"/>
      <c r="F4" s="845"/>
      <c r="G4" s="636"/>
      <c r="H4" s="636"/>
      <c r="I4" s="993" t="s">
        <v>613</v>
      </c>
      <c r="J4" s="993"/>
      <c r="K4" s="994" t="s">
        <v>614</v>
      </c>
      <c r="L4" s="994"/>
      <c r="M4" s="995" t="s">
        <v>615</v>
      </c>
      <c r="N4" s="995"/>
      <c r="O4" s="986" t="s">
        <v>616</v>
      </c>
      <c r="P4" s="986"/>
      <c r="Q4" s="996" t="s">
        <v>617</v>
      </c>
      <c r="R4" s="996"/>
      <c r="S4" s="986" t="s">
        <v>618</v>
      </c>
      <c r="T4" s="986"/>
      <c r="U4" s="986" t="s">
        <v>619</v>
      </c>
      <c r="V4" s="986"/>
      <c r="W4" s="987" t="s">
        <v>620</v>
      </c>
      <c r="X4" s="988"/>
      <c r="Y4" s="989" t="s">
        <v>621</v>
      </c>
      <c r="Z4" s="990"/>
    </row>
    <row r="5" spans="1:28" s="338" customFormat="1" ht="46.5" customHeight="1" x14ac:dyDescent="0.25">
      <c r="A5" s="643" t="s">
        <v>622</v>
      </c>
      <c r="B5" s="644" t="s">
        <v>623</v>
      </c>
      <c r="C5" s="645" t="s">
        <v>624</v>
      </c>
      <c r="D5" s="644" t="s">
        <v>625</v>
      </c>
      <c r="E5" s="646" t="s">
        <v>32</v>
      </c>
      <c r="F5" s="848" t="s">
        <v>669</v>
      </c>
      <c r="G5" s="647" t="s">
        <v>626</v>
      </c>
      <c r="H5" s="644" t="s">
        <v>627</v>
      </c>
      <c r="I5" s="648" t="s">
        <v>32</v>
      </c>
      <c r="J5" s="649" t="s">
        <v>627</v>
      </c>
      <c r="K5" s="648" t="s">
        <v>32</v>
      </c>
      <c r="L5" s="649" t="s">
        <v>627</v>
      </c>
      <c r="M5" s="648" t="s">
        <v>32</v>
      </c>
      <c r="N5" s="649" t="s">
        <v>627</v>
      </c>
      <c r="O5" s="648" t="s">
        <v>32</v>
      </c>
      <c r="P5" s="649" t="s">
        <v>627</v>
      </c>
      <c r="Q5" s="648" t="s">
        <v>32</v>
      </c>
      <c r="R5" s="649" t="s">
        <v>627</v>
      </c>
      <c r="S5" s="648" t="s">
        <v>32</v>
      </c>
      <c r="T5" s="649" t="s">
        <v>627</v>
      </c>
      <c r="U5" s="648" t="s">
        <v>32</v>
      </c>
      <c r="V5" s="650" t="s">
        <v>627</v>
      </c>
      <c r="W5" s="651" t="s">
        <v>32</v>
      </c>
      <c r="X5" s="652" t="s">
        <v>627</v>
      </c>
      <c r="Y5" s="651" t="s">
        <v>32</v>
      </c>
      <c r="Z5" s="652" t="s">
        <v>627</v>
      </c>
    </row>
    <row r="6" spans="1:28" s="338" customFormat="1" ht="15" customHeight="1" x14ac:dyDescent="0.25">
      <c r="A6" s="653">
        <v>1</v>
      </c>
      <c r="B6" s="654">
        <v>2</v>
      </c>
      <c r="C6" s="655">
        <v>3</v>
      </c>
      <c r="D6" s="654">
        <v>3</v>
      </c>
      <c r="E6" s="656">
        <v>4</v>
      </c>
      <c r="F6" s="849"/>
      <c r="G6" s="656">
        <v>5</v>
      </c>
      <c r="H6" s="656">
        <v>6</v>
      </c>
      <c r="I6" s="657">
        <v>7</v>
      </c>
      <c r="J6" s="657">
        <v>8</v>
      </c>
      <c r="K6" s="657">
        <v>9</v>
      </c>
      <c r="L6" s="657">
        <v>10</v>
      </c>
      <c r="M6" s="657">
        <v>11</v>
      </c>
      <c r="N6" s="657">
        <v>12</v>
      </c>
      <c r="O6" s="657">
        <v>15</v>
      </c>
      <c r="P6" s="657">
        <v>16</v>
      </c>
      <c r="Q6" s="657">
        <v>15</v>
      </c>
      <c r="R6" s="657">
        <v>16</v>
      </c>
      <c r="S6" s="657">
        <v>17</v>
      </c>
      <c r="T6" s="657">
        <v>18</v>
      </c>
      <c r="U6" s="657">
        <v>19</v>
      </c>
      <c r="V6" s="658">
        <v>20</v>
      </c>
      <c r="W6" s="659">
        <v>21</v>
      </c>
      <c r="X6" s="660">
        <v>22</v>
      </c>
      <c r="Y6" s="659">
        <v>21</v>
      </c>
      <c r="Z6" s="660">
        <v>22</v>
      </c>
    </row>
    <row r="7" spans="1:28" s="338" customFormat="1" ht="15" customHeight="1" x14ac:dyDescent="0.25">
      <c r="A7" s="661" t="s">
        <v>44</v>
      </c>
      <c r="B7" s="662"/>
      <c r="C7" s="663"/>
      <c r="D7" s="663"/>
      <c r="E7" s="663"/>
      <c r="F7" s="850"/>
      <c r="G7" s="663"/>
      <c r="H7" s="663"/>
      <c r="I7" s="664"/>
      <c r="J7" s="663"/>
      <c r="K7" s="664"/>
      <c r="L7" s="663"/>
      <c r="M7" s="664"/>
      <c r="N7" s="663"/>
      <c r="O7" s="664"/>
      <c r="P7" s="663"/>
      <c r="Q7" s="664"/>
      <c r="R7" s="663"/>
      <c r="S7" s="664"/>
      <c r="T7" s="663"/>
      <c r="U7" s="664"/>
      <c r="V7" s="665"/>
      <c r="W7" s="666"/>
      <c r="X7" s="667"/>
      <c r="Y7" s="666"/>
      <c r="Z7" s="667"/>
    </row>
    <row r="8" spans="1:28" s="338" customFormat="1" ht="45" x14ac:dyDescent="0.25">
      <c r="A8" s="668" t="s">
        <v>45</v>
      </c>
      <c r="B8" s="669" t="s">
        <v>47</v>
      </c>
      <c r="C8" s="670" t="s">
        <v>179</v>
      </c>
      <c r="D8" s="670" t="s">
        <v>628</v>
      </c>
      <c r="E8" s="671">
        <f>(300.6-E9)*1.04</f>
        <v>302.99799999999999</v>
      </c>
      <c r="F8" s="710">
        <v>283.61900000000003</v>
      </c>
      <c r="G8" s="672">
        <v>34265.300000000003</v>
      </c>
      <c r="H8" s="672">
        <f>E8*G8</f>
        <v>10382317.369999999</v>
      </c>
      <c r="I8" s="673">
        <v>17.760999999999999</v>
      </c>
      <c r="J8" s="672">
        <f>G8*I8</f>
        <v>608585.99</v>
      </c>
      <c r="K8" s="673">
        <v>34.200000000000003</v>
      </c>
      <c r="L8" s="672">
        <f>G8*K8</f>
        <v>1171873.26</v>
      </c>
      <c r="M8" s="674">
        <v>58.234999999999999</v>
      </c>
      <c r="N8" s="672">
        <f>G8*M8</f>
        <v>1995439.75</v>
      </c>
      <c r="O8" s="674">
        <v>114.59399999999999</v>
      </c>
      <c r="P8" s="672">
        <f>G8*O8</f>
        <v>3926597.79</v>
      </c>
      <c r="Q8" s="674">
        <v>45.13</v>
      </c>
      <c r="R8" s="672">
        <f>G8*Q8</f>
        <v>1546392.99</v>
      </c>
      <c r="S8" s="674"/>
      <c r="T8" s="672">
        <f>G8*S8</f>
        <v>0</v>
      </c>
      <c r="U8" s="674"/>
      <c r="V8" s="675">
        <f>G8*U8</f>
        <v>0</v>
      </c>
      <c r="W8" s="676">
        <f>I8+K8+M8+O8+Q8+S8+U8</f>
        <v>269.92</v>
      </c>
      <c r="X8" s="677">
        <f>J8+L8+N8+P8+R8+T8+V8</f>
        <v>9248889.7799999993</v>
      </c>
      <c r="Y8" s="676">
        <f>E8-W8</f>
        <v>33.078000000000003</v>
      </c>
      <c r="Z8" s="677">
        <f>H8-X8</f>
        <v>1133427.5900000001</v>
      </c>
      <c r="AA8" s="678"/>
      <c r="AB8" s="679"/>
    </row>
    <row r="9" spans="1:28" s="338" customFormat="1" ht="45" x14ac:dyDescent="0.25">
      <c r="A9" s="668" t="s">
        <v>25</v>
      </c>
      <c r="B9" s="669" t="s">
        <v>180</v>
      </c>
      <c r="C9" s="670" t="s">
        <v>181</v>
      </c>
      <c r="D9" s="670" t="s">
        <v>628</v>
      </c>
      <c r="E9" s="671">
        <v>9.2560000000000002</v>
      </c>
      <c r="F9" s="710">
        <v>9.2560000000000002</v>
      </c>
      <c r="G9" s="672">
        <v>18896.3</v>
      </c>
      <c r="H9" s="672">
        <f>E9*G9</f>
        <v>174904.15</v>
      </c>
      <c r="I9" s="674"/>
      <c r="J9" s="672">
        <f>G9*I9</f>
        <v>0</v>
      </c>
      <c r="K9" s="674"/>
      <c r="L9" s="672">
        <f>G9*K9</f>
        <v>0</v>
      </c>
      <c r="M9" s="674"/>
      <c r="N9" s="672">
        <f>G9*M9</f>
        <v>0</v>
      </c>
      <c r="O9" s="674">
        <v>8.5419999999999998</v>
      </c>
      <c r="P9" s="672">
        <f>G9*O9</f>
        <v>161412.19</v>
      </c>
      <c r="Q9" s="674">
        <v>0.71399999999999997</v>
      </c>
      <c r="R9" s="672">
        <f>G9*Q9</f>
        <v>13491.96</v>
      </c>
      <c r="S9" s="674"/>
      <c r="T9" s="672">
        <f>G9*S9</f>
        <v>0</v>
      </c>
      <c r="U9" s="674"/>
      <c r="V9" s="675">
        <f>G9*U9</f>
        <v>0</v>
      </c>
      <c r="W9" s="676">
        <f>I9+K9+M9+O9+Q9+S9+U9</f>
        <v>9.2560000000000002</v>
      </c>
      <c r="X9" s="677">
        <f>J9+L9+N9+P9+R9+T9+V9</f>
        <v>174904.15</v>
      </c>
      <c r="Y9" s="676">
        <f>E9-W9</f>
        <v>0</v>
      </c>
      <c r="Z9" s="677">
        <f>H9-X9</f>
        <v>0</v>
      </c>
    </row>
    <row r="10" spans="1:28" s="338" customFormat="1" ht="15" x14ac:dyDescent="0.25">
      <c r="A10" s="680" t="s">
        <v>60</v>
      </c>
      <c r="B10" s="681" t="s">
        <v>55</v>
      </c>
      <c r="C10" s="670" t="s">
        <v>54</v>
      </c>
      <c r="D10" s="670" t="s">
        <v>56</v>
      </c>
      <c r="E10" s="682">
        <f>(E8+E9)/1.04</f>
        <v>300.24400000000003</v>
      </c>
      <c r="F10" s="851"/>
      <c r="G10" s="672"/>
      <c r="H10" s="683"/>
      <c r="I10" s="684">
        <f>I8</f>
        <v>17.760999999999999</v>
      </c>
      <c r="J10" s="683"/>
      <c r="K10" s="684">
        <f>K8</f>
        <v>34.200000000000003</v>
      </c>
      <c r="L10" s="683"/>
      <c r="M10" s="684">
        <v>55.994</v>
      </c>
      <c r="N10" s="683"/>
      <c r="O10" s="684">
        <v>118.4</v>
      </c>
      <c r="P10" s="683"/>
      <c r="Q10" s="684">
        <v>44.081000000000003</v>
      </c>
      <c r="R10" s="683"/>
      <c r="S10" s="684"/>
      <c r="T10" s="683"/>
      <c r="U10" s="684"/>
      <c r="V10" s="685"/>
      <c r="W10" s="686">
        <f>I10+K10+M10+O10+Q10+S10+U10</f>
        <v>270.43599999999998</v>
      </c>
      <c r="X10" s="687"/>
      <c r="Y10" s="686">
        <f>E10-W10</f>
        <v>29.808</v>
      </c>
      <c r="Z10" s="687"/>
      <c r="AA10" s="688">
        <v>290.81200000000001</v>
      </c>
    </row>
    <row r="11" spans="1:28" s="338" customFormat="1" ht="15" customHeight="1" x14ac:dyDescent="0.25">
      <c r="A11" s="661" t="s">
        <v>59</v>
      </c>
      <c r="B11" s="662"/>
      <c r="C11" s="663"/>
      <c r="D11" s="663"/>
      <c r="E11" s="663"/>
      <c r="F11" s="850"/>
      <c r="G11" s="663"/>
      <c r="H11" s="663"/>
      <c r="I11" s="664"/>
      <c r="J11" s="663"/>
      <c r="K11" s="664"/>
      <c r="L11" s="663"/>
      <c r="M11" s="664"/>
      <c r="N11" s="663"/>
      <c r="O11" s="664"/>
      <c r="P11" s="663"/>
      <c r="Q11" s="664"/>
      <c r="R11" s="663"/>
      <c r="S11" s="664"/>
      <c r="T11" s="663"/>
      <c r="U11" s="664"/>
      <c r="V11" s="665"/>
      <c r="W11" s="666"/>
      <c r="X11" s="667"/>
      <c r="Y11" s="666"/>
      <c r="Z11" s="667"/>
    </row>
    <row r="12" spans="1:28" s="338" customFormat="1" ht="45" x14ac:dyDescent="0.25">
      <c r="A12" s="668" t="s">
        <v>61</v>
      </c>
      <c r="B12" s="669" t="s">
        <v>63</v>
      </c>
      <c r="C12" s="670" t="s">
        <v>182</v>
      </c>
      <c r="D12" s="670" t="s">
        <v>628</v>
      </c>
      <c r="E12" s="671">
        <f>649.371*1.04</f>
        <v>675.346</v>
      </c>
      <c r="F12" s="710">
        <v>547.66300000000001</v>
      </c>
      <c r="G12" s="672">
        <v>56312.99</v>
      </c>
      <c r="H12" s="672">
        <f>E12*G12</f>
        <v>38030752.539999999</v>
      </c>
      <c r="I12" s="673">
        <v>35.142000000000003</v>
      </c>
      <c r="J12" s="672">
        <f>G12*I12</f>
        <v>1978951.09</v>
      </c>
      <c r="K12" s="673">
        <v>43.41</v>
      </c>
      <c r="L12" s="672">
        <f>G12*K12</f>
        <v>2444546.9</v>
      </c>
      <c r="M12" s="674">
        <v>87.768000000000001</v>
      </c>
      <c r="N12" s="672">
        <f>G12*M12</f>
        <v>4942478.51</v>
      </c>
      <c r="O12" s="674">
        <v>301.83800000000002</v>
      </c>
      <c r="P12" s="672">
        <f>G12*O12</f>
        <v>16997400.280000001</v>
      </c>
      <c r="Q12" s="674">
        <v>97.56</v>
      </c>
      <c r="R12" s="672">
        <f>G12*Q12</f>
        <v>5493895.2999999998</v>
      </c>
      <c r="S12" s="674"/>
      <c r="T12" s="672">
        <f>G12*S12</f>
        <v>0</v>
      </c>
      <c r="U12" s="674"/>
      <c r="V12" s="675">
        <f>G12*U12</f>
        <v>0</v>
      </c>
      <c r="W12" s="676">
        <f>I12+K12+M12+O12+Q12+S12+U12</f>
        <v>565.71799999999996</v>
      </c>
      <c r="X12" s="677">
        <f>J12+L12+N12+P12+R12+T12+V12</f>
        <v>31857272.079999998</v>
      </c>
      <c r="Y12" s="676">
        <f>E12-W12</f>
        <v>109.628</v>
      </c>
      <c r="Z12" s="677">
        <f>H12-X12</f>
        <v>6173480.46</v>
      </c>
    </row>
    <row r="13" spans="1:28" s="338" customFormat="1" ht="15" x14ac:dyDescent="0.25">
      <c r="A13" s="680" t="s">
        <v>69</v>
      </c>
      <c r="B13" s="681" t="s">
        <v>55</v>
      </c>
      <c r="C13" s="670" t="s">
        <v>54</v>
      </c>
      <c r="D13" s="670" t="s">
        <v>56</v>
      </c>
      <c r="E13" s="682">
        <f>E12/1.04</f>
        <v>649.37099999999998</v>
      </c>
      <c r="F13" s="851"/>
      <c r="G13" s="672"/>
      <c r="H13" s="683"/>
      <c r="I13" s="684">
        <f>I12</f>
        <v>35.142000000000003</v>
      </c>
      <c r="J13" s="683"/>
      <c r="K13" s="684">
        <f>K12</f>
        <v>43.41</v>
      </c>
      <c r="L13" s="683"/>
      <c r="M13" s="684">
        <f>M12/1.04</f>
        <v>84.391999999999996</v>
      </c>
      <c r="N13" s="683"/>
      <c r="O13" s="684">
        <v>290.22899999999998</v>
      </c>
      <c r="P13" s="683"/>
      <c r="Q13" s="684">
        <v>93.808000000000007</v>
      </c>
      <c r="R13" s="683"/>
      <c r="S13" s="684"/>
      <c r="T13" s="683"/>
      <c r="U13" s="684"/>
      <c r="V13" s="685"/>
      <c r="W13" s="686">
        <f>I13+K13+M13+O13+Q13+S13+U13</f>
        <v>546.98099999999999</v>
      </c>
      <c r="X13" s="687"/>
      <c r="Y13" s="686">
        <f>E13-W13</f>
        <v>102.39</v>
      </c>
      <c r="Z13" s="687"/>
    </row>
    <row r="14" spans="1:28" s="338" customFormat="1" ht="15" customHeight="1" x14ac:dyDescent="0.25">
      <c r="A14" s="661" t="s">
        <v>68</v>
      </c>
      <c r="B14" s="662"/>
      <c r="C14" s="663"/>
      <c r="D14" s="663"/>
      <c r="E14" s="663"/>
      <c r="F14" s="850"/>
      <c r="G14" s="663"/>
      <c r="H14" s="663"/>
      <c r="I14" s="689"/>
      <c r="J14" s="690"/>
      <c r="K14" s="689"/>
      <c r="L14" s="663"/>
      <c r="M14" s="664"/>
      <c r="N14" s="663"/>
      <c r="O14" s="664"/>
      <c r="P14" s="663"/>
      <c r="Q14" s="664"/>
      <c r="R14" s="663"/>
      <c r="S14" s="664"/>
      <c r="T14" s="663"/>
      <c r="U14" s="664"/>
      <c r="V14" s="665"/>
      <c r="W14" s="666"/>
      <c r="X14" s="667"/>
      <c r="Y14" s="666"/>
      <c r="Z14" s="667"/>
    </row>
    <row r="15" spans="1:28" s="338" customFormat="1" ht="45" x14ac:dyDescent="0.25">
      <c r="A15" s="668" t="s">
        <v>70</v>
      </c>
      <c r="B15" s="691" t="s">
        <v>63</v>
      </c>
      <c r="C15" s="670" t="s">
        <v>182</v>
      </c>
      <c r="D15" s="670" t="s">
        <v>628</v>
      </c>
      <c r="E15" s="671">
        <f>280.256*1.04</f>
        <v>291.46600000000001</v>
      </c>
      <c r="F15" s="710">
        <v>256.30799999999999</v>
      </c>
      <c r="G15" s="672">
        <v>56312.99</v>
      </c>
      <c r="H15" s="672">
        <f>E15*G15</f>
        <v>16413321.939999999</v>
      </c>
      <c r="I15" s="673">
        <v>29.047000000000001</v>
      </c>
      <c r="J15" s="672">
        <f>G15*I15</f>
        <v>1635723.42</v>
      </c>
      <c r="K15" s="673">
        <v>35.08</v>
      </c>
      <c r="L15" s="672">
        <f>G15*K15</f>
        <v>1975459.69</v>
      </c>
      <c r="M15" s="674">
        <v>48.618000000000002</v>
      </c>
      <c r="N15" s="672">
        <f>G15*M15</f>
        <v>2737824.95</v>
      </c>
      <c r="O15" s="674">
        <v>137.74100000000001</v>
      </c>
      <c r="P15" s="672">
        <f>G15*O15</f>
        <v>7756607.5599999996</v>
      </c>
      <c r="Q15" s="674">
        <v>15.622999999999999</v>
      </c>
      <c r="R15" s="672">
        <f>G15*Q15</f>
        <v>879777.84</v>
      </c>
      <c r="S15" s="674"/>
      <c r="T15" s="672">
        <f>G15*S15</f>
        <v>0</v>
      </c>
      <c r="U15" s="674"/>
      <c r="V15" s="675">
        <f>G15*U15</f>
        <v>0</v>
      </c>
      <c r="W15" s="676">
        <f>I15+K15+M15+O15+Q15+S15+U15</f>
        <v>266.10899999999998</v>
      </c>
      <c r="X15" s="677">
        <f>J15+L15+N15+P15+R15+T15+V15</f>
        <v>14985393.460000001</v>
      </c>
      <c r="Y15" s="676">
        <f>E15-W15</f>
        <v>25.356999999999999</v>
      </c>
      <c r="Z15" s="677">
        <f>H15-X15</f>
        <v>1427928.48</v>
      </c>
    </row>
    <row r="16" spans="1:28" s="338" customFormat="1" ht="15" x14ac:dyDescent="0.25">
      <c r="A16" s="680" t="s">
        <v>76</v>
      </c>
      <c r="B16" s="681" t="s">
        <v>55</v>
      </c>
      <c r="C16" s="670" t="s">
        <v>54</v>
      </c>
      <c r="D16" s="670" t="s">
        <v>56</v>
      </c>
      <c r="E16" s="682">
        <f>E15/1.04</f>
        <v>280.25599999999997</v>
      </c>
      <c r="F16" s="851"/>
      <c r="G16" s="672"/>
      <c r="H16" s="683"/>
      <c r="I16" s="684">
        <f>I15</f>
        <v>29.047000000000001</v>
      </c>
      <c r="J16" s="683"/>
      <c r="K16" s="684">
        <f>K15</f>
        <v>35.08</v>
      </c>
      <c r="L16" s="683"/>
      <c r="M16" s="684">
        <f>M15/1.04</f>
        <v>46.747999999999998</v>
      </c>
      <c r="N16" s="683"/>
      <c r="O16" s="684">
        <v>132.44300000000001</v>
      </c>
      <c r="P16" s="683"/>
      <c r="Q16" s="684">
        <v>15.022</v>
      </c>
      <c r="R16" s="683"/>
      <c r="S16" s="684"/>
      <c r="T16" s="683"/>
      <c r="U16" s="684"/>
      <c r="V16" s="685"/>
      <c r="W16" s="686">
        <f>I16+K16+M16+O16+Q16+S16+U16</f>
        <v>258.33999999999997</v>
      </c>
      <c r="X16" s="687"/>
      <c r="Y16" s="686">
        <f>E16-W16</f>
        <v>21.916</v>
      </c>
      <c r="Z16" s="687"/>
    </row>
    <row r="17" spans="1:27" s="338" customFormat="1" ht="15" customHeight="1" x14ac:dyDescent="0.25">
      <c r="A17" s="661" t="s">
        <v>75</v>
      </c>
      <c r="B17" s="662"/>
      <c r="C17" s="663"/>
      <c r="D17" s="663"/>
      <c r="E17" s="663"/>
      <c r="F17" s="850"/>
      <c r="G17" s="663"/>
      <c r="H17" s="663"/>
      <c r="I17" s="692"/>
      <c r="J17" s="693"/>
      <c r="K17" s="692"/>
      <c r="L17" s="663"/>
      <c r="M17" s="664"/>
      <c r="N17" s="663"/>
      <c r="O17" s="664"/>
      <c r="P17" s="663"/>
      <c r="Q17" s="664"/>
      <c r="R17" s="663"/>
      <c r="S17" s="664"/>
      <c r="T17" s="663"/>
      <c r="U17" s="664"/>
      <c r="V17" s="665"/>
      <c r="W17" s="666"/>
      <c r="X17" s="667"/>
      <c r="Y17" s="666"/>
      <c r="Z17" s="667"/>
    </row>
    <row r="18" spans="1:27" s="338" customFormat="1" ht="45" x14ac:dyDescent="0.25">
      <c r="A18" s="668" t="s">
        <v>77</v>
      </c>
      <c r="B18" s="669" t="s">
        <v>79</v>
      </c>
      <c r="C18" s="670" t="s">
        <v>183</v>
      </c>
      <c r="D18" s="670" t="s">
        <v>628</v>
      </c>
      <c r="E18" s="671">
        <f>270.867*1.04</f>
        <v>281.702</v>
      </c>
      <c r="F18" s="710">
        <v>169.685</v>
      </c>
      <c r="G18" s="672">
        <v>135261.81</v>
      </c>
      <c r="H18" s="672">
        <f>E18*G18</f>
        <v>38103522.399999999</v>
      </c>
      <c r="I18" s="674"/>
      <c r="J18" s="672">
        <f>G18*I18</f>
        <v>0</v>
      </c>
      <c r="K18" s="673">
        <v>14.2</v>
      </c>
      <c r="L18" s="672">
        <f>G18*K18</f>
        <v>1920717.7</v>
      </c>
      <c r="M18" s="674">
        <v>59.377000000000002</v>
      </c>
      <c r="N18" s="672">
        <f>G18*M18</f>
        <v>8031440.4900000002</v>
      </c>
      <c r="O18" s="674">
        <v>168.786</v>
      </c>
      <c r="P18" s="672">
        <f>G18*O18</f>
        <v>22830299.859999999</v>
      </c>
      <c r="Q18" s="674">
        <v>22.492999999999999</v>
      </c>
      <c r="R18" s="672">
        <f>G18*Q18</f>
        <v>3042443.89</v>
      </c>
      <c r="S18" s="674"/>
      <c r="T18" s="672">
        <f>G18*S18</f>
        <v>0</v>
      </c>
      <c r="U18" s="674"/>
      <c r="V18" s="675">
        <f>G18*U18</f>
        <v>0</v>
      </c>
      <c r="W18" s="676">
        <f>I18+K18+M18+O18+Q18+S18+U18</f>
        <v>264.85599999999999</v>
      </c>
      <c r="X18" s="677">
        <f>J18+L18+N18+P18+R18+T18+V18</f>
        <v>35824901.939999998</v>
      </c>
      <c r="Y18" s="676"/>
      <c r="Z18" s="677">
        <f>H18-X18</f>
        <v>2278620.46</v>
      </c>
      <c r="AA18" s="991" t="s">
        <v>636</v>
      </c>
    </row>
    <row r="19" spans="1:27" s="338" customFormat="1" ht="15" x14ac:dyDescent="0.25">
      <c r="A19" s="680" t="s">
        <v>184</v>
      </c>
      <c r="B19" s="694" t="s">
        <v>55</v>
      </c>
      <c r="C19" s="670" t="s">
        <v>54</v>
      </c>
      <c r="D19" s="670" t="s">
        <v>56</v>
      </c>
      <c r="E19" s="682">
        <v>218.27799999999999</v>
      </c>
      <c r="F19" s="851"/>
      <c r="G19" s="672"/>
      <c r="H19" s="683"/>
      <c r="I19" s="684"/>
      <c r="J19" s="683"/>
      <c r="K19" s="684">
        <f>K18</f>
        <v>14.2</v>
      </c>
      <c r="L19" s="683"/>
      <c r="M19" s="684">
        <f>M18/1.04</f>
        <v>57.093000000000004</v>
      </c>
      <c r="N19" s="683"/>
      <c r="O19" s="684">
        <v>162.29499999999999</v>
      </c>
      <c r="P19" s="683"/>
      <c r="Q19" s="684">
        <v>21.628</v>
      </c>
      <c r="R19" s="683"/>
      <c r="S19" s="684"/>
      <c r="T19" s="683"/>
      <c r="U19" s="684"/>
      <c r="V19" s="685"/>
      <c r="W19" s="686">
        <f>I19+K19+M19+O19+Q19+S19+U19-0.001</f>
        <v>255.215</v>
      </c>
      <c r="X19" s="687"/>
      <c r="Y19" s="686">
        <f>E19-W19</f>
        <v>-36.936999999999998</v>
      </c>
      <c r="Z19" s="687"/>
      <c r="AA19" s="991"/>
    </row>
    <row r="20" spans="1:27" s="338" customFormat="1" ht="15" customHeight="1" x14ac:dyDescent="0.25">
      <c r="A20" s="661" t="s">
        <v>185</v>
      </c>
      <c r="B20" s="662"/>
      <c r="C20" s="663"/>
      <c r="D20" s="663"/>
      <c r="E20" s="663"/>
      <c r="F20" s="850"/>
      <c r="G20" s="663"/>
      <c r="H20" s="663"/>
      <c r="I20" s="664"/>
      <c r="J20" s="663"/>
      <c r="K20" s="664"/>
      <c r="L20" s="663"/>
      <c r="M20" s="664"/>
      <c r="N20" s="663"/>
      <c r="O20" s="664"/>
      <c r="P20" s="663"/>
      <c r="Q20" s="664"/>
      <c r="R20" s="663"/>
      <c r="S20" s="664"/>
      <c r="T20" s="663"/>
      <c r="U20" s="664"/>
      <c r="V20" s="665"/>
      <c r="W20" s="666"/>
      <c r="X20" s="667"/>
      <c r="Y20" s="666"/>
      <c r="Z20" s="667"/>
    </row>
    <row r="21" spans="1:27" s="338" customFormat="1" ht="15" x14ac:dyDescent="0.25">
      <c r="A21" s="668" t="s">
        <v>186</v>
      </c>
      <c r="B21" s="669" t="s">
        <v>187</v>
      </c>
      <c r="C21" s="670" t="s">
        <v>188</v>
      </c>
      <c r="D21" s="670" t="s">
        <v>628</v>
      </c>
      <c r="E21" s="671">
        <f>56.376*1.04</f>
        <v>58.631</v>
      </c>
      <c r="F21" s="710">
        <v>11.21</v>
      </c>
      <c r="G21" s="672">
        <v>79181.820000000007</v>
      </c>
      <c r="H21" s="672">
        <f>E21*G21</f>
        <v>4642509.29</v>
      </c>
      <c r="I21" s="674"/>
      <c r="J21" s="672">
        <f>G21*I21</f>
        <v>0</v>
      </c>
      <c r="K21" s="695"/>
      <c r="L21" s="672">
        <f>G21*K21</f>
        <v>0</v>
      </c>
      <c r="M21" s="674"/>
      <c r="N21" s="672">
        <f>G21*M21</f>
        <v>0</v>
      </c>
      <c r="O21" s="674">
        <v>24.34</v>
      </c>
      <c r="P21" s="672">
        <f>G21*O21</f>
        <v>1927285.5</v>
      </c>
      <c r="Q21" s="674">
        <v>10.56</v>
      </c>
      <c r="R21" s="672">
        <f>G21*Q21</f>
        <v>836160.02</v>
      </c>
      <c r="S21" s="674"/>
      <c r="T21" s="672">
        <f>G21*S21</f>
        <v>0</v>
      </c>
      <c r="U21" s="674"/>
      <c r="V21" s="675">
        <f>G21*U21</f>
        <v>0</v>
      </c>
      <c r="W21" s="676">
        <f>I21+K21+M21+O21+Q21+S21+U21</f>
        <v>34.9</v>
      </c>
      <c r="X21" s="677">
        <f>J21+L21+N21+P21+R21+T21+V21</f>
        <v>2763445.52</v>
      </c>
      <c r="Y21" s="676">
        <f>E21-W21</f>
        <v>23.731000000000002</v>
      </c>
      <c r="Z21" s="677">
        <f>H21-X21</f>
        <v>1879063.77</v>
      </c>
    </row>
    <row r="22" spans="1:27" s="338" customFormat="1" ht="22.5" x14ac:dyDescent="0.25">
      <c r="A22" s="668" t="s">
        <v>190</v>
      </c>
      <c r="B22" s="669" t="s">
        <v>191</v>
      </c>
      <c r="C22" s="670" t="s">
        <v>192</v>
      </c>
      <c r="D22" s="670" t="s">
        <v>56</v>
      </c>
      <c r="E22" s="696">
        <v>1.0327200000000001</v>
      </c>
      <c r="F22" s="852"/>
      <c r="G22" s="672"/>
      <c r="H22" s="683"/>
      <c r="I22" s="697"/>
      <c r="J22" s="683"/>
      <c r="K22" s="697"/>
      <c r="L22" s="683"/>
      <c r="M22" s="697"/>
      <c r="N22" s="683"/>
      <c r="O22" s="697">
        <v>0.223</v>
      </c>
      <c r="P22" s="683"/>
      <c r="Q22" s="697">
        <v>0.126</v>
      </c>
      <c r="R22" s="683"/>
      <c r="S22" s="697"/>
      <c r="T22" s="683"/>
      <c r="U22" s="697"/>
      <c r="V22" s="685"/>
      <c r="W22" s="676">
        <f>I22+K22+M22+O22+Q22+S22+U22</f>
        <v>0.34899999999999998</v>
      </c>
      <c r="X22" s="687"/>
      <c r="Y22" s="676">
        <f>E22-W22</f>
        <v>0.68400000000000005</v>
      </c>
      <c r="Z22" s="687"/>
    </row>
    <row r="23" spans="1:27" s="338" customFormat="1" ht="15" x14ac:dyDescent="0.25">
      <c r="A23" s="680" t="s">
        <v>194</v>
      </c>
      <c r="B23" s="694" t="s">
        <v>55</v>
      </c>
      <c r="C23" s="670" t="s">
        <v>54</v>
      </c>
      <c r="D23" s="670" t="s">
        <v>56</v>
      </c>
      <c r="E23" s="682">
        <f>E21/1.04</f>
        <v>56.375999999999998</v>
      </c>
      <c r="F23" s="851"/>
      <c r="G23" s="672"/>
      <c r="H23" s="683"/>
      <c r="I23" s="684"/>
      <c r="J23" s="683"/>
      <c r="K23" s="684"/>
      <c r="L23" s="683"/>
      <c r="M23" s="684"/>
      <c r="N23" s="683"/>
      <c r="O23" s="684">
        <v>23.404</v>
      </c>
      <c r="P23" s="683"/>
      <c r="Q23" s="684">
        <v>10.154</v>
      </c>
      <c r="R23" s="683"/>
      <c r="S23" s="684"/>
      <c r="T23" s="683"/>
      <c r="U23" s="684"/>
      <c r="V23" s="685"/>
      <c r="W23" s="686">
        <f>I23+K23+M23+O23+Q23+S23+U23</f>
        <v>33.558</v>
      </c>
      <c r="X23" s="687"/>
      <c r="Y23" s="686">
        <f>E23-W23</f>
        <v>22.818000000000001</v>
      </c>
      <c r="Z23" s="687"/>
    </row>
    <row r="24" spans="1:27" s="338" customFormat="1" ht="15" customHeight="1" x14ac:dyDescent="0.25">
      <c r="A24" s="661" t="s">
        <v>195</v>
      </c>
      <c r="B24" s="662"/>
      <c r="C24" s="663"/>
      <c r="D24" s="663"/>
      <c r="E24" s="663"/>
      <c r="F24" s="850"/>
      <c r="G24" s="663"/>
      <c r="H24" s="663"/>
      <c r="I24" s="664"/>
      <c r="J24" s="663"/>
      <c r="K24" s="664"/>
      <c r="L24" s="663"/>
      <c r="M24" s="664"/>
      <c r="N24" s="663"/>
      <c r="O24" s="664"/>
      <c r="P24" s="663"/>
      <c r="Q24" s="664"/>
      <c r="R24" s="663"/>
      <c r="S24" s="664"/>
      <c r="T24" s="663"/>
      <c r="U24" s="664"/>
      <c r="V24" s="665"/>
      <c r="W24" s="666"/>
      <c r="X24" s="667"/>
      <c r="Y24" s="666"/>
      <c r="Z24" s="667"/>
    </row>
    <row r="25" spans="1:27" s="338" customFormat="1" ht="15" customHeight="1" x14ac:dyDescent="0.25">
      <c r="A25" s="698" t="s">
        <v>567</v>
      </c>
      <c r="B25" s="699"/>
      <c r="C25" s="654"/>
      <c r="D25" s="654"/>
      <c r="E25" s="656"/>
      <c r="F25" s="849"/>
      <c r="G25" s="656"/>
      <c r="H25" s="656"/>
      <c r="I25" s="664"/>
      <c r="J25" s="656"/>
      <c r="K25" s="664"/>
      <c r="L25" s="656"/>
      <c r="M25" s="664"/>
      <c r="N25" s="656"/>
      <c r="O25" s="664"/>
      <c r="P25" s="656"/>
      <c r="Q25" s="664"/>
      <c r="R25" s="656"/>
      <c r="S25" s="664"/>
      <c r="T25" s="656"/>
      <c r="U25" s="664"/>
      <c r="V25" s="700"/>
      <c r="W25" s="666"/>
      <c r="X25" s="701"/>
      <c r="Y25" s="666"/>
      <c r="Z25" s="701"/>
      <c r="AA25" s="308"/>
    </row>
    <row r="26" spans="1:27" s="338" customFormat="1" ht="33.75" x14ac:dyDescent="0.25">
      <c r="A26" s="668" t="s">
        <v>196</v>
      </c>
      <c r="B26" s="669" t="s">
        <v>197</v>
      </c>
      <c r="C26" s="670" t="s">
        <v>198</v>
      </c>
      <c r="D26" s="670" t="s">
        <v>628</v>
      </c>
      <c r="E26" s="671">
        <f>47.083*1.04</f>
        <v>48.966000000000001</v>
      </c>
      <c r="F26" s="710">
        <v>6.5229999999999997</v>
      </c>
      <c r="G26" s="672">
        <v>88815.12</v>
      </c>
      <c r="H26" s="672">
        <f>E26*G26</f>
        <v>4348921.17</v>
      </c>
      <c r="I26" s="674"/>
      <c r="J26" s="672">
        <f>G26*I26</f>
        <v>0</v>
      </c>
      <c r="K26" s="674"/>
      <c r="L26" s="672">
        <f>G26*K26</f>
        <v>0</v>
      </c>
      <c r="M26" s="674"/>
      <c r="N26" s="672">
        <f>G26*M26</f>
        <v>0</v>
      </c>
      <c r="O26" s="674">
        <v>2.0219999999999998</v>
      </c>
      <c r="P26" s="672">
        <f>G26*O26</f>
        <v>179584.17</v>
      </c>
      <c r="Q26" s="674">
        <v>5</v>
      </c>
      <c r="R26" s="672">
        <f>G26*Q26</f>
        <v>444075.6</v>
      </c>
      <c r="S26" s="674"/>
      <c r="T26" s="672">
        <f>G26*S26</f>
        <v>0</v>
      </c>
      <c r="U26" s="674"/>
      <c r="V26" s="675">
        <f>G26*U26</f>
        <v>0</v>
      </c>
      <c r="W26" s="676">
        <f>I26+K26+M26+O26+Q26+S26+U26</f>
        <v>7.0220000000000002</v>
      </c>
      <c r="X26" s="677">
        <f>J26+L26+N26+P26+R26+T26+V26</f>
        <v>623659.77</v>
      </c>
      <c r="Y26" s="676">
        <f>E26-W26</f>
        <v>41.944000000000003</v>
      </c>
      <c r="Z26" s="677">
        <f>H26-X26</f>
        <v>3725261.4</v>
      </c>
    </row>
    <row r="27" spans="1:27" s="338" customFormat="1" ht="15" x14ac:dyDescent="0.25">
      <c r="A27" s="680" t="s">
        <v>200</v>
      </c>
      <c r="B27" s="681" t="s">
        <v>55</v>
      </c>
      <c r="C27" s="670" t="s">
        <v>54</v>
      </c>
      <c r="D27" s="670" t="s">
        <v>56</v>
      </c>
      <c r="E27" s="682">
        <f>E26/1.04</f>
        <v>47.082999999999998</v>
      </c>
      <c r="F27" s="851"/>
      <c r="G27" s="672"/>
      <c r="H27" s="683"/>
      <c r="I27" s="684"/>
      <c r="J27" s="683"/>
      <c r="K27" s="684"/>
      <c r="L27" s="683"/>
      <c r="M27" s="684"/>
      <c r="N27" s="683"/>
      <c r="O27" s="684">
        <v>1.944</v>
      </c>
      <c r="P27" s="683"/>
      <c r="Q27" s="684">
        <v>4.8079999999999998</v>
      </c>
      <c r="R27" s="683"/>
      <c r="S27" s="684"/>
      <c r="T27" s="683"/>
      <c r="U27" s="684"/>
      <c r="V27" s="685"/>
      <c r="W27" s="686">
        <f>I27+K27+M27+O27+Q27+S27+U27</f>
        <v>6.7519999999999998</v>
      </c>
      <c r="X27" s="687"/>
      <c r="Y27" s="686">
        <f>E27-W27</f>
        <v>40.331000000000003</v>
      </c>
      <c r="Z27" s="687"/>
    </row>
    <row r="28" spans="1:27" s="338" customFormat="1" ht="15" customHeight="1" x14ac:dyDescent="0.25">
      <c r="A28" s="661" t="s">
        <v>201</v>
      </c>
      <c r="B28" s="662"/>
      <c r="C28" s="663"/>
      <c r="D28" s="663"/>
      <c r="E28" s="663"/>
      <c r="F28" s="850"/>
      <c r="G28" s="663"/>
      <c r="H28" s="663"/>
      <c r="I28" s="664"/>
      <c r="J28" s="663"/>
      <c r="K28" s="664"/>
      <c r="L28" s="663"/>
      <c r="M28" s="664"/>
      <c r="N28" s="663"/>
      <c r="O28" s="664"/>
      <c r="P28" s="663"/>
      <c r="Q28" s="664"/>
      <c r="R28" s="663"/>
      <c r="S28" s="664"/>
      <c r="T28" s="663"/>
      <c r="U28" s="664"/>
      <c r="V28" s="665"/>
      <c r="W28" s="666"/>
      <c r="X28" s="667"/>
      <c r="Y28" s="666"/>
      <c r="Z28" s="667"/>
    </row>
    <row r="29" spans="1:27" s="338" customFormat="1" ht="33.75" x14ac:dyDescent="0.25">
      <c r="A29" s="668" t="s">
        <v>202</v>
      </c>
      <c r="B29" s="669" t="s">
        <v>203</v>
      </c>
      <c r="C29" s="670" t="s">
        <v>204</v>
      </c>
      <c r="D29" s="670" t="s">
        <v>628</v>
      </c>
      <c r="E29" s="671">
        <f>182.988*1.04</f>
        <v>190.30799999999999</v>
      </c>
      <c r="F29" s="710">
        <v>64.811000000000007</v>
      </c>
      <c r="G29" s="672">
        <v>97565.65</v>
      </c>
      <c r="H29" s="672">
        <f>E29*G29</f>
        <v>18567523.719999999</v>
      </c>
      <c r="I29" s="674"/>
      <c r="J29" s="672">
        <f>G29*I29</f>
        <v>0</v>
      </c>
      <c r="K29" s="674"/>
      <c r="L29" s="672">
        <f>G29*K29</f>
        <v>0</v>
      </c>
      <c r="M29" s="674"/>
      <c r="N29" s="672">
        <f>G29*M29</f>
        <v>0</v>
      </c>
      <c r="O29" s="674">
        <v>34.494999999999997</v>
      </c>
      <c r="P29" s="672">
        <f>G29*O29</f>
        <v>3365527.1</v>
      </c>
      <c r="Q29" s="674">
        <v>15.2</v>
      </c>
      <c r="R29" s="672">
        <f>G29*Q29</f>
        <v>1482997.88</v>
      </c>
      <c r="S29" s="674"/>
      <c r="T29" s="672">
        <f>G29*S29</f>
        <v>0</v>
      </c>
      <c r="U29" s="674"/>
      <c r="V29" s="675">
        <f>G29*U29</f>
        <v>0</v>
      </c>
      <c r="W29" s="676">
        <f>I29+K29+M29+O29+Q29+S29+U29</f>
        <v>49.695</v>
      </c>
      <c r="X29" s="677">
        <f>J29+L29+N29+P29+R29+T29+V29</f>
        <v>4848524.9800000004</v>
      </c>
      <c r="Y29" s="676">
        <f>E29-W29</f>
        <v>140.613</v>
      </c>
      <c r="Z29" s="677">
        <f>H29-X29</f>
        <v>13718998.74</v>
      </c>
    </row>
    <row r="30" spans="1:27" s="338" customFormat="1" ht="15" x14ac:dyDescent="0.25">
      <c r="A30" s="680" t="s">
        <v>206</v>
      </c>
      <c r="B30" s="681" t="s">
        <v>55</v>
      </c>
      <c r="C30" s="670" t="s">
        <v>54</v>
      </c>
      <c r="D30" s="670" t="s">
        <v>56</v>
      </c>
      <c r="E30" s="682">
        <f>E29/1.04</f>
        <v>182.988</v>
      </c>
      <c r="F30" s="851"/>
      <c r="G30" s="672"/>
      <c r="H30" s="683"/>
      <c r="I30" s="684"/>
      <c r="J30" s="683"/>
      <c r="K30" s="684"/>
      <c r="L30" s="683"/>
      <c r="M30" s="684"/>
      <c r="N30" s="683"/>
      <c r="O30" s="684">
        <v>33.167999999999999</v>
      </c>
      <c r="P30" s="683"/>
      <c r="Q30" s="684">
        <v>14.615</v>
      </c>
      <c r="R30" s="683"/>
      <c r="S30" s="684"/>
      <c r="T30" s="683"/>
      <c r="U30" s="684"/>
      <c r="V30" s="685"/>
      <c r="W30" s="686">
        <f>I30+K30+M30+O30+Q30+S30+U30</f>
        <v>47.783000000000001</v>
      </c>
      <c r="X30" s="687"/>
      <c r="Y30" s="686">
        <f>E30-W30</f>
        <v>135.20500000000001</v>
      </c>
      <c r="Z30" s="687"/>
    </row>
    <row r="31" spans="1:27" s="338" customFormat="1" ht="33.75" x14ac:dyDescent="0.25">
      <c r="A31" s="802" t="s">
        <v>207</v>
      </c>
      <c r="B31" s="803" t="s">
        <v>208</v>
      </c>
      <c r="C31" s="804" t="s">
        <v>209</v>
      </c>
      <c r="D31" s="804" t="s">
        <v>210</v>
      </c>
      <c r="E31" s="805">
        <v>52.7</v>
      </c>
      <c r="F31" s="853"/>
      <c r="G31" s="672">
        <v>81882.559999999998</v>
      </c>
      <c r="H31" s="672">
        <f>E31*G31</f>
        <v>4315210.91</v>
      </c>
      <c r="I31" s="703"/>
      <c r="J31" s="672">
        <f>G31*I31</f>
        <v>0</v>
      </c>
      <c r="K31" s="703"/>
      <c r="L31" s="672">
        <f>G31*K31</f>
        <v>0</v>
      </c>
      <c r="M31" s="703"/>
      <c r="N31" s="672">
        <f>G31*M31</f>
        <v>0</v>
      </c>
      <c r="O31" s="703"/>
      <c r="P31" s="672">
        <f>G31*O31</f>
        <v>0</v>
      </c>
      <c r="Q31" s="703"/>
      <c r="R31" s="672">
        <f>G31*Q31</f>
        <v>0</v>
      </c>
      <c r="S31" s="703"/>
      <c r="T31" s="672">
        <f>G31*S31</f>
        <v>0</v>
      </c>
      <c r="U31" s="703"/>
      <c r="V31" s="675">
        <f>G31*U31</f>
        <v>0</v>
      </c>
      <c r="W31" s="676">
        <f>I31+K31+M31+O31+Q31+S31+U31</f>
        <v>0</v>
      </c>
      <c r="X31" s="677">
        <f>J31+L31+N31+P31+R31+T31+V31</f>
        <v>0</v>
      </c>
      <c r="Y31" s="676">
        <f>E31-W31</f>
        <v>52.7</v>
      </c>
      <c r="Z31" s="677">
        <f>H31-X31</f>
        <v>4315210.91</v>
      </c>
      <c r="AA31" s="992" t="s">
        <v>639</v>
      </c>
    </row>
    <row r="32" spans="1:27" s="338" customFormat="1" ht="15" x14ac:dyDescent="0.25">
      <c r="A32" s="802" t="s">
        <v>212</v>
      </c>
      <c r="B32" s="803" t="s">
        <v>213</v>
      </c>
      <c r="C32" s="804" t="s">
        <v>54</v>
      </c>
      <c r="D32" s="804" t="s">
        <v>56</v>
      </c>
      <c r="E32" s="812">
        <v>56.7</v>
      </c>
      <c r="F32" s="853"/>
      <c r="G32" s="672"/>
      <c r="H32" s="683"/>
      <c r="I32" s="703"/>
      <c r="J32" s="683"/>
      <c r="K32" s="703"/>
      <c r="L32" s="683"/>
      <c r="M32" s="703"/>
      <c r="N32" s="683"/>
      <c r="O32" s="703"/>
      <c r="P32" s="683"/>
      <c r="Q32" s="703"/>
      <c r="R32" s="683"/>
      <c r="S32" s="703"/>
      <c r="T32" s="683"/>
      <c r="U32" s="703"/>
      <c r="V32" s="685"/>
      <c r="W32" s="704"/>
      <c r="X32" s="687"/>
      <c r="Y32" s="704"/>
      <c r="Z32" s="687"/>
      <c r="AA32" s="992"/>
    </row>
    <row r="33" spans="1:36" s="338" customFormat="1" ht="33.75" x14ac:dyDescent="0.25">
      <c r="A33" s="802" t="s">
        <v>214</v>
      </c>
      <c r="B33" s="806" t="s">
        <v>215</v>
      </c>
      <c r="C33" s="804" t="s">
        <v>216</v>
      </c>
      <c r="D33" s="804" t="s">
        <v>56</v>
      </c>
      <c r="E33" s="807">
        <v>1.8972</v>
      </c>
      <c r="F33" s="854"/>
      <c r="G33" s="672">
        <v>211120.21</v>
      </c>
      <c r="H33" s="672">
        <f>E33*G33</f>
        <v>400537.26</v>
      </c>
      <c r="I33" s="706"/>
      <c r="J33" s="672">
        <f>G33*I33</f>
        <v>0</v>
      </c>
      <c r="K33" s="706"/>
      <c r="L33" s="672">
        <f>G33*K33</f>
        <v>0</v>
      </c>
      <c r="M33" s="706"/>
      <c r="N33" s="672">
        <f t="shared" ref="N33:N36" si="0">G33*M33</f>
        <v>0</v>
      </c>
      <c r="O33" s="706"/>
      <c r="P33" s="672">
        <f>G33*O33</f>
        <v>0</v>
      </c>
      <c r="Q33" s="706"/>
      <c r="R33" s="672">
        <f t="shared" ref="R33:R36" si="1">G33*Q33</f>
        <v>0</v>
      </c>
      <c r="S33" s="706"/>
      <c r="T33" s="672">
        <f t="shared" ref="T33:T36" si="2">G33*S33</f>
        <v>0</v>
      </c>
      <c r="U33" s="706"/>
      <c r="V33" s="675">
        <f t="shared" ref="V33:V36" si="3">G33*U33</f>
        <v>0</v>
      </c>
      <c r="W33" s="676">
        <f t="shared" ref="W33:X36" si="4">I33+K33+M33+O33+Q33+S33+U33</f>
        <v>0</v>
      </c>
      <c r="X33" s="677">
        <f t="shared" si="4"/>
        <v>0</v>
      </c>
      <c r="Y33" s="676">
        <f>E33-W33</f>
        <v>1.897</v>
      </c>
      <c r="Z33" s="677">
        <f t="shared" ref="Z33:Z36" si="5">H33-X33</f>
        <v>400537.26</v>
      </c>
      <c r="AA33" s="992"/>
    </row>
    <row r="34" spans="1:36" s="338" customFormat="1" ht="45" x14ac:dyDescent="0.25">
      <c r="A34" s="802" t="s">
        <v>217</v>
      </c>
      <c r="B34" s="803" t="s">
        <v>640</v>
      </c>
      <c r="C34" s="804" t="s">
        <v>219</v>
      </c>
      <c r="D34" s="804" t="s">
        <v>220</v>
      </c>
      <c r="E34" s="807">
        <v>65.675700000000006</v>
      </c>
      <c r="F34" s="854"/>
      <c r="G34" s="672">
        <v>275475.7</v>
      </c>
      <c r="H34" s="672">
        <f>E34*G34</f>
        <v>18092059.43</v>
      </c>
      <c r="I34" s="706"/>
      <c r="J34" s="672">
        <f>G34*I34</f>
        <v>0</v>
      </c>
      <c r="K34" s="706"/>
      <c r="L34" s="672">
        <f>G34*K34</f>
        <v>0</v>
      </c>
      <c r="M34" s="706"/>
      <c r="N34" s="672">
        <f t="shared" si="0"/>
        <v>0</v>
      </c>
      <c r="O34" s="706"/>
      <c r="P34" s="672">
        <f>G34*O34</f>
        <v>0</v>
      </c>
      <c r="Q34" s="706"/>
      <c r="R34" s="672">
        <f t="shared" si="1"/>
        <v>0</v>
      </c>
      <c r="S34" s="706"/>
      <c r="T34" s="672">
        <f t="shared" si="2"/>
        <v>0</v>
      </c>
      <c r="U34" s="706"/>
      <c r="V34" s="675">
        <f t="shared" si="3"/>
        <v>0</v>
      </c>
      <c r="W34" s="676">
        <f t="shared" si="4"/>
        <v>0</v>
      </c>
      <c r="X34" s="677">
        <f t="shared" si="4"/>
        <v>0</v>
      </c>
      <c r="Y34" s="676">
        <f>E34-W34</f>
        <v>65.676000000000002</v>
      </c>
      <c r="Z34" s="677">
        <f t="shared" si="5"/>
        <v>18092059.43</v>
      </c>
      <c r="AA34" s="992"/>
    </row>
    <row r="35" spans="1:36" s="338" customFormat="1" ht="22.5" x14ac:dyDescent="0.25">
      <c r="A35" s="802" t="s">
        <v>221</v>
      </c>
      <c r="B35" s="803" t="s">
        <v>222</v>
      </c>
      <c r="C35" s="804" t="s">
        <v>223</v>
      </c>
      <c r="D35" s="804" t="s">
        <v>56</v>
      </c>
      <c r="E35" s="808">
        <v>3.7959999999999998</v>
      </c>
      <c r="F35" s="710"/>
      <c r="G35" s="711">
        <v>148109.4</v>
      </c>
      <c r="H35" s="711">
        <f>E35*G35</f>
        <v>562223.28</v>
      </c>
      <c r="I35" s="712"/>
      <c r="J35" s="711">
        <f>G35*I35</f>
        <v>0</v>
      </c>
      <c r="K35" s="712"/>
      <c r="L35" s="711">
        <f>G35*K35</f>
        <v>0</v>
      </c>
      <c r="M35" s="712"/>
      <c r="N35" s="711">
        <f t="shared" si="0"/>
        <v>0</v>
      </c>
      <c r="O35" s="712"/>
      <c r="P35" s="711">
        <f>G35*O35</f>
        <v>0</v>
      </c>
      <c r="Q35" s="712"/>
      <c r="R35" s="711">
        <f t="shared" si="1"/>
        <v>0</v>
      </c>
      <c r="S35" s="712"/>
      <c r="T35" s="711">
        <f t="shared" si="2"/>
        <v>0</v>
      </c>
      <c r="U35" s="712"/>
      <c r="V35" s="713">
        <f t="shared" si="3"/>
        <v>0</v>
      </c>
      <c r="W35" s="714">
        <f t="shared" si="4"/>
        <v>0</v>
      </c>
      <c r="X35" s="715">
        <f t="shared" si="4"/>
        <v>0</v>
      </c>
      <c r="Y35" s="714">
        <f>E35-W35</f>
        <v>3.7959999999999998</v>
      </c>
      <c r="Z35" s="715">
        <f t="shared" si="5"/>
        <v>562223.28</v>
      </c>
      <c r="AA35" s="992"/>
    </row>
    <row r="36" spans="1:36" s="338" customFormat="1" ht="33.75" x14ac:dyDescent="0.25">
      <c r="A36" s="802" t="s">
        <v>224</v>
      </c>
      <c r="B36" s="803" t="s">
        <v>215</v>
      </c>
      <c r="C36" s="804" t="s">
        <v>216</v>
      </c>
      <c r="D36" s="804" t="s">
        <v>56</v>
      </c>
      <c r="E36" s="807">
        <v>2.3643000000000001</v>
      </c>
      <c r="F36" s="854"/>
      <c r="G36" s="672">
        <v>211120.2</v>
      </c>
      <c r="H36" s="672">
        <f>E36*G36</f>
        <v>499151.49</v>
      </c>
      <c r="I36" s="706"/>
      <c r="J36" s="672">
        <f>G36*I36</f>
        <v>0</v>
      </c>
      <c r="K36" s="706"/>
      <c r="L36" s="672">
        <f>G36*K36</f>
        <v>0</v>
      </c>
      <c r="M36" s="706"/>
      <c r="N36" s="672">
        <f t="shared" si="0"/>
        <v>0</v>
      </c>
      <c r="O36" s="706"/>
      <c r="P36" s="672">
        <f>G36*O36</f>
        <v>0</v>
      </c>
      <c r="Q36" s="706"/>
      <c r="R36" s="672">
        <f t="shared" si="1"/>
        <v>0</v>
      </c>
      <c r="S36" s="706"/>
      <c r="T36" s="672">
        <f t="shared" si="2"/>
        <v>0</v>
      </c>
      <c r="U36" s="706"/>
      <c r="V36" s="675">
        <f t="shared" si="3"/>
        <v>0</v>
      </c>
      <c r="W36" s="676">
        <f t="shared" si="4"/>
        <v>0</v>
      </c>
      <c r="X36" s="677">
        <f t="shared" si="4"/>
        <v>0</v>
      </c>
      <c r="Y36" s="676">
        <f>E36-W36</f>
        <v>2.3639999999999999</v>
      </c>
      <c r="Z36" s="677">
        <f t="shared" si="5"/>
        <v>499151.49</v>
      </c>
      <c r="AA36" s="992"/>
    </row>
    <row r="37" spans="1:36" s="338" customFormat="1" ht="15" x14ac:dyDescent="0.25">
      <c r="A37" s="802" t="s">
        <v>226</v>
      </c>
      <c r="B37" s="803" t="s">
        <v>227</v>
      </c>
      <c r="C37" s="804" t="s">
        <v>54</v>
      </c>
      <c r="D37" s="804" t="s">
        <v>56</v>
      </c>
      <c r="E37" s="813">
        <v>54</v>
      </c>
      <c r="F37" s="855"/>
      <c r="G37" s="672"/>
      <c r="H37" s="683"/>
      <c r="I37" s="717"/>
      <c r="J37" s="683"/>
      <c r="K37" s="717"/>
      <c r="L37" s="683"/>
      <c r="M37" s="717"/>
      <c r="N37" s="683"/>
      <c r="O37" s="717"/>
      <c r="P37" s="683"/>
      <c r="Q37" s="717"/>
      <c r="R37" s="683"/>
      <c r="S37" s="717"/>
      <c r="T37" s="683"/>
      <c r="U37" s="717"/>
      <c r="V37" s="685"/>
      <c r="W37" s="718"/>
      <c r="X37" s="687"/>
      <c r="Y37" s="718"/>
      <c r="Z37" s="687"/>
      <c r="AA37" s="992"/>
    </row>
    <row r="38" spans="1:36" s="338" customFormat="1" ht="15" customHeight="1" x14ac:dyDescent="0.25">
      <c r="A38" s="661" t="s">
        <v>228</v>
      </c>
      <c r="B38" s="662"/>
      <c r="C38" s="663"/>
      <c r="D38" s="663"/>
      <c r="E38" s="663"/>
      <c r="F38" s="850"/>
      <c r="G38" s="663"/>
      <c r="H38" s="663"/>
      <c r="I38" s="664"/>
      <c r="J38" s="663"/>
      <c r="K38" s="664"/>
      <c r="L38" s="663"/>
      <c r="M38" s="664"/>
      <c r="N38" s="663"/>
      <c r="O38" s="664"/>
      <c r="P38" s="663"/>
      <c r="Q38" s="664"/>
      <c r="R38" s="663"/>
      <c r="S38" s="664"/>
      <c r="T38" s="663"/>
      <c r="U38" s="664"/>
      <c r="V38" s="665"/>
      <c r="W38" s="666"/>
      <c r="X38" s="667"/>
      <c r="Y38" s="666"/>
      <c r="Z38" s="667"/>
      <c r="AA38" s="992"/>
    </row>
    <row r="39" spans="1:36" s="338" customFormat="1" ht="45" x14ac:dyDescent="0.25">
      <c r="A39" s="668" t="s">
        <v>229</v>
      </c>
      <c r="B39" s="669" t="s">
        <v>230</v>
      </c>
      <c r="C39" s="670" t="s">
        <v>231</v>
      </c>
      <c r="D39" s="670" t="s">
        <v>232</v>
      </c>
      <c r="E39" s="671">
        <f>4.142*1.04</f>
        <v>4.3079999999999998</v>
      </c>
      <c r="F39" s="710"/>
      <c r="G39" s="672">
        <v>208958.33</v>
      </c>
      <c r="H39" s="672">
        <f>E39*G39</f>
        <v>900192.49</v>
      </c>
      <c r="I39" s="674"/>
      <c r="J39" s="672">
        <f>G39*I39</f>
        <v>0</v>
      </c>
      <c r="K39" s="674"/>
      <c r="L39" s="672">
        <f>G39*K39</f>
        <v>0</v>
      </c>
      <c r="M39" s="674"/>
      <c r="N39" s="672">
        <f>G39*M39</f>
        <v>0</v>
      </c>
      <c r="O39" s="674"/>
      <c r="P39" s="672">
        <f>G39*O39</f>
        <v>0</v>
      </c>
      <c r="Q39" s="674"/>
      <c r="R39" s="672">
        <f>G39*Q39</f>
        <v>0</v>
      </c>
      <c r="S39" s="674"/>
      <c r="T39" s="672">
        <f>G39*S39</f>
        <v>0</v>
      </c>
      <c r="U39" s="674"/>
      <c r="V39" s="675">
        <f>G39*U39</f>
        <v>0</v>
      </c>
      <c r="W39" s="676">
        <f>I39+K39+M39+O39+Q39+S39+U39</f>
        <v>0</v>
      </c>
      <c r="X39" s="677">
        <f>J39+L39+N39+P39+R39+T39+V39</f>
        <v>0</v>
      </c>
      <c r="Y39" s="676">
        <f>E39-W39</f>
        <v>4.3079999999999998</v>
      </c>
      <c r="Z39" s="677">
        <f>H39-X39</f>
        <v>900192.49</v>
      </c>
    </row>
    <row r="40" spans="1:36" s="338" customFormat="1" ht="15" x14ac:dyDescent="0.25">
      <c r="A40" s="680" t="s">
        <v>234</v>
      </c>
      <c r="B40" s="681" t="s">
        <v>55</v>
      </c>
      <c r="C40" s="670" t="s">
        <v>54</v>
      </c>
      <c r="D40" s="670" t="s">
        <v>56</v>
      </c>
      <c r="E40" s="682">
        <f>E39/1.04</f>
        <v>4.1420000000000003</v>
      </c>
      <c r="F40" s="851"/>
      <c r="G40" s="672"/>
      <c r="H40" s="683"/>
      <c r="I40" s="684"/>
      <c r="J40" s="683"/>
      <c r="K40" s="684"/>
      <c r="L40" s="683"/>
      <c r="M40" s="684"/>
      <c r="N40" s="683"/>
      <c r="O40" s="684"/>
      <c r="P40" s="683"/>
      <c r="Q40" s="684"/>
      <c r="R40" s="683"/>
      <c r="S40" s="684"/>
      <c r="T40" s="683"/>
      <c r="U40" s="684"/>
      <c r="V40" s="685"/>
      <c r="W40" s="686">
        <f>I40+K40+M40+O40+Q40+S40+U40</f>
        <v>0</v>
      </c>
      <c r="X40" s="687"/>
      <c r="Y40" s="686">
        <f>E40-W40</f>
        <v>4.1420000000000003</v>
      </c>
      <c r="Z40" s="687"/>
    </row>
    <row r="41" spans="1:36" s="338" customFormat="1" ht="15" customHeight="1" x14ac:dyDescent="0.25">
      <c r="A41" s="661" t="s">
        <v>235</v>
      </c>
      <c r="B41" s="662"/>
      <c r="C41" s="663"/>
      <c r="D41" s="663"/>
      <c r="E41" s="663"/>
      <c r="F41" s="850"/>
      <c r="G41" s="663"/>
      <c r="H41" s="663"/>
      <c r="I41" s="664"/>
      <c r="J41" s="663"/>
      <c r="K41" s="664"/>
      <c r="L41" s="663"/>
      <c r="M41" s="664"/>
      <c r="N41" s="663"/>
      <c r="O41" s="664"/>
      <c r="P41" s="663"/>
      <c r="Q41" s="664"/>
      <c r="R41" s="663"/>
      <c r="S41" s="664"/>
      <c r="T41" s="663"/>
      <c r="U41" s="664"/>
      <c r="V41" s="665"/>
      <c r="W41" s="666"/>
      <c r="X41" s="667"/>
      <c r="Y41" s="666"/>
      <c r="Z41" s="667"/>
    </row>
    <row r="42" spans="1:36" s="338" customFormat="1" ht="56.25" x14ac:dyDescent="0.25">
      <c r="A42" s="668" t="s">
        <v>236</v>
      </c>
      <c r="B42" s="669" t="s">
        <v>629</v>
      </c>
      <c r="C42" s="670" t="s">
        <v>238</v>
      </c>
      <c r="D42" s="670" t="s">
        <v>239</v>
      </c>
      <c r="E42" s="705">
        <v>47.659599999999998</v>
      </c>
      <c r="F42" s="854"/>
      <c r="G42" s="672">
        <v>11614.35</v>
      </c>
      <c r="H42" s="672">
        <f>E42*G42</f>
        <v>553535.28</v>
      </c>
      <c r="I42" s="706"/>
      <c r="J42" s="672">
        <f>G42*I42</f>
        <v>0</v>
      </c>
      <c r="K42" s="706"/>
      <c r="L42" s="672">
        <f>G42*K42</f>
        <v>0</v>
      </c>
      <c r="M42" s="706"/>
      <c r="N42" s="672">
        <f t="shared" ref="N42:N45" si="6">G42*M42</f>
        <v>0</v>
      </c>
      <c r="O42" s="706">
        <v>1.488</v>
      </c>
      <c r="P42" s="672">
        <f>G42*O42</f>
        <v>17282.150000000001</v>
      </c>
      <c r="Q42" s="706"/>
      <c r="R42" s="672">
        <f t="shared" ref="R42:R45" si="7">G42*Q42</f>
        <v>0</v>
      </c>
      <c r="S42" s="706"/>
      <c r="T42" s="672">
        <f t="shared" ref="T42:T45" si="8">G42*S42</f>
        <v>0</v>
      </c>
      <c r="U42" s="706"/>
      <c r="V42" s="675">
        <f t="shared" ref="V42:V45" si="9">G42*U42</f>
        <v>0</v>
      </c>
      <c r="W42" s="676">
        <f t="shared" ref="W42:X45" si="10">I42+K42+M42+O42+Q42+S42+U42</f>
        <v>1.488</v>
      </c>
      <c r="X42" s="677">
        <f t="shared" si="10"/>
        <v>17282.150000000001</v>
      </c>
      <c r="Y42" s="676">
        <f>E42-W42</f>
        <v>46.171999999999997</v>
      </c>
      <c r="Z42" s="677">
        <f t="shared" ref="Z42:Z45" si="11">H42-X42</f>
        <v>536253.13</v>
      </c>
    </row>
    <row r="43" spans="1:36" s="338" customFormat="1" ht="33.75" x14ac:dyDescent="0.25">
      <c r="A43" s="668" t="s">
        <v>240</v>
      </c>
      <c r="B43" s="669" t="s">
        <v>241</v>
      </c>
      <c r="C43" s="670" t="s">
        <v>630</v>
      </c>
      <c r="D43" s="670" t="s">
        <v>242</v>
      </c>
      <c r="E43" s="702">
        <v>571.9</v>
      </c>
      <c r="F43" s="853"/>
      <c r="G43" s="672">
        <v>298.33</v>
      </c>
      <c r="H43" s="672">
        <f>E43*G43</f>
        <v>170614.93</v>
      </c>
      <c r="I43" s="703"/>
      <c r="J43" s="672">
        <f>G43*I43</f>
        <v>0</v>
      </c>
      <c r="K43" s="703"/>
      <c r="L43" s="672">
        <f>G43*K43</f>
        <v>0</v>
      </c>
      <c r="M43" s="703"/>
      <c r="N43" s="672">
        <f t="shared" si="6"/>
        <v>0</v>
      </c>
      <c r="O43" s="703">
        <v>17.899999999999999</v>
      </c>
      <c r="P43" s="672">
        <f>G43*O43</f>
        <v>5340.11</v>
      </c>
      <c r="Q43" s="703"/>
      <c r="R43" s="672">
        <f t="shared" si="7"/>
        <v>0</v>
      </c>
      <c r="S43" s="703"/>
      <c r="T43" s="672">
        <f t="shared" si="8"/>
        <v>0</v>
      </c>
      <c r="U43" s="703"/>
      <c r="V43" s="675">
        <f t="shared" si="9"/>
        <v>0</v>
      </c>
      <c r="W43" s="676">
        <f t="shared" si="10"/>
        <v>17.899999999999999</v>
      </c>
      <c r="X43" s="677">
        <f t="shared" si="10"/>
        <v>5340.11</v>
      </c>
      <c r="Y43" s="676">
        <f>E43-W43</f>
        <v>554</v>
      </c>
      <c r="Z43" s="677">
        <f t="shared" si="11"/>
        <v>165274.82</v>
      </c>
    </row>
    <row r="44" spans="1:36" s="338" customFormat="1" ht="56.25" x14ac:dyDescent="0.25">
      <c r="A44" s="668" t="s">
        <v>243</v>
      </c>
      <c r="B44" s="691" t="s">
        <v>631</v>
      </c>
      <c r="C44" s="670" t="s">
        <v>245</v>
      </c>
      <c r="D44" s="670" t="s">
        <v>239</v>
      </c>
      <c r="E44" s="705">
        <v>20.565200000000001</v>
      </c>
      <c r="F44" s="854"/>
      <c r="G44" s="672">
        <v>14111.31</v>
      </c>
      <c r="H44" s="672">
        <f>E44*G44</f>
        <v>290201.90999999997</v>
      </c>
      <c r="I44" s="706"/>
      <c r="J44" s="672">
        <f>G44*I44</f>
        <v>0</v>
      </c>
      <c r="K44" s="706"/>
      <c r="L44" s="672">
        <f>G44*K44</f>
        <v>0</v>
      </c>
      <c r="M44" s="706"/>
      <c r="N44" s="672">
        <f t="shared" si="6"/>
        <v>0</v>
      </c>
      <c r="O44" s="706"/>
      <c r="P44" s="672">
        <f t="shared" ref="P44:P45" si="12">G44*O44</f>
        <v>0</v>
      </c>
      <c r="Q44" s="706"/>
      <c r="R44" s="672">
        <f t="shared" si="7"/>
        <v>0</v>
      </c>
      <c r="S44" s="706"/>
      <c r="T44" s="672">
        <f t="shared" si="8"/>
        <v>0</v>
      </c>
      <c r="U44" s="706"/>
      <c r="V44" s="675">
        <f t="shared" si="9"/>
        <v>0</v>
      </c>
      <c r="W44" s="676">
        <f t="shared" si="10"/>
        <v>0</v>
      </c>
      <c r="X44" s="677">
        <f t="shared" si="10"/>
        <v>0</v>
      </c>
      <c r="Y44" s="676">
        <f>E44-W44</f>
        <v>20.565000000000001</v>
      </c>
      <c r="Z44" s="677">
        <f t="shared" si="11"/>
        <v>290201.90999999997</v>
      </c>
    </row>
    <row r="45" spans="1:36" s="338" customFormat="1" ht="34.5" thickBot="1" x14ac:dyDescent="0.3">
      <c r="A45" s="719" t="s">
        <v>246</v>
      </c>
      <c r="B45" s="720" t="s">
        <v>247</v>
      </c>
      <c r="C45" s="670" t="s">
        <v>632</v>
      </c>
      <c r="D45" s="721" t="s">
        <v>242</v>
      </c>
      <c r="E45" s="722">
        <v>781.5</v>
      </c>
      <c r="F45" s="856"/>
      <c r="G45" s="723">
        <v>373.39</v>
      </c>
      <c r="H45" s="723">
        <f>E45*G45</f>
        <v>291804.28999999998</v>
      </c>
      <c r="I45" s="724"/>
      <c r="J45" s="723">
        <f>G45*I45</f>
        <v>0</v>
      </c>
      <c r="K45" s="724"/>
      <c r="L45" s="723">
        <f>G45*K45</f>
        <v>0</v>
      </c>
      <c r="M45" s="724"/>
      <c r="N45" s="723">
        <f t="shared" si="6"/>
        <v>0</v>
      </c>
      <c r="O45" s="724"/>
      <c r="P45" s="723">
        <f t="shared" si="12"/>
        <v>0</v>
      </c>
      <c r="Q45" s="724"/>
      <c r="R45" s="723">
        <f t="shared" si="7"/>
        <v>0</v>
      </c>
      <c r="S45" s="724"/>
      <c r="T45" s="723">
        <f t="shared" si="8"/>
        <v>0</v>
      </c>
      <c r="U45" s="724"/>
      <c r="V45" s="725">
        <f t="shared" si="9"/>
        <v>0</v>
      </c>
      <c r="W45" s="726">
        <f t="shared" si="10"/>
        <v>0</v>
      </c>
      <c r="X45" s="727">
        <f t="shared" si="10"/>
        <v>0</v>
      </c>
      <c r="Y45" s="726">
        <f>E45-W45</f>
        <v>781.5</v>
      </c>
      <c r="Z45" s="727">
        <f t="shared" si="11"/>
        <v>291804.28999999998</v>
      </c>
    </row>
    <row r="46" spans="1:36" s="338" customFormat="1" ht="13.5" customHeight="1" thickTop="1" x14ac:dyDescent="0.25">
      <c r="A46" s="728"/>
      <c r="B46" s="729" t="s">
        <v>271</v>
      </c>
      <c r="C46" s="730"/>
      <c r="D46" s="731"/>
      <c r="E46" s="731"/>
      <c r="F46" s="857"/>
      <c r="G46" s="731"/>
      <c r="H46" s="732">
        <f>SUM(H8:H45)</f>
        <v>156739303.84999999</v>
      </c>
      <c r="I46" s="733"/>
      <c r="J46" s="732">
        <f>SUM(J8:J45)</f>
        <v>4223260.5</v>
      </c>
      <c r="K46" s="733"/>
      <c r="L46" s="732">
        <f>SUM(L8:L45)+0.02</f>
        <v>7512597.5700000003</v>
      </c>
      <c r="M46" s="733"/>
      <c r="N46" s="732">
        <v>9943426.7699999996</v>
      </c>
      <c r="O46" s="733"/>
      <c r="P46" s="732">
        <v>57090872.82</v>
      </c>
      <c r="Q46" s="733"/>
      <c r="R46" s="732">
        <v>13739707.5</v>
      </c>
      <c r="S46" s="733"/>
      <c r="T46" s="732">
        <f>SUM(T8:T45)</f>
        <v>0</v>
      </c>
      <c r="U46" s="733"/>
      <c r="V46" s="734">
        <f>SUM(V8:V45)</f>
        <v>0</v>
      </c>
      <c r="W46" s="735"/>
      <c r="X46" s="736">
        <f>SUM(X8:X45)</f>
        <v>100349613.94</v>
      </c>
      <c r="Y46" s="735"/>
      <c r="Z46" s="736">
        <f>SUM(Z8:Z45)</f>
        <v>56389689.909999996</v>
      </c>
      <c r="AA46" s="793">
        <f>Z46-100000</f>
        <v>56289689.909999996</v>
      </c>
      <c r="AB46" s="679" t="s">
        <v>664</v>
      </c>
      <c r="AJ46" s="679"/>
    </row>
    <row r="47" spans="1:36" s="745" customFormat="1" ht="13.5" customHeight="1" x14ac:dyDescent="0.25">
      <c r="A47" s="737"/>
      <c r="B47" s="738" t="s">
        <v>633</v>
      </c>
      <c r="C47" s="739"/>
      <c r="D47" s="739"/>
      <c r="E47" s="739"/>
      <c r="F47" s="858"/>
      <c r="G47" s="740"/>
      <c r="H47" s="740">
        <f>H46*0.0253738294118085</f>
        <v>3977076.36</v>
      </c>
      <c r="I47" s="741"/>
      <c r="J47" s="740">
        <v>0</v>
      </c>
      <c r="K47" s="741"/>
      <c r="L47" s="740">
        <v>0</v>
      </c>
      <c r="M47" s="741"/>
      <c r="N47" s="740">
        <v>0</v>
      </c>
      <c r="O47" s="741"/>
      <c r="P47" s="740">
        <v>0</v>
      </c>
      <c r="Q47" s="741"/>
      <c r="R47" s="740">
        <v>0</v>
      </c>
      <c r="S47" s="741"/>
      <c r="T47" s="740">
        <v>0</v>
      </c>
      <c r="U47" s="741"/>
      <c r="V47" s="742">
        <v>0</v>
      </c>
      <c r="W47" s="743"/>
      <c r="X47" s="744">
        <v>0</v>
      </c>
      <c r="Y47" s="743"/>
      <c r="Z47" s="744">
        <v>0</v>
      </c>
      <c r="AJ47" s="746"/>
    </row>
    <row r="48" spans="1:36" s="338" customFormat="1" ht="13.5" customHeight="1" x14ac:dyDescent="0.25">
      <c r="A48" s="747"/>
      <c r="B48" s="748" t="s">
        <v>634</v>
      </c>
      <c r="C48" s="730"/>
      <c r="D48" s="730"/>
      <c r="E48" s="730"/>
      <c r="F48" s="859"/>
      <c r="G48" s="730"/>
      <c r="H48" s="749">
        <f>H46+H47</f>
        <v>160716380.21000001</v>
      </c>
      <c r="I48" s="750"/>
      <c r="J48" s="749">
        <f>J46-0.04</f>
        <v>4223260.46</v>
      </c>
      <c r="K48" s="750"/>
      <c r="L48" s="749">
        <f>L46</f>
        <v>7512597.5700000003</v>
      </c>
      <c r="M48" s="750"/>
      <c r="N48" s="749">
        <f>N46</f>
        <v>9943426.7699999996</v>
      </c>
      <c r="O48" s="750"/>
      <c r="P48" s="749">
        <f>P46</f>
        <v>57090872.82</v>
      </c>
      <c r="Q48" s="750"/>
      <c r="R48" s="749">
        <f>R46</f>
        <v>13739707.5</v>
      </c>
      <c r="S48" s="750"/>
      <c r="T48" s="749">
        <f>T46</f>
        <v>0</v>
      </c>
      <c r="U48" s="750"/>
      <c r="V48" s="751">
        <f>V46</f>
        <v>0</v>
      </c>
      <c r="W48" s="752"/>
      <c r="X48" s="753">
        <f>X46</f>
        <v>100349613.94</v>
      </c>
      <c r="Y48" s="752"/>
      <c r="Z48" s="753">
        <f>Z46</f>
        <v>56389689.909999996</v>
      </c>
      <c r="AJ48" s="679"/>
    </row>
    <row r="49" spans="1:36" s="338" customFormat="1" ht="13.5" customHeight="1" x14ac:dyDescent="0.25">
      <c r="A49" s="754"/>
      <c r="B49" s="755" t="s">
        <v>635</v>
      </c>
      <c r="C49" s="756"/>
      <c r="D49" s="756"/>
      <c r="E49" s="756"/>
      <c r="F49" s="860"/>
      <c r="G49" s="756"/>
      <c r="H49" s="757"/>
      <c r="I49" s="750"/>
      <c r="J49" s="758">
        <v>0.2</v>
      </c>
      <c r="K49" s="750"/>
      <c r="L49" s="758">
        <v>0.22</v>
      </c>
      <c r="M49" s="750"/>
      <c r="N49" s="758">
        <v>0.22</v>
      </c>
      <c r="O49" s="750"/>
      <c r="P49" s="758">
        <v>0.22</v>
      </c>
      <c r="Q49" s="750"/>
      <c r="R49" s="758">
        <v>0.22</v>
      </c>
      <c r="S49" s="750"/>
      <c r="T49" s="758">
        <v>0.22</v>
      </c>
      <c r="U49" s="750"/>
      <c r="V49" s="759">
        <v>0.22</v>
      </c>
      <c r="W49" s="752"/>
      <c r="X49" s="760"/>
      <c r="Y49" s="752"/>
      <c r="Z49" s="760"/>
      <c r="AJ49" s="679"/>
    </row>
    <row r="50" spans="1:36" s="338" customFormat="1" ht="13.5" customHeight="1" thickBot="1" x14ac:dyDescent="0.3">
      <c r="A50" s="761"/>
      <c r="B50" s="762" t="s">
        <v>634</v>
      </c>
      <c r="C50" s="763"/>
      <c r="D50" s="763"/>
      <c r="E50" s="763"/>
      <c r="F50" s="861"/>
      <c r="G50" s="763"/>
      <c r="H50" s="764"/>
      <c r="I50" s="765"/>
      <c r="J50" s="764">
        <f>J48*1.2</f>
        <v>5067912.55</v>
      </c>
      <c r="K50" s="765"/>
      <c r="L50" s="764">
        <f>L48*1.22</f>
        <v>9165369.0399999991</v>
      </c>
      <c r="M50" s="765"/>
      <c r="N50" s="764">
        <f>N48*1.22</f>
        <v>12130980.66</v>
      </c>
      <c r="O50" s="765"/>
      <c r="P50" s="764">
        <f>P48*1.22</f>
        <v>69650864.840000004</v>
      </c>
      <c r="Q50" s="765"/>
      <c r="R50" s="764">
        <f>R48*1.22</f>
        <v>16762443.15</v>
      </c>
      <c r="S50" s="765"/>
      <c r="T50" s="764">
        <f>T48*1.22</f>
        <v>0</v>
      </c>
      <c r="U50" s="765"/>
      <c r="V50" s="766">
        <f>V48*1.22</f>
        <v>0</v>
      </c>
      <c r="W50" s="767"/>
      <c r="X50" s="768">
        <f>J50+L50+N50+P50+R50+T50+V50</f>
        <v>112777570.23999999</v>
      </c>
      <c r="Y50" s="767"/>
      <c r="Z50" s="768"/>
      <c r="AJ50" s="679"/>
    </row>
    <row r="54" spans="1:36" ht="11.25" customHeight="1" x14ac:dyDescent="0.2">
      <c r="D54" s="769" t="s">
        <v>637</v>
      </c>
      <c r="E54" s="775">
        <f>E8+E9+E12+E15+E18+E21+E26+E29+E39</f>
        <v>1862.98</v>
      </c>
      <c r="F54" s="862">
        <f>F8+F9+F12+F15+F18+F21+F26+F29+F39</f>
        <v>1349.08</v>
      </c>
      <c r="I54" s="770">
        <f>I8+I9+I12+I15+I18+I21+I26+I29+I39</f>
        <v>81.95</v>
      </c>
      <c r="K54" s="770">
        <f>K8+K9+K12+K15+K18+K21+K26+K29+K39</f>
        <v>126.89</v>
      </c>
      <c r="M54" s="770">
        <f>M8+M9+M12+M15+M18+M21+M26+M29+M39</f>
        <v>253.99799999999999</v>
      </c>
      <c r="O54" s="770">
        <f>O8+O9+O12+O15+O18+O21+O26+O29+O39</f>
        <v>792.35799999999995</v>
      </c>
      <c r="Q54" s="770">
        <f>Q8+Q9+Q12+Q15+Q18+Q21+Q26+Q29+Q39</f>
        <v>212.28</v>
      </c>
      <c r="S54" s="770">
        <f>S8+S9+S12+S15+S18+S21+S26+S29+S39</f>
        <v>0</v>
      </c>
      <c r="U54" s="770">
        <f>U8+U9+U12+U15+U18+U21+U26+U29+U39</f>
        <v>0</v>
      </c>
      <c r="W54" s="770">
        <f>W8+W9+W12+W15+W18+W21+W26+W29+W39</f>
        <v>1467.4760000000001</v>
      </c>
      <c r="Y54" s="816">
        <f>E54-W54</f>
        <v>395.5</v>
      </c>
    </row>
    <row r="55" spans="1:36" ht="11.25" customHeight="1" x14ac:dyDescent="0.2">
      <c r="D55" s="769" t="s">
        <v>638</v>
      </c>
      <c r="E55" s="775">
        <f>E54/1.04</f>
        <v>1791.33</v>
      </c>
      <c r="F55" s="862"/>
      <c r="I55" s="770">
        <f>I54/1.04</f>
        <v>78.798076923076906</v>
      </c>
      <c r="K55" s="770">
        <f>K54/1.04</f>
        <v>122.009615384615</v>
      </c>
      <c r="M55" s="770">
        <f>M54/1.04</f>
        <v>244.22884615384601</v>
      </c>
      <c r="O55" s="770">
        <f>O54/1.04</f>
        <v>761.88269230769197</v>
      </c>
      <c r="Q55" s="770">
        <f>Q54/1.04</f>
        <v>204.11538461538501</v>
      </c>
      <c r="S55" s="770">
        <f>S54/1.04</f>
        <v>0</v>
      </c>
      <c r="U55" s="770">
        <f>U54/1.04</f>
        <v>0</v>
      </c>
      <c r="W55" s="770">
        <f>W54/1.04</f>
        <v>1411.0346153846201</v>
      </c>
      <c r="Y55" s="816">
        <f>E55-W55</f>
        <v>380.3</v>
      </c>
    </row>
    <row r="60" spans="1:36" ht="11.25" customHeight="1" x14ac:dyDescent="0.2">
      <c r="O60" s="770" t="e">
        <f>O54-#REF!</f>
        <v>#REF!</v>
      </c>
    </row>
  </sheetData>
  <autoFilter ref="A6:AN50" xr:uid="{00000000-0001-0000-0000-000000000000}"/>
  <mergeCells count="11">
    <mergeCell ref="U4:V4"/>
    <mergeCell ref="W4:X4"/>
    <mergeCell ref="Y4:Z4"/>
    <mergeCell ref="AA18:AA19"/>
    <mergeCell ref="AA31:AA38"/>
    <mergeCell ref="S4:T4"/>
    <mergeCell ref="I4:J4"/>
    <mergeCell ref="K4:L4"/>
    <mergeCell ref="M4:N4"/>
    <mergeCell ref="O4:P4"/>
    <mergeCell ref="Q4:R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13113-4E90-46B4-A0C7-E7AA4A9317BA}">
  <sheetPr>
    <tabColor rgb="FFC00000"/>
    <pageSetUpPr fitToPage="1"/>
  </sheetPr>
  <dimension ref="A1:AJ60"/>
  <sheetViews>
    <sheetView tabSelected="1" zoomScale="80" zoomScaleNormal="80" workbookViewId="0">
      <pane ySplit="5" topLeftCell="A42" activePane="bottomLeft" state="frozen"/>
      <selection pane="bottomLeft" activeCell="H8" sqref="H8"/>
    </sheetView>
  </sheetViews>
  <sheetFormatPr defaultColWidth="9.140625" defaultRowHeight="11.25" customHeight="1" outlineLevelCol="1" x14ac:dyDescent="0.2"/>
  <cols>
    <col min="1" max="1" width="7" style="308" customWidth="1"/>
    <col min="2" max="2" width="32.28515625" style="308" customWidth="1"/>
    <col min="3" max="3" width="23" style="769" hidden="1" customWidth="1"/>
    <col min="4" max="4" width="7" style="769" customWidth="1"/>
    <col min="5" max="5" width="11.140625" style="769" customWidth="1"/>
    <col min="6" max="6" width="11.140625" style="863" customWidth="1"/>
    <col min="7" max="7" width="10" style="769" customWidth="1"/>
    <col min="8" max="8" width="13" style="769" customWidth="1"/>
    <col min="9" max="9" width="8.7109375" style="770" customWidth="1"/>
    <col min="10" max="10" width="13.28515625" style="769" customWidth="1"/>
    <col min="11" max="11" width="7.42578125" style="770" customWidth="1"/>
    <col min="12" max="12" width="11.7109375" style="769" customWidth="1"/>
    <col min="13" max="13" width="7.28515625" style="770" customWidth="1"/>
    <col min="14" max="14" width="11.7109375" style="769" customWidth="1"/>
    <col min="15" max="15" width="7.28515625" style="770" customWidth="1" outlineLevel="1"/>
    <col min="16" max="16" width="11.7109375" style="769" customWidth="1" outlineLevel="1"/>
    <col min="17" max="17" width="7.28515625" style="770" customWidth="1" outlineLevel="1"/>
    <col min="18" max="18" width="11.7109375" style="769" customWidth="1" outlineLevel="1"/>
    <col min="19" max="19" width="7.28515625" style="770" customWidth="1" outlineLevel="1"/>
    <col min="20" max="20" width="11.7109375" style="769" customWidth="1" outlineLevel="1"/>
    <col min="21" max="21" width="7.28515625" style="770" customWidth="1" outlineLevel="1"/>
    <col min="22" max="22" width="11.7109375" style="769" customWidth="1" outlineLevel="1"/>
    <col min="23" max="23" width="8.28515625" style="770" customWidth="1"/>
    <col min="24" max="24" width="13.85546875" style="769" customWidth="1"/>
    <col min="25" max="25" width="8.140625" style="770" customWidth="1"/>
    <col min="26" max="26" width="13.85546875" style="769" customWidth="1"/>
    <col min="27" max="27" width="21" style="308" customWidth="1"/>
    <col min="28" max="28" width="13.28515625" style="308" customWidth="1"/>
    <col min="29" max="43" width="10.7109375" style="308" customWidth="1"/>
    <col min="44" max="16384" width="9.140625" style="308"/>
  </cols>
  <sheetData>
    <row r="1" spans="1:28" s="338" customFormat="1" ht="15" customHeight="1" x14ac:dyDescent="0.25">
      <c r="A1" s="631" t="s">
        <v>9</v>
      </c>
      <c r="B1" s="631"/>
      <c r="C1" s="632"/>
      <c r="D1" s="632"/>
      <c r="E1" s="632"/>
      <c r="F1" s="846"/>
      <c r="G1" s="632"/>
      <c r="H1" s="632"/>
      <c r="I1" s="633"/>
      <c r="J1" s="632"/>
      <c r="K1" s="633"/>
      <c r="L1" s="632"/>
      <c r="M1" s="633"/>
      <c r="N1" s="632"/>
      <c r="O1" s="633"/>
      <c r="P1" s="632"/>
      <c r="Q1" s="633"/>
      <c r="R1" s="632"/>
      <c r="S1" s="633"/>
      <c r="T1" s="632"/>
      <c r="U1" s="633"/>
      <c r="V1" s="632"/>
      <c r="W1" s="633"/>
      <c r="X1" s="632"/>
      <c r="Y1" s="633"/>
      <c r="Z1" s="632"/>
    </row>
    <row r="2" spans="1:28" s="338" customFormat="1" ht="6.75" customHeight="1" x14ac:dyDescent="0.25">
      <c r="A2" s="634"/>
      <c r="B2" s="635"/>
      <c r="C2" s="636"/>
      <c r="D2" s="636"/>
      <c r="E2" s="636"/>
      <c r="F2" s="845"/>
      <c r="G2" s="636"/>
      <c r="H2" s="636"/>
      <c r="I2" s="637"/>
      <c r="J2" s="636"/>
      <c r="K2" s="637"/>
      <c r="L2" s="636"/>
      <c r="M2" s="637"/>
      <c r="N2" s="636"/>
      <c r="O2" s="637"/>
      <c r="P2" s="636"/>
      <c r="Q2" s="637"/>
      <c r="R2" s="636"/>
      <c r="S2" s="637"/>
      <c r="T2" s="636"/>
      <c r="U2" s="637"/>
      <c r="V2" s="636"/>
      <c r="W2" s="637"/>
      <c r="X2" s="636"/>
      <c r="Y2" s="637"/>
      <c r="Z2" s="636"/>
    </row>
    <row r="3" spans="1:28" s="338" customFormat="1" ht="15" customHeight="1" thickBot="1" x14ac:dyDescent="0.3">
      <c r="A3" s="638" t="s">
        <v>611</v>
      </c>
      <c r="B3" s="638"/>
      <c r="C3" s="639"/>
      <c r="D3" s="639"/>
      <c r="E3" s="639"/>
      <c r="F3" s="847"/>
      <c r="G3" s="639"/>
      <c r="H3" s="639"/>
      <c r="I3" s="640"/>
      <c r="J3" s="639"/>
      <c r="K3" s="640"/>
      <c r="L3" s="639"/>
      <c r="M3" s="640"/>
      <c r="N3" s="639"/>
      <c r="O3" s="640"/>
      <c r="P3" s="639"/>
      <c r="Q3" s="640"/>
      <c r="R3" s="639"/>
      <c r="S3" s="640"/>
      <c r="T3" s="639"/>
      <c r="U3" s="640"/>
      <c r="V3" s="639"/>
      <c r="W3" s="640"/>
      <c r="X3" s="639"/>
      <c r="Y3" s="640"/>
      <c r="Z3" s="639"/>
    </row>
    <row r="4" spans="1:28" s="338" customFormat="1" ht="15" customHeight="1" thickBot="1" x14ac:dyDescent="0.3">
      <c r="A4" s="641" t="s">
        <v>612</v>
      </c>
      <c r="B4" s="642"/>
      <c r="C4" s="636"/>
      <c r="D4" s="636"/>
      <c r="E4" s="636"/>
      <c r="F4" s="845"/>
      <c r="G4" s="636"/>
      <c r="H4" s="636"/>
      <c r="I4" s="993" t="s">
        <v>613</v>
      </c>
      <c r="J4" s="993"/>
      <c r="K4" s="994" t="s">
        <v>614</v>
      </c>
      <c r="L4" s="994"/>
      <c r="M4" s="995" t="s">
        <v>615</v>
      </c>
      <c r="N4" s="995"/>
      <c r="O4" s="986" t="s">
        <v>616</v>
      </c>
      <c r="P4" s="986"/>
      <c r="Q4" s="996" t="s">
        <v>617</v>
      </c>
      <c r="R4" s="996"/>
      <c r="S4" s="986" t="s">
        <v>618</v>
      </c>
      <c r="T4" s="986"/>
      <c r="U4" s="986" t="s">
        <v>619</v>
      </c>
      <c r="V4" s="986"/>
      <c r="W4" s="987" t="s">
        <v>620</v>
      </c>
      <c r="X4" s="988"/>
      <c r="Y4" s="989" t="s">
        <v>621</v>
      </c>
      <c r="Z4" s="990"/>
    </row>
    <row r="5" spans="1:28" s="338" customFormat="1" ht="46.5" customHeight="1" x14ac:dyDescent="0.25">
      <c r="A5" s="643" t="s">
        <v>622</v>
      </c>
      <c r="B5" s="644" t="s">
        <v>623</v>
      </c>
      <c r="C5" s="645" t="s">
        <v>624</v>
      </c>
      <c r="D5" s="644" t="s">
        <v>625</v>
      </c>
      <c r="E5" s="646" t="s">
        <v>32</v>
      </c>
      <c r="F5" s="848" t="s">
        <v>669</v>
      </c>
      <c r="G5" s="647" t="s">
        <v>626</v>
      </c>
      <c r="H5" s="644" t="s">
        <v>627</v>
      </c>
      <c r="I5" s="648" t="s">
        <v>32</v>
      </c>
      <c r="J5" s="649" t="s">
        <v>627</v>
      </c>
      <c r="K5" s="648" t="s">
        <v>32</v>
      </c>
      <c r="L5" s="649" t="s">
        <v>627</v>
      </c>
      <c r="M5" s="648" t="s">
        <v>32</v>
      </c>
      <c r="N5" s="649" t="s">
        <v>627</v>
      </c>
      <c r="O5" s="648" t="s">
        <v>32</v>
      </c>
      <c r="P5" s="649" t="s">
        <v>627</v>
      </c>
      <c r="Q5" s="648" t="s">
        <v>32</v>
      </c>
      <c r="R5" s="649" t="s">
        <v>627</v>
      </c>
      <c r="S5" s="648" t="s">
        <v>32</v>
      </c>
      <c r="T5" s="649" t="s">
        <v>627</v>
      </c>
      <c r="U5" s="648" t="s">
        <v>32</v>
      </c>
      <c r="V5" s="650" t="s">
        <v>627</v>
      </c>
      <c r="W5" s="651" t="s">
        <v>32</v>
      </c>
      <c r="X5" s="652" t="s">
        <v>627</v>
      </c>
      <c r="Y5" s="651" t="s">
        <v>32</v>
      </c>
      <c r="Z5" s="652" t="s">
        <v>627</v>
      </c>
    </row>
    <row r="6" spans="1:28" s="338" customFormat="1" ht="15" customHeight="1" x14ac:dyDescent="0.25">
      <c r="A6" s="653">
        <v>1</v>
      </c>
      <c r="B6" s="654">
        <v>2</v>
      </c>
      <c r="C6" s="655">
        <v>3</v>
      </c>
      <c r="D6" s="654">
        <v>3</v>
      </c>
      <c r="E6" s="656">
        <v>4</v>
      </c>
      <c r="F6" s="849"/>
      <c r="G6" s="656">
        <v>5</v>
      </c>
      <c r="H6" s="656">
        <v>6</v>
      </c>
      <c r="I6" s="657">
        <v>7</v>
      </c>
      <c r="J6" s="657">
        <v>8</v>
      </c>
      <c r="K6" s="657">
        <v>9</v>
      </c>
      <c r="L6" s="657">
        <v>10</v>
      </c>
      <c r="M6" s="657">
        <v>11</v>
      </c>
      <c r="N6" s="657">
        <v>12</v>
      </c>
      <c r="O6" s="657">
        <v>15</v>
      </c>
      <c r="P6" s="657">
        <v>16</v>
      </c>
      <c r="Q6" s="657">
        <v>15</v>
      </c>
      <c r="R6" s="657">
        <v>16</v>
      </c>
      <c r="S6" s="657">
        <v>17</v>
      </c>
      <c r="T6" s="657">
        <v>18</v>
      </c>
      <c r="U6" s="657">
        <v>19</v>
      </c>
      <c r="V6" s="658">
        <v>20</v>
      </c>
      <c r="W6" s="659">
        <v>21</v>
      </c>
      <c r="X6" s="660">
        <v>22</v>
      </c>
      <c r="Y6" s="659">
        <v>21</v>
      </c>
      <c r="Z6" s="660">
        <v>22</v>
      </c>
    </row>
    <row r="7" spans="1:28" s="338" customFormat="1" ht="15" customHeight="1" x14ac:dyDescent="0.25">
      <c r="A7" s="661" t="s">
        <v>44</v>
      </c>
      <c r="B7" s="662"/>
      <c r="C7" s="663"/>
      <c r="D7" s="663"/>
      <c r="E7" s="663"/>
      <c r="F7" s="850"/>
      <c r="G7" s="663"/>
      <c r="H7" s="663"/>
      <c r="I7" s="664"/>
      <c r="J7" s="663"/>
      <c r="K7" s="664"/>
      <c r="L7" s="663"/>
      <c r="M7" s="664"/>
      <c r="N7" s="663"/>
      <c r="O7" s="664"/>
      <c r="P7" s="663"/>
      <c r="Q7" s="664"/>
      <c r="R7" s="663"/>
      <c r="S7" s="664"/>
      <c r="T7" s="663"/>
      <c r="U7" s="664"/>
      <c r="V7" s="665"/>
      <c r="W7" s="666"/>
      <c r="X7" s="667"/>
      <c r="Y7" s="666"/>
      <c r="Z7" s="667"/>
    </row>
    <row r="8" spans="1:28" s="338" customFormat="1" ht="45" x14ac:dyDescent="0.25">
      <c r="A8" s="668" t="s">
        <v>45</v>
      </c>
      <c r="B8" s="669" t="s">
        <v>47</v>
      </c>
      <c r="C8" s="670" t="s">
        <v>179</v>
      </c>
      <c r="D8" s="670" t="s">
        <v>628</v>
      </c>
      <c r="E8" s="671">
        <f>F8</f>
        <v>283.61900000000003</v>
      </c>
      <c r="F8" s="710">
        <v>283.61900000000003</v>
      </c>
      <c r="G8" s="672">
        <v>34265.300000000003</v>
      </c>
      <c r="H8" s="672">
        <f>E8*G8</f>
        <v>9718290.1199999992</v>
      </c>
      <c r="I8" s="673">
        <v>17.760999999999999</v>
      </c>
      <c r="J8" s="672">
        <f>G8*I8</f>
        <v>608585.99</v>
      </c>
      <c r="K8" s="673">
        <v>34.200000000000003</v>
      </c>
      <c r="L8" s="672">
        <f>G8*K8</f>
        <v>1171873.26</v>
      </c>
      <c r="M8" s="674">
        <v>58.234999999999999</v>
      </c>
      <c r="N8" s="672">
        <f>G8*M8</f>
        <v>1995439.75</v>
      </c>
      <c r="O8" s="674">
        <v>114.59399999999999</v>
      </c>
      <c r="P8" s="672">
        <f>G8*O8</f>
        <v>3926597.79</v>
      </c>
      <c r="Q8" s="674">
        <v>45.13</v>
      </c>
      <c r="R8" s="672">
        <f>G8*Q8</f>
        <v>1546392.99</v>
      </c>
      <c r="S8" s="674"/>
      <c r="T8" s="672">
        <f>G8*S8</f>
        <v>0</v>
      </c>
      <c r="U8" s="674"/>
      <c r="V8" s="675">
        <f>G8*U8</f>
        <v>0</v>
      </c>
      <c r="W8" s="676">
        <f>I8+K8+M8+O8+Q8+S8+U8</f>
        <v>269.92</v>
      </c>
      <c r="X8" s="677">
        <f>J8+L8+N8+P8+R8+T8+V8</f>
        <v>9248889.7799999993</v>
      </c>
      <c r="Y8" s="676">
        <f>E8-W8</f>
        <v>13.699</v>
      </c>
      <c r="Z8" s="677">
        <f>H8-X8</f>
        <v>469400.34</v>
      </c>
      <c r="AA8" s="678"/>
      <c r="AB8" s="679"/>
    </row>
    <row r="9" spans="1:28" s="338" customFormat="1" ht="45" x14ac:dyDescent="0.25">
      <c r="A9" s="668" t="s">
        <v>25</v>
      </c>
      <c r="B9" s="669" t="s">
        <v>180</v>
      </c>
      <c r="C9" s="670" t="s">
        <v>181</v>
      </c>
      <c r="D9" s="670" t="s">
        <v>628</v>
      </c>
      <c r="E9" s="671">
        <f>F9</f>
        <v>9.2560000000000002</v>
      </c>
      <c r="F9" s="710">
        <v>9.2560000000000002</v>
      </c>
      <c r="G9" s="672">
        <v>18896.3</v>
      </c>
      <c r="H9" s="672">
        <f>E9*G9</f>
        <v>174904.15</v>
      </c>
      <c r="I9" s="674"/>
      <c r="J9" s="672">
        <f>G9*I9</f>
        <v>0</v>
      </c>
      <c r="K9" s="674"/>
      <c r="L9" s="672">
        <f>G9*K9</f>
        <v>0</v>
      </c>
      <c r="M9" s="674"/>
      <c r="N9" s="672">
        <f>G9*M9</f>
        <v>0</v>
      </c>
      <c r="O9" s="674">
        <v>8.5419999999999998</v>
      </c>
      <c r="P9" s="672">
        <f>G9*O9</f>
        <v>161412.19</v>
      </c>
      <c r="Q9" s="674">
        <v>0.71399999999999997</v>
      </c>
      <c r="R9" s="672">
        <f>G9*Q9</f>
        <v>13491.96</v>
      </c>
      <c r="S9" s="674"/>
      <c r="T9" s="672">
        <f>G9*S9</f>
        <v>0</v>
      </c>
      <c r="U9" s="674"/>
      <c r="V9" s="675">
        <f>G9*U9</f>
        <v>0</v>
      </c>
      <c r="W9" s="676">
        <f>I9+K9+M9+O9+Q9+S9+U9</f>
        <v>9.2560000000000002</v>
      </c>
      <c r="X9" s="677">
        <f>J9+L9+N9+P9+R9+T9+V9</f>
        <v>174904.15</v>
      </c>
      <c r="Y9" s="676">
        <f>E9-W9</f>
        <v>0</v>
      </c>
      <c r="Z9" s="677">
        <f>H9-X9</f>
        <v>0</v>
      </c>
    </row>
    <row r="10" spans="1:28" s="338" customFormat="1" ht="15" x14ac:dyDescent="0.25">
      <c r="A10" s="680" t="s">
        <v>60</v>
      </c>
      <c r="B10" s="681" t="s">
        <v>55</v>
      </c>
      <c r="C10" s="670" t="s">
        <v>54</v>
      </c>
      <c r="D10" s="670" t="s">
        <v>56</v>
      </c>
      <c r="E10" s="682">
        <f>(E8+E9)/1.04</f>
        <v>281.61099999999999</v>
      </c>
      <c r="F10" s="851"/>
      <c r="G10" s="672"/>
      <c r="H10" s="683"/>
      <c r="I10" s="684">
        <f>I8</f>
        <v>17.760999999999999</v>
      </c>
      <c r="J10" s="683"/>
      <c r="K10" s="684">
        <f>K8</f>
        <v>34.200000000000003</v>
      </c>
      <c r="L10" s="683"/>
      <c r="M10" s="684">
        <v>55.994</v>
      </c>
      <c r="N10" s="683"/>
      <c r="O10" s="684">
        <v>118.4</v>
      </c>
      <c r="P10" s="683"/>
      <c r="Q10" s="684">
        <v>44.081000000000003</v>
      </c>
      <c r="R10" s="683"/>
      <c r="S10" s="684"/>
      <c r="T10" s="683"/>
      <c r="U10" s="684"/>
      <c r="V10" s="685"/>
      <c r="W10" s="686">
        <f>I10+K10+M10+O10+Q10+S10+U10</f>
        <v>270.43599999999998</v>
      </c>
      <c r="X10" s="687"/>
      <c r="Y10" s="686">
        <f>E10-W10</f>
        <v>11.175000000000001</v>
      </c>
      <c r="Z10" s="687"/>
      <c r="AA10" s="688">
        <v>290.81200000000001</v>
      </c>
    </row>
    <row r="11" spans="1:28" s="338" customFormat="1" ht="15" customHeight="1" x14ac:dyDescent="0.25">
      <c r="A11" s="661" t="s">
        <v>59</v>
      </c>
      <c r="B11" s="662"/>
      <c r="C11" s="663"/>
      <c r="D11" s="663"/>
      <c r="E11" s="663"/>
      <c r="F11" s="850"/>
      <c r="G11" s="663"/>
      <c r="H11" s="663"/>
      <c r="I11" s="664"/>
      <c r="J11" s="663"/>
      <c r="K11" s="664"/>
      <c r="L11" s="663"/>
      <c r="M11" s="664"/>
      <c r="N11" s="663"/>
      <c r="O11" s="664"/>
      <c r="P11" s="663"/>
      <c r="Q11" s="664"/>
      <c r="R11" s="663"/>
      <c r="S11" s="664"/>
      <c r="T11" s="663"/>
      <c r="U11" s="664"/>
      <c r="V11" s="665"/>
      <c r="W11" s="666"/>
      <c r="X11" s="667"/>
      <c r="Y11" s="666"/>
      <c r="Z11" s="667"/>
    </row>
    <row r="12" spans="1:28" s="338" customFormat="1" ht="45" x14ac:dyDescent="0.25">
      <c r="A12" s="668" t="s">
        <v>61</v>
      </c>
      <c r="B12" s="669" t="s">
        <v>63</v>
      </c>
      <c r="C12" s="670" t="s">
        <v>182</v>
      </c>
      <c r="D12" s="670" t="s">
        <v>628</v>
      </c>
      <c r="E12" s="671">
        <f>F12</f>
        <v>547.66300000000001</v>
      </c>
      <c r="F12" s="710">
        <v>547.66300000000001</v>
      </c>
      <c r="G12" s="672">
        <v>56312.99</v>
      </c>
      <c r="H12" s="672">
        <f>E12*G12</f>
        <v>30840541.039999999</v>
      </c>
      <c r="I12" s="673">
        <v>35.142000000000003</v>
      </c>
      <c r="J12" s="672">
        <f>G12*I12</f>
        <v>1978951.09</v>
      </c>
      <c r="K12" s="673">
        <v>43.41</v>
      </c>
      <c r="L12" s="672">
        <f>G12*K12</f>
        <v>2444546.9</v>
      </c>
      <c r="M12" s="674">
        <v>87.768000000000001</v>
      </c>
      <c r="N12" s="672">
        <f>G12*M12</f>
        <v>4942478.51</v>
      </c>
      <c r="O12" s="674">
        <v>301.83800000000002</v>
      </c>
      <c r="P12" s="672">
        <f>G12*O12</f>
        <v>16997400.280000001</v>
      </c>
      <c r="Q12" s="674">
        <v>97.56</v>
      </c>
      <c r="R12" s="672">
        <f>G12*Q12</f>
        <v>5493895.2999999998</v>
      </c>
      <c r="S12" s="674"/>
      <c r="T12" s="672">
        <f>G12*S12</f>
        <v>0</v>
      </c>
      <c r="U12" s="674"/>
      <c r="V12" s="675">
        <f>G12*U12</f>
        <v>0</v>
      </c>
      <c r="W12" s="676">
        <f>I12+K12+M12+O12+Q12+S12+U12</f>
        <v>565.71799999999996</v>
      </c>
      <c r="X12" s="677">
        <f>J12+L12+N12+P12+R12+T12+V12</f>
        <v>31857272.079999998</v>
      </c>
      <c r="Y12" s="676">
        <f>E12-W12</f>
        <v>-18.055</v>
      </c>
      <c r="Z12" s="677">
        <f>H12-X12</f>
        <v>-1016731.04</v>
      </c>
    </row>
    <row r="13" spans="1:28" s="338" customFormat="1" ht="15" x14ac:dyDescent="0.25">
      <c r="A13" s="680" t="s">
        <v>69</v>
      </c>
      <c r="B13" s="681" t="s">
        <v>55</v>
      </c>
      <c r="C13" s="670" t="s">
        <v>54</v>
      </c>
      <c r="D13" s="670" t="s">
        <v>56</v>
      </c>
      <c r="E13" s="682">
        <f>E12/1.04</f>
        <v>526.59900000000005</v>
      </c>
      <c r="F13" s="851"/>
      <c r="G13" s="672"/>
      <c r="H13" s="683"/>
      <c r="I13" s="684">
        <f>I12</f>
        <v>35.142000000000003</v>
      </c>
      <c r="J13" s="683"/>
      <c r="K13" s="684">
        <f>K12</f>
        <v>43.41</v>
      </c>
      <c r="L13" s="683"/>
      <c r="M13" s="684">
        <f>M12/1.04</f>
        <v>84.391999999999996</v>
      </c>
      <c r="N13" s="683"/>
      <c r="O13" s="684">
        <v>290.22899999999998</v>
      </c>
      <c r="P13" s="683"/>
      <c r="Q13" s="684">
        <v>93.808000000000007</v>
      </c>
      <c r="R13" s="683"/>
      <c r="S13" s="684"/>
      <c r="T13" s="683"/>
      <c r="U13" s="684"/>
      <c r="V13" s="685"/>
      <c r="W13" s="686">
        <f>I13+K13+M13+O13+Q13+S13+U13</f>
        <v>546.98099999999999</v>
      </c>
      <c r="X13" s="687"/>
      <c r="Y13" s="686">
        <f>E13-W13</f>
        <v>-20.382000000000001</v>
      </c>
      <c r="Z13" s="687"/>
    </row>
    <row r="14" spans="1:28" s="338" customFormat="1" ht="15" customHeight="1" x14ac:dyDescent="0.25">
      <c r="A14" s="661" t="s">
        <v>68</v>
      </c>
      <c r="B14" s="662"/>
      <c r="C14" s="663"/>
      <c r="D14" s="663"/>
      <c r="E14" s="663"/>
      <c r="F14" s="850"/>
      <c r="G14" s="663"/>
      <c r="H14" s="663"/>
      <c r="I14" s="689"/>
      <c r="J14" s="690"/>
      <c r="K14" s="689"/>
      <c r="L14" s="663"/>
      <c r="M14" s="664"/>
      <c r="N14" s="663"/>
      <c r="O14" s="664"/>
      <c r="P14" s="663"/>
      <c r="Q14" s="664"/>
      <c r="R14" s="663"/>
      <c r="S14" s="664"/>
      <c r="T14" s="663"/>
      <c r="U14" s="664"/>
      <c r="V14" s="665"/>
      <c r="W14" s="666"/>
      <c r="X14" s="667"/>
      <c r="Y14" s="666"/>
      <c r="Z14" s="667"/>
    </row>
    <row r="15" spans="1:28" s="338" customFormat="1" ht="45" x14ac:dyDescent="0.25">
      <c r="A15" s="668" t="s">
        <v>70</v>
      </c>
      <c r="B15" s="691" t="s">
        <v>63</v>
      </c>
      <c r="C15" s="670" t="s">
        <v>182</v>
      </c>
      <c r="D15" s="670" t="s">
        <v>628</v>
      </c>
      <c r="E15" s="671">
        <f>F15</f>
        <v>256.30799999999999</v>
      </c>
      <c r="F15" s="710">
        <v>256.30799999999999</v>
      </c>
      <c r="G15" s="672">
        <v>56312.99</v>
      </c>
      <c r="H15" s="672">
        <f>E15*G15</f>
        <v>14433469.84</v>
      </c>
      <c r="I15" s="673">
        <v>29.047000000000001</v>
      </c>
      <c r="J15" s="672">
        <f>G15*I15</f>
        <v>1635723.42</v>
      </c>
      <c r="K15" s="673">
        <v>35.08</v>
      </c>
      <c r="L15" s="672">
        <f>G15*K15</f>
        <v>1975459.69</v>
      </c>
      <c r="M15" s="674">
        <v>48.618000000000002</v>
      </c>
      <c r="N15" s="672">
        <f>G15*M15</f>
        <v>2737824.95</v>
      </c>
      <c r="O15" s="674">
        <v>137.74100000000001</v>
      </c>
      <c r="P15" s="672">
        <f>G15*O15</f>
        <v>7756607.5599999996</v>
      </c>
      <c r="Q15" s="674">
        <v>15.622999999999999</v>
      </c>
      <c r="R15" s="672">
        <f>G15*Q15</f>
        <v>879777.84</v>
      </c>
      <c r="S15" s="674"/>
      <c r="T15" s="672">
        <f>G15*S15</f>
        <v>0</v>
      </c>
      <c r="U15" s="674"/>
      <c r="V15" s="675">
        <f>G15*U15</f>
        <v>0</v>
      </c>
      <c r="W15" s="676">
        <f>I15+K15+M15+O15+Q15+S15+U15</f>
        <v>266.10899999999998</v>
      </c>
      <c r="X15" s="677">
        <f>J15+L15+N15+P15+R15+T15+V15</f>
        <v>14985393.460000001</v>
      </c>
      <c r="Y15" s="676">
        <f>E15-W15</f>
        <v>-9.8010000000000002</v>
      </c>
      <c r="Z15" s="677">
        <f>H15-X15</f>
        <v>-551923.62</v>
      </c>
    </row>
    <row r="16" spans="1:28" s="338" customFormat="1" ht="15" x14ac:dyDescent="0.25">
      <c r="A16" s="680" t="s">
        <v>76</v>
      </c>
      <c r="B16" s="681" t="s">
        <v>55</v>
      </c>
      <c r="C16" s="670" t="s">
        <v>54</v>
      </c>
      <c r="D16" s="670" t="s">
        <v>56</v>
      </c>
      <c r="E16" s="682">
        <f>E15/1.04</f>
        <v>246.45</v>
      </c>
      <c r="F16" s="851"/>
      <c r="G16" s="672"/>
      <c r="H16" s="683"/>
      <c r="I16" s="684">
        <f>I15</f>
        <v>29.047000000000001</v>
      </c>
      <c r="J16" s="683"/>
      <c r="K16" s="684">
        <f>K15</f>
        <v>35.08</v>
      </c>
      <c r="L16" s="683"/>
      <c r="M16" s="684">
        <f>M15/1.04</f>
        <v>46.747999999999998</v>
      </c>
      <c r="N16" s="683"/>
      <c r="O16" s="684">
        <v>132.44300000000001</v>
      </c>
      <c r="P16" s="683"/>
      <c r="Q16" s="684">
        <v>15.022</v>
      </c>
      <c r="R16" s="683"/>
      <c r="S16" s="684"/>
      <c r="T16" s="683"/>
      <c r="U16" s="684"/>
      <c r="V16" s="685"/>
      <c r="W16" s="686">
        <f>I16+K16+M16+O16+Q16+S16+U16</f>
        <v>258.33999999999997</v>
      </c>
      <c r="X16" s="687"/>
      <c r="Y16" s="686">
        <f>E16-W16</f>
        <v>-11.89</v>
      </c>
      <c r="Z16" s="687"/>
    </row>
    <row r="17" spans="1:27" s="338" customFormat="1" ht="15" customHeight="1" x14ac:dyDescent="0.25">
      <c r="A17" s="661" t="s">
        <v>75</v>
      </c>
      <c r="B17" s="662"/>
      <c r="C17" s="663"/>
      <c r="D17" s="663"/>
      <c r="E17" s="663"/>
      <c r="F17" s="850"/>
      <c r="G17" s="663"/>
      <c r="H17" s="663"/>
      <c r="I17" s="692"/>
      <c r="J17" s="693"/>
      <c r="K17" s="692"/>
      <c r="L17" s="663"/>
      <c r="M17" s="664"/>
      <c r="N17" s="663"/>
      <c r="O17" s="664"/>
      <c r="P17" s="663"/>
      <c r="Q17" s="664"/>
      <c r="R17" s="663"/>
      <c r="S17" s="664"/>
      <c r="T17" s="663"/>
      <c r="U17" s="664"/>
      <c r="V17" s="665"/>
      <c r="W17" s="666"/>
      <c r="X17" s="667"/>
      <c r="Y17" s="666"/>
      <c r="Z17" s="667"/>
    </row>
    <row r="18" spans="1:27" s="338" customFormat="1" ht="45" x14ac:dyDescent="0.25">
      <c r="A18" s="668" t="s">
        <v>77</v>
      </c>
      <c r="B18" s="669" t="s">
        <v>79</v>
      </c>
      <c r="C18" s="670" t="s">
        <v>183</v>
      </c>
      <c r="D18" s="670" t="s">
        <v>628</v>
      </c>
      <c r="E18" s="671">
        <f>F18</f>
        <v>169.685</v>
      </c>
      <c r="F18" s="710">
        <v>169.685</v>
      </c>
      <c r="G18" s="672">
        <v>135261.81</v>
      </c>
      <c r="H18" s="672">
        <f>E18*G18</f>
        <v>22951900.23</v>
      </c>
      <c r="I18" s="674"/>
      <c r="J18" s="672">
        <f>G18*I18</f>
        <v>0</v>
      </c>
      <c r="K18" s="673">
        <v>14.2</v>
      </c>
      <c r="L18" s="672">
        <f>G18*K18</f>
        <v>1920717.7</v>
      </c>
      <c r="M18" s="674">
        <v>59.377000000000002</v>
      </c>
      <c r="N18" s="672">
        <f>G18*M18</f>
        <v>8031440.4900000002</v>
      </c>
      <c r="O18" s="674">
        <v>168.786</v>
      </c>
      <c r="P18" s="672">
        <f>G18*O18</f>
        <v>22830299.859999999</v>
      </c>
      <c r="Q18" s="674">
        <v>22.492999999999999</v>
      </c>
      <c r="R18" s="672">
        <f>G18*Q18</f>
        <v>3042443.89</v>
      </c>
      <c r="S18" s="674"/>
      <c r="T18" s="672">
        <f>G18*S18</f>
        <v>0</v>
      </c>
      <c r="U18" s="674"/>
      <c r="V18" s="675">
        <f>G18*U18</f>
        <v>0</v>
      </c>
      <c r="W18" s="676">
        <f>I18+K18+M18+O18+Q18+S18+U18</f>
        <v>264.85599999999999</v>
      </c>
      <c r="X18" s="677">
        <f>J18+L18+N18+P18+R18+T18+V18</f>
        <v>35824901.939999998</v>
      </c>
      <c r="Y18" s="676"/>
      <c r="Z18" s="677">
        <f>H18-X18</f>
        <v>-12873001.710000001</v>
      </c>
      <c r="AA18" s="991" t="s">
        <v>636</v>
      </c>
    </row>
    <row r="19" spans="1:27" s="338" customFormat="1" ht="15" x14ac:dyDescent="0.25">
      <c r="A19" s="680" t="s">
        <v>184</v>
      </c>
      <c r="B19" s="694" t="s">
        <v>55</v>
      </c>
      <c r="C19" s="670" t="s">
        <v>54</v>
      </c>
      <c r="D19" s="670" t="s">
        <v>56</v>
      </c>
      <c r="E19" s="682">
        <v>218.27799999999999</v>
      </c>
      <c r="F19" s="851"/>
      <c r="G19" s="672"/>
      <c r="H19" s="683"/>
      <c r="I19" s="684"/>
      <c r="J19" s="683"/>
      <c r="K19" s="684">
        <f>K18</f>
        <v>14.2</v>
      </c>
      <c r="L19" s="683"/>
      <c r="M19" s="684">
        <f>M18/1.04</f>
        <v>57.093000000000004</v>
      </c>
      <c r="N19" s="683"/>
      <c r="O19" s="684">
        <v>162.29499999999999</v>
      </c>
      <c r="P19" s="683"/>
      <c r="Q19" s="684">
        <v>21.628</v>
      </c>
      <c r="R19" s="683"/>
      <c r="S19" s="684"/>
      <c r="T19" s="683"/>
      <c r="U19" s="684"/>
      <c r="V19" s="685"/>
      <c r="W19" s="686">
        <f>I19+K19+M19+O19+Q19+S19+U19-0.001</f>
        <v>255.215</v>
      </c>
      <c r="X19" s="687"/>
      <c r="Y19" s="686">
        <f>E19-W19</f>
        <v>-36.936999999999998</v>
      </c>
      <c r="Z19" s="687"/>
      <c r="AA19" s="991"/>
    </row>
    <row r="20" spans="1:27" s="338" customFormat="1" ht="15" customHeight="1" x14ac:dyDescent="0.25">
      <c r="A20" s="661" t="s">
        <v>185</v>
      </c>
      <c r="B20" s="662"/>
      <c r="C20" s="663"/>
      <c r="D20" s="663"/>
      <c r="E20" s="663"/>
      <c r="F20" s="850"/>
      <c r="G20" s="663"/>
      <c r="H20" s="663"/>
      <c r="I20" s="664"/>
      <c r="J20" s="663"/>
      <c r="K20" s="664"/>
      <c r="L20" s="663"/>
      <c r="M20" s="664"/>
      <c r="N20" s="663"/>
      <c r="O20" s="664"/>
      <c r="P20" s="663"/>
      <c r="Q20" s="664"/>
      <c r="R20" s="663"/>
      <c r="S20" s="664"/>
      <c r="T20" s="663"/>
      <c r="U20" s="664"/>
      <c r="V20" s="665"/>
      <c r="W20" s="666"/>
      <c r="X20" s="667"/>
      <c r="Y20" s="666"/>
      <c r="Z20" s="667"/>
    </row>
    <row r="21" spans="1:27" s="338" customFormat="1" ht="15" x14ac:dyDescent="0.25">
      <c r="A21" s="668" t="s">
        <v>186</v>
      </c>
      <c r="B21" s="669" t="s">
        <v>187</v>
      </c>
      <c r="C21" s="670" t="s">
        <v>188</v>
      </c>
      <c r="D21" s="670" t="s">
        <v>628</v>
      </c>
      <c r="E21" s="671">
        <f>F21</f>
        <v>11.21</v>
      </c>
      <c r="F21" s="710">
        <v>11.21</v>
      </c>
      <c r="G21" s="672">
        <v>79181.820000000007</v>
      </c>
      <c r="H21" s="672">
        <f>E21*G21</f>
        <v>887628.2</v>
      </c>
      <c r="I21" s="674"/>
      <c r="J21" s="672">
        <f>G21*I21</f>
        <v>0</v>
      </c>
      <c r="K21" s="695"/>
      <c r="L21" s="672">
        <f>G21*K21</f>
        <v>0</v>
      </c>
      <c r="M21" s="674"/>
      <c r="N21" s="672">
        <f>G21*M21</f>
        <v>0</v>
      </c>
      <c r="O21" s="674">
        <v>24.34</v>
      </c>
      <c r="P21" s="672">
        <f>G21*O21</f>
        <v>1927285.5</v>
      </c>
      <c r="Q21" s="674">
        <v>10.56</v>
      </c>
      <c r="R21" s="672">
        <f>G21*Q21</f>
        <v>836160.02</v>
      </c>
      <c r="S21" s="674"/>
      <c r="T21" s="672">
        <f>G21*S21</f>
        <v>0</v>
      </c>
      <c r="U21" s="674"/>
      <c r="V21" s="675">
        <f>G21*U21</f>
        <v>0</v>
      </c>
      <c r="W21" s="676">
        <f>I21+K21+M21+O21+Q21+S21+U21</f>
        <v>34.9</v>
      </c>
      <c r="X21" s="677">
        <f>J21+L21+N21+P21+R21+T21+V21</f>
        <v>2763445.52</v>
      </c>
      <c r="Y21" s="676">
        <f>E21-W21</f>
        <v>-23.69</v>
      </c>
      <c r="Z21" s="677">
        <f>H21-X21</f>
        <v>-1875817.32</v>
      </c>
    </row>
    <row r="22" spans="1:27" s="338" customFormat="1" ht="22.5" x14ac:dyDescent="0.25">
      <c r="A22" s="668" t="s">
        <v>190</v>
      </c>
      <c r="B22" s="669" t="s">
        <v>191</v>
      </c>
      <c r="C22" s="670" t="s">
        <v>192</v>
      </c>
      <c r="D22" s="670" t="s">
        <v>56</v>
      </c>
      <c r="E22" s="865">
        <v>5.8630000000000002E-2</v>
      </c>
      <c r="F22" s="852"/>
      <c r="G22" s="672"/>
      <c r="H22" s="683"/>
      <c r="I22" s="697"/>
      <c r="J22" s="683"/>
      <c r="K22" s="697"/>
      <c r="L22" s="683"/>
      <c r="M22" s="697"/>
      <c r="N22" s="683"/>
      <c r="O22" s="697">
        <v>0.223</v>
      </c>
      <c r="P22" s="683"/>
      <c r="Q22" s="697">
        <v>0.126</v>
      </c>
      <c r="R22" s="683"/>
      <c r="S22" s="697"/>
      <c r="T22" s="683"/>
      <c r="U22" s="697"/>
      <c r="V22" s="685"/>
      <c r="W22" s="676">
        <f>I22+K22+M22+O22+Q22+S22+U22</f>
        <v>0.34899999999999998</v>
      </c>
      <c r="X22" s="687"/>
      <c r="Y22" s="676">
        <f>E22-W22</f>
        <v>-0.28999999999999998</v>
      </c>
      <c r="Z22" s="687"/>
    </row>
    <row r="23" spans="1:27" s="338" customFormat="1" ht="15" x14ac:dyDescent="0.25">
      <c r="A23" s="680" t="s">
        <v>194</v>
      </c>
      <c r="B23" s="694" t="s">
        <v>55</v>
      </c>
      <c r="C23" s="670" t="s">
        <v>54</v>
      </c>
      <c r="D23" s="670" t="s">
        <v>56</v>
      </c>
      <c r="E23" s="682">
        <f>E21/1.04</f>
        <v>10.779</v>
      </c>
      <c r="F23" s="851"/>
      <c r="G23" s="672"/>
      <c r="H23" s="683"/>
      <c r="I23" s="684"/>
      <c r="J23" s="683"/>
      <c r="K23" s="684"/>
      <c r="L23" s="683"/>
      <c r="M23" s="684"/>
      <c r="N23" s="683"/>
      <c r="O23" s="684">
        <v>23.404</v>
      </c>
      <c r="P23" s="683"/>
      <c r="Q23" s="684">
        <v>10.154</v>
      </c>
      <c r="R23" s="683"/>
      <c r="S23" s="684"/>
      <c r="T23" s="683"/>
      <c r="U23" s="684"/>
      <c r="V23" s="685"/>
      <c r="W23" s="686">
        <f>I23+K23+M23+O23+Q23+S23+U23</f>
        <v>33.558</v>
      </c>
      <c r="X23" s="687"/>
      <c r="Y23" s="686">
        <f>E23-W23</f>
        <v>-22.779</v>
      </c>
      <c r="Z23" s="687"/>
    </row>
    <row r="24" spans="1:27" s="338" customFormat="1" ht="15" customHeight="1" x14ac:dyDescent="0.25">
      <c r="A24" s="661" t="s">
        <v>195</v>
      </c>
      <c r="B24" s="662"/>
      <c r="C24" s="663"/>
      <c r="D24" s="663"/>
      <c r="E24" s="663"/>
      <c r="F24" s="850"/>
      <c r="G24" s="663"/>
      <c r="H24" s="663"/>
      <c r="I24" s="664"/>
      <c r="J24" s="663"/>
      <c r="K24" s="664"/>
      <c r="L24" s="663"/>
      <c r="M24" s="664"/>
      <c r="N24" s="663"/>
      <c r="O24" s="664"/>
      <c r="P24" s="663"/>
      <c r="Q24" s="664"/>
      <c r="R24" s="663"/>
      <c r="S24" s="664"/>
      <c r="T24" s="663"/>
      <c r="U24" s="664"/>
      <c r="V24" s="665"/>
      <c r="W24" s="666"/>
      <c r="X24" s="667"/>
      <c r="Y24" s="666"/>
      <c r="Z24" s="667"/>
    </row>
    <row r="25" spans="1:27" s="338" customFormat="1" ht="23.45" customHeight="1" x14ac:dyDescent="0.25">
      <c r="A25" s="698" t="s">
        <v>567</v>
      </c>
      <c r="B25" s="699"/>
      <c r="C25" s="654"/>
      <c r="D25" s="654"/>
      <c r="E25" s="656"/>
      <c r="F25" s="849"/>
      <c r="G25" s="656"/>
      <c r="H25" s="656"/>
      <c r="I25" s="664"/>
      <c r="J25" s="656"/>
      <c r="K25" s="664"/>
      <c r="L25" s="656"/>
      <c r="M25" s="664"/>
      <c r="N25" s="656"/>
      <c r="O25" s="664"/>
      <c r="P25" s="656"/>
      <c r="Q25" s="664"/>
      <c r="R25" s="656"/>
      <c r="S25" s="664"/>
      <c r="T25" s="656"/>
      <c r="U25" s="664"/>
      <c r="V25" s="700"/>
      <c r="W25" s="666"/>
      <c r="X25" s="701"/>
      <c r="Y25" s="666"/>
      <c r="Z25" s="701"/>
      <c r="AA25" s="308"/>
    </row>
    <row r="26" spans="1:27" s="338" customFormat="1" ht="33.75" x14ac:dyDescent="0.25">
      <c r="A26" s="668" t="s">
        <v>196</v>
      </c>
      <c r="B26" s="669" t="s">
        <v>197</v>
      </c>
      <c r="C26" s="670" t="s">
        <v>198</v>
      </c>
      <c r="D26" s="670" t="s">
        <v>628</v>
      </c>
      <c r="E26" s="671">
        <f>F26</f>
        <v>6.5229999999999997</v>
      </c>
      <c r="F26" s="710">
        <v>6.5229999999999997</v>
      </c>
      <c r="G26" s="672">
        <v>88815.12</v>
      </c>
      <c r="H26" s="672">
        <f>E26*G26</f>
        <v>579341.03</v>
      </c>
      <c r="I26" s="674"/>
      <c r="J26" s="672">
        <f>G26*I26</f>
        <v>0</v>
      </c>
      <c r="K26" s="674"/>
      <c r="L26" s="672">
        <f>G26*K26</f>
        <v>0</v>
      </c>
      <c r="M26" s="674"/>
      <c r="N26" s="672">
        <f>G26*M26</f>
        <v>0</v>
      </c>
      <c r="O26" s="674">
        <v>2.0219999999999998</v>
      </c>
      <c r="P26" s="672">
        <f>G26*O26</f>
        <v>179584.17</v>
      </c>
      <c r="Q26" s="674">
        <v>5</v>
      </c>
      <c r="R26" s="672">
        <f>G26*Q26</f>
        <v>444075.6</v>
      </c>
      <c r="S26" s="674"/>
      <c r="T26" s="672">
        <f>G26*S26</f>
        <v>0</v>
      </c>
      <c r="U26" s="674"/>
      <c r="V26" s="675">
        <f>G26*U26</f>
        <v>0</v>
      </c>
      <c r="W26" s="676">
        <f>I26+K26+M26+O26+Q26+S26+U26</f>
        <v>7.0220000000000002</v>
      </c>
      <c r="X26" s="677">
        <f>J26+L26+N26+P26+R26+T26+V26</f>
        <v>623659.77</v>
      </c>
      <c r="Y26" s="676">
        <f>E26-W26</f>
        <v>-0.499</v>
      </c>
      <c r="Z26" s="677">
        <f>H26-X26</f>
        <v>-44318.74</v>
      </c>
    </row>
    <row r="27" spans="1:27" s="338" customFormat="1" ht="15" x14ac:dyDescent="0.25">
      <c r="A27" s="680" t="s">
        <v>200</v>
      </c>
      <c r="B27" s="681" t="s">
        <v>55</v>
      </c>
      <c r="C27" s="670" t="s">
        <v>54</v>
      </c>
      <c r="D27" s="670" t="s">
        <v>56</v>
      </c>
      <c r="E27" s="682">
        <f>E26/1.04</f>
        <v>6.2720000000000002</v>
      </c>
      <c r="F27" s="851"/>
      <c r="G27" s="672"/>
      <c r="H27" s="683"/>
      <c r="I27" s="684"/>
      <c r="J27" s="683"/>
      <c r="K27" s="684"/>
      <c r="L27" s="683"/>
      <c r="M27" s="684"/>
      <c r="N27" s="683"/>
      <c r="O27" s="684">
        <v>1.944</v>
      </c>
      <c r="P27" s="683"/>
      <c r="Q27" s="684">
        <v>4.8079999999999998</v>
      </c>
      <c r="R27" s="683"/>
      <c r="S27" s="684"/>
      <c r="T27" s="683"/>
      <c r="U27" s="684"/>
      <c r="V27" s="685"/>
      <c r="W27" s="686">
        <f>I27+K27+M27+O27+Q27+S27+U27</f>
        <v>6.7519999999999998</v>
      </c>
      <c r="X27" s="687"/>
      <c r="Y27" s="686">
        <f>E27-W27</f>
        <v>-0.48</v>
      </c>
      <c r="Z27" s="687"/>
    </row>
    <row r="28" spans="1:27" s="338" customFormat="1" ht="15" customHeight="1" x14ac:dyDescent="0.25">
      <c r="A28" s="661" t="s">
        <v>201</v>
      </c>
      <c r="B28" s="662"/>
      <c r="C28" s="663"/>
      <c r="D28" s="663"/>
      <c r="E28" s="663"/>
      <c r="F28" s="850"/>
      <c r="G28" s="663"/>
      <c r="H28" s="663"/>
      <c r="I28" s="664"/>
      <c r="J28" s="663"/>
      <c r="K28" s="664"/>
      <c r="L28" s="663"/>
      <c r="M28" s="664"/>
      <c r="N28" s="663"/>
      <c r="O28" s="664"/>
      <c r="P28" s="663"/>
      <c r="Q28" s="664"/>
      <c r="R28" s="663"/>
      <c r="S28" s="664"/>
      <c r="T28" s="663"/>
      <c r="U28" s="664"/>
      <c r="V28" s="665"/>
      <c r="W28" s="666"/>
      <c r="X28" s="667"/>
      <c r="Y28" s="666"/>
      <c r="Z28" s="667"/>
    </row>
    <row r="29" spans="1:27" s="338" customFormat="1" ht="33.75" x14ac:dyDescent="0.25">
      <c r="A29" s="668" t="s">
        <v>202</v>
      </c>
      <c r="B29" s="669" t="s">
        <v>203</v>
      </c>
      <c r="C29" s="670" t="s">
        <v>204</v>
      </c>
      <c r="D29" s="670" t="s">
        <v>628</v>
      </c>
      <c r="E29" s="671">
        <f>F29</f>
        <v>64.811000000000007</v>
      </c>
      <c r="F29" s="710">
        <v>64.811000000000007</v>
      </c>
      <c r="G29" s="672">
        <v>97565.65</v>
      </c>
      <c r="H29" s="672">
        <f>E29*G29</f>
        <v>6323327.3399999999</v>
      </c>
      <c r="I29" s="674"/>
      <c r="J29" s="672">
        <f>G29*I29</f>
        <v>0</v>
      </c>
      <c r="K29" s="674"/>
      <c r="L29" s="672">
        <f>G29*K29</f>
        <v>0</v>
      </c>
      <c r="M29" s="674"/>
      <c r="N29" s="672">
        <f>G29*M29</f>
        <v>0</v>
      </c>
      <c r="O29" s="674">
        <v>34.494999999999997</v>
      </c>
      <c r="P29" s="672">
        <f>G29*O29</f>
        <v>3365527.1</v>
      </c>
      <c r="Q29" s="674">
        <v>15.2</v>
      </c>
      <c r="R29" s="672">
        <f>G29*Q29</f>
        <v>1482997.88</v>
      </c>
      <c r="S29" s="674"/>
      <c r="T29" s="672">
        <f>G29*S29</f>
        <v>0</v>
      </c>
      <c r="U29" s="674"/>
      <c r="V29" s="675">
        <f>G29*U29</f>
        <v>0</v>
      </c>
      <c r="W29" s="676">
        <f>I29+K29+M29+O29+Q29+S29+U29</f>
        <v>49.695</v>
      </c>
      <c r="X29" s="677">
        <f>J29+L29+N29+P29+R29+T29+V29</f>
        <v>4848524.9800000004</v>
      </c>
      <c r="Y29" s="676">
        <f>E29-W29</f>
        <v>15.116</v>
      </c>
      <c r="Z29" s="677">
        <f>H29-X29</f>
        <v>1474802.36</v>
      </c>
    </row>
    <row r="30" spans="1:27" s="338" customFormat="1" ht="15" x14ac:dyDescent="0.25">
      <c r="A30" s="680" t="s">
        <v>206</v>
      </c>
      <c r="B30" s="681" t="s">
        <v>55</v>
      </c>
      <c r="C30" s="670" t="s">
        <v>54</v>
      </c>
      <c r="D30" s="670" t="s">
        <v>56</v>
      </c>
      <c r="E30" s="682">
        <f>E29/1.04</f>
        <v>62.317999999999998</v>
      </c>
      <c r="F30" s="851"/>
      <c r="G30" s="672"/>
      <c r="H30" s="683"/>
      <c r="I30" s="684"/>
      <c r="J30" s="683"/>
      <c r="K30" s="684"/>
      <c r="L30" s="683"/>
      <c r="M30" s="684"/>
      <c r="N30" s="683"/>
      <c r="O30" s="684">
        <v>33.167999999999999</v>
      </c>
      <c r="P30" s="683"/>
      <c r="Q30" s="684">
        <v>14.615</v>
      </c>
      <c r="R30" s="683"/>
      <c r="S30" s="684"/>
      <c r="T30" s="683"/>
      <c r="U30" s="684"/>
      <c r="V30" s="685"/>
      <c r="W30" s="686">
        <f>I30+K30+M30+O30+Q30+S30+U30</f>
        <v>47.783000000000001</v>
      </c>
      <c r="X30" s="687"/>
      <c r="Y30" s="686">
        <f>E30-W30</f>
        <v>14.535</v>
      </c>
      <c r="Z30" s="687"/>
    </row>
    <row r="31" spans="1:27" s="338" customFormat="1" ht="33.75" x14ac:dyDescent="0.25">
      <c r="A31" s="802" t="s">
        <v>207</v>
      </c>
      <c r="B31" s="803" t="s">
        <v>208</v>
      </c>
      <c r="C31" s="804" t="s">
        <v>209</v>
      </c>
      <c r="D31" s="804" t="s">
        <v>210</v>
      </c>
      <c r="E31" s="805"/>
      <c r="F31" s="853"/>
      <c r="G31" s="672">
        <v>81882.559999999998</v>
      </c>
      <c r="H31" s="672">
        <f>E31*G31</f>
        <v>0</v>
      </c>
      <c r="I31" s="703"/>
      <c r="J31" s="672">
        <f>G31*I31</f>
        <v>0</v>
      </c>
      <c r="K31" s="703"/>
      <c r="L31" s="672">
        <f>G31*K31</f>
        <v>0</v>
      </c>
      <c r="M31" s="703"/>
      <c r="N31" s="672">
        <f>G31*M31</f>
        <v>0</v>
      </c>
      <c r="O31" s="703"/>
      <c r="P31" s="672">
        <f>G31*O31</f>
        <v>0</v>
      </c>
      <c r="Q31" s="703"/>
      <c r="R31" s="672">
        <f>G31*Q31</f>
        <v>0</v>
      </c>
      <c r="S31" s="703"/>
      <c r="T31" s="672">
        <f>G31*S31</f>
        <v>0</v>
      </c>
      <c r="U31" s="703"/>
      <c r="V31" s="675">
        <f>G31*U31</f>
        <v>0</v>
      </c>
      <c r="W31" s="676">
        <f>I31+K31+M31+O31+Q31+S31+U31</f>
        <v>0</v>
      </c>
      <c r="X31" s="677">
        <f>J31+L31+N31+P31+R31+T31+V31</f>
        <v>0</v>
      </c>
      <c r="Y31" s="676">
        <f>E31-W31</f>
        <v>0</v>
      </c>
      <c r="Z31" s="677">
        <f>H31-X31</f>
        <v>0</v>
      </c>
      <c r="AA31" s="992" t="s">
        <v>639</v>
      </c>
    </row>
    <row r="32" spans="1:27" s="338" customFormat="1" ht="15" x14ac:dyDescent="0.25">
      <c r="A32" s="802" t="s">
        <v>212</v>
      </c>
      <c r="B32" s="803" t="s">
        <v>213</v>
      </c>
      <c r="C32" s="804" t="s">
        <v>54</v>
      </c>
      <c r="D32" s="804" t="s">
        <v>56</v>
      </c>
      <c r="E32" s="812"/>
      <c r="F32" s="853"/>
      <c r="G32" s="672"/>
      <c r="H32" s="683"/>
      <c r="I32" s="703"/>
      <c r="J32" s="683"/>
      <c r="K32" s="703"/>
      <c r="L32" s="683"/>
      <c r="M32" s="703"/>
      <c r="N32" s="683"/>
      <c r="O32" s="703"/>
      <c r="P32" s="683"/>
      <c r="Q32" s="703"/>
      <c r="R32" s="683"/>
      <c r="S32" s="703"/>
      <c r="T32" s="683"/>
      <c r="U32" s="703"/>
      <c r="V32" s="685"/>
      <c r="W32" s="704"/>
      <c r="X32" s="687"/>
      <c r="Y32" s="704"/>
      <c r="Z32" s="687"/>
      <c r="AA32" s="992"/>
    </row>
    <row r="33" spans="1:36" s="338" customFormat="1" ht="33.75" x14ac:dyDescent="0.25">
      <c r="A33" s="802" t="s">
        <v>214</v>
      </c>
      <c r="B33" s="806" t="s">
        <v>215</v>
      </c>
      <c r="C33" s="804" t="s">
        <v>216</v>
      </c>
      <c r="D33" s="804" t="s">
        <v>56</v>
      </c>
      <c r="E33" s="807"/>
      <c r="F33" s="854"/>
      <c r="G33" s="672">
        <v>211120.21</v>
      </c>
      <c r="H33" s="672">
        <f>E33*G33</f>
        <v>0</v>
      </c>
      <c r="I33" s="706"/>
      <c r="J33" s="672">
        <f>G33*I33</f>
        <v>0</v>
      </c>
      <c r="K33" s="706"/>
      <c r="L33" s="672">
        <f>G33*K33</f>
        <v>0</v>
      </c>
      <c r="M33" s="706"/>
      <c r="N33" s="672">
        <f t="shared" ref="N33:N36" si="0">G33*M33</f>
        <v>0</v>
      </c>
      <c r="O33" s="706"/>
      <c r="P33" s="672">
        <f>G33*O33</f>
        <v>0</v>
      </c>
      <c r="Q33" s="706"/>
      <c r="R33" s="672">
        <f t="shared" ref="R33:R36" si="1">G33*Q33</f>
        <v>0</v>
      </c>
      <c r="S33" s="706"/>
      <c r="T33" s="672">
        <f t="shared" ref="T33:T36" si="2">G33*S33</f>
        <v>0</v>
      </c>
      <c r="U33" s="706"/>
      <c r="V33" s="675">
        <f t="shared" ref="V33:V36" si="3">G33*U33</f>
        <v>0</v>
      </c>
      <c r="W33" s="676">
        <f t="shared" ref="W33:X36" si="4">I33+K33+M33+O33+Q33+S33+U33</f>
        <v>0</v>
      </c>
      <c r="X33" s="677">
        <f t="shared" si="4"/>
        <v>0</v>
      </c>
      <c r="Y33" s="676">
        <f>E33-W33</f>
        <v>0</v>
      </c>
      <c r="Z33" s="677">
        <f t="shared" ref="Z33:Z36" si="5">H33-X33</f>
        <v>0</v>
      </c>
      <c r="AA33" s="992"/>
    </row>
    <row r="34" spans="1:36" s="338" customFormat="1" ht="45" x14ac:dyDescent="0.25">
      <c r="A34" s="802" t="s">
        <v>217</v>
      </c>
      <c r="B34" s="803" t="s">
        <v>640</v>
      </c>
      <c r="C34" s="804" t="s">
        <v>219</v>
      </c>
      <c r="D34" s="804" t="s">
        <v>220</v>
      </c>
      <c r="E34" s="807"/>
      <c r="F34" s="854"/>
      <c r="G34" s="672">
        <v>275475.7</v>
      </c>
      <c r="H34" s="672">
        <f>E34*G34</f>
        <v>0</v>
      </c>
      <c r="I34" s="706"/>
      <c r="J34" s="672">
        <f>G34*I34</f>
        <v>0</v>
      </c>
      <c r="K34" s="706"/>
      <c r="L34" s="672">
        <f>G34*K34</f>
        <v>0</v>
      </c>
      <c r="M34" s="706"/>
      <c r="N34" s="672">
        <f t="shared" si="0"/>
        <v>0</v>
      </c>
      <c r="O34" s="706"/>
      <c r="P34" s="672">
        <f>G34*O34</f>
        <v>0</v>
      </c>
      <c r="Q34" s="706"/>
      <c r="R34" s="672">
        <f t="shared" si="1"/>
        <v>0</v>
      </c>
      <c r="S34" s="706"/>
      <c r="T34" s="672">
        <f t="shared" si="2"/>
        <v>0</v>
      </c>
      <c r="U34" s="706"/>
      <c r="V34" s="675">
        <f t="shared" si="3"/>
        <v>0</v>
      </c>
      <c r="W34" s="676">
        <f t="shared" si="4"/>
        <v>0</v>
      </c>
      <c r="X34" s="677">
        <f t="shared" si="4"/>
        <v>0</v>
      </c>
      <c r="Y34" s="676">
        <f>E34-W34</f>
        <v>0</v>
      </c>
      <c r="Z34" s="677">
        <f t="shared" si="5"/>
        <v>0</v>
      </c>
      <c r="AA34" s="992"/>
    </row>
    <row r="35" spans="1:36" s="338" customFormat="1" ht="22.5" x14ac:dyDescent="0.25">
      <c r="A35" s="802" t="s">
        <v>221</v>
      </c>
      <c r="B35" s="803" t="s">
        <v>222</v>
      </c>
      <c r="C35" s="804" t="s">
        <v>223</v>
      </c>
      <c r="D35" s="804" t="s">
        <v>56</v>
      </c>
      <c r="E35" s="808"/>
      <c r="F35" s="710"/>
      <c r="G35" s="711">
        <v>148109.4</v>
      </c>
      <c r="H35" s="711">
        <f>E35*G35</f>
        <v>0</v>
      </c>
      <c r="I35" s="712"/>
      <c r="J35" s="711">
        <f>G35*I35</f>
        <v>0</v>
      </c>
      <c r="K35" s="712"/>
      <c r="L35" s="711">
        <f>G35*K35</f>
        <v>0</v>
      </c>
      <c r="M35" s="712"/>
      <c r="N35" s="711">
        <f t="shared" si="0"/>
        <v>0</v>
      </c>
      <c r="O35" s="712"/>
      <c r="P35" s="711">
        <f>G35*O35</f>
        <v>0</v>
      </c>
      <c r="Q35" s="712"/>
      <c r="R35" s="711">
        <f t="shared" si="1"/>
        <v>0</v>
      </c>
      <c r="S35" s="712"/>
      <c r="T35" s="711">
        <f t="shared" si="2"/>
        <v>0</v>
      </c>
      <c r="U35" s="712"/>
      <c r="V35" s="713">
        <f t="shared" si="3"/>
        <v>0</v>
      </c>
      <c r="W35" s="714">
        <f t="shared" si="4"/>
        <v>0</v>
      </c>
      <c r="X35" s="715">
        <f t="shared" si="4"/>
        <v>0</v>
      </c>
      <c r="Y35" s="714">
        <f>E35-W35</f>
        <v>0</v>
      </c>
      <c r="Z35" s="715">
        <f t="shared" si="5"/>
        <v>0</v>
      </c>
      <c r="AA35" s="992"/>
    </row>
    <row r="36" spans="1:36" s="338" customFormat="1" ht="33.75" x14ac:dyDescent="0.25">
      <c r="A36" s="802" t="s">
        <v>224</v>
      </c>
      <c r="B36" s="803" t="s">
        <v>215</v>
      </c>
      <c r="C36" s="804" t="s">
        <v>216</v>
      </c>
      <c r="D36" s="804" t="s">
        <v>56</v>
      </c>
      <c r="E36" s="807"/>
      <c r="F36" s="854"/>
      <c r="G36" s="672">
        <v>211120.2</v>
      </c>
      <c r="H36" s="672">
        <f>E36*G36</f>
        <v>0</v>
      </c>
      <c r="I36" s="706"/>
      <c r="J36" s="672">
        <f>G36*I36</f>
        <v>0</v>
      </c>
      <c r="K36" s="706"/>
      <c r="L36" s="672">
        <f>G36*K36</f>
        <v>0</v>
      </c>
      <c r="M36" s="706"/>
      <c r="N36" s="672">
        <f t="shared" si="0"/>
        <v>0</v>
      </c>
      <c r="O36" s="706"/>
      <c r="P36" s="672">
        <f>G36*O36</f>
        <v>0</v>
      </c>
      <c r="Q36" s="706"/>
      <c r="R36" s="672">
        <f t="shared" si="1"/>
        <v>0</v>
      </c>
      <c r="S36" s="706"/>
      <c r="T36" s="672">
        <f t="shared" si="2"/>
        <v>0</v>
      </c>
      <c r="U36" s="706"/>
      <c r="V36" s="675">
        <f t="shared" si="3"/>
        <v>0</v>
      </c>
      <c r="W36" s="676">
        <f t="shared" si="4"/>
        <v>0</v>
      </c>
      <c r="X36" s="677">
        <f t="shared" si="4"/>
        <v>0</v>
      </c>
      <c r="Y36" s="676">
        <f>E36-W36</f>
        <v>0</v>
      </c>
      <c r="Z36" s="677">
        <f t="shared" si="5"/>
        <v>0</v>
      </c>
      <c r="AA36" s="992"/>
    </row>
    <row r="37" spans="1:36" s="338" customFormat="1" ht="15" x14ac:dyDescent="0.25">
      <c r="A37" s="802" t="s">
        <v>226</v>
      </c>
      <c r="B37" s="803" t="s">
        <v>227</v>
      </c>
      <c r="C37" s="804" t="s">
        <v>54</v>
      </c>
      <c r="D37" s="804" t="s">
        <v>56</v>
      </c>
      <c r="E37" s="813"/>
      <c r="F37" s="855"/>
      <c r="G37" s="672"/>
      <c r="H37" s="683"/>
      <c r="I37" s="717"/>
      <c r="J37" s="683"/>
      <c r="K37" s="717"/>
      <c r="L37" s="683"/>
      <c r="M37" s="717"/>
      <c r="N37" s="683"/>
      <c r="O37" s="717"/>
      <c r="P37" s="683"/>
      <c r="Q37" s="717"/>
      <c r="R37" s="683"/>
      <c r="S37" s="717"/>
      <c r="T37" s="683"/>
      <c r="U37" s="717"/>
      <c r="V37" s="685"/>
      <c r="W37" s="718"/>
      <c r="X37" s="687"/>
      <c r="Y37" s="718"/>
      <c r="Z37" s="687"/>
      <c r="AA37" s="992"/>
    </row>
    <row r="38" spans="1:36" s="338" customFormat="1" ht="15" customHeight="1" x14ac:dyDescent="0.25">
      <c r="A38" s="661" t="s">
        <v>228</v>
      </c>
      <c r="B38" s="662"/>
      <c r="C38" s="663"/>
      <c r="D38" s="663"/>
      <c r="E38" s="663"/>
      <c r="F38" s="850"/>
      <c r="G38" s="663"/>
      <c r="H38" s="663"/>
      <c r="I38" s="664"/>
      <c r="J38" s="663"/>
      <c r="K38" s="664"/>
      <c r="L38" s="663"/>
      <c r="M38" s="664"/>
      <c r="N38" s="663"/>
      <c r="O38" s="664"/>
      <c r="P38" s="663"/>
      <c r="Q38" s="664"/>
      <c r="R38" s="663"/>
      <c r="S38" s="664"/>
      <c r="T38" s="663"/>
      <c r="U38" s="664"/>
      <c r="V38" s="665"/>
      <c r="W38" s="666"/>
      <c r="X38" s="667"/>
      <c r="Y38" s="666"/>
      <c r="Z38" s="667"/>
      <c r="AA38" s="992"/>
    </row>
    <row r="39" spans="1:36" s="338" customFormat="1" ht="45" x14ac:dyDescent="0.25">
      <c r="A39" s="668" t="s">
        <v>229</v>
      </c>
      <c r="B39" s="669" t="s">
        <v>230</v>
      </c>
      <c r="C39" s="670" t="s">
        <v>231</v>
      </c>
      <c r="D39" s="670" t="s">
        <v>232</v>
      </c>
      <c r="E39" s="671"/>
      <c r="F39" s="710"/>
      <c r="G39" s="672">
        <v>208958.33</v>
      </c>
      <c r="H39" s="672">
        <f>E39*G39</f>
        <v>0</v>
      </c>
      <c r="I39" s="674"/>
      <c r="J39" s="672">
        <f>G39*I39</f>
        <v>0</v>
      </c>
      <c r="K39" s="674"/>
      <c r="L39" s="672">
        <f>G39*K39</f>
        <v>0</v>
      </c>
      <c r="M39" s="674"/>
      <c r="N39" s="672">
        <f>G39*M39</f>
        <v>0</v>
      </c>
      <c r="O39" s="674"/>
      <c r="P39" s="672">
        <f>G39*O39</f>
        <v>0</v>
      </c>
      <c r="Q39" s="674"/>
      <c r="R39" s="672">
        <f>G39*Q39</f>
        <v>0</v>
      </c>
      <c r="S39" s="674"/>
      <c r="T39" s="672">
        <f>G39*S39</f>
        <v>0</v>
      </c>
      <c r="U39" s="674"/>
      <c r="V39" s="675">
        <f>G39*U39</f>
        <v>0</v>
      </c>
      <c r="W39" s="676">
        <f>I39+K39+M39+O39+Q39+S39+U39</f>
        <v>0</v>
      </c>
      <c r="X39" s="677">
        <f>J39+L39+N39+P39+R39+T39+V39</f>
        <v>0</v>
      </c>
      <c r="Y39" s="676">
        <f>E39-W39</f>
        <v>0</v>
      </c>
      <c r="Z39" s="677">
        <f>H39-X39</f>
        <v>0</v>
      </c>
    </row>
    <row r="40" spans="1:36" s="338" customFormat="1" ht="15" x14ac:dyDescent="0.25">
      <c r="A40" s="680" t="s">
        <v>234</v>
      </c>
      <c r="B40" s="681" t="s">
        <v>55</v>
      </c>
      <c r="C40" s="670" t="s">
        <v>54</v>
      </c>
      <c r="D40" s="670" t="s">
        <v>56</v>
      </c>
      <c r="E40" s="682">
        <f>E39/1.04</f>
        <v>0</v>
      </c>
      <c r="F40" s="851"/>
      <c r="G40" s="672"/>
      <c r="H40" s="683"/>
      <c r="I40" s="684"/>
      <c r="J40" s="683"/>
      <c r="K40" s="684"/>
      <c r="L40" s="683"/>
      <c r="M40" s="684"/>
      <c r="N40" s="683"/>
      <c r="O40" s="684"/>
      <c r="P40" s="683"/>
      <c r="Q40" s="684"/>
      <c r="R40" s="683"/>
      <c r="S40" s="684"/>
      <c r="T40" s="683"/>
      <c r="U40" s="684"/>
      <c r="V40" s="685"/>
      <c r="W40" s="686">
        <f>I40+K40+M40+O40+Q40+S40+U40</f>
        <v>0</v>
      </c>
      <c r="X40" s="687"/>
      <c r="Y40" s="686">
        <f>E40-W40</f>
        <v>0</v>
      </c>
      <c r="Z40" s="687"/>
    </row>
    <row r="41" spans="1:36" s="338" customFormat="1" ht="15" customHeight="1" x14ac:dyDescent="0.25">
      <c r="A41" s="661" t="s">
        <v>235</v>
      </c>
      <c r="B41" s="662"/>
      <c r="C41" s="663"/>
      <c r="D41" s="663"/>
      <c r="E41" s="663"/>
      <c r="F41" s="850"/>
      <c r="G41" s="663"/>
      <c r="H41" s="663"/>
      <c r="I41" s="664"/>
      <c r="J41" s="663"/>
      <c r="K41" s="664"/>
      <c r="L41" s="663"/>
      <c r="M41" s="664"/>
      <c r="N41" s="663"/>
      <c r="O41" s="664"/>
      <c r="P41" s="663"/>
      <c r="Q41" s="664"/>
      <c r="R41" s="663"/>
      <c r="S41" s="664"/>
      <c r="T41" s="663"/>
      <c r="U41" s="664"/>
      <c r="V41" s="665"/>
      <c r="W41" s="666"/>
      <c r="X41" s="667"/>
      <c r="Y41" s="666"/>
      <c r="Z41" s="667"/>
    </row>
    <row r="42" spans="1:36" s="338" customFormat="1" ht="56.25" x14ac:dyDescent="0.25">
      <c r="A42" s="668" t="s">
        <v>236</v>
      </c>
      <c r="B42" s="669" t="s">
        <v>629</v>
      </c>
      <c r="C42" s="670" t="s">
        <v>238</v>
      </c>
      <c r="D42" s="670" t="s">
        <v>239</v>
      </c>
      <c r="E42" s="705">
        <v>1.488</v>
      </c>
      <c r="F42" s="854"/>
      <c r="G42" s="672">
        <v>11614.35</v>
      </c>
      <c r="H42" s="672">
        <f>E42*G42</f>
        <v>17282.150000000001</v>
      </c>
      <c r="I42" s="706"/>
      <c r="J42" s="672">
        <f>G42*I42</f>
        <v>0</v>
      </c>
      <c r="K42" s="706"/>
      <c r="L42" s="672">
        <f>G42*K42</f>
        <v>0</v>
      </c>
      <c r="M42" s="706"/>
      <c r="N42" s="672">
        <f t="shared" ref="N42:N45" si="6">G42*M42</f>
        <v>0</v>
      </c>
      <c r="O42" s="706">
        <v>1.488</v>
      </c>
      <c r="P42" s="672">
        <f>G42*O42</f>
        <v>17282.150000000001</v>
      </c>
      <c r="Q42" s="706"/>
      <c r="R42" s="672">
        <f t="shared" ref="R42:R45" si="7">G42*Q42</f>
        <v>0</v>
      </c>
      <c r="S42" s="706"/>
      <c r="T42" s="672">
        <f t="shared" ref="T42:T45" si="8">G42*S42</f>
        <v>0</v>
      </c>
      <c r="U42" s="706"/>
      <c r="V42" s="675">
        <f t="shared" ref="V42:V45" si="9">G42*U42</f>
        <v>0</v>
      </c>
      <c r="W42" s="676">
        <f t="shared" ref="W42:X45" si="10">I42+K42+M42+O42+Q42+S42+U42</f>
        <v>1.488</v>
      </c>
      <c r="X42" s="677">
        <f t="shared" si="10"/>
        <v>17282.150000000001</v>
      </c>
      <c r="Y42" s="676">
        <f>E42-W42</f>
        <v>0</v>
      </c>
      <c r="Z42" s="677">
        <f t="shared" ref="Z42:Z45" si="11">H42-X42</f>
        <v>0</v>
      </c>
    </row>
    <row r="43" spans="1:36" s="338" customFormat="1" ht="33.75" x14ac:dyDescent="0.25">
      <c r="A43" s="668" t="s">
        <v>240</v>
      </c>
      <c r="B43" s="669" t="s">
        <v>241</v>
      </c>
      <c r="C43" s="670" t="s">
        <v>630</v>
      </c>
      <c r="D43" s="670" t="s">
        <v>242</v>
      </c>
      <c r="E43" s="702">
        <v>17.899999999999999</v>
      </c>
      <c r="F43" s="853"/>
      <c r="G43" s="672">
        <v>298.33</v>
      </c>
      <c r="H43" s="672">
        <f>E43*G43</f>
        <v>5340.11</v>
      </c>
      <c r="I43" s="703"/>
      <c r="J43" s="672">
        <f>G43*I43</f>
        <v>0</v>
      </c>
      <c r="K43" s="703"/>
      <c r="L43" s="672">
        <f>G43*K43</f>
        <v>0</v>
      </c>
      <c r="M43" s="703"/>
      <c r="N43" s="672">
        <f t="shared" si="6"/>
        <v>0</v>
      </c>
      <c r="O43" s="703">
        <v>17.899999999999999</v>
      </c>
      <c r="P43" s="672">
        <f>G43*O43</f>
        <v>5340.11</v>
      </c>
      <c r="Q43" s="703"/>
      <c r="R43" s="672">
        <f t="shared" si="7"/>
        <v>0</v>
      </c>
      <c r="S43" s="703"/>
      <c r="T43" s="672">
        <f t="shared" si="8"/>
        <v>0</v>
      </c>
      <c r="U43" s="703"/>
      <c r="V43" s="675">
        <f t="shared" si="9"/>
        <v>0</v>
      </c>
      <c r="W43" s="676">
        <f t="shared" si="10"/>
        <v>17.899999999999999</v>
      </c>
      <c r="X43" s="677">
        <f t="shared" si="10"/>
        <v>5340.11</v>
      </c>
      <c r="Y43" s="676">
        <f>E43-W43</f>
        <v>0</v>
      </c>
      <c r="Z43" s="677">
        <f t="shared" si="11"/>
        <v>0</v>
      </c>
    </row>
    <row r="44" spans="1:36" s="338" customFormat="1" ht="56.25" x14ac:dyDescent="0.25">
      <c r="A44" s="668" t="s">
        <v>243</v>
      </c>
      <c r="B44" s="691" t="s">
        <v>631</v>
      </c>
      <c r="C44" s="670" t="s">
        <v>245</v>
      </c>
      <c r="D44" s="670" t="s">
        <v>239</v>
      </c>
      <c r="E44" s="705">
        <v>0</v>
      </c>
      <c r="F44" s="854"/>
      <c r="G44" s="672">
        <v>14111.31</v>
      </c>
      <c r="H44" s="672">
        <f>E44*G44</f>
        <v>0</v>
      </c>
      <c r="I44" s="706"/>
      <c r="J44" s="672">
        <f>G44*I44</f>
        <v>0</v>
      </c>
      <c r="K44" s="706"/>
      <c r="L44" s="672">
        <f>G44*K44</f>
        <v>0</v>
      </c>
      <c r="M44" s="706"/>
      <c r="N44" s="672">
        <f t="shared" si="6"/>
        <v>0</v>
      </c>
      <c r="O44" s="706"/>
      <c r="P44" s="672">
        <f t="shared" ref="P44:P45" si="12">G44*O44</f>
        <v>0</v>
      </c>
      <c r="Q44" s="706"/>
      <c r="R44" s="672">
        <f t="shared" si="7"/>
        <v>0</v>
      </c>
      <c r="S44" s="706"/>
      <c r="T44" s="672">
        <f t="shared" si="8"/>
        <v>0</v>
      </c>
      <c r="U44" s="706"/>
      <c r="V44" s="675">
        <f t="shared" si="9"/>
        <v>0</v>
      </c>
      <c r="W44" s="676">
        <f t="shared" si="10"/>
        <v>0</v>
      </c>
      <c r="X44" s="677">
        <f t="shared" si="10"/>
        <v>0</v>
      </c>
      <c r="Y44" s="676">
        <f>E44-W44</f>
        <v>0</v>
      </c>
      <c r="Z44" s="677">
        <f t="shared" si="11"/>
        <v>0</v>
      </c>
    </row>
    <row r="45" spans="1:36" s="338" customFormat="1" ht="34.5" thickBot="1" x14ac:dyDescent="0.3">
      <c r="A45" s="719" t="s">
        <v>246</v>
      </c>
      <c r="B45" s="720" t="s">
        <v>247</v>
      </c>
      <c r="C45" s="670" t="s">
        <v>632</v>
      </c>
      <c r="D45" s="721" t="s">
        <v>242</v>
      </c>
      <c r="E45" s="722">
        <v>0</v>
      </c>
      <c r="F45" s="856"/>
      <c r="G45" s="723">
        <v>373.39</v>
      </c>
      <c r="H45" s="723">
        <f>E45*G45</f>
        <v>0</v>
      </c>
      <c r="I45" s="724"/>
      <c r="J45" s="723">
        <f>G45*I45</f>
        <v>0</v>
      </c>
      <c r="K45" s="724"/>
      <c r="L45" s="723">
        <f>G45*K45</f>
        <v>0</v>
      </c>
      <c r="M45" s="724"/>
      <c r="N45" s="723">
        <f t="shared" si="6"/>
        <v>0</v>
      </c>
      <c r="O45" s="724"/>
      <c r="P45" s="723">
        <f t="shared" si="12"/>
        <v>0</v>
      </c>
      <c r="Q45" s="724"/>
      <c r="R45" s="723">
        <f t="shared" si="7"/>
        <v>0</v>
      </c>
      <c r="S45" s="724"/>
      <c r="T45" s="723">
        <f t="shared" si="8"/>
        <v>0</v>
      </c>
      <c r="U45" s="724"/>
      <c r="V45" s="725">
        <f t="shared" si="9"/>
        <v>0</v>
      </c>
      <c r="W45" s="726">
        <f t="shared" si="10"/>
        <v>0</v>
      </c>
      <c r="X45" s="727">
        <f t="shared" si="10"/>
        <v>0</v>
      </c>
      <c r="Y45" s="726">
        <f>E45-W45</f>
        <v>0</v>
      </c>
      <c r="Z45" s="727">
        <f t="shared" si="11"/>
        <v>0</v>
      </c>
    </row>
    <row r="46" spans="1:36" s="338" customFormat="1" ht="13.5" customHeight="1" thickTop="1" x14ac:dyDescent="0.25">
      <c r="A46" s="728"/>
      <c r="B46" s="729" t="s">
        <v>271</v>
      </c>
      <c r="C46" s="730"/>
      <c r="D46" s="731"/>
      <c r="E46" s="731"/>
      <c r="F46" s="857"/>
      <c r="G46" s="731"/>
      <c r="H46" s="732">
        <f>SUM(H8:H45)</f>
        <v>85932024.209999993</v>
      </c>
      <c r="I46" s="733"/>
      <c r="J46" s="732">
        <f>SUM(J8:J45)</f>
        <v>4223260.5</v>
      </c>
      <c r="K46" s="733"/>
      <c r="L46" s="732">
        <f>SUM(L8:L45)+0.02</f>
        <v>7512597.5700000003</v>
      </c>
      <c r="M46" s="733"/>
      <c r="N46" s="732">
        <v>9943426.7699999996</v>
      </c>
      <c r="O46" s="733"/>
      <c r="P46" s="732">
        <v>57090872.82</v>
      </c>
      <c r="Q46" s="733"/>
      <c r="R46" s="732">
        <v>13739707.5</v>
      </c>
      <c r="S46" s="733"/>
      <c r="T46" s="732">
        <f>SUM(T8:T45)</f>
        <v>0</v>
      </c>
      <c r="U46" s="733"/>
      <c r="V46" s="734">
        <f>SUM(V8:V45)</f>
        <v>0</v>
      </c>
      <c r="W46" s="735"/>
      <c r="X46" s="736">
        <f>SUM(X8:X45)</f>
        <v>100349613.94</v>
      </c>
      <c r="Y46" s="735"/>
      <c r="Z46" s="736">
        <f>SUM(Z8:Z45)</f>
        <v>-14417589.73</v>
      </c>
      <c r="AA46" s="793">
        <f>Z46-100000</f>
        <v>-14517589.73</v>
      </c>
      <c r="AB46" s="679" t="s">
        <v>664</v>
      </c>
      <c r="AJ46" s="679"/>
    </row>
    <row r="47" spans="1:36" s="745" customFormat="1" ht="13.5" customHeight="1" x14ac:dyDescent="0.25">
      <c r="A47" s="737"/>
      <c r="B47" s="738" t="s">
        <v>633</v>
      </c>
      <c r="C47" s="739"/>
      <c r="D47" s="739"/>
      <c r="E47" s="739"/>
      <c r="F47" s="858"/>
      <c r="G47" s="740"/>
      <c r="H47" s="740">
        <f>H46*0.0253738294118085</f>
        <v>2180424.52</v>
      </c>
      <c r="I47" s="741"/>
      <c r="J47" s="740">
        <v>0</v>
      </c>
      <c r="K47" s="741"/>
      <c r="L47" s="740">
        <v>0</v>
      </c>
      <c r="M47" s="741"/>
      <c r="N47" s="740">
        <v>0</v>
      </c>
      <c r="O47" s="741"/>
      <c r="P47" s="740">
        <v>0</v>
      </c>
      <c r="Q47" s="741"/>
      <c r="R47" s="740">
        <v>0</v>
      </c>
      <c r="S47" s="741"/>
      <c r="T47" s="740">
        <v>0</v>
      </c>
      <c r="U47" s="741"/>
      <c r="V47" s="742">
        <v>0</v>
      </c>
      <c r="W47" s="743"/>
      <c r="X47" s="744">
        <v>0</v>
      </c>
      <c r="Y47" s="743"/>
      <c r="Z47" s="744">
        <v>0</v>
      </c>
      <c r="AJ47" s="746"/>
    </row>
    <row r="48" spans="1:36" s="338" customFormat="1" ht="13.5" customHeight="1" x14ac:dyDescent="0.25">
      <c r="A48" s="747"/>
      <c r="B48" s="748" t="s">
        <v>634</v>
      </c>
      <c r="C48" s="730"/>
      <c r="D48" s="730"/>
      <c r="E48" s="730"/>
      <c r="F48" s="859"/>
      <c r="G48" s="730"/>
      <c r="H48" s="749">
        <f>H46+H47</f>
        <v>88112448.730000004</v>
      </c>
      <c r="I48" s="750"/>
      <c r="J48" s="749">
        <f>J46-0.04</f>
        <v>4223260.46</v>
      </c>
      <c r="K48" s="750"/>
      <c r="L48" s="749">
        <f>L46</f>
        <v>7512597.5700000003</v>
      </c>
      <c r="M48" s="750"/>
      <c r="N48" s="749">
        <f>N46</f>
        <v>9943426.7699999996</v>
      </c>
      <c r="O48" s="750"/>
      <c r="P48" s="749">
        <f>P46</f>
        <v>57090872.82</v>
      </c>
      <c r="Q48" s="750"/>
      <c r="R48" s="749">
        <f>R46</f>
        <v>13739707.5</v>
      </c>
      <c r="S48" s="750"/>
      <c r="T48" s="749">
        <f>T46</f>
        <v>0</v>
      </c>
      <c r="U48" s="750"/>
      <c r="V48" s="751">
        <f>V46</f>
        <v>0</v>
      </c>
      <c r="W48" s="752"/>
      <c r="X48" s="753">
        <f>X46</f>
        <v>100349613.94</v>
      </c>
      <c r="Y48" s="752"/>
      <c r="Z48" s="753">
        <f>Z46</f>
        <v>-14417589.73</v>
      </c>
      <c r="AJ48" s="679"/>
    </row>
    <row r="49" spans="1:36" s="338" customFormat="1" ht="13.5" customHeight="1" x14ac:dyDescent="0.25">
      <c r="A49" s="754"/>
      <c r="B49" s="755" t="s">
        <v>635</v>
      </c>
      <c r="C49" s="756"/>
      <c r="D49" s="756"/>
      <c r="E49" s="756"/>
      <c r="F49" s="860"/>
      <c r="G49" s="756"/>
      <c r="H49" s="757"/>
      <c r="I49" s="750"/>
      <c r="J49" s="758">
        <v>0.2</v>
      </c>
      <c r="K49" s="750"/>
      <c r="L49" s="758">
        <v>0.22</v>
      </c>
      <c r="M49" s="750"/>
      <c r="N49" s="758">
        <v>0.22</v>
      </c>
      <c r="O49" s="750"/>
      <c r="P49" s="758">
        <v>0.22</v>
      </c>
      <c r="Q49" s="750"/>
      <c r="R49" s="758">
        <v>0.22</v>
      </c>
      <c r="S49" s="750"/>
      <c r="T49" s="758">
        <v>0.22</v>
      </c>
      <c r="U49" s="750"/>
      <c r="V49" s="759">
        <v>0.22</v>
      </c>
      <c r="W49" s="752"/>
      <c r="X49" s="760"/>
      <c r="Y49" s="752"/>
      <c r="Z49" s="760"/>
      <c r="AJ49" s="679"/>
    </row>
    <row r="50" spans="1:36" s="338" customFormat="1" ht="13.5" customHeight="1" thickBot="1" x14ac:dyDescent="0.3">
      <c r="A50" s="761"/>
      <c r="B50" s="762" t="s">
        <v>634</v>
      </c>
      <c r="C50" s="763"/>
      <c r="D50" s="763"/>
      <c r="E50" s="763"/>
      <c r="F50" s="861"/>
      <c r="G50" s="763"/>
      <c r="H50" s="764"/>
      <c r="I50" s="765"/>
      <c r="J50" s="764">
        <f>J48*1.2</f>
        <v>5067912.55</v>
      </c>
      <c r="K50" s="765"/>
      <c r="L50" s="764">
        <f>L48*1.22</f>
        <v>9165369.0399999991</v>
      </c>
      <c r="M50" s="765"/>
      <c r="N50" s="764">
        <f>N48*1.22</f>
        <v>12130980.66</v>
      </c>
      <c r="O50" s="765"/>
      <c r="P50" s="764">
        <f>P48*1.22</f>
        <v>69650864.840000004</v>
      </c>
      <c r="Q50" s="765"/>
      <c r="R50" s="764">
        <f>R48*1.22</f>
        <v>16762443.15</v>
      </c>
      <c r="S50" s="765"/>
      <c r="T50" s="764">
        <f>T48*1.22</f>
        <v>0</v>
      </c>
      <c r="U50" s="765"/>
      <c r="V50" s="766">
        <f>V48*1.22</f>
        <v>0</v>
      </c>
      <c r="W50" s="767"/>
      <c r="X50" s="768">
        <f>J50+L50+N50+P50+R50+T50+V50</f>
        <v>112777570.23999999</v>
      </c>
      <c r="Y50" s="767"/>
      <c r="Z50" s="768"/>
      <c r="AJ50" s="679"/>
    </row>
    <row r="54" spans="1:36" ht="11.25" customHeight="1" x14ac:dyDescent="0.2">
      <c r="D54" s="769" t="s">
        <v>637</v>
      </c>
      <c r="E54" s="775">
        <f>E8+E9+E12+E15+E18+E21+E26+E29+E39</f>
        <v>1349.08</v>
      </c>
      <c r="F54" s="862">
        <f>F8+F9+F12+F15+F18+F21+F26+F29+F39</f>
        <v>1349.08</v>
      </c>
      <c r="I54" s="770">
        <f>I8+I9+I12+I15+I18+I21+I26+I29+I39</f>
        <v>81.95</v>
      </c>
      <c r="K54" s="770">
        <f>K8+K9+K12+K15+K18+K21+K26+K29+K39</f>
        <v>126.89</v>
      </c>
      <c r="M54" s="770">
        <f>M8+M9+M12+M15+M18+M21+M26+M29+M39</f>
        <v>253.99799999999999</v>
      </c>
      <c r="O54" s="770">
        <f>O8+O9+O12+O15+O18+O21+O26+O29+O39</f>
        <v>792.35799999999995</v>
      </c>
      <c r="Q54" s="770">
        <f>Q8+Q9+Q12+Q15+Q18+Q21+Q26+Q29+Q39</f>
        <v>212.28</v>
      </c>
      <c r="S54" s="770">
        <f>S8+S9+S12+S15+S18+S21+S26+S29+S39</f>
        <v>0</v>
      </c>
      <c r="U54" s="770">
        <f>U8+U9+U12+U15+U18+U21+U26+U29+U39</f>
        <v>0</v>
      </c>
      <c r="W54" s="770">
        <f>W8+W9+W12+W15+W18+W21+W26+W29+W39</f>
        <v>1467.4760000000001</v>
      </c>
      <c r="Y54" s="816">
        <f>E54-W54</f>
        <v>-118.4</v>
      </c>
    </row>
    <row r="55" spans="1:36" ht="11.25" customHeight="1" x14ac:dyDescent="0.2">
      <c r="D55" s="769" t="s">
        <v>638</v>
      </c>
      <c r="E55" s="775">
        <f>E54/1.04</f>
        <v>1297.19</v>
      </c>
      <c r="F55" s="862"/>
      <c r="I55" s="770">
        <f>I54/1.04</f>
        <v>78.798076923076906</v>
      </c>
      <c r="K55" s="770">
        <f>K54/1.04</f>
        <v>122.009615384615</v>
      </c>
      <c r="M55" s="770">
        <f>M54/1.04</f>
        <v>244.22884615384601</v>
      </c>
      <c r="O55" s="770">
        <f>O54/1.04</f>
        <v>761.88269230769197</v>
      </c>
      <c r="Q55" s="770">
        <f>Q54/1.04</f>
        <v>204.11538461538501</v>
      </c>
      <c r="S55" s="770">
        <f>S54/1.04</f>
        <v>0</v>
      </c>
      <c r="U55" s="770">
        <f>U54/1.04</f>
        <v>0</v>
      </c>
      <c r="W55" s="770">
        <f>W54/1.04</f>
        <v>1411.0346153846201</v>
      </c>
      <c r="Y55" s="816">
        <f>E55-W55</f>
        <v>-113.84</v>
      </c>
    </row>
    <row r="60" spans="1:36" ht="11.25" customHeight="1" x14ac:dyDescent="0.2">
      <c r="O60" s="770" t="e">
        <f>O54-#REF!</f>
        <v>#REF!</v>
      </c>
    </row>
  </sheetData>
  <autoFilter ref="A6:AN50" xr:uid="{00000000-0001-0000-0000-000000000000}"/>
  <mergeCells count="11">
    <mergeCell ref="S4:T4"/>
    <mergeCell ref="I4:J4"/>
    <mergeCell ref="K4:L4"/>
    <mergeCell ref="M4:N4"/>
    <mergeCell ref="O4:P4"/>
    <mergeCell ref="Q4:R4"/>
    <mergeCell ref="U4:V4"/>
    <mergeCell ref="W4:X4"/>
    <mergeCell ref="Y4:Z4"/>
    <mergeCell ref="AA18:AA19"/>
    <mergeCell ref="AA31:AA3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51A2-F5ED-4CF1-8DB8-4C42C06BF14A}">
  <sheetPr>
    <tabColor rgb="FF7030A0"/>
  </sheetPr>
  <dimension ref="A1:T33"/>
  <sheetViews>
    <sheetView workbookViewId="0">
      <selection activeCell="F9" sqref="F9:G9"/>
    </sheetView>
  </sheetViews>
  <sheetFormatPr defaultRowHeight="15" x14ac:dyDescent="0.25"/>
  <cols>
    <col min="1" max="1" width="13.28515625" customWidth="1"/>
    <col min="2" max="2" width="17.85546875" customWidth="1"/>
    <col min="3" max="5" width="19.7109375" style="811" customWidth="1"/>
    <col min="6" max="6" width="11.42578125" style="811" bestFit="1" customWidth="1"/>
    <col min="7" max="7" width="13.5703125" style="811" bestFit="1" customWidth="1"/>
    <col min="8" max="9" width="20.7109375" style="811" customWidth="1"/>
    <col min="10" max="10" width="30.85546875" style="811" customWidth="1"/>
    <col min="11" max="15" width="19.7109375" style="811" customWidth="1"/>
    <col min="16" max="20" width="19.7109375" customWidth="1"/>
  </cols>
  <sheetData>
    <row r="1" spans="1:20" x14ac:dyDescent="0.25">
      <c r="A1" s="809"/>
      <c r="B1" s="809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09"/>
      <c r="Q1" s="809"/>
      <c r="R1" s="809"/>
      <c r="S1" s="809"/>
      <c r="T1" s="809"/>
    </row>
    <row r="2" spans="1:20" ht="20.25" customHeight="1" x14ac:dyDescent="0.25">
      <c r="A2" s="809"/>
      <c r="B2" s="998"/>
      <c r="C2" s="1011" t="s">
        <v>670</v>
      </c>
      <c r="D2" s="1011"/>
      <c r="E2" s="1008" t="s">
        <v>667</v>
      </c>
      <c r="F2" s="1008"/>
      <c r="G2" s="1008"/>
      <c r="H2" s="822" t="s">
        <v>669</v>
      </c>
      <c r="I2" s="1006" t="s">
        <v>672</v>
      </c>
      <c r="J2" s="810"/>
      <c r="K2" s="810"/>
      <c r="L2" s="810"/>
      <c r="M2" s="810"/>
      <c r="N2" s="810"/>
      <c r="O2" s="810"/>
      <c r="P2" s="809"/>
      <c r="Q2" s="809"/>
      <c r="R2" s="809"/>
      <c r="S2" s="809"/>
      <c r="T2" s="809"/>
    </row>
    <row r="3" spans="1:20" x14ac:dyDescent="0.25">
      <c r="A3" s="809"/>
      <c r="B3" s="999"/>
      <c r="C3" s="821" t="s">
        <v>674</v>
      </c>
      <c r="D3" s="821" t="s">
        <v>668</v>
      </c>
      <c r="E3" s="821" t="s">
        <v>675</v>
      </c>
      <c r="F3" s="1009" t="s">
        <v>668</v>
      </c>
      <c r="G3" s="1009"/>
      <c r="H3" s="821" t="s">
        <v>675</v>
      </c>
      <c r="I3" s="1007"/>
      <c r="J3" s="810"/>
      <c r="K3" s="810"/>
      <c r="L3" s="810"/>
      <c r="M3" s="810"/>
      <c r="N3" s="810"/>
      <c r="O3" s="810"/>
      <c r="P3" s="809"/>
      <c r="Q3" s="809"/>
      <c r="R3" s="809"/>
      <c r="S3" s="809"/>
      <c r="T3" s="809"/>
    </row>
    <row r="4" spans="1:20" hidden="1" x14ac:dyDescent="0.25">
      <c r="A4" s="809"/>
      <c r="B4" s="817"/>
      <c r="C4" s="818"/>
      <c r="D4" s="818"/>
      <c r="E4" s="818"/>
      <c r="F4" s="819">
        <f>'[22]КС3 №9'!$H$30*1.2</f>
        <v>5067912.28</v>
      </c>
      <c r="G4" s="819">
        <f>'[22]КС3 №9'!$E$30*1.22</f>
        <v>117141121.06999999</v>
      </c>
      <c r="H4" s="818"/>
      <c r="I4" s="818"/>
      <c r="J4" s="810"/>
      <c r="K4" s="810"/>
      <c r="L4" s="810"/>
      <c r="M4" s="810"/>
      <c r="N4" s="810"/>
      <c r="O4" s="810"/>
      <c r="P4" s="809"/>
      <c r="Q4" s="809"/>
      <c r="R4" s="809"/>
      <c r="S4" s="809"/>
      <c r="T4" s="809"/>
    </row>
    <row r="5" spans="1:20" ht="50.1" customHeight="1" x14ac:dyDescent="0.25">
      <c r="A5" s="1002" t="s">
        <v>682</v>
      </c>
      <c r="B5" s="844" t="s">
        <v>673</v>
      </c>
      <c r="C5" s="820">
        <f>'КМД_считалка Маша'!E54</f>
        <v>1862.98</v>
      </c>
      <c r="D5" s="1010">
        <f>'расчет (для Кирилла) на 06.05'!B37</f>
        <v>191137485.49000001</v>
      </c>
      <c r="E5" s="819">
        <f>'КМД_считалка Маша'!W54</f>
        <v>1467.48</v>
      </c>
      <c r="F5" s="1010">
        <f>F4+G4</f>
        <v>122209033.34999999</v>
      </c>
      <c r="G5" s="1010"/>
      <c r="H5" s="864">
        <v>1297</v>
      </c>
      <c r="I5" s="1014">
        <f>20000000+37495306.75+3040747.37+5544296.88+7338248.95+5705262.41+12130172.35+11113530.65+10252987.02+8636374.1</f>
        <v>121256926.48</v>
      </c>
      <c r="J5" s="997" t="s">
        <v>685</v>
      </c>
      <c r="K5" s="814">
        <f>E5-H5</f>
        <v>170.48</v>
      </c>
      <c r="L5" s="814"/>
      <c r="M5" s="814"/>
      <c r="N5" s="814"/>
      <c r="O5" s="814"/>
      <c r="P5" s="815"/>
      <c r="Q5" s="815"/>
      <c r="R5" s="815"/>
      <c r="S5" s="815"/>
      <c r="T5" s="809"/>
    </row>
    <row r="6" spans="1:20" ht="50.1" customHeight="1" x14ac:dyDescent="0.25">
      <c r="A6" s="1003"/>
      <c r="B6" s="826" t="s">
        <v>686</v>
      </c>
      <c r="C6" s="820">
        <f>'КМД_считалка Маша'!E32+'КМД_считалка Маша'!E37</f>
        <v>110.7</v>
      </c>
      <c r="D6" s="1010"/>
      <c r="E6" s="819">
        <v>0</v>
      </c>
      <c r="F6" s="1010"/>
      <c r="G6" s="1010"/>
      <c r="H6" s="864" t="s">
        <v>507</v>
      </c>
      <c r="I6" s="1015"/>
      <c r="J6" s="997"/>
      <c r="K6" s="814"/>
      <c r="L6" s="814"/>
      <c r="M6" s="814"/>
      <c r="N6" s="814"/>
      <c r="O6" s="814"/>
      <c r="P6" s="815"/>
      <c r="Q6" s="815"/>
      <c r="R6" s="815"/>
      <c r="S6" s="815"/>
      <c r="T6" s="809"/>
    </row>
    <row r="7" spans="1:20" ht="50.1" customHeight="1" thickBot="1" x14ac:dyDescent="0.3">
      <c r="A7" s="1003"/>
      <c r="B7" s="827" t="s">
        <v>671</v>
      </c>
      <c r="C7" s="823" t="s">
        <v>507</v>
      </c>
      <c r="D7" s="824">
        <f>4187812.88*1.22</f>
        <v>5109131.71</v>
      </c>
      <c r="E7" s="825" t="s">
        <v>507</v>
      </c>
      <c r="F7" s="1012">
        <v>0</v>
      </c>
      <c r="G7" s="1013"/>
      <c r="H7" s="823" t="s">
        <v>507</v>
      </c>
      <c r="I7" s="1016"/>
      <c r="J7" s="997"/>
      <c r="K7" s="814"/>
      <c r="L7" s="814"/>
      <c r="M7" s="814"/>
      <c r="N7" s="814"/>
      <c r="O7" s="814"/>
      <c r="P7" s="815"/>
      <c r="Q7" s="815"/>
      <c r="R7" s="815"/>
      <c r="S7" s="815"/>
      <c r="T7" s="809"/>
    </row>
    <row r="8" spans="1:20" ht="31.5" thickTop="1" thickBot="1" x14ac:dyDescent="0.3">
      <c r="A8" s="842" t="s">
        <v>683</v>
      </c>
      <c r="B8" s="836" t="s">
        <v>681</v>
      </c>
      <c r="C8" s="837" t="s">
        <v>507</v>
      </c>
      <c r="D8" s="838">
        <f>'КС3 свод по оплате (кс №1-9)'!R13+'КС3 свод по оплате (кс №1-9)'!S13</f>
        <v>11271095.390000001</v>
      </c>
      <c r="E8" s="839" t="s">
        <v>507</v>
      </c>
      <c r="F8" s="1000">
        <f>D8</f>
        <v>11271095.390000001</v>
      </c>
      <c r="G8" s="1001"/>
      <c r="H8" s="837" t="s">
        <v>507</v>
      </c>
      <c r="I8" s="841">
        <f>10601871.59+669000</f>
        <v>11270871.59</v>
      </c>
      <c r="J8" s="843" t="s">
        <v>684</v>
      </c>
      <c r="K8" s="814"/>
      <c r="L8" s="814"/>
      <c r="M8" s="814"/>
      <c r="N8" s="814"/>
      <c r="O8" s="814"/>
      <c r="P8" s="815"/>
      <c r="Q8" s="815"/>
      <c r="R8" s="815"/>
      <c r="S8" s="815"/>
      <c r="T8" s="809"/>
    </row>
    <row r="9" spans="1:20" ht="26.25" customHeight="1" thickTop="1" thickBot="1" x14ac:dyDescent="0.3">
      <c r="A9" s="809"/>
      <c r="B9" s="828" t="s">
        <v>39</v>
      </c>
      <c r="C9" s="829">
        <f>C5+C6</f>
        <v>1973.68</v>
      </c>
      <c r="D9" s="830">
        <f>D5+D7+D8</f>
        <v>207517712.59</v>
      </c>
      <c r="E9" s="829">
        <f>E5+E6</f>
        <v>1467.48</v>
      </c>
      <c r="F9" s="1004">
        <f>F5+F7+F8</f>
        <v>133480128.73999999</v>
      </c>
      <c r="G9" s="1005"/>
      <c r="H9" s="831">
        <f>H5</f>
        <v>1297</v>
      </c>
      <c r="I9" s="830">
        <f>I5+I8</f>
        <v>132527798.06999999</v>
      </c>
      <c r="J9" s="814"/>
      <c r="K9" s="814"/>
      <c r="L9" s="814"/>
      <c r="M9" s="814"/>
      <c r="N9" s="814"/>
      <c r="O9" s="814"/>
      <c r="P9" s="815"/>
      <c r="Q9" s="815"/>
      <c r="R9" s="815"/>
      <c r="S9" s="815"/>
      <c r="T9" s="809"/>
    </row>
    <row r="10" spans="1:20" ht="15.75" thickTop="1" x14ac:dyDescent="0.25">
      <c r="A10" s="809"/>
      <c r="B10" s="809"/>
      <c r="C10" s="810"/>
      <c r="D10" s="814"/>
      <c r="E10" s="814"/>
      <c r="F10" s="814"/>
      <c r="G10" s="814"/>
      <c r="H10" s="810"/>
      <c r="I10" s="810"/>
      <c r="J10" s="814"/>
      <c r="K10" s="814"/>
      <c r="L10" s="814"/>
      <c r="M10" s="814"/>
      <c r="N10" s="814"/>
      <c r="O10" s="814"/>
      <c r="P10" s="815"/>
      <c r="Q10" s="815"/>
      <c r="R10" s="815"/>
      <c r="S10" s="815"/>
      <c r="T10" s="809"/>
    </row>
    <row r="11" spans="1:20" x14ac:dyDescent="0.25">
      <c r="A11" s="809"/>
      <c r="B11" s="809"/>
      <c r="C11" s="810"/>
      <c r="D11" s="814"/>
      <c r="E11" s="814"/>
      <c r="F11" s="814"/>
      <c r="G11" s="814"/>
      <c r="H11" s="810"/>
      <c r="I11" s="810"/>
      <c r="J11" s="814"/>
      <c r="K11" s="814"/>
      <c r="L11" s="814"/>
      <c r="M11" s="814"/>
      <c r="N11" s="814"/>
      <c r="O11" s="814"/>
      <c r="P11" s="815"/>
      <c r="Q11" s="815"/>
      <c r="R11" s="815"/>
      <c r="S11" s="815"/>
      <c r="T11" s="809"/>
    </row>
    <row r="12" spans="1:20" x14ac:dyDescent="0.25">
      <c r="A12" s="809"/>
      <c r="B12" s="809"/>
      <c r="C12" s="810"/>
      <c r="D12" s="814">
        <f>3856306.31*1.22</f>
        <v>4704693.7</v>
      </c>
      <c r="E12" s="814"/>
      <c r="F12" s="814"/>
      <c r="G12" s="814"/>
      <c r="H12" s="810"/>
      <c r="I12" s="840"/>
      <c r="J12" s="814"/>
      <c r="K12" s="814"/>
      <c r="L12" s="814"/>
      <c r="M12" s="814"/>
      <c r="N12" s="814"/>
      <c r="O12" s="814"/>
      <c r="P12" s="815"/>
      <c r="Q12" s="815"/>
      <c r="R12" s="815"/>
      <c r="S12" s="815"/>
      <c r="T12" s="809"/>
    </row>
    <row r="13" spans="1:20" x14ac:dyDescent="0.25">
      <c r="A13" s="809"/>
      <c r="B13" s="809"/>
      <c r="C13" s="810"/>
      <c r="D13" s="810"/>
      <c r="E13" s="810"/>
      <c r="F13" s="810"/>
      <c r="G13" s="814"/>
      <c r="H13" s="810"/>
      <c r="I13" s="810"/>
      <c r="J13" s="810"/>
      <c r="K13" s="810"/>
      <c r="L13" s="810"/>
      <c r="M13" s="810"/>
      <c r="N13" s="810"/>
      <c r="O13" s="810"/>
      <c r="P13" s="809"/>
      <c r="Q13" s="809"/>
      <c r="R13" s="809"/>
      <c r="S13" s="809"/>
      <c r="T13" s="809"/>
    </row>
    <row r="14" spans="1:20" x14ac:dyDescent="0.25">
      <c r="A14" s="809"/>
      <c r="B14" s="809"/>
      <c r="C14" s="810"/>
      <c r="D14" s="810">
        <v>156948401.02000001</v>
      </c>
      <c r="E14" s="814">
        <f>D14-'расчет (для Кирилла) на 06.05'!G7</f>
        <v>152725140.78999999</v>
      </c>
      <c r="F14" s="810">
        <f>E14*1.22</f>
        <v>186324671.7638</v>
      </c>
      <c r="G14" s="814"/>
      <c r="H14" s="810"/>
      <c r="I14" s="810"/>
      <c r="J14" s="810"/>
      <c r="K14" s="810"/>
      <c r="L14" s="810"/>
      <c r="M14" s="810"/>
      <c r="N14" s="810"/>
      <c r="O14" s="810"/>
      <c r="P14" s="809"/>
      <c r="Q14" s="809"/>
      <c r="R14" s="809"/>
      <c r="S14" s="809"/>
      <c r="T14" s="809"/>
    </row>
    <row r="15" spans="1:20" x14ac:dyDescent="0.25">
      <c r="A15" s="809"/>
      <c r="B15" s="809"/>
      <c r="C15" s="810"/>
      <c r="D15" s="810"/>
      <c r="E15" s="810">
        <v>4223260.2300000004</v>
      </c>
      <c r="F15" s="814">
        <f>E15*1.2</f>
        <v>5067912.28</v>
      </c>
      <c r="G15" s="814"/>
      <c r="H15" s="810"/>
      <c r="I15" s="810"/>
      <c r="J15" s="810"/>
      <c r="K15" s="810"/>
      <c r="L15" s="810"/>
      <c r="M15" s="810"/>
      <c r="N15" s="810"/>
      <c r="O15" s="810"/>
      <c r="P15" s="809"/>
      <c r="Q15" s="809"/>
      <c r="R15" s="809"/>
      <c r="S15" s="809"/>
      <c r="T15" s="809"/>
    </row>
    <row r="16" spans="1:20" x14ac:dyDescent="0.25">
      <c r="A16" s="809"/>
      <c r="B16" s="809"/>
      <c r="C16" s="810"/>
      <c r="D16" s="810"/>
      <c r="E16" s="810"/>
      <c r="F16" s="810"/>
      <c r="G16" s="814"/>
      <c r="H16" s="810"/>
      <c r="I16" s="810"/>
      <c r="J16" s="810"/>
      <c r="K16" s="810"/>
      <c r="L16" s="810"/>
      <c r="M16" s="810"/>
      <c r="N16" s="810"/>
      <c r="O16" s="810"/>
      <c r="P16" s="809"/>
      <c r="Q16" s="809"/>
      <c r="R16" s="809"/>
      <c r="S16" s="809"/>
      <c r="T16" s="809"/>
    </row>
    <row r="17" spans="1:20" x14ac:dyDescent="0.25">
      <c r="A17" s="809"/>
      <c r="B17" s="809"/>
      <c r="C17" s="810"/>
      <c r="D17" s="810"/>
      <c r="E17" s="810"/>
      <c r="F17" s="810"/>
      <c r="G17" s="814"/>
      <c r="H17" s="810"/>
      <c r="I17" s="810"/>
      <c r="J17" s="810"/>
      <c r="K17" s="810"/>
      <c r="L17" s="810"/>
      <c r="M17" s="810"/>
      <c r="N17" s="810"/>
      <c r="O17" s="810"/>
      <c r="P17" s="809"/>
      <c r="Q17" s="809"/>
      <c r="R17" s="809"/>
      <c r="S17" s="809"/>
      <c r="T17" s="809"/>
    </row>
    <row r="18" spans="1:20" x14ac:dyDescent="0.25">
      <c r="A18" s="809"/>
      <c r="B18" s="809"/>
      <c r="C18" s="810"/>
      <c r="D18" s="810"/>
      <c r="E18" s="810"/>
      <c r="F18" s="810"/>
      <c r="G18" s="814"/>
      <c r="H18" s="810"/>
      <c r="I18" s="810"/>
      <c r="J18" s="810"/>
      <c r="K18" s="810"/>
      <c r="L18" s="810"/>
      <c r="M18" s="810"/>
      <c r="N18" s="810"/>
      <c r="O18" s="810"/>
      <c r="P18" s="809"/>
      <c r="Q18" s="809"/>
      <c r="R18" s="809"/>
      <c r="S18" s="809"/>
      <c r="T18" s="809"/>
    </row>
    <row r="19" spans="1:20" x14ac:dyDescent="0.25">
      <c r="A19" s="809"/>
      <c r="B19" s="809"/>
      <c r="C19" s="810"/>
      <c r="D19" s="810"/>
      <c r="E19" s="810"/>
      <c r="F19" s="810"/>
      <c r="G19" s="814"/>
      <c r="H19" s="810"/>
      <c r="I19" s="810"/>
      <c r="J19" s="810"/>
      <c r="K19" s="810"/>
      <c r="L19" s="810"/>
      <c r="M19" s="810"/>
      <c r="N19" s="810"/>
      <c r="O19" s="810"/>
      <c r="P19" s="809"/>
      <c r="Q19" s="809"/>
      <c r="R19" s="809"/>
      <c r="S19" s="809"/>
      <c r="T19" s="809"/>
    </row>
    <row r="20" spans="1:20" x14ac:dyDescent="0.25">
      <c r="A20" s="809"/>
      <c r="B20" s="809"/>
      <c r="C20" s="810"/>
      <c r="D20" s="810"/>
      <c r="E20" s="810"/>
      <c r="F20" s="810"/>
      <c r="G20" s="814"/>
      <c r="H20" s="810"/>
      <c r="I20" s="810"/>
      <c r="J20" s="810"/>
      <c r="K20" s="810"/>
      <c r="L20" s="810"/>
      <c r="M20" s="810"/>
      <c r="N20" s="810"/>
      <c r="O20" s="810"/>
      <c r="P20" s="809"/>
      <c r="Q20" s="809"/>
      <c r="R20" s="809"/>
      <c r="S20" s="809"/>
      <c r="T20" s="809"/>
    </row>
    <row r="21" spans="1:20" x14ac:dyDescent="0.25">
      <c r="A21" s="809"/>
      <c r="B21" s="809"/>
      <c r="C21" s="810"/>
      <c r="D21" s="810"/>
      <c r="E21" s="810"/>
      <c r="F21" s="810"/>
      <c r="G21" s="814"/>
      <c r="H21" s="810"/>
      <c r="I21" s="810"/>
      <c r="J21" s="810"/>
      <c r="K21" s="810"/>
      <c r="L21" s="810"/>
      <c r="M21" s="810"/>
      <c r="N21" s="810"/>
      <c r="O21" s="810"/>
      <c r="P21" s="809"/>
      <c r="Q21" s="809"/>
      <c r="R21" s="809"/>
      <c r="S21" s="809"/>
      <c r="T21" s="809"/>
    </row>
    <row r="22" spans="1:20" x14ac:dyDescent="0.25">
      <c r="A22" s="809"/>
      <c r="B22" s="809"/>
      <c r="C22" s="810"/>
      <c r="D22" s="810"/>
      <c r="E22" s="810"/>
      <c r="F22" s="810"/>
      <c r="G22" s="810"/>
      <c r="H22" s="810"/>
      <c r="I22" s="810"/>
      <c r="J22" s="810"/>
      <c r="K22" s="810"/>
      <c r="L22" s="810"/>
      <c r="M22" s="810"/>
      <c r="N22" s="810"/>
      <c r="O22" s="810"/>
      <c r="P22" s="809"/>
      <c r="Q22" s="809"/>
      <c r="R22" s="809"/>
      <c r="S22" s="809"/>
      <c r="T22" s="809"/>
    </row>
    <row r="23" spans="1:20" x14ac:dyDescent="0.25">
      <c r="A23" s="809"/>
      <c r="B23" s="809"/>
      <c r="C23" s="810"/>
      <c r="D23" s="810"/>
      <c r="E23" s="810"/>
      <c r="F23" s="810"/>
      <c r="G23" s="810"/>
      <c r="H23" s="810"/>
      <c r="I23" s="810"/>
      <c r="J23" s="810"/>
      <c r="K23" s="810"/>
      <c r="L23" s="810"/>
      <c r="M23" s="810"/>
      <c r="N23" s="810"/>
      <c r="O23" s="810"/>
      <c r="P23" s="809"/>
      <c r="Q23" s="809"/>
      <c r="R23" s="809"/>
      <c r="S23" s="809"/>
      <c r="T23" s="809"/>
    </row>
    <row r="24" spans="1:20" x14ac:dyDescent="0.25">
      <c r="A24" s="809"/>
      <c r="B24" s="809"/>
      <c r="C24" s="810"/>
      <c r="D24" s="810"/>
      <c r="E24" s="810"/>
      <c r="F24" s="810"/>
      <c r="G24" s="810"/>
      <c r="H24" s="810"/>
      <c r="I24" s="810"/>
      <c r="J24" s="810"/>
      <c r="K24" s="810"/>
      <c r="L24" s="810"/>
      <c r="M24" s="810"/>
      <c r="N24" s="810"/>
      <c r="O24" s="810"/>
      <c r="P24" s="809"/>
      <c r="Q24" s="809"/>
      <c r="R24" s="809"/>
      <c r="S24" s="809"/>
      <c r="T24" s="809"/>
    </row>
    <row r="25" spans="1:20" x14ac:dyDescent="0.25">
      <c r="A25" s="809"/>
      <c r="B25" s="809"/>
      <c r="C25" s="810"/>
      <c r="D25" s="810"/>
      <c r="E25" s="810"/>
      <c r="F25" s="810"/>
      <c r="G25" s="810"/>
      <c r="H25" s="810"/>
      <c r="I25" s="810"/>
      <c r="J25" s="810"/>
      <c r="K25" s="810"/>
      <c r="L25" s="810"/>
      <c r="M25" s="810"/>
      <c r="N25" s="810"/>
      <c r="O25" s="810"/>
      <c r="P25" s="809"/>
      <c r="Q25" s="809"/>
      <c r="R25" s="809"/>
      <c r="S25" s="809"/>
      <c r="T25" s="809"/>
    </row>
    <row r="26" spans="1:20" x14ac:dyDescent="0.25">
      <c r="A26" s="809"/>
      <c r="B26" s="809"/>
      <c r="C26" s="810"/>
      <c r="D26" s="810"/>
      <c r="E26" s="810"/>
      <c r="F26" s="810"/>
      <c r="G26" s="810"/>
      <c r="H26" s="810"/>
      <c r="I26" s="810"/>
      <c r="J26" s="810"/>
      <c r="K26" s="810"/>
      <c r="L26" s="810"/>
      <c r="M26" s="810"/>
      <c r="N26" s="810"/>
      <c r="O26" s="810"/>
      <c r="P26" s="809"/>
      <c r="Q26" s="809"/>
      <c r="R26" s="809"/>
      <c r="S26" s="809"/>
      <c r="T26" s="809"/>
    </row>
    <row r="27" spans="1:20" x14ac:dyDescent="0.25">
      <c r="A27" s="809"/>
      <c r="B27" s="809"/>
      <c r="C27" s="810"/>
      <c r="D27" s="810"/>
      <c r="E27" s="810"/>
      <c r="F27" s="810"/>
      <c r="G27" s="810"/>
      <c r="H27" s="810"/>
      <c r="I27" s="810"/>
      <c r="J27" s="810"/>
      <c r="K27" s="810"/>
      <c r="L27" s="810"/>
      <c r="M27" s="810"/>
      <c r="N27" s="810"/>
      <c r="O27" s="810"/>
      <c r="P27" s="809"/>
      <c r="Q27" s="809"/>
      <c r="R27" s="809"/>
      <c r="S27" s="809"/>
      <c r="T27" s="809"/>
    </row>
    <row r="28" spans="1:20" x14ac:dyDescent="0.25">
      <c r="A28" s="809"/>
      <c r="B28" s="809"/>
      <c r="C28" s="810"/>
      <c r="D28" s="810"/>
      <c r="E28" s="810"/>
      <c r="F28" s="810"/>
      <c r="G28" s="810"/>
      <c r="H28" s="810"/>
      <c r="I28" s="810"/>
      <c r="J28" s="810"/>
      <c r="K28" s="810"/>
      <c r="L28" s="810"/>
      <c r="M28" s="810"/>
      <c r="N28" s="810"/>
      <c r="O28" s="810"/>
      <c r="P28" s="809"/>
      <c r="Q28" s="809"/>
      <c r="R28" s="809"/>
      <c r="S28" s="809"/>
      <c r="T28" s="809"/>
    </row>
    <row r="29" spans="1:20" x14ac:dyDescent="0.25">
      <c r="A29" s="809"/>
      <c r="B29" s="809"/>
      <c r="C29" s="810"/>
      <c r="D29" s="810"/>
      <c r="E29" s="810"/>
      <c r="F29" s="810"/>
      <c r="G29" s="810"/>
      <c r="H29" s="810"/>
      <c r="I29" s="810"/>
      <c r="J29" s="810"/>
      <c r="K29" s="810"/>
      <c r="L29" s="810"/>
      <c r="M29" s="810"/>
      <c r="N29" s="810"/>
      <c r="O29" s="810"/>
      <c r="P29" s="809"/>
      <c r="Q29" s="809"/>
      <c r="R29" s="809"/>
      <c r="S29" s="809"/>
      <c r="T29" s="809"/>
    </row>
    <row r="30" spans="1:20" x14ac:dyDescent="0.25">
      <c r="A30" s="809"/>
      <c r="B30" s="809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09"/>
      <c r="Q30" s="809"/>
      <c r="R30" s="809"/>
      <c r="S30" s="809"/>
      <c r="T30" s="809"/>
    </row>
    <row r="31" spans="1:20" x14ac:dyDescent="0.25">
      <c r="A31" s="809"/>
      <c r="B31" s="809"/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  <c r="N31" s="810"/>
      <c r="O31" s="810"/>
      <c r="P31" s="809"/>
      <c r="Q31" s="809"/>
      <c r="R31" s="809"/>
      <c r="S31" s="809"/>
      <c r="T31" s="809"/>
    </row>
    <row r="32" spans="1:20" x14ac:dyDescent="0.25">
      <c r="A32" s="809"/>
      <c r="B32" s="809"/>
      <c r="C32" s="810"/>
      <c r="D32" s="810"/>
      <c r="E32" s="810"/>
      <c r="F32" s="810"/>
      <c r="G32" s="810"/>
      <c r="H32" s="810"/>
      <c r="I32" s="810"/>
      <c r="J32" s="810"/>
      <c r="K32" s="810"/>
      <c r="L32" s="810"/>
      <c r="M32" s="810"/>
      <c r="N32" s="810"/>
      <c r="O32" s="810"/>
      <c r="P32" s="809"/>
      <c r="Q32" s="809"/>
      <c r="R32" s="809"/>
      <c r="S32" s="809"/>
      <c r="T32" s="809"/>
    </row>
    <row r="33" spans="1:20" x14ac:dyDescent="0.25">
      <c r="A33" s="809"/>
      <c r="B33" s="809"/>
      <c r="C33" s="810"/>
      <c r="D33" s="810"/>
      <c r="E33" s="810"/>
      <c r="F33" s="810"/>
      <c r="G33" s="810"/>
      <c r="H33" s="810"/>
      <c r="I33" s="810"/>
      <c r="J33" s="810"/>
      <c r="K33" s="810"/>
      <c r="L33" s="810"/>
      <c r="M33" s="810"/>
      <c r="N33" s="810"/>
      <c r="O33" s="810"/>
      <c r="P33" s="809"/>
      <c r="Q33" s="809"/>
      <c r="R33" s="809"/>
      <c r="S33" s="809"/>
      <c r="T33" s="809"/>
    </row>
  </sheetData>
  <mergeCells count="13">
    <mergeCell ref="J5:J7"/>
    <mergeCell ref="B2:B3"/>
    <mergeCell ref="F8:G8"/>
    <mergeCell ref="A5:A7"/>
    <mergeCell ref="F9:G9"/>
    <mergeCell ref="I2:I3"/>
    <mergeCell ref="E2:G2"/>
    <mergeCell ref="F3:G3"/>
    <mergeCell ref="D5:D6"/>
    <mergeCell ref="C2:D2"/>
    <mergeCell ref="F5:G6"/>
    <mergeCell ref="F7:G7"/>
    <mergeCell ref="I5:I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5847-6B08-466C-962B-379FF120B938}">
  <sheetPr>
    <tabColor rgb="FF7030A0"/>
  </sheetPr>
  <dimension ref="A1:IY30"/>
  <sheetViews>
    <sheetView zoomScaleNormal="100" zoomScaleSheetLayoutView="100" workbookViewId="0">
      <selection activeCell="B21" activeCellId="1" sqref="B17 B21"/>
    </sheetView>
  </sheetViews>
  <sheetFormatPr defaultColWidth="9.140625" defaultRowHeight="15.75" outlineLevelCol="1" x14ac:dyDescent="0.25"/>
  <cols>
    <col min="1" max="1" width="35.42578125" style="167" customWidth="1"/>
    <col min="2" max="2" width="21.42578125" style="243" customWidth="1"/>
    <col min="3" max="3" width="0.85546875" style="243" customWidth="1"/>
    <col min="4" max="4" width="15.28515625" style="363" customWidth="1" outlineLevel="1"/>
    <col min="5" max="7" width="16.7109375" style="364" customWidth="1" outlineLevel="1"/>
    <col min="8" max="10" width="16.7109375" style="158" customWidth="1" outlineLevel="1"/>
    <col min="11" max="15" width="16.7109375" style="158" customWidth="1"/>
    <col min="16" max="17" width="16.7109375" style="178" customWidth="1"/>
    <col min="18" max="18" width="15.42578125" style="158" customWidth="1"/>
    <col min="19" max="19" width="13.85546875" style="158" customWidth="1"/>
    <col min="20" max="20" width="14.140625" style="158" customWidth="1"/>
    <col min="21" max="16384" width="9.140625" style="158"/>
  </cols>
  <sheetData>
    <row r="1" spans="1:259" ht="9" customHeight="1" thickBot="1" x14ac:dyDescent="0.3">
      <c r="A1" s="156"/>
      <c r="B1" s="157"/>
      <c r="C1" s="157"/>
      <c r="D1" s="361"/>
      <c r="E1" s="362"/>
      <c r="F1" s="362"/>
      <c r="G1" s="362"/>
      <c r="H1" s="156"/>
      <c r="I1" s="156"/>
      <c r="J1" s="156"/>
      <c r="K1" s="156"/>
      <c r="L1" s="156"/>
      <c r="M1" s="156"/>
      <c r="N1" s="156"/>
      <c r="O1" s="156"/>
      <c r="P1" s="157"/>
      <c r="Q1" s="157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</row>
    <row r="2" spans="1:259" ht="15.75" customHeight="1" thickBot="1" x14ac:dyDescent="0.3">
      <c r="A2" s="497"/>
      <c r="B2" s="157"/>
      <c r="C2" s="157"/>
      <c r="D2" s="499">
        <v>2025</v>
      </c>
      <c r="E2" s="1029">
        <v>2026</v>
      </c>
      <c r="F2" s="1030"/>
      <c r="G2" s="1030"/>
      <c r="H2" s="1030"/>
      <c r="I2" s="1030"/>
      <c r="J2" s="1030"/>
      <c r="K2" s="1030"/>
      <c r="L2" s="1030"/>
      <c r="M2" s="1030"/>
      <c r="N2" s="1030"/>
      <c r="O2" s="1031"/>
      <c r="P2" s="915" t="s">
        <v>509</v>
      </c>
      <c r="Q2" s="903" t="s">
        <v>510</v>
      </c>
      <c r="R2" s="1020" t="s">
        <v>504</v>
      </c>
      <c r="S2" s="1021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</row>
    <row r="3" spans="1:259" ht="31.5" customHeight="1" thickBot="1" x14ac:dyDescent="0.3">
      <c r="A3" s="497"/>
      <c r="B3" s="498"/>
      <c r="C3" s="498"/>
      <c r="D3" s="515" t="s">
        <v>276</v>
      </c>
      <c r="E3" s="611" t="s">
        <v>298</v>
      </c>
      <c r="F3" s="612" t="s">
        <v>317</v>
      </c>
      <c r="G3" s="613" t="s">
        <v>335</v>
      </c>
      <c r="H3" s="516" t="s">
        <v>346</v>
      </c>
      <c r="I3" s="517" t="s">
        <v>461</v>
      </c>
      <c r="J3" s="517" t="s">
        <v>538</v>
      </c>
      <c r="K3" s="517" t="s">
        <v>539</v>
      </c>
      <c r="L3" s="517" t="s">
        <v>610</v>
      </c>
      <c r="M3" s="517" t="s">
        <v>540</v>
      </c>
      <c r="N3" s="517" t="s">
        <v>541</v>
      </c>
      <c r="O3" s="517" t="s">
        <v>542</v>
      </c>
      <c r="P3" s="1024"/>
      <c r="Q3" s="1019"/>
      <c r="R3" s="178" t="s">
        <v>502</v>
      </c>
      <c r="S3" s="178" t="s">
        <v>503</v>
      </c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</row>
    <row r="4" spans="1:259" ht="17.25" hidden="1" thickTop="1" thickBot="1" x14ac:dyDescent="0.3">
      <c r="A4" s="496">
        <v>5</v>
      </c>
      <c r="B4" s="157"/>
      <c r="C4" s="157"/>
      <c r="D4" s="508"/>
      <c r="E4" s="509"/>
      <c r="F4" s="510"/>
      <c r="G4" s="511"/>
      <c r="H4" s="512"/>
      <c r="I4" s="513"/>
      <c r="J4" s="513"/>
      <c r="K4" s="513"/>
      <c r="L4" s="513"/>
      <c r="M4" s="513"/>
      <c r="N4" s="513"/>
      <c r="O4" s="513"/>
      <c r="P4" s="514"/>
      <c r="Q4" s="513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  <c r="FF4" s="156"/>
      <c r="FG4" s="156"/>
      <c r="FH4" s="156"/>
      <c r="FI4" s="156"/>
      <c r="FJ4" s="156"/>
      <c r="FK4" s="156"/>
      <c r="FL4" s="156"/>
      <c r="FM4" s="156"/>
      <c r="FN4" s="156"/>
      <c r="FO4" s="156"/>
      <c r="FP4" s="156"/>
      <c r="FQ4" s="156"/>
      <c r="FR4" s="156"/>
      <c r="FS4" s="156"/>
      <c r="FT4" s="156"/>
      <c r="FU4" s="156"/>
      <c r="FV4" s="156"/>
      <c r="FW4" s="156"/>
      <c r="FX4" s="156"/>
      <c r="FY4" s="156"/>
      <c r="FZ4" s="156"/>
      <c r="GA4" s="156"/>
      <c r="GB4" s="156"/>
      <c r="GC4" s="156"/>
      <c r="GD4" s="156"/>
      <c r="GE4" s="156"/>
      <c r="GF4" s="156"/>
      <c r="GG4" s="156"/>
      <c r="GH4" s="156"/>
      <c r="GI4" s="156"/>
      <c r="GJ4" s="156"/>
      <c r="GK4" s="156"/>
      <c r="GL4" s="156"/>
      <c r="GM4" s="156"/>
      <c r="GN4" s="156"/>
      <c r="GO4" s="156"/>
      <c r="GP4" s="156"/>
      <c r="GQ4" s="156"/>
      <c r="GR4" s="156"/>
      <c r="GS4" s="156"/>
      <c r="GT4" s="156"/>
      <c r="GU4" s="156"/>
      <c r="GV4" s="156"/>
      <c r="GW4" s="156"/>
      <c r="GX4" s="156"/>
      <c r="GY4" s="156"/>
      <c r="GZ4" s="156"/>
      <c r="HA4" s="156"/>
      <c r="HB4" s="156"/>
      <c r="HC4" s="156"/>
      <c r="HD4" s="156"/>
      <c r="HE4" s="156"/>
      <c r="HF4" s="156"/>
      <c r="HG4" s="156"/>
      <c r="HH4" s="156"/>
      <c r="HI4" s="156"/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  <c r="IF4" s="156"/>
      <c r="IG4" s="156"/>
      <c r="IH4" s="156"/>
      <c r="II4" s="156"/>
      <c r="IJ4" s="156"/>
      <c r="IK4" s="156"/>
      <c r="IL4" s="156"/>
      <c r="IM4" s="156"/>
      <c r="IN4" s="156"/>
      <c r="IO4" s="156"/>
      <c r="IP4" s="156"/>
      <c r="IQ4" s="156"/>
      <c r="IR4" s="156"/>
      <c r="IS4" s="156"/>
      <c r="IT4" s="156"/>
      <c r="IU4" s="156"/>
      <c r="IV4" s="156"/>
      <c r="IW4" s="156"/>
      <c r="IX4" s="156"/>
      <c r="IY4" s="156"/>
    </row>
    <row r="5" spans="1:259" ht="17.25" hidden="1" thickTop="1" thickBot="1" x14ac:dyDescent="0.3">
      <c r="A5" s="473">
        <f>A7</f>
        <v>56682264.57</v>
      </c>
      <c r="B5" s="193"/>
      <c r="C5" s="193"/>
      <c r="D5" s="476"/>
      <c r="E5" s="477"/>
      <c r="F5" s="478"/>
      <c r="G5" s="479"/>
      <c r="H5" s="480"/>
      <c r="I5" s="481"/>
      <c r="J5" s="481"/>
      <c r="K5" s="481"/>
      <c r="L5" s="481"/>
      <c r="M5" s="481"/>
      <c r="N5" s="481"/>
      <c r="O5" s="481"/>
      <c r="P5" s="482"/>
      <c r="Q5" s="481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</row>
    <row r="6" spans="1:259" ht="25.5" hidden="1" customHeight="1" thickTop="1" x14ac:dyDescent="0.25">
      <c r="A6" s="483"/>
      <c r="B6" s="193"/>
      <c r="C6" s="193"/>
      <c r="D6" s="476"/>
      <c r="E6" s="477"/>
      <c r="F6" s="1027">
        <f>F7+G7</f>
        <v>17674134.640000001</v>
      </c>
      <c r="G6" s="1028"/>
      <c r="H6" s="1027">
        <f>H7+I7</f>
        <v>31495532.539999999</v>
      </c>
      <c r="I6" s="1028"/>
      <c r="J6" s="600"/>
      <c r="K6" s="600"/>
      <c r="L6" s="600"/>
      <c r="M6" s="600"/>
      <c r="N6" s="600"/>
      <c r="O6" s="600"/>
      <c r="P6" s="482"/>
      <c r="Q6" s="481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</row>
    <row r="7" spans="1:259" ht="48" hidden="1" customHeight="1" thickTop="1" x14ac:dyDescent="0.25">
      <c r="A7" s="474">
        <f>A9+A10+A11</f>
        <v>56682264.57</v>
      </c>
      <c r="B7" s="193"/>
      <c r="C7" s="193"/>
      <c r="D7" s="484">
        <v>4223260.2300000004</v>
      </c>
      <c r="E7" s="485">
        <v>7512597.3899999997</v>
      </c>
      <c r="F7" s="486">
        <v>9943426.7699999996</v>
      </c>
      <c r="G7" s="487">
        <v>7730707.8700000001</v>
      </c>
      <c r="H7" s="488">
        <v>16436547.91</v>
      </c>
      <c r="I7" s="488">
        <f t="shared" ref="I7:O7" si="0">I9+I10+I11</f>
        <v>15058984.630000001</v>
      </c>
      <c r="J7" s="488">
        <f t="shared" ref="J7:N7" si="1">J9+J10+J11</f>
        <v>15058984.630000001</v>
      </c>
      <c r="K7" s="488">
        <f t="shared" si="1"/>
        <v>15058984.630000001</v>
      </c>
      <c r="L7" s="488">
        <f t="shared" ref="L7:M7" si="2">L9+L10+L11</f>
        <v>15058984.630000001</v>
      </c>
      <c r="M7" s="488">
        <f t="shared" si="2"/>
        <v>15058984.630000001</v>
      </c>
      <c r="N7" s="488">
        <f t="shared" si="1"/>
        <v>15058984.630000001</v>
      </c>
      <c r="O7" s="488">
        <f t="shared" si="0"/>
        <v>15058984.630000001</v>
      </c>
      <c r="P7" s="489">
        <f>P9+P10+P11</f>
        <v>56682264.57</v>
      </c>
      <c r="Q7" s="490" t="e">
        <f>#REF!+P7</f>
        <v>#REF!</v>
      </c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</row>
    <row r="8" spans="1:259" ht="22.5" hidden="1" customHeight="1" thickTop="1" x14ac:dyDescent="0.25">
      <c r="A8" s="474"/>
      <c r="B8" s="193"/>
      <c r="C8" s="193"/>
      <c r="D8" s="484"/>
      <c r="E8" s="477"/>
      <c r="F8" s="491"/>
      <c r="G8" s="479"/>
      <c r="H8" s="480"/>
      <c r="I8" s="481"/>
      <c r="J8" s="481"/>
      <c r="K8" s="481"/>
      <c r="L8" s="481"/>
      <c r="M8" s="481"/>
      <c r="N8" s="481"/>
      <c r="O8" s="481"/>
      <c r="P8" s="489"/>
      <c r="Q8" s="490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</row>
    <row r="9" spans="1:259" ht="28.5" hidden="1" customHeight="1" thickTop="1" x14ac:dyDescent="0.25">
      <c r="A9" s="475">
        <f>P9</f>
        <v>51091524.030000001</v>
      </c>
      <c r="B9" s="193"/>
      <c r="C9" s="193"/>
      <c r="D9" s="492">
        <v>3714702.25</v>
      </c>
      <c r="E9" s="477">
        <v>6680066.8799999999</v>
      </c>
      <c r="F9" s="491">
        <v>8946204.5199999996</v>
      </c>
      <c r="G9" s="479">
        <v>6973413.2400000002</v>
      </c>
      <c r="H9" s="480">
        <v>14861332.16</v>
      </c>
      <c r="I9" s="480">
        <f t="shared" ref="I9:O9" si="3">15058984.63-I10-I11</f>
        <v>13630507.23</v>
      </c>
      <c r="J9" s="480">
        <f t="shared" si="3"/>
        <v>13630507.23</v>
      </c>
      <c r="K9" s="480">
        <f t="shared" si="3"/>
        <v>13630507.23</v>
      </c>
      <c r="L9" s="480">
        <f t="shared" si="3"/>
        <v>13630507.23</v>
      </c>
      <c r="M9" s="480">
        <f t="shared" si="3"/>
        <v>13630507.23</v>
      </c>
      <c r="N9" s="480">
        <f t="shared" si="3"/>
        <v>13630507.23</v>
      </c>
      <c r="O9" s="480">
        <f t="shared" si="3"/>
        <v>13630507.23</v>
      </c>
      <c r="P9" s="489">
        <f>SUM(E9:I9)</f>
        <v>51091524.030000001</v>
      </c>
      <c r="Q9" s="490" t="e">
        <f>#REF!+P9</f>
        <v>#REF!</v>
      </c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</row>
    <row r="10" spans="1:259" ht="28.5" hidden="1" customHeight="1" thickTop="1" x14ac:dyDescent="0.25">
      <c r="A10" s="475">
        <f>P10</f>
        <v>1308833.1599999999</v>
      </c>
      <c r="B10" s="193"/>
      <c r="C10" s="193"/>
      <c r="D10" s="493">
        <v>94903.21</v>
      </c>
      <c r="E10" s="477">
        <v>171834.78</v>
      </c>
      <c r="F10" s="491">
        <v>232195.3</v>
      </c>
      <c r="G10" s="479">
        <v>183949.24</v>
      </c>
      <c r="H10" s="480">
        <v>385189.07</v>
      </c>
      <c r="I10" s="481">
        <f t="shared" ref="I10:O10" si="4">(30745093.65-I12)*1.033*0.999522</f>
        <v>335664.77</v>
      </c>
      <c r="J10" s="481">
        <f t="shared" si="4"/>
        <v>335664.77</v>
      </c>
      <c r="K10" s="481">
        <f t="shared" si="4"/>
        <v>335664.77</v>
      </c>
      <c r="L10" s="481">
        <f t="shared" si="4"/>
        <v>335664.77</v>
      </c>
      <c r="M10" s="481">
        <f t="shared" si="4"/>
        <v>335664.77</v>
      </c>
      <c r="N10" s="481">
        <f t="shared" si="4"/>
        <v>335664.77</v>
      </c>
      <c r="O10" s="481">
        <f t="shared" si="4"/>
        <v>335664.77</v>
      </c>
      <c r="P10" s="489">
        <f t="shared" ref="P10:P12" si="5">SUM(E10:I10)</f>
        <v>1308833.1599999999</v>
      </c>
      <c r="Q10" s="490" t="e">
        <f>#REF!+P10</f>
        <v>#REF!</v>
      </c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</row>
    <row r="11" spans="1:259" ht="28.5" hidden="1" customHeight="1" thickTop="1" x14ac:dyDescent="0.25">
      <c r="A11" s="475">
        <f>P11</f>
        <v>4281907.38</v>
      </c>
      <c r="B11" s="193"/>
      <c r="C11" s="193"/>
      <c r="D11" s="494">
        <v>413654.77</v>
      </c>
      <c r="E11" s="477">
        <v>660695.73</v>
      </c>
      <c r="F11" s="491">
        <v>765026.95</v>
      </c>
      <c r="G11" s="479">
        <v>573345.39</v>
      </c>
      <c r="H11" s="480">
        <v>1190026.68</v>
      </c>
      <c r="I11" s="481">
        <f t="shared" ref="I11:O11" si="6">879003.94*1.033*1.20409902725*0.999522</f>
        <v>1092812.6299999999</v>
      </c>
      <c r="J11" s="481">
        <f t="shared" si="6"/>
        <v>1092812.6299999999</v>
      </c>
      <c r="K11" s="481">
        <f t="shared" si="6"/>
        <v>1092812.6299999999</v>
      </c>
      <c r="L11" s="481">
        <f t="shared" si="6"/>
        <v>1092812.6299999999</v>
      </c>
      <c r="M11" s="481">
        <f t="shared" si="6"/>
        <v>1092812.6299999999</v>
      </c>
      <c r="N11" s="481">
        <f t="shared" si="6"/>
        <v>1092812.6299999999</v>
      </c>
      <c r="O11" s="481">
        <f t="shared" si="6"/>
        <v>1092812.6299999999</v>
      </c>
      <c r="P11" s="489">
        <f t="shared" si="5"/>
        <v>4281907.38</v>
      </c>
      <c r="Q11" s="490" t="e">
        <f>#REF!+P11</f>
        <v>#REF!</v>
      </c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</row>
    <row r="12" spans="1:259" ht="34.5" hidden="1" customHeight="1" thickTop="1" x14ac:dyDescent="0.25">
      <c r="A12" s="500">
        <f>P12</f>
        <v>121237736.06999999</v>
      </c>
      <c r="B12" s="495" t="s">
        <v>501</v>
      </c>
      <c r="C12" s="495"/>
      <c r="D12" s="501">
        <v>12702247.550000001</v>
      </c>
      <c r="E12" s="502">
        <v>19667946.190000001</v>
      </c>
      <c r="F12" s="503">
        <v>21767420.789999999</v>
      </c>
      <c r="G12" s="504">
        <v>16087756.890000001</v>
      </c>
      <c r="H12" s="505">
        <v>33294615.640000001</v>
      </c>
      <c r="I12" s="506">
        <f t="shared" ref="I12:O12" si="7">30419996.56</f>
        <v>30419996.559999999</v>
      </c>
      <c r="J12" s="506">
        <f t="shared" si="7"/>
        <v>30419996.559999999</v>
      </c>
      <c r="K12" s="506">
        <f t="shared" si="7"/>
        <v>30419996.559999999</v>
      </c>
      <c r="L12" s="506">
        <f t="shared" si="7"/>
        <v>30419996.559999999</v>
      </c>
      <c r="M12" s="506">
        <f t="shared" si="7"/>
        <v>30419996.559999999</v>
      </c>
      <c r="N12" s="506">
        <f t="shared" si="7"/>
        <v>30419996.559999999</v>
      </c>
      <c r="O12" s="506">
        <f t="shared" si="7"/>
        <v>30419996.559999999</v>
      </c>
      <c r="P12" s="507">
        <f t="shared" si="5"/>
        <v>121237736.06999999</v>
      </c>
      <c r="Q12" s="506" t="e">
        <f>#REF!+P12</f>
        <v>#REF!</v>
      </c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</row>
    <row r="13" spans="1:259" ht="30.75" customHeight="1" thickTop="1" x14ac:dyDescent="0.25">
      <c r="A13" s="544" t="s">
        <v>508</v>
      </c>
      <c r="B13" s="545">
        <v>174567645.44</v>
      </c>
      <c r="C13" s="562"/>
      <c r="D13" s="546">
        <v>4223260.2300000004</v>
      </c>
      <c r="E13" s="547"/>
      <c r="F13" s="547"/>
      <c r="G13" s="547"/>
      <c r="H13" s="547"/>
      <c r="I13" s="547"/>
      <c r="J13" s="547"/>
      <c r="K13" s="547"/>
      <c r="L13" s="547"/>
      <c r="M13" s="547"/>
      <c r="N13" s="547"/>
      <c r="O13" s="547"/>
      <c r="P13" s="568"/>
      <c r="Q13" s="567"/>
      <c r="R13" s="559">
        <v>10601871.59</v>
      </c>
      <c r="S13" s="559">
        <v>669223.80000000005</v>
      </c>
      <c r="T13" s="156"/>
      <c r="U13" s="220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</row>
    <row r="14" spans="1:259" ht="18.75" customHeight="1" x14ac:dyDescent="0.25">
      <c r="A14" s="1025" t="s">
        <v>511</v>
      </c>
      <c r="B14" s="1026"/>
      <c r="C14" s="563"/>
      <c r="D14" s="524"/>
      <c r="E14" s="520"/>
      <c r="F14" s="520"/>
      <c r="G14" s="520"/>
      <c r="H14" s="520"/>
      <c r="I14" s="520"/>
      <c r="J14" s="520"/>
      <c r="K14" s="520"/>
      <c r="L14" s="520"/>
      <c r="M14" s="520"/>
      <c r="N14" s="520"/>
      <c r="O14" s="520"/>
      <c r="P14" s="1022" t="s">
        <v>511</v>
      </c>
      <c r="Q14" s="1023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</row>
    <row r="15" spans="1:259" ht="23.25" customHeight="1" x14ac:dyDescent="0.25">
      <c r="A15" s="548" t="s">
        <v>515</v>
      </c>
      <c r="B15" s="533">
        <v>4223260.2300000004</v>
      </c>
      <c r="C15" s="563"/>
      <c r="D15" s="534">
        <f>D13</f>
        <v>4223260.2300000004</v>
      </c>
      <c r="E15" s="535"/>
      <c r="F15" s="535"/>
      <c r="G15" s="535"/>
      <c r="H15" s="535"/>
      <c r="I15" s="535"/>
      <c r="J15" s="535"/>
      <c r="K15" s="535"/>
      <c r="L15" s="535"/>
      <c r="M15" s="535"/>
      <c r="N15" s="535"/>
      <c r="O15" s="535"/>
      <c r="P15" s="560">
        <f>D15</f>
        <v>4223260.2300000004</v>
      </c>
      <c r="Q15" s="555">
        <f>B15-P15</f>
        <v>0</v>
      </c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</row>
    <row r="16" spans="1:259" ht="24" customHeight="1" x14ac:dyDescent="0.25">
      <c r="A16" s="549" t="s">
        <v>505</v>
      </c>
      <c r="B16" s="521">
        <f>D16</f>
        <v>844652.05</v>
      </c>
      <c r="C16" s="564"/>
      <c r="D16" s="522">
        <f>D13*0.2</f>
        <v>844652.05</v>
      </c>
      <c r="E16" s="519"/>
      <c r="F16" s="519"/>
      <c r="G16" s="519"/>
      <c r="H16" s="519"/>
      <c r="I16" s="519"/>
      <c r="J16" s="519"/>
      <c r="K16" s="519"/>
      <c r="L16" s="519"/>
      <c r="M16" s="519"/>
      <c r="N16" s="519"/>
      <c r="O16" s="519"/>
      <c r="P16" s="559">
        <f>D16</f>
        <v>844652.05</v>
      </c>
      <c r="Q16" s="556">
        <f>B16-P16</f>
        <v>0</v>
      </c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</row>
    <row r="17" spans="1:259" ht="23.25" customHeight="1" x14ac:dyDescent="0.25">
      <c r="A17" s="550" t="s">
        <v>506</v>
      </c>
      <c r="B17" s="536">
        <f>B15+B16</f>
        <v>5067912.28</v>
      </c>
      <c r="C17" s="563"/>
      <c r="D17" s="537">
        <f>D15+D16</f>
        <v>5067912.28</v>
      </c>
      <c r="E17" s="538"/>
      <c r="F17" s="538"/>
      <c r="G17" s="538"/>
      <c r="H17" s="538"/>
      <c r="I17" s="538"/>
      <c r="J17" s="538"/>
      <c r="K17" s="538"/>
      <c r="L17" s="538"/>
      <c r="M17" s="538"/>
      <c r="N17" s="538"/>
      <c r="O17" s="538"/>
      <c r="P17" s="561">
        <f>D17</f>
        <v>5067912.28</v>
      </c>
      <c r="Q17" s="557">
        <f>B17-P17</f>
        <v>0</v>
      </c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  <c r="IX17" s="156"/>
      <c r="IY17" s="156"/>
    </row>
    <row r="18" spans="1:259" ht="18" customHeight="1" x14ac:dyDescent="0.25">
      <c r="A18" s="1025" t="s">
        <v>512</v>
      </c>
      <c r="B18" s="1026"/>
      <c r="C18" s="563"/>
      <c r="D18" s="524"/>
      <c r="E18" s="520"/>
      <c r="F18" s="520"/>
      <c r="G18" s="520"/>
      <c r="H18" s="520"/>
      <c r="I18" s="520"/>
      <c r="J18" s="520"/>
      <c r="K18" s="520"/>
      <c r="L18" s="520"/>
      <c r="M18" s="520"/>
      <c r="N18" s="520"/>
      <c r="O18" s="520"/>
      <c r="P18" s="1022" t="s">
        <v>512</v>
      </c>
      <c r="Q18" s="1023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</row>
    <row r="19" spans="1:259" ht="24.75" customHeight="1" x14ac:dyDescent="0.25">
      <c r="A19" s="551" t="s">
        <v>516</v>
      </c>
      <c r="B19" s="539">
        <f>B13-B15</f>
        <v>170344385.21000001</v>
      </c>
      <c r="C19" s="565"/>
      <c r="D19" s="540" t="s">
        <v>507</v>
      </c>
      <c r="E19" s="541">
        <v>7512597.3899999997</v>
      </c>
      <c r="F19" s="541">
        <v>9943426.7699999996</v>
      </c>
      <c r="G19" s="541">
        <v>7730707.8700000001</v>
      </c>
      <c r="H19" s="541">
        <v>16436547.91</v>
      </c>
      <c r="I19" s="541">
        <v>15058984.630000001</v>
      </c>
      <c r="J19" s="541">
        <v>13892936.35</v>
      </c>
      <c r="K19" s="541">
        <v>11702403.93</v>
      </c>
      <c r="L19" s="541">
        <v>13739707.5</v>
      </c>
      <c r="M19" s="541"/>
      <c r="N19" s="541"/>
      <c r="O19" s="541"/>
      <c r="P19" s="542">
        <f>SUM(E19:O19)</f>
        <v>96017312.349999994</v>
      </c>
      <c r="Q19" s="543">
        <f t="shared" ref="Q19:Q24" si="8">B19-P19</f>
        <v>74327072.859999999</v>
      </c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  <c r="IY19" s="156"/>
    </row>
    <row r="20" spans="1:259" ht="23.25" customHeight="1" x14ac:dyDescent="0.25">
      <c r="A20" s="549" t="s">
        <v>286</v>
      </c>
      <c r="B20" s="529">
        <f>B19*0.22</f>
        <v>37475764.75</v>
      </c>
      <c r="C20" s="564"/>
      <c r="D20" s="528" t="s">
        <v>507</v>
      </c>
      <c r="E20" s="530">
        <f>E19*0.22</f>
        <v>1652771.43</v>
      </c>
      <c r="F20" s="530">
        <f t="shared" ref="F20:I20" si="9">F19*0.22</f>
        <v>2187553.89</v>
      </c>
      <c r="G20" s="530">
        <f t="shared" si="9"/>
        <v>1700755.73</v>
      </c>
      <c r="H20" s="530">
        <f t="shared" si="9"/>
        <v>3616040.54</v>
      </c>
      <c r="I20" s="530">
        <f t="shared" si="9"/>
        <v>3312976.62</v>
      </c>
      <c r="J20" s="530">
        <f t="shared" ref="J20:O20" si="10">J19*0.22</f>
        <v>3056446</v>
      </c>
      <c r="K20" s="530">
        <f t="shared" ref="K20:N20" si="11">K19*0.22</f>
        <v>2574528.86</v>
      </c>
      <c r="L20" s="530">
        <f t="shared" ref="L20:M20" si="12">L19*0.22</f>
        <v>3022735.65</v>
      </c>
      <c r="M20" s="530">
        <f t="shared" si="12"/>
        <v>0</v>
      </c>
      <c r="N20" s="530">
        <f t="shared" si="11"/>
        <v>0</v>
      </c>
      <c r="O20" s="530">
        <f t="shared" si="10"/>
        <v>0</v>
      </c>
      <c r="P20" s="531">
        <f t="shared" ref="P20:P24" si="13">SUM(E20:O20)</f>
        <v>21123808.719999999</v>
      </c>
      <c r="Q20" s="532">
        <f t="shared" si="8"/>
        <v>16351956.029999999</v>
      </c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</row>
    <row r="21" spans="1:259" ht="23.25" customHeight="1" x14ac:dyDescent="0.25">
      <c r="A21" s="550" t="s">
        <v>513</v>
      </c>
      <c r="B21" s="536">
        <f>B19+B20</f>
        <v>207820149.96000001</v>
      </c>
      <c r="C21" s="563"/>
      <c r="D21" s="537" t="s">
        <v>507</v>
      </c>
      <c r="E21" s="538">
        <f>E19+E20</f>
        <v>9165368.8200000003</v>
      </c>
      <c r="F21" s="538">
        <f t="shared" ref="F21:I21" si="14">F19+F20</f>
        <v>12130980.66</v>
      </c>
      <c r="G21" s="538">
        <f t="shared" si="14"/>
        <v>9431463.5999999996</v>
      </c>
      <c r="H21" s="538">
        <f t="shared" si="14"/>
        <v>20052588.449999999</v>
      </c>
      <c r="I21" s="538">
        <f t="shared" si="14"/>
        <v>18371961.25</v>
      </c>
      <c r="J21" s="538">
        <f t="shared" ref="J21:O21" si="15">J19+J20</f>
        <v>16949382.350000001</v>
      </c>
      <c r="K21" s="538">
        <f t="shared" ref="K21:N21" si="16">K19+K20</f>
        <v>14276932.789999999</v>
      </c>
      <c r="L21" s="538">
        <f t="shared" ref="L21:M21" si="17">L19+L20</f>
        <v>16762443.15</v>
      </c>
      <c r="M21" s="538">
        <f t="shared" si="17"/>
        <v>0</v>
      </c>
      <c r="N21" s="538">
        <f t="shared" si="16"/>
        <v>0</v>
      </c>
      <c r="O21" s="538">
        <f t="shared" si="15"/>
        <v>0</v>
      </c>
      <c r="P21" s="538">
        <f t="shared" si="13"/>
        <v>117141121.06999999</v>
      </c>
      <c r="Q21" s="558">
        <f t="shared" si="8"/>
        <v>90679028.890000001</v>
      </c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</row>
    <row r="22" spans="1:259" ht="23.25" customHeight="1" x14ac:dyDescent="0.25">
      <c r="A22" s="549" t="s">
        <v>288</v>
      </c>
      <c r="B22" s="579">
        <v>55974933</v>
      </c>
      <c r="C22" s="564"/>
      <c r="D22" s="525">
        <f>D13*1.2*30%</f>
        <v>1520373.68</v>
      </c>
      <c r="E22" s="519">
        <f>E19*1.2*30%</f>
        <v>2704535.06</v>
      </c>
      <c r="F22" s="519">
        <f t="shared" ref="F22:I22" si="18">F19*1.2*30%</f>
        <v>3579633.64</v>
      </c>
      <c r="G22" s="519">
        <f t="shared" si="18"/>
        <v>2783054.83</v>
      </c>
      <c r="H22" s="519">
        <f t="shared" si="18"/>
        <v>5917157.25</v>
      </c>
      <c r="I22" s="519">
        <f t="shared" si="18"/>
        <v>5421234.4699999997</v>
      </c>
      <c r="J22" s="519">
        <f t="shared" ref="J22:O22" si="19">J19*1.2*30%</f>
        <v>5001457.09</v>
      </c>
      <c r="K22" s="519">
        <f t="shared" ref="K22:N22" si="20">K19*1.2*30%</f>
        <v>4212865.41</v>
      </c>
      <c r="L22" s="519">
        <f t="shared" ref="L22:M22" si="21">L19*1.2*30%</f>
        <v>4946294.7</v>
      </c>
      <c r="M22" s="519">
        <f t="shared" si="21"/>
        <v>0</v>
      </c>
      <c r="N22" s="519">
        <f t="shared" si="20"/>
        <v>0</v>
      </c>
      <c r="O22" s="519">
        <f t="shared" si="19"/>
        <v>0</v>
      </c>
      <c r="P22" s="518">
        <f t="shared" si="13"/>
        <v>34566232.450000003</v>
      </c>
      <c r="Q22" s="523">
        <f t="shared" si="8"/>
        <v>21408700.550000001</v>
      </c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</row>
    <row r="23" spans="1:259" ht="24" customHeight="1" x14ac:dyDescent="0.25">
      <c r="A23" s="552" t="s">
        <v>289</v>
      </c>
      <c r="B23" s="521">
        <f>B21*10%</f>
        <v>20782015</v>
      </c>
      <c r="C23" s="564"/>
      <c r="D23" s="522">
        <f>D17*10%</f>
        <v>506791.23</v>
      </c>
      <c r="E23" s="519">
        <f t="shared" ref="E23" si="22">E21*10%</f>
        <v>916536.88</v>
      </c>
      <c r="F23" s="519">
        <f t="shared" ref="F23:I23" si="23">F21*10%</f>
        <v>1213098.07</v>
      </c>
      <c r="G23" s="519">
        <f t="shared" si="23"/>
        <v>943146.36</v>
      </c>
      <c r="H23" s="519">
        <f t="shared" si="23"/>
        <v>2005258.85</v>
      </c>
      <c r="I23" s="519">
        <f t="shared" si="23"/>
        <v>1837196.13</v>
      </c>
      <c r="J23" s="519">
        <f t="shared" ref="J23:O23" si="24">J21*10%</f>
        <v>1694938.24</v>
      </c>
      <c r="K23" s="519">
        <f t="shared" ref="K23:N23" si="25">K21*10%</f>
        <v>1427693.28</v>
      </c>
      <c r="L23" s="519">
        <f t="shared" ref="L23:M23" si="26">L21*10%</f>
        <v>1676244.32</v>
      </c>
      <c r="M23" s="519">
        <f t="shared" si="26"/>
        <v>0</v>
      </c>
      <c r="N23" s="519">
        <f t="shared" si="25"/>
        <v>0</v>
      </c>
      <c r="O23" s="519">
        <f t="shared" si="24"/>
        <v>0</v>
      </c>
      <c r="P23" s="518">
        <f t="shared" si="13"/>
        <v>11714112.130000001</v>
      </c>
      <c r="Q23" s="523">
        <f t="shared" si="8"/>
        <v>9067902.8699999992</v>
      </c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</row>
    <row r="24" spans="1:259" ht="23.25" customHeight="1" thickBot="1" x14ac:dyDescent="0.3">
      <c r="A24" s="553" t="s">
        <v>514</v>
      </c>
      <c r="B24" s="554">
        <f t="shared" ref="B24" si="27">B21-B22-B23</f>
        <v>131063201.95999999</v>
      </c>
      <c r="C24" s="566"/>
      <c r="D24" s="526">
        <f>D17-D22-D23</f>
        <v>3040747.37</v>
      </c>
      <c r="E24" s="527">
        <f t="shared" ref="E24" si="28">E21-E22-E23</f>
        <v>5544296.8799999999</v>
      </c>
      <c r="F24" s="527">
        <f t="shared" ref="F24:I24" si="29">F21-F22-F23</f>
        <v>7338248.9500000002</v>
      </c>
      <c r="G24" s="527">
        <f t="shared" si="29"/>
        <v>5705262.4100000001</v>
      </c>
      <c r="H24" s="527">
        <f t="shared" si="29"/>
        <v>12130172.35</v>
      </c>
      <c r="I24" s="527">
        <f t="shared" si="29"/>
        <v>11113530.65</v>
      </c>
      <c r="J24" s="527">
        <f t="shared" ref="J24:O24" si="30">J21-J22-J23</f>
        <v>10252987.02</v>
      </c>
      <c r="K24" s="527">
        <f t="shared" ref="K24:N24" si="31">K21-K22-K23</f>
        <v>8636374.0999999996</v>
      </c>
      <c r="L24" s="527">
        <f t="shared" ref="L24:M24" si="32">L21-L22-L23</f>
        <v>10139904.130000001</v>
      </c>
      <c r="M24" s="527">
        <f t="shared" si="32"/>
        <v>0</v>
      </c>
      <c r="N24" s="527">
        <f t="shared" si="31"/>
        <v>0</v>
      </c>
      <c r="O24" s="527">
        <f t="shared" si="30"/>
        <v>0</v>
      </c>
      <c r="P24" s="570">
        <f t="shared" si="13"/>
        <v>70860776.489999995</v>
      </c>
      <c r="Q24" s="569">
        <f t="shared" si="8"/>
        <v>60202425.469999999</v>
      </c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</row>
    <row r="26" spans="1:259" x14ac:dyDescent="0.25">
      <c r="D26" s="393">
        <f>D15</f>
        <v>4223260.2300000004</v>
      </c>
      <c r="E26" s="580">
        <f>E19</f>
        <v>7512597.3899999997</v>
      </c>
      <c r="F26" s="1017">
        <f>F19+G19</f>
        <v>17674134.640000001</v>
      </c>
      <c r="G26" s="1018"/>
      <c r="H26" s="1017">
        <f>H19+I19+J19+O19+K19</f>
        <v>57090872.82</v>
      </c>
      <c r="I26" s="1017"/>
      <c r="J26" s="1017"/>
      <c r="K26" s="1017"/>
      <c r="L26" s="614"/>
      <c r="M26" s="614"/>
      <c r="N26" s="614"/>
      <c r="O26" s="614"/>
      <c r="P26" s="581">
        <f>D26+E26+F26+H26</f>
        <v>86500865.079999998</v>
      </c>
      <c r="Q26" s="581">
        <f>B13-P26</f>
        <v>88066780.359999999</v>
      </c>
      <c r="R26" s="582"/>
    </row>
    <row r="27" spans="1:259" x14ac:dyDescent="0.25">
      <c r="A27" s="571" t="s">
        <v>532</v>
      </c>
      <c r="B27" s="243">
        <v>61323978.68</v>
      </c>
    </row>
    <row r="28" spans="1:259" x14ac:dyDescent="0.25">
      <c r="A28" s="571" t="s">
        <v>531</v>
      </c>
      <c r="B28" s="578">
        <v>57495306</v>
      </c>
    </row>
    <row r="29" spans="1:259" x14ac:dyDescent="0.25">
      <c r="A29" s="571" t="s">
        <v>511</v>
      </c>
      <c r="B29" s="243">
        <f>B28-B30</f>
        <v>1520373</v>
      </c>
    </row>
    <row r="30" spans="1:259" x14ac:dyDescent="0.25">
      <c r="A30" s="571" t="s">
        <v>512</v>
      </c>
      <c r="B30" s="243">
        <v>55974933</v>
      </c>
    </row>
  </sheetData>
  <mergeCells count="12">
    <mergeCell ref="A14:B14"/>
    <mergeCell ref="A18:B18"/>
    <mergeCell ref="F6:G6"/>
    <mergeCell ref="H6:I6"/>
    <mergeCell ref="E2:O2"/>
    <mergeCell ref="F26:G26"/>
    <mergeCell ref="Q2:Q3"/>
    <mergeCell ref="R2:S2"/>
    <mergeCell ref="P18:Q18"/>
    <mergeCell ref="P14:Q14"/>
    <mergeCell ref="P2:P3"/>
    <mergeCell ref="H26:K26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901D3-3449-476F-A01A-012FDBB73D3E}">
  <sheetPr>
    <tabColor rgb="FFC00000"/>
    <pageSetUpPr fitToPage="1"/>
  </sheetPr>
  <dimension ref="A1:AI55"/>
  <sheetViews>
    <sheetView zoomScale="115" zoomScaleNormal="115" workbookViewId="0">
      <pane ySplit="5" topLeftCell="A6" activePane="bottomLeft" state="frozen"/>
      <selection pane="bottomLeft" activeCell="E12" sqref="E12"/>
    </sheetView>
  </sheetViews>
  <sheetFormatPr defaultColWidth="9.140625" defaultRowHeight="11.25" customHeight="1" outlineLevelCol="1" x14ac:dyDescent="0.2"/>
  <cols>
    <col min="1" max="1" width="7" style="308" customWidth="1"/>
    <col min="2" max="2" width="32.28515625" style="308" customWidth="1"/>
    <col min="3" max="3" width="23" style="769" hidden="1" customWidth="1"/>
    <col min="4" max="4" width="7" style="769" customWidth="1"/>
    <col min="5" max="5" width="11.140625" style="769" customWidth="1"/>
    <col min="6" max="6" width="10" style="769" customWidth="1"/>
    <col min="7" max="7" width="13" style="769" customWidth="1"/>
    <col min="8" max="8" width="8.7109375" style="770" hidden="1" customWidth="1" outlineLevel="1"/>
    <col min="9" max="9" width="13.28515625" style="769" hidden="1" customWidth="1" outlineLevel="1"/>
    <col min="10" max="10" width="7.42578125" style="770" hidden="1" customWidth="1" outlineLevel="1"/>
    <col min="11" max="11" width="11.7109375" style="769" hidden="1" customWidth="1" outlineLevel="1"/>
    <col min="12" max="12" width="7.28515625" style="770" hidden="1" customWidth="1" outlineLevel="1"/>
    <col min="13" max="13" width="11.7109375" style="769" hidden="1" customWidth="1" outlineLevel="1"/>
    <col min="14" max="14" width="7.28515625" style="770" hidden="1" customWidth="1" outlineLevel="1"/>
    <col min="15" max="15" width="11.7109375" style="769" hidden="1" customWidth="1" outlineLevel="1"/>
    <col min="16" max="16" width="7.28515625" style="770" hidden="1" customWidth="1" outlineLevel="1"/>
    <col min="17" max="17" width="11.7109375" style="769" hidden="1" customWidth="1" outlineLevel="1"/>
    <col min="18" max="18" width="7.28515625" style="770" hidden="1" customWidth="1" outlineLevel="1"/>
    <col min="19" max="19" width="11.7109375" style="769" hidden="1" customWidth="1" outlineLevel="1"/>
    <col min="20" max="20" width="7.28515625" style="770" hidden="1" customWidth="1" outlineLevel="1"/>
    <col min="21" max="21" width="11.7109375" style="769" hidden="1" customWidth="1" outlineLevel="1"/>
    <col min="22" max="22" width="8.28515625" style="770" customWidth="1" collapsed="1"/>
    <col min="23" max="23" width="13.85546875" style="769" customWidth="1"/>
    <col min="24" max="24" width="8.140625" style="770" customWidth="1"/>
    <col min="25" max="25" width="13.85546875" style="769" customWidth="1"/>
    <col min="26" max="26" width="15.85546875" style="308" customWidth="1"/>
    <col min="27" max="42" width="10.7109375" style="308" customWidth="1"/>
    <col min="43" max="16384" width="9.140625" style="308"/>
  </cols>
  <sheetData>
    <row r="1" spans="1:27" s="338" customFormat="1" ht="15" customHeight="1" x14ac:dyDescent="0.25">
      <c r="A1" s="631" t="s">
        <v>9</v>
      </c>
      <c r="B1" s="631"/>
      <c r="C1" s="632"/>
      <c r="D1" s="632"/>
      <c r="E1" s="632"/>
      <c r="F1" s="632"/>
      <c r="G1" s="632"/>
      <c r="H1" s="633"/>
      <c r="I1" s="632"/>
      <c r="J1" s="633"/>
      <c r="K1" s="632"/>
      <c r="L1" s="633"/>
      <c r="M1" s="632"/>
      <c r="N1" s="633"/>
      <c r="O1" s="632"/>
      <c r="P1" s="633"/>
      <c r="Q1" s="632"/>
      <c r="R1" s="633"/>
      <c r="S1" s="632"/>
      <c r="T1" s="633"/>
      <c r="U1" s="632"/>
      <c r="V1" s="633"/>
      <c r="W1" s="632"/>
      <c r="X1" s="633"/>
      <c r="Y1" s="632"/>
    </row>
    <row r="2" spans="1:27" s="338" customFormat="1" ht="6.75" customHeight="1" x14ac:dyDescent="0.25">
      <c r="A2" s="634"/>
      <c r="B2" s="635"/>
      <c r="C2" s="636"/>
      <c r="D2" s="636"/>
      <c r="E2" s="636"/>
      <c r="F2" s="636"/>
      <c r="G2" s="636"/>
      <c r="H2" s="637"/>
      <c r="I2" s="636"/>
      <c r="J2" s="637"/>
      <c r="K2" s="636"/>
      <c r="L2" s="637"/>
      <c r="M2" s="636"/>
      <c r="N2" s="637"/>
      <c r="O2" s="636"/>
      <c r="P2" s="637"/>
      <c r="Q2" s="636"/>
      <c r="R2" s="637"/>
      <c r="S2" s="636"/>
      <c r="T2" s="637"/>
      <c r="U2" s="636"/>
      <c r="V2" s="637"/>
      <c r="W2" s="636"/>
      <c r="X2" s="637"/>
      <c r="Y2" s="636"/>
    </row>
    <row r="3" spans="1:27" s="338" customFormat="1" ht="15" customHeight="1" thickBot="1" x14ac:dyDescent="0.3">
      <c r="A3" s="638" t="s">
        <v>611</v>
      </c>
      <c r="B3" s="638"/>
      <c r="C3" s="639"/>
      <c r="D3" s="639"/>
      <c r="E3" s="639"/>
      <c r="F3" s="639"/>
      <c r="G3" s="639"/>
      <c r="H3" s="640"/>
      <c r="I3" s="639"/>
      <c r="J3" s="640"/>
      <c r="K3" s="639"/>
      <c r="L3" s="640"/>
      <c r="M3" s="639"/>
      <c r="N3" s="640"/>
      <c r="O3" s="639"/>
      <c r="P3" s="640"/>
      <c r="Q3" s="639"/>
      <c r="R3" s="640"/>
      <c r="S3" s="639"/>
      <c r="T3" s="640"/>
      <c r="U3" s="639"/>
      <c r="V3" s="640"/>
      <c r="W3" s="639"/>
      <c r="X3" s="640"/>
      <c r="Y3" s="639"/>
    </row>
    <row r="4" spans="1:27" s="338" customFormat="1" ht="15" customHeight="1" thickBot="1" x14ac:dyDescent="0.3">
      <c r="A4" s="641" t="s">
        <v>612</v>
      </c>
      <c r="B4" s="642"/>
      <c r="C4" s="636"/>
      <c r="D4" s="636"/>
      <c r="E4" s="636"/>
      <c r="F4" s="636"/>
      <c r="G4" s="636"/>
      <c r="H4" s="993" t="s">
        <v>613</v>
      </c>
      <c r="I4" s="993"/>
      <c r="J4" s="994" t="s">
        <v>614</v>
      </c>
      <c r="K4" s="994"/>
      <c r="L4" s="995" t="s">
        <v>615</v>
      </c>
      <c r="M4" s="995"/>
      <c r="N4" s="986" t="s">
        <v>616</v>
      </c>
      <c r="O4" s="986"/>
      <c r="P4" s="996" t="s">
        <v>617</v>
      </c>
      <c r="Q4" s="996"/>
      <c r="R4" s="986" t="s">
        <v>618</v>
      </c>
      <c r="S4" s="986"/>
      <c r="T4" s="986" t="s">
        <v>619</v>
      </c>
      <c r="U4" s="986"/>
      <c r="V4" s="987" t="s">
        <v>620</v>
      </c>
      <c r="W4" s="988"/>
      <c r="X4" s="989" t="s">
        <v>621</v>
      </c>
      <c r="Y4" s="990"/>
    </row>
    <row r="5" spans="1:27" s="338" customFormat="1" ht="46.5" customHeight="1" x14ac:dyDescent="0.25">
      <c r="A5" s="643" t="s">
        <v>622</v>
      </c>
      <c r="B5" s="644" t="s">
        <v>623</v>
      </c>
      <c r="C5" s="645" t="s">
        <v>624</v>
      </c>
      <c r="D5" s="644" t="s">
        <v>625</v>
      </c>
      <c r="E5" s="646" t="s">
        <v>32</v>
      </c>
      <c r="F5" s="647" t="s">
        <v>626</v>
      </c>
      <c r="G5" s="644" t="s">
        <v>627</v>
      </c>
      <c r="H5" s="648" t="s">
        <v>32</v>
      </c>
      <c r="I5" s="649" t="s">
        <v>627</v>
      </c>
      <c r="J5" s="648" t="s">
        <v>32</v>
      </c>
      <c r="K5" s="649" t="s">
        <v>627</v>
      </c>
      <c r="L5" s="648" t="s">
        <v>32</v>
      </c>
      <c r="M5" s="649" t="s">
        <v>627</v>
      </c>
      <c r="N5" s="648" t="s">
        <v>32</v>
      </c>
      <c r="O5" s="649" t="s">
        <v>627</v>
      </c>
      <c r="P5" s="648" t="s">
        <v>32</v>
      </c>
      <c r="Q5" s="649" t="s">
        <v>627</v>
      </c>
      <c r="R5" s="648" t="s">
        <v>32</v>
      </c>
      <c r="S5" s="649" t="s">
        <v>627</v>
      </c>
      <c r="T5" s="648" t="s">
        <v>32</v>
      </c>
      <c r="U5" s="650" t="s">
        <v>627</v>
      </c>
      <c r="V5" s="651" t="s">
        <v>32</v>
      </c>
      <c r="W5" s="652" t="s">
        <v>627</v>
      </c>
      <c r="X5" s="651" t="s">
        <v>32</v>
      </c>
      <c r="Y5" s="652" t="s">
        <v>627</v>
      </c>
    </row>
    <row r="6" spans="1:27" s="338" customFormat="1" ht="15" customHeight="1" x14ac:dyDescent="0.25">
      <c r="A6" s="653">
        <v>1</v>
      </c>
      <c r="B6" s="654">
        <v>2</v>
      </c>
      <c r="C6" s="655">
        <v>3</v>
      </c>
      <c r="D6" s="654">
        <v>3</v>
      </c>
      <c r="E6" s="656">
        <v>4</v>
      </c>
      <c r="F6" s="656">
        <v>5</v>
      </c>
      <c r="G6" s="656">
        <v>6</v>
      </c>
      <c r="H6" s="657">
        <v>7</v>
      </c>
      <c r="I6" s="657">
        <v>8</v>
      </c>
      <c r="J6" s="657">
        <v>9</v>
      </c>
      <c r="K6" s="657">
        <v>10</v>
      </c>
      <c r="L6" s="657">
        <v>11</v>
      </c>
      <c r="M6" s="657">
        <v>12</v>
      </c>
      <c r="N6" s="657">
        <v>15</v>
      </c>
      <c r="O6" s="657">
        <v>16</v>
      </c>
      <c r="P6" s="657">
        <v>15</v>
      </c>
      <c r="Q6" s="657">
        <v>16</v>
      </c>
      <c r="R6" s="657">
        <v>17</v>
      </c>
      <c r="S6" s="657">
        <v>18</v>
      </c>
      <c r="T6" s="657">
        <v>19</v>
      </c>
      <c r="U6" s="658">
        <v>20</v>
      </c>
      <c r="V6" s="659">
        <v>21</v>
      </c>
      <c r="W6" s="660">
        <v>22</v>
      </c>
      <c r="X6" s="659">
        <v>21</v>
      </c>
      <c r="Y6" s="660">
        <v>22</v>
      </c>
    </row>
    <row r="7" spans="1:27" s="338" customFormat="1" ht="15" customHeight="1" x14ac:dyDescent="0.25">
      <c r="A7" s="661" t="s">
        <v>44</v>
      </c>
      <c r="B7" s="662"/>
      <c r="C7" s="663"/>
      <c r="D7" s="663"/>
      <c r="E7" s="663"/>
      <c r="F7" s="663"/>
      <c r="G7" s="663"/>
      <c r="H7" s="664"/>
      <c r="I7" s="663"/>
      <c r="J7" s="664"/>
      <c r="K7" s="663"/>
      <c r="L7" s="664"/>
      <c r="M7" s="663"/>
      <c r="N7" s="664"/>
      <c r="O7" s="663"/>
      <c r="P7" s="664"/>
      <c r="Q7" s="663"/>
      <c r="R7" s="664"/>
      <c r="S7" s="663"/>
      <c r="T7" s="664"/>
      <c r="U7" s="665"/>
      <c r="V7" s="666"/>
      <c r="W7" s="667"/>
      <c r="X7" s="666"/>
      <c r="Y7" s="667"/>
    </row>
    <row r="8" spans="1:27" s="338" customFormat="1" ht="45" x14ac:dyDescent="0.25">
      <c r="A8" s="668" t="s">
        <v>45</v>
      </c>
      <c r="B8" s="669" t="s">
        <v>47</v>
      </c>
      <c r="C8" s="670" t="s">
        <v>179</v>
      </c>
      <c r="D8" s="670" t="s">
        <v>628</v>
      </c>
      <c r="E8" s="671">
        <v>404.35199999999998</v>
      </c>
      <c r="F8" s="672">
        <f>G8/E8</f>
        <v>34265.300000000003</v>
      </c>
      <c r="G8" s="672">
        <v>13855244.109999999</v>
      </c>
      <c r="H8" s="673">
        <v>17.760999999999999</v>
      </c>
      <c r="I8" s="672">
        <f>F8*H8</f>
        <v>608585.99</v>
      </c>
      <c r="J8" s="673">
        <v>34.200000000000003</v>
      </c>
      <c r="K8" s="672">
        <f>F8*J8</f>
        <v>1171873.26</v>
      </c>
      <c r="L8" s="674">
        <v>58.234999999999999</v>
      </c>
      <c r="M8" s="672">
        <f>F8*L8</f>
        <v>1995439.75</v>
      </c>
      <c r="N8" s="674">
        <v>114.59399999999999</v>
      </c>
      <c r="O8" s="672">
        <f>F8*N8</f>
        <v>3926597.79</v>
      </c>
      <c r="P8" s="674">
        <v>45.13</v>
      </c>
      <c r="Q8" s="672">
        <f>F8*P8</f>
        <v>1546392.99</v>
      </c>
      <c r="R8" s="674"/>
      <c r="S8" s="672">
        <f>F8*R8</f>
        <v>0</v>
      </c>
      <c r="T8" s="674"/>
      <c r="U8" s="675">
        <f>F8*T8</f>
        <v>0</v>
      </c>
      <c r="V8" s="676">
        <f>H8+J8+L8+N8+P8+R8+T8</f>
        <v>269.92</v>
      </c>
      <c r="W8" s="677">
        <f>I8+K8+M8+O8+Q8+S8+U8</f>
        <v>9248889.7799999993</v>
      </c>
      <c r="X8" s="676">
        <f>E8-V8</f>
        <v>134.43199999999999</v>
      </c>
      <c r="Y8" s="677">
        <f>G8-W8</f>
        <v>4606354.33</v>
      </c>
      <c r="Z8" s="678"/>
      <c r="AA8" s="679"/>
    </row>
    <row r="9" spans="1:27" s="338" customFormat="1" ht="45" x14ac:dyDescent="0.25">
      <c r="A9" s="668" t="s">
        <v>25</v>
      </c>
      <c r="B9" s="669" t="s">
        <v>180</v>
      </c>
      <c r="C9" s="670" t="s">
        <v>181</v>
      </c>
      <c r="D9" s="670" t="s">
        <v>628</v>
      </c>
      <c r="E9" s="671">
        <v>9.2560000000000002</v>
      </c>
      <c r="F9" s="672">
        <f>G9/E9</f>
        <v>18896.3</v>
      </c>
      <c r="G9" s="672">
        <v>174904.14</v>
      </c>
      <c r="H9" s="674"/>
      <c r="I9" s="672">
        <f>F9*H9</f>
        <v>0</v>
      </c>
      <c r="J9" s="674"/>
      <c r="K9" s="672">
        <f>F9*J9</f>
        <v>0</v>
      </c>
      <c r="L9" s="674"/>
      <c r="M9" s="672">
        <f>F9*L9</f>
        <v>0</v>
      </c>
      <c r="N9" s="674">
        <v>8.5419999999999998</v>
      </c>
      <c r="O9" s="672">
        <f>F9*N9</f>
        <v>161412.19</v>
      </c>
      <c r="P9" s="674">
        <v>0.71399999999999997</v>
      </c>
      <c r="Q9" s="672">
        <f>F9*P9</f>
        <v>13491.96</v>
      </c>
      <c r="R9" s="674"/>
      <c r="S9" s="672">
        <f>F9*R9</f>
        <v>0</v>
      </c>
      <c r="T9" s="674"/>
      <c r="U9" s="675">
        <f>F9*T9</f>
        <v>0</v>
      </c>
      <c r="V9" s="676">
        <f>H9+J9+L9+N9+P9+R9+T9</f>
        <v>9.2560000000000002</v>
      </c>
      <c r="W9" s="677">
        <f>I9+K9+M9+O9+Q9+S9+U9</f>
        <v>174904.15</v>
      </c>
      <c r="X9" s="676">
        <f>E9-V9</f>
        <v>0</v>
      </c>
      <c r="Y9" s="677">
        <f>G9-W9</f>
        <v>-0.01</v>
      </c>
    </row>
    <row r="10" spans="1:27" s="338" customFormat="1" ht="15" x14ac:dyDescent="0.25">
      <c r="A10" s="680" t="s">
        <v>60</v>
      </c>
      <c r="B10" s="681" t="s">
        <v>55</v>
      </c>
      <c r="C10" s="670" t="s">
        <v>54</v>
      </c>
      <c r="D10" s="670" t="s">
        <v>56</v>
      </c>
      <c r="E10" s="682">
        <v>413.608</v>
      </c>
      <c r="F10" s="672"/>
      <c r="G10" s="683"/>
      <c r="H10" s="684">
        <f>H8</f>
        <v>17.760999999999999</v>
      </c>
      <c r="I10" s="683"/>
      <c r="J10" s="684">
        <f>J8</f>
        <v>34.200000000000003</v>
      </c>
      <c r="K10" s="683"/>
      <c r="L10" s="684">
        <v>55.994</v>
      </c>
      <c r="M10" s="683"/>
      <c r="N10" s="684">
        <v>118.4</v>
      </c>
      <c r="O10" s="683"/>
      <c r="P10" s="684">
        <v>44.081000000000003</v>
      </c>
      <c r="Q10" s="683"/>
      <c r="R10" s="684"/>
      <c r="S10" s="683"/>
      <c r="T10" s="684"/>
      <c r="U10" s="685"/>
      <c r="V10" s="686">
        <f>H10+J10+L10+N10+P10+R10+T10</f>
        <v>270.43599999999998</v>
      </c>
      <c r="W10" s="687"/>
      <c r="X10" s="686">
        <f>E10-V10</f>
        <v>143.172</v>
      </c>
      <c r="Y10" s="687"/>
      <c r="Z10" s="688"/>
    </row>
    <row r="11" spans="1:27" s="338" customFormat="1" ht="15" customHeight="1" x14ac:dyDescent="0.25">
      <c r="A11" s="661" t="s">
        <v>59</v>
      </c>
      <c r="B11" s="662"/>
      <c r="C11" s="663"/>
      <c r="D11" s="663"/>
      <c r="E11" s="663"/>
      <c r="F11" s="663"/>
      <c r="G11" s="663"/>
      <c r="H11" s="664"/>
      <c r="I11" s="663"/>
      <c r="J11" s="664"/>
      <c r="K11" s="663"/>
      <c r="L11" s="664"/>
      <c r="M11" s="663"/>
      <c r="N11" s="664"/>
      <c r="O11" s="663"/>
      <c r="P11" s="664"/>
      <c r="Q11" s="663"/>
      <c r="R11" s="664"/>
      <c r="S11" s="663"/>
      <c r="T11" s="664"/>
      <c r="U11" s="665"/>
      <c r="V11" s="666"/>
      <c r="W11" s="667"/>
      <c r="X11" s="666"/>
      <c r="Y11" s="667"/>
    </row>
    <row r="12" spans="1:27" s="338" customFormat="1" ht="45" x14ac:dyDescent="0.25">
      <c r="A12" s="668" t="s">
        <v>61</v>
      </c>
      <c r="B12" s="669" t="s">
        <v>63</v>
      </c>
      <c r="C12" s="670" t="s">
        <v>182</v>
      </c>
      <c r="D12" s="670" t="s">
        <v>628</v>
      </c>
      <c r="E12" s="671">
        <v>676.62400000000002</v>
      </c>
      <c r="F12" s="672">
        <f>G12/E12</f>
        <v>56312.99</v>
      </c>
      <c r="G12" s="672">
        <v>38102717.350000001</v>
      </c>
      <c r="H12" s="673">
        <v>35.142000000000003</v>
      </c>
      <c r="I12" s="672">
        <f>F12*H12</f>
        <v>1978951.09</v>
      </c>
      <c r="J12" s="673">
        <v>43.41</v>
      </c>
      <c r="K12" s="672">
        <f>F12*J12</f>
        <v>2444546.9</v>
      </c>
      <c r="L12" s="674">
        <v>87.768000000000001</v>
      </c>
      <c r="M12" s="672">
        <f>F12*L12</f>
        <v>4942478.51</v>
      </c>
      <c r="N12" s="674">
        <v>301.83800000000002</v>
      </c>
      <c r="O12" s="672">
        <f>F12*N12</f>
        <v>16997400.280000001</v>
      </c>
      <c r="P12" s="674">
        <v>97.56</v>
      </c>
      <c r="Q12" s="672">
        <f>F12*P12</f>
        <v>5493895.2999999998</v>
      </c>
      <c r="R12" s="674"/>
      <c r="S12" s="672">
        <f>F12*R12</f>
        <v>0</v>
      </c>
      <c r="T12" s="674"/>
      <c r="U12" s="675">
        <f>F12*T12</f>
        <v>0</v>
      </c>
      <c r="V12" s="676">
        <f>H12+J12+L12+N12+P12+R12+T12</f>
        <v>565.71799999999996</v>
      </c>
      <c r="W12" s="677">
        <f>I12+K12+M12+O12+Q12+S12+U12</f>
        <v>31857272.079999998</v>
      </c>
      <c r="X12" s="676">
        <f>E12-V12</f>
        <v>110.90600000000001</v>
      </c>
      <c r="Y12" s="677">
        <f>G12-W12</f>
        <v>6245445.2699999996</v>
      </c>
    </row>
    <row r="13" spans="1:27" s="338" customFormat="1" ht="15" x14ac:dyDescent="0.25">
      <c r="A13" s="680" t="s">
        <v>69</v>
      </c>
      <c r="B13" s="681" t="s">
        <v>55</v>
      </c>
      <c r="C13" s="670" t="s">
        <v>54</v>
      </c>
      <c r="D13" s="670" t="s">
        <v>56</v>
      </c>
      <c r="E13" s="682">
        <v>676.62400000000002</v>
      </c>
      <c r="F13" s="672"/>
      <c r="G13" s="683"/>
      <c r="H13" s="684">
        <f>H12</f>
        <v>35.142000000000003</v>
      </c>
      <c r="I13" s="683"/>
      <c r="J13" s="684">
        <f>J12</f>
        <v>43.41</v>
      </c>
      <c r="K13" s="683"/>
      <c r="L13" s="684">
        <f>L12/1.04</f>
        <v>84.391999999999996</v>
      </c>
      <c r="M13" s="683"/>
      <c r="N13" s="684">
        <v>290.22899999999998</v>
      </c>
      <c r="O13" s="683"/>
      <c r="P13" s="684">
        <v>93.808000000000007</v>
      </c>
      <c r="Q13" s="683"/>
      <c r="R13" s="684"/>
      <c r="S13" s="683"/>
      <c r="T13" s="684"/>
      <c r="U13" s="685"/>
      <c r="V13" s="686">
        <f>H13+J13+L13+N13+P13+R13+T13</f>
        <v>546.98099999999999</v>
      </c>
      <c r="W13" s="687"/>
      <c r="X13" s="686">
        <f>E13-V13</f>
        <v>129.643</v>
      </c>
      <c r="Y13" s="687"/>
    </row>
    <row r="14" spans="1:27" s="338" customFormat="1" ht="15" customHeight="1" x14ac:dyDescent="0.25">
      <c r="A14" s="661" t="s">
        <v>68</v>
      </c>
      <c r="B14" s="662"/>
      <c r="C14" s="663"/>
      <c r="D14" s="663"/>
      <c r="E14" s="663"/>
      <c r="F14" s="663"/>
      <c r="G14" s="663"/>
      <c r="H14" s="689"/>
      <c r="I14" s="690"/>
      <c r="J14" s="689"/>
      <c r="K14" s="663"/>
      <c r="L14" s="664"/>
      <c r="M14" s="663"/>
      <c r="N14" s="664"/>
      <c r="O14" s="663"/>
      <c r="P14" s="664"/>
      <c r="Q14" s="663"/>
      <c r="R14" s="664"/>
      <c r="S14" s="663"/>
      <c r="T14" s="664"/>
      <c r="U14" s="665"/>
      <c r="V14" s="666"/>
      <c r="W14" s="667"/>
      <c r="X14" s="666"/>
      <c r="Y14" s="667"/>
    </row>
    <row r="15" spans="1:27" s="338" customFormat="1" ht="45" x14ac:dyDescent="0.25">
      <c r="A15" s="668" t="s">
        <v>70</v>
      </c>
      <c r="B15" s="691" t="s">
        <v>63</v>
      </c>
      <c r="C15" s="670" t="s">
        <v>182</v>
      </c>
      <c r="D15" s="670" t="s">
        <v>628</v>
      </c>
      <c r="E15" s="671">
        <v>295.15199999999999</v>
      </c>
      <c r="F15" s="672">
        <f>G15/E15</f>
        <v>56312.99</v>
      </c>
      <c r="G15" s="672">
        <v>16620890.23</v>
      </c>
      <c r="H15" s="673">
        <v>29.047000000000001</v>
      </c>
      <c r="I15" s="672">
        <f>F15*H15</f>
        <v>1635723.42</v>
      </c>
      <c r="J15" s="673">
        <v>35.08</v>
      </c>
      <c r="K15" s="672">
        <f>F15*J15</f>
        <v>1975459.69</v>
      </c>
      <c r="L15" s="674">
        <v>48.618000000000002</v>
      </c>
      <c r="M15" s="672">
        <f>F15*L15</f>
        <v>2737824.95</v>
      </c>
      <c r="N15" s="674">
        <v>137.74100000000001</v>
      </c>
      <c r="O15" s="672">
        <f>F15*N15</f>
        <v>7756607.5599999996</v>
      </c>
      <c r="P15" s="674">
        <v>15.622999999999999</v>
      </c>
      <c r="Q15" s="672">
        <f>F15*P15</f>
        <v>879777.84</v>
      </c>
      <c r="R15" s="674"/>
      <c r="S15" s="672">
        <f>F15*R15</f>
        <v>0</v>
      </c>
      <c r="T15" s="674"/>
      <c r="U15" s="675">
        <f>F15*T15</f>
        <v>0</v>
      </c>
      <c r="V15" s="676">
        <f>H15+J15+L15+N15+P15+R15+T15</f>
        <v>266.10899999999998</v>
      </c>
      <c r="W15" s="677">
        <f>I15+K15+M15+O15+Q15+S15+U15</f>
        <v>14985393.460000001</v>
      </c>
      <c r="X15" s="676">
        <f>E15-V15</f>
        <v>29.042999999999999</v>
      </c>
      <c r="Y15" s="677">
        <f>G15-W15</f>
        <v>1635496.77</v>
      </c>
    </row>
    <row r="16" spans="1:27" s="338" customFormat="1" ht="15" x14ac:dyDescent="0.25">
      <c r="A16" s="680" t="s">
        <v>76</v>
      </c>
      <c r="B16" s="681" t="s">
        <v>55</v>
      </c>
      <c r="C16" s="670" t="s">
        <v>54</v>
      </c>
      <c r="D16" s="670" t="s">
        <v>56</v>
      </c>
      <c r="E16" s="682">
        <v>295.15199999999999</v>
      </c>
      <c r="F16" s="672"/>
      <c r="G16" s="683"/>
      <c r="H16" s="684">
        <f>H15</f>
        <v>29.047000000000001</v>
      </c>
      <c r="I16" s="683"/>
      <c r="J16" s="684">
        <f>J15</f>
        <v>35.08</v>
      </c>
      <c r="K16" s="683"/>
      <c r="L16" s="684">
        <f>L15/1.04</f>
        <v>46.747999999999998</v>
      </c>
      <c r="M16" s="683"/>
      <c r="N16" s="684">
        <v>132.44300000000001</v>
      </c>
      <c r="O16" s="683"/>
      <c r="P16" s="684">
        <v>15.022</v>
      </c>
      <c r="Q16" s="683"/>
      <c r="R16" s="684"/>
      <c r="S16" s="683"/>
      <c r="T16" s="684"/>
      <c r="U16" s="685"/>
      <c r="V16" s="686">
        <f>H16+J16+L16+N16+P16+R16+T16</f>
        <v>258.33999999999997</v>
      </c>
      <c r="W16" s="687"/>
      <c r="X16" s="686">
        <f>E16-V16</f>
        <v>36.811999999999998</v>
      </c>
      <c r="Y16" s="687"/>
    </row>
    <row r="17" spans="1:26" s="338" customFormat="1" ht="15" customHeight="1" x14ac:dyDescent="0.25">
      <c r="A17" s="661" t="s">
        <v>75</v>
      </c>
      <c r="B17" s="662"/>
      <c r="C17" s="663"/>
      <c r="D17" s="663"/>
      <c r="E17" s="663"/>
      <c r="F17" s="663"/>
      <c r="G17" s="663"/>
      <c r="H17" s="692"/>
      <c r="I17" s="693"/>
      <c r="J17" s="692"/>
      <c r="K17" s="663"/>
      <c r="L17" s="664"/>
      <c r="M17" s="663"/>
      <c r="N17" s="664"/>
      <c r="O17" s="663"/>
      <c r="P17" s="664"/>
      <c r="Q17" s="663"/>
      <c r="R17" s="664"/>
      <c r="S17" s="663"/>
      <c r="T17" s="664"/>
      <c r="U17" s="665"/>
      <c r="V17" s="666"/>
      <c r="W17" s="667"/>
      <c r="X17" s="666"/>
      <c r="Y17" s="667"/>
    </row>
    <row r="18" spans="1:26" s="338" customFormat="1" ht="45" x14ac:dyDescent="0.25">
      <c r="A18" s="668" t="s">
        <v>77</v>
      </c>
      <c r="B18" s="669" t="s">
        <v>79</v>
      </c>
      <c r="C18" s="670" t="s">
        <v>183</v>
      </c>
      <c r="D18" s="670" t="s">
        <v>628</v>
      </c>
      <c r="E18" s="671">
        <v>284.85599999999999</v>
      </c>
      <c r="F18" s="672">
        <f>G18/E18</f>
        <v>135261.81</v>
      </c>
      <c r="G18" s="672">
        <v>38530139.439999998</v>
      </c>
      <c r="H18" s="674"/>
      <c r="I18" s="672">
        <f>F18*H18</f>
        <v>0</v>
      </c>
      <c r="J18" s="673">
        <v>14.2</v>
      </c>
      <c r="K18" s="672">
        <f>F18*J18</f>
        <v>1920717.7</v>
      </c>
      <c r="L18" s="674">
        <v>59.377000000000002</v>
      </c>
      <c r="M18" s="672">
        <f>F18*L18</f>
        <v>8031440.4900000002</v>
      </c>
      <c r="N18" s="674">
        <v>168.786</v>
      </c>
      <c r="O18" s="672">
        <f>F18*N18</f>
        <v>22830299.859999999</v>
      </c>
      <c r="P18" s="674">
        <v>22.492999999999999</v>
      </c>
      <c r="Q18" s="672">
        <f>F18*P18</f>
        <v>3042443.89</v>
      </c>
      <c r="R18" s="674"/>
      <c r="S18" s="672">
        <f>F18*R18</f>
        <v>0</v>
      </c>
      <c r="T18" s="674"/>
      <c r="U18" s="675">
        <f>F18*T18</f>
        <v>0</v>
      </c>
      <c r="V18" s="676">
        <f>H18+J18+L18+N18+P18+R18+T18</f>
        <v>264.85599999999999</v>
      </c>
      <c r="W18" s="677">
        <f>I18+K18+M18+O18+Q18+S18+U18</f>
        <v>35824901.939999998</v>
      </c>
      <c r="X18" s="676">
        <f>E18-V18</f>
        <v>20</v>
      </c>
      <c r="Y18" s="677">
        <f>G18-W18</f>
        <v>2705237.5</v>
      </c>
    </row>
    <row r="19" spans="1:26" s="338" customFormat="1" ht="15" x14ac:dyDescent="0.25">
      <c r="A19" s="680" t="s">
        <v>184</v>
      </c>
      <c r="B19" s="694" t="s">
        <v>55</v>
      </c>
      <c r="C19" s="670" t="s">
        <v>54</v>
      </c>
      <c r="D19" s="670" t="s">
        <v>56</v>
      </c>
      <c r="E19" s="682">
        <v>284.85599999999999</v>
      </c>
      <c r="F19" s="672"/>
      <c r="G19" s="683"/>
      <c r="H19" s="684"/>
      <c r="I19" s="683"/>
      <c r="J19" s="684">
        <f>J18</f>
        <v>14.2</v>
      </c>
      <c r="K19" s="683"/>
      <c r="L19" s="684">
        <f>L18/1.04</f>
        <v>57.093000000000004</v>
      </c>
      <c r="M19" s="683"/>
      <c r="N19" s="684">
        <v>162.29499999999999</v>
      </c>
      <c r="O19" s="683"/>
      <c r="P19" s="684">
        <v>21.628</v>
      </c>
      <c r="Q19" s="683"/>
      <c r="R19" s="684"/>
      <c r="S19" s="683"/>
      <c r="T19" s="684"/>
      <c r="U19" s="685"/>
      <c r="V19" s="686">
        <f>H19+J19+L19+N19+P19+R19+T19-0.001</f>
        <v>255.215</v>
      </c>
      <c r="W19" s="687"/>
      <c r="X19" s="686">
        <f>E19-V19</f>
        <v>29.640999999999998</v>
      </c>
      <c r="Y19" s="687"/>
    </row>
    <row r="20" spans="1:26" s="338" customFormat="1" ht="15" customHeight="1" x14ac:dyDescent="0.25">
      <c r="A20" s="661" t="s">
        <v>185</v>
      </c>
      <c r="B20" s="662"/>
      <c r="C20" s="663"/>
      <c r="D20" s="663"/>
      <c r="E20" s="663"/>
      <c r="F20" s="663"/>
      <c r="G20" s="663"/>
      <c r="H20" s="664"/>
      <c r="I20" s="663"/>
      <c r="J20" s="664"/>
      <c r="K20" s="663"/>
      <c r="L20" s="664"/>
      <c r="M20" s="663"/>
      <c r="N20" s="664"/>
      <c r="O20" s="663"/>
      <c r="P20" s="664"/>
      <c r="Q20" s="663"/>
      <c r="R20" s="664"/>
      <c r="S20" s="663"/>
      <c r="T20" s="664"/>
      <c r="U20" s="665"/>
      <c r="V20" s="666"/>
      <c r="W20" s="667"/>
      <c r="X20" s="666"/>
      <c r="Y20" s="667"/>
    </row>
    <row r="21" spans="1:26" s="338" customFormat="1" ht="15" x14ac:dyDescent="0.25">
      <c r="A21" s="668" t="s">
        <v>186</v>
      </c>
      <c r="B21" s="669" t="s">
        <v>187</v>
      </c>
      <c r="C21" s="670" t="s">
        <v>188</v>
      </c>
      <c r="D21" s="670" t="s">
        <v>628</v>
      </c>
      <c r="E21" s="671">
        <v>103.27200000000001</v>
      </c>
      <c r="F21" s="672">
        <f>G21/E21</f>
        <v>79181.820000000007</v>
      </c>
      <c r="G21" s="672">
        <v>8177264.6600000001</v>
      </c>
      <c r="H21" s="674"/>
      <c r="I21" s="672">
        <f>F21*H21</f>
        <v>0</v>
      </c>
      <c r="J21" s="695"/>
      <c r="K21" s="672">
        <f>F21*J21</f>
        <v>0</v>
      </c>
      <c r="L21" s="674"/>
      <c r="M21" s="672">
        <f>F21*L21</f>
        <v>0</v>
      </c>
      <c r="N21" s="674">
        <v>24.34</v>
      </c>
      <c r="O21" s="672">
        <f>F21*N21</f>
        <v>1927285.5</v>
      </c>
      <c r="P21" s="674">
        <v>10.56</v>
      </c>
      <c r="Q21" s="672">
        <f>F21*P21</f>
        <v>836160.02</v>
      </c>
      <c r="R21" s="674"/>
      <c r="S21" s="672">
        <f>F21*R21</f>
        <v>0</v>
      </c>
      <c r="T21" s="674"/>
      <c r="U21" s="675">
        <f>F21*T21</f>
        <v>0</v>
      </c>
      <c r="V21" s="676">
        <f>H21+J21+L21+N21+P21+R21+T21</f>
        <v>34.9</v>
      </c>
      <c r="W21" s="677">
        <f>I21+K21+M21+O21+Q21+S21+U21</f>
        <v>2763445.52</v>
      </c>
      <c r="X21" s="676">
        <f>E21-V21</f>
        <v>68.372</v>
      </c>
      <c r="Y21" s="677">
        <f>G21-W21</f>
        <v>5413819.1399999997</v>
      </c>
    </row>
    <row r="22" spans="1:26" s="338" customFormat="1" ht="22.5" x14ac:dyDescent="0.25">
      <c r="A22" s="668" t="s">
        <v>190</v>
      </c>
      <c r="B22" s="669" t="s">
        <v>191</v>
      </c>
      <c r="C22" s="670" t="s">
        <v>192</v>
      </c>
      <c r="D22" s="670" t="s">
        <v>56</v>
      </c>
      <c r="E22" s="696">
        <v>1.0327200000000001</v>
      </c>
      <c r="F22" s="672"/>
      <c r="G22" s="683"/>
      <c r="H22" s="697"/>
      <c r="I22" s="683"/>
      <c r="J22" s="697"/>
      <c r="K22" s="683"/>
      <c r="L22" s="697"/>
      <c r="M22" s="683"/>
      <c r="N22" s="697">
        <v>0.223</v>
      </c>
      <c r="O22" s="683"/>
      <c r="P22" s="697">
        <v>0.126</v>
      </c>
      <c r="Q22" s="683"/>
      <c r="R22" s="697"/>
      <c r="S22" s="683"/>
      <c r="T22" s="697"/>
      <c r="U22" s="685"/>
      <c r="V22" s="676">
        <f>H22+J22+L22+N22+P22+R22+T22</f>
        <v>0.34899999999999998</v>
      </c>
      <c r="W22" s="687"/>
      <c r="X22" s="676">
        <f>E22-V22</f>
        <v>0.68400000000000005</v>
      </c>
      <c r="Y22" s="687"/>
    </row>
    <row r="23" spans="1:26" s="338" customFormat="1" ht="15" x14ac:dyDescent="0.25">
      <c r="A23" s="680" t="s">
        <v>194</v>
      </c>
      <c r="B23" s="694" t="s">
        <v>55</v>
      </c>
      <c r="C23" s="670" t="s">
        <v>54</v>
      </c>
      <c r="D23" s="670" t="s">
        <v>56</v>
      </c>
      <c r="E23" s="682">
        <v>103.27200000000001</v>
      </c>
      <c r="F23" s="672"/>
      <c r="G23" s="683"/>
      <c r="H23" s="684"/>
      <c r="I23" s="683"/>
      <c r="J23" s="684"/>
      <c r="K23" s="683"/>
      <c r="L23" s="684"/>
      <c r="M23" s="683"/>
      <c r="N23" s="684">
        <v>23.404</v>
      </c>
      <c r="O23" s="683"/>
      <c r="P23" s="684">
        <v>10.154</v>
      </c>
      <c r="Q23" s="683"/>
      <c r="R23" s="684"/>
      <c r="S23" s="683"/>
      <c r="T23" s="684"/>
      <c r="U23" s="685"/>
      <c r="V23" s="686">
        <f>H23+J23+L23+N23+P23+R23+T23</f>
        <v>33.558</v>
      </c>
      <c r="W23" s="687"/>
      <c r="X23" s="686">
        <f>E23-V23</f>
        <v>69.713999999999999</v>
      </c>
      <c r="Y23" s="687"/>
    </row>
    <row r="24" spans="1:26" s="338" customFormat="1" ht="15" customHeight="1" x14ac:dyDescent="0.25">
      <c r="A24" s="661" t="s">
        <v>195</v>
      </c>
      <c r="B24" s="662"/>
      <c r="C24" s="663"/>
      <c r="D24" s="663"/>
      <c r="E24" s="663"/>
      <c r="F24" s="663"/>
      <c r="G24" s="663"/>
      <c r="H24" s="664"/>
      <c r="I24" s="663"/>
      <c r="J24" s="664"/>
      <c r="K24" s="663"/>
      <c r="L24" s="664"/>
      <c r="M24" s="663"/>
      <c r="N24" s="664"/>
      <c r="O24" s="663"/>
      <c r="P24" s="664"/>
      <c r="Q24" s="663"/>
      <c r="R24" s="664"/>
      <c r="S24" s="663"/>
      <c r="T24" s="664"/>
      <c r="U24" s="665"/>
      <c r="V24" s="666"/>
      <c r="W24" s="667"/>
      <c r="X24" s="666"/>
      <c r="Y24" s="667"/>
    </row>
    <row r="25" spans="1:26" s="338" customFormat="1" ht="15" customHeight="1" x14ac:dyDescent="0.25">
      <c r="A25" s="698" t="s">
        <v>567</v>
      </c>
      <c r="B25" s="699"/>
      <c r="C25" s="654"/>
      <c r="D25" s="654"/>
      <c r="E25" s="656"/>
      <c r="F25" s="656"/>
      <c r="G25" s="656"/>
      <c r="H25" s="664"/>
      <c r="I25" s="656"/>
      <c r="J25" s="664"/>
      <c r="K25" s="656"/>
      <c r="L25" s="664"/>
      <c r="M25" s="656"/>
      <c r="N25" s="664"/>
      <c r="O25" s="656"/>
      <c r="P25" s="664"/>
      <c r="Q25" s="656"/>
      <c r="R25" s="664"/>
      <c r="S25" s="656"/>
      <c r="T25" s="664"/>
      <c r="U25" s="700"/>
      <c r="V25" s="666"/>
      <c r="W25" s="701"/>
      <c r="X25" s="666"/>
      <c r="Y25" s="701"/>
      <c r="Z25" s="308"/>
    </row>
    <row r="26" spans="1:26" s="338" customFormat="1" ht="33.75" x14ac:dyDescent="0.25">
      <c r="A26" s="668" t="s">
        <v>196</v>
      </c>
      <c r="B26" s="669" t="s">
        <v>197</v>
      </c>
      <c r="C26" s="670" t="s">
        <v>198</v>
      </c>
      <c r="D26" s="670" t="s">
        <v>628</v>
      </c>
      <c r="E26" s="671">
        <v>66.872</v>
      </c>
      <c r="F26" s="672">
        <f>G26/E26</f>
        <v>88815.12</v>
      </c>
      <c r="G26" s="672">
        <v>5939244.5300000003</v>
      </c>
      <c r="H26" s="674"/>
      <c r="I26" s="672">
        <f>F26*H26</f>
        <v>0</v>
      </c>
      <c r="J26" s="674"/>
      <c r="K26" s="672">
        <f>F26*J26</f>
        <v>0</v>
      </c>
      <c r="L26" s="674"/>
      <c r="M26" s="672">
        <f>F26*L26</f>
        <v>0</v>
      </c>
      <c r="N26" s="674">
        <v>2.0219999999999998</v>
      </c>
      <c r="O26" s="672">
        <f>F26*N26</f>
        <v>179584.17</v>
      </c>
      <c r="P26" s="674">
        <v>5</v>
      </c>
      <c r="Q26" s="672">
        <f>F26*P26</f>
        <v>444075.6</v>
      </c>
      <c r="R26" s="674"/>
      <c r="S26" s="672">
        <f>F26*R26</f>
        <v>0</v>
      </c>
      <c r="T26" s="674"/>
      <c r="U26" s="675">
        <f>F26*T26</f>
        <v>0</v>
      </c>
      <c r="V26" s="676">
        <f>H26+J26+L26+N26+P26+R26+T26</f>
        <v>7.0220000000000002</v>
      </c>
      <c r="W26" s="677">
        <f>I26+K26+M26+O26+Q26+S26+U26</f>
        <v>623659.77</v>
      </c>
      <c r="X26" s="676">
        <f>E26-V26</f>
        <v>59.85</v>
      </c>
      <c r="Y26" s="677">
        <f>G26-W26</f>
        <v>5315584.76</v>
      </c>
    </row>
    <row r="27" spans="1:26" s="338" customFormat="1" ht="15" x14ac:dyDescent="0.25">
      <c r="A27" s="680" t="s">
        <v>200</v>
      </c>
      <c r="B27" s="681" t="s">
        <v>55</v>
      </c>
      <c r="C27" s="670" t="s">
        <v>54</v>
      </c>
      <c r="D27" s="670" t="s">
        <v>56</v>
      </c>
      <c r="E27" s="682">
        <v>66.872</v>
      </c>
      <c r="F27" s="672"/>
      <c r="G27" s="683"/>
      <c r="H27" s="684"/>
      <c r="I27" s="683"/>
      <c r="J27" s="684"/>
      <c r="K27" s="683"/>
      <c r="L27" s="684"/>
      <c r="M27" s="683"/>
      <c r="N27" s="684">
        <v>1.944</v>
      </c>
      <c r="O27" s="683"/>
      <c r="P27" s="684">
        <v>4.8079999999999998</v>
      </c>
      <c r="Q27" s="683"/>
      <c r="R27" s="684"/>
      <c r="S27" s="683"/>
      <c r="T27" s="684"/>
      <c r="U27" s="685"/>
      <c r="V27" s="686">
        <f>H27+J27+L27+N27+P27+R27+T27</f>
        <v>6.7519999999999998</v>
      </c>
      <c r="W27" s="687"/>
      <c r="X27" s="686">
        <f>E27-V27</f>
        <v>60.12</v>
      </c>
      <c r="Y27" s="687"/>
    </row>
    <row r="28" spans="1:26" s="338" customFormat="1" ht="15" customHeight="1" x14ac:dyDescent="0.25">
      <c r="A28" s="661" t="s">
        <v>201</v>
      </c>
      <c r="B28" s="662"/>
      <c r="C28" s="663"/>
      <c r="D28" s="663"/>
      <c r="E28" s="663"/>
      <c r="F28" s="663"/>
      <c r="G28" s="663"/>
      <c r="H28" s="664"/>
      <c r="I28" s="663"/>
      <c r="J28" s="664"/>
      <c r="K28" s="663"/>
      <c r="L28" s="664"/>
      <c r="M28" s="663"/>
      <c r="N28" s="664"/>
      <c r="O28" s="663"/>
      <c r="P28" s="664"/>
      <c r="Q28" s="663"/>
      <c r="R28" s="664"/>
      <c r="S28" s="663"/>
      <c r="T28" s="664"/>
      <c r="U28" s="665"/>
      <c r="V28" s="666"/>
      <c r="W28" s="667"/>
      <c r="X28" s="666"/>
      <c r="Y28" s="667"/>
    </row>
    <row r="29" spans="1:26" s="338" customFormat="1" ht="33.75" x14ac:dyDescent="0.25">
      <c r="A29" s="668" t="s">
        <v>202</v>
      </c>
      <c r="B29" s="669" t="s">
        <v>203</v>
      </c>
      <c r="C29" s="670" t="s">
        <v>204</v>
      </c>
      <c r="D29" s="670" t="s">
        <v>628</v>
      </c>
      <c r="E29" s="671">
        <v>233.27199999999999</v>
      </c>
      <c r="F29" s="672">
        <f>G29/E29</f>
        <v>97565.65</v>
      </c>
      <c r="G29" s="672">
        <v>22759333.969999999</v>
      </c>
      <c r="H29" s="674"/>
      <c r="I29" s="672">
        <f>F29*H29</f>
        <v>0</v>
      </c>
      <c r="J29" s="674"/>
      <c r="K29" s="672">
        <f>F29*J29</f>
        <v>0</v>
      </c>
      <c r="L29" s="674"/>
      <c r="M29" s="672">
        <f>F29*L29</f>
        <v>0</v>
      </c>
      <c r="N29" s="674">
        <v>34.494999999999997</v>
      </c>
      <c r="O29" s="672">
        <f>F29*N29</f>
        <v>3365527.1</v>
      </c>
      <c r="P29" s="674">
        <v>15.2</v>
      </c>
      <c r="Q29" s="672">
        <f>F29*P29</f>
        <v>1482997.88</v>
      </c>
      <c r="R29" s="674"/>
      <c r="S29" s="672">
        <f>F29*R29</f>
        <v>0</v>
      </c>
      <c r="T29" s="674"/>
      <c r="U29" s="675">
        <f>F29*T29</f>
        <v>0</v>
      </c>
      <c r="V29" s="676">
        <f>H29+J29+L29+N29+P29+R29+T29</f>
        <v>49.695</v>
      </c>
      <c r="W29" s="677">
        <f>I29+K29+M29+O29+Q29+S29+U29</f>
        <v>4848524.9800000004</v>
      </c>
      <c r="X29" s="676">
        <f>E29-V29</f>
        <v>183.577</v>
      </c>
      <c r="Y29" s="677">
        <f>G29-W29</f>
        <v>17910808.989999998</v>
      </c>
    </row>
    <row r="30" spans="1:26" s="338" customFormat="1" ht="15" x14ac:dyDescent="0.25">
      <c r="A30" s="680" t="s">
        <v>206</v>
      </c>
      <c r="B30" s="681" t="s">
        <v>55</v>
      </c>
      <c r="C30" s="670" t="s">
        <v>54</v>
      </c>
      <c r="D30" s="670" t="s">
        <v>56</v>
      </c>
      <c r="E30" s="682">
        <v>233.27199999999999</v>
      </c>
      <c r="F30" s="672"/>
      <c r="G30" s="683"/>
      <c r="H30" s="684"/>
      <c r="I30" s="683"/>
      <c r="J30" s="684"/>
      <c r="K30" s="683"/>
      <c r="L30" s="684"/>
      <c r="M30" s="683"/>
      <c r="N30" s="684">
        <v>33.167999999999999</v>
      </c>
      <c r="O30" s="683"/>
      <c r="P30" s="684">
        <v>14.615</v>
      </c>
      <c r="Q30" s="683"/>
      <c r="R30" s="684"/>
      <c r="S30" s="683"/>
      <c r="T30" s="684"/>
      <c r="U30" s="685"/>
      <c r="V30" s="686">
        <f>H30+J30+L30+N30+P30+R30+T30</f>
        <v>47.783000000000001</v>
      </c>
      <c r="W30" s="687"/>
      <c r="X30" s="686">
        <f>E30-V30</f>
        <v>185.489</v>
      </c>
      <c r="Y30" s="687"/>
    </row>
    <row r="31" spans="1:26" s="338" customFormat="1" ht="33.75" x14ac:dyDescent="0.25">
      <c r="A31" s="668" t="s">
        <v>207</v>
      </c>
      <c r="B31" s="669" t="s">
        <v>208</v>
      </c>
      <c r="C31" s="670" t="s">
        <v>209</v>
      </c>
      <c r="D31" s="670" t="s">
        <v>210</v>
      </c>
      <c r="E31" s="702">
        <v>52.7</v>
      </c>
      <c r="F31" s="672">
        <f t="shared" ref="F31:F36" si="0">G31/E31</f>
        <v>81882.559999999998</v>
      </c>
      <c r="G31" s="672">
        <v>4315210.71</v>
      </c>
      <c r="H31" s="703"/>
      <c r="I31" s="672">
        <f>F31*H31</f>
        <v>0</v>
      </c>
      <c r="J31" s="703"/>
      <c r="K31" s="672">
        <f>F31*J31</f>
        <v>0</v>
      </c>
      <c r="L31" s="703"/>
      <c r="M31" s="672">
        <f>F31*L31</f>
        <v>0</v>
      </c>
      <c r="N31" s="703"/>
      <c r="O31" s="672">
        <f>F31*N31</f>
        <v>0</v>
      </c>
      <c r="P31" s="703"/>
      <c r="Q31" s="672">
        <f>F31*P31</f>
        <v>0</v>
      </c>
      <c r="R31" s="703"/>
      <c r="S31" s="672">
        <f>F31*R31</f>
        <v>0</v>
      </c>
      <c r="T31" s="703"/>
      <c r="U31" s="675">
        <f>F31*T31</f>
        <v>0</v>
      </c>
      <c r="V31" s="676">
        <f>H31+J31+L31+N31+P31+R31+T31</f>
        <v>0</v>
      </c>
      <c r="W31" s="677">
        <f>I31+K31+M31+O31+Q31+S31+U31</f>
        <v>0</v>
      </c>
      <c r="X31" s="676">
        <f>E31-V31</f>
        <v>52.7</v>
      </c>
      <c r="Y31" s="677">
        <f>G31-W31</f>
        <v>4315210.71</v>
      </c>
    </row>
    <row r="32" spans="1:26" s="338" customFormat="1" ht="15" x14ac:dyDescent="0.25">
      <c r="A32" s="668" t="s">
        <v>212</v>
      </c>
      <c r="B32" s="669" t="s">
        <v>213</v>
      </c>
      <c r="C32" s="670" t="s">
        <v>54</v>
      </c>
      <c r="D32" s="670" t="s">
        <v>56</v>
      </c>
      <c r="E32" s="702">
        <v>56.7</v>
      </c>
      <c r="F32" s="672"/>
      <c r="G32" s="683"/>
      <c r="H32" s="703"/>
      <c r="I32" s="683"/>
      <c r="J32" s="703"/>
      <c r="K32" s="683"/>
      <c r="L32" s="703"/>
      <c r="M32" s="683"/>
      <c r="N32" s="703"/>
      <c r="O32" s="683"/>
      <c r="P32" s="703"/>
      <c r="Q32" s="683"/>
      <c r="R32" s="703"/>
      <c r="S32" s="683"/>
      <c r="T32" s="703"/>
      <c r="U32" s="685"/>
      <c r="V32" s="704"/>
      <c r="W32" s="687"/>
      <c r="X32" s="704"/>
      <c r="Y32" s="687"/>
    </row>
    <row r="33" spans="1:35" s="338" customFormat="1" ht="33.75" x14ac:dyDescent="0.25">
      <c r="A33" s="668" t="s">
        <v>214</v>
      </c>
      <c r="B33" s="691" t="s">
        <v>215</v>
      </c>
      <c r="C33" s="670" t="s">
        <v>216</v>
      </c>
      <c r="D33" s="670" t="s">
        <v>56</v>
      </c>
      <c r="E33" s="705">
        <v>1.8972</v>
      </c>
      <c r="F33" s="672">
        <f t="shared" si="0"/>
        <v>211120.21</v>
      </c>
      <c r="G33" s="672">
        <v>400537.26</v>
      </c>
      <c r="H33" s="706"/>
      <c r="I33" s="672">
        <f>F33*H33</f>
        <v>0</v>
      </c>
      <c r="J33" s="706"/>
      <c r="K33" s="672">
        <f>F33*J33</f>
        <v>0</v>
      </c>
      <c r="L33" s="706"/>
      <c r="M33" s="672">
        <f t="shared" ref="M33:M36" si="1">F33*L33</f>
        <v>0</v>
      </c>
      <c r="N33" s="706"/>
      <c r="O33" s="672">
        <f>F33*N33</f>
        <v>0</v>
      </c>
      <c r="P33" s="706"/>
      <c r="Q33" s="672">
        <f t="shared" ref="Q33:Q36" si="2">F33*P33</f>
        <v>0</v>
      </c>
      <c r="R33" s="706"/>
      <c r="S33" s="672">
        <f t="shared" ref="S33:S36" si="3">F33*R33</f>
        <v>0</v>
      </c>
      <c r="T33" s="706"/>
      <c r="U33" s="675">
        <f t="shared" ref="U33:U36" si="4">F33*T33</f>
        <v>0</v>
      </c>
      <c r="V33" s="676">
        <f t="shared" ref="V33:W36" si="5">H33+J33+L33+N33+P33+R33+T33</f>
        <v>0</v>
      </c>
      <c r="W33" s="677">
        <f t="shared" si="5"/>
        <v>0</v>
      </c>
      <c r="X33" s="676">
        <f t="shared" ref="X33:X36" si="6">E33-V33</f>
        <v>1.897</v>
      </c>
      <c r="Y33" s="677">
        <f t="shared" ref="Y33:Y36" si="7">G33-W33</f>
        <v>400537.26</v>
      </c>
    </row>
    <row r="34" spans="1:35" s="338" customFormat="1" ht="45" x14ac:dyDescent="0.25">
      <c r="A34" s="668" t="s">
        <v>217</v>
      </c>
      <c r="B34" s="669" t="s">
        <v>218</v>
      </c>
      <c r="C34" s="670" t="s">
        <v>219</v>
      </c>
      <c r="D34" s="670" t="s">
        <v>220</v>
      </c>
      <c r="E34" s="705">
        <v>65.675700000000006</v>
      </c>
      <c r="F34" s="672">
        <f t="shared" si="0"/>
        <v>275475.7</v>
      </c>
      <c r="G34" s="672">
        <v>18092059.739999998</v>
      </c>
      <c r="H34" s="706"/>
      <c r="I34" s="672">
        <f>F34*H34</f>
        <v>0</v>
      </c>
      <c r="J34" s="706"/>
      <c r="K34" s="672">
        <f>F34*J34</f>
        <v>0</v>
      </c>
      <c r="L34" s="706"/>
      <c r="M34" s="672">
        <f t="shared" si="1"/>
        <v>0</v>
      </c>
      <c r="N34" s="706"/>
      <c r="O34" s="672">
        <f>F34*N34</f>
        <v>0</v>
      </c>
      <c r="P34" s="706"/>
      <c r="Q34" s="672">
        <f t="shared" si="2"/>
        <v>0</v>
      </c>
      <c r="R34" s="706"/>
      <c r="S34" s="672">
        <f t="shared" si="3"/>
        <v>0</v>
      </c>
      <c r="T34" s="706"/>
      <c r="U34" s="675">
        <f t="shared" si="4"/>
        <v>0</v>
      </c>
      <c r="V34" s="676">
        <f t="shared" si="5"/>
        <v>0</v>
      </c>
      <c r="W34" s="677">
        <f t="shared" si="5"/>
        <v>0</v>
      </c>
      <c r="X34" s="676">
        <f t="shared" si="6"/>
        <v>65.676000000000002</v>
      </c>
      <c r="Y34" s="677">
        <f t="shared" si="7"/>
        <v>18092059.739999998</v>
      </c>
    </row>
    <row r="35" spans="1:35" s="338" customFormat="1" ht="22.5" x14ac:dyDescent="0.25">
      <c r="A35" s="707" t="s">
        <v>221</v>
      </c>
      <c r="B35" s="708" t="s">
        <v>222</v>
      </c>
      <c r="C35" s="709" t="s">
        <v>223</v>
      </c>
      <c r="D35" s="709" t="s">
        <v>56</v>
      </c>
      <c r="E35" s="710">
        <v>3.7959999999999998</v>
      </c>
      <c r="F35" s="711">
        <f t="shared" si="0"/>
        <v>148109.4</v>
      </c>
      <c r="G35" s="711">
        <v>562223.28</v>
      </c>
      <c r="H35" s="712"/>
      <c r="I35" s="711">
        <f>F35*H35</f>
        <v>0</v>
      </c>
      <c r="J35" s="712"/>
      <c r="K35" s="711">
        <f>F35*J35</f>
        <v>0</v>
      </c>
      <c r="L35" s="712"/>
      <c r="M35" s="711">
        <f t="shared" si="1"/>
        <v>0</v>
      </c>
      <c r="N35" s="712"/>
      <c r="O35" s="711">
        <f>F35*N35</f>
        <v>0</v>
      </c>
      <c r="P35" s="712"/>
      <c r="Q35" s="711">
        <f t="shared" si="2"/>
        <v>0</v>
      </c>
      <c r="R35" s="712"/>
      <c r="S35" s="711">
        <f t="shared" si="3"/>
        <v>0</v>
      </c>
      <c r="T35" s="712"/>
      <c r="U35" s="713">
        <f t="shared" si="4"/>
        <v>0</v>
      </c>
      <c r="V35" s="714">
        <f t="shared" si="5"/>
        <v>0</v>
      </c>
      <c r="W35" s="715">
        <f t="shared" si="5"/>
        <v>0</v>
      </c>
      <c r="X35" s="714">
        <f t="shared" si="6"/>
        <v>3.7959999999999998</v>
      </c>
      <c r="Y35" s="715">
        <f t="shared" si="7"/>
        <v>562223.28</v>
      </c>
      <c r="Z35" s="677">
        <f>Y35*1.22</f>
        <v>685912.4</v>
      </c>
    </row>
    <row r="36" spans="1:35" s="338" customFormat="1" ht="33.75" x14ac:dyDescent="0.25">
      <c r="A36" s="668" t="s">
        <v>224</v>
      </c>
      <c r="B36" s="669" t="s">
        <v>215</v>
      </c>
      <c r="C36" s="670" t="s">
        <v>216</v>
      </c>
      <c r="D36" s="670" t="s">
        <v>56</v>
      </c>
      <c r="E36" s="705">
        <v>2.3643000000000001</v>
      </c>
      <c r="F36" s="672">
        <f t="shared" si="0"/>
        <v>211120.2</v>
      </c>
      <c r="G36" s="672">
        <v>499151.5</v>
      </c>
      <c r="H36" s="706"/>
      <c r="I36" s="672">
        <f>F36*H36</f>
        <v>0</v>
      </c>
      <c r="J36" s="706"/>
      <c r="K36" s="672">
        <f>F36*J36</f>
        <v>0</v>
      </c>
      <c r="L36" s="706"/>
      <c r="M36" s="672">
        <f t="shared" si="1"/>
        <v>0</v>
      </c>
      <c r="N36" s="706"/>
      <c r="O36" s="672">
        <f>F36*N36</f>
        <v>0</v>
      </c>
      <c r="P36" s="706"/>
      <c r="Q36" s="672">
        <f t="shared" si="2"/>
        <v>0</v>
      </c>
      <c r="R36" s="706"/>
      <c r="S36" s="672">
        <f t="shared" si="3"/>
        <v>0</v>
      </c>
      <c r="T36" s="706"/>
      <c r="U36" s="675">
        <f t="shared" si="4"/>
        <v>0</v>
      </c>
      <c r="V36" s="676">
        <f t="shared" si="5"/>
        <v>0</v>
      </c>
      <c r="W36" s="677">
        <f t="shared" si="5"/>
        <v>0</v>
      </c>
      <c r="X36" s="676">
        <f t="shared" si="6"/>
        <v>2.3639999999999999</v>
      </c>
      <c r="Y36" s="677">
        <f t="shared" si="7"/>
        <v>499151.5</v>
      </c>
    </row>
    <row r="37" spans="1:35" s="338" customFormat="1" ht="15" x14ac:dyDescent="0.25">
      <c r="A37" s="668" t="s">
        <v>226</v>
      </c>
      <c r="B37" s="669" t="s">
        <v>227</v>
      </c>
      <c r="C37" s="670" t="s">
        <v>54</v>
      </c>
      <c r="D37" s="670" t="s">
        <v>56</v>
      </c>
      <c r="E37" s="716">
        <v>54</v>
      </c>
      <c r="F37" s="672"/>
      <c r="G37" s="683"/>
      <c r="H37" s="717"/>
      <c r="I37" s="683"/>
      <c r="J37" s="717"/>
      <c r="K37" s="683"/>
      <c r="L37" s="717"/>
      <c r="M37" s="683"/>
      <c r="N37" s="717"/>
      <c r="O37" s="683"/>
      <c r="P37" s="717"/>
      <c r="Q37" s="683"/>
      <c r="R37" s="717"/>
      <c r="S37" s="683"/>
      <c r="T37" s="717"/>
      <c r="U37" s="685"/>
      <c r="V37" s="718"/>
      <c r="W37" s="687"/>
      <c r="X37" s="718"/>
      <c r="Y37" s="687"/>
    </row>
    <row r="38" spans="1:35" s="338" customFormat="1" ht="15" customHeight="1" x14ac:dyDescent="0.25">
      <c r="A38" s="661" t="s">
        <v>228</v>
      </c>
      <c r="B38" s="662"/>
      <c r="C38" s="663"/>
      <c r="D38" s="663"/>
      <c r="E38" s="663"/>
      <c r="F38" s="663"/>
      <c r="G38" s="663"/>
      <c r="H38" s="664"/>
      <c r="I38" s="663"/>
      <c r="J38" s="664"/>
      <c r="K38" s="663"/>
      <c r="L38" s="664"/>
      <c r="M38" s="663"/>
      <c r="N38" s="664"/>
      <c r="O38" s="663"/>
      <c r="P38" s="664"/>
      <c r="Q38" s="663"/>
      <c r="R38" s="664"/>
      <c r="S38" s="663"/>
      <c r="T38" s="664"/>
      <c r="U38" s="665"/>
      <c r="V38" s="666"/>
      <c r="W38" s="667"/>
      <c r="X38" s="666"/>
      <c r="Y38" s="667"/>
    </row>
    <row r="39" spans="1:35" s="338" customFormat="1" ht="45" x14ac:dyDescent="0.25">
      <c r="A39" s="668" t="s">
        <v>229</v>
      </c>
      <c r="B39" s="669" t="s">
        <v>230</v>
      </c>
      <c r="C39" s="670" t="s">
        <v>231</v>
      </c>
      <c r="D39" s="670" t="s">
        <v>232</v>
      </c>
      <c r="E39" s="671">
        <v>4.3680000000000003</v>
      </c>
      <c r="F39" s="672">
        <f>G39/E39</f>
        <v>208958.33</v>
      </c>
      <c r="G39" s="672">
        <v>912729.98</v>
      </c>
      <c r="H39" s="674"/>
      <c r="I39" s="672">
        <f>F39*H39</f>
        <v>0</v>
      </c>
      <c r="J39" s="674"/>
      <c r="K39" s="672">
        <f>F39*J39</f>
        <v>0</v>
      </c>
      <c r="L39" s="674"/>
      <c r="M39" s="672">
        <f>F39*L39</f>
        <v>0</v>
      </c>
      <c r="N39" s="674"/>
      <c r="O39" s="672">
        <f>F39*N39</f>
        <v>0</v>
      </c>
      <c r="P39" s="674"/>
      <c r="Q39" s="672">
        <f>F39*P39</f>
        <v>0</v>
      </c>
      <c r="R39" s="674"/>
      <c r="S39" s="672">
        <f>F39*R39</f>
        <v>0</v>
      </c>
      <c r="T39" s="674"/>
      <c r="U39" s="675">
        <f>F39*T39</f>
        <v>0</v>
      </c>
      <c r="V39" s="676">
        <f>H39+J39+L39+N39+P39+R39+T39</f>
        <v>0</v>
      </c>
      <c r="W39" s="677">
        <f>I39+K39+M39+O39+Q39+S39+U39</f>
        <v>0</v>
      </c>
      <c r="X39" s="676">
        <f>E39-V39</f>
        <v>4.3680000000000003</v>
      </c>
      <c r="Y39" s="677">
        <f>G39-W39</f>
        <v>912729.98</v>
      </c>
    </row>
    <row r="40" spans="1:35" s="338" customFormat="1" ht="15" x14ac:dyDescent="0.25">
      <c r="A40" s="680" t="s">
        <v>234</v>
      </c>
      <c r="B40" s="681" t="s">
        <v>55</v>
      </c>
      <c r="C40" s="670" t="s">
        <v>54</v>
      </c>
      <c r="D40" s="670" t="s">
        <v>56</v>
      </c>
      <c r="E40" s="682">
        <v>4.3680000000000003</v>
      </c>
      <c r="F40" s="672"/>
      <c r="G40" s="683"/>
      <c r="H40" s="684"/>
      <c r="I40" s="683"/>
      <c r="J40" s="684"/>
      <c r="K40" s="683"/>
      <c r="L40" s="684"/>
      <c r="M40" s="683"/>
      <c r="N40" s="684"/>
      <c r="O40" s="683"/>
      <c r="P40" s="684"/>
      <c r="Q40" s="683"/>
      <c r="R40" s="684"/>
      <c r="S40" s="683"/>
      <c r="T40" s="684"/>
      <c r="U40" s="685"/>
      <c r="V40" s="686">
        <f>H40+J40+L40+N40+P40+R40+T40</f>
        <v>0</v>
      </c>
      <c r="W40" s="687"/>
      <c r="X40" s="686">
        <f>E40-V40</f>
        <v>4.3680000000000003</v>
      </c>
      <c r="Y40" s="687"/>
    </row>
    <row r="41" spans="1:35" s="338" customFormat="1" ht="15" customHeight="1" x14ac:dyDescent="0.25">
      <c r="A41" s="661" t="s">
        <v>235</v>
      </c>
      <c r="B41" s="662"/>
      <c r="C41" s="663"/>
      <c r="D41" s="663"/>
      <c r="E41" s="663"/>
      <c r="F41" s="663"/>
      <c r="G41" s="663"/>
      <c r="H41" s="664"/>
      <c r="I41" s="663"/>
      <c r="J41" s="664"/>
      <c r="K41" s="663"/>
      <c r="L41" s="664"/>
      <c r="M41" s="663"/>
      <c r="N41" s="664"/>
      <c r="O41" s="663"/>
      <c r="P41" s="664"/>
      <c r="Q41" s="663"/>
      <c r="R41" s="664"/>
      <c r="S41" s="663"/>
      <c r="T41" s="664"/>
      <c r="U41" s="665"/>
      <c r="V41" s="666"/>
      <c r="W41" s="667"/>
      <c r="X41" s="666"/>
      <c r="Y41" s="667"/>
    </row>
    <row r="42" spans="1:35" s="338" customFormat="1" ht="56.25" x14ac:dyDescent="0.25">
      <c r="A42" s="668" t="s">
        <v>236</v>
      </c>
      <c r="B42" s="669" t="s">
        <v>629</v>
      </c>
      <c r="C42" s="670" t="s">
        <v>238</v>
      </c>
      <c r="D42" s="670" t="s">
        <v>239</v>
      </c>
      <c r="E42" s="705">
        <v>47.659599999999998</v>
      </c>
      <c r="F42" s="672">
        <f>G42/E42</f>
        <v>11614.35</v>
      </c>
      <c r="G42" s="672">
        <v>553535.17000000004</v>
      </c>
      <c r="H42" s="706"/>
      <c r="I42" s="672">
        <f>F42*H42</f>
        <v>0</v>
      </c>
      <c r="J42" s="706"/>
      <c r="K42" s="672">
        <f>F42*J42</f>
        <v>0</v>
      </c>
      <c r="L42" s="706"/>
      <c r="M42" s="672">
        <f t="shared" ref="M42:M45" si="8">F42*L42</f>
        <v>0</v>
      </c>
      <c r="N42" s="706">
        <v>1.488</v>
      </c>
      <c r="O42" s="672">
        <f>F42*N42</f>
        <v>17282.150000000001</v>
      </c>
      <c r="P42" s="706"/>
      <c r="Q42" s="672">
        <f t="shared" ref="Q42:Q45" si="9">F42*P42</f>
        <v>0</v>
      </c>
      <c r="R42" s="706"/>
      <c r="S42" s="672">
        <f t="shared" ref="S42:S45" si="10">F42*R42</f>
        <v>0</v>
      </c>
      <c r="T42" s="706"/>
      <c r="U42" s="675">
        <f t="shared" ref="U42:U45" si="11">F42*T42</f>
        <v>0</v>
      </c>
      <c r="V42" s="676">
        <f t="shared" ref="V42:W45" si="12">H42+J42+L42+N42+P42+R42+T42</f>
        <v>1.488</v>
      </c>
      <c r="W42" s="677">
        <f t="shared" si="12"/>
        <v>17282.150000000001</v>
      </c>
      <c r="X42" s="676">
        <f t="shared" ref="X42:X45" si="13">E42-V42</f>
        <v>46.171999999999997</v>
      </c>
      <c r="Y42" s="677">
        <f t="shared" ref="Y42:Y45" si="14">G42-W42</f>
        <v>536253.02</v>
      </c>
    </row>
    <row r="43" spans="1:35" s="338" customFormat="1" ht="33.75" x14ac:dyDescent="0.25">
      <c r="A43" s="668" t="s">
        <v>240</v>
      </c>
      <c r="B43" s="669" t="s">
        <v>241</v>
      </c>
      <c r="C43" s="670" t="s">
        <v>630</v>
      </c>
      <c r="D43" s="670" t="s">
        <v>242</v>
      </c>
      <c r="E43" s="702">
        <v>571.9</v>
      </c>
      <c r="F43" s="672">
        <f t="shared" ref="F43:F45" si="15">G43/E43</f>
        <v>298.33</v>
      </c>
      <c r="G43" s="672">
        <v>170613.37</v>
      </c>
      <c r="H43" s="703"/>
      <c r="I43" s="672">
        <f>F43*H43</f>
        <v>0</v>
      </c>
      <c r="J43" s="703"/>
      <c r="K43" s="672">
        <f>F43*J43</f>
        <v>0</v>
      </c>
      <c r="L43" s="703"/>
      <c r="M43" s="672">
        <f t="shared" si="8"/>
        <v>0</v>
      </c>
      <c r="N43" s="703">
        <v>17.899999999999999</v>
      </c>
      <c r="O43" s="672">
        <f>F43*N43</f>
        <v>5340.11</v>
      </c>
      <c r="P43" s="703"/>
      <c r="Q43" s="672">
        <f t="shared" si="9"/>
        <v>0</v>
      </c>
      <c r="R43" s="703"/>
      <c r="S43" s="672">
        <f t="shared" si="10"/>
        <v>0</v>
      </c>
      <c r="T43" s="703"/>
      <c r="U43" s="675">
        <f t="shared" si="11"/>
        <v>0</v>
      </c>
      <c r="V43" s="676">
        <f t="shared" si="12"/>
        <v>17.899999999999999</v>
      </c>
      <c r="W43" s="677">
        <f t="shared" si="12"/>
        <v>5340.11</v>
      </c>
      <c r="X43" s="676">
        <f t="shared" si="13"/>
        <v>554</v>
      </c>
      <c r="Y43" s="677">
        <f t="shared" si="14"/>
        <v>165273.26</v>
      </c>
    </row>
    <row r="44" spans="1:35" s="338" customFormat="1" ht="56.25" x14ac:dyDescent="0.25">
      <c r="A44" s="668" t="s">
        <v>243</v>
      </c>
      <c r="B44" s="691" t="s">
        <v>631</v>
      </c>
      <c r="C44" s="670" t="s">
        <v>245</v>
      </c>
      <c r="D44" s="670" t="s">
        <v>239</v>
      </c>
      <c r="E44" s="705">
        <v>20.565200000000001</v>
      </c>
      <c r="F44" s="672">
        <f t="shared" si="15"/>
        <v>14111.31</v>
      </c>
      <c r="G44" s="672">
        <v>290201.84999999998</v>
      </c>
      <c r="H44" s="706"/>
      <c r="I44" s="672">
        <f>F44*H44</f>
        <v>0</v>
      </c>
      <c r="J44" s="706"/>
      <c r="K44" s="672">
        <f>F44*J44</f>
        <v>0</v>
      </c>
      <c r="L44" s="706"/>
      <c r="M44" s="672">
        <f t="shared" si="8"/>
        <v>0</v>
      </c>
      <c r="N44" s="706"/>
      <c r="O44" s="672">
        <f t="shared" ref="O44:O45" si="16">F44*N44</f>
        <v>0</v>
      </c>
      <c r="P44" s="706"/>
      <c r="Q44" s="672">
        <f t="shared" si="9"/>
        <v>0</v>
      </c>
      <c r="R44" s="706"/>
      <c r="S44" s="672">
        <f t="shared" si="10"/>
        <v>0</v>
      </c>
      <c r="T44" s="706"/>
      <c r="U44" s="675">
        <f t="shared" si="11"/>
        <v>0</v>
      </c>
      <c r="V44" s="676">
        <f t="shared" si="12"/>
        <v>0</v>
      </c>
      <c r="W44" s="677">
        <f t="shared" si="12"/>
        <v>0</v>
      </c>
      <c r="X44" s="676">
        <f t="shared" si="13"/>
        <v>20.565000000000001</v>
      </c>
      <c r="Y44" s="677">
        <f t="shared" si="14"/>
        <v>290201.84999999998</v>
      </c>
    </row>
    <row r="45" spans="1:35" s="338" customFormat="1" ht="34.5" thickBot="1" x14ac:dyDescent="0.3">
      <c r="A45" s="719" t="s">
        <v>246</v>
      </c>
      <c r="B45" s="720" t="s">
        <v>247</v>
      </c>
      <c r="C45" s="670" t="s">
        <v>632</v>
      </c>
      <c r="D45" s="721" t="s">
        <v>242</v>
      </c>
      <c r="E45" s="722">
        <v>781.5</v>
      </c>
      <c r="F45" s="723">
        <f t="shared" si="15"/>
        <v>373.39</v>
      </c>
      <c r="G45" s="723">
        <v>291805.34999999998</v>
      </c>
      <c r="H45" s="724"/>
      <c r="I45" s="723">
        <f>F45*H45</f>
        <v>0</v>
      </c>
      <c r="J45" s="724"/>
      <c r="K45" s="723">
        <f>F45*J45</f>
        <v>0</v>
      </c>
      <c r="L45" s="724"/>
      <c r="M45" s="723">
        <f t="shared" si="8"/>
        <v>0</v>
      </c>
      <c r="N45" s="724"/>
      <c r="O45" s="723">
        <f t="shared" si="16"/>
        <v>0</v>
      </c>
      <c r="P45" s="724"/>
      <c r="Q45" s="723">
        <f t="shared" si="9"/>
        <v>0</v>
      </c>
      <c r="R45" s="724"/>
      <c r="S45" s="723">
        <f t="shared" si="10"/>
        <v>0</v>
      </c>
      <c r="T45" s="724"/>
      <c r="U45" s="725">
        <f t="shared" si="11"/>
        <v>0</v>
      </c>
      <c r="V45" s="726">
        <f t="shared" si="12"/>
        <v>0</v>
      </c>
      <c r="W45" s="727">
        <f t="shared" si="12"/>
        <v>0</v>
      </c>
      <c r="X45" s="726">
        <f t="shared" si="13"/>
        <v>781.5</v>
      </c>
      <c r="Y45" s="727">
        <f t="shared" si="14"/>
        <v>291805.34999999998</v>
      </c>
    </row>
    <row r="46" spans="1:35" s="338" customFormat="1" ht="13.5" customHeight="1" thickTop="1" x14ac:dyDescent="0.25">
      <c r="A46" s="728"/>
      <c r="B46" s="729" t="s">
        <v>271</v>
      </c>
      <c r="C46" s="730"/>
      <c r="D46" s="731"/>
      <c r="E46" s="731"/>
      <c r="F46" s="731"/>
      <c r="G46" s="732">
        <f>SUM(G8:G45)</f>
        <v>170247806.63999999</v>
      </c>
      <c r="H46" s="733"/>
      <c r="I46" s="732">
        <f>SUM(I8:I45)</f>
        <v>4223260.5</v>
      </c>
      <c r="J46" s="733"/>
      <c r="K46" s="732">
        <f>SUM(K8:K45)+0.02</f>
        <v>7512597.5700000003</v>
      </c>
      <c r="L46" s="733"/>
      <c r="M46" s="732">
        <v>9943426.7699999996</v>
      </c>
      <c r="N46" s="733"/>
      <c r="O46" s="732">
        <v>57090872.82</v>
      </c>
      <c r="P46" s="733"/>
      <c r="Q46" s="732">
        <v>13739707.5</v>
      </c>
      <c r="R46" s="733"/>
      <c r="S46" s="732">
        <f>SUM(S8:S45)</f>
        <v>0</v>
      </c>
      <c r="T46" s="733"/>
      <c r="U46" s="734">
        <f>SUM(U8:U45)</f>
        <v>0</v>
      </c>
      <c r="V46" s="735"/>
      <c r="W46" s="736">
        <v>100240572.58</v>
      </c>
      <c r="X46" s="735"/>
      <c r="Y46" s="736">
        <f>G46-W46</f>
        <v>70007234.060000002</v>
      </c>
      <c r="Z46" s="338">
        <v>69898192.700000003</v>
      </c>
      <c r="AI46" s="679"/>
    </row>
    <row r="47" spans="1:35" s="745" customFormat="1" ht="13.5" customHeight="1" x14ac:dyDescent="0.25">
      <c r="A47" s="737"/>
      <c r="B47" s="738" t="s">
        <v>633</v>
      </c>
      <c r="C47" s="739"/>
      <c r="D47" s="739"/>
      <c r="E47" s="739"/>
      <c r="F47" s="740"/>
      <c r="G47" s="740">
        <f>G46*0.0253738294118085</f>
        <v>4319838.8</v>
      </c>
      <c r="H47" s="741"/>
      <c r="I47" s="740">
        <v>0</v>
      </c>
      <c r="J47" s="741"/>
      <c r="K47" s="740">
        <v>0</v>
      </c>
      <c r="L47" s="741"/>
      <c r="M47" s="740">
        <v>0</v>
      </c>
      <c r="N47" s="741"/>
      <c r="O47" s="740">
        <v>0</v>
      </c>
      <c r="P47" s="741"/>
      <c r="Q47" s="740">
        <v>0</v>
      </c>
      <c r="R47" s="741"/>
      <c r="S47" s="740">
        <v>0</v>
      </c>
      <c r="T47" s="741"/>
      <c r="U47" s="742">
        <v>0</v>
      </c>
      <c r="V47" s="743"/>
      <c r="W47" s="744">
        <v>0</v>
      </c>
      <c r="X47" s="743"/>
      <c r="Y47" s="744">
        <v>0</v>
      </c>
      <c r="Z47" s="338"/>
      <c r="AI47" s="746"/>
    </row>
    <row r="48" spans="1:35" s="338" customFormat="1" ht="13.5" customHeight="1" x14ac:dyDescent="0.25">
      <c r="A48" s="747"/>
      <c r="B48" s="748" t="s">
        <v>634</v>
      </c>
      <c r="C48" s="730"/>
      <c r="D48" s="730"/>
      <c r="E48" s="730"/>
      <c r="F48" s="730"/>
      <c r="G48" s="749">
        <f>G46+G47</f>
        <v>174567645.44</v>
      </c>
      <c r="H48" s="750"/>
      <c r="I48" s="749">
        <f>I46-0.04</f>
        <v>4223260.46</v>
      </c>
      <c r="J48" s="750"/>
      <c r="K48" s="749">
        <f>K46</f>
        <v>7512597.5700000003</v>
      </c>
      <c r="L48" s="750"/>
      <c r="M48" s="749">
        <f>M46</f>
        <v>9943426.7699999996</v>
      </c>
      <c r="N48" s="750"/>
      <c r="O48" s="749">
        <f>O46</f>
        <v>57090872.82</v>
      </c>
      <c r="P48" s="750"/>
      <c r="Q48" s="749">
        <f>Q46</f>
        <v>13739707.5</v>
      </c>
      <c r="R48" s="750"/>
      <c r="S48" s="749">
        <f>S46</f>
        <v>0</v>
      </c>
      <c r="T48" s="750"/>
      <c r="U48" s="751">
        <f>U46</f>
        <v>0</v>
      </c>
      <c r="V48" s="752"/>
      <c r="W48" s="753">
        <f>W46</f>
        <v>100240572.58</v>
      </c>
      <c r="X48" s="752"/>
      <c r="Y48" s="753">
        <f>Y46</f>
        <v>70007234.060000002</v>
      </c>
      <c r="AI48" s="679"/>
    </row>
    <row r="49" spans="1:35" s="338" customFormat="1" ht="13.5" customHeight="1" x14ac:dyDescent="0.25">
      <c r="A49" s="754"/>
      <c r="B49" s="755" t="s">
        <v>635</v>
      </c>
      <c r="C49" s="756"/>
      <c r="D49" s="756"/>
      <c r="E49" s="756"/>
      <c r="F49" s="756"/>
      <c r="G49" s="757"/>
      <c r="H49" s="750"/>
      <c r="I49" s="758">
        <v>0.2</v>
      </c>
      <c r="J49" s="750"/>
      <c r="K49" s="758">
        <v>0.22</v>
      </c>
      <c r="L49" s="750"/>
      <c r="M49" s="758">
        <v>0.22</v>
      </c>
      <c r="N49" s="750"/>
      <c r="O49" s="758">
        <v>0.22</v>
      </c>
      <c r="P49" s="750"/>
      <c r="Q49" s="758">
        <v>0.22</v>
      </c>
      <c r="R49" s="750"/>
      <c r="S49" s="758">
        <v>0.22</v>
      </c>
      <c r="T49" s="750"/>
      <c r="U49" s="759">
        <v>0.22</v>
      </c>
      <c r="V49" s="752"/>
      <c r="W49" s="760"/>
      <c r="X49" s="752"/>
      <c r="Y49" s="760"/>
      <c r="AI49" s="679"/>
    </row>
    <row r="50" spans="1:35" s="338" customFormat="1" ht="13.5" customHeight="1" thickBot="1" x14ac:dyDescent="0.3">
      <c r="A50" s="761"/>
      <c r="B50" s="762" t="s">
        <v>634</v>
      </c>
      <c r="C50" s="763"/>
      <c r="D50" s="763"/>
      <c r="E50" s="763"/>
      <c r="F50" s="763"/>
      <c r="G50" s="764"/>
      <c r="H50" s="765"/>
      <c r="I50" s="764">
        <f>I48*1.2</f>
        <v>5067912.55</v>
      </c>
      <c r="J50" s="765"/>
      <c r="K50" s="764">
        <f>K48*1.22</f>
        <v>9165369.0399999991</v>
      </c>
      <c r="L50" s="765"/>
      <c r="M50" s="764">
        <f>M48*1.22</f>
        <v>12130980.66</v>
      </c>
      <c r="N50" s="765"/>
      <c r="O50" s="764">
        <f>O48*1.22</f>
        <v>69650864.840000004</v>
      </c>
      <c r="P50" s="765"/>
      <c r="Q50" s="764">
        <f>Q48*1.22</f>
        <v>16762443.15</v>
      </c>
      <c r="R50" s="765"/>
      <c r="S50" s="764">
        <f>S48*1.22</f>
        <v>0</v>
      </c>
      <c r="T50" s="765"/>
      <c r="U50" s="766">
        <f>U48*1.22</f>
        <v>0</v>
      </c>
      <c r="V50" s="767"/>
      <c r="W50" s="768">
        <f>I50+K50+M50+O50+Q50+S50+U50</f>
        <v>112777570.23999999</v>
      </c>
      <c r="X50" s="767"/>
      <c r="Y50" s="768"/>
      <c r="AI50" s="679"/>
    </row>
    <row r="54" spans="1:35" ht="11.25" customHeight="1" x14ac:dyDescent="0.2">
      <c r="D54" s="769" t="s">
        <v>637</v>
      </c>
      <c r="E54" s="775">
        <f>E8+E9+E12+E15+E18+E21+E26+E29+E39</f>
        <v>2078.02</v>
      </c>
    </row>
    <row r="55" spans="1:35" ht="11.25" customHeight="1" x14ac:dyDescent="0.2">
      <c r="D55" s="769" t="s">
        <v>638</v>
      </c>
      <c r="E55" s="775">
        <f>E54/1.04</f>
        <v>1998.1</v>
      </c>
    </row>
  </sheetData>
  <autoFilter ref="A6:AM50" xr:uid="{00000000-0001-0000-0000-000000000000}"/>
  <mergeCells count="9">
    <mergeCell ref="T4:U4"/>
    <mergeCell ref="V4:W4"/>
    <mergeCell ref="X4:Y4"/>
    <mergeCell ref="H4:I4"/>
    <mergeCell ref="J4:K4"/>
    <mergeCell ref="L4:M4"/>
    <mergeCell ref="N4:O4"/>
    <mergeCell ref="P4:Q4"/>
    <mergeCell ref="R4:S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A30A1-E3F6-45BF-8F43-992DFB78579D}">
  <sheetPr>
    <tabColor rgb="FFFFFF00"/>
    <pageSetUpPr fitToPage="1"/>
  </sheetPr>
  <dimension ref="A1:DM1975"/>
  <sheetViews>
    <sheetView topLeftCell="A26" workbookViewId="0">
      <pane ySplit="12" topLeftCell="A112" activePane="bottomLeft" state="frozen"/>
      <selection activeCell="C26" sqref="C26"/>
      <selection pane="bottomLeft" activeCell="U87" sqref="U87"/>
    </sheetView>
  </sheetViews>
  <sheetFormatPr defaultColWidth="9.140625" defaultRowHeight="12.75" customHeight="1" outlineLevelRow="1" x14ac:dyDescent="0.2"/>
  <cols>
    <col min="1" max="1" width="5.28515625" style="334" customWidth="1"/>
    <col min="2" max="2" width="5.28515625" style="95" customWidth="1"/>
    <col min="3" max="3" width="30.7109375" style="131" customWidth="1"/>
    <col min="4" max="4" width="10.7109375" style="335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11" customWidth="1"/>
    <col min="9" max="9" width="11.42578125" style="311" customWidth="1"/>
    <col min="10" max="11" width="11.42578125" style="151" hidden="1" customWidth="1"/>
    <col min="12" max="12" width="11.42578125" style="151" customWidth="1"/>
    <col min="13" max="14" width="11.42578125" style="151" hidden="1" customWidth="1"/>
    <col min="15" max="15" width="11.42578125" style="151" customWidth="1"/>
    <col min="16" max="17" width="11.42578125" style="151" hidden="1" customWidth="1"/>
    <col min="18" max="18" width="11.42578125" style="151" customWidth="1"/>
    <col min="19" max="20" width="11.42578125" style="151" hidden="1" customWidth="1"/>
    <col min="21" max="21" width="11.42578125" style="151" customWidth="1"/>
    <col min="22" max="23" width="11.42578125" style="151" hidden="1" customWidth="1"/>
    <col min="24" max="27" width="11.42578125" style="151" customWidth="1"/>
    <col min="28" max="33" width="82.28515625" style="336" customWidth="1"/>
    <col min="34" max="35" width="22.85546875" style="324" customWidth="1"/>
    <col min="36" max="41" width="82.28515625" style="336" customWidth="1"/>
    <col min="42" max="43" width="22.85546875" style="324" customWidth="1"/>
    <col min="44" max="55" width="82.28515625" style="336" customWidth="1"/>
    <col min="56" max="57" width="25.42578125" style="324" customWidth="1"/>
    <col min="58" max="59" width="22.85546875" style="324" customWidth="1"/>
    <col min="60" max="61" width="25.42578125" style="324" customWidth="1"/>
    <col min="62" max="63" width="22.85546875" style="324" customWidth="1"/>
    <col min="64" max="65" width="25.42578125" style="324" customWidth="1"/>
    <col min="66" max="67" width="22.85546875" style="324" customWidth="1"/>
    <col min="68" max="74" width="74.42578125" style="336" customWidth="1"/>
    <col min="75" max="77" width="26.85546875" style="337" customWidth="1"/>
    <col min="78" max="80" width="36.85546875" style="325" customWidth="1"/>
    <col min="81" max="83" width="26.85546875" style="337" customWidth="1"/>
    <col min="84" max="86" width="36.85546875" style="325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1036">
        <v>322006</v>
      </c>
      <c r="K5" s="1037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446" t="s">
        <v>143</v>
      </c>
      <c r="B6" s="447"/>
      <c r="C6" s="1038" t="s">
        <v>106</v>
      </c>
      <c r="D6" s="1039"/>
      <c r="E6" s="1039"/>
      <c r="F6" s="1039"/>
      <c r="G6" s="1039"/>
      <c r="H6" s="1039"/>
      <c r="I6" s="112" t="s">
        <v>4</v>
      </c>
      <c r="J6" s="1040" t="s">
        <v>107</v>
      </c>
      <c r="K6" s="1041"/>
      <c r="L6" s="112"/>
      <c r="M6" s="111"/>
      <c r="N6" s="111"/>
      <c r="P6" s="83"/>
      <c r="Q6" s="448"/>
      <c r="R6" s="448" t="s">
        <v>5</v>
      </c>
      <c r="S6" s="448" t="s">
        <v>5</v>
      </c>
      <c r="T6" s="448" t="s">
        <v>5</v>
      </c>
      <c r="U6" s="448" t="s">
        <v>5</v>
      </c>
      <c r="V6" s="448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446"/>
      <c r="B7" s="449"/>
      <c r="C7" s="450"/>
      <c r="D7" s="118" t="s">
        <v>144</v>
      </c>
      <c r="E7" s="310"/>
      <c r="G7" s="451"/>
      <c r="H7" s="452"/>
      <c r="I7" s="122"/>
      <c r="J7" s="1040"/>
      <c r="K7" s="1041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446" t="s">
        <v>145</v>
      </c>
      <c r="B8" s="447"/>
      <c r="C8" s="1038" t="s">
        <v>109</v>
      </c>
      <c r="D8" s="1039"/>
      <c r="E8" s="1039"/>
      <c r="F8" s="1039"/>
      <c r="G8" s="1039"/>
      <c r="H8" s="1039"/>
      <c r="I8" s="112" t="s">
        <v>4</v>
      </c>
      <c r="J8" s="1040" t="s">
        <v>110</v>
      </c>
      <c r="K8" s="1041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448" t="s">
        <v>5</v>
      </c>
      <c r="Z8" s="448" t="s">
        <v>5</v>
      </c>
      <c r="AA8" s="448" t="s">
        <v>5</v>
      </c>
      <c r="AB8" s="448" t="s">
        <v>5</v>
      </c>
      <c r="AC8" s="448" t="s">
        <v>5</v>
      </c>
      <c r="AD8" s="448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446"/>
      <c r="B9" s="449"/>
      <c r="C9" s="450"/>
      <c r="D9" s="118" t="s">
        <v>144</v>
      </c>
      <c r="E9" s="310"/>
      <c r="G9" s="451"/>
      <c r="H9" s="452"/>
      <c r="I9" s="453"/>
      <c r="J9" s="454"/>
      <c r="K9" s="45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446" t="s">
        <v>146</v>
      </c>
      <c r="B10" s="447"/>
      <c r="C10" s="1038" t="s">
        <v>147</v>
      </c>
      <c r="D10" s="1039"/>
      <c r="E10" s="1039"/>
      <c r="F10" s="1039"/>
      <c r="G10" s="1039"/>
      <c r="H10" s="1039"/>
      <c r="I10" s="448"/>
      <c r="J10" s="456"/>
      <c r="K10" s="615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448" t="s">
        <v>9</v>
      </c>
      <c r="AH10" s="448" t="s">
        <v>5</v>
      </c>
      <c r="AI10" s="448" t="s">
        <v>5</v>
      </c>
      <c r="AJ10" s="448" t="s">
        <v>5</v>
      </c>
      <c r="AK10" s="448" t="s">
        <v>5</v>
      </c>
      <c r="AL10" s="448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457"/>
      <c r="B11" s="449"/>
      <c r="C11" s="450"/>
      <c r="D11" s="118" t="s">
        <v>148</v>
      </c>
      <c r="E11" s="310"/>
      <c r="G11" s="451"/>
      <c r="H11" s="452"/>
      <c r="I11" s="453"/>
      <c r="J11" s="454"/>
      <c r="K11" s="45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451" t="s">
        <v>149</v>
      </c>
      <c r="B12" s="447"/>
      <c r="C12" s="1038" t="s">
        <v>112</v>
      </c>
      <c r="D12" s="1039"/>
      <c r="E12" s="1039"/>
      <c r="F12" s="1039"/>
      <c r="G12" s="1039"/>
      <c r="H12" s="1039"/>
      <c r="I12" s="448"/>
      <c r="J12" s="456"/>
      <c r="K12" s="615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448" t="s">
        <v>12</v>
      </c>
      <c r="AN12" s="448" t="s">
        <v>5</v>
      </c>
      <c r="AO12" s="448" t="s">
        <v>5</v>
      </c>
      <c r="AP12" s="448" t="s">
        <v>5</v>
      </c>
      <c r="AQ12" s="448" t="s">
        <v>5</v>
      </c>
      <c r="AR12" s="448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458"/>
      <c r="D13" s="118" t="s">
        <v>150</v>
      </c>
      <c r="E13" s="310"/>
      <c r="G13" s="451"/>
      <c r="H13" s="452"/>
      <c r="I13" s="453"/>
      <c r="J13" s="454"/>
      <c r="K13" s="45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894"/>
      <c r="K14" s="1042"/>
      <c r="L14" s="112"/>
      <c r="M14" s="459"/>
      <c r="N14" s="459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1035" t="s">
        <v>16</v>
      </c>
      <c r="I15" s="1035"/>
      <c r="J15" s="1033" t="s">
        <v>113</v>
      </c>
      <c r="K15" s="1034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310" t="s">
        <v>5</v>
      </c>
      <c r="AV15" s="310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1035" t="s">
        <v>17</v>
      </c>
      <c r="I16" s="1035"/>
      <c r="J16" s="1033" t="s">
        <v>114</v>
      </c>
      <c r="K16" s="1034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310" t="s">
        <v>5</v>
      </c>
      <c r="AZ16" s="310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882" t="s">
        <v>16</v>
      </c>
      <c r="I17" s="1032"/>
      <c r="J17" s="1033" t="s">
        <v>45</v>
      </c>
      <c r="K17" s="1034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310" t="s">
        <v>5</v>
      </c>
      <c r="AV17" s="310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882" t="s">
        <v>17</v>
      </c>
      <c r="I18" s="1032"/>
      <c r="J18" s="1033" t="s">
        <v>116</v>
      </c>
      <c r="K18" s="1034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310" t="s">
        <v>5</v>
      </c>
      <c r="AZ18" s="310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882" t="s">
        <v>16</v>
      </c>
      <c r="I19" s="1032"/>
      <c r="J19" s="1033" t="s">
        <v>25</v>
      </c>
      <c r="K19" s="1034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310" t="s">
        <v>5</v>
      </c>
      <c r="AV19" s="310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882" t="s">
        <v>17</v>
      </c>
      <c r="I20" s="1032"/>
      <c r="J20" s="1033" t="s">
        <v>117</v>
      </c>
      <c r="K20" s="1034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310" t="s">
        <v>5</v>
      </c>
      <c r="AZ20" s="310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1035" t="s">
        <v>18</v>
      </c>
      <c r="I21" s="1035"/>
      <c r="J21" s="1033"/>
      <c r="K21" s="1034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310" t="s">
        <v>5</v>
      </c>
      <c r="BD21" s="310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460"/>
      <c r="K22" s="460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887" t="s">
        <v>153</v>
      </c>
      <c r="E25" s="887"/>
      <c r="F25" s="887"/>
      <c r="G25" s="887"/>
      <c r="H25" s="887"/>
      <c r="I25" s="887"/>
      <c r="J25" s="88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879" t="s">
        <v>158</v>
      </c>
      <c r="B32" s="879"/>
      <c r="C32" s="879"/>
      <c r="D32" s="880" t="s">
        <v>582</v>
      </c>
      <c r="E32" s="880"/>
      <c r="F32" s="880"/>
      <c r="G32" s="880"/>
      <c r="H32" s="880"/>
      <c r="I32" s="881"/>
      <c r="J32" s="881"/>
      <c r="K32" s="881"/>
      <c r="L32" s="881"/>
      <c r="M32" s="881"/>
      <c r="N32" s="54" t="s">
        <v>326</v>
      </c>
      <c r="O32" s="54"/>
      <c r="P32" s="54"/>
      <c r="Q32" s="55"/>
      <c r="R32" s="308"/>
      <c r="S32" s="308"/>
      <c r="T32" s="308"/>
      <c r="U32" s="308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12"/>
      <c r="B34" s="313"/>
      <c r="C34" s="312"/>
      <c r="D34" s="314"/>
      <c r="E34" s="315"/>
      <c r="F34" s="316"/>
      <c r="G34" s="316"/>
      <c r="H34" s="316"/>
      <c r="I34" s="316"/>
      <c r="J34" s="31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8" customFormat="1" ht="22.5" customHeight="1" x14ac:dyDescent="0.25">
      <c r="A35" s="877" t="s">
        <v>28</v>
      </c>
      <c r="B35" s="877"/>
      <c r="C35" s="877" t="s">
        <v>162</v>
      </c>
      <c r="D35" s="878" t="s">
        <v>163</v>
      </c>
      <c r="E35" s="877" t="s">
        <v>164</v>
      </c>
      <c r="F35" s="877" t="s">
        <v>165</v>
      </c>
      <c r="G35" s="877" t="s">
        <v>166</v>
      </c>
      <c r="H35" s="877" t="s">
        <v>167</v>
      </c>
      <c r="I35" s="877" t="s">
        <v>168</v>
      </c>
      <c r="J35" s="877"/>
      <c r="K35" s="877"/>
      <c r="L35" s="877"/>
      <c r="M35" s="877"/>
      <c r="N35" s="877"/>
      <c r="O35" s="877"/>
      <c r="P35" s="877"/>
      <c r="Q35" s="877"/>
      <c r="R35" s="877"/>
      <c r="S35" s="877"/>
      <c r="T35" s="877"/>
      <c r="U35" s="877"/>
      <c r="V35" s="877"/>
      <c r="W35" s="877"/>
      <c r="X35" s="877"/>
      <c r="Y35" s="877"/>
      <c r="Z35" s="877" t="s">
        <v>583</v>
      </c>
      <c r="AA35" s="877"/>
      <c r="AB35" s="317"/>
      <c r="AC35" s="310"/>
      <c r="AD35" s="310"/>
      <c r="AE35" s="310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0"/>
      <c r="BM35" s="310"/>
      <c r="BN35" s="310"/>
      <c r="BO35" s="310"/>
      <c r="BP35" s="310"/>
      <c r="BQ35" s="310"/>
      <c r="BR35" s="310"/>
      <c r="BS35" s="310"/>
      <c r="BT35" s="310"/>
      <c r="BU35" s="310"/>
      <c r="BV35" s="310"/>
      <c r="BZ35" s="319"/>
      <c r="CA35" s="319"/>
      <c r="CB35" s="319"/>
      <c r="CF35" s="319"/>
      <c r="CG35" s="319"/>
      <c r="CH35" s="319"/>
    </row>
    <row r="36" spans="1:86" s="318" customFormat="1" ht="36" customHeight="1" x14ac:dyDescent="0.25">
      <c r="A36" s="877" t="s">
        <v>170</v>
      </c>
      <c r="B36" s="878" t="s">
        <v>171</v>
      </c>
      <c r="C36" s="877"/>
      <c r="D36" s="878"/>
      <c r="E36" s="877"/>
      <c r="F36" s="877"/>
      <c r="G36" s="877"/>
      <c r="H36" s="877"/>
      <c r="I36" s="877" t="s">
        <v>172</v>
      </c>
      <c r="J36" s="877"/>
      <c r="K36" s="877"/>
      <c r="L36" s="877" t="s">
        <v>174</v>
      </c>
      <c r="M36" s="877"/>
      <c r="N36" s="877"/>
      <c r="O36" s="877" t="s">
        <v>332</v>
      </c>
      <c r="P36" s="877"/>
      <c r="Q36" s="877"/>
      <c r="R36" s="877" t="s">
        <v>584</v>
      </c>
      <c r="S36" s="877"/>
      <c r="T36" s="877"/>
      <c r="U36" s="877" t="s">
        <v>585</v>
      </c>
      <c r="V36" s="877"/>
      <c r="W36" s="877"/>
      <c r="X36" s="877" t="s">
        <v>586</v>
      </c>
      <c r="Y36" s="877"/>
      <c r="Z36" s="877"/>
      <c r="AA36" s="877"/>
      <c r="AB36" s="317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310"/>
      <c r="BS36" s="310"/>
      <c r="BT36" s="310"/>
      <c r="BU36" s="310"/>
      <c r="BV36" s="310"/>
      <c r="BZ36" s="319"/>
      <c r="CA36" s="319"/>
      <c r="CB36" s="319"/>
      <c r="CF36" s="319"/>
      <c r="CG36" s="319"/>
      <c r="CH36" s="319"/>
    </row>
    <row r="37" spans="1:86" s="318" customFormat="1" ht="90" customHeight="1" x14ac:dyDescent="0.25">
      <c r="A37" s="877"/>
      <c r="B37" s="878"/>
      <c r="C37" s="877"/>
      <c r="D37" s="878"/>
      <c r="E37" s="877"/>
      <c r="F37" s="877"/>
      <c r="G37" s="877"/>
      <c r="H37" s="877"/>
      <c r="I37" s="626" t="s">
        <v>176</v>
      </c>
      <c r="J37" s="626" t="s">
        <v>177</v>
      </c>
      <c r="K37" s="626" t="s">
        <v>178</v>
      </c>
      <c r="L37" s="626" t="s">
        <v>176</v>
      </c>
      <c r="M37" s="626" t="s">
        <v>177</v>
      </c>
      <c r="N37" s="626" t="s">
        <v>178</v>
      </c>
      <c r="O37" s="626" t="s">
        <v>176</v>
      </c>
      <c r="P37" s="626" t="s">
        <v>177</v>
      </c>
      <c r="Q37" s="626" t="s">
        <v>178</v>
      </c>
      <c r="R37" s="626" t="s">
        <v>176</v>
      </c>
      <c r="S37" s="626" t="s">
        <v>177</v>
      </c>
      <c r="T37" s="626" t="s">
        <v>178</v>
      </c>
      <c r="U37" s="626" t="s">
        <v>176</v>
      </c>
      <c r="V37" s="626" t="s">
        <v>177</v>
      </c>
      <c r="W37" s="626" t="s">
        <v>178</v>
      </c>
      <c r="X37" s="626" t="s">
        <v>176</v>
      </c>
      <c r="Y37" s="626" t="s">
        <v>177</v>
      </c>
      <c r="Z37" s="626" t="s">
        <v>176</v>
      </c>
      <c r="AA37" s="626" t="s">
        <v>177</v>
      </c>
      <c r="AB37" s="317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Z37" s="319"/>
      <c r="CA37" s="319"/>
      <c r="CB37" s="319"/>
      <c r="CF37" s="319"/>
      <c r="CG37" s="319"/>
      <c r="CH37" s="319"/>
    </row>
    <row r="38" spans="1:86" s="318" customFormat="1" ht="12.75" customHeight="1" x14ac:dyDescent="0.25">
      <c r="A38" s="321">
        <v>1</v>
      </c>
      <c r="B38" s="321">
        <v>2</v>
      </c>
      <c r="C38" s="321">
        <v>3</v>
      </c>
      <c r="D38" s="321">
        <v>4</v>
      </c>
      <c r="E38" s="321">
        <v>5</v>
      </c>
      <c r="F38" s="321">
        <v>6</v>
      </c>
      <c r="G38" s="321">
        <v>7</v>
      </c>
      <c r="H38" s="321">
        <v>8</v>
      </c>
      <c r="I38" s="321">
        <v>9</v>
      </c>
      <c r="J38" s="321">
        <v>10</v>
      </c>
      <c r="K38" s="321">
        <v>11</v>
      </c>
      <c r="L38" s="321">
        <v>12</v>
      </c>
      <c r="M38" s="321">
        <v>13</v>
      </c>
      <c r="N38" s="321">
        <v>14</v>
      </c>
      <c r="O38" s="321">
        <v>15</v>
      </c>
      <c r="P38" s="321">
        <v>16</v>
      </c>
      <c r="Q38" s="321">
        <v>17</v>
      </c>
      <c r="R38" s="321">
        <v>18</v>
      </c>
      <c r="S38" s="321">
        <v>19</v>
      </c>
      <c r="T38" s="321">
        <v>20</v>
      </c>
      <c r="U38" s="321">
        <v>21</v>
      </c>
      <c r="V38" s="321">
        <v>22</v>
      </c>
      <c r="W38" s="321">
        <v>23</v>
      </c>
      <c r="X38" s="321">
        <v>24</v>
      </c>
      <c r="Y38" s="321">
        <v>25</v>
      </c>
      <c r="Z38" s="321">
        <v>26</v>
      </c>
      <c r="AA38" s="321">
        <v>27</v>
      </c>
      <c r="AB38" s="317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Z38" s="319"/>
      <c r="CA38" s="319"/>
      <c r="CB38" s="319"/>
      <c r="CF38" s="319"/>
      <c r="CG38" s="319"/>
      <c r="CH38" s="319"/>
    </row>
    <row r="39" spans="1:86" s="323" customFormat="1" ht="15.75" customHeight="1" x14ac:dyDescent="0.25">
      <c r="A39" s="875" t="s">
        <v>44</v>
      </c>
      <c r="B39" s="867"/>
      <c r="C39" s="867"/>
      <c r="D39" s="867"/>
      <c r="E39" s="867"/>
      <c r="F39" s="867"/>
      <c r="G39" s="867"/>
      <c r="H39" s="867"/>
      <c r="I39" s="867"/>
      <c r="J39" s="867"/>
      <c r="K39" s="867"/>
      <c r="L39" s="867"/>
      <c r="M39" s="867"/>
      <c r="N39" s="867"/>
      <c r="O39" s="867"/>
      <c r="P39" s="867"/>
      <c r="Q39" s="867"/>
      <c r="R39" s="867"/>
      <c r="S39" s="867"/>
      <c r="T39" s="867"/>
      <c r="U39" s="867"/>
      <c r="V39" s="867"/>
      <c r="W39" s="867"/>
      <c r="X39" s="867"/>
      <c r="Y39" s="867"/>
      <c r="Z39" s="867"/>
      <c r="AA39" s="867"/>
      <c r="AB39" s="322"/>
      <c r="AH39" s="324"/>
      <c r="AI39" s="324"/>
      <c r="AP39" s="324"/>
      <c r="AQ39" s="324"/>
      <c r="BD39" s="324"/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24"/>
      <c r="BW39" s="325"/>
      <c r="BX39" s="325"/>
      <c r="BY39" s="325"/>
      <c r="BZ39" s="325"/>
      <c r="CA39" s="325"/>
      <c r="CB39" s="325"/>
      <c r="CC39" s="325"/>
      <c r="CD39" s="325"/>
      <c r="CE39" s="325"/>
      <c r="CF39" s="325"/>
      <c r="CG39" s="325"/>
      <c r="CH39" s="325"/>
    </row>
    <row r="40" spans="1:86" s="323" customFormat="1" ht="45" x14ac:dyDescent="0.25">
      <c r="A40" s="326" t="s">
        <v>45</v>
      </c>
      <c r="B40" s="326" t="s">
        <v>45</v>
      </c>
      <c r="C40" s="327" t="s">
        <v>47</v>
      </c>
      <c r="D40" s="327" t="s">
        <v>179</v>
      </c>
      <c r="E40" s="326" t="s">
        <v>48</v>
      </c>
      <c r="F40" s="328">
        <v>664.69</v>
      </c>
      <c r="G40" s="329">
        <v>404.35199999999998</v>
      </c>
      <c r="H40" s="328">
        <v>4649439.72</v>
      </c>
      <c r="I40" s="329">
        <v>17.760999999999999</v>
      </c>
      <c r="J40" s="328">
        <v>204224.78</v>
      </c>
      <c r="K40" s="328">
        <v>204224.78</v>
      </c>
      <c r="L40" s="329">
        <v>34.200000000000003</v>
      </c>
      <c r="M40" s="328">
        <v>393248.56</v>
      </c>
      <c r="N40" s="328">
        <v>597473.34</v>
      </c>
      <c r="O40" s="329">
        <v>58.234999999999999</v>
      </c>
      <c r="P40" s="328">
        <v>669614.89</v>
      </c>
      <c r="Q40" s="328">
        <v>1267088.23</v>
      </c>
      <c r="R40" s="329">
        <v>114.59399999999999</v>
      </c>
      <c r="S40" s="328">
        <v>1317658.6000000001</v>
      </c>
      <c r="T40" s="328">
        <v>2584746.83</v>
      </c>
      <c r="U40" s="329">
        <v>45.13</v>
      </c>
      <c r="V40" s="328">
        <v>518927.1</v>
      </c>
      <c r="W40" s="328">
        <v>3103673.93</v>
      </c>
      <c r="X40" s="329">
        <v>269.92</v>
      </c>
      <c r="Y40" s="328">
        <v>3103673.93</v>
      </c>
      <c r="Z40" s="329">
        <v>134.43199999999999</v>
      </c>
      <c r="AA40" s="328">
        <v>1545765.79</v>
      </c>
      <c r="AB40" s="322"/>
      <c r="AH40" s="324"/>
      <c r="AI40" s="324"/>
      <c r="AP40" s="324"/>
      <c r="AQ40" s="324"/>
      <c r="BD40" s="324"/>
      <c r="BE40" s="324"/>
      <c r="BF40" s="324"/>
      <c r="BG40" s="324"/>
      <c r="BH40" s="324"/>
      <c r="BI40" s="324"/>
      <c r="BJ40" s="324"/>
      <c r="BK40" s="324"/>
      <c r="BL40" s="324"/>
      <c r="BM40" s="324"/>
      <c r="BN40" s="324"/>
      <c r="BO40" s="324"/>
      <c r="BW40" s="325"/>
      <c r="BX40" s="325"/>
      <c r="BY40" s="325"/>
      <c r="BZ40" s="325"/>
      <c r="CA40" s="325"/>
      <c r="CB40" s="325"/>
      <c r="CC40" s="325"/>
      <c r="CD40" s="325"/>
      <c r="CE40" s="325"/>
      <c r="CF40" s="325"/>
      <c r="CG40" s="325"/>
      <c r="CH40" s="325"/>
    </row>
    <row r="41" spans="1:86" s="323" customFormat="1" ht="45" x14ac:dyDescent="0.25">
      <c r="A41" s="326" t="s">
        <v>25</v>
      </c>
      <c r="B41" s="326" t="s">
        <v>25</v>
      </c>
      <c r="C41" s="327" t="s">
        <v>180</v>
      </c>
      <c r="D41" s="327" t="s">
        <v>181</v>
      </c>
      <c r="E41" s="326" t="s">
        <v>48</v>
      </c>
      <c r="F41" s="328">
        <v>360.31</v>
      </c>
      <c r="G41" s="329">
        <v>9.2560000000000002</v>
      </c>
      <c r="H41" s="328">
        <v>55271.85</v>
      </c>
      <c r="I41" s="329" t="s">
        <v>5</v>
      </c>
      <c r="J41" s="328" t="s">
        <v>5</v>
      </c>
      <c r="K41" s="328" t="s">
        <v>5</v>
      </c>
      <c r="L41" s="329" t="s">
        <v>5</v>
      </c>
      <c r="M41" s="328" t="s">
        <v>5</v>
      </c>
      <c r="N41" s="328" t="s">
        <v>5</v>
      </c>
      <c r="O41" s="329" t="s">
        <v>5</v>
      </c>
      <c r="P41" s="328" t="s">
        <v>5</v>
      </c>
      <c r="Q41" s="328" t="s">
        <v>5</v>
      </c>
      <c r="R41" s="329">
        <v>8.5419999999999998</v>
      </c>
      <c r="S41" s="328">
        <v>51008.23</v>
      </c>
      <c r="T41" s="328">
        <v>51008.23</v>
      </c>
      <c r="U41" s="329">
        <v>0.71399999999999997</v>
      </c>
      <c r="V41" s="328">
        <v>4263.62</v>
      </c>
      <c r="W41" s="328">
        <v>55271.85</v>
      </c>
      <c r="X41" s="329">
        <v>9.2560000000000002</v>
      </c>
      <c r="Y41" s="328">
        <v>55271.85</v>
      </c>
      <c r="Z41" s="329" t="s">
        <v>5</v>
      </c>
      <c r="AA41" s="328" t="s">
        <v>5</v>
      </c>
      <c r="AB41" s="322"/>
      <c r="AH41" s="324"/>
      <c r="AI41" s="324"/>
      <c r="AP41" s="324"/>
      <c r="AQ41" s="324"/>
      <c r="BD41" s="324"/>
      <c r="BE41" s="324"/>
      <c r="BF41" s="324"/>
      <c r="BG41" s="324"/>
      <c r="BH41" s="324"/>
      <c r="BI41" s="324"/>
      <c r="BJ41" s="324"/>
      <c r="BK41" s="324"/>
      <c r="BL41" s="324"/>
      <c r="BM41" s="324"/>
      <c r="BN41" s="324"/>
      <c r="BO41" s="324"/>
      <c r="BW41" s="325"/>
      <c r="BX41" s="325"/>
      <c r="BY41" s="325"/>
      <c r="BZ41" s="325"/>
      <c r="CA41" s="325"/>
      <c r="CB41" s="325"/>
      <c r="CC41" s="325"/>
      <c r="CD41" s="325"/>
      <c r="CE41" s="325"/>
      <c r="CF41" s="325"/>
      <c r="CG41" s="325"/>
      <c r="CH41" s="325"/>
    </row>
    <row r="42" spans="1:86" s="323" customFormat="1" ht="45" x14ac:dyDescent="0.25">
      <c r="A42" s="326" t="s">
        <v>53</v>
      </c>
      <c r="B42" s="326" t="s">
        <v>60</v>
      </c>
      <c r="C42" s="327" t="s">
        <v>55</v>
      </c>
      <c r="D42" s="327" t="s">
        <v>371</v>
      </c>
      <c r="E42" s="326" t="s">
        <v>56</v>
      </c>
      <c r="F42" s="328">
        <v>17898.38</v>
      </c>
      <c r="G42" s="329">
        <v>126.503</v>
      </c>
      <c r="H42" s="328">
        <v>19607961.309999999</v>
      </c>
      <c r="I42" s="329">
        <v>17.760999999999999</v>
      </c>
      <c r="J42" s="328">
        <v>2752954.48</v>
      </c>
      <c r="K42" s="328">
        <v>2752954.48</v>
      </c>
      <c r="L42" s="329">
        <v>34.200000000000003</v>
      </c>
      <c r="M42" s="328">
        <v>5300999</v>
      </c>
      <c r="N42" s="328">
        <v>8053953.4800000004</v>
      </c>
      <c r="O42" s="329">
        <v>55.994</v>
      </c>
      <c r="P42" s="328">
        <v>8679068.3699999992</v>
      </c>
      <c r="Q42" s="328">
        <v>16733021.85</v>
      </c>
      <c r="R42" s="329">
        <v>18.547999999999998</v>
      </c>
      <c r="S42" s="328">
        <v>2874939.46</v>
      </c>
      <c r="T42" s="328">
        <v>19607961.309999999</v>
      </c>
      <c r="U42" s="329" t="s">
        <v>5</v>
      </c>
      <c r="V42" s="328" t="s">
        <v>5</v>
      </c>
      <c r="W42" s="328">
        <v>19607961.309999999</v>
      </c>
      <c r="X42" s="329">
        <v>126.503</v>
      </c>
      <c r="Y42" s="328">
        <v>19607961.309999999</v>
      </c>
      <c r="Z42" s="329" t="s">
        <v>5</v>
      </c>
      <c r="AA42" s="328" t="s">
        <v>5</v>
      </c>
      <c r="AB42" s="322"/>
      <c r="AH42" s="324"/>
      <c r="AI42" s="324"/>
      <c r="AP42" s="324"/>
      <c r="AQ42" s="324"/>
      <c r="BD42" s="324"/>
      <c r="BE42" s="324"/>
      <c r="BF42" s="324"/>
      <c r="BG42" s="324"/>
      <c r="BH42" s="324"/>
      <c r="BI42" s="324"/>
      <c r="BJ42" s="324"/>
      <c r="BK42" s="324"/>
      <c r="BL42" s="324"/>
      <c r="BM42" s="324"/>
      <c r="BN42" s="324"/>
      <c r="BO42" s="324"/>
      <c r="BW42" s="325"/>
      <c r="BX42" s="325"/>
      <c r="BY42" s="325"/>
      <c r="BZ42" s="325"/>
      <c r="CA42" s="325"/>
      <c r="CB42" s="325"/>
      <c r="CC42" s="325"/>
      <c r="CD42" s="325"/>
      <c r="CE42" s="325"/>
      <c r="CF42" s="325"/>
      <c r="CG42" s="325"/>
      <c r="CH42" s="325"/>
    </row>
    <row r="43" spans="1:86" s="323" customFormat="1" ht="45" x14ac:dyDescent="0.25">
      <c r="A43" s="326" t="s">
        <v>348</v>
      </c>
      <c r="B43" s="326" t="s">
        <v>349</v>
      </c>
      <c r="C43" s="327" t="s">
        <v>337</v>
      </c>
      <c r="D43" s="327" t="s">
        <v>372</v>
      </c>
      <c r="E43" s="326" t="s">
        <v>56</v>
      </c>
      <c r="F43" s="328">
        <v>19065.39</v>
      </c>
      <c r="G43" s="329">
        <v>10.087999999999999</v>
      </c>
      <c r="H43" s="328">
        <v>1665592.13</v>
      </c>
      <c r="I43" s="329" t="s">
        <v>5</v>
      </c>
      <c r="J43" s="328" t="s">
        <v>5</v>
      </c>
      <c r="K43" s="328" t="s">
        <v>5</v>
      </c>
      <c r="L43" s="329" t="s">
        <v>5</v>
      </c>
      <c r="M43" s="328" t="s">
        <v>5</v>
      </c>
      <c r="N43" s="328" t="s">
        <v>5</v>
      </c>
      <c r="O43" s="329" t="s">
        <v>5</v>
      </c>
      <c r="P43" s="328" t="s">
        <v>5</v>
      </c>
      <c r="Q43" s="328" t="s">
        <v>5</v>
      </c>
      <c r="R43" s="329">
        <v>10.087999999999999</v>
      </c>
      <c r="S43" s="328">
        <v>1665592.13</v>
      </c>
      <c r="T43" s="328">
        <v>1665592.13</v>
      </c>
      <c r="U43" s="329" t="s">
        <v>5</v>
      </c>
      <c r="V43" s="328" t="s">
        <v>5</v>
      </c>
      <c r="W43" s="328">
        <v>1665592.13</v>
      </c>
      <c r="X43" s="329">
        <v>10.087999999999999</v>
      </c>
      <c r="Y43" s="328">
        <v>1665592.13</v>
      </c>
      <c r="Z43" s="329" t="s">
        <v>5</v>
      </c>
      <c r="AA43" s="328" t="s">
        <v>5</v>
      </c>
      <c r="AB43" s="322"/>
      <c r="AH43" s="324"/>
      <c r="AI43" s="324"/>
      <c r="AP43" s="324"/>
      <c r="AQ43" s="324"/>
      <c r="BD43" s="324"/>
      <c r="BE43" s="324"/>
      <c r="BF43" s="324"/>
      <c r="BG43" s="324"/>
      <c r="BH43" s="324"/>
      <c r="BI43" s="324"/>
      <c r="BJ43" s="324"/>
      <c r="BK43" s="324"/>
      <c r="BL43" s="324"/>
      <c r="BM43" s="324"/>
      <c r="BN43" s="324"/>
      <c r="BO43" s="324"/>
      <c r="BW43" s="325"/>
      <c r="BX43" s="325"/>
      <c r="BY43" s="325"/>
      <c r="BZ43" s="325"/>
      <c r="CA43" s="325"/>
      <c r="CB43" s="325"/>
      <c r="CC43" s="325"/>
      <c r="CD43" s="325"/>
      <c r="CE43" s="325"/>
      <c r="CF43" s="325"/>
      <c r="CG43" s="325"/>
      <c r="CH43" s="325"/>
    </row>
    <row r="44" spans="1:86" s="323" customFormat="1" ht="45" x14ac:dyDescent="0.25">
      <c r="A44" s="326" t="s">
        <v>67</v>
      </c>
      <c r="B44" s="326" t="s">
        <v>350</v>
      </c>
      <c r="C44" s="327" t="s">
        <v>337</v>
      </c>
      <c r="D44" s="327" t="s">
        <v>373</v>
      </c>
      <c r="E44" s="326" t="s">
        <v>56</v>
      </c>
      <c r="F44" s="328">
        <v>19072.07</v>
      </c>
      <c r="G44" s="329">
        <v>38.009</v>
      </c>
      <c r="H44" s="328">
        <v>6277723.2699999996</v>
      </c>
      <c r="I44" s="329" t="s">
        <v>5</v>
      </c>
      <c r="J44" s="328" t="s">
        <v>5</v>
      </c>
      <c r="K44" s="328" t="s">
        <v>5</v>
      </c>
      <c r="L44" s="329" t="s">
        <v>5</v>
      </c>
      <c r="M44" s="328" t="s">
        <v>5</v>
      </c>
      <c r="N44" s="328" t="s">
        <v>5</v>
      </c>
      <c r="O44" s="329" t="s">
        <v>5</v>
      </c>
      <c r="P44" s="328" t="s">
        <v>5</v>
      </c>
      <c r="Q44" s="328" t="s">
        <v>5</v>
      </c>
      <c r="R44" s="329">
        <v>38.009</v>
      </c>
      <c r="S44" s="328">
        <v>6277723.2699999996</v>
      </c>
      <c r="T44" s="328">
        <v>6277723.2699999996</v>
      </c>
      <c r="U44" s="329" t="s">
        <v>5</v>
      </c>
      <c r="V44" s="328" t="s">
        <v>5</v>
      </c>
      <c r="W44" s="328">
        <v>6277723.2699999996</v>
      </c>
      <c r="X44" s="329">
        <v>38.009</v>
      </c>
      <c r="Y44" s="328">
        <v>6277723.2699999996</v>
      </c>
      <c r="Z44" s="329" t="s">
        <v>5</v>
      </c>
      <c r="AA44" s="328" t="s">
        <v>5</v>
      </c>
      <c r="AB44" s="322"/>
      <c r="AH44" s="324"/>
      <c r="AI44" s="324"/>
      <c r="AP44" s="324"/>
      <c r="AQ44" s="324"/>
      <c r="BD44" s="324"/>
      <c r="BE44" s="324"/>
      <c r="BF44" s="324"/>
      <c r="BG44" s="324"/>
      <c r="BH44" s="324"/>
      <c r="BI44" s="324"/>
      <c r="BJ44" s="324"/>
      <c r="BK44" s="324"/>
      <c r="BL44" s="324"/>
      <c r="BM44" s="324"/>
      <c r="BN44" s="324"/>
      <c r="BO44" s="324"/>
      <c r="BW44" s="325"/>
      <c r="BX44" s="325"/>
      <c r="BY44" s="325"/>
      <c r="BZ44" s="325"/>
      <c r="CA44" s="325"/>
      <c r="CB44" s="325"/>
      <c r="CC44" s="325"/>
      <c r="CD44" s="325"/>
      <c r="CE44" s="325"/>
      <c r="CF44" s="325"/>
      <c r="CG44" s="325"/>
      <c r="CH44" s="325"/>
    </row>
    <row r="45" spans="1:86" s="323" customFormat="1" ht="45" x14ac:dyDescent="0.25">
      <c r="A45" s="326" t="s">
        <v>351</v>
      </c>
      <c r="B45" s="326" t="s">
        <v>352</v>
      </c>
      <c r="C45" s="327" t="s">
        <v>337</v>
      </c>
      <c r="D45" s="327" t="s">
        <v>405</v>
      </c>
      <c r="E45" s="326" t="s">
        <v>56</v>
      </c>
      <c r="F45" s="328">
        <v>19019.11</v>
      </c>
      <c r="G45" s="329">
        <v>51.755000000000003</v>
      </c>
      <c r="H45" s="328">
        <v>8524332.7699999996</v>
      </c>
      <c r="I45" s="329" t="s">
        <v>5</v>
      </c>
      <c r="J45" s="328" t="s">
        <v>5</v>
      </c>
      <c r="K45" s="328" t="s">
        <v>5</v>
      </c>
      <c r="L45" s="329" t="s">
        <v>5</v>
      </c>
      <c r="M45" s="328" t="s">
        <v>5</v>
      </c>
      <c r="N45" s="328" t="s">
        <v>5</v>
      </c>
      <c r="O45" s="329" t="s">
        <v>5</v>
      </c>
      <c r="P45" s="328" t="s">
        <v>5</v>
      </c>
      <c r="Q45" s="328" t="s">
        <v>5</v>
      </c>
      <c r="R45" s="329">
        <v>51.755000000000003</v>
      </c>
      <c r="S45" s="328">
        <v>8524332.7699999996</v>
      </c>
      <c r="T45" s="328">
        <v>8524332.7699999996</v>
      </c>
      <c r="U45" s="329" t="s">
        <v>5</v>
      </c>
      <c r="V45" s="328" t="s">
        <v>5</v>
      </c>
      <c r="W45" s="328">
        <v>8524332.7699999996</v>
      </c>
      <c r="X45" s="329">
        <v>51.755000000000003</v>
      </c>
      <c r="Y45" s="328">
        <v>8524332.7699999996</v>
      </c>
      <c r="Z45" s="329" t="s">
        <v>5</v>
      </c>
      <c r="AA45" s="328" t="s">
        <v>5</v>
      </c>
      <c r="AB45" s="322"/>
      <c r="AH45" s="324"/>
      <c r="AI45" s="324"/>
      <c r="AP45" s="324"/>
      <c r="AQ45" s="324"/>
      <c r="BD45" s="324"/>
      <c r="BE45" s="324"/>
      <c r="BF45" s="324"/>
      <c r="BG45" s="324"/>
      <c r="BH45" s="324"/>
      <c r="BI45" s="324"/>
      <c r="BJ45" s="324"/>
      <c r="BK45" s="324"/>
      <c r="BL45" s="324"/>
      <c r="BM45" s="324"/>
      <c r="BN45" s="324"/>
      <c r="BO45" s="324"/>
      <c r="BW45" s="325"/>
      <c r="BX45" s="325"/>
      <c r="BY45" s="325"/>
      <c r="BZ45" s="325"/>
      <c r="CA45" s="325"/>
      <c r="CB45" s="325"/>
      <c r="CC45" s="325"/>
      <c r="CD45" s="325"/>
      <c r="CE45" s="325"/>
      <c r="CF45" s="325"/>
      <c r="CG45" s="325"/>
      <c r="CH45" s="325"/>
    </row>
    <row r="46" spans="1:86" s="323" customFormat="1" ht="45" x14ac:dyDescent="0.25">
      <c r="A46" s="326" t="s">
        <v>74</v>
      </c>
      <c r="B46" s="326" t="s">
        <v>543</v>
      </c>
      <c r="C46" s="327" t="s">
        <v>337</v>
      </c>
      <c r="D46" s="327" t="s">
        <v>545</v>
      </c>
      <c r="E46" s="326" t="s">
        <v>56</v>
      </c>
      <c r="F46" s="328">
        <v>19017.349999999999</v>
      </c>
      <c r="G46" s="329">
        <v>44.081000000000003</v>
      </c>
      <c r="H46" s="328">
        <v>7259710.9500000002</v>
      </c>
      <c r="I46" s="329" t="s">
        <v>5</v>
      </c>
      <c r="J46" s="328" t="s">
        <v>5</v>
      </c>
      <c r="K46" s="328" t="s">
        <v>5</v>
      </c>
      <c r="L46" s="329" t="s">
        <v>5</v>
      </c>
      <c r="M46" s="328" t="s">
        <v>5</v>
      </c>
      <c r="N46" s="328" t="s">
        <v>5</v>
      </c>
      <c r="O46" s="329" t="s">
        <v>5</v>
      </c>
      <c r="P46" s="328" t="s">
        <v>5</v>
      </c>
      <c r="Q46" s="328" t="s">
        <v>5</v>
      </c>
      <c r="R46" s="329" t="s">
        <v>5</v>
      </c>
      <c r="S46" s="328" t="s">
        <v>5</v>
      </c>
      <c r="T46" s="328" t="s">
        <v>5</v>
      </c>
      <c r="U46" s="329">
        <v>44.081000000000003</v>
      </c>
      <c r="V46" s="328">
        <v>7259710.9500000002</v>
      </c>
      <c r="W46" s="328">
        <v>7259710.9500000002</v>
      </c>
      <c r="X46" s="329">
        <v>44.081000000000003</v>
      </c>
      <c r="Y46" s="328">
        <v>7259710.9500000002</v>
      </c>
      <c r="Z46" s="329" t="s">
        <v>5</v>
      </c>
      <c r="AA46" s="328" t="s">
        <v>5</v>
      </c>
      <c r="AB46" s="322"/>
      <c r="AH46" s="324"/>
      <c r="AI46" s="324"/>
      <c r="AP46" s="324"/>
      <c r="AQ46" s="324"/>
      <c r="BD46" s="324"/>
      <c r="BE46" s="324"/>
      <c r="BF46" s="324"/>
      <c r="BG46" s="324"/>
      <c r="BH46" s="324"/>
      <c r="BI46" s="324"/>
      <c r="BJ46" s="324"/>
      <c r="BK46" s="324"/>
      <c r="BL46" s="324"/>
      <c r="BM46" s="324"/>
      <c r="BN46" s="324"/>
      <c r="BO46" s="324"/>
      <c r="BW46" s="325"/>
      <c r="BX46" s="325"/>
      <c r="BY46" s="325"/>
      <c r="BZ46" s="325"/>
      <c r="CA46" s="325"/>
      <c r="CB46" s="325"/>
      <c r="CC46" s="325"/>
      <c r="CD46" s="325"/>
      <c r="CE46" s="325"/>
      <c r="CF46" s="325"/>
      <c r="CG46" s="325"/>
      <c r="CH46" s="325"/>
    </row>
    <row r="47" spans="1:86" s="323" customFormat="1" ht="22.5" x14ac:dyDescent="0.25">
      <c r="A47" s="326" t="s">
        <v>353</v>
      </c>
      <c r="B47" s="326" t="s">
        <v>587</v>
      </c>
      <c r="C47" s="327" t="s">
        <v>337</v>
      </c>
      <c r="D47" s="327" t="s">
        <v>54</v>
      </c>
      <c r="E47" s="326" t="s">
        <v>56</v>
      </c>
      <c r="F47" s="328">
        <v>17898.38</v>
      </c>
      <c r="G47" s="329">
        <v>143.172</v>
      </c>
      <c r="H47" s="328">
        <v>22191655.82</v>
      </c>
      <c r="I47" s="329" t="s">
        <v>5</v>
      </c>
      <c r="J47" s="328" t="s">
        <v>5</v>
      </c>
      <c r="K47" s="328" t="s">
        <v>5</v>
      </c>
      <c r="L47" s="329" t="s">
        <v>5</v>
      </c>
      <c r="M47" s="328" t="s">
        <v>5</v>
      </c>
      <c r="N47" s="328" t="s">
        <v>5</v>
      </c>
      <c r="O47" s="329" t="s">
        <v>5</v>
      </c>
      <c r="P47" s="328" t="s">
        <v>5</v>
      </c>
      <c r="Q47" s="328" t="s">
        <v>5</v>
      </c>
      <c r="R47" s="329" t="s">
        <v>5</v>
      </c>
      <c r="S47" s="328" t="s">
        <v>5</v>
      </c>
      <c r="T47" s="328" t="s">
        <v>5</v>
      </c>
      <c r="U47" s="329" t="s">
        <v>5</v>
      </c>
      <c r="V47" s="328" t="s">
        <v>5</v>
      </c>
      <c r="W47" s="328" t="s">
        <v>5</v>
      </c>
      <c r="X47" s="329" t="s">
        <v>5</v>
      </c>
      <c r="Y47" s="328" t="s">
        <v>5</v>
      </c>
      <c r="Z47" s="329">
        <v>143.172</v>
      </c>
      <c r="AA47" s="328">
        <v>22191655.82</v>
      </c>
      <c r="AB47" s="322"/>
      <c r="AH47" s="324"/>
      <c r="AI47" s="324"/>
      <c r="AP47" s="324"/>
      <c r="AQ47" s="324"/>
      <c r="BD47" s="324"/>
      <c r="BE47" s="324"/>
      <c r="BF47" s="324"/>
      <c r="BG47" s="324"/>
      <c r="BH47" s="324"/>
      <c r="BI47" s="324"/>
      <c r="BJ47" s="324"/>
      <c r="BK47" s="324"/>
      <c r="BL47" s="324"/>
      <c r="BM47" s="324"/>
      <c r="BN47" s="324"/>
      <c r="BO47" s="324"/>
      <c r="BW47" s="325"/>
      <c r="BX47" s="325"/>
      <c r="BY47" s="325"/>
      <c r="BZ47" s="325"/>
      <c r="CA47" s="325"/>
      <c r="CB47" s="325"/>
      <c r="CC47" s="325"/>
      <c r="CD47" s="325"/>
      <c r="CE47" s="325"/>
      <c r="CF47" s="325"/>
      <c r="CG47" s="325"/>
      <c r="CH47" s="325"/>
    </row>
    <row r="48" spans="1:86" s="323" customFormat="1" ht="15.75" customHeight="1" x14ac:dyDescent="0.25">
      <c r="A48" s="875" t="s">
        <v>59</v>
      </c>
      <c r="B48" s="867"/>
      <c r="C48" s="867"/>
      <c r="D48" s="867"/>
      <c r="E48" s="867"/>
      <c r="F48" s="867"/>
      <c r="G48" s="867"/>
      <c r="H48" s="867"/>
      <c r="I48" s="867"/>
      <c r="J48" s="867"/>
      <c r="K48" s="867"/>
      <c r="L48" s="867"/>
      <c r="M48" s="867"/>
      <c r="N48" s="867"/>
      <c r="O48" s="867"/>
      <c r="P48" s="867"/>
      <c r="Q48" s="867"/>
      <c r="R48" s="867"/>
      <c r="S48" s="867"/>
      <c r="T48" s="867"/>
      <c r="U48" s="867"/>
      <c r="V48" s="867"/>
      <c r="W48" s="867"/>
      <c r="X48" s="867"/>
      <c r="Y48" s="867"/>
      <c r="Z48" s="867"/>
      <c r="AA48" s="867"/>
      <c r="AB48" s="322"/>
      <c r="AH48" s="324"/>
      <c r="AI48" s="324"/>
      <c r="AP48" s="324"/>
      <c r="AQ48" s="324"/>
      <c r="BD48" s="324"/>
      <c r="BE48" s="324"/>
      <c r="BF48" s="324"/>
      <c r="BG48" s="324"/>
      <c r="BH48" s="324"/>
      <c r="BI48" s="324"/>
      <c r="BJ48" s="324"/>
      <c r="BK48" s="324"/>
      <c r="BL48" s="324"/>
      <c r="BM48" s="324"/>
      <c r="BN48" s="324"/>
      <c r="BO48" s="324"/>
      <c r="BW48" s="325"/>
      <c r="BX48" s="325"/>
      <c r="BY48" s="325"/>
      <c r="BZ48" s="325"/>
      <c r="CA48" s="325"/>
      <c r="CB48" s="325"/>
      <c r="CC48" s="325"/>
      <c r="CD48" s="325"/>
      <c r="CE48" s="325"/>
      <c r="CF48" s="325"/>
      <c r="CG48" s="325"/>
      <c r="CH48" s="325"/>
    </row>
    <row r="49" spans="1:86" s="323" customFormat="1" ht="45" x14ac:dyDescent="0.25">
      <c r="A49" s="326" t="s">
        <v>184</v>
      </c>
      <c r="B49" s="326" t="s">
        <v>61</v>
      </c>
      <c r="C49" s="327" t="s">
        <v>63</v>
      </c>
      <c r="D49" s="327" t="s">
        <v>182</v>
      </c>
      <c r="E49" s="326" t="s">
        <v>48</v>
      </c>
      <c r="F49" s="328">
        <v>1154.8599999999999</v>
      </c>
      <c r="G49" s="329">
        <v>676.62400000000002</v>
      </c>
      <c r="H49" s="328">
        <v>13560322.640000001</v>
      </c>
      <c r="I49" s="329">
        <v>35.142000000000003</v>
      </c>
      <c r="J49" s="328">
        <v>704286.07</v>
      </c>
      <c r="K49" s="328">
        <v>704286.07</v>
      </c>
      <c r="L49" s="329">
        <v>43.41</v>
      </c>
      <c r="M49" s="328">
        <v>869986.29</v>
      </c>
      <c r="N49" s="328">
        <v>1574272.36</v>
      </c>
      <c r="O49" s="329">
        <v>87.768000000000001</v>
      </c>
      <c r="P49" s="328">
        <v>1758971.59</v>
      </c>
      <c r="Q49" s="328">
        <v>3333243.95</v>
      </c>
      <c r="R49" s="329">
        <v>301.83800000000002</v>
      </c>
      <c r="S49" s="328">
        <v>6049180.4299999997</v>
      </c>
      <c r="T49" s="328">
        <v>9382424.3800000008</v>
      </c>
      <c r="U49" s="329">
        <v>97.56</v>
      </c>
      <c r="V49" s="328">
        <v>1955214.53</v>
      </c>
      <c r="W49" s="328">
        <v>11337638.91</v>
      </c>
      <c r="X49" s="329">
        <v>565.71799999999996</v>
      </c>
      <c r="Y49" s="328">
        <v>11337638.91</v>
      </c>
      <c r="Z49" s="329">
        <v>110.90600000000001</v>
      </c>
      <c r="AA49" s="328">
        <v>2222683.73</v>
      </c>
      <c r="AB49" s="322"/>
      <c r="AH49" s="324"/>
      <c r="AI49" s="324"/>
      <c r="AP49" s="324"/>
      <c r="AQ49" s="324"/>
      <c r="BD49" s="324"/>
      <c r="BE49" s="324"/>
      <c r="BF49" s="324"/>
      <c r="BG49" s="324"/>
      <c r="BH49" s="324"/>
      <c r="BI49" s="324"/>
      <c r="BJ49" s="324"/>
      <c r="BK49" s="324"/>
      <c r="BL49" s="324"/>
      <c r="BM49" s="324"/>
      <c r="BN49" s="324"/>
      <c r="BO49" s="324"/>
      <c r="BW49" s="325"/>
      <c r="BX49" s="325"/>
      <c r="BY49" s="325"/>
      <c r="BZ49" s="325"/>
      <c r="CA49" s="325"/>
      <c r="CB49" s="325"/>
      <c r="CC49" s="325"/>
      <c r="CD49" s="325"/>
      <c r="CE49" s="325"/>
      <c r="CF49" s="325"/>
      <c r="CG49" s="325"/>
      <c r="CH49" s="325"/>
    </row>
    <row r="50" spans="1:86" s="323" customFormat="1" ht="22.5" x14ac:dyDescent="0.25">
      <c r="A50" s="326" t="s">
        <v>413</v>
      </c>
      <c r="B50" s="326" t="s">
        <v>69</v>
      </c>
      <c r="C50" s="327" t="s">
        <v>55</v>
      </c>
      <c r="D50" s="327" t="s">
        <v>54</v>
      </c>
      <c r="E50" s="326" t="s">
        <v>56</v>
      </c>
      <c r="F50" s="328">
        <v>17898.38</v>
      </c>
      <c r="G50" s="329">
        <v>162.94399999999999</v>
      </c>
      <c r="H50" s="328">
        <v>25256315.239999998</v>
      </c>
      <c r="I50" s="329">
        <v>35.142000000000003</v>
      </c>
      <c r="J50" s="328">
        <v>5447008.9699999997</v>
      </c>
      <c r="K50" s="328">
        <v>5447008.9699999997</v>
      </c>
      <c r="L50" s="329">
        <v>43.41</v>
      </c>
      <c r="M50" s="328">
        <v>6728548.7300000004</v>
      </c>
      <c r="N50" s="328">
        <v>12175557.699999999</v>
      </c>
      <c r="O50" s="329">
        <v>84.391999999999996</v>
      </c>
      <c r="P50" s="328">
        <v>13080757.539999999</v>
      </c>
      <c r="Q50" s="328">
        <v>25256315.239999998</v>
      </c>
      <c r="R50" s="329" t="s">
        <v>5</v>
      </c>
      <c r="S50" s="328" t="s">
        <v>5</v>
      </c>
      <c r="T50" s="328">
        <v>25256315.239999998</v>
      </c>
      <c r="U50" s="329" t="s">
        <v>5</v>
      </c>
      <c r="V50" s="328" t="s">
        <v>5</v>
      </c>
      <c r="W50" s="328">
        <v>25256315.239999998</v>
      </c>
      <c r="X50" s="329">
        <v>162.94399999999999</v>
      </c>
      <c r="Y50" s="328">
        <v>25256315.239999998</v>
      </c>
      <c r="Z50" s="329" t="s">
        <v>5</v>
      </c>
      <c r="AA50" s="328" t="s">
        <v>5</v>
      </c>
      <c r="AB50" s="322"/>
      <c r="AH50" s="324"/>
      <c r="AI50" s="324"/>
      <c r="AP50" s="324"/>
      <c r="AQ50" s="324"/>
      <c r="BD50" s="324"/>
      <c r="BE50" s="324"/>
      <c r="BF50" s="324"/>
      <c r="BG50" s="324"/>
      <c r="BH50" s="324"/>
      <c r="BI50" s="324"/>
      <c r="BJ50" s="324"/>
      <c r="BK50" s="324"/>
      <c r="BL50" s="324"/>
      <c r="BM50" s="324"/>
      <c r="BN50" s="324"/>
      <c r="BO50" s="324"/>
      <c r="BW50" s="325"/>
      <c r="BX50" s="325"/>
      <c r="BY50" s="325"/>
      <c r="BZ50" s="325"/>
      <c r="CA50" s="325"/>
      <c r="CB50" s="325"/>
      <c r="CC50" s="325"/>
      <c r="CD50" s="325"/>
      <c r="CE50" s="325"/>
      <c r="CF50" s="325"/>
      <c r="CG50" s="325"/>
      <c r="CH50" s="325"/>
    </row>
    <row r="51" spans="1:86" s="323" customFormat="1" ht="45" x14ac:dyDescent="0.25">
      <c r="A51" s="326" t="s">
        <v>189</v>
      </c>
      <c r="B51" s="326" t="s">
        <v>354</v>
      </c>
      <c r="C51" s="327" t="s">
        <v>337</v>
      </c>
      <c r="D51" s="327" t="s">
        <v>373</v>
      </c>
      <c r="E51" s="326" t="s">
        <v>56</v>
      </c>
      <c r="F51" s="328">
        <v>19072.07</v>
      </c>
      <c r="G51" s="329">
        <v>64.766999999999996</v>
      </c>
      <c r="H51" s="328">
        <v>10697184.960000001</v>
      </c>
      <c r="I51" s="329" t="s">
        <v>5</v>
      </c>
      <c r="J51" s="328" t="s">
        <v>5</v>
      </c>
      <c r="K51" s="328" t="s">
        <v>5</v>
      </c>
      <c r="L51" s="329" t="s">
        <v>5</v>
      </c>
      <c r="M51" s="328" t="s">
        <v>5</v>
      </c>
      <c r="N51" s="328" t="s">
        <v>5</v>
      </c>
      <c r="O51" s="329" t="s">
        <v>5</v>
      </c>
      <c r="P51" s="328" t="s">
        <v>5</v>
      </c>
      <c r="Q51" s="328" t="s">
        <v>5</v>
      </c>
      <c r="R51" s="329">
        <v>64.766999999999996</v>
      </c>
      <c r="S51" s="328">
        <v>10697184.960000001</v>
      </c>
      <c r="T51" s="328">
        <v>10697184.960000001</v>
      </c>
      <c r="U51" s="329" t="s">
        <v>5</v>
      </c>
      <c r="V51" s="328" t="s">
        <v>5</v>
      </c>
      <c r="W51" s="328">
        <v>10697184.960000001</v>
      </c>
      <c r="X51" s="329">
        <v>64.766999999999996</v>
      </c>
      <c r="Y51" s="328">
        <v>10697184.960000001</v>
      </c>
      <c r="Z51" s="329" t="s">
        <v>5</v>
      </c>
      <c r="AA51" s="328" t="s">
        <v>5</v>
      </c>
      <c r="AB51" s="322"/>
      <c r="AH51" s="324"/>
      <c r="AI51" s="324"/>
      <c r="AP51" s="324"/>
      <c r="AQ51" s="324"/>
      <c r="BD51" s="324"/>
      <c r="BE51" s="324"/>
      <c r="BF51" s="324"/>
      <c r="BG51" s="324"/>
      <c r="BH51" s="324"/>
      <c r="BI51" s="324"/>
      <c r="BJ51" s="324"/>
      <c r="BK51" s="324"/>
      <c r="BL51" s="324"/>
      <c r="BM51" s="324"/>
      <c r="BN51" s="324"/>
      <c r="BO51" s="324"/>
      <c r="BW51" s="325"/>
      <c r="BX51" s="325"/>
      <c r="BY51" s="325"/>
      <c r="BZ51" s="325"/>
      <c r="CA51" s="325"/>
      <c r="CB51" s="325"/>
      <c r="CC51" s="325"/>
      <c r="CD51" s="325"/>
      <c r="CE51" s="325"/>
      <c r="CF51" s="325"/>
      <c r="CG51" s="325"/>
      <c r="CH51" s="325"/>
    </row>
    <row r="52" spans="1:86" s="323" customFormat="1" ht="45" x14ac:dyDescent="0.25">
      <c r="A52" s="326" t="s">
        <v>193</v>
      </c>
      <c r="B52" s="326" t="s">
        <v>375</v>
      </c>
      <c r="C52" s="327" t="s">
        <v>337</v>
      </c>
      <c r="D52" s="327" t="s">
        <v>372</v>
      </c>
      <c r="E52" s="326" t="s">
        <v>56</v>
      </c>
      <c r="F52" s="328">
        <v>19065.39</v>
      </c>
      <c r="G52" s="329">
        <v>45.837000000000003</v>
      </c>
      <c r="H52" s="328">
        <v>7567976.4400000004</v>
      </c>
      <c r="I52" s="329" t="s">
        <v>5</v>
      </c>
      <c r="J52" s="328" t="s">
        <v>5</v>
      </c>
      <c r="K52" s="328" t="s">
        <v>5</v>
      </c>
      <c r="L52" s="329" t="s">
        <v>5</v>
      </c>
      <c r="M52" s="328" t="s">
        <v>5</v>
      </c>
      <c r="N52" s="328" t="s">
        <v>5</v>
      </c>
      <c r="O52" s="329" t="s">
        <v>5</v>
      </c>
      <c r="P52" s="328" t="s">
        <v>5</v>
      </c>
      <c r="Q52" s="328" t="s">
        <v>5</v>
      </c>
      <c r="R52" s="329">
        <v>45.837000000000003</v>
      </c>
      <c r="S52" s="328">
        <v>7567976.4400000004</v>
      </c>
      <c r="T52" s="328">
        <v>7567976.4400000004</v>
      </c>
      <c r="U52" s="329" t="s">
        <v>5</v>
      </c>
      <c r="V52" s="328" t="s">
        <v>5</v>
      </c>
      <c r="W52" s="328">
        <v>7567976.4400000004</v>
      </c>
      <c r="X52" s="329">
        <v>45.837000000000003</v>
      </c>
      <c r="Y52" s="328">
        <v>7567976.4400000004</v>
      </c>
      <c r="Z52" s="329" t="s">
        <v>5</v>
      </c>
      <c r="AA52" s="328" t="s">
        <v>5</v>
      </c>
      <c r="AB52" s="322"/>
      <c r="AH52" s="324"/>
      <c r="AI52" s="324"/>
      <c r="AP52" s="324"/>
      <c r="AQ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W52" s="325"/>
      <c r="BX52" s="325"/>
      <c r="BY52" s="325"/>
      <c r="BZ52" s="325"/>
      <c r="CA52" s="325"/>
      <c r="CB52" s="325"/>
      <c r="CC52" s="325"/>
      <c r="CD52" s="325"/>
      <c r="CE52" s="325"/>
      <c r="CF52" s="325"/>
      <c r="CG52" s="325"/>
      <c r="CH52" s="325"/>
    </row>
    <row r="53" spans="1:86" s="323" customFormat="1" ht="45" x14ac:dyDescent="0.25">
      <c r="A53" s="326" t="s">
        <v>376</v>
      </c>
      <c r="B53" s="326" t="s">
        <v>412</v>
      </c>
      <c r="C53" s="327" t="s">
        <v>337</v>
      </c>
      <c r="D53" s="327" t="s">
        <v>405</v>
      </c>
      <c r="E53" s="326" t="s">
        <v>56</v>
      </c>
      <c r="F53" s="328">
        <v>19019.11</v>
      </c>
      <c r="G53" s="329">
        <v>115.02800000000001</v>
      </c>
      <c r="H53" s="328">
        <v>18945743.399999999</v>
      </c>
      <c r="I53" s="329" t="s">
        <v>5</v>
      </c>
      <c r="J53" s="328" t="s">
        <v>5</v>
      </c>
      <c r="K53" s="328" t="s">
        <v>5</v>
      </c>
      <c r="L53" s="329" t="s">
        <v>5</v>
      </c>
      <c r="M53" s="328" t="s">
        <v>5</v>
      </c>
      <c r="N53" s="328" t="s">
        <v>5</v>
      </c>
      <c r="O53" s="329" t="s">
        <v>5</v>
      </c>
      <c r="P53" s="328" t="s">
        <v>5</v>
      </c>
      <c r="Q53" s="328" t="s">
        <v>5</v>
      </c>
      <c r="R53" s="329">
        <v>115.02800000000001</v>
      </c>
      <c r="S53" s="328">
        <v>18945743.41</v>
      </c>
      <c r="T53" s="328">
        <v>18945743.41</v>
      </c>
      <c r="U53" s="329" t="s">
        <v>5</v>
      </c>
      <c r="V53" s="328" t="s">
        <v>5</v>
      </c>
      <c r="W53" s="328">
        <v>18945743.41</v>
      </c>
      <c r="X53" s="329">
        <v>115.02800000000001</v>
      </c>
      <c r="Y53" s="328">
        <v>18945743.41</v>
      </c>
      <c r="Z53" s="329" t="s">
        <v>5</v>
      </c>
      <c r="AA53" s="328">
        <v>-0.01</v>
      </c>
      <c r="AB53" s="322"/>
      <c r="AH53" s="324"/>
      <c r="AI53" s="324"/>
      <c r="AP53" s="324"/>
      <c r="AQ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324"/>
      <c r="BO53" s="324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</row>
    <row r="54" spans="1:86" s="323" customFormat="1" ht="45" x14ac:dyDescent="0.25">
      <c r="A54" s="326" t="s">
        <v>199</v>
      </c>
      <c r="B54" s="326" t="s">
        <v>544</v>
      </c>
      <c r="C54" s="327" t="s">
        <v>337</v>
      </c>
      <c r="D54" s="327" t="s">
        <v>545</v>
      </c>
      <c r="E54" s="326" t="s">
        <v>56</v>
      </c>
      <c r="F54" s="328">
        <v>19017.349999999999</v>
      </c>
      <c r="G54" s="329">
        <v>158.405</v>
      </c>
      <c r="H54" s="328">
        <v>26087759.210000001</v>
      </c>
      <c r="I54" s="329" t="s">
        <v>5</v>
      </c>
      <c r="J54" s="328" t="s">
        <v>5</v>
      </c>
      <c r="K54" s="328" t="s">
        <v>5</v>
      </c>
      <c r="L54" s="329" t="s">
        <v>5</v>
      </c>
      <c r="M54" s="328" t="s">
        <v>5</v>
      </c>
      <c r="N54" s="328" t="s">
        <v>5</v>
      </c>
      <c r="O54" s="329" t="s">
        <v>5</v>
      </c>
      <c r="P54" s="328" t="s">
        <v>5</v>
      </c>
      <c r="Q54" s="328" t="s">
        <v>5</v>
      </c>
      <c r="R54" s="329">
        <v>64.596999999999994</v>
      </c>
      <c r="S54" s="328">
        <v>10638496.140000001</v>
      </c>
      <c r="T54" s="328">
        <v>10638496.140000001</v>
      </c>
      <c r="U54" s="329">
        <v>93.808000000000007</v>
      </c>
      <c r="V54" s="328">
        <v>15449263.07</v>
      </c>
      <c r="W54" s="328">
        <v>26087759.210000001</v>
      </c>
      <c r="X54" s="329">
        <v>158.405</v>
      </c>
      <c r="Y54" s="328">
        <v>26087759.210000001</v>
      </c>
      <c r="Z54" s="329" t="s">
        <v>5</v>
      </c>
      <c r="AA54" s="328" t="s">
        <v>5</v>
      </c>
      <c r="AB54" s="322"/>
      <c r="AH54" s="324"/>
      <c r="AI54" s="324"/>
      <c r="AP54" s="324"/>
      <c r="AQ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324"/>
      <c r="BO54" s="324"/>
      <c r="BW54" s="325"/>
      <c r="BX54" s="325"/>
      <c r="BY54" s="325"/>
      <c r="BZ54" s="325"/>
      <c r="CA54" s="325"/>
      <c r="CB54" s="325"/>
      <c r="CC54" s="325"/>
      <c r="CD54" s="325"/>
      <c r="CE54" s="325"/>
      <c r="CF54" s="325"/>
      <c r="CG54" s="325"/>
      <c r="CH54" s="325"/>
    </row>
    <row r="55" spans="1:86" s="323" customFormat="1" ht="22.5" x14ac:dyDescent="0.25">
      <c r="A55" s="326" t="s">
        <v>588</v>
      </c>
      <c r="B55" s="326" t="s">
        <v>546</v>
      </c>
      <c r="C55" s="327" t="s">
        <v>337</v>
      </c>
      <c r="D55" s="327" t="s">
        <v>54</v>
      </c>
      <c r="E55" s="326" t="s">
        <v>56</v>
      </c>
      <c r="F55" s="328">
        <v>17898.38</v>
      </c>
      <c r="G55" s="329">
        <v>129.643</v>
      </c>
      <c r="H55" s="328">
        <v>20094661.210000001</v>
      </c>
      <c r="I55" s="329" t="s">
        <v>5</v>
      </c>
      <c r="J55" s="328" t="s">
        <v>5</v>
      </c>
      <c r="K55" s="328" t="s">
        <v>5</v>
      </c>
      <c r="L55" s="329" t="s">
        <v>5</v>
      </c>
      <c r="M55" s="328" t="s">
        <v>5</v>
      </c>
      <c r="N55" s="328" t="s">
        <v>5</v>
      </c>
      <c r="O55" s="329" t="s">
        <v>5</v>
      </c>
      <c r="P55" s="328" t="s">
        <v>5</v>
      </c>
      <c r="Q55" s="328" t="s">
        <v>5</v>
      </c>
      <c r="R55" s="329" t="s">
        <v>5</v>
      </c>
      <c r="S55" s="328" t="s">
        <v>5</v>
      </c>
      <c r="T55" s="328" t="s">
        <v>5</v>
      </c>
      <c r="U55" s="329" t="s">
        <v>5</v>
      </c>
      <c r="V55" s="328" t="s">
        <v>5</v>
      </c>
      <c r="W55" s="328" t="s">
        <v>5</v>
      </c>
      <c r="X55" s="329" t="s">
        <v>5</v>
      </c>
      <c r="Y55" s="328" t="s">
        <v>5</v>
      </c>
      <c r="Z55" s="329">
        <v>129.643</v>
      </c>
      <c r="AA55" s="328">
        <v>20094661.210000001</v>
      </c>
      <c r="AB55" s="322"/>
      <c r="AH55" s="324"/>
      <c r="AI55" s="324"/>
      <c r="AP55" s="324"/>
      <c r="AQ55" s="324"/>
      <c r="BD55" s="324"/>
      <c r="BE55" s="324"/>
      <c r="BF55" s="324"/>
      <c r="BG55" s="324"/>
      <c r="BH55" s="324"/>
      <c r="BI55" s="324"/>
      <c r="BJ55" s="324"/>
      <c r="BK55" s="324"/>
      <c r="BL55" s="324"/>
      <c r="BM55" s="324"/>
      <c r="BN55" s="324"/>
      <c r="BO55" s="324"/>
      <c r="BW55" s="325"/>
      <c r="BX55" s="325"/>
      <c r="BY55" s="325"/>
      <c r="BZ55" s="325"/>
      <c r="CA55" s="325"/>
      <c r="CB55" s="325"/>
      <c r="CC55" s="325"/>
      <c r="CD55" s="325"/>
      <c r="CE55" s="325"/>
      <c r="CF55" s="325"/>
      <c r="CG55" s="325"/>
      <c r="CH55" s="325"/>
    </row>
    <row r="56" spans="1:86" s="323" customFormat="1" ht="15.75" customHeight="1" x14ac:dyDescent="0.25">
      <c r="A56" s="875" t="s">
        <v>68</v>
      </c>
      <c r="B56" s="867"/>
      <c r="C56" s="867"/>
      <c r="D56" s="867"/>
      <c r="E56" s="867"/>
      <c r="F56" s="867"/>
      <c r="G56" s="867"/>
      <c r="H56" s="867"/>
      <c r="I56" s="867"/>
      <c r="J56" s="867"/>
      <c r="K56" s="867"/>
      <c r="L56" s="867"/>
      <c r="M56" s="867"/>
      <c r="N56" s="867"/>
      <c r="O56" s="867"/>
      <c r="P56" s="867"/>
      <c r="Q56" s="867"/>
      <c r="R56" s="867"/>
      <c r="S56" s="867"/>
      <c r="T56" s="867"/>
      <c r="U56" s="867"/>
      <c r="V56" s="867"/>
      <c r="W56" s="867"/>
      <c r="X56" s="867"/>
      <c r="Y56" s="867"/>
      <c r="Z56" s="867"/>
      <c r="AA56" s="867"/>
      <c r="AB56" s="322"/>
      <c r="AH56" s="324"/>
      <c r="AI56" s="324"/>
      <c r="AP56" s="324"/>
      <c r="AQ56" s="324"/>
      <c r="BD56" s="324"/>
      <c r="BE56" s="324"/>
      <c r="BF56" s="324"/>
      <c r="BG56" s="324"/>
      <c r="BH56" s="324"/>
      <c r="BI56" s="324"/>
      <c r="BJ56" s="324"/>
      <c r="BK56" s="324"/>
      <c r="BL56" s="324"/>
      <c r="BM56" s="324"/>
      <c r="BN56" s="324"/>
      <c r="BO56" s="324"/>
      <c r="BW56" s="325"/>
      <c r="BX56" s="325"/>
      <c r="BY56" s="325"/>
      <c r="BZ56" s="325"/>
      <c r="CA56" s="325"/>
      <c r="CB56" s="325"/>
      <c r="CC56" s="325"/>
      <c r="CD56" s="325"/>
      <c r="CE56" s="325"/>
      <c r="CF56" s="325"/>
      <c r="CG56" s="325"/>
      <c r="CH56" s="325"/>
    </row>
    <row r="57" spans="1:86" s="323" customFormat="1" ht="45" x14ac:dyDescent="0.25">
      <c r="A57" s="326" t="s">
        <v>206</v>
      </c>
      <c r="B57" s="326" t="s">
        <v>70</v>
      </c>
      <c r="C57" s="327" t="s">
        <v>63</v>
      </c>
      <c r="D57" s="327" t="s">
        <v>182</v>
      </c>
      <c r="E57" s="326" t="s">
        <v>48</v>
      </c>
      <c r="F57" s="328">
        <v>1154.8599999999999</v>
      </c>
      <c r="G57" s="329">
        <v>295.15199999999999</v>
      </c>
      <c r="H57" s="328">
        <v>5915185.3200000003</v>
      </c>
      <c r="I57" s="329">
        <v>29.047000000000001</v>
      </c>
      <c r="J57" s="328">
        <v>582135.26</v>
      </c>
      <c r="K57" s="328">
        <v>582135.26</v>
      </c>
      <c r="L57" s="329">
        <v>35.08</v>
      </c>
      <c r="M57" s="328">
        <v>703043.52</v>
      </c>
      <c r="N57" s="328">
        <v>1285178.78</v>
      </c>
      <c r="O57" s="329">
        <v>48.618000000000002</v>
      </c>
      <c r="P57" s="328">
        <v>974360.6</v>
      </c>
      <c r="Q57" s="328">
        <v>2259539.38</v>
      </c>
      <c r="R57" s="329">
        <v>137.74100000000001</v>
      </c>
      <c r="S57" s="328">
        <v>2760487.95</v>
      </c>
      <c r="T57" s="328">
        <v>5020027.33</v>
      </c>
      <c r="U57" s="329">
        <v>15.622999999999999</v>
      </c>
      <c r="V57" s="328">
        <v>313102.88</v>
      </c>
      <c r="W57" s="328">
        <v>5333130.21</v>
      </c>
      <c r="X57" s="329">
        <v>266.10899999999998</v>
      </c>
      <c r="Y57" s="328">
        <v>5333130.21</v>
      </c>
      <c r="Z57" s="329">
        <v>29.042999999999999</v>
      </c>
      <c r="AA57" s="328">
        <v>582055.11</v>
      </c>
      <c r="AB57" s="322"/>
      <c r="AH57" s="324"/>
      <c r="AI57" s="324"/>
      <c r="AP57" s="324"/>
      <c r="AQ57" s="324"/>
      <c r="BD57" s="324"/>
      <c r="BE57" s="324"/>
      <c r="BF57" s="324"/>
      <c r="BG57" s="324"/>
      <c r="BH57" s="324"/>
      <c r="BI57" s="324"/>
      <c r="BJ57" s="324"/>
      <c r="BK57" s="324"/>
      <c r="BL57" s="324"/>
      <c r="BM57" s="324"/>
      <c r="BN57" s="324"/>
      <c r="BO57" s="324"/>
      <c r="BW57" s="325"/>
      <c r="BX57" s="325"/>
      <c r="BY57" s="325"/>
      <c r="BZ57" s="325"/>
      <c r="CA57" s="325"/>
      <c r="CB57" s="325"/>
      <c r="CC57" s="325"/>
      <c r="CD57" s="325"/>
      <c r="CE57" s="325"/>
      <c r="CF57" s="325"/>
      <c r="CG57" s="325"/>
      <c r="CH57" s="325"/>
    </row>
    <row r="58" spans="1:86" s="323" customFormat="1" ht="22.5" x14ac:dyDescent="0.25">
      <c r="A58" s="326" t="s">
        <v>357</v>
      </c>
      <c r="B58" s="326" t="s">
        <v>76</v>
      </c>
      <c r="C58" s="327" t="s">
        <v>55</v>
      </c>
      <c r="D58" s="327" t="s">
        <v>54</v>
      </c>
      <c r="E58" s="326" t="s">
        <v>56</v>
      </c>
      <c r="F58" s="328">
        <v>17898.38</v>
      </c>
      <c r="G58" s="329">
        <v>110.875</v>
      </c>
      <c r="H58" s="328">
        <v>17185621.760000002</v>
      </c>
      <c r="I58" s="329">
        <v>29.047000000000001</v>
      </c>
      <c r="J58" s="328">
        <v>4502284.1500000004</v>
      </c>
      <c r="K58" s="328">
        <v>4502284.1500000004</v>
      </c>
      <c r="L58" s="329">
        <v>35.08</v>
      </c>
      <c r="M58" s="328">
        <v>5437398.9800000004</v>
      </c>
      <c r="N58" s="328">
        <v>9939683.1300000008</v>
      </c>
      <c r="O58" s="329">
        <v>46.747999999999998</v>
      </c>
      <c r="P58" s="328">
        <v>7245938.6399999997</v>
      </c>
      <c r="Q58" s="328">
        <v>17185621.77</v>
      </c>
      <c r="R58" s="329" t="s">
        <v>5</v>
      </c>
      <c r="S58" s="328" t="s">
        <v>5</v>
      </c>
      <c r="T58" s="328">
        <v>17185621.77</v>
      </c>
      <c r="U58" s="329" t="s">
        <v>5</v>
      </c>
      <c r="V58" s="328" t="s">
        <v>5</v>
      </c>
      <c r="W58" s="328">
        <v>17185621.77</v>
      </c>
      <c r="X58" s="329">
        <v>110.875</v>
      </c>
      <c r="Y58" s="328">
        <v>17185621.77</v>
      </c>
      <c r="Z58" s="329" t="s">
        <v>5</v>
      </c>
      <c r="AA58" s="328">
        <v>-0.01</v>
      </c>
      <c r="AB58" s="322"/>
      <c r="AH58" s="324"/>
      <c r="AI58" s="324"/>
      <c r="AP58" s="324"/>
      <c r="AQ58" s="324"/>
      <c r="BD58" s="324"/>
      <c r="BE58" s="324"/>
      <c r="BF58" s="324"/>
      <c r="BG58" s="324"/>
      <c r="BH58" s="324"/>
      <c r="BI58" s="324"/>
      <c r="BJ58" s="324"/>
      <c r="BK58" s="324"/>
      <c r="BL58" s="324"/>
      <c r="BM58" s="324"/>
      <c r="BN58" s="324"/>
      <c r="BO58" s="324"/>
      <c r="BW58" s="325"/>
      <c r="BX58" s="325"/>
      <c r="BY58" s="325"/>
      <c r="BZ58" s="325"/>
      <c r="CA58" s="325"/>
      <c r="CB58" s="325"/>
      <c r="CC58" s="325"/>
      <c r="CD58" s="325"/>
      <c r="CE58" s="325"/>
      <c r="CF58" s="325"/>
      <c r="CG58" s="325"/>
      <c r="CH58" s="325"/>
    </row>
    <row r="59" spans="1:86" s="323" customFormat="1" ht="45" x14ac:dyDescent="0.25">
      <c r="A59" s="326" t="s">
        <v>211</v>
      </c>
      <c r="B59" s="326" t="s">
        <v>355</v>
      </c>
      <c r="C59" s="327" t="s">
        <v>337</v>
      </c>
      <c r="D59" s="327" t="s">
        <v>373</v>
      </c>
      <c r="E59" s="326" t="s">
        <v>56</v>
      </c>
      <c r="F59" s="328">
        <v>19072.07</v>
      </c>
      <c r="G59" s="329">
        <v>48.235999999999997</v>
      </c>
      <c r="H59" s="328">
        <v>7966856.79</v>
      </c>
      <c r="I59" s="329" t="s">
        <v>5</v>
      </c>
      <c r="J59" s="328" t="s">
        <v>5</v>
      </c>
      <c r="K59" s="328" t="s">
        <v>5</v>
      </c>
      <c r="L59" s="329" t="s">
        <v>5</v>
      </c>
      <c r="M59" s="328" t="s">
        <v>5</v>
      </c>
      <c r="N59" s="328" t="s">
        <v>5</v>
      </c>
      <c r="O59" s="329" t="s">
        <v>5</v>
      </c>
      <c r="P59" s="328" t="s">
        <v>5</v>
      </c>
      <c r="Q59" s="328" t="s">
        <v>5</v>
      </c>
      <c r="R59" s="329">
        <v>48.235999999999997</v>
      </c>
      <c r="S59" s="328">
        <v>7966856.79</v>
      </c>
      <c r="T59" s="328">
        <v>7966856.79</v>
      </c>
      <c r="U59" s="329" t="s">
        <v>5</v>
      </c>
      <c r="V59" s="328" t="s">
        <v>5</v>
      </c>
      <c r="W59" s="328">
        <v>7966856.79</v>
      </c>
      <c r="X59" s="329">
        <v>48.235999999999997</v>
      </c>
      <c r="Y59" s="328">
        <v>7966856.79</v>
      </c>
      <c r="Z59" s="329" t="s">
        <v>5</v>
      </c>
      <c r="AA59" s="328" t="s">
        <v>5</v>
      </c>
      <c r="AB59" s="322"/>
      <c r="AH59" s="324"/>
      <c r="AI59" s="324"/>
      <c r="AP59" s="324"/>
      <c r="AQ59" s="324"/>
      <c r="BD59" s="324"/>
      <c r="BE59" s="324"/>
      <c r="BF59" s="324"/>
      <c r="BG59" s="324"/>
      <c r="BH59" s="324"/>
      <c r="BI59" s="324"/>
      <c r="BJ59" s="324"/>
      <c r="BK59" s="324"/>
      <c r="BL59" s="324"/>
      <c r="BM59" s="324"/>
      <c r="BN59" s="324"/>
      <c r="BO59" s="324"/>
      <c r="BW59" s="325"/>
      <c r="BX59" s="325"/>
      <c r="BY59" s="325"/>
      <c r="BZ59" s="325"/>
      <c r="CA59" s="325"/>
      <c r="CB59" s="325"/>
      <c r="CC59" s="325"/>
      <c r="CD59" s="325"/>
      <c r="CE59" s="325"/>
      <c r="CF59" s="325"/>
      <c r="CG59" s="325"/>
      <c r="CH59" s="325"/>
    </row>
    <row r="60" spans="1:86" s="323" customFormat="1" ht="45" x14ac:dyDescent="0.25">
      <c r="A60" s="326" t="s">
        <v>383</v>
      </c>
      <c r="B60" s="326" t="s">
        <v>377</v>
      </c>
      <c r="C60" s="327" t="s">
        <v>337</v>
      </c>
      <c r="D60" s="327" t="s">
        <v>372</v>
      </c>
      <c r="E60" s="326" t="s">
        <v>56</v>
      </c>
      <c r="F60" s="328">
        <v>19065.39</v>
      </c>
      <c r="G60" s="329">
        <v>8.9979999999999993</v>
      </c>
      <c r="H60" s="328">
        <v>1485626.28</v>
      </c>
      <c r="I60" s="329" t="s">
        <v>5</v>
      </c>
      <c r="J60" s="328" t="s">
        <v>5</v>
      </c>
      <c r="K60" s="328" t="s">
        <v>5</v>
      </c>
      <c r="L60" s="329" t="s">
        <v>5</v>
      </c>
      <c r="M60" s="328" t="s">
        <v>5</v>
      </c>
      <c r="N60" s="328" t="s">
        <v>5</v>
      </c>
      <c r="O60" s="329" t="s">
        <v>5</v>
      </c>
      <c r="P60" s="328" t="s">
        <v>5</v>
      </c>
      <c r="Q60" s="328" t="s">
        <v>5</v>
      </c>
      <c r="R60" s="329">
        <v>8.9979999999999993</v>
      </c>
      <c r="S60" s="328">
        <v>1485626.28</v>
      </c>
      <c r="T60" s="328">
        <v>1485626.28</v>
      </c>
      <c r="U60" s="329" t="s">
        <v>5</v>
      </c>
      <c r="V60" s="328" t="s">
        <v>5</v>
      </c>
      <c r="W60" s="328">
        <v>1485626.28</v>
      </c>
      <c r="X60" s="329">
        <v>8.9979999999999993</v>
      </c>
      <c r="Y60" s="328">
        <v>1485626.28</v>
      </c>
      <c r="Z60" s="329" t="s">
        <v>5</v>
      </c>
      <c r="AA60" s="328" t="s">
        <v>5</v>
      </c>
      <c r="AB60" s="322"/>
      <c r="AH60" s="324"/>
      <c r="AI60" s="324"/>
      <c r="AP60" s="324"/>
      <c r="AQ60" s="324"/>
      <c r="BD60" s="324"/>
      <c r="BE60" s="324"/>
      <c r="BF60" s="324"/>
      <c r="BG60" s="324"/>
      <c r="BH60" s="324"/>
      <c r="BI60" s="324"/>
      <c r="BJ60" s="324"/>
      <c r="BK60" s="324"/>
      <c r="BL60" s="324"/>
      <c r="BM60" s="324"/>
      <c r="BN60" s="324"/>
      <c r="BO60" s="324"/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</row>
    <row r="61" spans="1:86" s="323" customFormat="1" ht="45" x14ac:dyDescent="0.25">
      <c r="A61" s="326" t="s">
        <v>359</v>
      </c>
      <c r="B61" s="326" t="s">
        <v>379</v>
      </c>
      <c r="C61" s="327" t="s">
        <v>337</v>
      </c>
      <c r="D61" s="327" t="s">
        <v>410</v>
      </c>
      <c r="E61" s="326" t="s">
        <v>56</v>
      </c>
      <c r="F61" s="328">
        <v>19055.330000000002</v>
      </c>
      <c r="G61" s="329">
        <v>12.914</v>
      </c>
      <c r="H61" s="328">
        <v>2131057.4</v>
      </c>
      <c r="I61" s="329" t="s">
        <v>5</v>
      </c>
      <c r="J61" s="328" t="s">
        <v>5</v>
      </c>
      <c r="K61" s="328" t="s">
        <v>5</v>
      </c>
      <c r="L61" s="329" t="s">
        <v>5</v>
      </c>
      <c r="M61" s="328" t="s">
        <v>5</v>
      </c>
      <c r="N61" s="328" t="s">
        <v>5</v>
      </c>
      <c r="O61" s="329" t="s">
        <v>5</v>
      </c>
      <c r="P61" s="328" t="s">
        <v>5</v>
      </c>
      <c r="Q61" s="328" t="s">
        <v>5</v>
      </c>
      <c r="R61" s="329">
        <v>12.914</v>
      </c>
      <c r="S61" s="328">
        <v>2131057.4</v>
      </c>
      <c r="T61" s="328">
        <v>2131057.4</v>
      </c>
      <c r="U61" s="329" t="s">
        <v>5</v>
      </c>
      <c r="V61" s="328" t="s">
        <v>5</v>
      </c>
      <c r="W61" s="328">
        <v>2131057.4</v>
      </c>
      <c r="X61" s="329">
        <v>12.914</v>
      </c>
      <c r="Y61" s="328">
        <v>2131057.4</v>
      </c>
      <c r="Z61" s="329" t="s">
        <v>5</v>
      </c>
      <c r="AA61" s="328" t="s">
        <v>5</v>
      </c>
      <c r="AB61" s="322"/>
      <c r="AH61" s="324"/>
      <c r="AI61" s="324"/>
      <c r="AP61" s="324"/>
      <c r="AQ61" s="324"/>
      <c r="BD61" s="324"/>
      <c r="BE61" s="324"/>
      <c r="BF61" s="324"/>
      <c r="BG61" s="324"/>
      <c r="BH61" s="324"/>
      <c r="BI61" s="324"/>
      <c r="BJ61" s="324"/>
      <c r="BK61" s="324"/>
      <c r="BL61" s="324"/>
      <c r="BM61" s="324"/>
      <c r="BN61" s="324"/>
      <c r="BO61" s="324"/>
      <c r="BW61" s="325"/>
      <c r="BX61" s="325"/>
      <c r="BY61" s="325"/>
      <c r="BZ61" s="325"/>
      <c r="CA61" s="325"/>
      <c r="CB61" s="325"/>
      <c r="CC61" s="325"/>
      <c r="CD61" s="325"/>
      <c r="CE61" s="325"/>
      <c r="CF61" s="325"/>
      <c r="CG61" s="325"/>
      <c r="CH61" s="325"/>
    </row>
    <row r="62" spans="1:86" s="323" customFormat="1" ht="45" x14ac:dyDescent="0.25">
      <c r="A62" s="326" t="s">
        <v>385</v>
      </c>
      <c r="B62" s="326" t="s">
        <v>411</v>
      </c>
      <c r="C62" s="327" t="s">
        <v>337</v>
      </c>
      <c r="D62" s="327" t="s">
        <v>405</v>
      </c>
      <c r="E62" s="326" t="s">
        <v>56</v>
      </c>
      <c r="F62" s="328">
        <v>19019.11</v>
      </c>
      <c r="G62" s="329">
        <v>37.298999999999999</v>
      </c>
      <c r="H62" s="328">
        <v>6143350.1699999999</v>
      </c>
      <c r="I62" s="329" t="s">
        <v>5</v>
      </c>
      <c r="J62" s="328" t="s">
        <v>5</v>
      </c>
      <c r="K62" s="328" t="s">
        <v>5</v>
      </c>
      <c r="L62" s="329" t="s">
        <v>5</v>
      </c>
      <c r="M62" s="328" t="s">
        <v>5</v>
      </c>
      <c r="N62" s="328" t="s">
        <v>5</v>
      </c>
      <c r="O62" s="329" t="s">
        <v>5</v>
      </c>
      <c r="P62" s="328" t="s">
        <v>5</v>
      </c>
      <c r="Q62" s="328" t="s">
        <v>5</v>
      </c>
      <c r="R62" s="329">
        <v>37.298999999999999</v>
      </c>
      <c r="S62" s="328">
        <v>6143350.1699999999</v>
      </c>
      <c r="T62" s="328">
        <v>6143350.1699999999</v>
      </c>
      <c r="U62" s="329" t="s">
        <v>5</v>
      </c>
      <c r="V62" s="328" t="s">
        <v>5</v>
      </c>
      <c r="W62" s="328">
        <v>6143350.1699999999</v>
      </c>
      <c r="X62" s="329">
        <v>37.298999999999999</v>
      </c>
      <c r="Y62" s="328">
        <v>6143350.1699999999</v>
      </c>
      <c r="Z62" s="329" t="s">
        <v>5</v>
      </c>
      <c r="AA62" s="328" t="s">
        <v>5</v>
      </c>
      <c r="AB62" s="322"/>
      <c r="AH62" s="324"/>
      <c r="AI62" s="324"/>
      <c r="AP62" s="324"/>
      <c r="AQ62" s="324"/>
      <c r="BD62" s="324"/>
      <c r="BE62" s="324"/>
      <c r="BF62" s="324"/>
      <c r="BG62" s="324"/>
      <c r="BH62" s="324"/>
      <c r="BI62" s="324"/>
      <c r="BJ62" s="324"/>
      <c r="BK62" s="324"/>
      <c r="BL62" s="324"/>
      <c r="BM62" s="324"/>
      <c r="BN62" s="324"/>
      <c r="BO62" s="324"/>
      <c r="BW62" s="325"/>
      <c r="BX62" s="325"/>
      <c r="BY62" s="325"/>
      <c r="BZ62" s="325"/>
      <c r="CA62" s="325"/>
      <c r="CB62" s="325"/>
      <c r="CC62" s="325"/>
      <c r="CD62" s="325"/>
      <c r="CE62" s="325"/>
      <c r="CF62" s="325"/>
      <c r="CG62" s="325"/>
      <c r="CH62" s="325"/>
    </row>
    <row r="63" spans="1:86" s="323" customFormat="1" ht="45" x14ac:dyDescent="0.25">
      <c r="A63" s="326" t="s">
        <v>360</v>
      </c>
      <c r="B63" s="326" t="s">
        <v>547</v>
      </c>
      <c r="C63" s="327" t="s">
        <v>337</v>
      </c>
      <c r="D63" s="327" t="s">
        <v>545</v>
      </c>
      <c r="E63" s="326" t="s">
        <v>56</v>
      </c>
      <c r="F63" s="328">
        <v>19017.349999999999</v>
      </c>
      <c r="G63" s="329">
        <v>40.018000000000001</v>
      </c>
      <c r="H63" s="328">
        <v>6590574.46</v>
      </c>
      <c r="I63" s="329" t="s">
        <v>5</v>
      </c>
      <c r="J63" s="328" t="s">
        <v>5</v>
      </c>
      <c r="K63" s="328" t="s">
        <v>5</v>
      </c>
      <c r="L63" s="329" t="s">
        <v>5</v>
      </c>
      <c r="M63" s="328" t="s">
        <v>5</v>
      </c>
      <c r="N63" s="328" t="s">
        <v>5</v>
      </c>
      <c r="O63" s="329" t="s">
        <v>5</v>
      </c>
      <c r="P63" s="328" t="s">
        <v>5</v>
      </c>
      <c r="Q63" s="328" t="s">
        <v>5</v>
      </c>
      <c r="R63" s="329">
        <v>24.995999999999999</v>
      </c>
      <c r="S63" s="328">
        <v>4116597.51</v>
      </c>
      <c r="T63" s="328">
        <v>4116597.51</v>
      </c>
      <c r="U63" s="329">
        <v>15.022</v>
      </c>
      <c r="V63" s="328">
        <v>2473976.9500000002</v>
      </c>
      <c r="W63" s="328">
        <v>6590574.46</v>
      </c>
      <c r="X63" s="329">
        <v>40.018000000000001</v>
      </c>
      <c r="Y63" s="328">
        <v>6590574.46</v>
      </c>
      <c r="Z63" s="329" t="s">
        <v>5</v>
      </c>
      <c r="AA63" s="328" t="s">
        <v>5</v>
      </c>
      <c r="AB63" s="322"/>
      <c r="AH63" s="324"/>
      <c r="AI63" s="324"/>
      <c r="AP63" s="324"/>
      <c r="AQ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W63" s="325"/>
      <c r="BX63" s="325"/>
      <c r="BY63" s="325"/>
      <c r="BZ63" s="325"/>
      <c r="CA63" s="325"/>
      <c r="CB63" s="325"/>
      <c r="CC63" s="325"/>
      <c r="CD63" s="325"/>
      <c r="CE63" s="325"/>
      <c r="CF63" s="325"/>
      <c r="CG63" s="325"/>
      <c r="CH63" s="325"/>
    </row>
    <row r="64" spans="1:86" s="323" customFormat="1" ht="22.5" x14ac:dyDescent="0.25">
      <c r="A64" s="326" t="s">
        <v>225</v>
      </c>
      <c r="B64" s="326" t="s">
        <v>548</v>
      </c>
      <c r="C64" s="327" t="s">
        <v>337</v>
      </c>
      <c r="D64" s="327" t="s">
        <v>54</v>
      </c>
      <c r="E64" s="326" t="s">
        <v>56</v>
      </c>
      <c r="F64" s="328">
        <v>17898.38</v>
      </c>
      <c r="G64" s="329">
        <v>36.811999999999998</v>
      </c>
      <c r="H64" s="328">
        <v>5705858.9299999997</v>
      </c>
      <c r="I64" s="329" t="s">
        <v>5</v>
      </c>
      <c r="J64" s="328" t="s">
        <v>5</v>
      </c>
      <c r="K64" s="328" t="s">
        <v>5</v>
      </c>
      <c r="L64" s="329" t="s">
        <v>5</v>
      </c>
      <c r="M64" s="328" t="s">
        <v>5</v>
      </c>
      <c r="N64" s="328" t="s">
        <v>5</v>
      </c>
      <c r="O64" s="329" t="s">
        <v>5</v>
      </c>
      <c r="P64" s="328" t="s">
        <v>5</v>
      </c>
      <c r="Q64" s="328" t="s">
        <v>5</v>
      </c>
      <c r="R64" s="329" t="s">
        <v>5</v>
      </c>
      <c r="S64" s="328" t="s">
        <v>5</v>
      </c>
      <c r="T64" s="328" t="s">
        <v>5</v>
      </c>
      <c r="U64" s="329" t="s">
        <v>5</v>
      </c>
      <c r="V64" s="328" t="s">
        <v>5</v>
      </c>
      <c r="W64" s="328" t="s">
        <v>5</v>
      </c>
      <c r="X64" s="329" t="s">
        <v>5</v>
      </c>
      <c r="Y64" s="328" t="s">
        <v>5</v>
      </c>
      <c r="Z64" s="329">
        <v>36.811999999999998</v>
      </c>
      <c r="AA64" s="328">
        <v>5705858.9299999997</v>
      </c>
      <c r="AB64" s="322"/>
      <c r="AH64" s="324"/>
      <c r="AI64" s="324"/>
      <c r="AP64" s="324"/>
      <c r="AQ64" s="324"/>
      <c r="BD64" s="324"/>
      <c r="BE64" s="324"/>
      <c r="BF64" s="324"/>
      <c r="BG64" s="324"/>
      <c r="BH64" s="324"/>
      <c r="BI64" s="324"/>
      <c r="BJ64" s="324"/>
      <c r="BK64" s="324"/>
      <c r="BL64" s="324"/>
      <c r="BM64" s="324"/>
      <c r="BN64" s="324"/>
      <c r="BO64" s="324"/>
      <c r="BW64" s="325"/>
      <c r="BX64" s="325"/>
      <c r="BY64" s="325"/>
      <c r="BZ64" s="325"/>
      <c r="CA64" s="325"/>
      <c r="CB64" s="325"/>
      <c r="CC64" s="325"/>
      <c r="CD64" s="325"/>
      <c r="CE64" s="325"/>
      <c r="CF64" s="325"/>
      <c r="CG64" s="325"/>
      <c r="CH64" s="325"/>
    </row>
    <row r="65" spans="1:86" s="323" customFormat="1" ht="15.75" customHeight="1" x14ac:dyDescent="0.25">
      <c r="A65" s="875" t="s">
        <v>75</v>
      </c>
      <c r="B65" s="867"/>
      <c r="C65" s="867"/>
      <c r="D65" s="867"/>
      <c r="E65" s="867"/>
      <c r="F65" s="867"/>
      <c r="G65" s="867"/>
      <c r="H65" s="867"/>
      <c r="I65" s="867"/>
      <c r="J65" s="867"/>
      <c r="K65" s="867"/>
      <c r="L65" s="867"/>
      <c r="M65" s="867"/>
      <c r="N65" s="867"/>
      <c r="O65" s="867"/>
      <c r="P65" s="867"/>
      <c r="Q65" s="867"/>
      <c r="R65" s="867"/>
      <c r="S65" s="867"/>
      <c r="T65" s="867"/>
      <c r="U65" s="867"/>
      <c r="V65" s="867"/>
      <c r="W65" s="867"/>
      <c r="X65" s="867"/>
      <c r="Y65" s="867"/>
      <c r="Z65" s="867"/>
      <c r="AA65" s="867"/>
      <c r="AB65" s="322"/>
      <c r="AH65" s="324"/>
      <c r="AI65" s="324"/>
      <c r="AP65" s="324"/>
      <c r="AQ65" s="324"/>
      <c r="BD65" s="324"/>
      <c r="BE65" s="324"/>
      <c r="BF65" s="324"/>
      <c r="BG65" s="324"/>
      <c r="BH65" s="324"/>
      <c r="BI65" s="324"/>
      <c r="BJ65" s="324"/>
      <c r="BK65" s="324"/>
      <c r="BL65" s="324"/>
      <c r="BM65" s="324"/>
      <c r="BN65" s="324"/>
      <c r="BO65" s="324"/>
      <c r="BW65" s="325"/>
      <c r="BX65" s="325"/>
      <c r="BY65" s="325"/>
      <c r="BZ65" s="325"/>
      <c r="CA65" s="325"/>
      <c r="CB65" s="325"/>
      <c r="CC65" s="325"/>
      <c r="CD65" s="325"/>
      <c r="CE65" s="325"/>
      <c r="CF65" s="325"/>
      <c r="CG65" s="325"/>
      <c r="CH65" s="325"/>
    </row>
    <row r="66" spans="1:86" s="323" customFormat="1" ht="45" x14ac:dyDescent="0.25">
      <c r="A66" s="326" t="s">
        <v>229</v>
      </c>
      <c r="B66" s="326" t="s">
        <v>77</v>
      </c>
      <c r="C66" s="327" t="s">
        <v>79</v>
      </c>
      <c r="D66" s="327" t="s">
        <v>183</v>
      </c>
      <c r="E66" s="326" t="s">
        <v>48</v>
      </c>
      <c r="F66" s="328">
        <v>2203.66</v>
      </c>
      <c r="G66" s="329">
        <v>284.85599999999999</v>
      </c>
      <c r="H66" s="328">
        <v>12964852</v>
      </c>
      <c r="I66" s="329" t="s">
        <v>5</v>
      </c>
      <c r="J66" s="328" t="s">
        <v>5</v>
      </c>
      <c r="K66" s="328" t="s">
        <v>5</v>
      </c>
      <c r="L66" s="329">
        <v>14.2</v>
      </c>
      <c r="M66" s="328">
        <v>646294.61</v>
      </c>
      <c r="N66" s="328">
        <v>646294.61</v>
      </c>
      <c r="O66" s="329">
        <v>59.377000000000002</v>
      </c>
      <c r="P66" s="328">
        <v>2702467.28</v>
      </c>
      <c r="Q66" s="328">
        <v>3348761.89</v>
      </c>
      <c r="R66" s="329">
        <v>168.786</v>
      </c>
      <c r="S66" s="328">
        <v>7682076.2400000002</v>
      </c>
      <c r="T66" s="328">
        <v>11030838.130000001</v>
      </c>
      <c r="U66" s="329">
        <v>22.492999999999999</v>
      </c>
      <c r="V66" s="328">
        <v>1023739.77</v>
      </c>
      <c r="W66" s="328">
        <v>12054577.9</v>
      </c>
      <c r="X66" s="329">
        <v>264.85599999999999</v>
      </c>
      <c r="Y66" s="328">
        <v>12054577.9</v>
      </c>
      <c r="Z66" s="329">
        <v>20</v>
      </c>
      <c r="AA66" s="328">
        <v>910274.1</v>
      </c>
      <c r="AB66" s="322"/>
      <c r="AH66" s="324"/>
      <c r="AI66" s="324"/>
      <c r="AP66" s="324"/>
      <c r="AQ66" s="324"/>
      <c r="BD66" s="324"/>
      <c r="BE66" s="324"/>
      <c r="BF66" s="324"/>
      <c r="BG66" s="324"/>
      <c r="BH66" s="324"/>
      <c r="BI66" s="324"/>
      <c r="BJ66" s="324"/>
      <c r="BK66" s="324"/>
      <c r="BL66" s="324"/>
      <c r="BM66" s="324"/>
      <c r="BN66" s="324"/>
      <c r="BO66" s="324"/>
      <c r="BW66" s="325"/>
      <c r="BX66" s="325"/>
      <c r="BY66" s="325"/>
      <c r="BZ66" s="325"/>
      <c r="CA66" s="325"/>
      <c r="CB66" s="325"/>
      <c r="CC66" s="325"/>
      <c r="CD66" s="325"/>
      <c r="CE66" s="325"/>
      <c r="CF66" s="325"/>
      <c r="CG66" s="325"/>
      <c r="CH66" s="325"/>
    </row>
    <row r="67" spans="1:86" s="323" customFormat="1" ht="22.5" x14ac:dyDescent="0.25">
      <c r="A67" s="326" t="s">
        <v>233</v>
      </c>
      <c r="B67" s="326" t="s">
        <v>184</v>
      </c>
      <c r="C67" s="327" t="s">
        <v>55</v>
      </c>
      <c r="D67" s="327" t="s">
        <v>54</v>
      </c>
      <c r="E67" s="326" t="s">
        <v>56</v>
      </c>
      <c r="F67" s="328">
        <v>17898.38</v>
      </c>
      <c r="G67" s="329">
        <v>71.293000000000006</v>
      </c>
      <c r="H67" s="328">
        <v>11050412.92</v>
      </c>
      <c r="I67" s="329" t="s">
        <v>5</v>
      </c>
      <c r="J67" s="328" t="s">
        <v>5</v>
      </c>
      <c r="K67" s="328" t="s">
        <v>5</v>
      </c>
      <c r="L67" s="329">
        <v>14.2</v>
      </c>
      <c r="M67" s="328">
        <v>2200999.59</v>
      </c>
      <c r="N67" s="328">
        <v>2200999.59</v>
      </c>
      <c r="O67" s="329">
        <v>57.093000000000004</v>
      </c>
      <c r="P67" s="328">
        <v>8849413.3399999999</v>
      </c>
      <c r="Q67" s="328">
        <v>11050412.93</v>
      </c>
      <c r="R67" s="329" t="s">
        <v>5</v>
      </c>
      <c r="S67" s="328" t="s">
        <v>5</v>
      </c>
      <c r="T67" s="328">
        <v>11050412.93</v>
      </c>
      <c r="U67" s="329" t="s">
        <v>5</v>
      </c>
      <c r="V67" s="328" t="s">
        <v>5</v>
      </c>
      <c r="W67" s="328">
        <v>11050412.93</v>
      </c>
      <c r="X67" s="329">
        <v>71.293000000000006</v>
      </c>
      <c r="Y67" s="328">
        <v>11050412.93</v>
      </c>
      <c r="Z67" s="329" t="s">
        <v>5</v>
      </c>
      <c r="AA67" s="328">
        <v>-0.01</v>
      </c>
      <c r="AB67" s="322"/>
      <c r="AH67" s="324"/>
      <c r="AI67" s="324"/>
      <c r="AP67" s="324"/>
      <c r="AQ67" s="324"/>
      <c r="BD67" s="324"/>
      <c r="BE67" s="324"/>
      <c r="BF67" s="324"/>
      <c r="BG67" s="324"/>
      <c r="BH67" s="324"/>
      <c r="BI67" s="324"/>
      <c r="BJ67" s="324"/>
      <c r="BK67" s="324"/>
      <c r="BL67" s="324"/>
      <c r="BM67" s="324"/>
      <c r="BN67" s="324"/>
      <c r="BO67" s="324"/>
      <c r="BW67" s="325"/>
      <c r="BX67" s="325"/>
      <c r="BY67" s="325"/>
      <c r="BZ67" s="325"/>
      <c r="CA67" s="325"/>
      <c r="CB67" s="325"/>
      <c r="CC67" s="325"/>
      <c r="CD67" s="325"/>
      <c r="CE67" s="325"/>
      <c r="CF67" s="325"/>
      <c r="CG67" s="325"/>
      <c r="CH67" s="325"/>
    </row>
    <row r="68" spans="1:86" s="323" customFormat="1" ht="45" x14ac:dyDescent="0.25">
      <c r="A68" s="326" t="s">
        <v>387</v>
      </c>
      <c r="B68" s="326" t="s">
        <v>356</v>
      </c>
      <c r="C68" s="327" t="s">
        <v>337</v>
      </c>
      <c r="D68" s="327" t="s">
        <v>373</v>
      </c>
      <c r="E68" s="326" t="s">
        <v>56</v>
      </c>
      <c r="F68" s="328">
        <v>19072.07</v>
      </c>
      <c r="G68" s="329">
        <v>60.832999999999998</v>
      </c>
      <c r="H68" s="328">
        <v>10047429.289999999</v>
      </c>
      <c r="I68" s="329" t="s">
        <v>5</v>
      </c>
      <c r="J68" s="328" t="s">
        <v>5</v>
      </c>
      <c r="K68" s="328" t="s">
        <v>5</v>
      </c>
      <c r="L68" s="329" t="s">
        <v>5</v>
      </c>
      <c r="M68" s="328" t="s">
        <v>5</v>
      </c>
      <c r="N68" s="328" t="s">
        <v>5</v>
      </c>
      <c r="O68" s="329" t="s">
        <v>5</v>
      </c>
      <c r="P68" s="328" t="s">
        <v>5</v>
      </c>
      <c r="Q68" s="328" t="s">
        <v>5</v>
      </c>
      <c r="R68" s="329">
        <v>60.832999999999998</v>
      </c>
      <c r="S68" s="328">
        <v>10047429.289999999</v>
      </c>
      <c r="T68" s="328">
        <v>10047429.289999999</v>
      </c>
      <c r="U68" s="329" t="s">
        <v>5</v>
      </c>
      <c r="V68" s="328" t="s">
        <v>5</v>
      </c>
      <c r="W68" s="328">
        <v>10047429.289999999</v>
      </c>
      <c r="X68" s="329">
        <v>60.832999999999998</v>
      </c>
      <c r="Y68" s="328">
        <v>10047429.289999999</v>
      </c>
      <c r="Z68" s="329" t="s">
        <v>5</v>
      </c>
      <c r="AA68" s="328" t="s">
        <v>5</v>
      </c>
      <c r="AB68" s="322"/>
      <c r="AH68" s="324"/>
      <c r="AI68" s="324"/>
      <c r="AP68" s="324"/>
      <c r="AQ68" s="324"/>
      <c r="BD68" s="324"/>
      <c r="BE68" s="324"/>
      <c r="BF68" s="324"/>
      <c r="BG68" s="324"/>
      <c r="BH68" s="324"/>
      <c r="BI68" s="324"/>
      <c r="BJ68" s="324"/>
      <c r="BK68" s="324"/>
      <c r="BL68" s="324"/>
      <c r="BM68" s="324"/>
      <c r="BN68" s="324"/>
      <c r="BO68" s="324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</row>
    <row r="69" spans="1:86" s="323" customFormat="1" ht="45" x14ac:dyDescent="0.25">
      <c r="A69" s="326" t="s">
        <v>388</v>
      </c>
      <c r="B69" s="326" t="s">
        <v>381</v>
      </c>
      <c r="C69" s="327" t="s">
        <v>337</v>
      </c>
      <c r="D69" s="327" t="s">
        <v>410</v>
      </c>
      <c r="E69" s="326" t="s">
        <v>56</v>
      </c>
      <c r="F69" s="328">
        <v>19055.330000000002</v>
      </c>
      <c r="G69" s="329">
        <v>0.25900000000000001</v>
      </c>
      <c r="H69" s="328">
        <v>42739.96</v>
      </c>
      <c r="I69" s="329" t="s">
        <v>5</v>
      </c>
      <c r="J69" s="328" t="s">
        <v>5</v>
      </c>
      <c r="K69" s="328" t="s">
        <v>5</v>
      </c>
      <c r="L69" s="329" t="s">
        <v>5</v>
      </c>
      <c r="M69" s="328" t="s">
        <v>5</v>
      </c>
      <c r="N69" s="328" t="s">
        <v>5</v>
      </c>
      <c r="O69" s="329" t="s">
        <v>5</v>
      </c>
      <c r="P69" s="328" t="s">
        <v>5</v>
      </c>
      <c r="Q69" s="328" t="s">
        <v>5</v>
      </c>
      <c r="R69" s="329">
        <v>0.25900000000000001</v>
      </c>
      <c r="S69" s="328">
        <v>42739.96</v>
      </c>
      <c r="T69" s="328">
        <v>42739.96</v>
      </c>
      <c r="U69" s="329" t="s">
        <v>5</v>
      </c>
      <c r="V69" s="328" t="s">
        <v>5</v>
      </c>
      <c r="W69" s="328">
        <v>42739.96</v>
      </c>
      <c r="X69" s="329">
        <v>0.25900000000000001</v>
      </c>
      <c r="Y69" s="328">
        <v>42739.96</v>
      </c>
      <c r="Z69" s="329" t="s">
        <v>5</v>
      </c>
      <c r="AA69" s="328" t="s">
        <v>5</v>
      </c>
      <c r="AB69" s="322"/>
      <c r="AH69" s="324"/>
      <c r="AI69" s="324"/>
      <c r="AP69" s="324"/>
      <c r="AQ69" s="324"/>
      <c r="BD69" s="324"/>
      <c r="BE69" s="324"/>
      <c r="BF69" s="324"/>
      <c r="BG69" s="324"/>
      <c r="BH69" s="324"/>
      <c r="BI69" s="324"/>
      <c r="BJ69" s="324"/>
      <c r="BK69" s="324"/>
      <c r="BL69" s="324"/>
      <c r="BM69" s="324"/>
      <c r="BN69" s="324"/>
      <c r="BO69" s="324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5"/>
      <c r="CH69" s="325"/>
    </row>
    <row r="70" spans="1:86" s="323" customFormat="1" ht="45" x14ac:dyDescent="0.25">
      <c r="A70" s="326" t="s">
        <v>549</v>
      </c>
      <c r="B70" s="326" t="s">
        <v>384</v>
      </c>
      <c r="C70" s="327" t="s">
        <v>337</v>
      </c>
      <c r="D70" s="327" t="s">
        <v>409</v>
      </c>
      <c r="E70" s="326" t="s">
        <v>56</v>
      </c>
      <c r="F70" s="328">
        <v>19055.330000000002</v>
      </c>
      <c r="G70" s="329">
        <v>8.8290000000000006</v>
      </c>
      <c r="H70" s="328">
        <v>1456954.14</v>
      </c>
      <c r="I70" s="329" t="s">
        <v>5</v>
      </c>
      <c r="J70" s="328" t="s">
        <v>5</v>
      </c>
      <c r="K70" s="328" t="s">
        <v>5</v>
      </c>
      <c r="L70" s="329" t="s">
        <v>5</v>
      </c>
      <c r="M70" s="328" t="s">
        <v>5</v>
      </c>
      <c r="N70" s="328" t="s">
        <v>5</v>
      </c>
      <c r="O70" s="329" t="s">
        <v>5</v>
      </c>
      <c r="P70" s="328" t="s">
        <v>5</v>
      </c>
      <c r="Q70" s="328" t="s">
        <v>5</v>
      </c>
      <c r="R70" s="329">
        <v>8.8290000000000006</v>
      </c>
      <c r="S70" s="328">
        <v>1456954.14</v>
      </c>
      <c r="T70" s="328">
        <v>1456954.14</v>
      </c>
      <c r="U70" s="329" t="s">
        <v>5</v>
      </c>
      <c r="V70" s="328" t="s">
        <v>5</v>
      </c>
      <c r="W70" s="328">
        <v>1456954.14</v>
      </c>
      <c r="X70" s="329">
        <v>8.8290000000000006</v>
      </c>
      <c r="Y70" s="328">
        <v>1456954.14</v>
      </c>
      <c r="Z70" s="329" t="s">
        <v>5</v>
      </c>
      <c r="AA70" s="328" t="s">
        <v>5</v>
      </c>
      <c r="AB70" s="322"/>
      <c r="AH70" s="324"/>
      <c r="AI70" s="324"/>
      <c r="AP70" s="324"/>
      <c r="AQ70" s="324"/>
      <c r="BD70" s="324"/>
      <c r="BE70" s="324"/>
      <c r="BF70" s="324"/>
      <c r="BG70" s="324"/>
      <c r="BH70" s="324"/>
      <c r="BI70" s="324"/>
      <c r="BJ70" s="324"/>
      <c r="BK70" s="324"/>
      <c r="BL70" s="324"/>
      <c r="BM70" s="324"/>
      <c r="BN70" s="324"/>
      <c r="BO70" s="324"/>
      <c r="BW70" s="325"/>
      <c r="BX70" s="325"/>
      <c r="BY70" s="325"/>
      <c r="BZ70" s="325"/>
      <c r="CA70" s="325"/>
      <c r="CB70" s="325"/>
      <c r="CC70" s="325"/>
      <c r="CD70" s="325"/>
      <c r="CE70" s="325"/>
      <c r="CF70" s="325"/>
      <c r="CG70" s="325"/>
      <c r="CH70" s="325"/>
    </row>
    <row r="71" spans="1:86" s="323" customFormat="1" ht="45" x14ac:dyDescent="0.25">
      <c r="A71" s="326" t="s">
        <v>389</v>
      </c>
      <c r="B71" s="326" t="s">
        <v>408</v>
      </c>
      <c r="C71" s="327" t="s">
        <v>337</v>
      </c>
      <c r="D71" s="327" t="s">
        <v>405</v>
      </c>
      <c r="E71" s="326" t="s">
        <v>56</v>
      </c>
      <c r="F71" s="328">
        <v>19019.11</v>
      </c>
      <c r="G71" s="329">
        <v>92.373999999999995</v>
      </c>
      <c r="H71" s="328">
        <v>15214505.17</v>
      </c>
      <c r="I71" s="329" t="s">
        <v>5</v>
      </c>
      <c r="J71" s="328" t="s">
        <v>5</v>
      </c>
      <c r="K71" s="328" t="s">
        <v>5</v>
      </c>
      <c r="L71" s="329" t="s">
        <v>5</v>
      </c>
      <c r="M71" s="328" t="s">
        <v>5</v>
      </c>
      <c r="N71" s="328" t="s">
        <v>5</v>
      </c>
      <c r="O71" s="329" t="s">
        <v>5</v>
      </c>
      <c r="P71" s="328" t="s">
        <v>5</v>
      </c>
      <c r="Q71" s="328" t="s">
        <v>5</v>
      </c>
      <c r="R71" s="329">
        <v>92.373999999999995</v>
      </c>
      <c r="S71" s="328">
        <v>15214505.17</v>
      </c>
      <c r="T71" s="328">
        <v>15214505.17</v>
      </c>
      <c r="U71" s="329" t="s">
        <v>5</v>
      </c>
      <c r="V71" s="328" t="s">
        <v>5</v>
      </c>
      <c r="W71" s="328">
        <v>15214505.17</v>
      </c>
      <c r="X71" s="329">
        <v>92.373999999999995</v>
      </c>
      <c r="Y71" s="328">
        <v>15214505.17</v>
      </c>
      <c r="Z71" s="329" t="s">
        <v>5</v>
      </c>
      <c r="AA71" s="328" t="s">
        <v>5</v>
      </c>
      <c r="AB71" s="322"/>
      <c r="AH71" s="324"/>
      <c r="AI71" s="324"/>
      <c r="AP71" s="324"/>
      <c r="AQ71" s="324"/>
      <c r="BD71" s="324"/>
      <c r="BE71" s="324"/>
      <c r="BF71" s="324"/>
      <c r="BG71" s="324"/>
      <c r="BH71" s="324"/>
      <c r="BI71" s="324"/>
      <c r="BJ71" s="324"/>
      <c r="BK71" s="324"/>
      <c r="BL71" s="324"/>
      <c r="BM71" s="324"/>
      <c r="BN71" s="324"/>
      <c r="BO71" s="324"/>
      <c r="BW71" s="325"/>
      <c r="BX71" s="325"/>
      <c r="BY71" s="325"/>
      <c r="BZ71" s="325"/>
      <c r="CA71" s="325"/>
      <c r="CB71" s="325"/>
      <c r="CC71" s="325"/>
      <c r="CD71" s="325"/>
      <c r="CE71" s="325"/>
      <c r="CF71" s="325"/>
      <c r="CG71" s="325"/>
      <c r="CH71" s="325"/>
    </row>
    <row r="72" spans="1:86" s="323" customFormat="1" ht="45" x14ac:dyDescent="0.25">
      <c r="A72" s="326" t="s">
        <v>589</v>
      </c>
      <c r="B72" s="326" t="s">
        <v>407</v>
      </c>
      <c r="C72" s="327" t="s">
        <v>337</v>
      </c>
      <c r="D72" s="327" t="s">
        <v>545</v>
      </c>
      <c r="E72" s="326" t="s">
        <v>56</v>
      </c>
      <c r="F72" s="328">
        <v>19017.349999999999</v>
      </c>
      <c r="G72" s="329">
        <v>21.628</v>
      </c>
      <c r="H72" s="328">
        <v>3561920.75</v>
      </c>
      <c r="I72" s="329" t="s">
        <v>5</v>
      </c>
      <c r="J72" s="328" t="s">
        <v>5</v>
      </c>
      <c r="K72" s="328" t="s">
        <v>5</v>
      </c>
      <c r="L72" s="329" t="s">
        <v>5</v>
      </c>
      <c r="M72" s="328" t="s">
        <v>5</v>
      </c>
      <c r="N72" s="328" t="s">
        <v>5</v>
      </c>
      <c r="O72" s="329" t="s">
        <v>5</v>
      </c>
      <c r="P72" s="328" t="s">
        <v>5</v>
      </c>
      <c r="Q72" s="328" t="s">
        <v>5</v>
      </c>
      <c r="R72" s="329" t="s">
        <v>5</v>
      </c>
      <c r="S72" s="328" t="s">
        <v>5</v>
      </c>
      <c r="T72" s="328" t="s">
        <v>5</v>
      </c>
      <c r="U72" s="329">
        <v>21.628</v>
      </c>
      <c r="V72" s="328">
        <v>3561920.75</v>
      </c>
      <c r="W72" s="328">
        <v>3561920.75</v>
      </c>
      <c r="X72" s="329">
        <v>21.628</v>
      </c>
      <c r="Y72" s="328">
        <v>3561920.75</v>
      </c>
      <c r="Z72" s="329" t="s">
        <v>5</v>
      </c>
      <c r="AA72" s="328" t="s">
        <v>5</v>
      </c>
      <c r="AB72" s="322"/>
      <c r="AH72" s="324"/>
      <c r="AI72" s="324"/>
      <c r="AP72" s="324"/>
      <c r="AQ72" s="324"/>
      <c r="BD72" s="324"/>
      <c r="BE72" s="324"/>
      <c r="BF72" s="324"/>
      <c r="BG72" s="324"/>
      <c r="BH72" s="324"/>
      <c r="BI72" s="324"/>
      <c r="BJ72" s="324"/>
      <c r="BK72" s="324"/>
      <c r="BL72" s="324"/>
      <c r="BM72" s="324"/>
      <c r="BN72" s="324"/>
      <c r="BO72" s="324"/>
      <c r="BW72" s="325"/>
      <c r="BX72" s="325"/>
      <c r="BY72" s="325"/>
      <c r="BZ72" s="325"/>
      <c r="CA72" s="325"/>
      <c r="CB72" s="325"/>
      <c r="CC72" s="325"/>
      <c r="CD72" s="325"/>
      <c r="CE72" s="325"/>
      <c r="CF72" s="325"/>
      <c r="CG72" s="325"/>
      <c r="CH72" s="325"/>
    </row>
    <row r="73" spans="1:86" s="323" customFormat="1" ht="22.5" x14ac:dyDescent="0.25">
      <c r="A73" s="326" t="s">
        <v>406</v>
      </c>
      <c r="B73" s="326" t="s">
        <v>590</v>
      </c>
      <c r="C73" s="327" t="s">
        <v>337</v>
      </c>
      <c r="D73" s="327" t="s">
        <v>54</v>
      </c>
      <c r="E73" s="326" t="s">
        <v>56</v>
      </c>
      <c r="F73" s="328">
        <v>17898.38</v>
      </c>
      <c r="G73" s="329">
        <v>29.64</v>
      </c>
      <c r="H73" s="328">
        <v>4594199.13</v>
      </c>
      <c r="I73" s="329" t="s">
        <v>5</v>
      </c>
      <c r="J73" s="328" t="s">
        <v>5</v>
      </c>
      <c r="K73" s="328" t="s">
        <v>5</v>
      </c>
      <c r="L73" s="329" t="s">
        <v>5</v>
      </c>
      <c r="M73" s="328" t="s">
        <v>5</v>
      </c>
      <c r="N73" s="328" t="s">
        <v>5</v>
      </c>
      <c r="O73" s="329" t="s">
        <v>5</v>
      </c>
      <c r="P73" s="328" t="s">
        <v>5</v>
      </c>
      <c r="Q73" s="328" t="s">
        <v>5</v>
      </c>
      <c r="R73" s="329" t="s">
        <v>5</v>
      </c>
      <c r="S73" s="328" t="s">
        <v>5</v>
      </c>
      <c r="T73" s="328" t="s">
        <v>5</v>
      </c>
      <c r="U73" s="329" t="s">
        <v>5</v>
      </c>
      <c r="V73" s="328" t="s">
        <v>5</v>
      </c>
      <c r="W73" s="328" t="s">
        <v>5</v>
      </c>
      <c r="X73" s="329" t="s">
        <v>5</v>
      </c>
      <c r="Y73" s="328" t="s">
        <v>5</v>
      </c>
      <c r="Z73" s="329">
        <v>29.64</v>
      </c>
      <c r="AA73" s="328">
        <v>4594199.13</v>
      </c>
      <c r="AB73" s="322"/>
      <c r="AH73" s="324"/>
      <c r="AI73" s="324"/>
      <c r="AP73" s="324"/>
      <c r="AQ73" s="324"/>
      <c r="BD73" s="324"/>
      <c r="BE73" s="324"/>
      <c r="BF73" s="324"/>
      <c r="BG73" s="324"/>
      <c r="BH73" s="324"/>
      <c r="BI73" s="324"/>
      <c r="BJ73" s="324"/>
      <c r="BK73" s="324"/>
      <c r="BL73" s="324"/>
      <c r="BM73" s="324"/>
      <c r="BN73" s="324"/>
      <c r="BO73" s="324"/>
      <c r="BW73" s="325"/>
      <c r="BX73" s="325"/>
      <c r="BY73" s="325"/>
      <c r="BZ73" s="325"/>
      <c r="CA73" s="325"/>
      <c r="CB73" s="325"/>
      <c r="CC73" s="325"/>
      <c r="CD73" s="325"/>
      <c r="CE73" s="325"/>
      <c r="CF73" s="325"/>
      <c r="CG73" s="325"/>
      <c r="CH73" s="325"/>
    </row>
    <row r="74" spans="1:86" s="323" customFormat="1" ht="15.75" customHeight="1" x14ac:dyDescent="0.25">
      <c r="A74" s="875" t="s">
        <v>185</v>
      </c>
      <c r="B74" s="867"/>
      <c r="C74" s="867"/>
      <c r="D74" s="867"/>
      <c r="E74" s="867"/>
      <c r="F74" s="867"/>
      <c r="G74" s="867"/>
      <c r="H74" s="867"/>
      <c r="I74" s="867"/>
      <c r="J74" s="867"/>
      <c r="K74" s="867"/>
      <c r="L74" s="867"/>
      <c r="M74" s="867"/>
      <c r="N74" s="867"/>
      <c r="O74" s="867"/>
      <c r="P74" s="867"/>
      <c r="Q74" s="867"/>
      <c r="R74" s="867"/>
      <c r="S74" s="867"/>
      <c r="T74" s="867"/>
      <c r="U74" s="867"/>
      <c r="V74" s="867"/>
      <c r="W74" s="867"/>
      <c r="X74" s="867"/>
      <c r="Y74" s="867"/>
      <c r="Z74" s="867"/>
      <c r="AA74" s="867"/>
      <c r="AB74" s="322"/>
      <c r="AH74" s="324"/>
      <c r="AI74" s="324"/>
      <c r="AP74" s="324"/>
      <c r="AQ74" s="324"/>
      <c r="BD74" s="324"/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W74" s="325"/>
      <c r="BX74" s="325"/>
      <c r="BY74" s="325"/>
      <c r="BZ74" s="325"/>
      <c r="CA74" s="325"/>
      <c r="CB74" s="325"/>
      <c r="CC74" s="325"/>
      <c r="CD74" s="325"/>
      <c r="CE74" s="325"/>
      <c r="CF74" s="325"/>
      <c r="CG74" s="325"/>
      <c r="CH74" s="325"/>
    </row>
    <row r="75" spans="1:86" s="323" customFormat="1" ht="33.75" x14ac:dyDescent="0.25">
      <c r="A75" s="326" t="s">
        <v>391</v>
      </c>
      <c r="B75" s="326" t="s">
        <v>186</v>
      </c>
      <c r="C75" s="327" t="s">
        <v>187</v>
      </c>
      <c r="D75" s="327" t="s">
        <v>188</v>
      </c>
      <c r="E75" s="326" t="s">
        <v>48</v>
      </c>
      <c r="F75" s="328">
        <v>1579.69</v>
      </c>
      <c r="G75" s="329">
        <v>103.27200000000001</v>
      </c>
      <c r="H75" s="328">
        <v>2939654.89</v>
      </c>
      <c r="I75" s="329" t="s">
        <v>5</v>
      </c>
      <c r="J75" s="328" t="s">
        <v>5</v>
      </c>
      <c r="K75" s="328" t="s">
        <v>5</v>
      </c>
      <c r="L75" s="329" t="s">
        <v>5</v>
      </c>
      <c r="M75" s="328" t="s">
        <v>5</v>
      </c>
      <c r="N75" s="328" t="s">
        <v>5</v>
      </c>
      <c r="O75" s="329" t="s">
        <v>5</v>
      </c>
      <c r="P75" s="328" t="s">
        <v>5</v>
      </c>
      <c r="Q75" s="328" t="s">
        <v>5</v>
      </c>
      <c r="R75" s="329">
        <v>24.34</v>
      </c>
      <c r="S75" s="328">
        <v>692842.2</v>
      </c>
      <c r="T75" s="328">
        <v>692842.2</v>
      </c>
      <c r="U75" s="329">
        <v>10.56</v>
      </c>
      <c r="V75" s="328">
        <v>300592.18</v>
      </c>
      <c r="W75" s="328">
        <v>993434.38</v>
      </c>
      <c r="X75" s="329">
        <v>34.9</v>
      </c>
      <c r="Y75" s="328">
        <v>993434.38</v>
      </c>
      <c r="Z75" s="329">
        <v>68.372</v>
      </c>
      <c r="AA75" s="328">
        <v>1946220.51</v>
      </c>
      <c r="AB75" s="322"/>
      <c r="AH75" s="324"/>
      <c r="AI75" s="324"/>
      <c r="AP75" s="324"/>
      <c r="AQ75" s="324"/>
      <c r="BD75" s="324"/>
      <c r="BE75" s="324"/>
      <c r="BF75" s="324"/>
      <c r="BG75" s="324"/>
      <c r="BH75" s="324"/>
      <c r="BI75" s="324"/>
      <c r="BJ75" s="324"/>
      <c r="BK75" s="324"/>
      <c r="BL75" s="324"/>
      <c r="BM75" s="324"/>
      <c r="BN75" s="324"/>
      <c r="BO75" s="324"/>
      <c r="BW75" s="325"/>
      <c r="BX75" s="325"/>
      <c r="BY75" s="325"/>
      <c r="BZ75" s="325"/>
      <c r="CA75" s="325"/>
      <c r="CB75" s="325"/>
      <c r="CC75" s="325"/>
      <c r="CD75" s="325"/>
      <c r="CE75" s="325"/>
      <c r="CF75" s="325"/>
      <c r="CG75" s="325"/>
      <c r="CH75" s="325"/>
    </row>
    <row r="76" spans="1:86" s="323" customFormat="1" ht="22.5" x14ac:dyDescent="0.25">
      <c r="A76" s="326" t="s">
        <v>404</v>
      </c>
      <c r="B76" s="326" t="s">
        <v>190</v>
      </c>
      <c r="C76" s="327" t="s">
        <v>191</v>
      </c>
      <c r="D76" s="327" t="s">
        <v>192</v>
      </c>
      <c r="E76" s="326" t="s">
        <v>56</v>
      </c>
      <c r="F76" s="328">
        <v>21449.1</v>
      </c>
      <c r="G76" s="329">
        <v>0.46072999999999997</v>
      </c>
      <c r="H76" s="328">
        <v>85580.23</v>
      </c>
      <c r="I76" s="329" t="s">
        <v>5</v>
      </c>
      <c r="J76" s="328" t="s">
        <v>5</v>
      </c>
      <c r="K76" s="328" t="s">
        <v>5</v>
      </c>
      <c r="L76" s="329" t="s">
        <v>5</v>
      </c>
      <c r="M76" s="328" t="s">
        <v>5</v>
      </c>
      <c r="N76" s="328" t="s">
        <v>5</v>
      </c>
      <c r="O76" s="329" t="s">
        <v>5</v>
      </c>
      <c r="P76" s="328" t="s">
        <v>5</v>
      </c>
      <c r="Q76" s="328" t="s">
        <v>5</v>
      </c>
      <c r="R76" s="329" t="s">
        <v>5</v>
      </c>
      <c r="S76" s="328" t="s">
        <v>5</v>
      </c>
      <c r="T76" s="328" t="s">
        <v>5</v>
      </c>
      <c r="U76" s="329" t="s">
        <v>5</v>
      </c>
      <c r="V76" s="328" t="s">
        <v>5</v>
      </c>
      <c r="W76" s="328" t="s">
        <v>5</v>
      </c>
      <c r="X76" s="329" t="s">
        <v>5</v>
      </c>
      <c r="Y76" s="328" t="s">
        <v>5</v>
      </c>
      <c r="Z76" s="329">
        <v>0.46072999999999997</v>
      </c>
      <c r="AA76" s="328">
        <v>85580.23</v>
      </c>
      <c r="AB76" s="322"/>
      <c r="AH76" s="324"/>
      <c r="AI76" s="324"/>
      <c r="AP76" s="324"/>
      <c r="AQ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W76" s="325"/>
      <c r="BX76" s="325"/>
      <c r="BY76" s="325"/>
      <c r="BZ76" s="325"/>
      <c r="CA76" s="325"/>
      <c r="CB76" s="325"/>
      <c r="CC76" s="325"/>
      <c r="CD76" s="325"/>
      <c r="CE76" s="325"/>
      <c r="CF76" s="325"/>
      <c r="CG76" s="325"/>
      <c r="CH76" s="325"/>
    </row>
    <row r="77" spans="1:86" s="323" customFormat="1" ht="45" x14ac:dyDescent="0.25">
      <c r="A77" s="326" t="s">
        <v>392</v>
      </c>
      <c r="B77" s="326" t="s">
        <v>550</v>
      </c>
      <c r="C77" s="327" t="s">
        <v>551</v>
      </c>
      <c r="D77" s="327" t="s">
        <v>552</v>
      </c>
      <c r="E77" s="326" t="s">
        <v>242</v>
      </c>
      <c r="F77" s="328">
        <v>68.709999999999994</v>
      </c>
      <c r="G77" s="329">
        <v>16.206</v>
      </c>
      <c r="H77" s="328">
        <v>9643.0300000000007</v>
      </c>
      <c r="I77" s="329" t="s">
        <v>5</v>
      </c>
      <c r="J77" s="328" t="s">
        <v>5</v>
      </c>
      <c r="K77" s="328" t="s">
        <v>5</v>
      </c>
      <c r="L77" s="329" t="s">
        <v>5</v>
      </c>
      <c r="M77" s="328" t="s">
        <v>5</v>
      </c>
      <c r="N77" s="328" t="s">
        <v>5</v>
      </c>
      <c r="O77" s="329" t="s">
        <v>5</v>
      </c>
      <c r="P77" s="328" t="s">
        <v>5</v>
      </c>
      <c r="Q77" s="328" t="s">
        <v>5</v>
      </c>
      <c r="R77" s="329">
        <v>10.36</v>
      </c>
      <c r="S77" s="328">
        <v>6164.5</v>
      </c>
      <c r="T77" s="328">
        <v>6164.5</v>
      </c>
      <c r="U77" s="329">
        <v>5.8460000000000001</v>
      </c>
      <c r="V77" s="328">
        <v>3478.54</v>
      </c>
      <c r="W77" s="328">
        <v>9643.0400000000009</v>
      </c>
      <c r="X77" s="329">
        <v>16.206</v>
      </c>
      <c r="Y77" s="328">
        <v>9643.0400000000009</v>
      </c>
      <c r="Z77" s="329" t="s">
        <v>5</v>
      </c>
      <c r="AA77" s="328">
        <v>-0.01</v>
      </c>
      <c r="AB77" s="322"/>
      <c r="AH77" s="324"/>
      <c r="AI77" s="324"/>
      <c r="AP77" s="324"/>
      <c r="AQ77" s="324"/>
      <c r="BD77" s="324"/>
      <c r="BE77" s="324"/>
      <c r="BF77" s="324"/>
      <c r="BG77" s="324"/>
      <c r="BH77" s="324"/>
      <c r="BI77" s="324"/>
      <c r="BJ77" s="324"/>
      <c r="BK77" s="324"/>
      <c r="BL77" s="324"/>
      <c r="BM77" s="324"/>
      <c r="BN77" s="324"/>
      <c r="BO77" s="324"/>
      <c r="BW77" s="325"/>
      <c r="BX77" s="325"/>
      <c r="BY77" s="325"/>
      <c r="BZ77" s="325"/>
      <c r="CA77" s="325"/>
      <c r="CB77" s="325"/>
      <c r="CC77" s="325"/>
      <c r="CD77" s="325"/>
      <c r="CE77" s="325"/>
      <c r="CF77" s="325"/>
      <c r="CG77" s="325"/>
      <c r="CH77" s="325"/>
    </row>
    <row r="78" spans="1:86" s="323" customFormat="1" ht="45" x14ac:dyDescent="0.25">
      <c r="A78" s="326" t="s">
        <v>402</v>
      </c>
      <c r="B78" s="326" t="s">
        <v>553</v>
      </c>
      <c r="C78" s="327" t="s">
        <v>554</v>
      </c>
      <c r="D78" s="327" t="s">
        <v>552</v>
      </c>
      <c r="E78" s="326" t="s">
        <v>242</v>
      </c>
      <c r="F78" s="328">
        <v>68.680000000000007</v>
      </c>
      <c r="G78" s="329">
        <v>51</v>
      </c>
      <c r="H78" s="328">
        <v>30333.21</v>
      </c>
      <c r="I78" s="329" t="s">
        <v>5</v>
      </c>
      <c r="J78" s="328" t="s">
        <v>5</v>
      </c>
      <c r="K78" s="328" t="s">
        <v>5</v>
      </c>
      <c r="L78" s="329" t="s">
        <v>5</v>
      </c>
      <c r="M78" s="328" t="s">
        <v>5</v>
      </c>
      <c r="N78" s="328" t="s">
        <v>5</v>
      </c>
      <c r="O78" s="329" t="s">
        <v>5</v>
      </c>
      <c r="P78" s="328" t="s">
        <v>5</v>
      </c>
      <c r="Q78" s="328" t="s">
        <v>5</v>
      </c>
      <c r="R78" s="329">
        <v>32.590000000000003</v>
      </c>
      <c r="S78" s="328">
        <v>19383.52</v>
      </c>
      <c r="T78" s="328">
        <v>19383.52</v>
      </c>
      <c r="U78" s="329">
        <v>18.41</v>
      </c>
      <c r="V78" s="328">
        <v>10949.69</v>
      </c>
      <c r="W78" s="328">
        <v>30333.21</v>
      </c>
      <c r="X78" s="329">
        <v>51</v>
      </c>
      <c r="Y78" s="328">
        <v>30333.21</v>
      </c>
      <c r="Z78" s="329" t="s">
        <v>5</v>
      </c>
      <c r="AA78" s="328" t="s">
        <v>5</v>
      </c>
      <c r="AB78" s="322"/>
      <c r="AH78" s="324"/>
      <c r="AI78" s="324"/>
      <c r="AP78" s="324"/>
      <c r="AQ78" s="324"/>
      <c r="BD78" s="324"/>
      <c r="BE78" s="324"/>
      <c r="BF78" s="324"/>
      <c r="BG78" s="324"/>
      <c r="BH78" s="324"/>
      <c r="BI78" s="324"/>
      <c r="BJ78" s="324"/>
      <c r="BK78" s="324"/>
      <c r="BL78" s="324"/>
      <c r="BM78" s="324"/>
      <c r="BN78" s="324"/>
      <c r="BO78" s="324"/>
      <c r="BW78" s="325"/>
      <c r="BX78" s="325"/>
      <c r="BY78" s="325"/>
      <c r="BZ78" s="325"/>
      <c r="CA78" s="325"/>
      <c r="CB78" s="325"/>
      <c r="CC78" s="325"/>
      <c r="CD78" s="325"/>
      <c r="CE78" s="325"/>
      <c r="CF78" s="325"/>
      <c r="CG78" s="325"/>
      <c r="CH78" s="325"/>
    </row>
    <row r="79" spans="1:86" s="323" customFormat="1" ht="45" x14ac:dyDescent="0.25">
      <c r="A79" s="326" t="s">
        <v>393</v>
      </c>
      <c r="B79" s="326" t="s">
        <v>555</v>
      </c>
      <c r="C79" s="327" t="s">
        <v>556</v>
      </c>
      <c r="D79" s="327" t="s">
        <v>552</v>
      </c>
      <c r="E79" s="326" t="s">
        <v>242</v>
      </c>
      <c r="F79" s="328">
        <v>48.99</v>
      </c>
      <c r="G79" s="329">
        <v>3.7839999999999998</v>
      </c>
      <c r="H79" s="328">
        <v>1605.37</v>
      </c>
      <c r="I79" s="329" t="s">
        <v>5</v>
      </c>
      <c r="J79" s="328" t="s">
        <v>5</v>
      </c>
      <c r="K79" s="328" t="s">
        <v>5</v>
      </c>
      <c r="L79" s="329" t="s">
        <v>5</v>
      </c>
      <c r="M79" s="328" t="s">
        <v>5</v>
      </c>
      <c r="N79" s="328" t="s">
        <v>5</v>
      </c>
      <c r="O79" s="329" t="s">
        <v>5</v>
      </c>
      <c r="P79" s="328" t="s">
        <v>5</v>
      </c>
      <c r="Q79" s="328" t="s">
        <v>5</v>
      </c>
      <c r="R79" s="329">
        <v>2.42</v>
      </c>
      <c r="S79" s="328">
        <v>1026.69</v>
      </c>
      <c r="T79" s="328">
        <v>1026.69</v>
      </c>
      <c r="U79" s="329">
        <v>1.3640000000000001</v>
      </c>
      <c r="V79" s="328">
        <v>578.67999999999995</v>
      </c>
      <c r="W79" s="328">
        <v>1605.37</v>
      </c>
      <c r="X79" s="329">
        <v>3.7839999999999998</v>
      </c>
      <c r="Y79" s="328">
        <v>1605.37</v>
      </c>
      <c r="Z79" s="329" t="s">
        <v>5</v>
      </c>
      <c r="AA79" s="328" t="s">
        <v>5</v>
      </c>
      <c r="AB79" s="322"/>
      <c r="AH79" s="324"/>
      <c r="AI79" s="324"/>
      <c r="AP79" s="324"/>
      <c r="AQ79" s="324"/>
      <c r="BD79" s="324"/>
      <c r="BE79" s="324"/>
      <c r="BF79" s="324"/>
      <c r="BG79" s="324"/>
      <c r="BH79" s="324"/>
      <c r="BI79" s="324"/>
      <c r="BJ79" s="324"/>
      <c r="BK79" s="324"/>
      <c r="BL79" s="324"/>
      <c r="BM79" s="324"/>
      <c r="BN79" s="324"/>
      <c r="BO79" s="324"/>
      <c r="BW79" s="325"/>
      <c r="BX79" s="325"/>
      <c r="BY79" s="325"/>
      <c r="BZ79" s="325"/>
      <c r="CA79" s="325"/>
      <c r="CB79" s="325"/>
      <c r="CC79" s="325"/>
      <c r="CD79" s="325"/>
      <c r="CE79" s="325"/>
      <c r="CF79" s="325"/>
      <c r="CG79" s="325"/>
      <c r="CH79" s="325"/>
    </row>
    <row r="80" spans="1:86" s="323" customFormat="1" ht="45" x14ac:dyDescent="0.25">
      <c r="A80" s="326" t="s">
        <v>561</v>
      </c>
      <c r="B80" s="326" t="s">
        <v>557</v>
      </c>
      <c r="C80" s="327" t="s">
        <v>558</v>
      </c>
      <c r="D80" s="327" t="s">
        <v>552</v>
      </c>
      <c r="E80" s="326" t="s">
        <v>242</v>
      </c>
      <c r="F80" s="328">
        <v>72.19</v>
      </c>
      <c r="G80" s="329">
        <v>123</v>
      </c>
      <c r="H80" s="328">
        <v>76895.34</v>
      </c>
      <c r="I80" s="329" t="s">
        <v>5</v>
      </c>
      <c r="J80" s="328" t="s">
        <v>5</v>
      </c>
      <c r="K80" s="328" t="s">
        <v>5</v>
      </c>
      <c r="L80" s="329" t="s">
        <v>5</v>
      </c>
      <c r="M80" s="328" t="s">
        <v>5</v>
      </c>
      <c r="N80" s="328" t="s">
        <v>5</v>
      </c>
      <c r="O80" s="329" t="s">
        <v>5</v>
      </c>
      <c r="P80" s="328" t="s">
        <v>5</v>
      </c>
      <c r="Q80" s="328" t="s">
        <v>5</v>
      </c>
      <c r="R80" s="329">
        <v>78.599999999999994</v>
      </c>
      <c r="S80" s="328">
        <v>49138</v>
      </c>
      <c r="T80" s="328">
        <v>49138</v>
      </c>
      <c r="U80" s="329">
        <v>44.4</v>
      </c>
      <c r="V80" s="328">
        <v>27757.34</v>
      </c>
      <c r="W80" s="328">
        <v>76895.34</v>
      </c>
      <c r="X80" s="329">
        <v>123</v>
      </c>
      <c r="Y80" s="328">
        <v>76895.34</v>
      </c>
      <c r="Z80" s="329" t="s">
        <v>5</v>
      </c>
      <c r="AA80" s="328" t="s">
        <v>5</v>
      </c>
      <c r="AB80" s="322"/>
      <c r="AH80" s="324"/>
      <c r="AI80" s="324"/>
      <c r="AP80" s="324"/>
      <c r="AQ80" s="324"/>
      <c r="BD80" s="324"/>
      <c r="BE80" s="324"/>
      <c r="BF80" s="324"/>
      <c r="BG80" s="324"/>
      <c r="BH80" s="324"/>
      <c r="BI80" s="324"/>
      <c r="BJ80" s="324"/>
      <c r="BK80" s="324"/>
      <c r="BL80" s="324"/>
      <c r="BM80" s="324"/>
      <c r="BN80" s="324"/>
      <c r="BO80" s="324"/>
      <c r="BW80" s="325"/>
      <c r="BX80" s="325"/>
      <c r="BY80" s="325"/>
      <c r="BZ80" s="325"/>
      <c r="CA80" s="325"/>
      <c r="CB80" s="325"/>
      <c r="CC80" s="325"/>
      <c r="CD80" s="325"/>
      <c r="CE80" s="325"/>
      <c r="CF80" s="325"/>
      <c r="CG80" s="325"/>
      <c r="CH80" s="325"/>
    </row>
    <row r="81" spans="1:86" s="323" customFormat="1" ht="45" x14ac:dyDescent="0.25">
      <c r="A81" s="326" t="s">
        <v>564</v>
      </c>
      <c r="B81" s="326" t="s">
        <v>559</v>
      </c>
      <c r="C81" s="327" t="s">
        <v>560</v>
      </c>
      <c r="D81" s="327" t="s">
        <v>552</v>
      </c>
      <c r="E81" s="326" t="s">
        <v>242</v>
      </c>
      <c r="F81" s="328">
        <v>93.04</v>
      </c>
      <c r="G81" s="329">
        <v>99</v>
      </c>
      <c r="H81" s="328">
        <v>79766.91</v>
      </c>
      <c r="I81" s="329" t="s">
        <v>5</v>
      </c>
      <c r="J81" s="328" t="s">
        <v>5</v>
      </c>
      <c r="K81" s="328" t="s">
        <v>5</v>
      </c>
      <c r="L81" s="329" t="s">
        <v>5</v>
      </c>
      <c r="M81" s="328" t="s">
        <v>5</v>
      </c>
      <c r="N81" s="328" t="s">
        <v>5</v>
      </c>
      <c r="O81" s="329" t="s">
        <v>5</v>
      </c>
      <c r="P81" s="328" t="s">
        <v>5</v>
      </c>
      <c r="Q81" s="328" t="s">
        <v>5</v>
      </c>
      <c r="R81" s="329">
        <v>63.26</v>
      </c>
      <c r="S81" s="328">
        <v>50970.25</v>
      </c>
      <c r="T81" s="328">
        <v>50970.25</v>
      </c>
      <c r="U81" s="329">
        <v>35.74</v>
      </c>
      <c r="V81" s="328">
        <v>28796.66</v>
      </c>
      <c r="W81" s="328">
        <v>79766.91</v>
      </c>
      <c r="X81" s="329">
        <v>99</v>
      </c>
      <c r="Y81" s="328">
        <v>79766.91</v>
      </c>
      <c r="Z81" s="329" t="s">
        <v>5</v>
      </c>
      <c r="AA81" s="328" t="s">
        <v>5</v>
      </c>
      <c r="AB81" s="322"/>
      <c r="AH81" s="324"/>
      <c r="AI81" s="324"/>
      <c r="AP81" s="324"/>
      <c r="AQ81" s="324"/>
      <c r="BD81" s="324"/>
      <c r="BE81" s="324"/>
      <c r="BF81" s="324"/>
      <c r="BG81" s="324"/>
      <c r="BH81" s="324"/>
      <c r="BI81" s="324"/>
      <c r="BJ81" s="324"/>
      <c r="BK81" s="324"/>
      <c r="BL81" s="324"/>
      <c r="BM81" s="324"/>
      <c r="BN81" s="324"/>
      <c r="BO81" s="324"/>
      <c r="BW81" s="325"/>
      <c r="BX81" s="325"/>
      <c r="BY81" s="325"/>
      <c r="BZ81" s="325"/>
      <c r="CA81" s="325"/>
      <c r="CB81" s="325"/>
      <c r="CC81" s="325"/>
      <c r="CD81" s="325"/>
      <c r="CE81" s="325"/>
      <c r="CF81" s="325"/>
      <c r="CG81" s="325"/>
      <c r="CH81" s="325"/>
    </row>
    <row r="82" spans="1:86" s="323" customFormat="1" ht="45" x14ac:dyDescent="0.25">
      <c r="A82" s="326" t="s">
        <v>565</v>
      </c>
      <c r="B82" s="326" t="s">
        <v>562</v>
      </c>
      <c r="C82" s="327" t="s">
        <v>563</v>
      </c>
      <c r="D82" s="327" t="s">
        <v>552</v>
      </c>
      <c r="E82" s="326" t="s">
        <v>242</v>
      </c>
      <c r="F82" s="328">
        <v>150.25</v>
      </c>
      <c r="G82" s="329">
        <v>56</v>
      </c>
      <c r="H82" s="328">
        <v>72865.240000000005</v>
      </c>
      <c r="I82" s="329" t="s">
        <v>5</v>
      </c>
      <c r="J82" s="328" t="s">
        <v>5</v>
      </c>
      <c r="K82" s="328" t="s">
        <v>5</v>
      </c>
      <c r="L82" s="329" t="s">
        <v>5</v>
      </c>
      <c r="M82" s="328" t="s">
        <v>5</v>
      </c>
      <c r="N82" s="328" t="s">
        <v>5</v>
      </c>
      <c r="O82" s="329" t="s">
        <v>5</v>
      </c>
      <c r="P82" s="328" t="s">
        <v>5</v>
      </c>
      <c r="Q82" s="328" t="s">
        <v>5</v>
      </c>
      <c r="R82" s="329">
        <v>35.770000000000003</v>
      </c>
      <c r="S82" s="328">
        <v>46542.67</v>
      </c>
      <c r="T82" s="328">
        <v>46542.67</v>
      </c>
      <c r="U82" s="329">
        <v>20.23</v>
      </c>
      <c r="V82" s="328">
        <v>26322.57</v>
      </c>
      <c r="W82" s="328">
        <v>72865.240000000005</v>
      </c>
      <c r="X82" s="329">
        <v>56</v>
      </c>
      <c r="Y82" s="328">
        <v>72865.240000000005</v>
      </c>
      <c r="Z82" s="329" t="s">
        <v>5</v>
      </c>
      <c r="AA82" s="328" t="s">
        <v>5</v>
      </c>
      <c r="AB82" s="322"/>
      <c r="AH82" s="324"/>
      <c r="AI82" s="324"/>
      <c r="AP82" s="324"/>
      <c r="AQ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W82" s="325"/>
      <c r="BX82" s="325"/>
      <c r="BY82" s="325"/>
      <c r="BZ82" s="325"/>
      <c r="CA82" s="325"/>
      <c r="CB82" s="325"/>
      <c r="CC82" s="325"/>
      <c r="CD82" s="325"/>
      <c r="CE82" s="325"/>
      <c r="CF82" s="325"/>
      <c r="CG82" s="325"/>
      <c r="CH82" s="325"/>
    </row>
    <row r="83" spans="1:86" s="323" customFormat="1" ht="45" x14ac:dyDescent="0.25">
      <c r="A83" s="326" t="s">
        <v>591</v>
      </c>
      <c r="B83" s="326" t="s">
        <v>194</v>
      </c>
      <c r="C83" s="327" t="s">
        <v>337</v>
      </c>
      <c r="D83" s="327" t="s">
        <v>545</v>
      </c>
      <c r="E83" s="326" t="s">
        <v>56</v>
      </c>
      <c r="F83" s="328">
        <v>19017.349999999999</v>
      </c>
      <c r="G83" s="329">
        <v>33.558</v>
      </c>
      <c r="H83" s="328">
        <v>5526675.4400000004</v>
      </c>
      <c r="I83" s="329" t="s">
        <v>5</v>
      </c>
      <c r="J83" s="328" t="s">
        <v>5</v>
      </c>
      <c r="K83" s="328" t="s">
        <v>5</v>
      </c>
      <c r="L83" s="329" t="s">
        <v>5</v>
      </c>
      <c r="M83" s="328" t="s">
        <v>5</v>
      </c>
      <c r="N83" s="328" t="s">
        <v>5</v>
      </c>
      <c r="O83" s="329" t="s">
        <v>5</v>
      </c>
      <c r="P83" s="328" t="s">
        <v>5</v>
      </c>
      <c r="Q83" s="328" t="s">
        <v>5</v>
      </c>
      <c r="R83" s="329">
        <v>23.404</v>
      </c>
      <c r="S83" s="328">
        <v>3854410.63</v>
      </c>
      <c r="T83" s="328">
        <v>3854410.63</v>
      </c>
      <c r="U83" s="329">
        <v>10.154</v>
      </c>
      <c r="V83" s="328">
        <v>1672264.81</v>
      </c>
      <c r="W83" s="328">
        <v>5526675.4400000004</v>
      </c>
      <c r="X83" s="329">
        <v>33.558</v>
      </c>
      <c r="Y83" s="328">
        <v>5526675.4400000004</v>
      </c>
      <c r="Z83" s="329" t="s">
        <v>5</v>
      </c>
      <c r="AA83" s="328" t="s">
        <v>5</v>
      </c>
      <c r="AB83" s="322"/>
      <c r="AH83" s="324"/>
      <c r="AI83" s="324"/>
      <c r="AP83" s="324"/>
      <c r="AQ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W83" s="325"/>
      <c r="BX83" s="325"/>
      <c r="BY83" s="325"/>
      <c r="BZ83" s="325"/>
      <c r="CA83" s="325"/>
      <c r="CB83" s="325"/>
      <c r="CC83" s="325"/>
      <c r="CD83" s="325"/>
      <c r="CE83" s="325"/>
      <c r="CF83" s="325"/>
      <c r="CG83" s="325"/>
      <c r="CH83" s="325"/>
    </row>
    <row r="84" spans="1:86" s="323" customFormat="1" ht="22.5" x14ac:dyDescent="0.25">
      <c r="A84" s="326" t="s">
        <v>568</v>
      </c>
      <c r="B84" s="326" t="s">
        <v>566</v>
      </c>
      <c r="C84" s="327" t="s">
        <v>55</v>
      </c>
      <c r="D84" s="327" t="s">
        <v>54</v>
      </c>
      <c r="E84" s="326" t="s">
        <v>56</v>
      </c>
      <c r="F84" s="328">
        <v>17898.38</v>
      </c>
      <c r="G84" s="329">
        <v>69.713999999999999</v>
      </c>
      <c r="H84" s="328">
        <v>10805667.960000001</v>
      </c>
      <c r="I84" s="329" t="s">
        <v>5</v>
      </c>
      <c r="J84" s="328" t="s">
        <v>5</v>
      </c>
      <c r="K84" s="328" t="s">
        <v>5</v>
      </c>
      <c r="L84" s="329" t="s">
        <v>5</v>
      </c>
      <c r="M84" s="328" t="s">
        <v>5</v>
      </c>
      <c r="N84" s="328" t="s">
        <v>5</v>
      </c>
      <c r="O84" s="329" t="s">
        <v>5</v>
      </c>
      <c r="P84" s="328" t="s">
        <v>5</v>
      </c>
      <c r="Q84" s="328" t="s">
        <v>5</v>
      </c>
      <c r="R84" s="329" t="s">
        <v>5</v>
      </c>
      <c r="S84" s="328" t="s">
        <v>5</v>
      </c>
      <c r="T84" s="328" t="s">
        <v>5</v>
      </c>
      <c r="U84" s="329" t="s">
        <v>5</v>
      </c>
      <c r="V84" s="328" t="s">
        <v>5</v>
      </c>
      <c r="W84" s="328" t="s">
        <v>5</v>
      </c>
      <c r="X84" s="329" t="s">
        <v>5</v>
      </c>
      <c r="Y84" s="328" t="s">
        <v>5</v>
      </c>
      <c r="Z84" s="329">
        <v>69.713999999999999</v>
      </c>
      <c r="AA84" s="328">
        <v>10805667.960000001</v>
      </c>
      <c r="AB84" s="322"/>
      <c r="AH84" s="324"/>
      <c r="AI84" s="324"/>
      <c r="AP84" s="324"/>
      <c r="AQ84" s="324"/>
      <c r="BD84" s="324"/>
      <c r="BE84" s="324"/>
      <c r="BF84" s="324"/>
      <c r="BG84" s="324"/>
      <c r="BH84" s="324"/>
      <c r="BI84" s="324"/>
      <c r="BJ84" s="324"/>
      <c r="BK84" s="324"/>
      <c r="BL84" s="324"/>
      <c r="BM84" s="324"/>
      <c r="BN84" s="324"/>
      <c r="BO84" s="324"/>
      <c r="BW84" s="325"/>
      <c r="BX84" s="325"/>
      <c r="BY84" s="325"/>
      <c r="BZ84" s="325"/>
      <c r="CA84" s="325"/>
      <c r="CB84" s="325"/>
      <c r="CC84" s="325"/>
      <c r="CD84" s="325"/>
      <c r="CE84" s="325"/>
      <c r="CF84" s="325"/>
      <c r="CG84" s="325"/>
      <c r="CH84" s="325"/>
    </row>
    <row r="85" spans="1:86" s="323" customFormat="1" ht="15.75" customHeight="1" x14ac:dyDescent="0.25">
      <c r="A85" s="875" t="s">
        <v>195</v>
      </c>
      <c r="B85" s="867"/>
      <c r="C85" s="867"/>
      <c r="D85" s="867"/>
      <c r="E85" s="867"/>
      <c r="F85" s="867"/>
      <c r="G85" s="867"/>
      <c r="H85" s="867"/>
      <c r="I85" s="867"/>
      <c r="J85" s="867"/>
      <c r="K85" s="867"/>
      <c r="L85" s="867"/>
      <c r="M85" s="867"/>
      <c r="N85" s="867"/>
      <c r="O85" s="867"/>
      <c r="P85" s="867"/>
      <c r="Q85" s="867"/>
      <c r="R85" s="867"/>
      <c r="S85" s="867"/>
      <c r="T85" s="867"/>
      <c r="U85" s="867"/>
      <c r="V85" s="867"/>
      <c r="W85" s="867"/>
      <c r="X85" s="867"/>
      <c r="Y85" s="867"/>
      <c r="Z85" s="867"/>
      <c r="AA85" s="867"/>
      <c r="AB85" s="322"/>
      <c r="AH85" s="324"/>
      <c r="AI85" s="324"/>
      <c r="AP85" s="324"/>
      <c r="AQ85" s="324"/>
      <c r="BD85" s="324"/>
      <c r="BE85" s="324"/>
      <c r="BF85" s="324"/>
      <c r="BG85" s="324"/>
      <c r="BH85" s="324"/>
      <c r="BI85" s="324"/>
      <c r="BJ85" s="324"/>
      <c r="BK85" s="324"/>
      <c r="BL85" s="324"/>
      <c r="BM85" s="324"/>
      <c r="BN85" s="324"/>
      <c r="BO85" s="324"/>
      <c r="BW85" s="325"/>
      <c r="BX85" s="325"/>
      <c r="BY85" s="325"/>
      <c r="BZ85" s="325"/>
      <c r="CA85" s="325"/>
      <c r="CB85" s="325"/>
      <c r="CC85" s="325"/>
      <c r="CD85" s="325"/>
      <c r="CE85" s="325"/>
      <c r="CF85" s="325"/>
      <c r="CG85" s="325"/>
      <c r="CH85" s="325"/>
    </row>
    <row r="86" spans="1:86" s="323" customFormat="1" ht="33.75" x14ac:dyDescent="0.25">
      <c r="A86" s="326" t="s">
        <v>592</v>
      </c>
      <c r="B86" s="326" t="s">
        <v>196</v>
      </c>
      <c r="C86" s="327" t="s">
        <v>197</v>
      </c>
      <c r="D86" s="327" t="s">
        <v>198</v>
      </c>
      <c r="E86" s="326" t="s">
        <v>48</v>
      </c>
      <c r="F86" s="328">
        <v>1662.67</v>
      </c>
      <c r="G86" s="329">
        <v>66.872</v>
      </c>
      <c r="H86" s="328">
        <v>2043128.68</v>
      </c>
      <c r="I86" s="329" t="s">
        <v>5</v>
      </c>
      <c r="J86" s="328" t="s">
        <v>5</v>
      </c>
      <c r="K86" s="328" t="s">
        <v>5</v>
      </c>
      <c r="L86" s="329" t="s">
        <v>5</v>
      </c>
      <c r="M86" s="328" t="s">
        <v>5</v>
      </c>
      <c r="N86" s="328" t="s">
        <v>5</v>
      </c>
      <c r="O86" s="329" t="s">
        <v>5</v>
      </c>
      <c r="P86" s="328" t="s">
        <v>5</v>
      </c>
      <c r="Q86" s="328" t="s">
        <v>5</v>
      </c>
      <c r="R86" s="329">
        <v>2.0219999999999998</v>
      </c>
      <c r="S86" s="328">
        <v>61777.82</v>
      </c>
      <c r="T86" s="328">
        <v>61777.82</v>
      </c>
      <c r="U86" s="834">
        <v>5</v>
      </c>
      <c r="V86" s="328">
        <v>152764.15</v>
      </c>
      <c r="W86" s="328">
        <v>214541.97</v>
      </c>
      <c r="X86" s="329">
        <v>7.0220000000000002</v>
      </c>
      <c r="Y86" s="328">
        <v>214541.97</v>
      </c>
      <c r="Z86" s="329">
        <v>59.85</v>
      </c>
      <c r="AA86" s="328">
        <v>1828586.71</v>
      </c>
      <c r="AB86" s="322"/>
      <c r="AH86" s="324"/>
      <c r="AI86" s="324"/>
      <c r="AP86" s="324"/>
      <c r="AQ86" s="324"/>
      <c r="BD86" s="324"/>
      <c r="BE86" s="324"/>
      <c r="BF86" s="324"/>
      <c r="BG86" s="324"/>
      <c r="BH86" s="324"/>
      <c r="BI86" s="324"/>
      <c r="BJ86" s="324"/>
      <c r="BK86" s="324"/>
      <c r="BL86" s="324"/>
      <c r="BM86" s="324"/>
      <c r="BN86" s="324"/>
      <c r="BO86" s="324"/>
      <c r="BW86" s="325"/>
      <c r="BX86" s="325"/>
      <c r="BY86" s="325"/>
      <c r="BZ86" s="325"/>
      <c r="CA86" s="325"/>
      <c r="CB86" s="325"/>
      <c r="CC86" s="325"/>
      <c r="CD86" s="325"/>
      <c r="CE86" s="325"/>
      <c r="CF86" s="325"/>
      <c r="CG86" s="325"/>
      <c r="CH86" s="325"/>
    </row>
    <row r="87" spans="1:86" s="323" customFormat="1" ht="45" x14ac:dyDescent="0.25">
      <c r="A87" s="326" t="s">
        <v>593</v>
      </c>
      <c r="B87" s="326" t="s">
        <v>200</v>
      </c>
      <c r="C87" s="327" t="s">
        <v>337</v>
      </c>
      <c r="D87" s="327" t="s">
        <v>545</v>
      </c>
      <c r="E87" s="326" t="s">
        <v>56</v>
      </c>
      <c r="F87" s="328">
        <v>19017.349999999999</v>
      </c>
      <c r="G87" s="329">
        <v>3.0409999999999999</v>
      </c>
      <c r="H87" s="328">
        <v>500823.05</v>
      </c>
      <c r="I87" s="329" t="s">
        <v>5</v>
      </c>
      <c r="J87" s="328" t="s">
        <v>5</v>
      </c>
      <c r="K87" s="328" t="s">
        <v>5</v>
      </c>
      <c r="L87" s="329" t="s">
        <v>5</v>
      </c>
      <c r="M87" s="328" t="s">
        <v>5</v>
      </c>
      <c r="N87" s="328" t="s">
        <v>5</v>
      </c>
      <c r="O87" s="329" t="s">
        <v>5</v>
      </c>
      <c r="P87" s="328" t="s">
        <v>5</v>
      </c>
      <c r="Q87" s="328" t="s">
        <v>5</v>
      </c>
      <c r="R87" s="329">
        <v>1.944</v>
      </c>
      <c r="S87" s="328">
        <v>320157.84999999998</v>
      </c>
      <c r="T87" s="328">
        <v>320157.84999999998</v>
      </c>
      <c r="U87" s="329">
        <v>1.0960000000000001</v>
      </c>
      <c r="V87" s="328">
        <v>180500.52</v>
      </c>
      <c r="W87" s="328">
        <v>500658.37</v>
      </c>
      <c r="X87" s="329">
        <v>3.04</v>
      </c>
      <c r="Y87" s="328">
        <v>500658.37</v>
      </c>
      <c r="Z87" s="329">
        <v>9.9999999999989008E-4</v>
      </c>
      <c r="AA87" s="328">
        <v>164.68</v>
      </c>
      <c r="AB87" s="322"/>
      <c r="AH87" s="324"/>
      <c r="AI87" s="324"/>
      <c r="AP87" s="324"/>
      <c r="AQ87" s="324"/>
      <c r="BD87" s="324"/>
      <c r="BE87" s="324"/>
      <c r="BF87" s="324"/>
      <c r="BG87" s="324"/>
      <c r="BH87" s="324"/>
      <c r="BI87" s="324"/>
      <c r="BJ87" s="324"/>
      <c r="BK87" s="324"/>
      <c r="BL87" s="324"/>
      <c r="BM87" s="324"/>
      <c r="BN87" s="324"/>
      <c r="BO87" s="324"/>
      <c r="BW87" s="325"/>
      <c r="BX87" s="325"/>
      <c r="BY87" s="325"/>
      <c r="BZ87" s="325"/>
      <c r="CA87" s="325"/>
      <c r="CB87" s="325"/>
      <c r="CC87" s="325"/>
      <c r="CD87" s="325"/>
      <c r="CE87" s="325"/>
      <c r="CF87" s="325"/>
      <c r="CG87" s="325"/>
      <c r="CH87" s="325"/>
    </row>
    <row r="88" spans="1:86" s="323" customFormat="1" ht="45" x14ac:dyDescent="0.25">
      <c r="A88" s="326" t="s">
        <v>570</v>
      </c>
      <c r="B88" s="326" t="s">
        <v>569</v>
      </c>
      <c r="C88" s="327" t="s">
        <v>337</v>
      </c>
      <c r="D88" s="327" t="s">
        <v>594</v>
      </c>
      <c r="E88" s="326" t="s">
        <v>56</v>
      </c>
      <c r="F88" s="328">
        <v>19017.169999999998</v>
      </c>
      <c r="G88" s="329">
        <v>3.7120000000000002</v>
      </c>
      <c r="H88" s="328">
        <v>611324.43000000005</v>
      </c>
      <c r="I88" s="329" t="s">
        <v>5</v>
      </c>
      <c r="J88" s="328" t="s">
        <v>5</v>
      </c>
      <c r="K88" s="328" t="s">
        <v>5</v>
      </c>
      <c r="L88" s="329" t="s">
        <v>5</v>
      </c>
      <c r="M88" s="328" t="s">
        <v>5</v>
      </c>
      <c r="N88" s="328" t="s">
        <v>5</v>
      </c>
      <c r="O88" s="329" t="s">
        <v>5</v>
      </c>
      <c r="P88" s="328" t="s">
        <v>5</v>
      </c>
      <c r="Q88" s="328" t="s">
        <v>5</v>
      </c>
      <c r="R88" s="329" t="s">
        <v>5</v>
      </c>
      <c r="S88" s="328" t="s">
        <v>5</v>
      </c>
      <c r="T88" s="328" t="s">
        <v>5</v>
      </c>
      <c r="U88" s="329">
        <v>3.7120000000000002</v>
      </c>
      <c r="V88" s="328">
        <v>611324.43000000005</v>
      </c>
      <c r="W88" s="328">
        <v>611324.43000000005</v>
      </c>
      <c r="X88" s="329">
        <v>3.7120000000000002</v>
      </c>
      <c r="Y88" s="328">
        <v>611324.43000000005</v>
      </c>
      <c r="Z88" s="329" t="s">
        <v>5</v>
      </c>
      <c r="AA88" s="328" t="s">
        <v>5</v>
      </c>
      <c r="AB88" s="322"/>
      <c r="AH88" s="324"/>
      <c r="AI88" s="324"/>
      <c r="AP88" s="324"/>
      <c r="AQ88" s="324"/>
      <c r="BD88" s="324"/>
      <c r="BE88" s="324"/>
      <c r="BF88" s="324"/>
      <c r="BG88" s="324"/>
      <c r="BH88" s="324"/>
      <c r="BI88" s="324"/>
      <c r="BJ88" s="324"/>
      <c r="BK88" s="324"/>
      <c r="BL88" s="324"/>
      <c r="BM88" s="324"/>
      <c r="BN88" s="324"/>
      <c r="BO88" s="324"/>
      <c r="BW88" s="325"/>
      <c r="BX88" s="325"/>
      <c r="BY88" s="325"/>
      <c r="BZ88" s="325"/>
      <c r="CA88" s="325"/>
      <c r="CB88" s="325"/>
      <c r="CC88" s="325"/>
      <c r="CD88" s="325"/>
      <c r="CE88" s="325"/>
      <c r="CF88" s="325"/>
      <c r="CG88" s="325"/>
      <c r="CH88" s="325"/>
    </row>
    <row r="89" spans="1:86" s="323" customFormat="1" ht="22.5" x14ac:dyDescent="0.25">
      <c r="A89" s="326" t="s">
        <v>571</v>
      </c>
      <c r="B89" s="326" t="s">
        <v>595</v>
      </c>
      <c r="C89" s="327" t="s">
        <v>55</v>
      </c>
      <c r="D89" s="327" t="s">
        <v>54</v>
      </c>
      <c r="E89" s="326" t="s">
        <v>56</v>
      </c>
      <c r="F89" s="328">
        <v>17898.38</v>
      </c>
      <c r="G89" s="329">
        <v>60.119</v>
      </c>
      <c r="H89" s="328">
        <v>9318443.2400000002</v>
      </c>
      <c r="I89" s="329" t="s">
        <v>5</v>
      </c>
      <c r="J89" s="328" t="s">
        <v>5</v>
      </c>
      <c r="K89" s="328" t="s">
        <v>5</v>
      </c>
      <c r="L89" s="329" t="s">
        <v>5</v>
      </c>
      <c r="M89" s="328" t="s">
        <v>5</v>
      </c>
      <c r="N89" s="328" t="s">
        <v>5</v>
      </c>
      <c r="O89" s="329" t="s">
        <v>5</v>
      </c>
      <c r="P89" s="328" t="s">
        <v>5</v>
      </c>
      <c r="Q89" s="328" t="s">
        <v>5</v>
      </c>
      <c r="R89" s="329" t="s">
        <v>5</v>
      </c>
      <c r="S89" s="328" t="s">
        <v>5</v>
      </c>
      <c r="T89" s="328" t="s">
        <v>5</v>
      </c>
      <c r="U89" s="329" t="s">
        <v>5</v>
      </c>
      <c r="V89" s="328" t="s">
        <v>5</v>
      </c>
      <c r="W89" s="328" t="s">
        <v>5</v>
      </c>
      <c r="X89" s="329" t="s">
        <v>5</v>
      </c>
      <c r="Y89" s="328" t="s">
        <v>5</v>
      </c>
      <c r="Z89" s="329">
        <v>60.119</v>
      </c>
      <c r="AA89" s="328">
        <v>9318443.2400000002</v>
      </c>
      <c r="AB89" s="322"/>
      <c r="AH89" s="324"/>
      <c r="AI89" s="324"/>
      <c r="AP89" s="324"/>
      <c r="AQ89" s="324"/>
      <c r="BD89" s="324"/>
      <c r="BE89" s="324"/>
      <c r="BF89" s="324"/>
      <c r="BG89" s="324"/>
      <c r="BH89" s="324"/>
      <c r="BI89" s="324"/>
      <c r="BJ89" s="324"/>
      <c r="BK89" s="324"/>
      <c r="BL89" s="324"/>
      <c r="BM89" s="324"/>
      <c r="BN89" s="324"/>
      <c r="BO89" s="324"/>
      <c r="BW89" s="325"/>
      <c r="BX89" s="325"/>
      <c r="BY89" s="325"/>
      <c r="BZ89" s="325"/>
      <c r="CA89" s="325"/>
      <c r="CB89" s="325"/>
      <c r="CC89" s="325"/>
      <c r="CD89" s="325"/>
      <c r="CE89" s="325"/>
      <c r="CF89" s="325"/>
      <c r="CG89" s="325"/>
      <c r="CH89" s="325"/>
    </row>
    <row r="90" spans="1:86" s="323" customFormat="1" ht="15.75" customHeight="1" x14ac:dyDescent="0.25">
      <c r="A90" s="875" t="s">
        <v>201</v>
      </c>
      <c r="B90" s="867"/>
      <c r="C90" s="867"/>
      <c r="D90" s="867"/>
      <c r="E90" s="867"/>
      <c r="F90" s="867"/>
      <c r="G90" s="867"/>
      <c r="H90" s="867"/>
      <c r="I90" s="867"/>
      <c r="J90" s="867"/>
      <c r="K90" s="867"/>
      <c r="L90" s="867"/>
      <c r="M90" s="867"/>
      <c r="N90" s="867"/>
      <c r="O90" s="867"/>
      <c r="P90" s="867"/>
      <c r="Q90" s="867"/>
      <c r="R90" s="867"/>
      <c r="S90" s="867"/>
      <c r="T90" s="867"/>
      <c r="U90" s="867"/>
      <c r="V90" s="867"/>
      <c r="W90" s="867"/>
      <c r="X90" s="867"/>
      <c r="Y90" s="867"/>
      <c r="Z90" s="867"/>
      <c r="AA90" s="867"/>
      <c r="AB90" s="322"/>
      <c r="AH90" s="324"/>
      <c r="AI90" s="324"/>
      <c r="AP90" s="324"/>
      <c r="AQ90" s="324"/>
      <c r="BD90" s="324"/>
      <c r="BE90" s="324"/>
      <c r="BF90" s="324"/>
      <c r="BG90" s="324"/>
      <c r="BH90" s="324"/>
      <c r="BI90" s="324"/>
      <c r="BJ90" s="324"/>
      <c r="BK90" s="324"/>
      <c r="BL90" s="324"/>
      <c r="BM90" s="324"/>
      <c r="BN90" s="324"/>
      <c r="BO90" s="324"/>
      <c r="BW90" s="325"/>
      <c r="BX90" s="325"/>
      <c r="BY90" s="325"/>
      <c r="BZ90" s="325"/>
      <c r="CA90" s="325"/>
      <c r="CB90" s="325"/>
      <c r="CC90" s="325"/>
      <c r="CD90" s="325"/>
      <c r="CE90" s="325"/>
      <c r="CF90" s="325"/>
      <c r="CG90" s="325"/>
      <c r="CH90" s="325"/>
    </row>
    <row r="91" spans="1:86" s="323" customFormat="1" ht="33.75" x14ac:dyDescent="0.25">
      <c r="A91" s="326" t="s">
        <v>596</v>
      </c>
      <c r="B91" s="326" t="s">
        <v>202</v>
      </c>
      <c r="C91" s="327" t="s">
        <v>203</v>
      </c>
      <c r="D91" s="327" t="s">
        <v>204</v>
      </c>
      <c r="E91" s="326" t="s">
        <v>48</v>
      </c>
      <c r="F91" s="328">
        <v>1713.08</v>
      </c>
      <c r="G91" s="329">
        <v>233.27199999999999</v>
      </c>
      <c r="H91" s="328">
        <v>7752980.5800000001</v>
      </c>
      <c r="I91" s="329" t="s">
        <v>5</v>
      </c>
      <c r="J91" s="328" t="s">
        <v>5</v>
      </c>
      <c r="K91" s="328" t="s">
        <v>5</v>
      </c>
      <c r="L91" s="329" t="s">
        <v>5</v>
      </c>
      <c r="M91" s="328" t="s">
        <v>5</v>
      </c>
      <c r="N91" s="328" t="s">
        <v>5</v>
      </c>
      <c r="O91" s="329" t="s">
        <v>5</v>
      </c>
      <c r="P91" s="328" t="s">
        <v>5</v>
      </c>
      <c r="Q91" s="328" t="s">
        <v>5</v>
      </c>
      <c r="R91" s="329">
        <v>34.494999999999997</v>
      </c>
      <c r="S91" s="328">
        <v>1146468.79</v>
      </c>
      <c r="T91" s="328">
        <v>1146468.79</v>
      </c>
      <c r="U91" s="329">
        <v>15.2</v>
      </c>
      <c r="V91" s="328">
        <v>505184.11</v>
      </c>
      <c r="W91" s="328">
        <v>1651652.9</v>
      </c>
      <c r="X91" s="329">
        <v>49.695</v>
      </c>
      <c r="Y91" s="328">
        <v>1651652.9</v>
      </c>
      <c r="Z91" s="329">
        <v>183.577</v>
      </c>
      <c r="AA91" s="328">
        <v>6101327.6799999997</v>
      </c>
      <c r="AB91" s="322"/>
      <c r="AH91" s="324"/>
      <c r="AI91" s="324"/>
      <c r="AP91" s="324"/>
      <c r="AQ91" s="324"/>
      <c r="BD91" s="324"/>
      <c r="BE91" s="324"/>
      <c r="BF91" s="324"/>
      <c r="BG91" s="324"/>
      <c r="BH91" s="324"/>
      <c r="BI91" s="324"/>
      <c r="BJ91" s="324"/>
      <c r="BK91" s="324"/>
      <c r="BL91" s="324"/>
      <c r="BM91" s="324"/>
      <c r="BN91" s="324"/>
      <c r="BO91" s="324"/>
      <c r="BW91" s="325"/>
      <c r="BX91" s="325"/>
      <c r="BY91" s="325"/>
      <c r="BZ91" s="325"/>
      <c r="CA91" s="325"/>
      <c r="CB91" s="325"/>
      <c r="CC91" s="325"/>
      <c r="CD91" s="325"/>
      <c r="CE91" s="325"/>
      <c r="CF91" s="325"/>
      <c r="CG91" s="325"/>
      <c r="CH91" s="325"/>
    </row>
    <row r="92" spans="1:86" s="323" customFormat="1" ht="45" x14ac:dyDescent="0.25">
      <c r="A92" s="326" t="s">
        <v>572</v>
      </c>
      <c r="B92" s="326" t="s">
        <v>206</v>
      </c>
      <c r="C92" s="327" t="s">
        <v>337</v>
      </c>
      <c r="D92" s="327" t="s">
        <v>373</v>
      </c>
      <c r="E92" s="326" t="s">
        <v>56</v>
      </c>
      <c r="F92" s="328">
        <v>19072.07</v>
      </c>
      <c r="G92" s="329">
        <v>8.9130000000000003</v>
      </c>
      <c r="H92" s="328">
        <v>1472107.86</v>
      </c>
      <c r="I92" s="329" t="s">
        <v>5</v>
      </c>
      <c r="J92" s="328" t="s">
        <v>5</v>
      </c>
      <c r="K92" s="328" t="s">
        <v>5</v>
      </c>
      <c r="L92" s="329" t="s">
        <v>5</v>
      </c>
      <c r="M92" s="328" t="s">
        <v>5</v>
      </c>
      <c r="N92" s="328" t="s">
        <v>5</v>
      </c>
      <c r="O92" s="329" t="s">
        <v>5</v>
      </c>
      <c r="P92" s="328" t="s">
        <v>5</v>
      </c>
      <c r="Q92" s="328" t="s">
        <v>5</v>
      </c>
      <c r="R92" s="329">
        <v>8.9130000000000003</v>
      </c>
      <c r="S92" s="328">
        <v>1472107.86</v>
      </c>
      <c r="T92" s="328">
        <v>1472107.86</v>
      </c>
      <c r="U92" s="329" t="s">
        <v>5</v>
      </c>
      <c r="V92" s="328" t="s">
        <v>5</v>
      </c>
      <c r="W92" s="328">
        <v>1472107.86</v>
      </c>
      <c r="X92" s="329">
        <v>8.9130000000000003</v>
      </c>
      <c r="Y92" s="328">
        <v>1472107.86</v>
      </c>
      <c r="Z92" s="329" t="s">
        <v>5</v>
      </c>
      <c r="AA92" s="328" t="s">
        <v>5</v>
      </c>
      <c r="AB92" s="322"/>
      <c r="AH92" s="324"/>
      <c r="AI92" s="324"/>
      <c r="AP92" s="324"/>
      <c r="AQ92" s="324"/>
      <c r="BD92" s="324"/>
      <c r="BE92" s="324"/>
      <c r="BF92" s="324"/>
      <c r="BG92" s="324"/>
      <c r="BH92" s="324"/>
      <c r="BI92" s="324"/>
      <c r="BJ92" s="324"/>
      <c r="BK92" s="324"/>
      <c r="BL92" s="324"/>
      <c r="BM92" s="324"/>
      <c r="BN92" s="324"/>
      <c r="BO92" s="324"/>
      <c r="BW92" s="325"/>
      <c r="BX92" s="325"/>
      <c r="BY92" s="325"/>
      <c r="BZ92" s="325"/>
      <c r="CA92" s="325"/>
      <c r="CB92" s="325"/>
      <c r="CC92" s="325"/>
      <c r="CD92" s="325"/>
      <c r="CE92" s="325"/>
      <c r="CF92" s="325"/>
      <c r="CG92" s="325"/>
      <c r="CH92" s="325"/>
    </row>
    <row r="93" spans="1:86" s="323" customFormat="1" ht="45" x14ac:dyDescent="0.25">
      <c r="A93" s="627" t="s">
        <v>597</v>
      </c>
      <c r="B93" s="627" t="s">
        <v>361</v>
      </c>
      <c r="C93" s="628" t="s">
        <v>337</v>
      </c>
      <c r="D93" s="628" t="s">
        <v>405</v>
      </c>
      <c r="E93" s="627" t="s">
        <v>56</v>
      </c>
      <c r="F93" s="629">
        <v>19019.11</v>
      </c>
      <c r="G93" s="630">
        <v>23.795000000000002</v>
      </c>
      <c r="H93" s="629">
        <v>3919167.2</v>
      </c>
      <c r="I93" s="630" t="s">
        <v>5</v>
      </c>
      <c r="J93" s="629" t="s">
        <v>5</v>
      </c>
      <c r="K93" s="629" t="s">
        <v>5</v>
      </c>
      <c r="L93" s="630" t="s">
        <v>5</v>
      </c>
      <c r="M93" s="629" t="s">
        <v>5</v>
      </c>
      <c r="N93" s="629" t="s">
        <v>5</v>
      </c>
      <c r="O93" s="630" t="s">
        <v>5</v>
      </c>
      <c r="P93" s="629" t="s">
        <v>5</v>
      </c>
      <c r="Q93" s="629" t="s">
        <v>5</v>
      </c>
      <c r="R93" s="630">
        <v>23.757000000000001</v>
      </c>
      <c r="S93" s="629">
        <v>3912908.38</v>
      </c>
      <c r="T93" s="629">
        <v>3912908.38</v>
      </c>
      <c r="U93" s="630" t="s">
        <v>5</v>
      </c>
      <c r="V93" s="629" t="s">
        <v>5</v>
      </c>
      <c r="W93" s="629">
        <v>3912908.38</v>
      </c>
      <c r="X93" s="630">
        <v>23.757000000000001</v>
      </c>
      <c r="Y93" s="629">
        <v>3912908.38</v>
      </c>
      <c r="Z93" s="630">
        <v>3.8000000000003802E-2</v>
      </c>
      <c r="AA93" s="629">
        <v>6258.82</v>
      </c>
      <c r="AB93" s="322"/>
      <c r="AH93" s="324"/>
      <c r="AI93" s="324"/>
      <c r="AP93" s="324"/>
      <c r="AQ93" s="324"/>
      <c r="BD93" s="324"/>
      <c r="BE93" s="324"/>
      <c r="BF93" s="324"/>
      <c r="BG93" s="324"/>
      <c r="BH93" s="324"/>
      <c r="BI93" s="324"/>
      <c r="BJ93" s="324"/>
      <c r="BK93" s="324"/>
      <c r="BL93" s="324"/>
      <c r="BM93" s="324"/>
      <c r="BN93" s="324"/>
      <c r="BO93" s="324"/>
      <c r="BW93" s="325"/>
      <c r="BX93" s="325"/>
      <c r="BY93" s="325"/>
      <c r="BZ93" s="325"/>
      <c r="CA93" s="325"/>
      <c r="CB93" s="325"/>
      <c r="CC93" s="325"/>
      <c r="CD93" s="325"/>
      <c r="CE93" s="325"/>
      <c r="CF93" s="325"/>
      <c r="CG93" s="325"/>
      <c r="CH93" s="325"/>
    </row>
    <row r="94" spans="1:86" s="323" customFormat="1" ht="45" x14ac:dyDescent="0.25">
      <c r="A94" s="326" t="s">
        <v>574</v>
      </c>
      <c r="B94" s="326" t="s">
        <v>403</v>
      </c>
      <c r="C94" s="327" t="s">
        <v>337</v>
      </c>
      <c r="D94" s="327" t="s">
        <v>545</v>
      </c>
      <c r="E94" s="326" t="s">
        <v>56</v>
      </c>
      <c r="F94" s="328">
        <v>19017.349999999999</v>
      </c>
      <c r="G94" s="329">
        <v>0.498</v>
      </c>
      <c r="H94" s="328">
        <v>82015.740000000005</v>
      </c>
      <c r="I94" s="329" t="s">
        <v>5</v>
      </c>
      <c r="J94" s="328" t="s">
        <v>5</v>
      </c>
      <c r="K94" s="328" t="s">
        <v>5</v>
      </c>
      <c r="L94" s="329" t="s">
        <v>5</v>
      </c>
      <c r="M94" s="328" t="s">
        <v>5</v>
      </c>
      <c r="N94" s="328" t="s">
        <v>5</v>
      </c>
      <c r="O94" s="329" t="s">
        <v>5</v>
      </c>
      <c r="P94" s="328" t="s">
        <v>5</v>
      </c>
      <c r="Q94" s="328" t="s">
        <v>5</v>
      </c>
      <c r="R94" s="329">
        <v>0.498</v>
      </c>
      <c r="S94" s="328">
        <v>82015.740000000005</v>
      </c>
      <c r="T94" s="328">
        <v>82015.740000000005</v>
      </c>
      <c r="U94" s="329" t="s">
        <v>5</v>
      </c>
      <c r="V94" s="328" t="s">
        <v>5</v>
      </c>
      <c r="W94" s="328">
        <v>82015.740000000005</v>
      </c>
      <c r="X94" s="329">
        <v>0.498</v>
      </c>
      <c r="Y94" s="328">
        <v>82015.740000000005</v>
      </c>
      <c r="Z94" s="329" t="s">
        <v>5</v>
      </c>
      <c r="AA94" s="328" t="s">
        <v>5</v>
      </c>
      <c r="AB94" s="322"/>
      <c r="AH94" s="324"/>
      <c r="AI94" s="324"/>
      <c r="AP94" s="324"/>
      <c r="AQ94" s="324"/>
      <c r="BD94" s="324"/>
      <c r="BE94" s="324"/>
      <c r="BF94" s="324"/>
      <c r="BG94" s="324"/>
      <c r="BH94" s="324"/>
      <c r="BI94" s="324"/>
      <c r="BJ94" s="324"/>
      <c r="BK94" s="324"/>
      <c r="BL94" s="324"/>
      <c r="BM94" s="324"/>
      <c r="BN94" s="324"/>
      <c r="BO94" s="324"/>
      <c r="BW94" s="325"/>
      <c r="BX94" s="325"/>
      <c r="BY94" s="325"/>
      <c r="BZ94" s="325"/>
      <c r="CA94" s="325"/>
      <c r="CB94" s="325"/>
      <c r="CC94" s="325"/>
      <c r="CD94" s="325"/>
      <c r="CE94" s="325"/>
      <c r="CF94" s="325"/>
      <c r="CG94" s="325"/>
      <c r="CH94" s="325"/>
    </row>
    <row r="95" spans="1:86" s="323" customFormat="1" ht="45" x14ac:dyDescent="0.25">
      <c r="A95" s="326" t="s">
        <v>598</v>
      </c>
      <c r="B95" s="326" t="s">
        <v>573</v>
      </c>
      <c r="C95" s="327" t="s">
        <v>337</v>
      </c>
      <c r="D95" s="327" t="s">
        <v>594</v>
      </c>
      <c r="E95" s="326" t="s">
        <v>56</v>
      </c>
      <c r="F95" s="328">
        <v>19017.169999999998</v>
      </c>
      <c r="G95" s="329">
        <v>14.615</v>
      </c>
      <c r="H95" s="328">
        <v>2406925.2400000002</v>
      </c>
      <c r="I95" s="329" t="s">
        <v>5</v>
      </c>
      <c r="J95" s="328" t="s">
        <v>5</v>
      </c>
      <c r="K95" s="328" t="s">
        <v>5</v>
      </c>
      <c r="L95" s="329" t="s">
        <v>5</v>
      </c>
      <c r="M95" s="328" t="s">
        <v>5</v>
      </c>
      <c r="N95" s="328" t="s">
        <v>5</v>
      </c>
      <c r="O95" s="329" t="s">
        <v>5</v>
      </c>
      <c r="P95" s="328" t="s">
        <v>5</v>
      </c>
      <c r="Q95" s="328" t="s">
        <v>5</v>
      </c>
      <c r="R95" s="329" t="s">
        <v>5</v>
      </c>
      <c r="S95" s="328" t="s">
        <v>5</v>
      </c>
      <c r="T95" s="328" t="s">
        <v>5</v>
      </c>
      <c r="U95" s="329">
        <v>14.615</v>
      </c>
      <c r="V95" s="328">
        <v>2406925.2400000002</v>
      </c>
      <c r="W95" s="328">
        <v>2406925.2400000002</v>
      </c>
      <c r="X95" s="329">
        <v>14.615</v>
      </c>
      <c r="Y95" s="328">
        <v>2406925.2400000002</v>
      </c>
      <c r="Z95" s="329" t="s">
        <v>5</v>
      </c>
      <c r="AA95" s="328" t="s">
        <v>5</v>
      </c>
      <c r="AB95" s="322"/>
      <c r="AH95" s="324"/>
      <c r="AI95" s="324"/>
      <c r="AP95" s="324"/>
      <c r="AQ95" s="324"/>
      <c r="BD95" s="324"/>
      <c r="BE95" s="324"/>
      <c r="BF95" s="324"/>
      <c r="BG95" s="324"/>
      <c r="BH95" s="324"/>
      <c r="BI95" s="324"/>
      <c r="BJ95" s="324"/>
      <c r="BK95" s="324"/>
      <c r="BL95" s="324"/>
      <c r="BM95" s="324"/>
      <c r="BN95" s="324"/>
      <c r="BO95" s="324"/>
      <c r="BW95" s="325"/>
      <c r="BX95" s="325"/>
      <c r="BY95" s="325"/>
      <c r="BZ95" s="325"/>
      <c r="CA95" s="325"/>
      <c r="CB95" s="325"/>
      <c r="CC95" s="325"/>
      <c r="CD95" s="325"/>
      <c r="CE95" s="325"/>
      <c r="CF95" s="325"/>
      <c r="CG95" s="325"/>
      <c r="CH95" s="325"/>
    </row>
    <row r="96" spans="1:86" s="323" customFormat="1" ht="22.5" x14ac:dyDescent="0.25">
      <c r="A96" s="326" t="s">
        <v>599</v>
      </c>
      <c r="B96" s="326" t="s">
        <v>600</v>
      </c>
      <c r="C96" s="327" t="s">
        <v>337</v>
      </c>
      <c r="D96" s="327" t="s">
        <v>54</v>
      </c>
      <c r="E96" s="326" t="s">
        <v>56</v>
      </c>
      <c r="F96" s="328">
        <v>17898.38</v>
      </c>
      <c r="G96" s="329">
        <v>185.45099999999999</v>
      </c>
      <c r="H96" s="328">
        <v>28744899.579999998</v>
      </c>
      <c r="I96" s="329" t="s">
        <v>5</v>
      </c>
      <c r="J96" s="328" t="s">
        <v>5</v>
      </c>
      <c r="K96" s="328" t="s">
        <v>5</v>
      </c>
      <c r="L96" s="329" t="s">
        <v>5</v>
      </c>
      <c r="M96" s="328" t="s">
        <v>5</v>
      </c>
      <c r="N96" s="328" t="s">
        <v>5</v>
      </c>
      <c r="O96" s="329" t="s">
        <v>5</v>
      </c>
      <c r="P96" s="328" t="s">
        <v>5</v>
      </c>
      <c r="Q96" s="328" t="s">
        <v>5</v>
      </c>
      <c r="R96" s="329" t="s">
        <v>5</v>
      </c>
      <c r="S96" s="328" t="s">
        <v>5</v>
      </c>
      <c r="T96" s="328" t="s">
        <v>5</v>
      </c>
      <c r="U96" s="329" t="s">
        <v>5</v>
      </c>
      <c r="V96" s="328" t="s">
        <v>5</v>
      </c>
      <c r="W96" s="328" t="s">
        <v>5</v>
      </c>
      <c r="X96" s="329" t="s">
        <v>5</v>
      </c>
      <c r="Y96" s="328" t="s">
        <v>5</v>
      </c>
      <c r="Z96" s="329">
        <v>185.45099999999999</v>
      </c>
      <c r="AA96" s="328">
        <v>28744899.579999998</v>
      </c>
      <c r="AB96" s="322"/>
      <c r="AH96" s="324"/>
      <c r="AI96" s="324"/>
      <c r="AP96" s="324"/>
      <c r="AQ96" s="324"/>
      <c r="BD96" s="324"/>
      <c r="BE96" s="324"/>
      <c r="BF96" s="324"/>
      <c r="BG96" s="324"/>
      <c r="BH96" s="324"/>
      <c r="BI96" s="324"/>
      <c r="BJ96" s="324"/>
      <c r="BK96" s="324"/>
      <c r="BL96" s="324"/>
      <c r="BM96" s="324"/>
      <c r="BN96" s="324"/>
      <c r="BO96" s="324"/>
      <c r="BW96" s="325"/>
      <c r="BX96" s="325"/>
      <c r="BY96" s="325"/>
      <c r="BZ96" s="325"/>
      <c r="CA96" s="325"/>
      <c r="CB96" s="325"/>
      <c r="CC96" s="325"/>
      <c r="CD96" s="325"/>
      <c r="CE96" s="325"/>
      <c r="CF96" s="325"/>
      <c r="CG96" s="325"/>
      <c r="CH96" s="325"/>
    </row>
    <row r="97" spans="1:86" s="323" customFormat="1" ht="33.75" x14ac:dyDescent="0.25">
      <c r="A97" s="326" t="s">
        <v>575</v>
      </c>
      <c r="B97" s="326" t="s">
        <v>207</v>
      </c>
      <c r="C97" s="327" t="s">
        <v>208</v>
      </c>
      <c r="D97" s="327" t="s">
        <v>209</v>
      </c>
      <c r="E97" s="326" t="s">
        <v>210</v>
      </c>
      <c r="F97" s="328">
        <v>1557.84</v>
      </c>
      <c r="G97" s="329">
        <v>52.7</v>
      </c>
      <c r="H97" s="328">
        <v>1532503.75</v>
      </c>
      <c r="I97" s="329" t="s">
        <v>5</v>
      </c>
      <c r="J97" s="328" t="s">
        <v>5</v>
      </c>
      <c r="K97" s="328" t="s">
        <v>5</v>
      </c>
      <c r="L97" s="329" t="s">
        <v>5</v>
      </c>
      <c r="M97" s="328" t="s">
        <v>5</v>
      </c>
      <c r="N97" s="328" t="s">
        <v>5</v>
      </c>
      <c r="O97" s="329" t="s">
        <v>5</v>
      </c>
      <c r="P97" s="328" t="s">
        <v>5</v>
      </c>
      <c r="Q97" s="328" t="s">
        <v>5</v>
      </c>
      <c r="R97" s="329" t="s">
        <v>5</v>
      </c>
      <c r="S97" s="328" t="s">
        <v>5</v>
      </c>
      <c r="T97" s="328" t="s">
        <v>5</v>
      </c>
      <c r="U97" s="329" t="s">
        <v>5</v>
      </c>
      <c r="V97" s="328" t="s">
        <v>5</v>
      </c>
      <c r="W97" s="328" t="s">
        <v>5</v>
      </c>
      <c r="X97" s="329" t="s">
        <v>5</v>
      </c>
      <c r="Y97" s="328" t="s">
        <v>5</v>
      </c>
      <c r="Z97" s="329">
        <v>52.7</v>
      </c>
      <c r="AA97" s="328">
        <v>1532503.75</v>
      </c>
      <c r="AB97" s="322"/>
      <c r="AH97" s="324"/>
      <c r="AI97" s="324"/>
      <c r="AP97" s="324"/>
      <c r="AQ97" s="324"/>
      <c r="BD97" s="324"/>
      <c r="BE97" s="324"/>
      <c r="BF97" s="324"/>
      <c r="BG97" s="324"/>
      <c r="BH97" s="324"/>
      <c r="BI97" s="324"/>
      <c r="BJ97" s="324"/>
      <c r="BK97" s="324"/>
      <c r="BL97" s="324"/>
      <c r="BM97" s="324"/>
      <c r="BN97" s="324"/>
      <c r="BO97" s="324"/>
      <c r="BW97" s="325"/>
      <c r="BX97" s="325"/>
      <c r="BY97" s="325"/>
      <c r="BZ97" s="325"/>
      <c r="CA97" s="325"/>
      <c r="CB97" s="325"/>
      <c r="CC97" s="325"/>
      <c r="CD97" s="325"/>
      <c r="CE97" s="325"/>
      <c r="CF97" s="325"/>
      <c r="CG97" s="325"/>
      <c r="CH97" s="325"/>
    </row>
    <row r="98" spans="1:86" s="323" customFormat="1" ht="22.5" x14ac:dyDescent="0.25">
      <c r="A98" s="326" t="s">
        <v>601</v>
      </c>
      <c r="B98" s="326" t="s">
        <v>212</v>
      </c>
      <c r="C98" s="327" t="s">
        <v>213</v>
      </c>
      <c r="D98" s="327" t="s">
        <v>54</v>
      </c>
      <c r="E98" s="326" t="s">
        <v>56</v>
      </c>
      <c r="F98" s="328">
        <v>12352.31</v>
      </c>
      <c r="G98" s="329">
        <v>56.7</v>
      </c>
      <c r="H98" s="328">
        <v>6065255.96</v>
      </c>
      <c r="I98" s="329" t="s">
        <v>5</v>
      </c>
      <c r="J98" s="328" t="s">
        <v>5</v>
      </c>
      <c r="K98" s="328" t="s">
        <v>5</v>
      </c>
      <c r="L98" s="329" t="s">
        <v>5</v>
      </c>
      <c r="M98" s="328" t="s">
        <v>5</v>
      </c>
      <c r="N98" s="328" t="s">
        <v>5</v>
      </c>
      <c r="O98" s="329" t="s">
        <v>5</v>
      </c>
      <c r="P98" s="328" t="s">
        <v>5</v>
      </c>
      <c r="Q98" s="328" t="s">
        <v>5</v>
      </c>
      <c r="R98" s="329" t="s">
        <v>5</v>
      </c>
      <c r="S98" s="328" t="s">
        <v>5</v>
      </c>
      <c r="T98" s="328" t="s">
        <v>5</v>
      </c>
      <c r="U98" s="329" t="s">
        <v>5</v>
      </c>
      <c r="V98" s="328" t="s">
        <v>5</v>
      </c>
      <c r="W98" s="328" t="s">
        <v>5</v>
      </c>
      <c r="X98" s="329" t="s">
        <v>5</v>
      </c>
      <c r="Y98" s="328" t="s">
        <v>5</v>
      </c>
      <c r="Z98" s="329">
        <v>56.7</v>
      </c>
      <c r="AA98" s="328">
        <v>6065255.96</v>
      </c>
      <c r="AB98" s="322"/>
      <c r="AH98" s="324"/>
      <c r="AI98" s="324"/>
      <c r="AP98" s="324"/>
      <c r="AQ98" s="324"/>
      <c r="BD98" s="324"/>
      <c r="BE98" s="324"/>
      <c r="BF98" s="324"/>
      <c r="BG98" s="324"/>
      <c r="BH98" s="324"/>
      <c r="BI98" s="324"/>
      <c r="BJ98" s="324"/>
      <c r="BK98" s="324"/>
      <c r="BL98" s="324"/>
      <c r="BM98" s="324"/>
      <c r="BN98" s="324"/>
      <c r="BO98" s="324"/>
      <c r="BW98" s="325"/>
      <c r="BX98" s="325"/>
      <c r="BY98" s="325"/>
      <c r="BZ98" s="325"/>
      <c r="CA98" s="325"/>
      <c r="CB98" s="325"/>
      <c r="CC98" s="325"/>
      <c r="CD98" s="325"/>
      <c r="CE98" s="325"/>
      <c r="CF98" s="325"/>
      <c r="CG98" s="325"/>
      <c r="CH98" s="325"/>
    </row>
    <row r="99" spans="1:86" s="323" customFormat="1" ht="33.75" x14ac:dyDescent="0.25">
      <c r="A99" s="326" t="s">
        <v>602</v>
      </c>
      <c r="B99" s="326" t="s">
        <v>214</v>
      </c>
      <c r="C99" s="327" t="s">
        <v>215</v>
      </c>
      <c r="D99" s="327" t="s">
        <v>216</v>
      </c>
      <c r="E99" s="326" t="s">
        <v>56</v>
      </c>
      <c r="F99" s="328">
        <v>22978.37</v>
      </c>
      <c r="G99" s="329">
        <v>1.8972</v>
      </c>
      <c r="H99" s="328">
        <v>377528.92</v>
      </c>
      <c r="I99" s="329" t="s">
        <v>5</v>
      </c>
      <c r="J99" s="328" t="s">
        <v>5</v>
      </c>
      <c r="K99" s="328" t="s">
        <v>5</v>
      </c>
      <c r="L99" s="329" t="s">
        <v>5</v>
      </c>
      <c r="M99" s="328" t="s">
        <v>5</v>
      </c>
      <c r="N99" s="328" t="s">
        <v>5</v>
      </c>
      <c r="O99" s="329" t="s">
        <v>5</v>
      </c>
      <c r="P99" s="328" t="s">
        <v>5</v>
      </c>
      <c r="Q99" s="328" t="s">
        <v>5</v>
      </c>
      <c r="R99" s="329" t="s">
        <v>5</v>
      </c>
      <c r="S99" s="328" t="s">
        <v>5</v>
      </c>
      <c r="T99" s="328" t="s">
        <v>5</v>
      </c>
      <c r="U99" s="329" t="s">
        <v>5</v>
      </c>
      <c r="V99" s="328" t="s">
        <v>5</v>
      </c>
      <c r="W99" s="328" t="s">
        <v>5</v>
      </c>
      <c r="X99" s="329" t="s">
        <v>5</v>
      </c>
      <c r="Y99" s="328" t="s">
        <v>5</v>
      </c>
      <c r="Z99" s="329">
        <v>1.8972</v>
      </c>
      <c r="AA99" s="328">
        <v>377528.92</v>
      </c>
      <c r="AB99" s="322"/>
      <c r="AH99" s="324"/>
      <c r="AI99" s="324"/>
      <c r="AP99" s="324"/>
      <c r="AQ99" s="324"/>
      <c r="BD99" s="324"/>
      <c r="BE99" s="324"/>
      <c r="BF99" s="324"/>
      <c r="BG99" s="324"/>
      <c r="BH99" s="324"/>
      <c r="BI99" s="324"/>
      <c r="BJ99" s="324"/>
      <c r="BK99" s="324"/>
      <c r="BL99" s="324"/>
      <c r="BM99" s="324"/>
      <c r="BN99" s="324"/>
      <c r="BO99" s="324"/>
      <c r="BW99" s="325"/>
      <c r="BX99" s="325"/>
      <c r="BY99" s="325"/>
      <c r="BZ99" s="325"/>
      <c r="CA99" s="325"/>
      <c r="CB99" s="325"/>
      <c r="CC99" s="325"/>
      <c r="CD99" s="325"/>
      <c r="CE99" s="325"/>
      <c r="CF99" s="325"/>
      <c r="CG99" s="325"/>
      <c r="CH99" s="325"/>
    </row>
    <row r="100" spans="1:86" s="323" customFormat="1" ht="45" x14ac:dyDescent="0.25">
      <c r="A100" s="326" t="s">
        <v>576</v>
      </c>
      <c r="B100" s="326" t="s">
        <v>217</v>
      </c>
      <c r="C100" s="327" t="s">
        <v>218</v>
      </c>
      <c r="D100" s="327" t="s">
        <v>219</v>
      </c>
      <c r="E100" s="326" t="s">
        <v>220</v>
      </c>
      <c r="F100" s="328">
        <v>5770.84</v>
      </c>
      <c r="G100" s="329">
        <v>65.675700000000006</v>
      </c>
      <c r="H100" s="328">
        <v>6677033.6100000003</v>
      </c>
      <c r="I100" s="329" t="s">
        <v>5</v>
      </c>
      <c r="J100" s="328" t="s">
        <v>5</v>
      </c>
      <c r="K100" s="328" t="s">
        <v>5</v>
      </c>
      <c r="L100" s="329" t="s">
        <v>5</v>
      </c>
      <c r="M100" s="328" t="s">
        <v>5</v>
      </c>
      <c r="N100" s="328" t="s">
        <v>5</v>
      </c>
      <c r="O100" s="329" t="s">
        <v>5</v>
      </c>
      <c r="P100" s="328" t="s">
        <v>5</v>
      </c>
      <c r="Q100" s="328" t="s">
        <v>5</v>
      </c>
      <c r="R100" s="329" t="s">
        <v>5</v>
      </c>
      <c r="S100" s="328" t="s">
        <v>5</v>
      </c>
      <c r="T100" s="328" t="s">
        <v>5</v>
      </c>
      <c r="U100" s="329" t="s">
        <v>5</v>
      </c>
      <c r="V100" s="328" t="s">
        <v>5</v>
      </c>
      <c r="W100" s="328" t="s">
        <v>5</v>
      </c>
      <c r="X100" s="329" t="s">
        <v>5</v>
      </c>
      <c r="Y100" s="328" t="s">
        <v>5</v>
      </c>
      <c r="Z100" s="329">
        <v>65.675700000000006</v>
      </c>
      <c r="AA100" s="328">
        <v>6677033.6100000003</v>
      </c>
      <c r="AB100" s="322"/>
      <c r="AH100" s="324"/>
      <c r="AI100" s="324"/>
      <c r="AP100" s="324"/>
      <c r="AQ100" s="324"/>
      <c r="BD100" s="324"/>
      <c r="BE100" s="324"/>
      <c r="BF100" s="324"/>
      <c r="BG100" s="324"/>
      <c r="BH100" s="324"/>
      <c r="BI100" s="324"/>
      <c r="BJ100" s="324"/>
      <c r="BK100" s="324"/>
      <c r="BL100" s="324"/>
      <c r="BM100" s="324"/>
      <c r="BN100" s="324"/>
      <c r="BO100" s="324"/>
      <c r="BW100" s="325"/>
      <c r="BX100" s="325"/>
      <c r="BY100" s="325"/>
      <c r="BZ100" s="325"/>
      <c r="CA100" s="325"/>
      <c r="CB100" s="325"/>
      <c r="CC100" s="325"/>
      <c r="CD100" s="325"/>
      <c r="CE100" s="325"/>
      <c r="CF100" s="325"/>
      <c r="CG100" s="325"/>
      <c r="CH100" s="325"/>
    </row>
    <row r="101" spans="1:86" s="323" customFormat="1" ht="22.5" x14ac:dyDescent="0.25">
      <c r="A101" s="326" t="s">
        <v>603</v>
      </c>
      <c r="B101" s="326" t="s">
        <v>221</v>
      </c>
      <c r="C101" s="327" t="s">
        <v>222</v>
      </c>
      <c r="D101" s="327" t="s">
        <v>223</v>
      </c>
      <c r="E101" s="326" t="s">
        <v>56</v>
      </c>
      <c r="F101" s="328">
        <v>16120.26</v>
      </c>
      <c r="G101" s="329">
        <v>3.7959999999999998</v>
      </c>
      <c r="H101" s="328">
        <v>529927.11</v>
      </c>
      <c r="I101" s="329" t="s">
        <v>5</v>
      </c>
      <c r="J101" s="328" t="s">
        <v>5</v>
      </c>
      <c r="K101" s="328" t="s">
        <v>5</v>
      </c>
      <c r="L101" s="329" t="s">
        <v>5</v>
      </c>
      <c r="M101" s="328" t="s">
        <v>5</v>
      </c>
      <c r="N101" s="328" t="s">
        <v>5</v>
      </c>
      <c r="O101" s="329" t="s">
        <v>5</v>
      </c>
      <c r="P101" s="328" t="s">
        <v>5</v>
      </c>
      <c r="Q101" s="328" t="s">
        <v>5</v>
      </c>
      <c r="R101" s="329" t="s">
        <v>5</v>
      </c>
      <c r="S101" s="328" t="s">
        <v>5</v>
      </c>
      <c r="T101" s="328" t="s">
        <v>5</v>
      </c>
      <c r="U101" s="329" t="s">
        <v>5</v>
      </c>
      <c r="V101" s="328" t="s">
        <v>5</v>
      </c>
      <c r="W101" s="328" t="s">
        <v>5</v>
      </c>
      <c r="X101" s="329" t="s">
        <v>5</v>
      </c>
      <c r="Y101" s="328" t="s">
        <v>5</v>
      </c>
      <c r="Z101" s="329">
        <v>3.7959999999999998</v>
      </c>
      <c r="AA101" s="328">
        <v>529927.11</v>
      </c>
      <c r="AB101" s="322"/>
      <c r="AH101" s="324"/>
      <c r="AI101" s="324"/>
      <c r="AP101" s="324"/>
      <c r="AQ101" s="324"/>
      <c r="BD101" s="324"/>
      <c r="BE101" s="324"/>
      <c r="BF101" s="324"/>
      <c r="BG101" s="324"/>
      <c r="BH101" s="324"/>
      <c r="BI101" s="324"/>
      <c r="BJ101" s="324"/>
      <c r="BK101" s="324"/>
      <c r="BL101" s="324"/>
      <c r="BM101" s="324"/>
      <c r="BN101" s="324"/>
      <c r="BO101" s="324"/>
      <c r="BW101" s="325"/>
      <c r="BX101" s="325"/>
      <c r="BY101" s="325"/>
      <c r="BZ101" s="325"/>
      <c r="CA101" s="325"/>
      <c r="CB101" s="325"/>
      <c r="CC101" s="325"/>
      <c r="CD101" s="325"/>
      <c r="CE101" s="325"/>
      <c r="CF101" s="325"/>
      <c r="CG101" s="325"/>
      <c r="CH101" s="325"/>
    </row>
    <row r="102" spans="1:86" s="323" customFormat="1" ht="33.75" x14ac:dyDescent="0.25">
      <c r="A102" s="326" t="s">
        <v>577</v>
      </c>
      <c r="B102" s="326" t="s">
        <v>224</v>
      </c>
      <c r="C102" s="327" t="s">
        <v>215</v>
      </c>
      <c r="D102" s="327" t="s">
        <v>216</v>
      </c>
      <c r="E102" s="326" t="s">
        <v>56</v>
      </c>
      <c r="F102" s="328">
        <v>22978.37</v>
      </c>
      <c r="G102" s="329">
        <v>2.3643000000000001</v>
      </c>
      <c r="H102" s="328">
        <v>470478.4</v>
      </c>
      <c r="I102" s="329" t="s">
        <v>5</v>
      </c>
      <c r="J102" s="328" t="s">
        <v>5</v>
      </c>
      <c r="K102" s="328" t="s">
        <v>5</v>
      </c>
      <c r="L102" s="329" t="s">
        <v>5</v>
      </c>
      <c r="M102" s="328" t="s">
        <v>5</v>
      </c>
      <c r="N102" s="328" t="s">
        <v>5</v>
      </c>
      <c r="O102" s="329" t="s">
        <v>5</v>
      </c>
      <c r="P102" s="328" t="s">
        <v>5</v>
      </c>
      <c r="Q102" s="328" t="s">
        <v>5</v>
      </c>
      <c r="R102" s="329" t="s">
        <v>5</v>
      </c>
      <c r="S102" s="328" t="s">
        <v>5</v>
      </c>
      <c r="T102" s="328" t="s">
        <v>5</v>
      </c>
      <c r="U102" s="329" t="s">
        <v>5</v>
      </c>
      <c r="V102" s="328" t="s">
        <v>5</v>
      </c>
      <c r="W102" s="328" t="s">
        <v>5</v>
      </c>
      <c r="X102" s="329" t="s">
        <v>5</v>
      </c>
      <c r="Y102" s="328" t="s">
        <v>5</v>
      </c>
      <c r="Z102" s="329">
        <v>2.3643000000000001</v>
      </c>
      <c r="AA102" s="328">
        <v>470478.4</v>
      </c>
      <c r="AB102" s="322"/>
      <c r="AH102" s="324"/>
      <c r="AI102" s="324"/>
      <c r="AP102" s="324"/>
      <c r="AQ102" s="324"/>
      <c r="BD102" s="324"/>
      <c r="BE102" s="324"/>
      <c r="BF102" s="324"/>
      <c r="BG102" s="324"/>
      <c r="BH102" s="324"/>
      <c r="BI102" s="324"/>
      <c r="BJ102" s="324"/>
      <c r="BK102" s="324"/>
      <c r="BL102" s="324"/>
      <c r="BM102" s="324"/>
      <c r="BN102" s="324"/>
      <c r="BO102" s="324"/>
      <c r="BW102" s="325"/>
      <c r="BX102" s="325"/>
      <c r="BY102" s="325"/>
      <c r="BZ102" s="325"/>
      <c r="CA102" s="325"/>
      <c r="CB102" s="325"/>
      <c r="CC102" s="325"/>
      <c r="CD102" s="325"/>
      <c r="CE102" s="325"/>
      <c r="CF102" s="325"/>
      <c r="CG102" s="325"/>
      <c r="CH102" s="325"/>
    </row>
    <row r="103" spans="1:86" s="323" customFormat="1" ht="22.5" x14ac:dyDescent="0.25">
      <c r="A103" s="326" t="s">
        <v>604</v>
      </c>
      <c r="B103" s="326" t="s">
        <v>226</v>
      </c>
      <c r="C103" s="327" t="s">
        <v>227</v>
      </c>
      <c r="D103" s="327" t="s">
        <v>54</v>
      </c>
      <c r="E103" s="326" t="s">
        <v>56</v>
      </c>
      <c r="F103" s="328">
        <v>15281.29</v>
      </c>
      <c r="G103" s="329">
        <v>54</v>
      </c>
      <c r="H103" s="328">
        <v>7146142.46</v>
      </c>
      <c r="I103" s="329" t="s">
        <v>5</v>
      </c>
      <c r="J103" s="328" t="s">
        <v>5</v>
      </c>
      <c r="K103" s="328" t="s">
        <v>5</v>
      </c>
      <c r="L103" s="329" t="s">
        <v>5</v>
      </c>
      <c r="M103" s="328" t="s">
        <v>5</v>
      </c>
      <c r="N103" s="328" t="s">
        <v>5</v>
      </c>
      <c r="O103" s="329" t="s">
        <v>5</v>
      </c>
      <c r="P103" s="328" t="s">
        <v>5</v>
      </c>
      <c r="Q103" s="328" t="s">
        <v>5</v>
      </c>
      <c r="R103" s="329" t="s">
        <v>5</v>
      </c>
      <c r="S103" s="328" t="s">
        <v>5</v>
      </c>
      <c r="T103" s="328" t="s">
        <v>5</v>
      </c>
      <c r="U103" s="329" t="s">
        <v>5</v>
      </c>
      <c r="V103" s="328" t="s">
        <v>5</v>
      </c>
      <c r="W103" s="328" t="s">
        <v>5</v>
      </c>
      <c r="X103" s="329" t="s">
        <v>5</v>
      </c>
      <c r="Y103" s="328" t="s">
        <v>5</v>
      </c>
      <c r="Z103" s="329">
        <v>54</v>
      </c>
      <c r="AA103" s="328">
        <v>7146142.46</v>
      </c>
      <c r="AB103" s="322"/>
      <c r="AH103" s="324"/>
      <c r="AI103" s="324"/>
      <c r="AP103" s="324"/>
      <c r="AQ103" s="324"/>
      <c r="BD103" s="324"/>
      <c r="BE103" s="324"/>
      <c r="BF103" s="324"/>
      <c r="BG103" s="324"/>
      <c r="BH103" s="324"/>
      <c r="BI103" s="324"/>
      <c r="BJ103" s="324"/>
      <c r="BK103" s="324"/>
      <c r="BL103" s="324"/>
      <c r="BM103" s="324"/>
      <c r="BN103" s="324"/>
      <c r="BO103" s="324"/>
      <c r="BW103" s="325"/>
      <c r="BX103" s="325"/>
      <c r="BY103" s="325"/>
      <c r="BZ103" s="325"/>
      <c r="CA103" s="325"/>
      <c r="CB103" s="325"/>
      <c r="CC103" s="325"/>
      <c r="CD103" s="325"/>
      <c r="CE103" s="325"/>
      <c r="CF103" s="325"/>
      <c r="CG103" s="325"/>
      <c r="CH103" s="325"/>
    </row>
    <row r="104" spans="1:86" s="323" customFormat="1" ht="15.75" customHeight="1" x14ac:dyDescent="0.25">
      <c r="A104" s="875" t="s">
        <v>228</v>
      </c>
      <c r="B104" s="867"/>
      <c r="C104" s="867"/>
      <c r="D104" s="867"/>
      <c r="E104" s="867"/>
      <c r="F104" s="867"/>
      <c r="G104" s="867"/>
      <c r="H104" s="867"/>
      <c r="I104" s="867"/>
      <c r="J104" s="867"/>
      <c r="K104" s="867"/>
      <c r="L104" s="867"/>
      <c r="M104" s="867"/>
      <c r="N104" s="867"/>
      <c r="O104" s="867"/>
      <c r="P104" s="867"/>
      <c r="Q104" s="867"/>
      <c r="R104" s="867"/>
      <c r="S104" s="867"/>
      <c r="T104" s="867"/>
      <c r="U104" s="867"/>
      <c r="V104" s="867"/>
      <c r="W104" s="867"/>
      <c r="X104" s="867"/>
      <c r="Y104" s="867"/>
      <c r="Z104" s="867"/>
      <c r="AA104" s="867"/>
      <c r="AB104" s="322"/>
      <c r="AH104" s="324"/>
      <c r="AI104" s="324"/>
      <c r="AP104" s="324"/>
      <c r="AQ104" s="324"/>
      <c r="BD104" s="324"/>
      <c r="BE104" s="324"/>
      <c r="BF104" s="324"/>
      <c r="BG104" s="324"/>
      <c r="BH104" s="324"/>
      <c r="BI104" s="324"/>
      <c r="BJ104" s="324"/>
      <c r="BK104" s="324"/>
      <c r="BL104" s="324"/>
      <c r="BM104" s="324"/>
      <c r="BN104" s="324"/>
      <c r="BO104" s="324"/>
      <c r="BW104" s="325"/>
      <c r="BX104" s="325"/>
      <c r="BY104" s="325"/>
      <c r="BZ104" s="325"/>
      <c r="CA104" s="325"/>
      <c r="CB104" s="325"/>
      <c r="CC104" s="325"/>
      <c r="CD104" s="325"/>
      <c r="CE104" s="325"/>
      <c r="CF104" s="325"/>
      <c r="CG104" s="325"/>
      <c r="CH104" s="325"/>
    </row>
    <row r="105" spans="1:86" s="323" customFormat="1" ht="45" x14ac:dyDescent="0.25">
      <c r="A105" s="326" t="s">
        <v>579</v>
      </c>
      <c r="B105" s="326" t="s">
        <v>229</v>
      </c>
      <c r="C105" s="327" t="s">
        <v>230</v>
      </c>
      <c r="D105" s="327" t="s">
        <v>231</v>
      </c>
      <c r="E105" s="326" t="s">
        <v>232</v>
      </c>
      <c r="F105" s="328">
        <v>6913.13</v>
      </c>
      <c r="G105" s="329">
        <v>4.3680000000000003</v>
      </c>
      <c r="H105" s="328">
        <v>420176.77</v>
      </c>
      <c r="I105" s="329" t="s">
        <v>5</v>
      </c>
      <c r="J105" s="328" t="s">
        <v>5</v>
      </c>
      <c r="K105" s="328" t="s">
        <v>5</v>
      </c>
      <c r="L105" s="329" t="s">
        <v>5</v>
      </c>
      <c r="M105" s="328" t="s">
        <v>5</v>
      </c>
      <c r="N105" s="328" t="s">
        <v>5</v>
      </c>
      <c r="O105" s="329" t="s">
        <v>5</v>
      </c>
      <c r="P105" s="328" t="s">
        <v>5</v>
      </c>
      <c r="Q105" s="328" t="s">
        <v>5</v>
      </c>
      <c r="R105" s="329" t="s">
        <v>5</v>
      </c>
      <c r="S105" s="328" t="s">
        <v>5</v>
      </c>
      <c r="T105" s="328" t="s">
        <v>5</v>
      </c>
      <c r="U105" s="329" t="s">
        <v>5</v>
      </c>
      <c r="V105" s="328" t="s">
        <v>5</v>
      </c>
      <c r="W105" s="328" t="s">
        <v>5</v>
      </c>
      <c r="X105" s="329" t="s">
        <v>5</v>
      </c>
      <c r="Y105" s="328" t="s">
        <v>5</v>
      </c>
      <c r="Z105" s="329">
        <v>4.3680000000000003</v>
      </c>
      <c r="AA105" s="328">
        <v>420176.77</v>
      </c>
      <c r="AB105" s="322"/>
      <c r="AH105" s="324"/>
      <c r="AI105" s="324"/>
      <c r="AP105" s="324"/>
      <c r="AQ105" s="324"/>
      <c r="BD105" s="324"/>
      <c r="BE105" s="324"/>
      <c r="BF105" s="324"/>
      <c r="BG105" s="324"/>
      <c r="BH105" s="324"/>
      <c r="BI105" s="324"/>
      <c r="BJ105" s="324"/>
      <c r="BK105" s="324"/>
      <c r="BL105" s="324"/>
      <c r="BM105" s="324"/>
      <c r="BN105" s="324"/>
      <c r="BO105" s="324"/>
      <c r="BW105" s="325"/>
      <c r="BX105" s="325"/>
      <c r="BY105" s="325"/>
      <c r="BZ105" s="325"/>
      <c r="CA105" s="325"/>
      <c r="CB105" s="325"/>
      <c r="CC105" s="325"/>
      <c r="CD105" s="325"/>
      <c r="CE105" s="325"/>
      <c r="CF105" s="325"/>
      <c r="CG105" s="325"/>
      <c r="CH105" s="325"/>
    </row>
    <row r="106" spans="1:86" s="323" customFormat="1" ht="22.5" x14ac:dyDescent="0.25">
      <c r="A106" s="326" t="s">
        <v>605</v>
      </c>
      <c r="B106" s="326" t="s">
        <v>234</v>
      </c>
      <c r="C106" s="327" t="s">
        <v>55</v>
      </c>
      <c r="D106" s="327" t="s">
        <v>54</v>
      </c>
      <c r="E106" s="326" t="s">
        <v>56</v>
      </c>
      <c r="F106" s="328">
        <v>17898.38</v>
      </c>
      <c r="G106" s="329">
        <v>4.3680000000000003</v>
      </c>
      <c r="H106" s="328">
        <v>677039.87</v>
      </c>
      <c r="I106" s="329" t="s">
        <v>5</v>
      </c>
      <c r="J106" s="328" t="s">
        <v>5</v>
      </c>
      <c r="K106" s="328" t="s">
        <v>5</v>
      </c>
      <c r="L106" s="329" t="s">
        <v>5</v>
      </c>
      <c r="M106" s="328" t="s">
        <v>5</v>
      </c>
      <c r="N106" s="328" t="s">
        <v>5</v>
      </c>
      <c r="O106" s="329" t="s">
        <v>5</v>
      </c>
      <c r="P106" s="328" t="s">
        <v>5</v>
      </c>
      <c r="Q106" s="328" t="s">
        <v>5</v>
      </c>
      <c r="R106" s="329" t="s">
        <v>5</v>
      </c>
      <c r="S106" s="328" t="s">
        <v>5</v>
      </c>
      <c r="T106" s="328" t="s">
        <v>5</v>
      </c>
      <c r="U106" s="329" t="s">
        <v>5</v>
      </c>
      <c r="V106" s="328" t="s">
        <v>5</v>
      </c>
      <c r="W106" s="328" t="s">
        <v>5</v>
      </c>
      <c r="X106" s="329" t="s">
        <v>5</v>
      </c>
      <c r="Y106" s="328" t="s">
        <v>5</v>
      </c>
      <c r="Z106" s="329">
        <v>4.3680000000000003</v>
      </c>
      <c r="AA106" s="328">
        <v>677039.87</v>
      </c>
      <c r="AB106" s="322"/>
      <c r="AH106" s="324"/>
      <c r="AI106" s="324"/>
      <c r="AP106" s="324"/>
      <c r="AQ106" s="324"/>
      <c r="BD106" s="324"/>
      <c r="BE106" s="324"/>
      <c r="BF106" s="324"/>
      <c r="BG106" s="324"/>
      <c r="BH106" s="324"/>
      <c r="BI106" s="324"/>
      <c r="BJ106" s="324"/>
      <c r="BK106" s="324"/>
      <c r="BL106" s="324"/>
      <c r="BM106" s="324"/>
      <c r="BN106" s="324"/>
      <c r="BO106" s="324"/>
      <c r="BW106" s="325"/>
      <c r="BX106" s="325"/>
      <c r="BY106" s="325"/>
      <c r="BZ106" s="325"/>
      <c r="CA106" s="325"/>
      <c r="CB106" s="325"/>
      <c r="CC106" s="325"/>
      <c r="CD106" s="325"/>
      <c r="CE106" s="325"/>
      <c r="CF106" s="325"/>
      <c r="CG106" s="325"/>
      <c r="CH106" s="325"/>
    </row>
    <row r="107" spans="1:86" s="323" customFormat="1" ht="15.75" customHeight="1" x14ac:dyDescent="0.25">
      <c r="A107" s="875" t="s">
        <v>235</v>
      </c>
      <c r="B107" s="867"/>
      <c r="C107" s="867"/>
      <c r="D107" s="867"/>
      <c r="E107" s="867"/>
      <c r="F107" s="867"/>
      <c r="G107" s="867"/>
      <c r="H107" s="867"/>
      <c r="I107" s="867"/>
      <c r="J107" s="867"/>
      <c r="K107" s="867"/>
      <c r="L107" s="867"/>
      <c r="M107" s="867"/>
      <c r="N107" s="867"/>
      <c r="O107" s="867"/>
      <c r="P107" s="867"/>
      <c r="Q107" s="867"/>
      <c r="R107" s="867"/>
      <c r="S107" s="867"/>
      <c r="T107" s="867"/>
      <c r="U107" s="867"/>
      <c r="V107" s="867"/>
      <c r="W107" s="867"/>
      <c r="X107" s="867"/>
      <c r="Y107" s="867"/>
      <c r="Z107" s="867"/>
      <c r="AA107" s="867"/>
      <c r="AB107" s="322"/>
      <c r="AH107" s="324"/>
      <c r="AI107" s="324"/>
      <c r="AP107" s="324"/>
      <c r="AQ107" s="324"/>
      <c r="BD107" s="324"/>
      <c r="BE107" s="324"/>
      <c r="BF107" s="324"/>
      <c r="BG107" s="324"/>
      <c r="BH107" s="324"/>
      <c r="BI107" s="324"/>
      <c r="BJ107" s="324"/>
      <c r="BK107" s="324"/>
      <c r="BL107" s="324"/>
      <c r="BM107" s="324"/>
      <c r="BN107" s="324"/>
      <c r="BO107" s="324"/>
      <c r="BW107" s="325"/>
      <c r="BX107" s="325"/>
      <c r="BY107" s="325"/>
      <c r="BZ107" s="325"/>
      <c r="CA107" s="325"/>
      <c r="CB107" s="325"/>
      <c r="CC107" s="325"/>
      <c r="CD107" s="325"/>
      <c r="CE107" s="325"/>
      <c r="CF107" s="325"/>
      <c r="CG107" s="325"/>
      <c r="CH107" s="325"/>
    </row>
    <row r="108" spans="1:86" s="323" customFormat="1" ht="56.25" x14ac:dyDescent="0.25">
      <c r="A108" s="326" t="s">
        <v>606</v>
      </c>
      <c r="B108" s="326" t="s">
        <v>236</v>
      </c>
      <c r="C108" s="327" t="s">
        <v>237</v>
      </c>
      <c r="D108" s="327" t="s">
        <v>238</v>
      </c>
      <c r="E108" s="326" t="s">
        <v>239</v>
      </c>
      <c r="F108" s="328">
        <v>169.18</v>
      </c>
      <c r="G108" s="329">
        <v>47.659599999999998</v>
      </c>
      <c r="H108" s="328">
        <v>191503.03</v>
      </c>
      <c r="I108" s="329" t="s">
        <v>5</v>
      </c>
      <c r="J108" s="328" t="s">
        <v>5</v>
      </c>
      <c r="K108" s="328" t="s">
        <v>5</v>
      </c>
      <c r="L108" s="329" t="s">
        <v>5</v>
      </c>
      <c r="M108" s="328" t="s">
        <v>5</v>
      </c>
      <c r="N108" s="328" t="s">
        <v>5</v>
      </c>
      <c r="O108" s="329" t="s">
        <v>5</v>
      </c>
      <c r="P108" s="328" t="s">
        <v>5</v>
      </c>
      <c r="Q108" s="328" t="s">
        <v>5</v>
      </c>
      <c r="R108" s="329">
        <v>1.488</v>
      </c>
      <c r="S108" s="328">
        <v>5979.01</v>
      </c>
      <c r="T108" s="328">
        <v>5979.01</v>
      </c>
      <c r="U108" s="329" t="s">
        <v>5</v>
      </c>
      <c r="V108" s="328" t="s">
        <v>5</v>
      </c>
      <c r="W108" s="328">
        <v>5979.01</v>
      </c>
      <c r="X108" s="329">
        <v>1.488</v>
      </c>
      <c r="Y108" s="328">
        <v>5979.01</v>
      </c>
      <c r="Z108" s="329">
        <v>46.171599999999998</v>
      </c>
      <c r="AA108" s="328">
        <v>185524.02</v>
      </c>
      <c r="AB108" s="322"/>
      <c r="AH108" s="324"/>
      <c r="AI108" s="324"/>
      <c r="AP108" s="324"/>
      <c r="AQ108" s="324"/>
      <c r="BD108" s="324"/>
      <c r="BE108" s="324"/>
      <c r="BF108" s="324"/>
      <c r="BG108" s="324"/>
      <c r="BH108" s="324"/>
      <c r="BI108" s="324"/>
      <c r="BJ108" s="324"/>
      <c r="BK108" s="324"/>
      <c r="BL108" s="324"/>
      <c r="BM108" s="324"/>
      <c r="BN108" s="324"/>
      <c r="BO108" s="324"/>
      <c r="BW108" s="325"/>
      <c r="BX108" s="325"/>
      <c r="BY108" s="325"/>
      <c r="BZ108" s="325"/>
      <c r="CA108" s="325"/>
      <c r="CB108" s="325"/>
      <c r="CC108" s="325"/>
      <c r="CD108" s="325"/>
      <c r="CE108" s="325"/>
      <c r="CF108" s="325"/>
      <c r="CG108" s="325"/>
      <c r="CH108" s="325"/>
    </row>
    <row r="109" spans="1:86" s="323" customFormat="1" ht="22.5" x14ac:dyDescent="0.25">
      <c r="A109" s="326" t="s">
        <v>607</v>
      </c>
      <c r="B109" s="326" t="s">
        <v>240</v>
      </c>
      <c r="C109" s="327" t="s">
        <v>241</v>
      </c>
      <c r="D109" s="327" t="s">
        <v>578</v>
      </c>
      <c r="E109" s="326" t="s">
        <v>242</v>
      </c>
      <c r="F109" s="328">
        <v>32.47</v>
      </c>
      <c r="G109" s="329">
        <v>571.9</v>
      </c>
      <c r="H109" s="328">
        <v>160812.68</v>
      </c>
      <c r="I109" s="329" t="s">
        <v>5</v>
      </c>
      <c r="J109" s="328" t="s">
        <v>5</v>
      </c>
      <c r="K109" s="328" t="s">
        <v>5</v>
      </c>
      <c r="L109" s="329" t="s">
        <v>5</v>
      </c>
      <c r="M109" s="328" t="s">
        <v>5</v>
      </c>
      <c r="N109" s="328" t="s">
        <v>5</v>
      </c>
      <c r="O109" s="329" t="s">
        <v>5</v>
      </c>
      <c r="P109" s="328" t="s">
        <v>5</v>
      </c>
      <c r="Q109" s="328" t="s">
        <v>5</v>
      </c>
      <c r="R109" s="329">
        <v>17.893999999999998</v>
      </c>
      <c r="S109" s="328">
        <v>5031.62</v>
      </c>
      <c r="T109" s="328">
        <v>5031.62</v>
      </c>
      <c r="U109" s="329" t="s">
        <v>5</v>
      </c>
      <c r="V109" s="328" t="s">
        <v>5</v>
      </c>
      <c r="W109" s="328">
        <v>5031.62</v>
      </c>
      <c r="X109" s="329">
        <v>17.893999999999998</v>
      </c>
      <c r="Y109" s="328">
        <v>5031.62</v>
      </c>
      <c r="Z109" s="329">
        <v>554.00599999999997</v>
      </c>
      <c r="AA109" s="328">
        <v>155781.06</v>
      </c>
      <c r="AB109" s="322"/>
      <c r="AH109" s="324"/>
      <c r="AI109" s="324"/>
      <c r="AP109" s="324"/>
      <c r="AQ109" s="324"/>
      <c r="BD109" s="324"/>
      <c r="BE109" s="324"/>
      <c r="BF109" s="324"/>
      <c r="BG109" s="324"/>
      <c r="BH109" s="324"/>
      <c r="BI109" s="324"/>
      <c r="BJ109" s="324"/>
      <c r="BK109" s="324"/>
      <c r="BL109" s="324"/>
      <c r="BM109" s="324"/>
      <c r="BN109" s="324"/>
      <c r="BO109" s="324"/>
      <c r="BW109" s="325"/>
      <c r="BX109" s="325"/>
      <c r="BY109" s="325"/>
      <c r="BZ109" s="325"/>
      <c r="CA109" s="325"/>
      <c r="CB109" s="325"/>
      <c r="CC109" s="325"/>
      <c r="CD109" s="325"/>
      <c r="CE109" s="325"/>
      <c r="CF109" s="325"/>
      <c r="CG109" s="325"/>
      <c r="CH109" s="325"/>
    </row>
    <row r="110" spans="1:86" s="323" customFormat="1" ht="56.25" x14ac:dyDescent="0.25">
      <c r="A110" s="326" t="s">
        <v>608</v>
      </c>
      <c r="B110" s="326" t="s">
        <v>243</v>
      </c>
      <c r="C110" s="327" t="s">
        <v>244</v>
      </c>
      <c r="D110" s="327" t="s">
        <v>245</v>
      </c>
      <c r="E110" s="326" t="s">
        <v>239</v>
      </c>
      <c r="F110" s="328">
        <v>188.47</v>
      </c>
      <c r="G110" s="329">
        <v>20.565200000000001</v>
      </c>
      <c r="H110" s="328">
        <v>98175.6</v>
      </c>
      <c r="I110" s="329" t="s">
        <v>5</v>
      </c>
      <c r="J110" s="328" t="s">
        <v>5</v>
      </c>
      <c r="K110" s="328" t="s">
        <v>5</v>
      </c>
      <c r="L110" s="329" t="s">
        <v>5</v>
      </c>
      <c r="M110" s="328" t="s">
        <v>5</v>
      </c>
      <c r="N110" s="328" t="s">
        <v>5</v>
      </c>
      <c r="O110" s="329" t="s">
        <v>5</v>
      </c>
      <c r="P110" s="328" t="s">
        <v>5</v>
      </c>
      <c r="Q110" s="328" t="s">
        <v>5</v>
      </c>
      <c r="R110" s="329" t="s">
        <v>5</v>
      </c>
      <c r="S110" s="328" t="s">
        <v>5</v>
      </c>
      <c r="T110" s="328" t="s">
        <v>5</v>
      </c>
      <c r="U110" s="329" t="s">
        <v>5</v>
      </c>
      <c r="V110" s="328" t="s">
        <v>5</v>
      </c>
      <c r="W110" s="328" t="s">
        <v>5</v>
      </c>
      <c r="X110" s="329" t="s">
        <v>5</v>
      </c>
      <c r="Y110" s="328" t="s">
        <v>5</v>
      </c>
      <c r="Z110" s="329">
        <v>20.565200000000001</v>
      </c>
      <c r="AA110" s="328">
        <v>98175.6</v>
      </c>
      <c r="AB110" s="322"/>
      <c r="AH110" s="324"/>
      <c r="AI110" s="324"/>
      <c r="AP110" s="324"/>
      <c r="AQ110" s="324"/>
      <c r="BD110" s="324"/>
      <c r="BE110" s="324"/>
      <c r="BF110" s="324"/>
      <c r="BG110" s="324"/>
      <c r="BH110" s="324"/>
      <c r="BI110" s="324"/>
      <c r="BJ110" s="324"/>
      <c r="BK110" s="324"/>
      <c r="BL110" s="324"/>
      <c r="BM110" s="324"/>
      <c r="BN110" s="324"/>
      <c r="BO110" s="324"/>
      <c r="BW110" s="325"/>
      <c r="BX110" s="325"/>
      <c r="BY110" s="325"/>
      <c r="BZ110" s="325"/>
      <c r="CA110" s="325"/>
      <c r="CB110" s="325"/>
      <c r="CC110" s="325"/>
      <c r="CD110" s="325"/>
      <c r="CE110" s="325"/>
      <c r="CF110" s="325"/>
      <c r="CG110" s="325"/>
      <c r="CH110" s="325"/>
    </row>
    <row r="111" spans="1:86" s="323" customFormat="1" ht="11.25" x14ac:dyDescent="0.25">
      <c r="A111" s="326" t="s">
        <v>609</v>
      </c>
      <c r="B111" s="326" t="s">
        <v>246</v>
      </c>
      <c r="C111" s="327" t="s">
        <v>247</v>
      </c>
      <c r="D111" s="327" t="s">
        <v>54</v>
      </c>
      <c r="E111" s="326" t="s">
        <v>242</v>
      </c>
      <c r="F111" s="328">
        <v>40.64</v>
      </c>
      <c r="G111" s="329">
        <v>781.5</v>
      </c>
      <c r="H111" s="328">
        <v>275042.99</v>
      </c>
      <c r="I111" s="329" t="s">
        <v>5</v>
      </c>
      <c r="J111" s="328" t="s">
        <v>5</v>
      </c>
      <c r="K111" s="328" t="s">
        <v>5</v>
      </c>
      <c r="L111" s="329" t="s">
        <v>5</v>
      </c>
      <c r="M111" s="328" t="s">
        <v>5</v>
      </c>
      <c r="N111" s="328" t="s">
        <v>5</v>
      </c>
      <c r="O111" s="329" t="s">
        <v>5</v>
      </c>
      <c r="P111" s="328" t="s">
        <v>5</v>
      </c>
      <c r="Q111" s="328" t="s">
        <v>5</v>
      </c>
      <c r="R111" s="329" t="s">
        <v>5</v>
      </c>
      <c r="S111" s="328" t="s">
        <v>5</v>
      </c>
      <c r="T111" s="328" t="s">
        <v>5</v>
      </c>
      <c r="U111" s="329" t="s">
        <v>5</v>
      </c>
      <c r="V111" s="328" t="s">
        <v>5</v>
      </c>
      <c r="W111" s="328" t="s">
        <v>5</v>
      </c>
      <c r="X111" s="329" t="s">
        <v>5</v>
      </c>
      <c r="Y111" s="328" t="s">
        <v>5</v>
      </c>
      <c r="Z111" s="329">
        <v>781.5</v>
      </c>
      <c r="AA111" s="328">
        <v>275042.99</v>
      </c>
      <c r="AB111" s="322"/>
      <c r="AH111" s="324"/>
      <c r="AI111" s="324"/>
      <c r="AP111" s="324"/>
      <c r="AQ111" s="324"/>
      <c r="BD111" s="324"/>
      <c r="BE111" s="324"/>
      <c r="BF111" s="324"/>
      <c r="BG111" s="324"/>
      <c r="BH111" s="324"/>
      <c r="BI111" s="324"/>
      <c r="BJ111" s="324"/>
      <c r="BK111" s="324"/>
      <c r="BL111" s="324"/>
      <c r="BM111" s="324"/>
      <c r="BN111" s="324"/>
      <c r="BO111" s="324"/>
      <c r="BW111" s="325"/>
      <c r="BX111" s="325"/>
      <c r="BY111" s="325"/>
      <c r="BZ111" s="325"/>
      <c r="CA111" s="325"/>
      <c r="CB111" s="325"/>
      <c r="CC111" s="325"/>
      <c r="CD111" s="325"/>
      <c r="CE111" s="325"/>
      <c r="CF111" s="325"/>
      <c r="CG111" s="325"/>
      <c r="CH111" s="325"/>
    </row>
    <row r="112" spans="1:86" s="323" customFormat="1" x14ac:dyDescent="0.25">
      <c r="A112" s="876" t="s">
        <v>248</v>
      </c>
      <c r="B112" s="867"/>
      <c r="C112" s="867"/>
      <c r="D112" s="867"/>
      <c r="E112" s="867"/>
      <c r="F112" s="625"/>
      <c r="G112" s="331" t="s">
        <v>5</v>
      </c>
      <c r="H112" s="331" t="s">
        <v>5</v>
      </c>
      <c r="I112" s="331" t="s">
        <v>5</v>
      </c>
      <c r="J112" s="331" t="s">
        <v>5</v>
      </c>
      <c r="K112" s="331" t="s">
        <v>5</v>
      </c>
      <c r="L112" s="331" t="s">
        <v>5</v>
      </c>
      <c r="M112" s="331" t="s">
        <v>5</v>
      </c>
      <c r="N112" s="331" t="s">
        <v>5</v>
      </c>
      <c r="O112" s="331" t="s">
        <v>5</v>
      </c>
      <c r="P112" s="331" t="s">
        <v>5</v>
      </c>
      <c r="Q112" s="331" t="s">
        <v>5</v>
      </c>
      <c r="R112" s="331" t="s">
        <v>5</v>
      </c>
      <c r="S112" s="331" t="s">
        <v>5</v>
      </c>
      <c r="T112" s="331" t="s">
        <v>5</v>
      </c>
      <c r="U112" s="331" t="s">
        <v>5</v>
      </c>
      <c r="V112" s="331" t="s">
        <v>5</v>
      </c>
      <c r="W112" s="331" t="s">
        <v>5</v>
      </c>
      <c r="X112" s="331" t="s">
        <v>5</v>
      </c>
      <c r="Y112" s="331" t="s">
        <v>5</v>
      </c>
      <c r="Z112" s="331" t="s">
        <v>5</v>
      </c>
      <c r="AA112" s="331" t="s">
        <v>5</v>
      </c>
      <c r="AB112" s="322"/>
      <c r="AH112" s="324"/>
      <c r="AI112" s="324"/>
      <c r="AP112" s="324"/>
      <c r="AQ112" s="324"/>
      <c r="BD112" s="324"/>
      <c r="BE112" s="324"/>
      <c r="BF112" s="324"/>
      <c r="BG112" s="324"/>
      <c r="BH112" s="324"/>
      <c r="BI112" s="324"/>
      <c r="BJ112" s="324"/>
      <c r="BK112" s="324"/>
      <c r="BL112" s="324"/>
      <c r="BM112" s="324"/>
      <c r="BN112" s="324"/>
      <c r="BO112" s="324"/>
      <c r="BW112" s="325"/>
      <c r="BX112" s="325"/>
      <c r="BY112" s="325"/>
      <c r="BZ112" s="325"/>
      <c r="CA112" s="325"/>
      <c r="CB112" s="325"/>
      <c r="CC112" s="325"/>
      <c r="CD112" s="325"/>
      <c r="CE112" s="325"/>
      <c r="CF112" s="325"/>
      <c r="CG112" s="325"/>
      <c r="CH112" s="325"/>
    </row>
    <row r="113" spans="1:87" s="323" customFormat="1" x14ac:dyDescent="0.25">
      <c r="A113" s="866" t="s">
        <v>249</v>
      </c>
      <c r="B113" s="867"/>
      <c r="C113" s="867"/>
      <c r="D113" s="867"/>
      <c r="E113" s="867"/>
      <c r="F113" s="625"/>
      <c r="G113" s="331" t="s">
        <v>5</v>
      </c>
      <c r="H113" s="331">
        <v>405600919.75999999</v>
      </c>
      <c r="I113" s="331" t="s">
        <v>5</v>
      </c>
      <c r="J113" s="331">
        <v>14192893.710000001</v>
      </c>
      <c r="K113" s="331">
        <v>14192893.710000001</v>
      </c>
      <c r="L113" s="331" t="s">
        <v>5</v>
      </c>
      <c r="M113" s="331">
        <v>22280519.280000001</v>
      </c>
      <c r="N113" s="331">
        <v>36473412.990000002</v>
      </c>
      <c r="O113" s="331" t="s">
        <v>5</v>
      </c>
      <c r="P113" s="331">
        <v>43960592.25</v>
      </c>
      <c r="Q113" s="331">
        <v>80434005.239999995</v>
      </c>
      <c r="R113" s="331" t="s">
        <v>5</v>
      </c>
      <c r="S113" s="331">
        <v>145384442.27000001</v>
      </c>
      <c r="T113" s="331">
        <v>225818447.50999999</v>
      </c>
      <c r="U113" s="331" t="s">
        <v>5</v>
      </c>
      <c r="V113" s="331">
        <v>38487558.539999999</v>
      </c>
      <c r="W113" s="331">
        <v>264306006.05000001</v>
      </c>
      <c r="X113" s="331" t="s">
        <v>5</v>
      </c>
      <c r="Y113" s="331">
        <v>264306006.05000001</v>
      </c>
      <c r="Z113" s="331" t="s">
        <v>5</v>
      </c>
      <c r="AA113" s="331">
        <v>141294913.71000001</v>
      </c>
      <c r="AB113" s="322"/>
      <c r="AH113" s="324"/>
      <c r="AI113" s="324"/>
      <c r="AP113" s="324"/>
      <c r="AQ113" s="324"/>
      <c r="BD113" s="324"/>
      <c r="BE113" s="324"/>
      <c r="BF113" s="324"/>
      <c r="BG113" s="324"/>
      <c r="BH113" s="324"/>
      <c r="BI113" s="324"/>
      <c r="BJ113" s="324"/>
      <c r="BK113" s="324"/>
      <c r="BL113" s="324"/>
      <c r="BM113" s="324"/>
      <c r="BN113" s="324"/>
      <c r="BO113" s="324"/>
      <c r="BW113" s="325"/>
      <c r="BX113" s="325"/>
      <c r="BY113" s="325"/>
      <c r="BZ113" s="325"/>
      <c r="CA113" s="325"/>
      <c r="CB113" s="325"/>
      <c r="CC113" s="325"/>
      <c r="CD113" s="325"/>
      <c r="CE113" s="325"/>
      <c r="CF113" s="325"/>
      <c r="CG113" s="325"/>
      <c r="CH113" s="325"/>
    </row>
    <row r="114" spans="1:87" s="323" customFormat="1" x14ac:dyDescent="0.25">
      <c r="A114" s="874" t="s">
        <v>250</v>
      </c>
      <c r="B114" s="867"/>
      <c r="C114" s="867"/>
      <c r="D114" s="867"/>
      <c r="E114" s="867"/>
      <c r="F114" s="625"/>
      <c r="G114" s="331" t="s">
        <v>5</v>
      </c>
      <c r="H114" s="331">
        <v>350166128.13</v>
      </c>
      <c r="I114" s="331" t="s">
        <v>5</v>
      </c>
      <c r="J114" s="331">
        <v>12794119</v>
      </c>
      <c r="K114" s="331">
        <v>12794119</v>
      </c>
      <c r="L114" s="331" t="s">
        <v>5</v>
      </c>
      <c r="M114" s="331">
        <v>19834291.57</v>
      </c>
      <c r="N114" s="331">
        <v>32628410.57</v>
      </c>
      <c r="O114" s="331" t="s">
        <v>5</v>
      </c>
      <c r="P114" s="331">
        <v>38258028.159999996</v>
      </c>
      <c r="Q114" s="331">
        <v>70886438.730000004</v>
      </c>
      <c r="R114" s="331" t="s">
        <v>5</v>
      </c>
      <c r="S114" s="331">
        <v>126886876.83</v>
      </c>
      <c r="T114" s="331">
        <v>197773315.56</v>
      </c>
      <c r="U114" s="331" t="s">
        <v>5</v>
      </c>
      <c r="V114" s="331">
        <v>33998167.240000002</v>
      </c>
      <c r="W114" s="331">
        <v>231771482.80000001</v>
      </c>
      <c r="X114" s="331" t="s">
        <v>5</v>
      </c>
      <c r="Y114" s="331">
        <v>231771482.80000001</v>
      </c>
      <c r="Z114" s="331" t="s">
        <v>5</v>
      </c>
      <c r="AA114" s="331">
        <v>118394645.33</v>
      </c>
      <c r="AB114" s="322"/>
      <c r="AH114" s="324"/>
      <c r="AI114" s="324"/>
      <c r="AP114" s="324"/>
      <c r="AQ114" s="324"/>
      <c r="BD114" s="324"/>
      <c r="BE114" s="324"/>
      <c r="BF114" s="324"/>
      <c r="BG114" s="324"/>
      <c r="BH114" s="324"/>
      <c r="BI114" s="324"/>
      <c r="BJ114" s="324"/>
      <c r="BK114" s="324"/>
      <c r="BL114" s="324"/>
      <c r="BM114" s="324"/>
      <c r="BN114" s="324"/>
      <c r="BO114" s="324"/>
      <c r="BW114" s="325"/>
      <c r="BX114" s="325"/>
      <c r="BY114" s="325"/>
      <c r="BZ114" s="325"/>
      <c r="CA114" s="325"/>
      <c r="CB114" s="325"/>
      <c r="CC114" s="325"/>
      <c r="CD114" s="325"/>
      <c r="CE114" s="325"/>
      <c r="CF114" s="325"/>
      <c r="CG114" s="325"/>
      <c r="CH114" s="325"/>
    </row>
    <row r="115" spans="1:87" s="323" customFormat="1" x14ac:dyDescent="0.25">
      <c r="A115" s="874" t="s">
        <v>251</v>
      </c>
      <c r="B115" s="867"/>
      <c r="C115" s="867"/>
      <c r="D115" s="867"/>
      <c r="E115" s="867"/>
      <c r="F115" s="625"/>
      <c r="G115" s="331" t="s">
        <v>5</v>
      </c>
      <c r="H115" s="331">
        <v>17344787.219999999</v>
      </c>
      <c r="I115" s="331" t="s">
        <v>5</v>
      </c>
      <c r="J115" s="331">
        <v>522027</v>
      </c>
      <c r="K115" s="331">
        <v>522027</v>
      </c>
      <c r="L115" s="331" t="s">
        <v>5</v>
      </c>
      <c r="M115" s="331">
        <v>792822.03</v>
      </c>
      <c r="N115" s="331">
        <v>1314849.03</v>
      </c>
      <c r="O115" s="331" t="s">
        <v>5</v>
      </c>
      <c r="P115" s="331">
        <v>1619787.63</v>
      </c>
      <c r="Q115" s="331">
        <v>2934636.66</v>
      </c>
      <c r="R115" s="331" t="s">
        <v>5</v>
      </c>
      <c r="S115" s="331">
        <v>5318403.51</v>
      </c>
      <c r="T115" s="331">
        <v>8253040.1699999999</v>
      </c>
      <c r="U115" s="331" t="s">
        <v>5</v>
      </c>
      <c r="V115" s="331">
        <v>1425823.75</v>
      </c>
      <c r="W115" s="331">
        <v>9678863.9199999999</v>
      </c>
      <c r="X115" s="331" t="s">
        <v>5</v>
      </c>
      <c r="Y115" s="331">
        <v>9678863.9199999999</v>
      </c>
      <c r="Z115" s="331" t="s">
        <v>5</v>
      </c>
      <c r="AA115" s="331">
        <v>7665923.2999999998</v>
      </c>
      <c r="AB115" s="322"/>
      <c r="AH115" s="324"/>
      <c r="AI115" s="324"/>
      <c r="AP115" s="324"/>
      <c r="AQ115" s="324"/>
      <c r="BD115" s="324"/>
      <c r="BE115" s="324"/>
      <c r="BF115" s="324"/>
      <c r="BG115" s="324"/>
      <c r="BH115" s="324"/>
      <c r="BI115" s="324"/>
      <c r="BJ115" s="324"/>
      <c r="BK115" s="324"/>
      <c r="BL115" s="324"/>
      <c r="BM115" s="324"/>
      <c r="BN115" s="324"/>
      <c r="BO115" s="324"/>
      <c r="BW115" s="325"/>
      <c r="BX115" s="325"/>
      <c r="BY115" s="325"/>
      <c r="BZ115" s="325"/>
      <c r="CA115" s="325"/>
      <c r="CB115" s="325"/>
      <c r="CC115" s="325"/>
      <c r="CD115" s="325"/>
      <c r="CE115" s="325"/>
      <c r="CF115" s="325"/>
      <c r="CG115" s="325"/>
      <c r="CH115" s="325"/>
    </row>
    <row r="116" spans="1:87" s="323" customFormat="1" x14ac:dyDescent="0.25">
      <c r="A116" s="874" t="s">
        <v>252</v>
      </c>
      <c r="B116" s="867"/>
      <c r="C116" s="867"/>
      <c r="D116" s="867"/>
      <c r="E116" s="867"/>
      <c r="F116" s="625"/>
      <c r="G116" s="331" t="s">
        <v>5</v>
      </c>
      <c r="H116" s="331">
        <v>44541422.020000003</v>
      </c>
      <c r="I116" s="331" t="s">
        <v>5</v>
      </c>
      <c r="J116" s="331">
        <v>1060320.79</v>
      </c>
      <c r="K116" s="331">
        <v>1060320.79</v>
      </c>
      <c r="L116" s="331" t="s">
        <v>5</v>
      </c>
      <c r="M116" s="331">
        <v>1944262.38</v>
      </c>
      <c r="N116" s="331">
        <v>3004583.17</v>
      </c>
      <c r="O116" s="331" t="s">
        <v>5</v>
      </c>
      <c r="P116" s="331">
        <v>4695327.55</v>
      </c>
      <c r="Q116" s="331">
        <v>7699910.7199999997</v>
      </c>
      <c r="R116" s="331" t="s">
        <v>5</v>
      </c>
      <c r="S116" s="331">
        <v>15164145.449999999</v>
      </c>
      <c r="T116" s="331">
        <v>22864056.170000002</v>
      </c>
      <c r="U116" s="331" t="s">
        <v>5</v>
      </c>
      <c r="V116" s="331">
        <v>3590235.98</v>
      </c>
      <c r="W116" s="331">
        <v>26454292.149999999</v>
      </c>
      <c r="X116" s="331" t="s">
        <v>5</v>
      </c>
      <c r="Y116" s="331">
        <v>26454292.149999999</v>
      </c>
      <c r="Z116" s="331" t="s">
        <v>5</v>
      </c>
      <c r="AA116" s="331">
        <v>18087129.870000001</v>
      </c>
      <c r="AB116" s="322"/>
      <c r="AH116" s="324"/>
      <c r="AI116" s="324"/>
      <c r="AP116" s="324"/>
      <c r="AQ116" s="324"/>
      <c r="BD116" s="324"/>
      <c r="BE116" s="324"/>
      <c r="BF116" s="324"/>
      <c r="BG116" s="324"/>
      <c r="BH116" s="324"/>
      <c r="BI116" s="324"/>
      <c r="BJ116" s="324"/>
      <c r="BK116" s="324"/>
      <c r="BL116" s="324"/>
      <c r="BM116" s="324"/>
      <c r="BN116" s="324"/>
      <c r="BO116" s="324"/>
      <c r="BW116" s="325"/>
      <c r="BX116" s="325"/>
      <c r="BY116" s="325"/>
      <c r="BZ116" s="325"/>
      <c r="CA116" s="325"/>
      <c r="CB116" s="325"/>
      <c r="CC116" s="325"/>
      <c r="CD116" s="325"/>
      <c r="CE116" s="325"/>
      <c r="CF116" s="325"/>
      <c r="CG116" s="325"/>
      <c r="CH116" s="325"/>
    </row>
    <row r="117" spans="1:87" s="323" customFormat="1" x14ac:dyDescent="0.25">
      <c r="A117" s="866" t="s">
        <v>253</v>
      </c>
      <c r="B117" s="867"/>
      <c r="C117" s="867"/>
      <c r="D117" s="867"/>
      <c r="E117" s="867"/>
      <c r="F117" s="625"/>
      <c r="G117" s="331" t="s">
        <v>5</v>
      </c>
      <c r="H117" s="331">
        <v>41426144.539999999</v>
      </c>
      <c r="I117" s="331" t="s">
        <v>5</v>
      </c>
      <c r="J117" s="331">
        <v>986098.33</v>
      </c>
      <c r="K117" s="331">
        <v>986098.33</v>
      </c>
      <c r="L117" s="331" t="s">
        <v>5</v>
      </c>
      <c r="M117" s="331">
        <v>1808164.01</v>
      </c>
      <c r="N117" s="331">
        <v>2794262.34</v>
      </c>
      <c r="O117" s="331" t="s">
        <v>5</v>
      </c>
      <c r="P117" s="331">
        <v>4366654.62</v>
      </c>
      <c r="Q117" s="331">
        <v>7160916.96</v>
      </c>
      <c r="R117" s="331" t="s">
        <v>5</v>
      </c>
      <c r="S117" s="331">
        <v>14102708.76</v>
      </c>
      <c r="T117" s="331">
        <v>21263625.719999999</v>
      </c>
      <c r="U117" s="331" t="s">
        <v>5</v>
      </c>
      <c r="V117" s="331">
        <v>3338919.46</v>
      </c>
      <c r="W117" s="331">
        <v>24602545.18</v>
      </c>
      <c r="X117" s="331" t="s">
        <v>5</v>
      </c>
      <c r="Y117" s="331">
        <v>24602545.18</v>
      </c>
      <c r="Z117" s="331" t="s">
        <v>5</v>
      </c>
      <c r="AA117" s="331">
        <v>16823599.359999999</v>
      </c>
      <c r="AB117" s="322"/>
      <c r="AH117" s="324"/>
      <c r="AI117" s="324"/>
      <c r="AP117" s="324"/>
      <c r="AQ117" s="324"/>
      <c r="BD117" s="324"/>
      <c r="BE117" s="324"/>
      <c r="BF117" s="324"/>
      <c r="BG117" s="324"/>
      <c r="BH117" s="324"/>
      <c r="BI117" s="324"/>
      <c r="BJ117" s="324"/>
      <c r="BK117" s="324"/>
      <c r="BL117" s="324"/>
      <c r="BM117" s="324"/>
      <c r="BN117" s="324"/>
      <c r="BO117" s="324"/>
      <c r="BW117" s="325"/>
      <c r="BX117" s="325"/>
      <c r="BY117" s="325"/>
      <c r="BZ117" s="325"/>
      <c r="CA117" s="325"/>
      <c r="CB117" s="325"/>
      <c r="CC117" s="325"/>
      <c r="CD117" s="325"/>
      <c r="CE117" s="325"/>
      <c r="CF117" s="325"/>
      <c r="CG117" s="325"/>
      <c r="CH117" s="325"/>
    </row>
    <row r="118" spans="1:87" s="323" customFormat="1" x14ac:dyDescent="0.25">
      <c r="A118" s="866" t="s">
        <v>254</v>
      </c>
      <c r="B118" s="867"/>
      <c r="C118" s="867"/>
      <c r="D118" s="867"/>
      <c r="E118" s="867"/>
      <c r="F118" s="625"/>
      <c r="G118" s="331" t="s">
        <v>5</v>
      </c>
      <c r="H118" s="331">
        <v>27586838.969999999</v>
      </c>
      <c r="I118" s="331" t="s">
        <v>5</v>
      </c>
      <c r="J118" s="331">
        <v>657398.89</v>
      </c>
      <c r="K118" s="331">
        <v>657398.89</v>
      </c>
      <c r="L118" s="331" t="s">
        <v>5</v>
      </c>
      <c r="M118" s="331">
        <v>1205442.68</v>
      </c>
      <c r="N118" s="331">
        <v>1862841.57</v>
      </c>
      <c r="O118" s="331" t="s">
        <v>5</v>
      </c>
      <c r="P118" s="331">
        <v>2911103.08</v>
      </c>
      <c r="Q118" s="331">
        <v>4773944.6500000004</v>
      </c>
      <c r="R118" s="331" t="s">
        <v>5</v>
      </c>
      <c r="S118" s="331">
        <v>9401181.9399999995</v>
      </c>
      <c r="T118" s="331">
        <v>14175126.59</v>
      </c>
      <c r="U118" s="331" t="s">
        <v>5</v>
      </c>
      <c r="V118" s="331">
        <v>2225946.31</v>
      </c>
      <c r="W118" s="331">
        <v>16401072.9</v>
      </c>
      <c r="X118" s="331" t="s">
        <v>5</v>
      </c>
      <c r="Y118" s="331">
        <v>16401072.9</v>
      </c>
      <c r="Z118" s="331" t="s">
        <v>5</v>
      </c>
      <c r="AA118" s="331">
        <v>11185766.07</v>
      </c>
      <c r="AB118" s="322"/>
      <c r="AH118" s="324"/>
      <c r="AI118" s="324"/>
      <c r="AP118" s="324"/>
      <c r="AQ118" s="324"/>
      <c r="BD118" s="324"/>
      <c r="BE118" s="324"/>
      <c r="BF118" s="324"/>
      <c r="BG118" s="324"/>
      <c r="BH118" s="324"/>
      <c r="BI118" s="324"/>
      <c r="BJ118" s="324"/>
      <c r="BK118" s="324"/>
      <c r="BL118" s="324"/>
      <c r="BM118" s="324"/>
      <c r="BN118" s="324"/>
      <c r="BO118" s="324"/>
      <c r="BW118" s="325"/>
      <c r="BX118" s="325"/>
      <c r="BY118" s="325"/>
      <c r="BZ118" s="325"/>
      <c r="CA118" s="325"/>
      <c r="CB118" s="325"/>
      <c r="CC118" s="325"/>
      <c r="CD118" s="325"/>
      <c r="CE118" s="325"/>
      <c r="CF118" s="325"/>
      <c r="CG118" s="325"/>
      <c r="CH118" s="325"/>
    </row>
    <row r="119" spans="1:87" s="323" customFormat="1" x14ac:dyDescent="0.25">
      <c r="A119" s="866" t="s">
        <v>255</v>
      </c>
      <c r="B119" s="867"/>
      <c r="C119" s="867"/>
      <c r="D119" s="867"/>
      <c r="E119" s="867"/>
      <c r="F119" s="625"/>
      <c r="G119" s="288" t="s">
        <v>5</v>
      </c>
      <c r="H119" s="288">
        <v>474613903.26999998</v>
      </c>
      <c r="I119" s="288" t="s">
        <v>5</v>
      </c>
      <c r="J119" s="288">
        <v>15836390.93</v>
      </c>
      <c r="K119" s="288">
        <v>15836390.93</v>
      </c>
      <c r="L119" s="288" t="s">
        <v>5</v>
      </c>
      <c r="M119" s="288">
        <v>25294125.969999999</v>
      </c>
      <c r="N119" s="288">
        <v>41130516.899999999</v>
      </c>
      <c r="O119" s="288" t="s">
        <v>5</v>
      </c>
      <c r="P119" s="288">
        <v>51238349.950000003</v>
      </c>
      <c r="Q119" s="288">
        <v>92368866.849999994</v>
      </c>
      <c r="R119" s="288" t="s">
        <v>5</v>
      </c>
      <c r="S119" s="288">
        <v>168888332.97</v>
      </c>
      <c r="T119" s="288">
        <v>261257199.81999999</v>
      </c>
      <c r="U119" s="288" t="s">
        <v>5</v>
      </c>
      <c r="V119" s="288">
        <v>44052424.310000002</v>
      </c>
      <c r="W119" s="288">
        <v>305309624.13</v>
      </c>
      <c r="X119" s="288" t="s">
        <v>5</v>
      </c>
      <c r="Y119" s="288">
        <v>305309624.13</v>
      </c>
      <c r="Z119" s="288" t="s">
        <v>5</v>
      </c>
      <c r="AA119" s="288">
        <v>169304279.13999999</v>
      </c>
      <c r="AB119" s="322"/>
      <c r="AH119" s="324"/>
      <c r="AI119" s="324"/>
      <c r="AP119" s="324"/>
      <c r="AQ119" s="324"/>
      <c r="BD119" s="324"/>
      <c r="BE119" s="324"/>
      <c r="BF119" s="324"/>
      <c r="BG119" s="324"/>
      <c r="BH119" s="324"/>
      <c r="BI119" s="324"/>
      <c r="BJ119" s="324"/>
      <c r="BK119" s="324"/>
      <c r="BL119" s="324"/>
      <c r="BM119" s="324"/>
      <c r="BN119" s="324"/>
      <c r="BO119" s="324"/>
      <c r="BW119" s="325"/>
      <c r="BX119" s="325"/>
      <c r="BY119" s="325"/>
      <c r="BZ119" s="325"/>
      <c r="CA119" s="325"/>
      <c r="CB119" s="325"/>
      <c r="CC119" s="325"/>
      <c r="CD119" s="325"/>
      <c r="CE119" s="325"/>
      <c r="CF119" s="325"/>
      <c r="CG119" s="325"/>
      <c r="CH119" s="325"/>
    </row>
    <row r="120" spans="1:87" s="323" customFormat="1" x14ac:dyDescent="0.25">
      <c r="A120" s="866" t="s">
        <v>325</v>
      </c>
      <c r="B120" s="867"/>
      <c r="C120" s="867"/>
      <c r="D120" s="867"/>
      <c r="E120" s="867"/>
      <c r="F120" s="625"/>
      <c r="G120" s="288" t="s">
        <v>5</v>
      </c>
      <c r="H120" s="296">
        <f>174567673.84-28.4</f>
        <v>174567645.44</v>
      </c>
      <c r="I120" s="288" t="s">
        <v>5</v>
      </c>
      <c r="J120" s="288">
        <v>4223260.2300000004</v>
      </c>
      <c r="K120" s="288">
        <v>4223260.2300000004</v>
      </c>
      <c r="L120" s="288" t="s">
        <v>5</v>
      </c>
      <c r="M120" s="288">
        <v>7512597.3899999997</v>
      </c>
      <c r="N120" s="288">
        <v>11735857.619999999</v>
      </c>
      <c r="O120" s="288" t="s">
        <v>5</v>
      </c>
      <c r="P120" s="288">
        <v>17674134.640000001</v>
      </c>
      <c r="Q120" s="288">
        <v>29409992.260000002</v>
      </c>
      <c r="R120" s="288" t="s">
        <v>5</v>
      </c>
      <c r="S120" s="288">
        <v>57090872.82</v>
      </c>
      <c r="T120" s="288">
        <v>86500865.079999998</v>
      </c>
      <c r="U120" s="288" t="s">
        <v>5</v>
      </c>
      <c r="V120" s="288">
        <v>13739707.5</v>
      </c>
      <c r="W120" s="288">
        <v>100240572.58</v>
      </c>
      <c r="X120" s="288" t="s">
        <v>5</v>
      </c>
      <c r="Y120" s="288">
        <v>100240572.58</v>
      </c>
      <c r="Z120" s="288" t="s">
        <v>5</v>
      </c>
      <c r="AA120" s="296">
        <f>H120-Y120</f>
        <v>74327072.859999999</v>
      </c>
      <c r="AB120" s="322"/>
      <c r="AH120" s="324"/>
      <c r="AI120" s="324"/>
      <c r="AP120" s="324"/>
      <c r="AQ120" s="324"/>
      <c r="BD120" s="324"/>
      <c r="BE120" s="324"/>
      <c r="BF120" s="324"/>
      <c r="BG120" s="324"/>
      <c r="BH120" s="324"/>
      <c r="BI120" s="324"/>
      <c r="BJ120" s="324"/>
      <c r="BK120" s="324"/>
      <c r="BL120" s="324"/>
      <c r="BM120" s="324"/>
      <c r="BN120" s="324"/>
      <c r="BO120" s="324"/>
      <c r="BW120" s="325"/>
      <c r="BX120" s="325"/>
      <c r="BY120" s="325"/>
      <c r="BZ120" s="325"/>
      <c r="CA120" s="325"/>
      <c r="CB120" s="325"/>
      <c r="CC120" s="325"/>
      <c r="CD120" s="325"/>
      <c r="CE120" s="325"/>
      <c r="CF120" s="325"/>
      <c r="CG120" s="325"/>
      <c r="CH120" s="325"/>
      <c r="CI120" s="342"/>
    </row>
    <row r="121" spans="1:87" s="323" customFormat="1" x14ac:dyDescent="0.25">
      <c r="A121" s="333"/>
      <c r="B121" s="333"/>
      <c r="C121" s="333"/>
      <c r="D121" s="333"/>
      <c r="E121" s="333"/>
      <c r="F121" s="333"/>
      <c r="G121" s="333"/>
      <c r="AH121" s="324"/>
      <c r="AI121" s="324"/>
      <c r="AP121" s="324"/>
      <c r="AQ121" s="324"/>
      <c r="BD121" s="324"/>
      <c r="BE121" s="324"/>
      <c r="BF121" s="324"/>
      <c r="BG121" s="324"/>
      <c r="BH121" s="324"/>
      <c r="BI121" s="324"/>
      <c r="BJ121" s="324"/>
      <c r="BK121" s="324"/>
      <c r="BL121" s="324"/>
      <c r="BM121" s="324"/>
      <c r="BN121" s="324"/>
      <c r="BO121" s="324"/>
      <c r="BW121" s="325"/>
      <c r="BX121" s="325"/>
      <c r="BY121" s="325"/>
      <c r="BZ121" s="325"/>
      <c r="CA121" s="325"/>
      <c r="CB121" s="325"/>
      <c r="CC121" s="325"/>
      <c r="CD121" s="325"/>
      <c r="CE121" s="325"/>
      <c r="CF121" s="325"/>
      <c r="CG121" s="325"/>
      <c r="CH121" s="325"/>
    </row>
    <row r="122" spans="1:87" s="323" customFormat="1" hidden="1" x14ac:dyDescent="0.25">
      <c r="A122" s="102"/>
      <c r="B122" s="102"/>
      <c r="C122" s="102"/>
      <c r="D122" s="102"/>
      <c r="E122" s="102"/>
      <c r="F122" s="102"/>
      <c r="G122" s="102"/>
      <c r="H122" s="296">
        <f>174567619.95+25.49</f>
        <v>174567645.44</v>
      </c>
      <c r="AH122" s="324"/>
      <c r="AI122" s="324"/>
      <c r="AP122" s="324"/>
      <c r="AQ122" s="324"/>
      <c r="BD122" s="324"/>
      <c r="BE122" s="324"/>
      <c r="BF122" s="324"/>
      <c r="BG122" s="324"/>
      <c r="BH122" s="324"/>
      <c r="BI122" s="324"/>
      <c r="BJ122" s="324"/>
      <c r="BK122" s="324"/>
      <c r="BL122" s="324"/>
      <c r="BM122" s="324"/>
      <c r="BN122" s="324"/>
      <c r="BO122" s="324"/>
      <c r="BW122" s="325"/>
      <c r="BX122" s="325"/>
      <c r="BY122" s="325"/>
      <c r="BZ122" s="325"/>
      <c r="CA122" s="325"/>
      <c r="CB122" s="325"/>
      <c r="CC122" s="325"/>
      <c r="CD122" s="325"/>
      <c r="CE122" s="325"/>
      <c r="CF122" s="325"/>
      <c r="CG122" s="325"/>
      <c r="CH122" s="325"/>
    </row>
    <row r="123" spans="1:87" s="323" customFormat="1" hidden="1" x14ac:dyDescent="0.25">
      <c r="A123" s="102"/>
      <c r="B123" s="102"/>
      <c r="C123" s="102"/>
      <c r="D123" s="102"/>
      <c r="E123" s="102"/>
      <c r="F123" s="102"/>
      <c r="G123" s="102"/>
      <c r="AH123" s="324"/>
      <c r="AI123" s="324"/>
      <c r="AP123" s="324"/>
      <c r="AQ123" s="324"/>
      <c r="BD123" s="324"/>
      <c r="BE123" s="324"/>
      <c r="BF123" s="324"/>
      <c r="BG123" s="324"/>
      <c r="BH123" s="324"/>
      <c r="BI123" s="324"/>
      <c r="BJ123" s="324"/>
      <c r="BK123" s="324"/>
      <c r="BL123" s="324"/>
      <c r="BM123" s="324"/>
      <c r="BN123" s="324"/>
      <c r="BO123" s="324"/>
      <c r="BW123" s="325"/>
      <c r="BX123" s="325"/>
      <c r="BY123" s="325"/>
      <c r="BZ123" s="325"/>
      <c r="CA123" s="325"/>
      <c r="CB123" s="325"/>
      <c r="CC123" s="325"/>
      <c r="CD123" s="325"/>
      <c r="CE123" s="325"/>
      <c r="CF123" s="325"/>
      <c r="CG123" s="325"/>
      <c r="CH123" s="325"/>
    </row>
    <row r="124" spans="1:87" s="323" customFormat="1" hidden="1" x14ac:dyDescent="0.25">
      <c r="A124" s="102"/>
      <c r="B124" s="102"/>
      <c r="C124" s="102"/>
      <c r="D124" s="102"/>
      <c r="E124" s="102"/>
      <c r="F124" s="102"/>
      <c r="G124" s="102"/>
      <c r="H124" s="342">
        <f>H122-H120</f>
        <v>0</v>
      </c>
      <c r="AH124" s="324"/>
      <c r="AI124" s="324"/>
      <c r="AP124" s="324"/>
      <c r="AQ124" s="324"/>
      <c r="BD124" s="324"/>
      <c r="BE124" s="324"/>
      <c r="BF124" s="324"/>
      <c r="BG124" s="324"/>
      <c r="BH124" s="324"/>
      <c r="BI124" s="324"/>
      <c r="BJ124" s="324"/>
      <c r="BK124" s="324"/>
      <c r="BL124" s="324"/>
      <c r="BM124" s="324"/>
      <c r="BN124" s="324"/>
      <c r="BO124" s="324"/>
      <c r="BW124" s="325"/>
      <c r="BX124" s="325"/>
      <c r="BY124" s="325"/>
      <c r="BZ124" s="325"/>
      <c r="CA124" s="325"/>
      <c r="CB124" s="325"/>
      <c r="CC124" s="325"/>
      <c r="CD124" s="325"/>
      <c r="CE124" s="325"/>
      <c r="CF124" s="325"/>
      <c r="CG124" s="325"/>
      <c r="CH124" s="325"/>
    </row>
    <row r="125" spans="1:87" s="323" customFormat="1" hidden="1" x14ac:dyDescent="0.25">
      <c r="A125" s="102"/>
      <c r="B125" s="102"/>
      <c r="C125" s="102"/>
      <c r="D125" s="102"/>
      <c r="E125" s="102"/>
      <c r="F125" s="102"/>
      <c r="G125" s="102"/>
      <c r="AH125" s="324"/>
      <c r="AI125" s="324"/>
      <c r="AP125" s="324"/>
      <c r="AQ125" s="324"/>
      <c r="BD125" s="324"/>
      <c r="BE125" s="324"/>
      <c r="BF125" s="324"/>
      <c r="BG125" s="324"/>
      <c r="BH125" s="324"/>
      <c r="BI125" s="324"/>
      <c r="BJ125" s="324"/>
      <c r="BK125" s="324"/>
      <c r="BL125" s="324"/>
      <c r="BM125" s="324"/>
      <c r="BN125" s="324"/>
      <c r="BO125" s="324"/>
      <c r="BW125" s="325"/>
      <c r="BX125" s="325"/>
      <c r="BY125" s="325"/>
      <c r="BZ125" s="325"/>
      <c r="CA125" s="325"/>
      <c r="CB125" s="325"/>
      <c r="CC125" s="325"/>
      <c r="CD125" s="325"/>
      <c r="CE125" s="325"/>
      <c r="CF125" s="325"/>
      <c r="CG125" s="325"/>
      <c r="CH125" s="325"/>
    </row>
    <row r="126" spans="1:87" s="323" customFormat="1" x14ac:dyDescent="0.25">
      <c r="A126" s="102"/>
      <c r="B126" s="102"/>
      <c r="C126" s="102"/>
      <c r="D126" s="102"/>
      <c r="E126" s="102"/>
      <c r="F126" s="102"/>
      <c r="G126" s="102"/>
      <c r="AH126" s="324"/>
      <c r="AI126" s="324"/>
      <c r="AP126" s="324"/>
      <c r="AQ126" s="324"/>
      <c r="BD126" s="324"/>
      <c r="BE126" s="324"/>
      <c r="BF126" s="324"/>
      <c r="BG126" s="324"/>
      <c r="BH126" s="324"/>
      <c r="BI126" s="324"/>
      <c r="BJ126" s="324"/>
      <c r="BK126" s="324"/>
      <c r="BL126" s="324"/>
      <c r="BM126" s="324"/>
      <c r="BN126" s="324"/>
      <c r="BO126" s="324"/>
      <c r="BW126" s="325"/>
      <c r="BX126" s="325"/>
      <c r="BY126" s="325"/>
      <c r="BZ126" s="325"/>
      <c r="CA126" s="325"/>
      <c r="CB126" s="325"/>
      <c r="CC126" s="325"/>
      <c r="CD126" s="325"/>
      <c r="CE126" s="325"/>
      <c r="CF126" s="325"/>
      <c r="CG126" s="325"/>
      <c r="CH126" s="325"/>
    </row>
    <row r="127" spans="1:87" s="323" customFormat="1" x14ac:dyDescent="0.25">
      <c r="A127" s="102"/>
      <c r="B127" s="102"/>
      <c r="C127" s="102"/>
      <c r="D127" s="102"/>
      <c r="E127" s="102"/>
      <c r="F127" s="102"/>
      <c r="G127" s="102"/>
      <c r="AH127" s="324"/>
      <c r="AI127" s="324"/>
      <c r="AP127" s="324"/>
      <c r="AQ127" s="324"/>
      <c r="BD127" s="324"/>
      <c r="BE127" s="324"/>
      <c r="BF127" s="324"/>
      <c r="BG127" s="324"/>
      <c r="BH127" s="324"/>
      <c r="BI127" s="324"/>
      <c r="BJ127" s="324"/>
      <c r="BK127" s="324"/>
      <c r="BL127" s="324"/>
      <c r="BM127" s="324"/>
      <c r="BN127" s="324"/>
      <c r="BO127" s="324"/>
      <c r="BW127" s="325"/>
      <c r="BX127" s="325"/>
      <c r="BY127" s="325"/>
      <c r="BZ127" s="325"/>
      <c r="CA127" s="325"/>
      <c r="CB127" s="325"/>
      <c r="CC127" s="325"/>
      <c r="CD127" s="325"/>
      <c r="CE127" s="325"/>
      <c r="CF127" s="325"/>
      <c r="CG127" s="325"/>
      <c r="CH127" s="325"/>
    </row>
    <row r="128" spans="1:87" s="323" customFormat="1" x14ac:dyDescent="0.25">
      <c r="A128" s="102"/>
      <c r="B128" s="102"/>
      <c r="C128" s="102"/>
      <c r="D128" s="102"/>
      <c r="E128" s="102"/>
      <c r="F128" s="102"/>
      <c r="G128" s="102"/>
      <c r="AH128" s="324"/>
      <c r="AI128" s="324"/>
      <c r="AP128" s="324"/>
      <c r="AQ128" s="324"/>
      <c r="BD128" s="324"/>
      <c r="BE128" s="324"/>
      <c r="BF128" s="324"/>
      <c r="BG128" s="324"/>
      <c r="BH128" s="324"/>
      <c r="BI128" s="324"/>
      <c r="BJ128" s="324"/>
      <c r="BK128" s="324"/>
      <c r="BL128" s="324"/>
      <c r="BM128" s="324"/>
      <c r="BN128" s="324"/>
      <c r="BO128" s="324"/>
      <c r="BW128" s="325"/>
      <c r="BX128" s="325"/>
      <c r="BY128" s="325"/>
      <c r="BZ128" s="325"/>
      <c r="CA128" s="325"/>
      <c r="CB128" s="325"/>
      <c r="CC128" s="325"/>
      <c r="CD128" s="325"/>
      <c r="CE128" s="325"/>
      <c r="CF128" s="325"/>
      <c r="CG128" s="325"/>
      <c r="CH128" s="325"/>
    </row>
    <row r="129" spans="1:86" s="323" customFormat="1" x14ac:dyDescent="0.25">
      <c r="A129" s="102"/>
      <c r="B129" s="102"/>
      <c r="C129" s="102"/>
      <c r="D129" s="102"/>
      <c r="E129" s="102"/>
      <c r="F129" s="102"/>
      <c r="G129" s="102"/>
      <c r="AH129" s="324"/>
      <c r="AI129" s="324"/>
      <c r="AP129" s="324"/>
      <c r="AQ129" s="324"/>
      <c r="BD129" s="324"/>
      <c r="BE129" s="324"/>
      <c r="BF129" s="324"/>
      <c r="BG129" s="324"/>
      <c r="BH129" s="324"/>
      <c r="BI129" s="324"/>
      <c r="BJ129" s="324"/>
      <c r="BK129" s="324"/>
      <c r="BL129" s="324"/>
      <c r="BM129" s="324"/>
      <c r="BN129" s="324"/>
      <c r="BO129" s="324"/>
      <c r="BW129" s="325"/>
      <c r="BX129" s="325"/>
      <c r="BY129" s="325"/>
      <c r="BZ129" s="325"/>
      <c r="CA129" s="325"/>
      <c r="CB129" s="325"/>
      <c r="CC129" s="325"/>
      <c r="CD129" s="325"/>
      <c r="CE129" s="325"/>
      <c r="CF129" s="325"/>
      <c r="CG129" s="325"/>
      <c r="CH129" s="325"/>
    </row>
    <row r="130" spans="1:86" s="323" customFormat="1" x14ac:dyDescent="0.25">
      <c r="A130" s="102"/>
      <c r="B130" s="102"/>
      <c r="C130" s="102"/>
      <c r="D130" s="102"/>
      <c r="E130" s="102"/>
      <c r="F130" s="102"/>
      <c r="G130" s="102"/>
      <c r="AH130" s="324"/>
      <c r="AI130" s="324"/>
      <c r="AP130" s="324"/>
      <c r="AQ130" s="324"/>
      <c r="BD130" s="324"/>
      <c r="BE130" s="324"/>
      <c r="BF130" s="324"/>
      <c r="BG130" s="324"/>
      <c r="BH130" s="324"/>
      <c r="BI130" s="324"/>
      <c r="BJ130" s="324"/>
      <c r="BK130" s="324"/>
      <c r="BL130" s="324"/>
      <c r="BM130" s="324"/>
      <c r="BN130" s="324"/>
      <c r="BO130" s="324"/>
      <c r="BW130" s="325"/>
      <c r="BX130" s="325"/>
      <c r="BY130" s="325"/>
      <c r="BZ130" s="325"/>
      <c r="CA130" s="325"/>
      <c r="CB130" s="325"/>
      <c r="CC130" s="325"/>
      <c r="CD130" s="325"/>
      <c r="CE130" s="325"/>
      <c r="CF130" s="325"/>
      <c r="CG130" s="325"/>
      <c r="CH130" s="325"/>
    </row>
    <row r="131" spans="1:86" s="323" customFormat="1" x14ac:dyDescent="0.25">
      <c r="A131" s="102"/>
      <c r="B131" s="102"/>
      <c r="C131" s="102"/>
      <c r="D131" s="102"/>
      <c r="E131" s="102"/>
      <c r="F131" s="102"/>
      <c r="G131" s="102"/>
      <c r="AH131" s="324"/>
      <c r="AI131" s="324"/>
      <c r="AP131" s="324"/>
      <c r="AQ131" s="324"/>
      <c r="BD131" s="324"/>
      <c r="BE131" s="324"/>
      <c r="BF131" s="324"/>
      <c r="BG131" s="324"/>
      <c r="BH131" s="324"/>
      <c r="BI131" s="324"/>
      <c r="BJ131" s="324"/>
      <c r="BK131" s="324"/>
      <c r="BL131" s="324"/>
      <c r="BM131" s="324"/>
      <c r="BN131" s="324"/>
      <c r="BO131" s="324"/>
      <c r="BW131" s="325"/>
      <c r="BX131" s="325"/>
      <c r="BY131" s="325"/>
      <c r="BZ131" s="325"/>
      <c r="CA131" s="325"/>
      <c r="CB131" s="325"/>
      <c r="CC131" s="325"/>
      <c r="CD131" s="325"/>
      <c r="CE131" s="325"/>
      <c r="CF131" s="325"/>
      <c r="CG131" s="325"/>
      <c r="CH131" s="325"/>
    </row>
    <row r="132" spans="1:86" s="323" customFormat="1" x14ac:dyDescent="0.25">
      <c r="A132" s="102"/>
      <c r="B132" s="102"/>
      <c r="C132" s="102"/>
      <c r="D132" s="102"/>
      <c r="E132" s="102"/>
      <c r="F132" s="102"/>
      <c r="G132" s="102"/>
      <c r="AH132" s="324"/>
      <c r="AI132" s="324"/>
      <c r="AP132" s="324"/>
      <c r="AQ132" s="324"/>
      <c r="BD132" s="324"/>
      <c r="BE132" s="324"/>
      <c r="BF132" s="324"/>
      <c r="BG132" s="324"/>
      <c r="BH132" s="324"/>
      <c r="BI132" s="324"/>
      <c r="BJ132" s="324"/>
      <c r="BK132" s="324"/>
      <c r="BL132" s="324"/>
      <c r="BM132" s="324"/>
      <c r="BN132" s="324"/>
      <c r="BO132" s="324"/>
      <c r="BW132" s="325"/>
      <c r="BX132" s="325"/>
      <c r="BY132" s="325"/>
      <c r="BZ132" s="325"/>
      <c r="CA132" s="325"/>
      <c r="CB132" s="325"/>
      <c r="CC132" s="325"/>
      <c r="CD132" s="325"/>
      <c r="CE132" s="325"/>
      <c r="CF132" s="325"/>
      <c r="CG132" s="325"/>
      <c r="CH132" s="325"/>
    </row>
    <row r="133" spans="1:86" s="323" customFormat="1" x14ac:dyDescent="0.25">
      <c r="A133" s="102"/>
      <c r="B133" s="102"/>
      <c r="C133" s="102"/>
      <c r="D133" s="102"/>
      <c r="E133" s="102"/>
      <c r="F133" s="102"/>
      <c r="G133" s="102"/>
      <c r="AH133" s="324"/>
      <c r="AI133" s="324"/>
      <c r="AP133" s="324"/>
      <c r="AQ133" s="324"/>
      <c r="BD133" s="324"/>
      <c r="BE133" s="324"/>
      <c r="BF133" s="324"/>
      <c r="BG133" s="324"/>
      <c r="BH133" s="324"/>
      <c r="BI133" s="324"/>
      <c r="BJ133" s="324"/>
      <c r="BK133" s="324"/>
      <c r="BL133" s="324"/>
      <c r="BM133" s="324"/>
      <c r="BN133" s="324"/>
      <c r="BO133" s="324"/>
      <c r="BW133" s="325"/>
      <c r="BX133" s="325"/>
      <c r="BY133" s="325"/>
      <c r="BZ133" s="325"/>
      <c r="CA133" s="325"/>
      <c r="CB133" s="325"/>
      <c r="CC133" s="325"/>
      <c r="CD133" s="325"/>
      <c r="CE133" s="325"/>
      <c r="CF133" s="325"/>
      <c r="CG133" s="325"/>
      <c r="CH133" s="325"/>
    </row>
    <row r="134" spans="1:86" s="323" customFormat="1" x14ac:dyDescent="0.25">
      <c r="A134" s="102"/>
      <c r="B134" s="102"/>
      <c r="C134" s="102"/>
      <c r="D134" s="102"/>
      <c r="E134" s="102"/>
      <c r="F134" s="102"/>
      <c r="G134" s="102"/>
      <c r="AH134" s="324"/>
      <c r="AI134" s="324"/>
      <c r="AP134" s="324"/>
      <c r="AQ134" s="324"/>
      <c r="BD134" s="324"/>
      <c r="BE134" s="324"/>
      <c r="BF134" s="324"/>
      <c r="BG134" s="324"/>
      <c r="BH134" s="324"/>
      <c r="BI134" s="324"/>
      <c r="BJ134" s="324"/>
      <c r="BK134" s="324"/>
      <c r="BL134" s="324"/>
      <c r="BM134" s="324"/>
      <c r="BN134" s="324"/>
      <c r="BO134" s="324"/>
      <c r="BW134" s="325"/>
      <c r="BX134" s="325"/>
      <c r="BY134" s="325"/>
      <c r="BZ134" s="325"/>
      <c r="CA134" s="325"/>
      <c r="CB134" s="325"/>
      <c r="CC134" s="325"/>
      <c r="CD134" s="325"/>
      <c r="CE134" s="325"/>
      <c r="CF134" s="325"/>
      <c r="CG134" s="325"/>
      <c r="CH134" s="325"/>
    </row>
    <row r="135" spans="1:86" s="323" customFormat="1" x14ac:dyDescent="0.25">
      <c r="A135" s="102"/>
      <c r="B135" s="102"/>
      <c r="C135" s="102"/>
      <c r="D135" s="102"/>
      <c r="E135" s="102"/>
      <c r="F135" s="102"/>
      <c r="G135" s="102"/>
      <c r="AH135" s="324"/>
      <c r="AI135" s="324"/>
      <c r="AP135" s="324"/>
      <c r="AQ135" s="324"/>
      <c r="BD135" s="324"/>
      <c r="BE135" s="324"/>
      <c r="BF135" s="324"/>
      <c r="BG135" s="324"/>
      <c r="BH135" s="324"/>
      <c r="BI135" s="324"/>
      <c r="BJ135" s="324"/>
      <c r="BK135" s="324"/>
      <c r="BL135" s="324"/>
      <c r="BM135" s="324"/>
      <c r="BN135" s="324"/>
      <c r="BO135" s="324"/>
      <c r="BW135" s="325"/>
      <c r="BX135" s="325"/>
      <c r="BY135" s="325"/>
      <c r="BZ135" s="325"/>
      <c r="CA135" s="325"/>
      <c r="CB135" s="325"/>
      <c r="CC135" s="325"/>
      <c r="CD135" s="325"/>
      <c r="CE135" s="325"/>
      <c r="CF135" s="325"/>
      <c r="CG135" s="325"/>
      <c r="CH135" s="325"/>
    </row>
    <row r="136" spans="1:86" s="323" customFormat="1" x14ac:dyDescent="0.25">
      <c r="A136" s="102"/>
      <c r="B136" s="102"/>
      <c r="C136" s="102"/>
      <c r="D136" s="102"/>
      <c r="E136" s="102"/>
      <c r="F136" s="102"/>
      <c r="G136" s="102"/>
      <c r="AH136" s="324"/>
      <c r="AI136" s="324"/>
      <c r="AP136" s="324"/>
      <c r="AQ136" s="324"/>
      <c r="BD136" s="324"/>
      <c r="BE136" s="324"/>
      <c r="BF136" s="324"/>
      <c r="BG136" s="324"/>
      <c r="BH136" s="324"/>
      <c r="BI136" s="324"/>
      <c r="BJ136" s="324"/>
      <c r="BK136" s="324"/>
      <c r="BL136" s="324"/>
      <c r="BM136" s="324"/>
      <c r="BN136" s="324"/>
      <c r="BO136" s="324"/>
      <c r="BW136" s="325"/>
      <c r="BX136" s="325"/>
      <c r="BY136" s="325"/>
      <c r="BZ136" s="325"/>
      <c r="CA136" s="325"/>
      <c r="CB136" s="325"/>
      <c r="CC136" s="325"/>
      <c r="CD136" s="325"/>
      <c r="CE136" s="325"/>
      <c r="CF136" s="325"/>
      <c r="CG136" s="325"/>
      <c r="CH136" s="325"/>
    </row>
    <row r="137" spans="1:86" s="323" customFormat="1" x14ac:dyDescent="0.25">
      <c r="A137" s="102"/>
      <c r="B137" s="102"/>
      <c r="C137" s="102"/>
      <c r="D137" s="102"/>
      <c r="E137" s="102"/>
      <c r="F137" s="102"/>
      <c r="G137" s="102"/>
      <c r="AH137" s="324"/>
      <c r="AI137" s="324"/>
      <c r="AP137" s="324"/>
      <c r="AQ137" s="324"/>
      <c r="BD137" s="324"/>
      <c r="BE137" s="324"/>
      <c r="BF137" s="324"/>
      <c r="BG137" s="324"/>
      <c r="BH137" s="324"/>
      <c r="BI137" s="324"/>
      <c r="BJ137" s="324"/>
      <c r="BK137" s="324"/>
      <c r="BL137" s="324"/>
      <c r="BM137" s="324"/>
      <c r="BN137" s="324"/>
      <c r="BO137" s="324"/>
      <c r="BW137" s="325"/>
      <c r="BX137" s="325"/>
      <c r="BY137" s="325"/>
      <c r="BZ137" s="325"/>
      <c r="CA137" s="325"/>
      <c r="CB137" s="325"/>
      <c r="CC137" s="325"/>
      <c r="CD137" s="325"/>
      <c r="CE137" s="325"/>
      <c r="CF137" s="325"/>
      <c r="CG137" s="325"/>
      <c r="CH137" s="325"/>
    </row>
    <row r="138" spans="1:86" s="323" customFormat="1" x14ac:dyDescent="0.25">
      <c r="A138" s="102"/>
      <c r="B138" s="102"/>
      <c r="C138" s="102"/>
      <c r="D138" s="102"/>
      <c r="E138" s="102"/>
      <c r="F138" s="102"/>
      <c r="G138" s="102"/>
      <c r="AH138" s="324"/>
      <c r="AI138" s="324"/>
      <c r="AP138" s="324"/>
      <c r="AQ138" s="324"/>
      <c r="BD138" s="324"/>
      <c r="BE138" s="324"/>
      <c r="BF138" s="324"/>
      <c r="BG138" s="324"/>
      <c r="BH138" s="324"/>
      <c r="BI138" s="324"/>
      <c r="BJ138" s="324"/>
      <c r="BK138" s="324"/>
      <c r="BL138" s="324"/>
      <c r="BM138" s="324"/>
      <c r="BN138" s="324"/>
      <c r="BO138" s="324"/>
      <c r="BW138" s="325"/>
      <c r="BX138" s="325"/>
      <c r="BY138" s="325"/>
      <c r="BZ138" s="325"/>
      <c r="CA138" s="325"/>
      <c r="CB138" s="325"/>
      <c r="CC138" s="325"/>
      <c r="CD138" s="325"/>
      <c r="CE138" s="325"/>
      <c r="CF138" s="325"/>
      <c r="CG138" s="325"/>
      <c r="CH138" s="325"/>
    </row>
    <row r="139" spans="1:86" s="323" customFormat="1" x14ac:dyDescent="0.25">
      <c r="A139" s="102"/>
      <c r="B139" s="102"/>
      <c r="C139" s="102"/>
      <c r="D139" s="102"/>
      <c r="E139" s="102"/>
      <c r="F139" s="102"/>
      <c r="G139" s="102"/>
      <c r="AH139" s="324"/>
      <c r="AI139" s="324"/>
      <c r="AP139" s="324"/>
      <c r="AQ139" s="324"/>
      <c r="BD139" s="324"/>
      <c r="BE139" s="324"/>
      <c r="BF139" s="324"/>
      <c r="BG139" s="324"/>
      <c r="BH139" s="324"/>
      <c r="BI139" s="324"/>
      <c r="BJ139" s="324"/>
      <c r="BK139" s="324"/>
      <c r="BL139" s="324"/>
      <c r="BM139" s="324"/>
      <c r="BN139" s="324"/>
      <c r="BO139" s="324"/>
      <c r="BW139" s="325"/>
      <c r="BX139" s="325"/>
      <c r="BY139" s="325"/>
      <c r="BZ139" s="325"/>
      <c r="CA139" s="325"/>
      <c r="CB139" s="325"/>
      <c r="CC139" s="325"/>
      <c r="CD139" s="325"/>
      <c r="CE139" s="325"/>
      <c r="CF139" s="325"/>
      <c r="CG139" s="325"/>
      <c r="CH139" s="325"/>
    </row>
    <row r="140" spans="1:86" s="323" customFormat="1" x14ac:dyDescent="0.25">
      <c r="A140" s="102"/>
      <c r="B140" s="102"/>
      <c r="C140" s="102"/>
      <c r="D140" s="102"/>
      <c r="E140" s="102"/>
      <c r="F140" s="102"/>
      <c r="G140" s="102"/>
      <c r="AH140" s="324"/>
      <c r="AI140" s="324"/>
      <c r="AP140" s="324"/>
      <c r="AQ140" s="324"/>
      <c r="BD140" s="324"/>
      <c r="BE140" s="324"/>
      <c r="BF140" s="324"/>
      <c r="BG140" s="324"/>
      <c r="BH140" s="324"/>
      <c r="BI140" s="324"/>
      <c r="BJ140" s="324"/>
      <c r="BK140" s="324"/>
      <c r="BL140" s="324"/>
      <c r="BM140" s="324"/>
      <c r="BN140" s="324"/>
      <c r="BO140" s="324"/>
      <c r="BW140" s="325"/>
      <c r="BX140" s="325"/>
      <c r="BY140" s="325"/>
      <c r="BZ140" s="325"/>
      <c r="CA140" s="325"/>
      <c r="CB140" s="325"/>
      <c r="CC140" s="325"/>
      <c r="CD140" s="325"/>
      <c r="CE140" s="325"/>
      <c r="CF140" s="325"/>
      <c r="CG140" s="325"/>
      <c r="CH140" s="325"/>
    </row>
    <row r="141" spans="1:86" s="323" customFormat="1" x14ac:dyDescent="0.25">
      <c r="A141" s="102"/>
      <c r="B141" s="102"/>
      <c r="C141" s="102"/>
      <c r="D141" s="102"/>
      <c r="E141" s="102"/>
      <c r="F141" s="102"/>
      <c r="G141" s="102"/>
      <c r="AH141" s="324"/>
      <c r="AI141" s="324"/>
      <c r="AP141" s="324"/>
      <c r="AQ141" s="324"/>
      <c r="BD141" s="324"/>
      <c r="BE141" s="324"/>
      <c r="BF141" s="324"/>
      <c r="BG141" s="324"/>
      <c r="BH141" s="324"/>
      <c r="BI141" s="324"/>
      <c r="BJ141" s="324"/>
      <c r="BK141" s="324"/>
      <c r="BL141" s="324"/>
      <c r="BM141" s="324"/>
      <c r="BN141" s="324"/>
      <c r="BO141" s="324"/>
      <c r="BW141" s="325"/>
      <c r="BX141" s="325"/>
      <c r="BY141" s="325"/>
      <c r="BZ141" s="325"/>
      <c r="CA141" s="325"/>
      <c r="CB141" s="325"/>
      <c r="CC141" s="325"/>
      <c r="CD141" s="325"/>
      <c r="CE141" s="325"/>
      <c r="CF141" s="325"/>
      <c r="CG141" s="325"/>
      <c r="CH141" s="325"/>
    </row>
    <row r="142" spans="1:86" s="323" customFormat="1" x14ac:dyDescent="0.25">
      <c r="A142" s="102"/>
      <c r="B142" s="102"/>
      <c r="C142" s="102"/>
      <c r="D142" s="102"/>
      <c r="E142" s="102"/>
      <c r="F142" s="102"/>
      <c r="G142" s="102"/>
      <c r="AH142" s="324"/>
      <c r="AI142" s="324"/>
      <c r="AP142" s="324"/>
      <c r="AQ142" s="324"/>
      <c r="BD142" s="324"/>
      <c r="BE142" s="324"/>
      <c r="BF142" s="324"/>
      <c r="BG142" s="324"/>
      <c r="BH142" s="324"/>
      <c r="BI142" s="324"/>
      <c r="BJ142" s="324"/>
      <c r="BK142" s="324"/>
      <c r="BL142" s="324"/>
      <c r="BM142" s="324"/>
      <c r="BN142" s="324"/>
      <c r="BO142" s="324"/>
      <c r="BW142" s="325"/>
      <c r="BX142" s="325"/>
      <c r="BY142" s="325"/>
      <c r="BZ142" s="325"/>
      <c r="CA142" s="325"/>
      <c r="CB142" s="325"/>
      <c r="CC142" s="325"/>
      <c r="CD142" s="325"/>
      <c r="CE142" s="325"/>
      <c r="CF142" s="325"/>
      <c r="CG142" s="325"/>
      <c r="CH142" s="325"/>
    </row>
    <row r="143" spans="1:86" s="323" customFormat="1" x14ac:dyDescent="0.25">
      <c r="A143" s="102"/>
      <c r="B143" s="102"/>
      <c r="C143" s="102"/>
      <c r="D143" s="102"/>
      <c r="E143" s="102"/>
      <c r="F143" s="102"/>
      <c r="G143" s="102"/>
      <c r="AH143" s="324"/>
      <c r="AI143" s="324"/>
      <c r="AP143" s="324"/>
      <c r="AQ143" s="324"/>
      <c r="BD143" s="324"/>
      <c r="BE143" s="324"/>
      <c r="BF143" s="324"/>
      <c r="BG143" s="324"/>
      <c r="BH143" s="324"/>
      <c r="BI143" s="324"/>
      <c r="BJ143" s="324"/>
      <c r="BK143" s="324"/>
      <c r="BL143" s="324"/>
      <c r="BM143" s="324"/>
      <c r="BN143" s="324"/>
      <c r="BO143" s="324"/>
      <c r="BW143" s="325"/>
      <c r="BX143" s="325"/>
      <c r="BY143" s="325"/>
      <c r="BZ143" s="325"/>
      <c r="CA143" s="325"/>
      <c r="CB143" s="325"/>
      <c r="CC143" s="325"/>
      <c r="CD143" s="325"/>
      <c r="CE143" s="325"/>
      <c r="CF143" s="325"/>
      <c r="CG143" s="325"/>
      <c r="CH143" s="325"/>
    </row>
    <row r="144" spans="1:86" s="323" customFormat="1" x14ac:dyDescent="0.25">
      <c r="A144" s="102"/>
      <c r="B144" s="102"/>
      <c r="C144" s="102"/>
      <c r="D144" s="102"/>
      <c r="E144" s="102"/>
      <c r="F144" s="102"/>
      <c r="G144" s="102"/>
      <c r="AH144" s="324"/>
      <c r="AI144" s="324"/>
      <c r="AP144" s="324"/>
      <c r="AQ144" s="324"/>
      <c r="BD144" s="324"/>
      <c r="BE144" s="324"/>
      <c r="BF144" s="324"/>
      <c r="BG144" s="324"/>
      <c r="BH144" s="324"/>
      <c r="BI144" s="324"/>
      <c r="BJ144" s="324"/>
      <c r="BK144" s="324"/>
      <c r="BL144" s="324"/>
      <c r="BM144" s="324"/>
      <c r="BN144" s="324"/>
      <c r="BO144" s="324"/>
      <c r="BW144" s="325"/>
      <c r="BX144" s="325"/>
      <c r="BY144" s="325"/>
      <c r="BZ144" s="325"/>
      <c r="CA144" s="325"/>
      <c r="CB144" s="325"/>
      <c r="CC144" s="325"/>
      <c r="CD144" s="325"/>
      <c r="CE144" s="325"/>
      <c r="CF144" s="325"/>
      <c r="CG144" s="325"/>
      <c r="CH144" s="325"/>
    </row>
    <row r="145" spans="1:86" s="323" customFormat="1" x14ac:dyDescent="0.25">
      <c r="A145" s="102"/>
      <c r="B145" s="102"/>
      <c r="C145" s="102"/>
      <c r="D145" s="102"/>
      <c r="E145" s="102"/>
      <c r="F145" s="102"/>
      <c r="G145" s="102"/>
      <c r="AH145" s="324"/>
      <c r="AI145" s="324"/>
      <c r="AP145" s="324"/>
      <c r="AQ145" s="324"/>
      <c r="BD145" s="324"/>
      <c r="BE145" s="324"/>
      <c r="BF145" s="324"/>
      <c r="BG145" s="324"/>
      <c r="BH145" s="324"/>
      <c r="BI145" s="324"/>
      <c r="BJ145" s="324"/>
      <c r="BK145" s="324"/>
      <c r="BL145" s="324"/>
      <c r="BM145" s="324"/>
      <c r="BN145" s="324"/>
      <c r="BO145" s="324"/>
      <c r="BW145" s="325"/>
      <c r="BX145" s="325"/>
      <c r="BY145" s="325"/>
      <c r="BZ145" s="325"/>
      <c r="CA145" s="325"/>
      <c r="CB145" s="325"/>
      <c r="CC145" s="325"/>
      <c r="CD145" s="325"/>
      <c r="CE145" s="325"/>
      <c r="CF145" s="325"/>
      <c r="CG145" s="325"/>
      <c r="CH145" s="325"/>
    </row>
    <row r="146" spans="1:86" s="323" customFormat="1" x14ac:dyDescent="0.25">
      <c r="A146" s="102"/>
      <c r="B146" s="102"/>
      <c r="C146" s="102"/>
      <c r="D146" s="102"/>
      <c r="E146" s="102"/>
      <c r="F146" s="102"/>
      <c r="G146" s="102"/>
      <c r="AH146" s="324"/>
      <c r="AI146" s="324"/>
      <c r="AP146" s="324"/>
      <c r="AQ146" s="324"/>
      <c r="BD146" s="324"/>
      <c r="BE146" s="324"/>
      <c r="BF146" s="324"/>
      <c r="BG146" s="324"/>
      <c r="BH146" s="324"/>
      <c r="BI146" s="324"/>
      <c r="BJ146" s="324"/>
      <c r="BK146" s="324"/>
      <c r="BL146" s="324"/>
      <c r="BM146" s="324"/>
      <c r="BN146" s="324"/>
      <c r="BO146" s="324"/>
      <c r="BW146" s="325"/>
      <c r="BX146" s="325"/>
      <c r="BY146" s="325"/>
      <c r="BZ146" s="325"/>
      <c r="CA146" s="325"/>
      <c r="CB146" s="325"/>
      <c r="CC146" s="325"/>
      <c r="CD146" s="325"/>
      <c r="CE146" s="325"/>
      <c r="CF146" s="325"/>
      <c r="CG146" s="325"/>
      <c r="CH146" s="325"/>
    </row>
    <row r="147" spans="1:86" s="323" customFormat="1" x14ac:dyDescent="0.25">
      <c r="A147" s="102"/>
      <c r="B147" s="102"/>
      <c r="C147" s="102"/>
      <c r="D147" s="102"/>
      <c r="E147" s="102"/>
      <c r="F147" s="102"/>
      <c r="G147" s="102"/>
      <c r="AH147" s="324"/>
      <c r="AI147" s="324"/>
      <c r="AP147" s="324"/>
      <c r="AQ147" s="324"/>
      <c r="BD147" s="324"/>
      <c r="BE147" s="324"/>
      <c r="BF147" s="324"/>
      <c r="BG147" s="324"/>
      <c r="BH147" s="324"/>
      <c r="BI147" s="324"/>
      <c r="BJ147" s="324"/>
      <c r="BK147" s="324"/>
      <c r="BL147" s="324"/>
      <c r="BM147" s="324"/>
      <c r="BN147" s="324"/>
      <c r="BO147" s="324"/>
      <c r="BW147" s="325"/>
      <c r="BX147" s="325"/>
      <c r="BY147" s="325"/>
      <c r="BZ147" s="325"/>
      <c r="CA147" s="325"/>
      <c r="CB147" s="325"/>
      <c r="CC147" s="325"/>
      <c r="CD147" s="325"/>
      <c r="CE147" s="325"/>
      <c r="CF147" s="325"/>
      <c r="CG147" s="325"/>
      <c r="CH147" s="325"/>
    </row>
    <row r="148" spans="1:86" s="323" customFormat="1" x14ac:dyDescent="0.25">
      <c r="A148" s="102"/>
      <c r="B148" s="102"/>
      <c r="C148" s="102"/>
      <c r="D148" s="102"/>
      <c r="E148" s="102"/>
      <c r="F148" s="102"/>
      <c r="G148" s="102"/>
      <c r="AH148" s="324"/>
      <c r="AI148" s="324"/>
      <c r="AP148" s="324"/>
      <c r="AQ148" s="324"/>
      <c r="BD148" s="324"/>
      <c r="BE148" s="324"/>
      <c r="BF148" s="324"/>
      <c r="BG148" s="324"/>
      <c r="BH148" s="324"/>
      <c r="BI148" s="324"/>
      <c r="BJ148" s="324"/>
      <c r="BK148" s="324"/>
      <c r="BL148" s="324"/>
      <c r="BM148" s="324"/>
      <c r="BN148" s="324"/>
      <c r="BO148" s="324"/>
      <c r="BW148" s="325"/>
      <c r="BX148" s="325"/>
      <c r="BY148" s="325"/>
      <c r="BZ148" s="325"/>
      <c r="CA148" s="325"/>
      <c r="CB148" s="325"/>
      <c r="CC148" s="325"/>
      <c r="CD148" s="325"/>
      <c r="CE148" s="325"/>
      <c r="CF148" s="325"/>
      <c r="CG148" s="325"/>
      <c r="CH148" s="325"/>
    </row>
    <row r="149" spans="1:86" s="323" customFormat="1" x14ac:dyDescent="0.25">
      <c r="A149" s="102"/>
      <c r="B149" s="102"/>
      <c r="C149" s="102"/>
      <c r="D149" s="102"/>
      <c r="E149" s="102"/>
      <c r="F149" s="102"/>
      <c r="G149" s="102"/>
      <c r="AH149" s="324"/>
      <c r="AI149" s="324"/>
      <c r="AP149" s="324"/>
      <c r="AQ149" s="324"/>
      <c r="BD149" s="324"/>
      <c r="BE149" s="324"/>
      <c r="BF149" s="324"/>
      <c r="BG149" s="324"/>
      <c r="BH149" s="324"/>
      <c r="BI149" s="324"/>
      <c r="BJ149" s="324"/>
      <c r="BK149" s="324"/>
      <c r="BL149" s="324"/>
      <c r="BM149" s="324"/>
      <c r="BN149" s="324"/>
      <c r="BO149" s="324"/>
      <c r="BW149" s="325"/>
      <c r="BX149" s="325"/>
      <c r="BY149" s="325"/>
      <c r="BZ149" s="325"/>
      <c r="CA149" s="325"/>
      <c r="CB149" s="325"/>
      <c r="CC149" s="325"/>
      <c r="CD149" s="325"/>
      <c r="CE149" s="325"/>
      <c r="CF149" s="325"/>
      <c r="CG149" s="325"/>
      <c r="CH149" s="325"/>
    </row>
    <row r="150" spans="1:86" s="323" customFormat="1" x14ac:dyDescent="0.25">
      <c r="A150" s="102"/>
      <c r="B150" s="102"/>
      <c r="C150" s="102"/>
      <c r="D150" s="102"/>
      <c r="E150" s="102"/>
      <c r="F150" s="102"/>
      <c r="G150" s="102"/>
      <c r="AH150" s="324"/>
      <c r="AI150" s="324"/>
      <c r="AP150" s="324"/>
      <c r="AQ150" s="324"/>
      <c r="BD150" s="324"/>
      <c r="BE150" s="324"/>
      <c r="BF150" s="324"/>
      <c r="BG150" s="324"/>
      <c r="BH150" s="324"/>
      <c r="BI150" s="324"/>
      <c r="BJ150" s="324"/>
      <c r="BK150" s="324"/>
      <c r="BL150" s="324"/>
      <c r="BM150" s="324"/>
      <c r="BN150" s="324"/>
      <c r="BO150" s="324"/>
      <c r="BW150" s="325"/>
      <c r="BX150" s="325"/>
      <c r="BY150" s="325"/>
      <c r="BZ150" s="325"/>
      <c r="CA150" s="325"/>
      <c r="CB150" s="325"/>
      <c r="CC150" s="325"/>
      <c r="CD150" s="325"/>
      <c r="CE150" s="325"/>
      <c r="CF150" s="325"/>
      <c r="CG150" s="325"/>
      <c r="CH150" s="325"/>
    </row>
    <row r="151" spans="1:86" s="323" customFormat="1" x14ac:dyDescent="0.25">
      <c r="A151" s="102"/>
      <c r="B151" s="102"/>
      <c r="C151" s="102"/>
      <c r="D151" s="102"/>
      <c r="E151" s="102"/>
      <c r="F151" s="102"/>
      <c r="G151" s="102"/>
      <c r="AH151" s="324"/>
      <c r="AI151" s="324"/>
      <c r="AP151" s="324"/>
      <c r="AQ151" s="324"/>
      <c r="BD151" s="324"/>
      <c r="BE151" s="324"/>
      <c r="BF151" s="324"/>
      <c r="BG151" s="324"/>
      <c r="BH151" s="324"/>
      <c r="BI151" s="324"/>
      <c r="BJ151" s="324"/>
      <c r="BK151" s="324"/>
      <c r="BL151" s="324"/>
      <c r="BM151" s="324"/>
      <c r="BN151" s="324"/>
      <c r="BO151" s="324"/>
      <c r="BW151" s="325"/>
      <c r="BX151" s="325"/>
      <c r="BY151" s="325"/>
      <c r="BZ151" s="325"/>
      <c r="CA151" s="325"/>
      <c r="CB151" s="325"/>
      <c r="CC151" s="325"/>
      <c r="CD151" s="325"/>
      <c r="CE151" s="325"/>
      <c r="CF151" s="325"/>
      <c r="CG151" s="325"/>
      <c r="CH151" s="325"/>
    </row>
    <row r="152" spans="1:86" s="323" customFormat="1" x14ac:dyDescent="0.25">
      <c r="A152" s="102"/>
      <c r="B152" s="102"/>
      <c r="C152" s="102"/>
      <c r="D152" s="102"/>
      <c r="E152" s="102"/>
      <c r="F152" s="102"/>
      <c r="G152" s="102"/>
      <c r="AH152" s="324"/>
      <c r="AI152" s="324"/>
      <c r="AP152" s="324"/>
      <c r="AQ152" s="324"/>
      <c r="BD152" s="324"/>
      <c r="BE152" s="324"/>
      <c r="BF152" s="324"/>
      <c r="BG152" s="324"/>
      <c r="BH152" s="324"/>
      <c r="BI152" s="324"/>
      <c r="BJ152" s="324"/>
      <c r="BK152" s="324"/>
      <c r="BL152" s="324"/>
      <c r="BM152" s="324"/>
      <c r="BN152" s="324"/>
      <c r="BO152" s="324"/>
      <c r="BW152" s="325"/>
      <c r="BX152" s="325"/>
      <c r="BY152" s="325"/>
      <c r="BZ152" s="325"/>
      <c r="CA152" s="325"/>
      <c r="CB152" s="325"/>
      <c r="CC152" s="325"/>
      <c r="CD152" s="325"/>
      <c r="CE152" s="325"/>
      <c r="CF152" s="325"/>
      <c r="CG152" s="325"/>
      <c r="CH152" s="325"/>
    </row>
    <row r="153" spans="1:86" s="323" customFormat="1" x14ac:dyDescent="0.25">
      <c r="A153" s="102"/>
      <c r="B153" s="102"/>
      <c r="C153" s="102"/>
      <c r="D153" s="102"/>
      <c r="E153" s="102"/>
      <c r="F153" s="102"/>
      <c r="G153" s="102"/>
      <c r="AH153" s="324"/>
      <c r="AI153" s="324"/>
      <c r="AP153" s="324"/>
      <c r="AQ153" s="324"/>
      <c r="BD153" s="324"/>
      <c r="BE153" s="324"/>
      <c r="BF153" s="324"/>
      <c r="BG153" s="324"/>
      <c r="BH153" s="324"/>
      <c r="BI153" s="324"/>
      <c r="BJ153" s="324"/>
      <c r="BK153" s="324"/>
      <c r="BL153" s="324"/>
      <c r="BM153" s="324"/>
      <c r="BN153" s="324"/>
      <c r="BO153" s="324"/>
      <c r="BW153" s="325"/>
      <c r="BX153" s="325"/>
      <c r="BY153" s="325"/>
      <c r="BZ153" s="325"/>
      <c r="CA153" s="325"/>
      <c r="CB153" s="325"/>
      <c r="CC153" s="325"/>
      <c r="CD153" s="325"/>
      <c r="CE153" s="325"/>
      <c r="CF153" s="325"/>
      <c r="CG153" s="325"/>
      <c r="CH153" s="325"/>
    </row>
    <row r="154" spans="1:86" s="323" customFormat="1" x14ac:dyDescent="0.25">
      <c r="A154" s="102"/>
      <c r="B154" s="102"/>
      <c r="C154" s="102"/>
      <c r="D154" s="102"/>
      <c r="E154" s="102"/>
      <c r="F154" s="102"/>
      <c r="G154" s="102"/>
      <c r="AH154" s="324"/>
      <c r="AI154" s="324"/>
      <c r="AP154" s="324"/>
      <c r="AQ154" s="324"/>
      <c r="BD154" s="324"/>
      <c r="BE154" s="324"/>
      <c r="BF154" s="324"/>
      <c r="BG154" s="324"/>
      <c r="BH154" s="324"/>
      <c r="BI154" s="324"/>
      <c r="BJ154" s="324"/>
      <c r="BK154" s="324"/>
      <c r="BL154" s="324"/>
      <c r="BM154" s="324"/>
      <c r="BN154" s="324"/>
      <c r="BO154" s="324"/>
      <c r="BW154" s="325"/>
      <c r="BX154" s="325"/>
      <c r="BY154" s="325"/>
      <c r="BZ154" s="325"/>
      <c r="CA154" s="325"/>
      <c r="CB154" s="325"/>
      <c r="CC154" s="325"/>
      <c r="CD154" s="325"/>
      <c r="CE154" s="325"/>
      <c r="CF154" s="325"/>
      <c r="CG154" s="325"/>
      <c r="CH154" s="325"/>
    </row>
    <row r="155" spans="1:86" s="323" customFormat="1" x14ac:dyDescent="0.25">
      <c r="A155" s="102"/>
      <c r="B155" s="102"/>
      <c r="C155" s="102"/>
      <c r="D155" s="102"/>
      <c r="E155" s="102"/>
      <c r="F155" s="102"/>
      <c r="G155" s="102"/>
      <c r="AH155" s="324"/>
      <c r="AI155" s="324"/>
      <c r="AP155" s="324"/>
      <c r="AQ155" s="324"/>
      <c r="BD155" s="324"/>
      <c r="BE155" s="324"/>
      <c r="BF155" s="324"/>
      <c r="BG155" s="324"/>
      <c r="BH155" s="324"/>
      <c r="BI155" s="324"/>
      <c r="BJ155" s="324"/>
      <c r="BK155" s="324"/>
      <c r="BL155" s="324"/>
      <c r="BM155" s="324"/>
      <c r="BN155" s="324"/>
      <c r="BO155" s="324"/>
      <c r="BW155" s="325"/>
      <c r="BX155" s="325"/>
      <c r="BY155" s="325"/>
      <c r="BZ155" s="325"/>
      <c r="CA155" s="325"/>
      <c r="CB155" s="325"/>
      <c r="CC155" s="325"/>
      <c r="CD155" s="325"/>
      <c r="CE155" s="325"/>
      <c r="CF155" s="325"/>
      <c r="CG155" s="325"/>
      <c r="CH155" s="325"/>
    </row>
    <row r="156" spans="1:86" s="323" customFormat="1" x14ac:dyDescent="0.25">
      <c r="A156" s="102"/>
      <c r="B156" s="102"/>
      <c r="C156" s="102"/>
      <c r="D156" s="102"/>
      <c r="E156" s="102"/>
      <c r="F156" s="102"/>
      <c r="G156" s="102"/>
      <c r="AH156" s="324"/>
      <c r="AI156" s="324"/>
      <c r="AP156" s="324"/>
      <c r="AQ156" s="324"/>
      <c r="BD156" s="324"/>
      <c r="BE156" s="324"/>
      <c r="BF156" s="324"/>
      <c r="BG156" s="324"/>
      <c r="BH156" s="324"/>
      <c r="BI156" s="324"/>
      <c r="BJ156" s="324"/>
      <c r="BK156" s="324"/>
      <c r="BL156" s="324"/>
      <c r="BM156" s="324"/>
      <c r="BN156" s="324"/>
      <c r="BO156" s="324"/>
      <c r="BW156" s="325"/>
      <c r="BX156" s="325"/>
      <c r="BY156" s="325"/>
      <c r="BZ156" s="325"/>
      <c r="CA156" s="325"/>
      <c r="CB156" s="325"/>
      <c r="CC156" s="325"/>
      <c r="CD156" s="325"/>
      <c r="CE156" s="325"/>
      <c r="CF156" s="325"/>
      <c r="CG156" s="325"/>
      <c r="CH156" s="325"/>
    </row>
    <row r="157" spans="1:86" s="323" customFormat="1" x14ac:dyDescent="0.25">
      <c r="A157" s="102"/>
      <c r="B157" s="102"/>
      <c r="C157" s="102"/>
      <c r="D157" s="102"/>
      <c r="E157" s="102"/>
      <c r="F157" s="102"/>
      <c r="G157" s="102"/>
      <c r="AH157" s="324"/>
      <c r="AI157" s="324"/>
      <c r="AP157" s="324"/>
      <c r="AQ157" s="324"/>
      <c r="BD157" s="324"/>
      <c r="BE157" s="324"/>
      <c r="BF157" s="324"/>
      <c r="BG157" s="324"/>
      <c r="BH157" s="324"/>
      <c r="BI157" s="324"/>
      <c r="BJ157" s="324"/>
      <c r="BK157" s="324"/>
      <c r="BL157" s="324"/>
      <c r="BM157" s="324"/>
      <c r="BN157" s="324"/>
      <c r="BO157" s="324"/>
      <c r="BW157" s="325"/>
      <c r="BX157" s="325"/>
      <c r="BY157" s="325"/>
      <c r="BZ157" s="325"/>
      <c r="CA157" s="325"/>
      <c r="CB157" s="325"/>
      <c r="CC157" s="325"/>
      <c r="CD157" s="325"/>
      <c r="CE157" s="325"/>
      <c r="CF157" s="325"/>
      <c r="CG157" s="325"/>
      <c r="CH157" s="325"/>
    </row>
    <row r="158" spans="1:86" s="323" customFormat="1" x14ac:dyDescent="0.25">
      <c r="A158" s="102"/>
      <c r="B158" s="102"/>
      <c r="C158" s="102"/>
      <c r="D158" s="102"/>
      <c r="E158" s="102"/>
      <c r="F158" s="102"/>
      <c r="G158" s="102"/>
      <c r="AH158" s="324"/>
      <c r="AI158" s="324"/>
      <c r="AP158" s="324"/>
      <c r="AQ158" s="324"/>
      <c r="BD158" s="324"/>
      <c r="BE158" s="324"/>
      <c r="BF158" s="324"/>
      <c r="BG158" s="324"/>
      <c r="BH158" s="324"/>
      <c r="BI158" s="324"/>
      <c r="BJ158" s="324"/>
      <c r="BK158" s="324"/>
      <c r="BL158" s="324"/>
      <c r="BM158" s="324"/>
      <c r="BN158" s="324"/>
      <c r="BO158" s="324"/>
      <c r="BW158" s="325"/>
      <c r="BX158" s="325"/>
      <c r="BY158" s="325"/>
      <c r="BZ158" s="325"/>
      <c r="CA158" s="325"/>
      <c r="CB158" s="325"/>
      <c r="CC158" s="325"/>
      <c r="CD158" s="325"/>
      <c r="CE158" s="325"/>
      <c r="CF158" s="325"/>
      <c r="CG158" s="325"/>
      <c r="CH158" s="325"/>
    </row>
    <row r="159" spans="1:86" s="323" customFormat="1" x14ac:dyDescent="0.25">
      <c r="A159" s="102"/>
      <c r="B159" s="102"/>
      <c r="C159" s="102"/>
      <c r="D159" s="102"/>
      <c r="E159" s="102"/>
      <c r="F159" s="102"/>
      <c r="G159" s="102"/>
      <c r="AH159" s="324"/>
      <c r="AI159" s="324"/>
      <c r="AP159" s="324"/>
      <c r="AQ159" s="324"/>
      <c r="BD159" s="324"/>
      <c r="BE159" s="324"/>
      <c r="BF159" s="324"/>
      <c r="BG159" s="324"/>
      <c r="BH159" s="324"/>
      <c r="BI159" s="324"/>
      <c r="BJ159" s="324"/>
      <c r="BK159" s="324"/>
      <c r="BL159" s="324"/>
      <c r="BM159" s="324"/>
      <c r="BN159" s="324"/>
      <c r="BO159" s="324"/>
      <c r="BW159" s="325"/>
      <c r="BX159" s="325"/>
      <c r="BY159" s="325"/>
      <c r="BZ159" s="325"/>
      <c r="CA159" s="325"/>
      <c r="CB159" s="325"/>
      <c r="CC159" s="325"/>
      <c r="CD159" s="325"/>
      <c r="CE159" s="325"/>
      <c r="CF159" s="325"/>
      <c r="CG159" s="325"/>
      <c r="CH159" s="325"/>
    </row>
    <row r="160" spans="1:86" s="323" customFormat="1" x14ac:dyDescent="0.25">
      <c r="A160" s="102"/>
      <c r="B160" s="102"/>
      <c r="C160" s="102"/>
      <c r="D160" s="102"/>
      <c r="E160" s="102"/>
      <c r="F160" s="102"/>
      <c r="G160" s="102"/>
      <c r="AH160" s="324"/>
      <c r="AI160" s="324"/>
      <c r="AP160" s="324"/>
      <c r="AQ160" s="324"/>
      <c r="BD160" s="324"/>
      <c r="BE160" s="324"/>
      <c r="BF160" s="324"/>
      <c r="BG160" s="324"/>
      <c r="BH160" s="324"/>
      <c r="BI160" s="324"/>
      <c r="BJ160" s="324"/>
      <c r="BK160" s="324"/>
      <c r="BL160" s="324"/>
      <c r="BM160" s="324"/>
      <c r="BN160" s="324"/>
      <c r="BO160" s="324"/>
      <c r="BW160" s="325"/>
      <c r="BX160" s="325"/>
      <c r="BY160" s="325"/>
      <c r="BZ160" s="325"/>
      <c r="CA160" s="325"/>
      <c r="CB160" s="325"/>
      <c r="CC160" s="325"/>
      <c r="CD160" s="325"/>
      <c r="CE160" s="325"/>
      <c r="CF160" s="325"/>
      <c r="CG160" s="325"/>
      <c r="CH160" s="325"/>
    </row>
    <row r="161" spans="1:86" s="323" customFormat="1" x14ac:dyDescent="0.25">
      <c r="A161" s="102"/>
      <c r="B161" s="102"/>
      <c r="C161" s="102"/>
      <c r="D161" s="102"/>
      <c r="E161" s="102"/>
      <c r="F161" s="102"/>
      <c r="G161" s="102"/>
      <c r="AH161" s="324"/>
      <c r="AI161" s="324"/>
      <c r="AP161" s="324"/>
      <c r="AQ161" s="324"/>
      <c r="BD161" s="324"/>
      <c r="BE161" s="324"/>
      <c r="BF161" s="324"/>
      <c r="BG161" s="324"/>
      <c r="BH161" s="324"/>
      <c r="BI161" s="324"/>
      <c r="BJ161" s="324"/>
      <c r="BK161" s="324"/>
      <c r="BL161" s="324"/>
      <c r="BM161" s="324"/>
      <c r="BN161" s="324"/>
      <c r="BO161" s="324"/>
      <c r="BW161" s="325"/>
      <c r="BX161" s="325"/>
      <c r="BY161" s="325"/>
      <c r="BZ161" s="325"/>
      <c r="CA161" s="325"/>
      <c r="CB161" s="325"/>
      <c r="CC161" s="325"/>
      <c r="CD161" s="325"/>
      <c r="CE161" s="325"/>
      <c r="CF161" s="325"/>
      <c r="CG161" s="325"/>
      <c r="CH161" s="325"/>
    </row>
    <row r="162" spans="1:86" s="323" customFormat="1" x14ac:dyDescent="0.25">
      <c r="A162" s="102"/>
      <c r="B162" s="102"/>
      <c r="C162" s="102"/>
      <c r="D162" s="102"/>
      <c r="E162" s="102"/>
      <c r="F162" s="102"/>
      <c r="G162" s="102"/>
      <c r="AH162" s="324"/>
      <c r="AI162" s="324"/>
      <c r="AP162" s="324"/>
      <c r="AQ162" s="324"/>
      <c r="BD162" s="324"/>
      <c r="BE162" s="324"/>
      <c r="BF162" s="324"/>
      <c r="BG162" s="324"/>
      <c r="BH162" s="324"/>
      <c r="BI162" s="324"/>
      <c r="BJ162" s="324"/>
      <c r="BK162" s="324"/>
      <c r="BL162" s="324"/>
      <c r="BM162" s="324"/>
      <c r="BN162" s="324"/>
      <c r="BO162" s="324"/>
      <c r="BW162" s="325"/>
      <c r="BX162" s="325"/>
      <c r="BY162" s="325"/>
      <c r="BZ162" s="325"/>
      <c r="CA162" s="325"/>
      <c r="CB162" s="325"/>
      <c r="CC162" s="325"/>
      <c r="CD162" s="325"/>
      <c r="CE162" s="325"/>
      <c r="CF162" s="325"/>
      <c r="CG162" s="325"/>
      <c r="CH162" s="325"/>
    </row>
    <row r="163" spans="1:86" s="323" customFormat="1" x14ac:dyDescent="0.25">
      <c r="A163" s="102"/>
      <c r="B163" s="102"/>
      <c r="C163" s="102"/>
      <c r="D163" s="102"/>
      <c r="E163" s="102"/>
      <c r="F163" s="102"/>
      <c r="G163" s="102"/>
      <c r="AH163" s="324"/>
      <c r="AI163" s="324"/>
      <c r="AP163" s="324"/>
      <c r="AQ163" s="324"/>
      <c r="BD163" s="324"/>
      <c r="BE163" s="324"/>
      <c r="BF163" s="324"/>
      <c r="BG163" s="324"/>
      <c r="BH163" s="324"/>
      <c r="BI163" s="324"/>
      <c r="BJ163" s="324"/>
      <c r="BK163" s="324"/>
      <c r="BL163" s="324"/>
      <c r="BM163" s="324"/>
      <c r="BN163" s="324"/>
      <c r="BO163" s="324"/>
      <c r="BW163" s="325"/>
      <c r="BX163" s="325"/>
      <c r="BY163" s="325"/>
      <c r="BZ163" s="325"/>
      <c r="CA163" s="325"/>
      <c r="CB163" s="325"/>
      <c r="CC163" s="325"/>
      <c r="CD163" s="325"/>
      <c r="CE163" s="325"/>
      <c r="CF163" s="325"/>
      <c r="CG163" s="325"/>
      <c r="CH163" s="325"/>
    </row>
    <row r="164" spans="1:86" s="323" customFormat="1" x14ac:dyDescent="0.25">
      <c r="A164" s="102"/>
      <c r="B164" s="102"/>
      <c r="C164" s="102"/>
      <c r="D164" s="102"/>
      <c r="E164" s="102"/>
      <c r="F164" s="102"/>
      <c r="G164" s="102"/>
      <c r="AH164" s="324"/>
      <c r="AI164" s="324"/>
      <c r="AP164" s="324"/>
      <c r="AQ164" s="324"/>
      <c r="BD164" s="324"/>
      <c r="BE164" s="324"/>
      <c r="BF164" s="324"/>
      <c r="BG164" s="324"/>
      <c r="BH164" s="324"/>
      <c r="BI164" s="324"/>
      <c r="BJ164" s="324"/>
      <c r="BK164" s="324"/>
      <c r="BL164" s="324"/>
      <c r="BM164" s="324"/>
      <c r="BN164" s="324"/>
      <c r="BO164" s="324"/>
      <c r="BW164" s="325"/>
      <c r="BX164" s="325"/>
      <c r="BY164" s="325"/>
      <c r="BZ164" s="325"/>
      <c r="CA164" s="325"/>
      <c r="CB164" s="325"/>
      <c r="CC164" s="325"/>
      <c r="CD164" s="325"/>
      <c r="CE164" s="325"/>
      <c r="CF164" s="325"/>
      <c r="CG164" s="325"/>
      <c r="CH164" s="325"/>
    </row>
    <row r="165" spans="1:86" s="323" customFormat="1" x14ac:dyDescent="0.25">
      <c r="A165" s="102"/>
      <c r="B165" s="102"/>
      <c r="C165" s="102"/>
      <c r="D165" s="102"/>
      <c r="E165" s="102"/>
      <c r="F165" s="102"/>
      <c r="G165" s="102"/>
      <c r="AH165" s="324"/>
      <c r="AI165" s="324"/>
      <c r="AP165" s="324"/>
      <c r="AQ165" s="324"/>
      <c r="BD165" s="324"/>
      <c r="BE165" s="324"/>
      <c r="BF165" s="324"/>
      <c r="BG165" s="324"/>
      <c r="BH165" s="324"/>
      <c r="BI165" s="324"/>
      <c r="BJ165" s="324"/>
      <c r="BK165" s="324"/>
      <c r="BL165" s="324"/>
      <c r="BM165" s="324"/>
      <c r="BN165" s="324"/>
      <c r="BO165" s="324"/>
      <c r="BW165" s="325"/>
      <c r="BX165" s="325"/>
      <c r="BY165" s="325"/>
      <c r="BZ165" s="325"/>
      <c r="CA165" s="325"/>
      <c r="CB165" s="325"/>
      <c r="CC165" s="325"/>
      <c r="CD165" s="325"/>
      <c r="CE165" s="325"/>
      <c r="CF165" s="325"/>
      <c r="CG165" s="325"/>
      <c r="CH165" s="325"/>
    </row>
    <row r="166" spans="1:86" s="323" customFormat="1" x14ac:dyDescent="0.25">
      <c r="A166" s="102"/>
      <c r="B166" s="102"/>
      <c r="C166" s="102"/>
      <c r="D166" s="102"/>
      <c r="E166" s="102"/>
      <c r="F166" s="102"/>
      <c r="G166" s="102"/>
      <c r="AH166" s="324"/>
      <c r="AI166" s="324"/>
      <c r="AP166" s="324"/>
      <c r="AQ166" s="324"/>
      <c r="BD166" s="324"/>
      <c r="BE166" s="324"/>
      <c r="BF166" s="324"/>
      <c r="BG166" s="324"/>
      <c r="BH166" s="324"/>
      <c r="BI166" s="324"/>
      <c r="BJ166" s="324"/>
      <c r="BK166" s="324"/>
      <c r="BL166" s="324"/>
      <c r="BM166" s="324"/>
      <c r="BN166" s="324"/>
      <c r="BO166" s="324"/>
      <c r="BW166" s="325"/>
      <c r="BX166" s="325"/>
      <c r="BY166" s="325"/>
      <c r="BZ166" s="325"/>
      <c r="CA166" s="325"/>
      <c r="CB166" s="325"/>
      <c r="CC166" s="325"/>
      <c r="CD166" s="325"/>
      <c r="CE166" s="325"/>
      <c r="CF166" s="325"/>
      <c r="CG166" s="325"/>
      <c r="CH166" s="325"/>
    </row>
    <row r="167" spans="1:86" s="323" customFormat="1" x14ac:dyDescent="0.25">
      <c r="A167" s="102"/>
      <c r="B167" s="102"/>
      <c r="C167" s="102"/>
      <c r="D167" s="102"/>
      <c r="E167" s="102"/>
      <c r="F167" s="102"/>
      <c r="G167" s="102"/>
      <c r="AH167" s="324"/>
      <c r="AI167" s="324"/>
      <c r="AP167" s="324"/>
      <c r="AQ167" s="324"/>
      <c r="BD167" s="324"/>
      <c r="BE167" s="324"/>
      <c r="BF167" s="324"/>
      <c r="BG167" s="324"/>
      <c r="BH167" s="324"/>
      <c r="BI167" s="324"/>
      <c r="BJ167" s="324"/>
      <c r="BK167" s="324"/>
      <c r="BL167" s="324"/>
      <c r="BM167" s="324"/>
      <c r="BN167" s="324"/>
      <c r="BO167" s="324"/>
      <c r="BW167" s="325"/>
      <c r="BX167" s="325"/>
      <c r="BY167" s="325"/>
      <c r="BZ167" s="325"/>
      <c r="CA167" s="325"/>
      <c r="CB167" s="325"/>
      <c r="CC167" s="325"/>
      <c r="CD167" s="325"/>
      <c r="CE167" s="325"/>
      <c r="CF167" s="325"/>
      <c r="CG167" s="325"/>
      <c r="CH167" s="325"/>
    </row>
    <row r="168" spans="1:86" s="323" customFormat="1" x14ac:dyDescent="0.25">
      <c r="A168" s="102"/>
      <c r="B168" s="102"/>
      <c r="C168" s="102"/>
      <c r="D168" s="102"/>
      <c r="E168" s="102"/>
      <c r="F168" s="102"/>
      <c r="G168" s="102"/>
      <c r="AH168" s="324"/>
      <c r="AI168" s="324"/>
      <c r="AP168" s="324"/>
      <c r="AQ168" s="324"/>
      <c r="BD168" s="324"/>
      <c r="BE168" s="324"/>
      <c r="BF168" s="324"/>
      <c r="BG168" s="324"/>
      <c r="BH168" s="324"/>
      <c r="BI168" s="324"/>
      <c r="BJ168" s="324"/>
      <c r="BK168" s="324"/>
      <c r="BL168" s="324"/>
      <c r="BM168" s="324"/>
      <c r="BN168" s="324"/>
      <c r="BO168" s="324"/>
      <c r="BW168" s="325"/>
      <c r="BX168" s="325"/>
      <c r="BY168" s="325"/>
      <c r="BZ168" s="325"/>
      <c r="CA168" s="325"/>
      <c r="CB168" s="325"/>
      <c r="CC168" s="325"/>
      <c r="CD168" s="325"/>
      <c r="CE168" s="325"/>
      <c r="CF168" s="325"/>
      <c r="CG168" s="325"/>
      <c r="CH168" s="325"/>
    </row>
    <row r="169" spans="1:86" s="323" customFormat="1" x14ac:dyDescent="0.25">
      <c r="A169" s="102"/>
      <c r="B169" s="102"/>
      <c r="C169" s="102"/>
      <c r="D169" s="102"/>
      <c r="E169" s="102"/>
      <c r="F169" s="102"/>
      <c r="G169" s="102"/>
      <c r="AH169" s="324"/>
      <c r="AI169" s="324"/>
      <c r="AP169" s="324"/>
      <c r="AQ169" s="324"/>
      <c r="BD169" s="324"/>
      <c r="BE169" s="324"/>
      <c r="BF169" s="324"/>
      <c r="BG169" s="324"/>
      <c r="BH169" s="324"/>
      <c r="BI169" s="324"/>
      <c r="BJ169" s="324"/>
      <c r="BK169" s="324"/>
      <c r="BL169" s="324"/>
      <c r="BM169" s="324"/>
      <c r="BN169" s="324"/>
      <c r="BO169" s="324"/>
      <c r="BW169" s="325"/>
      <c r="BX169" s="325"/>
      <c r="BY169" s="325"/>
      <c r="BZ169" s="325"/>
      <c r="CA169" s="325"/>
      <c r="CB169" s="325"/>
      <c r="CC169" s="325"/>
      <c r="CD169" s="325"/>
      <c r="CE169" s="325"/>
      <c r="CF169" s="325"/>
      <c r="CG169" s="325"/>
      <c r="CH169" s="325"/>
    </row>
    <row r="170" spans="1:86" s="323" customFormat="1" x14ac:dyDescent="0.25">
      <c r="A170" s="102"/>
      <c r="B170" s="102"/>
      <c r="C170" s="102"/>
      <c r="D170" s="102"/>
      <c r="E170" s="102"/>
      <c r="F170" s="102"/>
      <c r="G170" s="102"/>
      <c r="AH170" s="324"/>
      <c r="AI170" s="324"/>
      <c r="AP170" s="324"/>
      <c r="AQ170" s="324"/>
      <c r="BD170" s="324"/>
      <c r="BE170" s="324"/>
      <c r="BF170" s="324"/>
      <c r="BG170" s="324"/>
      <c r="BH170" s="324"/>
      <c r="BI170" s="324"/>
      <c r="BJ170" s="324"/>
      <c r="BK170" s="324"/>
      <c r="BL170" s="324"/>
      <c r="BM170" s="324"/>
      <c r="BN170" s="324"/>
      <c r="BO170" s="324"/>
      <c r="BW170" s="325"/>
      <c r="BX170" s="325"/>
      <c r="BY170" s="325"/>
      <c r="BZ170" s="325"/>
      <c r="CA170" s="325"/>
      <c r="CB170" s="325"/>
      <c r="CC170" s="325"/>
      <c r="CD170" s="325"/>
      <c r="CE170" s="325"/>
      <c r="CF170" s="325"/>
      <c r="CG170" s="325"/>
      <c r="CH170" s="325"/>
    </row>
    <row r="171" spans="1:86" s="323" customFormat="1" x14ac:dyDescent="0.25">
      <c r="A171" s="102"/>
      <c r="B171" s="102"/>
      <c r="C171" s="102"/>
      <c r="D171" s="102"/>
      <c r="E171" s="102"/>
      <c r="F171" s="102"/>
      <c r="G171" s="102"/>
      <c r="AH171" s="324"/>
      <c r="AI171" s="324"/>
      <c r="AP171" s="324"/>
      <c r="AQ171" s="324"/>
      <c r="BD171" s="324"/>
      <c r="BE171" s="324"/>
      <c r="BF171" s="324"/>
      <c r="BG171" s="324"/>
      <c r="BH171" s="324"/>
      <c r="BI171" s="324"/>
      <c r="BJ171" s="324"/>
      <c r="BK171" s="324"/>
      <c r="BL171" s="324"/>
      <c r="BM171" s="324"/>
      <c r="BN171" s="324"/>
      <c r="BO171" s="324"/>
      <c r="BW171" s="325"/>
      <c r="BX171" s="325"/>
      <c r="BY171" s="325"/>
      <c r="BZ171" s="325"/>
      <c r="CA171" s="325"/>
      <c r="CB171" s="325"/>
      <c r="CC171" s="325"/>
      <c r="CD171" s="325"/>
      <c r="CE171" s="325"/>
      <c r="CF171" s="325"/>
      <c r="CG171" s="325"/>
      <c r="CH171" s="325"/>
    </row>
    <row r="172" spans="1:86" s="323" customFormat="1" x14ac:dyDescent="0.25">
      <c r="A172" s="102"/>
      <c r="B172" s="102"/>
      <c r="C172" s="102"/>
      <c r="D172" s="102"/>
      <c r="E172" s="102"/>
      <c r="F172" s="102"/>
      <c r="G172" s="102"/>
      <c r="AH172" s="324"/>
      <c r="AI172" s="324"/>
      <c r="AP172" s="324"/>
      <c r="AQ172" s="324"/>
      <c r="BD172" s="324"/>
      <c r="BE172" s="324"/>
      <c r="BF172" s="324"/>
      <c r="BG172" s="324"/>
      <c r="BH172" s="324"/>
      <c r="BI172" s="324"/>
      <c r="BJ172" s="324"/>
      <c r="BK172" s="324"/>
      <c r="BL172" s="324"/>
      <c r="BM172" s="324"/>
      <c r="BN172" s="324"/>
      <c r="BO172" s="324"/>
      <c r="BW172" s="325"/>
      <c r="BX172" s="325"/>
      <c r="BY172" s="325"/>
      <c r="BZ172" s="325"/>
      <c r="CA172" s="325"/>
      <c r="CB172" s="325"/>
      <c r="CC172" s="325"/>
      <c r="CD172" s="325"/>
      <c r="CE172" s="325"/>
      <c r="CF172" s="325"/>
      <c r="CG172" s="325"/>
      <c r="CH172" s="325"/>
    </row>
    <row r="173" spans="1:86" s="323" customFormat="1" x14ac:dyDescent="0.25">
      <c r="A173" s="102"/>
      <c r="B173" s="102"/>
      <c r="C173" s="102"/>
      <c r="D173" s="102"/>
      <c r="E173" s="102"/>
      <c r="F173" s="102"/>
      <c r="G173" s="102"/>
      <c r="AH173" s="324"/>
      <c r="AI173" s="324"/>
      <c r="AP173" s="324"/>
      <c r="AQ173" s="324"/>
      <c r="BD173" s="324"/>
      <c r="BE173" s="324"/>
      <c r="BF173" s="324"/>
      <c r="BG173" s="324"/>
      <c r="BH173" s="324"/>
      <c r="BI173" s="324"/>
      <c r="BJ173" s="324"/>
      <c r="BK173" s="324"/>
      <c r="BL173" s="324"/>
      <c r="BM173" s="324"/>
      <c r="BN173" s="324"/>
      <c r="BO173" s="324"/>
      <c r="BW173" s="325"/>
      <c r="BX173" s="325"/>
      <c r="BY173" s="325"/>
      <c r="BZ173" s="325"/>
      <c r="CA173" s="325"/>
      <c r="CB173" s="325"/>
      <c r="CC173" s="325"/>
      <c r="CD173" s="325"/>
      <c r="CE173" s="325"/>
      <c r="CF173" s="325"/>
      <c r="CG173" s="325"/>
      <c r="CH173" s="325"/>
    </row>
    <row r="174" spans="1:86" s="323" customFormat="1" x14ac:dyDescent="0.25">
      <c r="A174" s="102"/>
      <c r="B174" s="102"/>
      <c r="C174" s="102"/>
      <c r="D174" s="102"/>
      <c r="E174" s="102"/>
      <c r="F174" s="102"/>
      <c r="G174" s="102"/>
      <c r="AH174" s="324"/>
      <c r="AI174" s="324"/>
      <c r="AP174" s="324"/>
      <c r="AQ174" s="324"/>
      <c r="BD174" s="324"/>
      <c r="BE174" s="324"/>
      <c r="BF174" s="324"/>
      <c r="BG174" s="324"/>
      <c r="BH174" s="324"/>
      <c r="BI174" s="324"/>
      <c r="BJ174" s="324"/>
      <c r="BK174" s="324"/>
      <c r="BL174" s="324"/>
      <c r="BM174" s="324"/>
      <c r="BN174" s="324"/>
      <c r="BO174" s="324"/>
      <c r="BW174" s="325"/>
      <c r="BX174" s="325"/>
      <c r="BY174" s="325"/>
      <c r="BZ174" s="325"/>
      <c r="CA174" s="325"/>
      <c r="CB174" s="325"/>
      <c r="CC174" s="325"/>
      <c r="CD174" s="325"/>
      <c r="CE174" s="325"/>
      <c r="CF174" s="325"/>
      <c r="CG174" s="325"/>
      <c r="CH174" s="325"/>
    </row>
    <row r="175" spans="1:86" s="323" customFormat="1" x14ac:dyDescent="0.25">
      <c r="A175" s="102"/>
      <c r="B175" s="102"/>
      <c r="C175" s="102"/>
      <c r="D175" s="102"/>
      <c r="E175" s="102"/>
      <c r="F175" s="102"/>
      <c r="G175" s="102"/>
      <c r="AH175" s="324"/>
      <c r="AI175" s="324"/>
      <c r="AP175" s="324"/>
      <c r="AQ175" s="324"/>
      <c r="BD175" s="324"/>
      <c r="BE175" s="324"/>
      <c r="BF175" s="324"/>
      <c r="BG175" s="324"/>
      <c r="BH175" s="324"/>
      <c r="BI175" s="324"/>
      <c r="BJ175" s="324"/>
      <c r="BK175" s="324"/>
      <c r="BL175" s="324"/>
      <c r="BM175" s="324"/>
      <c r="BN175" s="324"/>
      <c r="BO175" s="324"/>
      <c r="BW175" s="325"/>
      <c r="BX175" s="325"/>
      <c r="BY175" s="325"/>
      <c r="BZ175" s="325"/>
      <c r="CA175" s="325"/>
      <c r="CB175" s="325"/>
      <c r="CC175" s="325"/>
      <c r="CD175" s="325"/>
      <c r="CE175" s="325"/>
      <c r="CF175" s="325"/>
      <c r="CG175" s="325"/>
      <c r="CH175" s="325"/>
    </row>
    <row r="176" spans="1:86" s="323" customFormat="1" x14ac:dyDescent="0.25">
      <c r="A176" s="102"/>
      <c r="B176" s="102"/>
      <c r="C176" s="102"/>
      <c r="D176" s="102"/>
      <c r="E176" s="102"/>
      <c r="F176" s="102"/>
      <c r="G176" s="102"/>
      <c r="AH176" s="324"/>
      <c r="AI176" s="324"/>
      <c r="AP176" s="324"/>
      <c r="AQ176" s="324"/>
      <c r="BD176" s="324"/>
      <c r="BE176" s="324"/>
      <c r="BF176" s="324"/>
      <c r="BG176" s="324"/>
      <c r="BH176" s="324"/>
      <c r="BI176" s="324"/>
      <c r="BJ176" s="324"/>
      <c r="BK176" s="324"/>
      <c r="BL176" s="324"/>
      <c r="BM176" s="324"/>
      <c r="BN176" s="324"/>
      <c r="BO176" s="324"/>
      <c r="BW176" s="325"/>
      <c r="BX176" s="325"/>
      <c r="BY176" s="325"/>
      <c r="BZ176" s="325"/>
      <c r="CA176" s="325"/>
      <c r="CB176" s="325"/>
      <c r="CC176" s="325"/>
      <c r="CD176" s="325"/>
      <c r="CE176" s="325"/>
      <c r="CF176" s="325"/>
      <c r="CG176" s="325"/>
      <c r="CH176" s="325"/>
    </row>
    <row r="177" spans="1:86" s="323" customFormat="1" x14ac:dyDescent="0.25">
      <c r="A177" s="102"/>
      <c r="B177" s="102"/>
      <c r="C177" s="102"/>
      <c r="D177" s="102"/>
      <c r="E177" s="102"/>
      <c r="F177" s="102"/>
      <c r="G177" s="102"/>
      <c r="AH177" s="324"/>
      <c r="AI177" s="324"/>
      <c r="AP177" s="324"/>
      <c r="AQ177" s="324"/>
      <c r="BD177" s="324"/>
      <c r="BE177" s="324"/>
      <c r="BF177" s="324"/>
      <c r="BG177" s="324"/>
      <c r="BH177" s="324"/>
      <c r="BI177" s="324"/>
      <c r="BJ177" s="324"/>
      <c r="BK177" s="324"/>
      <c r="BL177" s="324"/>
      <c r="BM177" s="324"/>
      <c r="BN177" s="324"/>
      <c r="BO177" s="324"/>
      <c r="BW177" s="325"/>
      <c r="BX177" s="325"/>
      <c r="BY177" s="325"/>
      <c r="BZ177" s="325"/>
      <c r="CA177" s="325"/>
      <c r="CB177" s="325"/>
      <c r="CC177" s="325"/>
      <c r="CD177" s="325"/>
      <c r="CE177" s="325"/>
      <c r="CF177" s="325"/>
      <c r="CG177" s="325"/>
      <c r="CH177" s="325"/>
    </row>
    <row r="178" spans="1:86" s="323" customFormat="1" x14ac:dyDescent="0.25">
      <c r="A178" s="102"/>
      <c r="B178" s="102"/>
      <c r="C178" s="102"/>
      <c r="D178" s="102"/>
      <c r="E178" s="102"/>
      <c r="F178" s="102"/>
      <c r="G178" s="102"/>
      <c r="AH178" s="324"/>
      <c r="AI178" s="324"/>
      <c r="AP178" s="324"/>
      <c r="AQ178" s="324"/>
      <c r="BD178" s="324"/>
      <c r="BE178" s="324"/>
      <c r="BF178" s="324"/>
      <c r="BG178" s="324"/>
      <c r="BH178" s="324"/>
      <c r="BI178" s="324"/>
      <c r="BJ178" s="324"/>
      <c r="BK178" s="324"/>
      <c r="BL178" s="324"/>
      <c r="BM178" s="324"/>
      <c r="BN178" s="324"/>
      <c r="BO178" s="324"/>
      <c r="BW178" s="325"/>
      <c r="BX178" s="325"/>
      <c r="BY178" s="325"/>
      <c r="BZ178" s="325"/>
      <c r="CA178" s="325"/>
      <c r="CB178" s="325"/>
      <c r="CC178" s="325"/>
      <c r="CD178" s="325"/>
      <c r="CE178" s="325"/>
      <c r="CF178" s="325"/>
      <c r="CG178" s="325"/>
      <c r="CH178" s="325"/>
    </row>
    <row r="179" spans="1:86" s="323" customFormat="1" x14ac:dyDescent="0.25">
      <c r="A179" s="102"/>
      <c r="B179" s="102"/>
      <c r="C179" s="102"/>
      <c r="D179" s="102"/>
      <c r="E179" s="102"/>
      <c r="F179" s="102"/>
      <c r="G179" s="102"/>
      <c r="AH179" s="324"/>
      <c r="AI179" s="324"/>
      <c r="AP179" s="324"/>
      <c r="AQ179" s="324"/>
      <c r="BD179" s="324"/>
      <c r="BE179" s="324"/>
      <c r="BF179" s="324"/>
      <c r="BG179" s="324"/>
      <c r="BH179" s="324"/>
      <c r="BI179" s="324"/>
      <c r="BJ179" s="324"/>
      <c r="BK179" s="324"/>
      <c r="BL179" s="324"/>
      <c r="BM179" s="324"/>
      <c r="BN179" s="324"/>
      <c r="BO179" s="324"/>
      <c r="BW179" s="325"/>
      <c r="BX179" s="325"/>
      <c r="BY179" s="325"/>
      <c r="BZ179" s="325"/>
      <c r="CA179" s="325"/>
      <c r="CB179" s="325"/>
      <c r="CC179" s="325"/>
      <c r="CD179" s="325"/>
      <c r="CE179" s="325"/>
      <c r="CF179" s="325"/>
      <c r="CG179" s="325"/>
      <c r="CH179" s="325"/>
    </row>
    <row r="180" spans="1:86" s="323" customFormat="1" x14ac:dyDescent="0.25">
      <c r="A180" s="102"/>
      <c r="B180" s="102"/>
      <c r="C180" s="102"/>
      <c r="D180" s="102"/>
      <c r="E180" s="102"/>
      <c r="F180" s="102"/>
      <c r="G180" s="102"/>
      <c r="AH180" s="324"/>
      <c r="AI180" s="324"/>
      <c r="AP180" s="324"/>
      <c r="AQ180" s="324"/>
      <c r="BD180" s="324"/>
      <c r="BE180" s="324"/>
      <c r="BF180" s="324"/>
      <c r="BG180" s="324"/>
      <c r="BH180" s="324"/>
      <c r="BI180" s="324"/>
      <c r="BJ180" s="324"/>
      <c r="BK180" s="324"/>
      <c r="BL180" s="324"/>
      <c r="BM180" s="324"/>
      <c r="BN180" s="324"/>
      <c r="BO180" s="324"/>
      <c r="BW180" s="325"/>
      <c r="BX180" s="325"/>
      <c r="BY180" s="325"/>
      <c r="BZ180" s="325"/>
      <c r="CA180" s="325"/>
      <c r="CB180" s="325"/>
      <c r="CC180" s="325"/>
      <c r="CD180" s="325"/>
      <c r="CE180" s="325"/>
      <c r="CF180" s="325"/>
      <c r="CG180" s="325"/>
      <c r="CH180" s="325"/>
    </row>
    <row r="181" spans="1:86" s="323" customFormat="1" x14ac:dyDescent="0.25">
      <c r="A181" s="102"/>
      <c r="B181" s="102"/>
      <c r="C181" s="102"/>
      <c r="D181" s="102"/>
      <c r="E181" s="102"/>
      <c r="F181" s="102"/>
      <c r="G181" s="102"/>
      <c r="AH181" s="324"/>
      <c r="AI181" s="324"/>
      <c r="AP181" s="324"/>
      <c r="AQ181" s="324"/>
      <c r="BD181" s="324"/>
      <c r="BE181" s="324"/>
      <c r="BF181" s="324"/>
      <c r="BG181" s="324"/>
      <c r="BH181" s="324"/>
      <c r="BI181" s="324"/>
      <c r="BJ181" s="324"/>
      <c r="BK181" s="324"/>
      <c r="BL181" s="324"/>
      <c r="BM181" s="324"/>
      <c r="BN181" s="324"/>
      <c r="BO181" s="324"/>
      <c r="BW181" s="325"/>
      <c r="BX181" s="325"/>
      <c r="BY181" s="325"/>
      <c r="BZ181" s="325"/>
      <c r="CA181" s="325"/>
      <c r="CB181" s="325"/>
      <c r="CC181" s="325"/>
      <c r="CD181" s="325"/>
      <c r="CE181" s="325"/>
      <c r="CF181" s="325"/>
      <c r="CG181" s="325"/>
      <c r="CH181" s="325"/>
    </row>
    <row r="182" spans="1:86" s="323" customFormat="1" x14ac:dyDescent="0.25">
      <c r="A182" s="102"/>
      <c r="B182" s="102"/>
      <c r="C182" s="102"/>
      <c r="D182" s="102"/>
      <c r="E182" s="102"/>
      <c r="F182" s="102"/>
      <c r="G182" s="102"/>
      <c r="AH182" s="324"/>
      <c r="AI182" s="324"/>
      <c r="AP182" s="324"/>
      <c r="AQ182" s="324"/>
      <c r="BD182" s="324"/>
      <c r="BE182" s="324"/>
      <c r="BF182" s="324"/>
      <c r="BG182" s="324"/>
      <c r="BH182" s="324"/>
      <c r="BI182" s="324"/>
      <c r="BJ182" s="324"/>
      <c r="BK182" s="324"/>
      <c r="BL182" s="324"/>
      <c r="BM182" s="324"/>
      <c r="BN182" s="324"/>
      <c r="BO182" s="324"/>
      <c r="BW182" s="325"/>
      <c r="BX182" s="325"/>
      <c r="BY182" s="325"/>
      <c r="BZ182" s="325"/>
      <c r="CA182" s="325"/>
      <c r="CB182" s="325"/>
      <c r="CC182" s="325"/>
      <c r="CD182" s="325"/>
      <c r="CE182" s="325"/>
      <c r="CF182" s="325"/>
      <c r="CG182" s="325"/>
      <c r="CH182" s="325"/>
    </row>
    <row r="183" spans="1:86" s="323" customFormat="1" x14ac:dyDescent="0.25">
      <c r="A183" s="102"/>
      <c r="B183" s="102"/>
      <c r="C183" s="102"/>
      <c r="D183" s="102"/>
      <c r="E183" s="102"/>
      <c r="F183" s="102"/>
      <c r="G183" s="102"/>
      <c r="AH183" s="324"/>
      <c r="AI183" s="324"/>
      <c r="AP183" s="324"/>
      <c r="AQ183" s="324"/>
      <c r="BD183" s="324"/>
      <c r="BE183" s="324"/>
      <c r="BF183" s="324"/>
      <c r="BG183" s="324"/>
      <c r="BH183" s="324"/>
      <c r="BI183" s="324"/>
      <c r="BJ183" s="324"/>
      <c r="BK183" s="324"/>
      <c r="BL183" s="324"/>
      <c r="BM183" s="324"/>
      <c r="BN183" s="324"/>
      <c r="BO183" s="324"/>
      <c r="BW183" s="325"/>
      <c r="BX183" s="325"/>
      <c r="BY183" s="325"/>
      <c r="BZ183" s="325"/>
      <c r="CA183" s="325"/>
      <c r="CB183" s="325"/>
      <c r="CC183" s="325"/>
      <c r="CD183" s="325"/>
      <c r="CE183" s="325"/>
      <c r="CF183" s="325"/>
      <c r="CG183" s="325"/>
      <c r="CH183" s="325"/>
    </row>
    <row r="184" spans="1:86" s="323" customFormat="1" x14ac:dyDescent="0.25">
      <c r="A184" s="102"/>
      <c r="B184" s="102"/>
      <c r="C184" s="102"/>
      <c r="D184" s="102"/>
      <c r="E184" s="102"/>
      <c r="F184" s="102"/>
      <c r="G184" s="102"/>
      <c r="AH184" s="324"/>
      <c r="AI184" s="324"/>
      <c r="AP184" s="324"/>
      <c r="AQ184" s="324"/>
      <c r="BD184" s="324"/>
      <c r="BE184" s="324"/>
      <c r="BF184" s="324"/>
      <c r="BG184" s="324"/>
      <c r="BH184" s="324"/>
      <c r="BI184" s="324"/>
      <c r="BJ184" s="324"/>
      <c r="BK184" s="324"/>
      <c r="BL184" s="324"/>
      <c r="BM184" s="324"/>
      <c r="BN184" s="324"/>
      <c r="BO184" s="324"/>
      <c r="BW184" s="325"/>
      <c r="BX184" s="325"/>
      <c r="BY184" s="325"/>
      <c r="BZ184" s="325"/>
      <c r="CA184" s="325"/>
      <c r="CB184" s="325"/>
      <c r="CC184" s="325"/>
      <c r="CD184" s="325"/>
      <c r="CE184" s="325"/>
      <c r="CF184" s="325"/>
      <c r="CG184" s="325"/>
      <c r="CH184" s="325"/>
    </row>
    <row r="185" spans="1:86" s="323" customFormat="1" x14ac:dyDescent="0.25">
      <c r="A185" s="102"/>
      <c r="B185" s="102"/>
      <c r="C185" s="102"/>
      <c r="D185" s="102"/>
      <c r="E185" s="102"/>
      <c r="F185" s="102"/>
      <c r="G185" s="102"/>
      <c r="AH185" s="324"/>
      <c r="AI185" s="324"/>
      <c r="AP185" s="324"/>
      <c r="AQ185" s="324"/>
      <c r="BD185" s="324"/>
      <c r="BE185" s="324"/>
      <c r="BF185" s="324"/>
      <c r="BG185" s="324"/>
      <c r="BH185" s="324"/>
      <c r="BI185" s="324"/>
      <c r="BJ185" s="324"/>
      <c r="BK185" s="324"/>
      <c r="BL185" s="324"/>
      <c r="BM185" s="324"/>
      <c r="BN185" s="324"/>
      <c r="BO185" s="324"/>
      <c r="BW185" s="325"/>
      <c r="BX185" s="325"/>
      <c r="BY185" s="325"/>
      <c r="BZ185" s="325"/>
      <c r="CA185" s="325"/>
      <c r="CB185" s="325"/>
      <c r="CC185" s="325"/>
      <c r="CD185" s="325"/>
      <c r="CE185" s="325"/>
      <c r="CF185" s="325"/>
      <c r="CG185" s="325"/>
      <c r="CH185" s="325"/>
    </row>
    <row r="186" spans="1:86" s="323" customFormat="1" x14ac:dyDescent="0.25">
      <c r="A186" s="102"/>
      <c r="B186" s="102"/>
      <c r="C186" s="102"/>
      <c r="D186" s="102"/>
      <c r="E186" s="102"/>
      <c r="F186" s="102"/>
      <c r="G186" s="102"/>
      <c r="AH186" s="324"/>
      <c r="AI186" s="324"/>
      <c r="AP186" s="324"/>
      <c r="AQ186" s="324"/>
      <c r="BD186" s="324"/>
      <c r="BE186" s="324"/>
      <c r="BF186" s="324"/>
      <c r="BG186" s="324"/>
      <c r="BH186" s="324"/>
      <c r="BI186" s="324"/>
      <c r="BJ186" s="324"/>
      <c r="BK186" s="324"/>
      <c r="BL186" s="324"/>
      <c r="BM186" s="324"/>
      <c r="BN186" s="324"/>
      <c r="BO186" s="324"/>
      <c r="BW186" s="325"/>
      <c r="BX186" s="325"/>
      <c r="BY186" s="325"/>
      <c r="BZ186" s="325"/>
      <c r="CA186" s="325"/>
      <c r="CB186" s="325"/>
      <c r="CC186" s="325"/>
      <c r="CD186" s="325"/>
      <c r="CE186" s="325"/>
      <c r="CF186" s="325"/>
      <c r="CG186" s="325"/>
      <c r="CH186" s="325"/>
    </row>
    <row r="187" spans="1:86" s="323" customFormat="1" x14ac:dyDescent="0.25">
      <c r="A187" s="102"/>
      <c r="B187" s="102"/>
      <c r="C187" s="102"/>
      <c r="D187" s="102"/>
      <c r="E187" s="102"/>
      <c r="F187" s="102"/>
      <c r="G187" s="102"/>
      <c r="AH187" s="324"/>
      <c r="AI187" s="324"/>
      <c r="AP187" s="324"/>
      <c r="AQ187" s="324"/>
      <c r="BD187" s="324"/>
      <c r="BE187" s="324"/>
      <c r="BF187" s="324"/>
      <c r="BG187" s="324"/>
      <c r="BH187" s="324"/>
      <c r="BI187" s="324"/>
      <c r="BJ187" s="324"/>
      <c r="BK187" s="324"/>
      <c r="BL187" s="324"/>
      <c r="BM187" s="324"/>
      <c r="BN187" s="324"/>
      <c r="BO187" s="324"/>
      <c r="BW187" s="325"/>
      <c r="BX187" s="325"/>
      <c r="BY187" s="325"/>
      <c r="BZ187" s="325"/>
      <c r="CA187" s="325"/>
      <c r="CB187" s="325"/>
      <c r="CC187" s="325"/>
      <c r="CD187" s="325"/>
      <c r="CE187" s="325"/>
      <c r="CF187" s="325"/>
      <c r="CG187" s="325"/>
      <c r="CH187" s="325"/>
    </row>
    <row r="188" spans="1:86" s="323" customFormat="1" x14ac:dyDescent="0.25">
      <c r="A188" s="102"/>
      <c r="B188" s="102"/>
      <c r="C188" s="102"/>
      <c r="D188" s="102"/>
      <c r="E188" s="102"/>
      <c r="F188" s="102"/>
      <c r="G188" s="102"/>
      <c r="AH188" s="324"/>
      <c r="AI188" s="324"/>
      <c r="AP188" s="324"/>
      <c r="AQ188" s="324"/>
      <c r="BD188" s="324"/>
      <c r="BE188" s="324"/>
      <c r="BF188" s="324"/>
      <c r="BG188" s="324"/>
      <c r="BH188" s="324"/>
      <c r="BI188" s="324"/>
      <c r="BJ188" s="324"/>
      <c r="BK188" s="324"/>
      <c r="BL188" s="324"/>
      <c r="BM188" s="324"/>
      <c r="BN188" s="324"/>
      <c r="BO188" s="324"/>
      <c r="BW188" s="325"/>
      <c r="BX188" s="325"/>
      <c r="BY188" s="325"/>
      <c r="BZ188" s="325"/>
      <c r="CA188" s="325"/>
      <c r="CB188" s="325"/>
      <c r="CC188" s="325"/>
      <c r="CD188" s="325"/>
      <c r="CE188" s="325"/>
      <c r="CF188" s="325"/>
      <c r="CG188" s="325"/>
      <c r="CH188" s="325"/>
    </row>
    <row r="189" spans="1:86" s="323" customFormat="1" x14ac:dyDescent="0.25">
      <c r="A189" s="102"/>
      <c r="B189" s="102"/>
      <c r="C189" s="102"/>
      <c r="D189" s="102"/>
      <c r="E189" s="102"/>
      <c r="F189" s="102"/>
      <c r="G189" s="102"/>
      <c r="AH189" s="324"/>
      <c r="AI189" s="324"/>
      <c r="AP189" s="324"/>
      <c r="AQ189" s="324"/>
      <c r="BD189" s="324"/>
      <c r="BE189" s="324"/>
      <c r="BF189" s="324"/>
      <c r="BG189" s="324"/>
      <c r="BH189" s="324"/>
      <c r="BI189" s="324"/>
      <c r="BJ189" s="324"/>
      <c r="BK189" s="324"/>
      <c r="BL189" s="324"/>
      <c r="BM189" s="324"/>
      <c r="BN189" s="324"/>
      <c r="BO189" s="324"/>
      <c r="BW189" s="325"/>
      <c r="BX189" s="325"/>
      <c r="BY189" s="325"/>
      <c r="BZ189" s="325"/>
      <c r="CA189" s="325"/>
      <c r="CB189" s="325"/>
      <c r="CC189" s="325"/>
      <c r="CD189" s="325"/>
      <c r="CE189" s="325"/>
      <c r="CF189" s="325"/>
      <c r="CG189" s="325"/>
      <c r="CH189" s="325"/>
    </row>
    <row r="190" spans="1:86" s="323" customFormat="1" x14ac:dyDescent="0.25">
      <c r="A190" s="102"/>
      <c r="B190" s="102"/>
      <c r="C190" s="102"/>
      <c r="D190" s="102"/>
      <c r="E190" s="102"/>
      <c r="F190" s="102"/>
      <c r="G190" s="102"/>
      <c r="AH190" s="324"/>
      <c r="AI190" s="324"/>
      <c r="AP190" s="324"/>
      <c r="AQ190" s="324"/>
      <c r="BD190" s="324"/>
      <c r="BE190" s="324"/>
      <c r="BF190" s="324"/>
      <c r="BG190" s="324"/>
      <c r="BH190" s="324"/>
      <c r="BI190" s="324"/>
      <c r="BJ190" s="324"/>
      <c r="BK190" s="324"/>
      <c r="BL190" s="324"/>
      <c r="BM190" s="324"/>
      <c r="BN190" s="324"/>
      <c r="BO190" s="324"/>
      <c r="BW190" s="325"/>
      <c r="BX190" s="325"/>
      <c r="BY190" s="325"/>
      <c r="BZ190" s="325"/>
      <c r="CA190" s="325"/>
      <c r="CB190" s="325"/>
      <c r="CC190" s="325"/>
      <c r="CD190" s="325"/>
      <c r="CE190" s="325"/>
      <c r="CF190" s="325"/>
      <c r="CG190" s="325"/>
      <c r="CH190" s="325"/>
    </row>
    <row r="191" spans="1:86" s="323" customFormat="1" x14ac:dyDescent="0.25">
      <c r="A191" s="102"/>
      <c r="B191" s="102"/>
      <c r="C191" s="102"/>
      <c r="D191" s="102"/>
      <c r="E191" s="102"/>
      <c r="F191" s="102"/>
      <c r="G191" s="102"/>
      <c r="AH191" s="324"/>
      <c r="AI191" s="324"/>
      <c r="AP191" s="324"/>
      <c r="AQ191" s="324"/>
      <c r="BD191" s="324"/>
      <c r="BE191" s="324"/>
      <c r="BF191" s="324"/>
      <c r="BG191" s="324"/>
      <c r="BH191" s="324"/>
      <c r="BI191" s="324"/>
      <c r="BJ191" s="324"/>
      <c r="BK191" s="324"/>
      <c r="BL191" s="324"/>
      <c r="BM191" s="324"/>
      <c r="BN191" s="324"/>
      <c r="BO191" s="324"/>
      <c r="BW191" s="325"/>
      <c r="BX191" s="325"/>
      <c r="BY191" s="325"/>
      <c r="BZ191" s="325"/>
      <c r="CA191" s="325"/>
      <c r="CB191" s="325"/>
      <c r="CC191" s="325"/>
      <c r="CD191" s="325"/>
      <c r="CE191" s="325"/>
      <c r="CF191" s="325"/>
      <c r="CG191" s="325"/>
      <c r="CH191" s="325"/>
    </row>
    <row r="192" spans="1:86" s="323" customFormat="1" x14ac:dyDescent="0.25">
      <c r="A192" s="102"/>
      <c r="B192" s="102"/>
      <c r="C192" s="102"/>
      <c r="D192" s="102"/>
      <c r="E192" s="102"/>
      <c r="F192" s="102"/>
      <c r="G192" s="102"/>
      <c r="AH192" s="324"/>
      <c r="AI192" s="324"/>
      <c r="AP192" s="324"/>
      <c r="AQ192" s="324"/>
      <c r="BD192" s="324"/>
      <c r="BE192" s="324"/>
      <c r="BF192" s="324"/>
      <c r="BG192" s="324"/>
      <c r="BH192" s="324"/>
      <c r="BI192" s="324"/>
      <c r="BJ192" s="324"/>
      <c r="BK192" s="324"/>
      <c r="BL192" s="324"/>
      <c r="BM192" s="324"/>
      <c r="BN192" s="324"/>
      <c r="BO192" s="324"/>
      <c r="BW192" s="325"/>
      <c r="BX192" s="325"/>
      <c r="BY192" s="325"/>
      <c r="BZ192" s="325"/>
      <c r="CA192" s="325"/>
      <c r="CB192" s="325"/>
      <c r="CC192" s="325"/>
      <c r="CD192" s="325"/>
      <c r="CE192" s="325"/>
      <c r="CF192" s="325"/>
      <c r="CG192" s="325"/>
      <c r="CH192" s="325"/>
    </row>
    <row r="193" spans="1:86" s="323" customFormat="1" x14ac:dyDescent="0.25">
      <c r="A193" s="102"/>
      <c r="B193" s="102"/>
      <c r="C193" s="102"/>
      <c r="D193" s="102"/>
      <c r="E193" s="102"/>
      <c r="F193" s="102"/>
      <c r="G193" s="102"/>
      <c r="AH193" s="324"/>
      <c r="AI193" s="324"/>
      <c r="AP193" s="324"/>
      <c r="AQ193" s="324"/>
      <c r="BD193" s="324"/>
      <c r="BE193" s="324"/>
      <c r="BF193" s="324"/>
      <c r="BG193" s="324"/>
      <c r="BH193" s="324"/>
      <c r="BI193" s="324"/>
      <c r="BJ193" s="324"/>
      <c r="BK193" s="324"/>
      <c r="BL193" s="324"/>
      <c r="BM193" s="324"/>
      <c r="BN193" s="324"/>
      <c r="BO193" s="324"/>
      <c r="BW193" s="325"/>
      <c r="BX193" s="325"/>
      <c r="BY193" s="325"/>
      <c r="BZ193" s="325"/>
      <c r="CA193" s="325"/>
      <c r="CB193" s="325"/>
      <c r="CC193" s="325"/>
      <c r="CD193" s="325"/>
      <c r="CE193" s="325"/>
      <c r="CF193" s="325"/>
      <c r="CG193" s="325"/>
      <c r="CH193" s="325"/>
    </row>
    <row r="194" spans="1:86" s="323" customFormat="1" x14ac:dyDescent="0.25">
      <c r="A194" s="102"/>
      <c r="B194" s="102"/>
      <c r="C194" s="102"/>
      <c r="D194" s="102"/>
      <c r="E194" s="102"/>
      <c r="F194" s="102"/>
      <c r="G194" s="102"/>
      <c r="AH194" s="324"/>
      <c r="AI194" s="324"/>
      <c r="AP194" s="324"/>
      <c r="AQ194" s="324"/>
      <c r="BD194" s="324"/>
      <c r="BE194" s="324"/>
      <c r="BF194" s="324"/>
      <c r="BG194" s="324"/>
      <c r="BH194" s="324"/>
      <c r="BI194" s="324"/>
      <c r="BJ194" s="324"/>
      <c r="BK194" s="324"/>
      <c r="BL194" s="324"/>
      <c r="BM194" s="324"/>
      <c r="BN194" s="324"/>
      <c r="BO194" s="324"/>
      <c r="BW194" s="325"/>
      <c r="BX194" s="325"/>
      <c r="BY194" s="325"/>
      <c r="BZ194" s="325"/>
      <c r="CA194" s="325"/>
      <c r="CB194" s="325"/>
      <c r="CC194" s="325"/>
      <c r="CD194" s="325"/>
      <c r="CE194" s="325"/>
      <c r="CF194" s="325"/>
      <c r="CG194" s="325"/>
      <c r="CH194" s="325"/>
    </row>
    <row r="195" spans="1:86" s="323" customFormat="1" x14ac:dyDescent="0.25">
      <c r="A195" s="102"/>
      <c r="B195" s="102"/>
      <c r="C195" s="102"/>
      <c r="D195" s="102"/>
      <c r="E195" s="102"/>
      <c r="F195" s="102"/>
      <c r="G195" s="102"/>
      <c r="AH195" s="324"/>
      <c r="AI195" s="324"/>
      <c r="AP195" s="324"/>
      <c r="AQ195" s="324"/>
      <c r="BD195" s="324"/>
      <c r="BE195" s="324"/>
      <c r="BF195" s="324"/>
      <c r="BG195" s="324"/>
      <c r="BH195" s="324"/>
      <c r="BI195" s="324"/>
      <c r="BJ195" s="324"/>
      <c r="BK195" s="324"/>
      <c r="BL195" s="324"/>
      <c r="BM195" s="324"/>
      <c r="BN195" s="324"/>
      <c r="BO195" s="324"/>
      <c r="BW195" s="325"/>
      <c r="BX195" s="325"/>
      <c r="BY195" s="325"/>
      <c r="BZ195" s="325"/>
      <c r="CA195" s="325"/>
      <c r="CB195" s="325"/>
      <c r="CC195" s="325"/>
      <c r="CD195" s="325"/>
      <c r="CE195" s="325"/>
      <c r="CF195" s="325"/>
      <c r="CG195" s="325"/>
      <c r="CH195" s="325"/>
    </row>
    <row r="196" spans="1:86" s="323" customFormat="1" x14ac:dyDescent="0.25">
      <c r="A196" s="102"/>
      <c r="B196" s="102"/>
      <c r="C196" s="102"/>
      <c r="D196" s="102"/>
      <c r="E196" s="102"/>
      <c r="F196" s="102"/>
      <c r="G196" s="102"/>
      <c r="AH196" s="324"/>
      <c r="AI196" s="324"/>
      <c r="AP196" s="324"/>
      <c r="AQ196" s="324"/>
      <c r="BD196" s="324"/>
      <c r="BE196" s="324"/>
      <c r="BF196" s="324"/>
      <c r="BG196" s="324"/>
      <c r="BH196" s="324"/>
      <c r="BI196" s="324"/>
      <c r="BJ196" s="324"/>
      <c r="BK196" s="324"/>
      <c r="BL196" s="324"/>
      <c r="BM196" s="324"/>
      <c r="BN196" s="324"/>
      <c r="BO196" s="324"/>
      <c r="BW196" s="325"/>
      <c r="BX196" s="325"/>
      <c r="BY196" s="325"/>
      <c r="BZ196" s="325"/>
      <c r="CA196" s="325"/>
      <c r="CB196" s="325"/>
      <c r="CC196" s="325"/>
      <c r="CD196" s="325"/>
      <c r="CE196" s="325"/>
      <c r="CF196" s="325"/>
      <c r="CG196" s="325"/>
      <c r="CH196" s="325"/>
    </row>
    <row r="197" spans="1:86" s="323" customFormat="1" x14ac:dyDescent="0.25">
      <c r="A197" s="102"/>
      <c r="B197" s="102"/>
      <c r="C197" s="102"/>
      <c r="D197" s="102"/>
      <c r="E197" s="102"/>
      <c r="F197" s="102"/>
      <c r="G197" s="102"/>
      <c r="AH197" s="324"/>
      <c r="AI197" s="324"/>
      <c r="AP197" s="324"/>
      <c r="AQ197" s="324"/>
      <c r="BD197" s="324"/>
      <c r="BE197" s="324"/>
      <c r="BF197" s="324"/>
      <c r="BG197" s="324"/>
      <c r="BH197" s="324"/>
      <c r="BI197" s="324"/>
      <c r="BJ197" s="324"/>
      <c r="BK197" s="324"/>
      <c r="BL197" s="324"/>
      <c r="BM197" s="324"/>
      <c r="BN197" s="324"/>
      <c r="BO197" s="324"/>
      <c r="BW197" s="325"/>
      <c r="BX197" s="325"/>
      <c r="BY197" s="325"/>
      <c r="BZ197" s="325"/>
      <c r="CA197" s="325"/>
      <c r="CB197" s="325"/>
      <c r="CC197" s="325"/>
      <c r="CD197" s="325"/>
      <c r="CE197" s="325"/>
      <c r="CF197" s="325"/>
      <c r="CG197" s="325"/>
      <c r="CH197" s="325"/>
    </row>
    <row r="198" spans="1:86" s="323" customFormat="1" x14ac:dyDescent="0.25">
      <c r="A198" s="102"/>
      <c r="B198" s="102"/>
      <c r="C198" s="102"/>
      <c r="D198" s="102"/>
      <c r="E198" s="102"/>
      <c r="F198" s="102"/>
      <c r="G198" s="102"/>
      <c r="AH198" s="324"/>
      <c r="AI198" s="324"/>
      <c r="AP198" s="324"/>
      <c r="AQ198" s="324"/>
      <c r="BD198" s="324"/>
      <c r="BE198" s="324"/>
      <c r="BF198" s="324"/>
      <c r="BG198" s="324"/>
      <c r="BH198" s="324"/>
      <c r="BI198" s="324"/>
      <c r="BJ198" s="324"/>
      <c r="BK198" s="324"/>
      <c r="BL198" s="324"/>
      <c r="BM198" s="324"/>
      <c r="BN198" s="324"/>
      <c r="BO198" s="324"/>
      <c r="BW198" s="325"/>
      <c r="BX198" s="325"/>
      <c r="BY198" s="325"/>
      <c r="BZ198" s="325"/>
      <c r="CA198" s="325"/>
      <c r="CB198" s="325"/>
      <c r="CC198" s="325"/>
      <c r="CD198" s="325"/>
      <c r="CE198" s="325"/>
      <c r="CF198" s="325"/>
      <c r="CG198" s="325"/>
      <c r="CH198" s="325"/>
    </row>
    <row r="199" spans="1:86" s="323" customFormat="1" x14ac:dyDescent="0.25">
      <c r="A199" s="102"/>
      <c r="B199" s="102"/>
      <c r="C199" s="102"/>
      <c r="D199" s="102"/>
      <c r="E199" s="102"/>
      <c r="F199" s="102"/>
      <c r="G199" s="102"/>
      <c r="AH199" s="324"/>
      <c r="AI199" s="324"/>
      <c r="AP199" s="324"/>
      <c r="AQ199" s="324"/>
      <c r="BD199" s="324"/>
      <c r="BE199" s="324"/>
      <c r="BF199" s="324"/>
      <c r="BG199" s="324"/>
      <c r="BH199" s="324"/>
      <c r="BI199" s="324"/>
      <c r="BJ199" s="324"/>
      <c r="BK199" s="324"/>
      <c r="BL199" s="324"/>
      <c r="BM199" s="324"/>
      <c r="BN199" s="324"/>
      <c r="BO199" s="324"/>
      <c r="BW199" s="325"/>
      <c r="BX199" s="325"/>
      <c r="BY199" s="325"/>
      <c r="BZ199" s="325"/>
      <c r="CA199" s="325"/>
      <c r="CB199" s="325"/>
      <c r="CC199" s="325"/>
      <c r="CD199" s="325"/>
      <c r="CE199" s="325"/>
      <c r="CF199" s="325"/>
      <c r="CG199" s="325"/>
      <c r="CH199" s="325"/>
    </row>
    <row r="200" spans="1:86" s="323" customFormat="1" x14ac:dyDescent="0.25">
      <c r="A200" s="102"/>
      <c r="B200" s="102"/>
      <c r="C200" s="102"/>
      <c r="D200" s="102"/>
      <c r="E200" s="102"/>
      <c r="F200" s="102"/>
      <c r="G200" s="102"/>
      <c r="AH200" s="324"/>
      <c r="AI200" s="324"/>
      <c r="AP200" s="324"/>
      <c r="AQ200" s="324"/>
      <c r="BD200" s="324"/>
      <c r="BE200" s="324"/>
      <c r="BF200" s="324"/>
      <c r="BG200" s="324"/>
      <c r="BH200" s="324"/>
      <c r="BI200" s="324"/>
      <c r="BJ200" s="324"/>
      <c r="BK200" s="324"/>
      <c r="BL200" s="324"/>
      <c r="BM200" s="324"/>
      <c r="BN200" s="324"/>
      <c r="BO200" s="324"/>
      <c r="BW200" s="325"/>
      <c r="BX200" s="325"/>
      <c r="BY200" s="325"/>
      <c r="BZ200" s="325"/>
      <c r="CA200" s="325"/>
      <c r="CB200" s="325"/>
      <c r="CC200" s="325"/>
      <c r="CD200" s="325"/>
      <c r="CE200" s="325"/>
      <c r="CF200" s="325"/>
      <c r="CG200" s="325"/>
      <c r="CH200" s="325"/>
    </row>
    <row r="201" spans="1:86" s="323" customFormat="1" x14ac:dyDescent="0.25">
      <c r="A201" s="102"/>
      <c r="B201" s="102"/>
      <c r="C201" s="102"/>
      <c r="D201" s="102"/>
      <c r="E201" s="102"/>
      <c r="F201" s="102"/>
      <c r="G201" s="102"/>
      <c r="AH201" s="324"/>
      <c r="AI201" s="324"/>
      <c r="AP201" s="324"/>
      <c r="AQ201" s="324"/>
      <c r="BD201" s="324"/>
      <c r="BE201" s="324"/>
      <c r="BF201" s="324"/>
      <c r="BG201" s="324"/>
      <c r="BH201" s="324"/>
      <c r="BI201" s="324"/>
      <c r="BJ201" s="324"/>
      <c r="BK201" s="324"/>
      <c r="BL201" s="324"/>
      <c r="BM201" s="324"/>
      <c r="BN201" s="324"/>
      <c r="BO201" s="324"/>
      <c r="BW201" s="325"/>
      <c r="BX201" s="325"/>
      <c r="BY201" s="325"/>
      <c r="BZ201" s="325"/>
      <c r="CA201" s="325"/>
      <c r="CB201" s="325"/>
      <c r="CC201" s="325"/>
      <c r="CD201" s="325"/>
      <c r="CE201" s="325"/>
      <c r="CF201" s="325"/>
      <c r="CG201" s="325"/>
      <c r="CH201" s="325"/>
    </row>
    <row r="202" spans="1:86" s="323" customFormat="1" x14ac:dyDescent="0.25">
      <c r="A202" s="102"/>
      <c r="B202" s="102"/>
      <c r="C202" s="102"/>
      <c r="D202" s="102"/>
      <c r="E202" s="102"/>
      <c r="F202" s="102"/>
      <c r="G202" s="102"/>
      <c r="AH202" s="324"/>
      <c r="AI202" s="324"/>
      <c r="AP202" s="324"/>
      <c r="AQ202" s="324"/>
      <c r="BD202" s="324"/>
      <c r="BE202" s="324"/>
      <c r="BF202" s="324"/>
      <c r="BG202" s="324"/>
      <c r="BH202" s="324"/>
      <c r="BI202" s="324"/>
      <c r="BJ202" s="324"/>
      <c r="BK202" s="324"/>
      <c r="BL202" s="324"/>
      <c r="BM202" s="324"/>
      <c r="BN202" s="324"/>
      <c r="BO202" s="324"/>
      <c r="BW202" s="325"/>
      <c r="BX202" s="325"/>
      <c r="BY202" s="325"/>
      <c r="BZ202" s="325"/>
      <c r="CA202" s="325"/>
      <c r="CB202" s="325"/>
      <c r="CC202" s="325"/>
      <c r="CD202" s="325"/>
      <c r="CE202" s="325"/>
      <c r="CF202" s="325"/>
      <c r="CG202" s="325"/>
      <c r="CH202" s="325"/>
    </row>
    <row r="203" spans="1:86" s="323" customFormat="1" x14ac:dyDescent="0.25">
      <c r="A203" s="102"/>
      <c r="B203" s="102"/>
      <c r="C203" s="102"/>
      <c r="D203" s="102"/>
      <c r="E203" s="102"/>
      <c r="F203" s="102"/>
      <c r="G203" s="102"/>
      <c r="AH203" s="324"/>
      <c r="AI203" s="324"/>
      <c r="AP203" s="324"/>
      <c r="AQ203" s="324"/>
      <c r="BD203" s="324"/>
      <c r="BE203" s="324"/>
      <c r="BF203" s="324"/>
      <c r="BG203" s="324"/>
      <c r="BH203" s="324"/>
      <c r="BI203" s="324"/>
      <c r="BJ203" s="324"/>
      <c r="BK203" s="324"/>
      <c r="BL203" s="324"/>
      <c r="BM203" s="324"/>
      <c r="BN203" s="324"/>
      <c r="BO203" s="324"/>
      <c r="BW203" s="325"/>
      <c r="BX203" s="325"/>
      <c r="BY203" s="325"/>
      <c r="BZ203" s="325"/>
      <c r="CA203" s="325"/>
      <c r="CB203" s="325"/>
      <c r="CC203" s="325"/>
      <c r="CD203" s="325"/>
      <c r="CE203" s="325"/>
      <c r="CF203" s="325"/>
      <c r="CG203" s="325"/>
      <c r="CH203" s="325"/>
    </row>
    <row r="204" spans="1:86" s="323" customFormat="1" x14ac:dyDescent="0.25">
      <c r="A204" s="102"/>
      <c r="B204" s="102"/>
      <c r="C204" s="102"/>
      <c r="D204" s="102"/>
      <c r="E204" s="102"/>
      <c r="F204" s="102"/>
      <c r="G204" s="102"/>
      <c r="AH204" s="324"/>
      <c r="AI204" s="324"/>
      <c r="AP204" s="324"/>
      <c r="AQ204" s="324"/>
      <c r="BD204" s="324"/>
      <c r="BE204" s="324"/>
      <c r="BF204" s="324"/>
      <c r="BG204" s="324"/>
      <c r="BH204" s="324"/>
      <c r="BI204" s="324"/>
      <c r="BJ204" s="324"/>
      <c r="BK204" s="324"/>
      <c r="BL204" s="324"/>
      <c r="BM204" s="324"/>
      <c r="BN204" s="324"/>
      <c r="BO204" s="324"/>
      <c r="BW204" s="325"/>
      <c r="BX204" s="325"/>
      <c r="BY204" s="325"/>
      <c r="BZ204" s="325"/>
      <c r="CA204" s="325"/>
      <c r="CB204" s="325"/>
      <c r="CC204" s="325"/>
      <c r="CD204" s="325"/>
      <c r="CE204" s="325"/>
      <c r="CF204" s="325"/>
      <c r="CG204" s="325"/>
      <c r="CH204" s="325"/>
    </row>
    <row r="205" spans="1:86" s="323" customFormat="1" x14ac:dyDescent="0.25">
      <c r="A205" s="102"/>
      <c r="B205" s="102"/>
      <c r="C205" s="102"/>
      <c r="D205" s="102"/>
      <c r="E205" s="102"/>
      <c r="F205" s="102"/>
      <c r="G205" s="102"/>
      <c r="AH205" s="324"/>
      <c r="AI205" s="324"/>
      <c r="AP205" s="324"/>
      <c r="AQ205" s="324"/>
      <c r="BD205" s="324"/>
      <c r="BE205" s="324"/>
      <c r="BF205" s="324"/>
      <c r="BG205" s="324"/>
      <c r="BH205" s="324"/>
      <c r="BI205" s="324"/>
      <c r="BJ205" s="324"/>
      <c r="BK205" s="324"/>
      <c r="BL205" s="324"/>
      <c r="BM205" s="324"/>
      <c r="BN205" s="324"/>
      <c r="BO205" s="324"/>
      <c r="BW205" s="325"/>
      <c r="BX205" s="325"/>
      <c r="BY205" s="325"/>
      <c r="BZ205" s="325"/>
      <c r="CA205" s="325"/>
      <c r="CB205" s="325"/>
      <c r="CC205" s="325"/>
      <c r="CD205" s="325"/>
      <c r="CE205" s="325"/>
      <c r="CF205" s="325"/>
      <c r="CG205" s="325"/>
      <c r="CH205" s="325"/>
    </row>
    <row r="206" spans="1:86" s="323" customFormat="1" x14ac:dyDescent="0.25">
      <c r="A206" s="102"/>
      <c r="B206" s="102"/>
      <c r="C206" s="102"/>
      <c r="D206" s="102"/>
      <c r="E206" s="102"/>
      <c r="F206" s="102"/>
      <c r="G206" s="102"/>
      <c r="AH206" s="324"/>
      <c r="AI206" s="324"/>
      <c r="AP206" s="324"/>
      <c r="AQ206" s="324"/>
      <c r="BD206" s="324"/>
      <c r="BE206" s="324"/>
      <c r="BF206" s="324"/>
      <c r="BG206" s="324"/>
      <c r="BH206" s="324"/>
      <c r="BI206" s="324"/>
      <c r="BJ206" s="324"/>
      <c r="BK206" s="324"/>
      <c r="BL206" s="324"/>
      <c r="BM206" s="324"/>
      <c r="BN206" s="324"/>
      <c r="BO206" s="324"/>
      <c r="BW206" s="325"/>
      <c r="BX206" s="325"/>
      <c r="BY206" s="325"/>
      <c r="BZ206" s="325"/>
      <c r="CA206" s="325"/>
      <c r="CB206" s="325"/>
      <c r="CC206" s="325"/>
      <c r="CD206" s="325"/>
      <c r="CE206" s="325"/>
      <c r="CF206" s="325"/>
      <c r="CG206" s="325"/>
      <c r="CH206" s="325"/>
    </row>
    <row r="207" spans="1:86" s="323" customFormat="1" x14ac:dyDescent="0.25">
      <c r="A207" s="102"/>
      <c r="B207" s="102"/>
      <c r="C207" s="102"/>
      <c r="D207" s="102"/>
      <c r="E207" s="102"/>
      <c r="F207" s="102"/>
      <c r="G207" s="102"/>
      <c r="AH207" s="324"/>
      <c r="AI207" s="324"/>
      <c r="AP207" s="324"/>
      <c r="AQ207" s="324"/>
      <c r="BD207" s="324"/>
      <c r="BE207" s="324"/>
      <c r="BF207" s="324"/>
      <c r="BG207" s="324"/>
      <c r="BH207" s="324"/>
      <c r="BI207" s="324"/>
      <c r="BJ207" s="324"/>
      <c r="BK207" s="324"/>
      <c r="BL207" s="324"/>
      <c r="BM207" s="324"/>
      <c r="BN207" s="324"/>
      <c r="BO207" s="324"/>
      <c r="BW207" s="325"/>
      <c r="BX207" s="325"/>
      <c r="BY207" s="325"/>
      <c r="BZ207" s="325"/>
      <c r="CA207" s="325"/>
      <c r="CB207" s="325"/>
      <c r="CC207" s="325"/>
      <c r="CD207" s="325"/>
      <c r="CE207" s="325"/>
      <c r="CF207" s="325"/>
      <c r="CG207" s="325"/>
      <c r="CH207" s="325"/>
    </row>
    <row r="208" spans="1:86" s="323" customFormat="1" x14ac:dyDescent="0.25">
      <c r="A208" s="102"/>
      <c r="B208" s="102"/>
      <c r="C208" s="102"/>
      <c r="D208" s="102"/>
      <c r="E208" s="102"/>
      <c r="F208" s="102"/>
      <c r="G208" s="102"/>
      <c r="AH208" s="324"/>
      <c r="AI208" s="324"/>
      <c r="AP208" s="324"/>
      <c r="AQ208" s="324"/>
      <c r="BD208" s="324"/>
      <c r="BE208" s="324"/>
      <c r="BF208" s="324"/>
      <c r="BG208" s="324"/>
      <c r="BH208" s="324"/>
      <c r="BI208" s="324"/>
      <c r="BJ208" s="324"/>
      <c r="BK208" s="324"/>
      <c r="BL208" s="324"/>
      <c r="BM208" s="324"/>
      <c r="BN208" s="324"/>
      <c r="BO208" s="324"/>
      <c r="BW208" s="325"/>
      <c r="BX208" s="325"/>
      <c r="BY208" s="325"/>
      <c r="BZ208" s="325"/>
      <c r="CA208" s="325"/>
      <c r="CB208" s="325"/>
      <c r="CC208" s="325"/>
      <c r="CD208" s="325"/>
      <c r="CE208" s="325"/>
      <c r="CF208" s="325"/>
      <c r="CG208" s="325"/>
      <c r="CH208" s="325"/>
    </row>
    <row r="209" spans="1:86" s="323" customFormat="1" x14ac:dyDescent="0.25">
      <c r="A209" s="102"/>
      <c r="B209" s="102"/>
      <c r="C209" s="102"/>
      <c r="D209" s="102"/>
      <c r="E209" s="102"/>
      <c r="F209" s="102"/>
      <c r="G209" s="102"/>
      <c r="AH209" s="324"/>
      <c r="AI209" s="324"/>
      <c r="AP209" s="324"/>
      <c r="AQ209" s="324"/>
      <c r="BD209" s="324"/>
      <c r="BE209" s="324"/>
      <c r="BF209" s="324"/>
      <c r="BG209" s="324"/>
      <c r="BH209" s="324"/>
      <c r="BI209" s="324"/>
      <c r="BJ209" s="324"/>
      <c r="BK209" s="324"/>
      <c r="BL209" s="324"/>
      <c r="BM209" s="324"/>
      <c r="BN209" s="324"/>
      <c r="BO209" s="324"/>
      <c r="BW209" s="325"/>
      <c r="BX209" s="325"/>
      <c r="BY209" s="325"/>
      <c r="BZ209" s="325"/>
      <c r="CA209" s="325"/>
      <c r="CB209" s="325"/>
      <c r="CC209" s="325"/>
      <c r="CD209" s="325"/>
      <c r="CE209" s="325"/>
      <c r="CF209" s="325"/>
      <c r="CG209" s="325"/>
      <c r="CH209" s="325"/>
    </row>
    <row r="210" spans="1:86" s="323" customFormat="1" x14ac:dyDescent="0.25">
      <c r="A210" s="102"/>
      <c r="B210" s="102"/>
      <c r="C210" s="102"/>
      <c r="D210" s="102"/>
      <c r="E210" s="102"/>
      <c r="F210" s="102"/>
      <c r="G210" s="102"/>
      <c r="AH210" s="324"/>
      <c r="AI210" s="324"/>
      <c r="AP210" s="324"/>
      <c r="AQ210" s="324"/>
      <c r="BD210" s="324"/>
      <c r="BE210" s="324"/>
      <c r="BF210" s="324"/>
      <c r="BG210" s="324"/>
      <c r="BH210" s="324"/>
      <c r="BI210" s="324"/>
      <c r="BJ210" s="324"/>
      <c r="BK210" s="324"/>
      <c r="BL210" s="324"/>
      <c r="BM210" s="324"/>
      <c r="BN210" s="324"/>
      <c r="BO210" s="324"/>
      <c r="BW210" s="325"/>
      <c r="BX210" s="325"/>
      <c r="BY210" s="325"/>
      <c r="BZ210" s="325"/>
      <c r="CA210" s="325"/>
      <c r="CB210" s="325"/>
      <c r="CC210" s="325"/>
      <c r="CD210" s="325"/>
      <c r="CE210" s="325"/>
      <c r="CF210" s="325"/>
      <c r="CG210" s="325"/>
      <c r="CH210" s="325"/>
    </row>
    <row r="211" spans="1:86" s="323" customFormat="1" x14ac:dyDescent="0.25">
      <c r="A211" s="102"/>
      <c r="B211" s="102"/>
      <c r="C211" s="102"/>
      <c r="D211" s="102"/>
      <c r="E211" s="102"/>
      <c r="F211" s="102"/>
      <c r="G211" s="102"/>
      <c r="AH211" s="324"/>
      <c r="AI211" s="324"/>
      <c r="AP211" s="324"/>
      <c r="AQ211" s="324"/>
      <c r="BD211" s="324"/>
      <c r="BE211" s="324"/>
      <c r="BF211" s="324"/>
      <c r="BG211" s="324"/>
      <c r="BH211" s="324"/>
      <c r="BI211" s="324"/>
      <c r="BJ211" s="324"/>
      <c r="BK211" s="324"/>
      <c r="BL211" s="324"/>
      <c r="BM211" s="324"/>
      <c r="BN211" s="324"/>
      <c r="BO211" s="324"/>
      <c r="BW211" s="325"/>
      <c r="BX211" s="325"/>
      <c r="BY211" s="325"/>
      <c r="BZ211" s="325"/>
      <c r="CA211" s="325"/>
      <c r="CB211" s="325"/>
      <c r="CC211" s="325"/>
      <c r="CD211" s="325"/>
      <c r="CE211" s="325"/>
      <c r="CF211" s="325"/>
      <c r="CG211" s="325"/>
      <c r="CH211" s="325"/>
    </row>
    <row r="212" spans="1:86" s="323" customFormat="1" x14ac:dyDescent="0.25">
      <c r="A212" s="102"/>
      <c r="B212" s="102"/>
      <c r="C212" s="102"/>
      <c r="D212" s="102"/>
      <c r="E212" s="102"/>
      <c r="F212" s="102"/>
      <c r="G212" s="102"/>
      <c r="AH212" s="324"/>
      <c r="AI212" s="324"/>
      <c r="AP212" s="324"/>
      <c r="AQ212" s="324"/>
      <c r="BD212" s="324"/>
      <c r="BE212" s="324"/>
      <c r="BF212" s="324"/>
      <c r="BG212" s="324"/>
      <c r="BH212" s="324"/>
      <c r="BI212" s="324"/>
      <c r="BJ212" s="324"/>
      <c r="BK212" s="324"/>
      <c r="BL212" s="324"/>
      <c r="BM212" s="324"/>
      <c r="BN212" s="324"/>
      <c r="BO212" s="324"/>
      <c r="BW212" s="325"/>
      <c r="BX212" s="325"/>
      <c r="BY212" s="325"/>
      <c r="BZ212" s="325"/>
      <c r="CA212" s="325"/>
      <c r="CB212" s="325"/>
      <c r="CC212" s="325"/>
      <c r="CD212" s="325"/>
      <c r="CE212" s="325"/>
      <c r="CF212" s="325"/>
      <c r="CG212" s="325"/>
      <c r="CH212" s="325"/>
    </row>
    <row r="213" spans="1:86" s="323" customFormat="1" x14ac:dyDescent="0.25">
      <c r="A213" s="102"/>
      <c r="B213" s="102"/>
      <c r="C213" s="102"/>
      <c r="D213" s="102"/>
      <c r="E213" s="102"/>
      <c r="F213" s="102"/>
      <c r="G213" s="102"/>
      <c r="AH213" s="324"/>
      <c r="AI213" s="324"/>
      <c r="AP213" s="324"/>
      <c r="AQ213" s="324"/>
      <c r="BD213" s="324"/>
      <c r="BE213" s="324"/>
      <c r="BF213" s="324"/>
      <c r="BG213" s="324"/>
      <c r="BH213" s="324"/>
      <c r="BI213" s="324"/>
      <c r="BJ213" s="324"/>
      <c r="BK213" s="324"/>
      <c r="BL213" s="324"/>
      <c r="BM213" s="324"/>
      <c r="BN213" s="324"/>
      <c r="BO213" s="324"/>
      <c r="BW213" s="325"/>
      <c r="BX213" s="325"/>
      <c r="BY213" s="325"/>
      <c r="BZ213" s="325"/>
      <c r="CA213" s="325"/>
      <c r="CB213" s="325"/>
      <c r="CC213" s="325"/>
      <c r="CD213" s="325"/>
      <c r="CE213" s="325"/>
      <c r="CF213" s="325"/>
      <c r="CG213" s="325"/>
      <c r="CH213" s="325"/>
    </row>
    <row r="214" spans="1:86" s="323" customFormat="1" x14ac:dyDescent="0.25">
      <c r="A214" s="102"/>
      <c r="B214" s="102"/>
      <c r="C214" s="102"/>
      <c r="D214" s="102"/>
      <c r="E214" s="102"/>
      <c r="F214" s="102"/>
      <c r="G214" s="102"/>
      <c r="AH214" s="324"/>
      <c r="AI214" s="324"/>
      <c r="AP214" s="324"/>
      <c r="AQ214" s="324"/>
      <c r="BD214" s="324"/>
      <c r="BE214" s="324"/>
      <c r="BF214" s="324"/>
      <c r="BG214" s="324"/>
      <c r="BH214" s="324"/>
      <c r="BI214" s="324"/>
      <c r="BJ214" s="324"/>
      <c r="BK214" s="324"/>
      <c r="BL214" s="324"/>
      <c r="BM214" s="324"/>
      <c r="BN214" s="324"/>
      <c r="BO214" s="324"/>
      <c r="BW214" s="325"/>
      <c r="BX214" s="325"/>
      <c r="BY214" s="325"/>
      <c r="BZ214" s="325"/>
      <c r="CA214" s="325"/>
      <c r="CB214" s="325"/>
      <c r="CC214" s="325"/>
      <c r="CD214" s="325"/>
      <c r="CE214" s="325"/>
      <c r="CF214" s="325"/>
      <c r="CG214" s="325"/>
      <c r="CH214" s="325"/>
    </row>
    <row r="215" spans="1:86" s="323" customFormat="1" x14ac:dyDescent="0.25">
      <c r="A215" s="102"/>
      <c r="B215" s="102"/>
      <c r="C215" s="102"/>
      <c r="D215" s="102"/>
      <c r="E215" s="102"/>
      <c r="F215" s="102"/>
      <c r="G215" s="102"/>
      <c r="AH215" s="324"/>
      <c r="AI215" s="324"/>
      <c r="AP215" s="324"/>
      <c r="AQ215" s="324"/>
      <c r="BD215" s="324"/>
      <c r="BE215" s="324"/>
      <c r="BF215" s="324"/>
      <c r="BG215" s="324"/>
      <c r="BH215" s="324"/>
      <c r="BI215" s="324"/>
      <c r="BJ215" s="324"/>
      <c r="BK215" s="324"/>
      <c r="BL215" s="324"/>
      <c r="BM215" s="324"/>
      <c r="BN215" s="324"/>
      <c r="BO215" s="324"/>
      <c r="BW215" s="325"/>
      <c r="BX215" s="325"/>
      <c r="BY215" s="325"/>
      <c r="BZ215" s="325"/>
      <c r="CA215" s="325"/>
      <c r="CB215" s="325"/>
      <c r="CC215" s="325"/>
      <c r="CD215" s="325"/>
      <c r="CE215" s="325"/>
      <c r="CF215" s="325"/>
      <c r="CG215" s="325"/>
      <c r="CH215" s="325"/>
    </row>
    <row r="216" spans="1:86" s="323" customFormat="1" x14ac:dyDescent="0.25">
      <c r="A216" s="102"/>
      <c r="B216" s="102"/>
      <c r="C216" s="102"/>
      <c r="D216" s="102"/>
      <c r="E216" s="102"/>
      <c r="F216" s="102"/>
      <c r="G216" s="102"/>
      <c r="AH216" s="324"/>
      <c r="AI216" s="324"/>
      <c r="AP216" s="324"/>
      <c r="AQ216" s="324"/>
      <c r="BD216" s="324"/>
      <c r="BE216" s="324"/>
      <c r="BF216" s="324"/>
      <c r="BG216" s="324"/>
      <c r="BH216" s="324"/>
      <c r="BI216" s="324"/>
      <c r="BJ216" s="324"/>
      <c r="BK216" s="324"/>
      <c r="BL216" s="324"/>
      <c r="BM216" s="324"/>
      <c r="BN216" s="324"/>
      <c r="BO216" s="324"/>
      <c r="BW216" s="325"/>
      <c r="BX216" s="325"/>
      <c r="BY216" s="325"/>
      <c r="BZ216" s="325"/>
      <c r="CA216" s="325"/>
      <c r="CB216" s="325"/>
      <c r="CC216" s="325"/>
      <c r="CD216" s="325"/>
      <c r="CE216" s="325"/>
      <c r="CF216" s="325"/>
      <c r="CG216" s="325"/>
      <c r="CH216" s="325"/>
    </row>
    <row r="217" spans="1:86" s="323" customFormat="1" x14ac:dyDescent="0.25">
      <c r="A217" s="102"/>
      <c r="B217" s="102"/>
      <c r="C217" s="102"/>
      <c r="D217" s="102"/>
      <c r="E217" s="102"/>
      <c r="F217" s="102"/>
      <c r="G217" s="102"/>
      <c r="AH217" s="324"/>
      <c r="AI217" s="324"/>
      <c r="AP217" s="324"/>
      <c r="AQ217" s="324"/>
      <c r="BD217" s="324"/>
      <c r="BE217" s="324"/>
      <c r="BF217" s="324"/>
      <c r="BG217" s="324"/>
      <c r="BH217" s="324"/>
      <c r="BI217" s="324"/>
      <c r="BJ217" s="324"/>
      <c r="BK217" s="324"/>
      <c r="BL217" s="324"/>
      <c r="BM217" s="324"/>
      <c r="BN217" s="324"/>
      <c r="BO217" s="324"/>
      <c r="BW217" s="325"/>
      <c r="BX217" s="325"/>
      <c r="BY217" s="325"/>
      <c r="BZ217" s="325"/>
      <c r="CA217" s="325"/>
      <c r="CB217" s="325"/>
      <c r="CC217" s="325"/>
      <c r="CD217" s="325"/>
      <c r="CE217" s="325"/>
      <c r="CF217" s="325"/>
      <c r="CG217" s="325"/>
      <c r="CH217" s="325"/>
    </row>
    <row r="218" spans="1:86" s="323" customFormat="1" x14ac:dyDescent="0.25">
      <c r="A218" s="102"/>
      <c r="B218" s="102"/>
      <c r="C218" s="102"/>
      <c r="D218" s="102"/>
      <c r="E218" s="102"/>
      <c r="F218" s="102"/>
      <c r="G218" s="102"/>
      <c r="AH218" s="324"/>
      <c r="AI218" s="324"/>
      <c r="AP218" s="324"/>
      <c r="AQ218" s="324"/>
      <c r="BD218" s="324"/>
      <c r="BE218" s="324"/>
      <c r="BF218" s="324"/>
      <c r="BG218" s="324"/>
      <c r="BH218" s="324"/>
      <c r="BI218" s="324"/>
      <c r="BJ218" s="324"/>
      <c r="BK218" s="324"/>
      <c r="BL218" s="324"/>
      <c r="BM218" s="324"/>
      <c r="BN218" s="324"/>
      <c r="BO218" s="324"/>
      <c r="BW218" s="325"/>
      <c r="BX218" s="325"/>
      <c r="BY218" s="325"/>
      <c r="BZ218" s="325"/>
      <c r="CA218" s="325"/>
      <c r="CB218" s="325"/>
      <c r="CC218" s="325"/>
      <c r="CD218" s="325"/>
      <c r="CE218" s="325"/>
      <c r="CF218" s="325"/>
      <c r="CG218" s="325"/>
      <c r="CH218" s="325"/>
    </row>
    <row r="219" spans="1:86" s="323" customFormat="1" x14ac:dyDescent="0.25">
      <c r="A219" s="102"/>
      <c r="B219" s="102"/>
      <c r="C219" s="102"/>
      <c r="D219" s="102"/>
      <c r="E219" s="102"/>
      <c r="F219" s="102"/>
      <c r="G219" s="102"/>
      <c r="AH219" s="324"/>
      <c r="AI219" s="324"/>
      <c r="AP219" s="324"/>
      <c r="AQ219" s="324"/>
      <c r="BD219" s="324"/>
      <c r="BE219" s="324"/>
      <c r="BF219" s="324"/>
      <c r="BG219" s="324"/>
      <c r="BH219" s="324"/>
      <c r="BI219" s="324"/>
      <c r="BJ219" s="324"/>
      <c r="BK219" s="324"/>
      <c r="BL219" s="324"/>
      <c r="BM219" s="324"/>
      <c r="BN219" s="324"/>
      <c r="BO219" s="324"/>
      <c r="BW219" s="325"/>
      <c r="BX219" s="325"/>
      <c r="BY219" s="325"/>
      <c r="BZ219" s="325"/>
      <c r="CA219" s="325"/>
      <c r="CB219" s="325"/>
      <c r="CC219" s="325"/>
      <c r="CD219" s="325"/>
      <c r="CE219" s="325"/>
      <c r="CF219" s="325"/>
      <c r="CG219" s="325"/>
      <c r="CH219" s="325"/>
    </row>
    <row r="220" spans="1:86" s="323" customFormat="1" x14ac:dyDescent="0.25">
      <c r="A220" s="102"/>
      <c r="B220" s="102"/>
      <c r="C220" s="102"/>
      <c r="D220" s="102"/>
      <c r="E220" s="102"/>
      <c r="F220" s="102"/>
      <c r="G220" s="102"/>
      <c r="AH220" s="324"/>
      <c r="AI220" s="324"/>
      <c r="AP220" s="324"/>
      <c r="AQ220" s="324"/>
      <c r="BD220" s="324"/>
      <c r="BE220" s="324"/>
      <c r="BF220" s="324"/>
      <c r="BG220" s="324"/>
      <c r="BH220" s="324"/>
      <c r="BI220" s="324"/>
      <c r="BJ220" s="324"/>
      <c r="BK220" s="324"/>
      <c r="BL220" s="324"/>
      <c r="BM220" s="324"/>
      <c r="BN220" s="324"/>
      <c r="BO220" s="324"/>
      <c r="BW220" s="325"/>
      <c r="BX220" s="325"/>
      <c r="BY220" s="325"/>
      <c r="BZ220" s="325"/>
      <c r="CA220" s="325"/>
      <c r="CB220" s="325"/>
      <c r="CC220" s="325"/>
      <c r="CD220" s="325"/>
      <c r="CE220" s="325"/>
      <c r="CF220" s="325"/>
      <c r="CG220" s="325"/>
      <c r="CH220" s="325"/>
    </row>
    <row r="221" spans="1:86" s="323" customFormat="1" x14ac:dyDescent="0.25">
      <c r="A221" s="102"/>
      <c r="B221" s="102"/>
      <c r="C221" s="102"/>
      <c r="D221" s="102"/>
      <c r="E221" s="102"/>
      <c r="F221" s="102"/>
      <c r="G221" s="102"/>
      <c r="AH221" s="324"/>
      <c r="AI221" s="324"/>
      <c r="AP221" s="324"/>
      <c r="AQ221" s="324"/>
      <c r="BD221" s="324"/>
      <c r="BE221" s="324"/>
      <c r="BF221" s="324"/>
      <c r="BG221" s="324"/>
      <c r="BH221" s="324"/>
      <c r="BI221" s="324"/>
      <c r="BJ221" s="324"/>
      <c r="BK221" s="324"/>
      <c r="BL221" s="324"/>
      <c r="BM221" s="324"/>
      <c r="BN221" s="324"/>
      <c r="BO221" s="324"/>
      <c r="BW221" s="325"/>
      <c r="BX221" s="325"/>
      <c r="BY221" s="325"/>
      <c r="BZ221" s="325"/>
      <c r="CA221" s="325"/>
      <c r="CB221" s="325"/>
      <c r="CC221" s="325"/>
      <c r="CD221" s="325"/>
      <c r="CE221" s="325"/>
      <c r="CF221" s="325"/>
      <c r="CG221" s="325"/>
      <c r="CH221" s="325"/>
    </row>
    <row r="222" spans="1:86" s="323" customFormat="1" x14ac:dyDescent="0.25">
      <c r="A222" s="102"/>
      <c r="B222" s="102"/>
      <c r="C222" s="102"/>
      <c r="D222" s="102"/>
      <c r="E222" s="102"/>
      <c r="F222" s="102"/>
      <c r="G222" s="102"/>
      <c r="AH222" s="324"/>
      <c r="AI222" s="324"/>
      <c r="AP222" s="324"/>
      <c r="AQ222" s="324"/>
      <c r="BD222" s="324"/>
      <c r="BE222" s="324"/>
      <c r="BF222" s="324"/>
      <c r="BG222" s="324"/>
      <c r="BH222" s="324"/>
      <c r="BI222" s="324"/>
      <c r="BJ222" s="324"/>
      <c r="BK222" s="324"/>
      <c r="BL222" s="324"/>
      <c r="BM222" s="324"/>
      <c r="BN222" s="324"/>
      <c r="BO222" s="324"/>
      <c r="BW222" s="325"/>
      <c r="BX222" s="325"/>
      <c r="BY222" s="325"/>
      <c r="BZ222" s="325"/>
      <c r="CA222" s="325"/>
      <c r="CB222" s="325"/>
      <c r="CC222" s="325"/>
      <c r="CD222" s="325"/>
      <c r="CE222" s="325"/>
      <c r="CF222" s="325"/>
      <c r="CG222" s="325"/>
      <c r="CH222" s="325"/>
    </row>
    <row r="223" spans="1:86" s="323" customFormat="1" x14ac:dyDescent="0.25">
      <c r="A223" s="102"/>
      <c r="B223" s="102"/>
      <c r="C223" s="102"/>
      <c r="D223" s="102"/>
      <c r="E223" s="102"/>
      <c r="F223" s="102"/>
      <c r="G223" s="102"/>
      <c r="AH223" s="324"/>
      <c r="AI223" s="324"/>
      <c r="AP223" s="324"/>
      <c r="AQ223" s="324"/>
      <c r="BD223" s="324"/>
      <c r="BE223" s="324"/>
      <c r="BF223" s="324"/>
      <c r="BG223" s="324"/>
      <c r="BH223" s="324"/>
      <c r="BI223" s="324"/>
      <c r="BJ223" s="324"/>
      <c r="BK223" s="324"/>
      <c r="BL223" s="324"/>
      <c r="BM223" s="324"/>
      <c r="BN223" s="324"/>
      <c r="BO223" s="324"/>
      <c r="BW223" s="325"/>
      <c r="BX223" s="325"/>
      <c r="BY223" s="325"/>
      <c r="BZ223" s="325"/>
      <c r="CA223" s="325"/>
      <c r="CB223" s="325"/>
      <c r="CC223" s="325"/>
      <c r="CD223" s="325"/>
      <c r="CE223" s="325"/>
      <c r="CF223" s="325"/>
      <c r="CG223" s="325"/>
      <c r="CH223" s="325"/>
    </row>
    <row r="224" spans="1:86" s="323" customFormat="1" x14ac:dyDescent="0.25">
      <c r="A224" s="102"/>
      <c r="B224" s="102"/>
      <c r="C224" s="102"/>
      <c r="D224" s="102"/>
      <c r="E224" s="102"/>
      <c r="F224" s="102"/>
      <c r="G224" s="102"/>
      <c r="AH224" s="324"/>
      <c r="AI224" s="324"/>
      <c r="AP224" s="324"/>
      <c r="AQ224" s="324"/>
      <c r="BD224" s="324"/>
      <c r="BE224" s="324"/>
      <c r="BF224" s="324"/>
      <c r="BG224" s="324"/>
      <c r="BH224" s="324"/>
      <c r="BI224" s="324"/>
      <c r="BJ224" s="324"/>
      <c r="BK224" s="324"/>
      <c r="BL224" s="324"/>
      <c r="BM224" s="324"/>
      <c r="BN224" s="324"/>
      <c r="BO224" s="324"/>
      <c r="BW224" s="325"/>
      <c r="BX224" s="325"/>
      <c r="BY224" s="325"/>
      <c r="BZ224" s="325"/>
      <c r="CA224" s="325"/>
      <c r="CB224" s="325"/>
      <c r="CC224" s="325"/>
      <c r="CD224" s="325"/>
      <c r="CE224" s="325"/>
      <c r="CF224" s="325"/>
      <c r="CG224" s="325"/>
      <c r="CH224" s="325"/>
    </row>
    <row r="225" spans="1:86" s="323" customFormat="1" x14ac:dyDescent="0.25">
      <c r="A225" s="102"/>
      <c r="B225" s="102"/>
      <c r="C225" s="102"/>
      <c r="D225" s="102"/>
      <c r="E225" s="102"/>
      <c r="F225" s="102"/>
      <c r="G225" s="102"/>
      <c r="AH225" s="324"/>
      <c r="AI225" s="324"/>
      <c r="AP225" s="324"/>
      <c r="AQ225" s="324"/>
      <c r="BD225" s="324"/>
      <c r="BE225" s="324"/>
      <c r="BF225" s="324"/>
      <c r="BG225" s="324"/>
      <c r="BH225" s="324"/>
      <c r="BI225" s="324"/>
      <c r="BJ225" s="324"/>
      <c r="BK225" s="324"/>
      <c r="BL225" s="324"/>
      <c r="BM225" s="324"/>
      <c r="BN225" s="324"/>
      <c r="BO225" s="324"/>
      <c r="BW225" s="325"/>
      <c r="BX225" s="325"/>
      <c r="BY225" s="325"/>
      <c r="BZ225" s="325"/>
      <c r="CA225" s="325"/>
      <c r="CB225" s="325"/>
      <c r="CC225" s="325"/>
      <c r="CD225" s="325"/>
      <c r="CE225" s="325"/>
      <c r="CF225" s="325"/>
      <c r="CG225" s="325"/>
      <c r="CH225" s="325"/>
    </row>
    <row r="226" spans="1:86" s="323" customFormat="1" x14ac:dyDescent="0.25">
      <c r="A226" s="102"/>
      <c r="B226" s="102"/>
      <c r="C226" s="102"/>
      <c r="D226" s="102"/>
      <c r="E226" s="102"/>
      <c r="F226" s="102"/>
      <c r="G226" s="102"/>
      <c r="AH226" s="324"/>
      <c r="AI226" s="324"/>
      <c r="AP226" s="324"/>
      <c r="AQ226" s="324"/>
      <c r="BD226" s="324"/>
      <c r="BE226" s="324"/>
      <c r="BF226" s="324"/>
      <c r="BG226" s="324"/>
      <c r="BH226" s="324"/>
      <c r="BI226" s="324"/>
      <c r="BJ226" s="324"/>
      <c r="BK226" s="324"/>
      <c r="BL226" s="324"/>
      <c r="BM226" s="324"/>
      <c r="BN226" s="324"/>
      <c r="BO226" s="324"/>
      <c r="BW226" s="325"/>
      <c r="BX226" s="325"/>
      <c r="BY226" s="325"/>
      <c r="BZ226" s="325"/>
      <c r="CA226" s="325"/>
      <c r="CB226" s="325"/>
      <c r="CC226" s="325"/>
      <c r="CD226" s="325"/>
      <c r="CE226" s="325"/>
      <c r="CF226" s="325"/>
      <c r="CG226" s="325"/>
      <c r="CH226" s="325"/>
    </row>
    <row r="227" spans="1:86" s="323" customFormat="1" x14ac:dyDescent="0.25">
      <c r="A227" s="102"/>
      <c r="B227" s="102"/>
      <c r="C227" s="102"/>
      <c r="D227" s="102"/>
      <c r="E227" s="102"/>
      <c r="F227" s="102"/>
      <c r="G227" s="102"/>
      <c r="AH227" s="324"/>
      <c r="AI227" s="324"/>
      <c r="AP227" s="324"/>
      <c r="AQ227" s="324"/>
      <c r="BD227" s="324"/>
      <c r="BE227" s="324"/>
      <c r="BF227" s="324"/>
      <c r="BG227" s="324"/>
      <c r="BH227" s="324"/>
      <c r="BI227" s="324"/>
      <c r="BJ227" s="324"/>
      <c r="BK227" s="324"/>
      <c r="BL227" s="324"/>
      <c r="BM227" s="324"/>
      <c r="BN227" s="324"/>
      <c r="BO227" s="324"/>
      <c r="BW227" s="325"/>
      <c r="BX227" s="325"/>
      <c r="BY227" s="325"/>
      <c r="BZ227" s="325"/>
      <c r="CA227" s="325"/>
      <c r="CB227" s="325"/>
      <c r="CC227" s="325"/>
      <c r="CD227" s="325"/>
      <c r="CE227" s="325"/>
      <c r="CF227" s="325"/>
      <c r="CG227" s="325"/>
      <c r="CH227" s="325"/>
    </row>
    <row r="228" spans="1:86" s="323" customFormat="1" x14ac:dyDescent="0.25">
      <c r="A228" s="102"/>
      <c r="B228" s="102"/>
      <c r="C228" s="102"/>
      <c r="D228" s="102"/>
      <c r="E228" s="102"/>
      <c r="F228" s="102"/>
      <c r="G228" s="102"/>
      <c r="AH228" s="324"/>
      <c r="AI228" s="324"/>
      <c r="AP228" s="324"/>
      <c r="AQ228" s="324"/>
      <c r="BD228" s="324"/>
      <c r="BE228" s="324"/>
      <c r="BF228" s="324"/>
      <c r="BG228" s="324"/>
      <c r="BH228" s="324"/>
      <c r="BI228" s="324"/>
      <c r="BJ228" s="324"/>
      <c r="BK228" s="324"/>
      <c r="BL228" s="324"/>
      <c r="BM228" s="324"/>
      <c r="BN228" s="324"/>
      <c r="BO228" s="324"/>
      <c r="BW228" s="325"/>
      <c r="BX228" s="325"/>
      <c r="BY228" s="325"/>
      <c r="BZ228" s="325"/>
      <c r="CA228" s="325"/>
      <c r="CB228" s="325"/>
      <c r="CC228" s="325"/>
      <c r="CD228" s="325"/>
      <c r="CE228" s="325"/>
      <c r="CF228" s="325"/>
      <c r="CG228" s="325"/>
      <c r="CH228" s="325"/>
    </row>
    <row r="229" spans="1:86" s="323" customFormat="1" x14ac:dyDescent="0.25">
      <c r="A229" s="102"/>
      <c r="B229" s="102"/>
      <c r="C229" s="102"/>
      <c r="D229" s="102"/>
      <c r="E229" s="102"/>
      <c r="F229" s="102"/>
      <c r="G229" s="102"/>
      <c r="AH229" s="324"/>
      <c r="AI229" s="324"/>
      <c r="AP229" s="324"/>
      <c r="AQ229" s="324"/>
      <c r="BD229" s="324"/>
      <c r="BE229" s="324"/>
      <c r="BF229" s="324"/>
      <c r="BG229" s="324"/>
      <c r="BH229" s="324"/>
      <c r="BI229" s="324"/>
      <c r="BJ229" s="324"/>
      <c r="BK229" s="324"/>
      <c r="BL229" s="324"/>
      <c r="BM229" s="324"/>
      <c r="BN229" s="324"/>
      <c r="BO229" s="324"/>
      <c r="BW229" s="325"/>
      <c r="BX229" s="325"/>
      <c r="BY229" s="325"/>
      <c r="BZ229" s="325"/>
      <c r="CA229" s="325"/>
      <c r="CB229" s="325"/>
      <c r="CC229" s="325"/>
      <c r="CD229" s="325"/>
      <c r="CE229" s="325"/>
      <c r="CF229" s="325"/>
      <c r="CG229" s="325"/>
      <c r="CH229" s="325"/>
    </row>
    <row r="230" spans="1:86" s="323" customFormat="1" x14ac:dyDescent="0.25">
      <c r="A230" s="102"/>
      <c r="B230" s="102"/>
      <c r="C230" s="102"/>
      <c r="D230" s="102"/>
      <c r="E230" s="102"/>
      <c r="F230" s="102"/>
      <c r="G230" s="102"/>
      <c r="AH230" s="324"/>
      <c r="AI230" s="324"/>
      <c r="AP230" s="324"/>
      <c r="AQ230" s="324"/>
      <c r="BD230" s="324"/>
      <c r="BE230" s="324"/>
      <c r="BF230" s="324"/>
      <c r="BG230" s="324"/>
      <c r="BH230" s="324"/>
      <c r="BI230" s="324"/>
      <c r="BJ230" s="324"/>
      <c r="BK230" s="324"/>
      <c r="BL230" s="324"/>
      <c r="BM230" s="324"/>
      <c r="BN230" s="324"/>
      <c r="BO230" s="324"/>
      <c r="BW230" s="325"/>
      <c r="BX230" s="325"/>
      <c r="BY230" s="325"/>
      <c r="BZ230" s="325"/>
      <c r="CA230" s="325"/>
      <c r="CB230" s="325"/>
      <c r="CC230" s="325"/>
      <c r="CD230" s="325"/>
      <c r="CE230" s="325"/>
      <c r="CF230" s="325"/>
      <c r="CG230" s="325"/>
      <c r="CH230" s="325"/>
    </row>
    <row r="231" spans="1:86" s="323" customFormat="1" x14ac:dyDescent="0.25">
      <c r="A231" s="102"/>
      <c r="B231" s="102"/>
      <c r="C231" s="102"/>
      <c r="D231" s="102"/>
      <c r="E231" s="102"/>
      <c r="F231" s="102"/>
      <c r="G231" s="102"/>
      <c r="AH231" s="324"/>
      <c r="AI231" s="324"/>
      <c r="AP231" s="324"/>
      <c r="AQ231" s="324"/>
      <c r="BD231" s="324"/>
      <c r="BE231" s="324"/>
      <c r="BF231" s="324"/>
      <c r="BG231" s="324"/>
      <c r="BH231" s="324"/>
      <c r="BI231" s="324"/>
      <c r="BJ231" s="324"/>
      <c r="BK231" s="324"/>
      <c r="BL231" s="324"/>
      <c r="BM231" s="324"/>
      <c r="BN231" s="324"/>
      <c r="BO231" s="324"/>
      <c r="BW231" s="325"/>
      <c r="BX231" s="325"/>
      <c r="BY231" s="325"/>
      <c r="BZ231" s="325"/>
      <c r="CA231" s="325"/>
      <c r="CB231" s="325"/>
      <c r="CC231" s="325"/>
      <c r="CD231" s="325"/>
      <c r="CE231" s="325"/>
      <c r="CF231" s="325"/>
      <c r="CG231" s="325"/>
      <c r="CH231" s="325"/>
    </row>
    <row r="232" spans="1:86" s="323" customFormat="1" x14ac:dyDescent="0.25">
      <c r="A232" s="102"/>
      <c r="B232" s="102"/>
      <c r="C232" s="102"/>
      <c r="D232" s="102"/>
      <c r="E232" s="102"/>
      <c r="F232" s="102"/>
      <c r="G232" s="102"/>
      <c r="AH232" s="324"/>
      <c r="AI232" s="324"/>
      <c r="AP232" s="324"/>
      <c r="AQ232" s="324"/>
      <c r="BD232" s="324"/>
      <c r="BE232" s="324"/>
      <c r="BF232" s="324"/>
      <c r="BG232" s="324"/>
      <c r="BH232" s="324"/>
      <c r="BI232" s="324"/>
      <c r="BJ232" s="324"/>
      <c r="BK232" s="324"/>
      <c r="BL232" s="324"/>
      <c r="BM232" s="324"/>
      <c r="BN232" s="324"/>
      <c r="BO232" s="324"/>
      <c r="BW232" s="325"/>
      <c r="BX232" s="325"/>
      <c r="BY232" s="325"/>
      <c r="BZ232" s="325"/>
      <c r="CA232" s="325"/>
      <c r="CB232" s="325"/>
      <c r="CC232" s="325"/>
      <c r="CD232" s="325"/>
      <c r="CE232" s="325"/>
      <c r="CF232" s="325"/>
      <c r="CG232" s="325"/>
      <c r="CH232" s="325"/>
    </row>
    <row r="233" spans="1:86" s="323" customFormat="1" x14ac:dyDescent="0.25">
      <c r="A233" s="102"/>
      <c r="B233" s="102"/>
      <c r="C233" s="102"/>
      <c r="D233" s="102"/>
      <c r="E233" s="102"/>
      <c r="F233" s="102"/>
      <c r="G233" s="102"/>
      <c r="AH233" s="324"/>
      <c r="AI233" s="324"/>
      <c r="AP233" s="324"/>
      <c r="AQ233" s="324"/>
      <c r="BD233" s="324"/>
      <c r="BE233" s="324"/>
      <c r="BF233" s="324"/>
      <c r="BG233" s="324"/>
      <c r="BH233" s="324"/>
      <c r="BI233" s="324"/>
      <c r="BJ233" s="324"/>
      <c r="BK233" s="324"/>
      <c r="BL233" s="324"/>
      <c r="BM233" s="324"/>
      <c r="BN233" s="324"/>
      <c r="BO233" s="324"/>
      <c r="BW233" s="325"/>
      <c r="BX233" s="325"/>
      <c r="BY233" s="325"/>
      <c r="BZ233" s="325"/>
      <c r="CA233" s="325"/>
      <c r="CB233" s="325"/>
      <c r="CC233" s="325"/>
      <c r="CD233" s="325"/>
      <c r="CE233" s="325"/>
      <c r="CF233" s="325"/>
      <c r="CG233" s="325"/>
      <c r="CH233" s="325"/>
    </row>
    <row r="234" spans="1:86" s="323" customFormat="1" x14ac:dyDescent="0.25">
      <c r="A234" s="102"/>
      <c r="B234" s="102"/>
      <c r="C234" s="102"/>
      <c r="D234" s="102"/>
      <c r="E234" s="102"/>
      <c r="F234" s="102"/>
      <c r="G234" s="102"/>
      <c r="AH234" s="324"/>
      <c r="AI234" s="324"/>
      <c r="AP234" s="324"/>
      <c r="AQ234" s="324"/>
      <c r="BD234" s="324"/>
      <c r="BE234" s="324"/>
      <c r="BF234" s="324"/>
      <c r="BG234" s="324"/>
      <c r="BH234" s="324"/>
      <c r="BI234" s="324"/>
      <c r="BJ234" s="324"/>
      <c r="BK234" s="324"/>
      <c r="BL234" s="324"/>
      <c r="BM234" s="324"/>
      <c r="BN234" s="324"/>
      <c r="BO234" s="324"/>
      <c r="BW234" s="325"/>
      <c r="BX234" s="325"/>
      <c r="BY234" s="325"/>
      <c r="BZ234" s="325"/>
      <c r="CA234" s="325"/>
      <c r="CB234" s="325"/>
      <c r="CC234" s="325"/>
      <c r="CD234" s="325"/>
      <c r="CE234" s="325"/>
      <c r="CF234" s="325"/>
      <c r="CG234" s="325"/>
      <c r="CH234" s="325"/>
    </row>
    <row r="235" spans="1:86" s="323" customFormat="1" x14ac:dyDescent="0.25">
      <c r="A235" s="102"/>
      <c r="B235" s="102"/>
      <c r="C235" s="102"/>
      <c r="D235" s="102"/>
      <c r="E235" s="102"/>
      <c r="F235" s="102"/>
      <c r="G235" s="102"/>
      <c r="AH235" s="324"/>
      <c r="AI235" s="324"/>
      <c r="AP235" s="324"/>
      <c r="AQ235" s="324"/>
      <c r="BD235" s="324"/>
      <c r="BE235" s="324"/>
      <c r="BF235" s="324"/>
      <c r="BG235" s="324"/>
      <c r="BH235" s="324"/>
      <c r="BI235" s="324"/>
      <c r="BJ235" s="324"/>
      <c r="BK235" s="324"/>
      <c r="BL235" s="324"/>
      <c r="BM235" s="324"/>
      <c r="BN235" s="324"/>
      <c r="BO235" s="324"/>
      <c r="BW235" s="325"/>
      <c r="BX235" s="325"/>
      <c r="BY235" s="325"/>
      <c r="BZ235" s="325"/>
      <c r="CA235" s="325"/>
      <c r="CB235" s="325"/>
      <c r="CC235" s="325"/>
      <c r="CD235" s="325"/>
      <c r="CE235" s="325"/>
      <c r="CF235" s="325"/>
      <c r="CG235" s="325"/>
      <c r="CH235" s="325"/>
    </row>
    <row r="236" spans="1:86" s="323" customFormat="1" x14ac:dyDescent="0.25">
      <c r="A236" s="102"/>
      <c r="B236" s="102"/>
      <c r="C236" s="102"/>
      <c r="D236" s="102"/>
      <c r="E236" s="102"/>
      <c r="F236" s="102"/>
      <c r="G236" s="102"/>
      <c r="AH236" s="324"/>
      <c r="AI236" s="324"/>
      <c r="AP236" s="324"/>
      <c r="AQ236" s="324"/>
      <c r="BD236" s="324"/>
      <c r="BE236" s="324"/>
      <c r="BF236" s="324"/>
      <c r="BG236" s="324"/>
      <c r="BH236" s="324"/>
      <c r="BI236" s="324"/>
      <c r="BJ236" s="324"/>
      <c r="BK236" s="324"/>
      <c r="BL236" s="324"/>
      <c r="BM236" s="324"/>
      <c r="BN236" s="324"/>
      <c r="BO236" s="324"/>
      <c r="BW236" s="325"/>
      <c r="BX236" s="325"/>
      <c r="BY236" s="325"/>
      <c r="BZ236" s="325"/>
      <c r="CA236" s="325"/>
      <c r="CB236" s="325"/>
      <c r="CC236" s="325"/>
      <c r="CD236" s="325"/>
      <c r="CE236" s="325"/>
      <c r="CF236" s="325"/>
      <c r="CG236" s="325"/>
      <c r="CH236" s="325"/>
    </row>
    <row r="237" spans="1:86" s="323" customFormat="1" x14ac:dyDescent="0.25">
      <c r="A237" s="102"/>
      <c r="B237" s="102"/>
      <c r="C237" s="102"/>
      <c r="D237" s="102"/>
      <c r="E237" s="102"/>
      <c r="F237" s="102"/>
      <c r="G237" s="102"/>
      <c r="AH237" s="324"/>
      <c r="AI237" s="324"/>
      <c r="AP237" s="324"/>
      <c r="AQ237" s="324"/>
      <c r="BD237" s="324"/>
      <c r="BE237" s="324"/>
      <c r="BF237" s="324"/>
      <c r="BG237" s="324"/>
      <c r="BH237" s="324"/>
      <c r="BI237" s="324"/>
      <c r="BJ237" s="324"/>
      <c r="BK237" s="324"/>
      <c r="BL237" s="324"/>
      <c r="BM237" s="324"/>
      <c r="BN237" s="324"/>
      <c r="BO237" s="324"/>
      <c r="BW237" s="325"/>
      <c r="BX237" s="325"/>
      <c r="BY237" s="325"/>
      <c r="BZ237" s="325"/>
      <c r="CA237" s="325"/>
      <c r="CB237" s="325"/>
      <c r="CC237" s="325"/>
      <c r="CD237" s="325"/>
      <c r="CE237" s="325"/>
      <c r="CF237" s="325"/>
      <c r="CG237" s="325"/>
      <c r="CH237" s="325"/>
    </row>
    <row r="238" spans="1:86" s="323" customFormat="1" x14ac:dyDescent="0.25">
      <c r="A238" s="102"/>
      <c r="B238" s="102"/>
      <c r="C238" s="102"/>
      <c r="D238" s="102"/>
      <c r="E238" s="102"/>
      <c r="F238" s="102"/>
      <c r="G238" s="102"/>
      <c r="AH238" s="324"/>
      <c r="AI238" s="324"/>
      <c r="AP238" s="324"/>
      <c r="AQ238" s="324"/>
      <c r="BD238" s="324"/>
      <c r="BE238" s="324"/>
      <c r="BF238" s="324"/>
      <c r="BG238" s="324"/>
      <c r="BH238" s="324"/>
      <c r="BI238" s="324"/>
      <c r="BJ238" s="324"/>
      <c r="BK238" s="324"/>
      <c r="BL238" s="324"/>
      <c r="BM238" s="324"/>
      <c r="BN238" s="324"/>
      <c r="BO238" s="324"/>
      <c r="BW238" s="325"/>
      <c r="BX238" s="325"/>
      <c r="BY238" s="325"/>
      <c r="BZ238" s="325"/>
      <c r="CA238" s="325"/>
      <c r="CB238" s="325"/>
      <c r="CC238" s="325"/>
      <c r="CD238" s="325"/>
      <c r="CE238" s="325"/>
      <c r="CF238" s="325"/>
      <c r="CG238" s="325"/>
      <c r="CH238" s="325"/>
    </row>
    <row r="239" spans="1:86" s="323" customFormat="1" x14ac:dyDescent="0.25">
      <c r="A239" s="102"/>
      <c r="B239" s="102"/>
      <c r="C239" s="102"/>
      <c r="D239" s="102"/>
      <c r="E239" s="102"/>
      <c r="F239" s="102"/>
      <c r="G239" s="102"/>
      <c r="AH239" s="324"/>
      <c r="AI239" s="324"/>
      <c r="AP239" s="324"/>
      <c r="AQ239" s="324"/>
      <c r="BD239" s="324"/>
      <c r="BE239" s="324"/>
      <c r="BF239" s="324"/>
      <c r="BG239" s="324"/>
      <c r="BH239" s="324"/>
      <c r="BI239" s="324"/>
      <c r="BJ239" s="324"/>
      <c r="BK239" s="324"/>
      <c r="BL239" s="324"/>
      <c r="BM239" s="324"/>
      <c r="BN239" s="324"/>
      <c r="BO239" s="324"/>
      <c r="BW239" s="325"/>
      <c r="BX239" s="325"/>
      <c r="BY239" s="325"/>
      <c r="BZ239" s="325"/>
      <c r="CA239" s="325"/>
      <c r="CB239" s="325"/>
      <c r="CC239" s="325"/>
      <c r="CD239" s="325"/>
      <c r="CE239" s="325"/>
      <c r="CF239" s="325"/>
      <c r="CG239" s="325"/>
      <c r="CH239" s="325"/>
    </row>
    <row r="240" spans="1:86" s="323" customFormat="1" x14ac:dyDescent="0.25">
      <c r="A240" s="102"/>
      <c r="B240" s="102"/>
      <c r="C240" s="102"/>
      <c r="D240" s="102"/>
      <c r="E240" s="102"/>
      <c r="F240" s="102"/>
      <c r="G240" s="102"/>
      <c r="AH240" s="324"/>
      <c r="AI240" s="324"/>
      <c r="AP240" s="324"/>
      <c r="AQ240" s="324"/>
      <c r="BD240" s="324"/>
      <c r="BE240" s="324"/>
      <c r="BF240" s="324"/>
      <c r="BG240" s="324"/>
      <c r="BH240" s="324"/>
      <c r="BI240" s="324"/>
      <c r="BJ240" s="324"/>
      <c r="BK240" s="324"/>
      <c r="BL240" s="324"/>
      <c r="BM240" s="324"/>
      <c r="BN240" s="324"/>
      <c r="BO240" s="324"/>
      <c r="BW240" s="325"/>
      <c r="BX240" s="325"/>
      <c r="BY240" s="325"/>
      <c r="BZ240" s="325"/>
      <c r="CA240" s="325"/>
      <c r="CB240" s="325"/>
      <c r="CC240" s="325"/>
      <c r="CD240" s="325"/>
      <c r="CE240" s="325"/>
      <c r="CF240" s="325"/>
      <c r="CG240" s="325"/>
      <c r="CH240" s="325"/>
    </row>
    <row r="241" spans="1:86" s="323" customFormat="1" x14ac:dyDescent="0.25">
      <c r="A241" s="102"/>
      <c r="B241" s="102"/>
      <c r="C241" s="102"/>
      <c r="D241" s="102"/>
      <c r="E241" s="102"/>
      <c r="F241" s="102"/>
      <c r="G241" s="102"/>
      <c r="AH241" s="324"/>
      <c r="AI241" s="324"/>
      <c r="AP241" s="324"/>
      <c r="AQ241" s="324"/>
      <c r="BD241" s="324"/>
      <c r="BE241" s="324"/>
      <c r="BF241" s="324"/>
      <c r="BG241" s="324"/>
      <c r="BH241" s="324"/>
      <c r="BI241" s="324"/>
      <c r="BJ241" s="324"/>
      <c r="BK241" s="324"/>
      <c r="BL241" s="324"/>
      <c r="BM241" s="324"/>
      <c r="BN241" s="324"/>
      <c r="BO241" s="324"/>
      <c r="BW241" s="325"/>
      <c r="BX241" s="325"/>
      <c r="BY241" s="325"/>
      <c r="BZ241" s="325"/>
      <c r="CA241" s="325"/>
      <c r="CB241" s="325"/>
      <c r="CC241" s="325"/>
      <c r="CD241" s="325"/>
      <c r="CE241" s="325"/>
      <c r="CF241" s="325"/>
      <c r="CG241" s="325"/>
      <c r="CH241" s="325"/>
    </row>
    <row r="242" spans="1:86" s="323" customFormat="1" x14ac:dyDescent="0.25">
      <c r="A242" s="102"/>
      <c r="B242" s="102"/>
      <c r="C242" s="102"/>
      <c r="D242" s="102"/>
      <c r="E242" s="102"/>
      <c r="F242" s="102"/>
      <c r="G242" s="102"/>
      <c r="AH242" s="324"/>
      <c r="AI242" s="324"/>
      <c r="AP242" s="324"/>
      <c r="AQ242" s="324"/>
      <c r="BD242" s="324"/>
      <c r="BE242" s="324"/>
      <c r="BF242" s="324"/>
      <c r="BG242" s="324"/>
      <c r="BH242" s="324"/>
      <c r="BI242" s="324"/>
      <c r="BJ242" s="324"/>
      <c r="BK242" s="324"/>
      <c r="BL242" s="324"/>
      <c r="BM242" s="324"/>
      <c r="BN242" s="324"/>
      <c r="BO242" s="324"/>
      <c r="BW242" s="325"/>
      <c r="BX242" s="325"/>
      <c r="BY242" s="325"/>
      <c r="BZ242" s="325"/>
      <c r="CA242" s="325"/>
      <c r="CB242" s="325"/>
      <c r="CC242" s="325"/>
      <c r="CD242" s="325"/>
      <c r="CE242" s="325"/>
      <c r="CF242" s="325"/>
      <c r="CG242" s="325"/>
      <c r="CH242" s="325"/>
    </row>
    <row r="243" spans="1:86" s="323" customFormat="1" x14ac:dyDescent="0.25">
      <c r="A243" s="102"/>
      <c r="B243" s="102"/>
      <c r="C243" s="102"/>
      <c r="D243" s="102"/>
      <c r="E243" s="102"/>
      <c r="F243" s="102"/>
      <c r="G243" s="102"/>
      <c r="AH243" s="324"/>
      <c r="AI243" s="324"/>
      <c r="AP243" s="324"/>
      <c r="AQ243" s="324"/>
      <c r="BD243" s="324"/>
      <c r="BE243" s="324"/>
      <c r="BF243" s="324"/>
      <c r="BG243" s="324"/>
      <c r="BH243" s="324"/>
      <c r="BI243" s="324"/>
      <c r="BJ243" s="324"/>
      <c r="BK243" s="324"/>
      <c r="BL243" s="324"/>
      <c r="BM243" s="324"/>
      <c r="BN243" s="324"/>
      <c r="BO243" s="324"/>
      <c r="BW243" s="325"/>
      <c r="BX243" s="325"/>
      <c r="BY243" s="325"/>
      <c r="BZ243" s="325"/>
      <c r="CA243" s="325"/>
      <c r="CB243" s="325"/>
      <c r="CC243" s="325"/>
      <c r="CD243" s="325"/>
      <c r="CE243" s="325"/>
      <c r="CF243" s="325"/>
      <c r="CG243" s="325"/>
      <c r="CH243" s="325"/>
    </row>
    <row r="244" spans="1:86" s="323" customFormat="1" x14ac:dyDescent="0.25">
      <c r="A244" s="102"/>
      <c r="B244" s="102"/>
      <c r="C244" s="102"/>
      <c r="D244" s="102"/>
      <c r="E244" s="102"/>
      <c r="F244" s="102"/>
      <c r="G244" s="102"/>
      <c r="AH244" s="324"/>
      <c r="AI244" s="324"/>
      <c r="AP244" s="324"/>
      <c r="AQ244" s="324"/>
      <c r="BD244" s="324"/>
      <c r="BE244" s="324"/>
      <c r="BF244" s="324"/>
      <c r="BG244" s="324"/>
      <c r="BH244" s="324"/>
      <c r="BI244" s="324"/>
      <c r="BJ244" s="324"/>
      <c r="BK244" s="324"/>
      <c r="BL244" s="324"/>
      <c r="BM244" s="324"/>
      <c r="BN244" s="324"/>
      <c r="BO244" s="324"/>
      <c r="BW244" s="325"/>
      <c r="BX244" s="325"/>
      <c r="BY244" s="325"/>
      <c r="BZ244" s="325"/>
      <c r="CA244" s="325"/>
      <c r="CB244" s="325"/>
      <c r="CC244" s="325"/>
      <c r="CD244" s="325"/>
      <c r="CE244" s="325"/>
      <c r="CF244" s="325"/>
      <c r="CG244" s="325"/>
      <c r="CH244" s="325"/>
    </row>
    <row r="245" spans="1:86" s="323" customFormat="1" x14ac:dyDescent="0.25">
      <c r="A245" s="102"/>
      <c r="B245" s="102"/>
      <c r="C245" s="102"/>
      <c r="D245" s="102"/>
      <c r="E245" s="102"/>
      <c r="F245" s="102"/>
      <c r="G245" s="102"/>
      <c r="AH245" s="324"/>
      <c r="AI245" s="324"/>
      <c r="AP245" s="324"/>
      <c r="AQ245" s="324"/>
      <c r="BD245" s="324"/>
      <c r="BE245" s="324"/>
      <c r="BF245" s="324"/>
      <c r="BG245" s="324"/>
      <c r="BH245" s="324"/>
      <c r="BI245" s="324"/>
      <c r="BJ245" s="324"/>
      <c r="BK245" s="324"/>
      <c r="BL245" s="324"/>
      <c r="BM245" s="324"/>
      <c r="BN245" s="324"/>
      <c r="BO245" s="324"/>
      <c r="BW245" s="325"/>
      <c r="BX245" s="325"/>
      <c r="BY245" s="325"/>
      <c r="BZ245" s="325"/>
      <c r="CA245" s="325"/>
      <c r="CB245" s="325"/>
      <c r="CC245" s="325"/>
      <c r="CD245" s="325"/>
      <c r="CE245" s="325"/>
      <c r="CF245" s="325"/>
      <c r="CG245" s="325"/>
      <c r="CH245" s="325"/>
    </row>
    <row r="246" spans="1:86" s="323" customFormat="1" x14ac:dyDescent="0.25">
      <c r="A246" s="102"/>
      <c r="B246" s="102"/>
      <c r="C246" s="102"/>
      <c r="D246" s="102"/>
      <c r="E246" s="102"/>
      <c r="F246" s="102"/>
      <c r="G246" s="102"/>
      <c r="AH246" s="324"/>
      <c r="AI246" s="324"/>
      <c r="AP246" s="324"/>
      <c r="AQ246" s="324"/>
      <c r="BD246" s="324"/>
      <c r="BE246" s="324"/>
      <c r="BF246" s="324"/>
      <c r="BG246" s="324"/>
      <c r="BH246" s="324"/>
      <c r="BI246" s="324"/>
      <c r="BJ246" s="324"/>
      <c r="BK246" s="324"/>
      <c r="BL246" s="324"/>
      <c r="BM246" s="324"/>
      <c r="BN246" s="324"/>
      <c r="BO246" s="324"/>
      <c r="BW246" s="325"/>
      <c r="BX246" s="325"/>
      <c r="BY246" s="325"/>
      <c r="BZ246" s="325"/>
      <c r="CA246" s="325"/>
      <c r="CB246" s="325"/>
      <c r="CC246" s="325"/>
      <c r="CD246" s="325"/>
      <c r="CE246" s="325"/>
      <c r="CF246" s="325"/>
      <c r="CG246" s="325"/>
      <c r="CH246" s="325"/>
    </row>
    <row r="247" spans="1:86" s="323" customFormat="1" x14ac:dyDescent="0.25">
      <c r="A247" s="102"/>
      <c r="B247" s="102"/>
      <c r="C247" s="102"/>
      <c r="D247" s="102"/>
      <c r="E247" s="102"/>
      <c r="F247" s="102"/>
      <c r="G247" s="102"/>
      <c r="AH247" s="324"/>
      <c r="AI247" s="324"/>
      <c r="AP247" s="324"/>
      <c r="AQ247" s="324"/>
      <c r="BD247" s="324"/>
      <c r="BE247" s="324"/>
      <c r="BF247" s="324"/>
      <c r="BG247" s="324"/>
      <c r="BH247" s="324"/>
      <c r="BI247" s="324"/>
      <c r="BJ247" s="324"/>
      <c r="BK247" s="324"/>
      <c r="BL247" s="324"/>
      <c r="BM247" s="324"/>
      <c r="BN247" s="324"/>
      <c r="BO247" s="324"/>
      <c r="BW247" s="325"/>
      <c r="BX247" s="325"/>
      <c r="BY247" s="325"/>
      <c r="BZ247" s="325"/>
      <c r="CA247" s="325"/>
      <c r="CB247" s="325"/>
      <c r="CC247" s="325"/>
      <c r="CD247" s="325"/>
      <c r="CE247" s="325"/>
      <c r="CF247" s="325"/>
      <c r="CG247" s="325"/>
      <c r="CH247" s="325"/>
    </row>
    <row r="248" spans="1:86" s="323" customFormat="1" x14ac:dyDescent="0.25">
      <c r="A248" s="102"/>
      <c r="B248" s="102"/>
      <c r="C248" s="102"/>
      <c r="D248" s="102"/>
      <c r="E248" s="102"/>
      <c r="F248" s="102"/>
      <c r="G248" s="102"/>
      <c r="AH248" s="324"/>
      <c r="AI248" s="324"/>
      <c r="AP248" s="324"/>
      <c r="AQ248" s="324"/>
      <c r="BD248" s="324"/>
      <c r="BE248" s="324"/>
      <c r="BF248" s="324"/>
      <c r="BG248" s="324"/>
      <c r="BH248" s="324"/>
      <c r="BI248" s="324"/>
      <c r="BJ248" s="324"/>
      <c r="BK248" s="324"/>
      <c r="BL248" s="324"/>
      <c r="BM248" s="324"/>
      <c r="BN248" s="324"/>
      <c r="BO248" s="324"/>
      <c r="BW248" s="325"/>
      <c r="BX248" s="325"/>
      <c r="BY248" s="325"/>
      <c r="BZ248" s="325"/>
      <c r="CA248" s="325"/>
      <c r="CB248" s="325"/>
      <c r="CC248" s="325"/>
      <c r="CD248" s="325"/>
      <c r="CE248" s="325"/>
      <c r="CF248" s="325"/>
      <c r="CG248" s="325"/>
      <c r="CH248" s="325"/>
    </row>
    <row r="249" spans="1:86" s="323" customFormat="1" x14ac:dyDescent="0.25">
      <c r="A249" s="102"/>
      <c r="B249" s="102"/>
      <c r="C249" s="102"/>
      <c r="D249" s="102"/>
      <c r="E249" s="102"/>
      <c r="F249" s="102"/>
      <c r="G249" s="102"/>
      <c r="AH249" s="324"/>
      <c r="AI249" s="324"/>
      <c r="AP249" s="324"/>
      <c r="AQ249" s="324"/>
      <c r="BD249" s="324"/>
      <c r="BE249" s="324"/>
      <c r="BF249" s="324"/>
      <c r="BG249" s="324"/>
      <c r="BH249" s="324"/>
      <c r="BI249" s="324"/>
      <c r="BJ249" s="324"/>
      <c r="BK249" s="324"/>
      <c r="BL249" s="324"/>
      <c r="BM249" s="324"/>
      <c r="BN249" s="324"/>
      <c r="BO249" s="324"/>
      <c r="BW249" s="325"/>
      <c r="BX249" s="325"/>
      <c r="BY249" s="325"/>
      <c r="BZ249" s="325"/>
      <c r="CA249" s="325"/>
      <c r="CB249" s="325"/>
      <c r="CC249" s="325"/>
      <c r="CD249" s="325"/>
      <c r="CE249" s="325"/>
      <c r="CF249" s="325"/>
      <c r="CG249" s="325"/>
      <c r="CH249" s="325"/>
    </row>
    <row r="250" spans="1:86" s="323" customFormat="1" x14ac:dyDescent="0.25">
      <c r="A250" s="102"/>
      <c r="B250" s="102"/>
      <c r="C250" s="102"/>
      <c r="D250" s="102"/>
      <c r="E250" s="102"/>
      <c r="F250" s="102"/>
      <c r="G250" s="102"/>
      <c r="AH250" s="324"/>
      <c r="AI250" s="324"/>
      <c r="AP250" s="324"/>
      <c r="AQ250" s="324"/>
      <c r="BD250" s="324"/>
      <c r="BE250" s="324"/>
      <c r="BF250" s="324"/>
      <c r="BG250" s="324"/>
      <c r="BH250" s="324"/>
      <c r="BI250" s="324"/>
      <c r="BJ250" s="324"/>
      <c r="BK250" s="324"/>
      <c r="BL250" s="324"/>
      <c r="BM250" s="324"/>
      <c r="BN250" s="324"/>
      <c r="BO250" s="324"/>
      <c r="BW250" s="325"/>
      <c r="BX250" s="325"/>
      <c r="BY250" s="325"/>
      <c r="BZ250" s="325"/>
      <c r="CA250" s="325"/>
      <c r="CB250" s="325"/>
      <c r="CC250" s="325"/>
      <c r="CD250" s="325"/>
      <c r="CE250" s="325"/>
      <c r="CF250" s="325"/>
      <c r="CG250" s="325"/>
      <c r="CH250" s="325"/>
    </row>
    <row r="251" spans="1:86" s="323" customFormat="1" x14ac:dyDescent="0.25">
      <c r="A251" s="102"/>
      <c r="B251" s="102"/>
      <c r="C251" s="102"/>
      <c r="D251" s="102"/>
      <c r="E251" s="102"/>
      <c r="F251" s="102"/>
      <c r="G251" s="102"/>
      <c r="AH251" s="324"/>
      <c r="AI251" s="324"/>
      <c r="AP251" s="324"/>
      <c r="AQ251" s="324"/>
      <c r="BD251" s="324"/>
      <c r="BE251" s="324"/>
      <c r="BF251" s="324"/>
      <c r="BG251" s="324"/>
      <c r="BH251" s="324"/>
      <c r="BI251" s="324"/>
      <c r="BJ251" s="324"/>
      <c r="BK251" s="324"/>
      <c r="BL251" s="324"/>
      <c r="BM251" s="324"/>
      <c r="BN251" s="324"/>
      <c r="BO251" s="324"/>
      <c r="BW251" s="325"/>
      <c r="BX251" s="325"/>
      <c r="BY251" s="325"/>
      <c r="BZ251" s="325"/>
      <c r="CA251" s="325"/>
      <c r="CB251" s="325"/>
      <c r="CC251" s="325"/>
      <c r="CD251" s="325"/>
      <c r="CE251" s="325"/>
      <c r="CF251" s="325"/>
      <c r="CG251" s="325"/>
      <c r="CH251" s="325"/>
    </row>
    <row r="252" spans="1:86" s="323" customFormat="1" x14ac:dyDescent="0.25">
      <c r="A252" s="102"/>
      <c r="B252" s="102"/>
      <c r="C252" s="102"/>
      <c r="D252" s="102"/>
      <c r="E252" s="102"/>
      <c r="F252" s="102"/>
      <c r="G252" s="102"/>
      <c r="AH252" s="324"/>
      <c r="AI252" s="324"/>
      <c r="AP252" s="324"/>
      <c r="AQ252" s="324"/>
      <c r="BD252" s="324"/>
      <c r="BE252" s="324"/>
      <c r="BF252" s="324"/>
      <c r="BG252" s="324"/>
      <c r="BH252" s="324"/>
      <c r="BI252" s="324"/>
      <c r="BJ252" s="324"/>
      <c r="BK252" s="324"/>
      <c r="BL252" s="324"/>
      <c r="BM252" s="324"/>
      <c r="BN252" s="324"/>
      <c r="BO252" s="324"/>
      <c r="BW252" s="325"/>
      <c r="BX252" s="325"/>
      <c r="BY252" s="325"/>
      <c r="BZ252" s="325"/>
      <c r="CA252" s="325"/>
      <c r="CB252" s="325"/>
      <c r="CC252" s="325"/>
      <c r="CD252" s="325"/>
      <c r="CE252" s="325"/>
      <c r="CF252" s="325"/>
      <c r="CG252" s="325"/>
      <c r="CH252" s="325"/>
    </row>
    <row r="253" spans="1:86" s="323" customFormat="1" x14ac:dyDescent="0.25">
      <c r="A253" s="102"/>
      <c r="B253" s="102"/>
      <c r="C253" s="102"/>
      <c r="D253" s="102"/>
      <c r="E253" s="102"/>
      <c r="F253" s="102"/>
      <c r="G253" s="102"/>
      <c r="AH253" s="324"/>
      <c r="AI253" s="324"/>
      <c r="AP253" s="324"/>
      <c r="AQ253" s="324"/>
      <c r="BD253" s="324"/>
      <c r="BE253" s="324"/>
      <c r="BF253" s="324"/>
      <c r="BG253" s="324"/>
      <c r="BH253" s="324"/>
      <c r="BI253" s="324"/>
      <c r="BJ253" s="324"/>
      <c r="BK253" s="324"/>
      <c r="BL253" s="324"/>
      <c r="BM253" s="324"/>
      <c r="BN253" s="324"/>
      <c r="BO253" s="324"/>
      <c r="BW253" s="325"/>
      <c r="BX253" s="325"/>
      <c r="BY253" s="325"/>
      <c r="BZ253" s="325"/>
      <c r="CA253" s="325"/>
      <c r="CB253" s="325"/>
      <c r="CC253" s="325"/>
      <c r="CD253" s="325"/>
      <c r="CE253" s="325"/>
      <c r="CF253" s="325"/>
      <c r="CG253" s="325"/>
      <c r="CH253" s="325"/>
    </row>
    <row r="254" spans="1:86" s="323" customFormat="1" x14ac:dyDescent="0.25">
      <c r="A254" s="102"/>
      <c r="B254" s="102"/>
      <c r="C254" s="102"/>
      <c r="D254" s="102"/>
      <c r="E254" s="102"/>
      <c r="F254" s="102"/>
      <c r="G254" s="102"/>
      <c r="AH254" s="324"/>
      <c r="AI254" s="324"/>
      <c r="AP254" s="324"/>
      <c r="AQ254" s="324"/>
      <c r="BD254" s="324"/>
      <c r="BE254" s="324"/>
      <c r="BF254" s="324"/>
      <c r="BG254" s="324"/>
      <c r="BH254" s="324"/>
      <c r="BI254" s="324"/>
      <c r="BJ254" s="324"/>
      <c r="BK254" s="324"/>
      <c r="BL254" s="324"/>
      <c r="BM254" s="324"/>
      <c r="BN254" s="324"/>
      <c r="BO254" s="324"/>
      <c r="BW254" s="325"/>
      <c r="BX254" s="325"/>
      <c r="BY254" s="325"/>
      <c r="BZ254" s="325"/>
      <c r="CA254" s="325"/>
      <c r="CB254" s="325"/>
      <c r="CC254" s="325"/>
      <c r="CD254" s="325"/>
      <c r="CE254" s="325"/>
      <c r="CF254" s="325"/>
      <c r="CG254" s="325"/>
      <c r="CH254" s="325"/>
    </row>
    <row r="255" spans="1:86" s="323" customFormat="1" x14ac:dyDescent="0.25">
      <c r="A255" s="102"/>
      <c r="B255" s="102"/>
      <c r="C255" s="102"/>
      <c r="D255" s="102"/>
      <c r="E255" s="102"/>
      <c r="F255" s="102"/>
      <c r="G255" s="102"/>
      <c r="AH255" s="324"/>
      <c r="AI255" s="324"/>
      <c r="AP255" s="324"/>
      <c r="AQ255" s="324"/>
      <c r="BD255" s="324"/>
      <c r="BE255" s="324"/>
      <c r="BF255" s="324"/>
      <c r="BG255" s="324"/>
      <c r="BH255" s="324"/>
      <c r="BI255" s="324"/>
      <c r="BJ255" s="324"/>
      <c r="BK255" s="324"/>
      <c r="BL255" s="324"/>
      <c r="BM255" s="324"/>
      <c r="BN255" s="324"/>
      <c r="BO255" s="324"/>
      <c r="BW255" s="325"/>
      <c r="BX255" s="325"/>
      <c r="BY255" s="325"/>
      <c r="BZ255" s="325"/>
      <c r="CA255" s="325"/>
      <c r="CB255" s="325"/>
      <c r="CC255" s="325"/>
      <c r="CD255" s="325"/>
      <c r="CE255" s="325"/>
      <c r="CF255" s="325"/>
      <c r="CG255" s="325"/>
      <c r="CH255" s="325"/>
    </row>
    <row r="256" spans="1:86" s="323" customFormat="1" x14ac:dyDescent="0.25">
      <c r="A256" s="102"/>
      <c r="B256" s="102"/>
      <c r="C256" s="102"/>
      <c r="D256" s="102"/>
      <c r="E256" s="102"/>
      <c r="F256" s="102"/>
      <c r="G256" s="102"/>
      <c r="AH256" s="324"/>
      <c r="AI256" s="324"/>
      <c r="AP256" s="324"/>
      <c r="AQ256" s="324"/>
      <c r="BD256" s="324"/>
      <c r="BE256" s="324"/>
      <c r="BF256" s="324"/>
      <c r="BG256" s="324"/>
      <c r="BH256" s="324"/>
      <c r="BI256" s="324"/>
      <c r="BJ256" s="324"/>
      <c r="BK256" s="324"/>
      <c r="BL256" s="324"/>
      <c r="BM256" s="324"/>
      <c r="BN256" s="324"/>
      <c r="BO256" s="324"/>
      <c r="BW256" s="325"/>
      <c r="BX256" s="325"/>
      <c r="BY256" s="325"/>
      <c r="BZ256" s="325"/>
      <c r="CA256" s="325"/>
      <c r="CB256" s="325"/>
      <c r="CC256" s="325"/>
      <c r="CD256" s="325"/>
      <c r="CE256" s="325"/>
      <c r="CF256" s="325"/>
      <c r="CG256" s="325"/>
      <c r="CH256" s="325"/>
    </row>
    <row r="257" spans="1:86" s="323" customFormat="1" x14ac:dyDescent="0.25">
      <c r="A257" s="102"/>
      <c r="B257" s="102"/>
      <c r="C257" s="102"/>
      <c r="D257" s="102"/>
      <c r="E257" s="102"/>
      <c r="F257" s="102"/>
      <c r="G257" s="102"/>
      <c r="AH257" s="324"/>
      <c r="AI257" s="324"/>
      <c r="AP257" s="324"/>
      <c r="AQ257" s="324"/>
      <c r="BD257" s="324"/>
      <c r="BE257" s="324"/>
      <c r="BF257" s="324"/>
      <c r="BG257" s="324"/>
      <c r="BH257" s="324"/>
      <c r="BI257" s="324"/>
      <c r="BJ257" s="324"/>
      <c r="BK257" s="324"/>
      <c r="BL257" s="324"/>
      <c r="BM257" s="324"/>
      <c r="BN257" s="324"/>
      <c r="BO257" s="324"/>
      <c r="BW257" s="325"/>
      <c r="BX257" s="325"/>
      <c r="BY257" s="325"/>
      <c r="BZ257" s="325"/>
      <c r="CA257" s="325"/>
      <c r="CB257" s="325"/>
      <c r="CC257" s="325"/>
      <c r="CD257" s="325"/>
      <c r="CE257" s="325"/>
      <c r="CF257" s="325"/>
      <c r="CG257" s="325"/>
      <c r="CH257" s="325"/>
    </row>
    <row r="258" spans="1:86" s="323" customFormat="1" x14ac:dyDescent="0.25">
      <c r="A258" s="102"/>
      <c r="B258" s="102"/>
      <c r="C258" s="102"/>
      <c r="D258" s="102"/>
      <c r="E258" s="102"/>
      <c r="F258" s="102"/>
      <c r="G258" s="102"/>
      <c r="AH258" s="324"/>
      <c r="AI258" s="324"/>
      <c r="AP258" s="324"/>
      <c r="AQ258" s="324"/>
      <c r="BD258" s="324"/>
      <c r="BE258" s="324"/>
      <c r="BF258" s="324"/>
      <c r="BG258" s="324"/>
      <c r="BH258" s="324"/>
      <c r="BI258" s="324"/>
      <c r="BJ258" s="324"/>
      <c r="BK258" s="324"/>
      <c r="BL258" s="324"/>
      <c r="BM258" s="324"/>
      <c r="BN258" s="324"/>
      <c r="BO258" s="324"/>
      <c r="BW258" s="325"/>
      <c r="BX258" s="325"/>
      <c r="BY258" s="325"/>
      <c r="BZ258" s="325"/>
      <c r="CA258" s="325"/>
      <c r="CB258" s="325"/>
      <c r="CC258" s="325"/>
      <c r="CD258" s="325"/>
      <c r="CE258" s="325"/>
      <c r="CF258" s="325"/>
      <c r="CG258" s="325"/>
      <c r="CH258" s="325"/>
    </row>
    <row r="259" spans="1:86" s="323" customFormat="1" x14ac:dyDescent="0.25">
      <c r="A259" s="102"/>
      <c r="B259" s="102"/>
      <c r="C259" s="102"/>
      <c r="D259" s="102"/>
      <c r="E259" s="102"/>
      <c r="F259" s="102"/>
      <c r="G259" s="102"/>
      <c r="AH259" s="324"/>
      <c r="AI259" s="324"/>
      <c r="AP259" s="324"/>
      <c r="AQ259" s="324"/>
      <c r="BD259" s="324"/>
      <c r="BE259" s="324"/>
      <c r="BF259" s="324"/>
      <c r="BG259" s="324"/>
      <c r="BH259" s="324"/>
      <c r="BI259" s="324"/>
      <c r="BJ259" s="324"/>
      <c r="BK259" s="324"/>
      <c r="BL259" s="324"/>
      <c r="BM259" s="324"/>
      <c r="BN259" s="324"/>
      <c r="BO259" s="324"/>
      <c r="BW259" s="325"/>
      <c r="BX259" s="325"/>
      <c r="BY259" s="325"/>
      <c r="BZ259" s="325"/>
      <c r="CA259" s="325"/>
      <c r="CB259" s="325"/>
      <c r="CC259" s="325"/>
      <c r="CD259" s="325"/>
      <c r="CE259" s="325"/>
      <c r="CF259" s="325"/>
      <c r="CG259" s="325"/>
      <c r="CH259" s="325"/>
    </row>
    <row r="260" spans="1:86" s="323" customFormat="1" x14ac:dyDescent="0.25">
      <c r="A260" s="102"/>
      <c r="B260" s="102"/>
      <c r="C260" s="102"/>
      <c r="D260" s="102"/>
      <c r="E260" s="102"/>
      <c r="F260" s="102"/>
      <c r="G260" s="102"/>
      <c r="AH260" s="324"/>
      <c r="AI260" s="324"/>
      <c r="AP260" s="324"/>
      <c r="AQ260" s="324"/>
      <c r="BD260" s="324"/>
      <c r="BE260" s="324"/>
      <c r="BF260" s="324"/>
      <c r="BG260" s="324"/>
      <c r="BH260" s="324"/>
      <c r="BI260" s="324"/>
      <c r="BJ260" s="324"/>
      <c r="BK260" s="324"/>
      <c r="BL260" s="324"/>
      <c r="BM260" s="324"/>
      <c r="BN260" s="324"/>
      <c r="BO260" s="324"/>
      <c r="BW260" s="325"/>
      <c r="BX260" s="325"/>
      <c r="BY260" s="325"/>
      <c r="BZ260" s="325"/>
      <c r="CA260" s="325"/>
      <c r="CB260" s="325"/>
      <c r="CC260" s="325"/>
      <c r="CD260" s="325"/>
      <c r="CE260" s="325"/>
      <c r="CF260" s="325"/>
      <c r="CG260" s="325"/>
      <c r="CH260" s="325"/>
    </row>
    <row r="261" spans="1:86" s="323" customFormat="1" x14ac:dyDescent="0.25">
      <c r="A261" s="102"/>
      <c r="B261" s="102"/>
      <c r="C261" s="102"/>
      <c r="D261" s="102"/>
      <c r="E261" s="102"/>
      <c r="F261" s="102"/>
      <c r="G261" s="102"/>
      <c r="AH261" s="324"/>
      <c r="AI261" s="324"/>
      <c r="AP261" s="324"/>
      <c r="AQ261" s="324"/>
      <c r="BD261" s="324"/>
      <c r="BE261" s="324"/>
      <c r="BF261" s="324"/>
      <c r="BG261" s="324"/>
      <c r="BH261" s="324"/>
      <c r="BI261" s="324"/>
      <c r="BJ261" s="324"/>
      <c r="BK261" s="324"/>
      <c r="BL261" s="324"/>
      <c r="BM261" s="324"/>
      <c r="BN261" s="324"/>
      <c r="BO261" s="324"/>
      <c r="BW261" s="325"/>
      <c r="BX261" s="325"/>
      <c r="BY261" s="325"/>
      <c r="BZ261" s="325"/>
      <c r="CA261" s="325"/>
      <c r="CB261" s="325"/>
      <c r="CC261" s="325"/>
      <c r="CD261" s="325"/>
      <c r="CE261" s="325"/>
      <c r="CF261" s="325"/>
      <c r="CG261" s="325"/>
      <c r="CH261" s="325"/>
    </row>
    <row r="262" spans="1:86" s="323" customFormat="1" x14ac:dyDescent="0.25">
      <c r="A262" s="102"/>
      <c r="B262" s="102"/>
      <c r="C262" s="102"/>
      <c r="D262" s="102"/>
      <c r="E262" s="102"/>
      <c r="F262" s="102"/>
      <c r="G262" s="102"/>
      <c r="AH262" s="324"/>
      <c r="AI262" s="324"/>
      <c r="AP262" s="324"/>
      <c r="AQ262" s="324"/>
      <c r="BD262" s="324"/>
      <c r="BE262" s="324"/>
      <c r="BF262" s="324"/>
      <c r="BG262" s="324"/>
      <c r="BH262" s="324"/>
      <c r="BI262" s="324"/>
      <c r="BJ262" s="324"/>
      <c r="BK262" s="324"/>
      <c r="BL262" s="324"/>
      <c r="BM262" s="324"/>
      <c r="BN262" s="324"/>
      <c r="BO262" s="324"/>
      <c r="BW262" s="325"/>
      <c r="BX262" s="325"/>
      <c r="BY262" s="325"/>
      <c r="BZ262" s="325"/>
      <c r="CA262" s="325"/>
      <c r="CB262" s="325"/>
      <c r="CC262" s="325"/>
      <c r="CD262" s="325"/>
      <c r="CE262" s="325"/>
      <c r="CF262" s="325"/>
      <c r="CG262" s="325"/>
      <c r="CH262" s="325"/>
    </row>
    <row r="263" spans="1:86" s="323" customFormat="1" x14ac:dyDescent="0.25">
      <c r="A263" s="102"/>
      <c r="B263" s="102"/>
      <c r="C263" s="102"/>
      <c r="D263" s="102"/>
      <c r="E263" s="102"/>
      <c r="F263" s="102"/>
      <c r="G263" s="102"/>
      <c r="AH263" s="324"/>
      <c r="AI263" s="324"/>
      <c r="AP263" s="324"/>
      <c r="AQ263" s="324"/>
      <c r="BD263" s="324"/>
      <c r="BE263" s="324"/>
      <c r="BF263" s="324"/>
      <c r="BG263" s="324"/>
      <c r="BH263" s="324"/>
      <c r="BI263" s="324"/>
      <c r="BJ263" s="324"/>
      <c r="BK263" s="324"/>
      <c r="BL263" s="324"/>
      <c r="BM263" s="324"/>
      <c r="BN263" s="324"/>
      <c r="BO263" s="324"/>
      <c r="BW263" s="325"/>
      <c r="BX263" s="325"/>
      <c r="BY263" s="325"/>
      <c r="BZ263" s="325"/>
      <c r="CA263" s="325"/>
      <c r="CB263" s="325"/>
      <c r="CC263" s="325"/>
      <c r="CD263" s="325"/>
      <c r="CE263" s="325"/>
      <c r="CF263" s="325"/>
      <c r="CG263" s="325"/>
      <c r="CH263" s="325"/>
    </row>
    <row r="264" spans="1:86" s="323" customFormat="1" x14ac:dyDescent="0.25">
      <c r="A264" s="102"/>
      <c r="B264" s="102"/>
      <c r="C264" s="102"/>
      <c r="D264" s="102"/>
      <c r="E264" s="102"/>
      <c r="F264" s="102"/>
      <c r="G264" s="102"/>
      <c r="AH264" s="324"/>
      <c r="AI264" s="324"/>
      <c r="AP264" s="324"/>
      <c r="AQ264" s="324"/>
      <c r="BD264" s="324"/>
      <c r="BE264" s="324"/>
      <c r="BF264" s="324"/>
      <c r="BG264" s="324"/>
      <c r="BH264" s="324"/>
      <c r="BI264" s="324"/>
      <c r="BJ264" s="324"/>
      <c r="BK264" s="324"/>
      <c r="BL264" s="324"/>
      <c r="BM264" s="324"/>
      <c r="BN264" s="324"/>
      <c r="BO264" s="324"/>
      <c r="BW264" s="325"/>
      <c r="BX264" s="325"/>
      <c r="BY264" s="325"/>
      <c r="BZ264" s="325"/>
      <c r="CA264" s="325"/>
      <c r="CB264" s="325"/>
      <c r="CC264" s="325"/>
      <c r="CD264" s="325"/>
      <c r="CE264" s="325"/>
      <c r="CF264" s="325"/>
      <c r="CG264" s="325"/>
      <c r="CH264" s="325"/>
    </row>
    <row r="265" spans="1:86" s="323" customFormat="1" x14ac:dyDescent="0.25">
      <c r="A265" s="102"/>
      <c r="B265" s="102"/>
      <c r="C265" s="102"/>
      <c r="D265" s="102"/>
      <c r="E265" s="102"/>
      <c r="F265" s="102"/>
      <c r="G265" s="102"/>
      <c r="AH265" s="324"/>
      <c r="AI265" s="324"/>
      <c r="AP265" s="324"/>
      <c r="AQ265" s="324"/>
      <c r="BD265" s="324"/>
      <c r="BE265" s="324"/>
      <c r="BF265" s="324"/>
      <c r="BG265" s="324"/>
      <c r="BH265" s="324"/>
      <c r="BI265" s="324"/>
      <c r="BJ265" s="324"/>
      <c r="BK265" s="324"/>
      <c r="BL265" s="324"/>
      <c r="BM265" s="324"/>
      <c r="BN265" s="324"/>
      <c r="BO265" s="324"/>
      <c r="BW265" s="325"/>
      <c r="BX265" s="325"/>
      <c r="BY265" s="325"/>
      <c r="BZ265" s="325"/>
      <c r="CA265" s="325"/>
      <c r="CB265" s="325"/>
      <c r="CC265" s="325"/>
      <c r="CD265" s="325"/>
      <c r="CE265" s="325"/>
      <c r="CF265" s="325"/>
      <c r="CG265" s="325"/>
      <c r="CH265" s="325"/>
    </row>
    <row r="266" spans="1:86" s="323" customFormat="1" x14ac:dyDescent="0.25">
      <c r="A266" s="102"/>
      <c r="B266" s="102"/>
      <c r="C266" s="102"/>
      <c r="D266" s="102"/>
      <c r="E266" s="102"/>
      <c r="F266" s="102"/>
      <c r="G266" s="102"/>
      <c r="AH266" s="324"/>
      <c r="AI266" s="324"/>
      <c r="AP266" s="324"/>
      <c r="AQ266" s="324"/>
      <c r="BD266" s="324"/>
      <c r="BE266" s="324"/>
      <c r="BF266" s="324"/>
      <c r="BG266" s="324"/>
      <c r="BH266" s="324"/>
      <c r="BI266" s="324"/>
      <c r="BJ266" s="324"/>
      <c r="BK266" s="324"/>
      <c r="BL266" s="324"/>
      <c r="BM266" s="324"/>
      <c r="BN266" s="324"/>
      <c r="BO266" s="324"/>
      <c r="BW266" s="325"/>
      <c r="BX266" s="325"/>
      <c r="BY266" s="325"/>
      <c r="BZ266" s="325"/>
      <c r="CA266" s="325"/>
      <c r="CB266" s="325"/>
      <c r="CC266" s="325"/>
      <c r="CD266" s="325"/>
      <c r="CE266" s="325"/>
      <c r="CF266" s="325"/>
      <c r="CG266" s="325"/>
      <c r="CH266" s="325"/>
    </row>
    <row r="267" spans="1:86" s="323" customFormat="1" x14ac:dyDescent="0.25">
      <c r="A267" s="102"/>
      <c r="B267" s="102"/>
      <c r="C267" s="102"/>
      <c r="D267" s="102"/>
      <c r="E267" s="102"/>
      <c r="F267" s="102"/>
      <c r="G267" s="102"/>
      <c r="AH267" s="324"/>
      <c r="AI267" s="324"/>
      <c r="AP267" s="324"/>
      <c r="AQ267" s="324"/>
      <c r="BD267" s="324"/>
      <c r="BE267" s="324"/>
      <c r="BF267" s="324"/>
      <c r="BG267" s="324"/>
      <c r="BH267" s="324"/>
      <c r="BI267" s="324"/>
      <c r="BJ267" s="324"/>
      <c r="BK267" s="324"/>
      <c r="BL267" s="324"/>
      <c r="BM267" s="324"/>
      <c r="BN267" s="324"/>
      <c r="BO267" s="324"/>
      <c r="BW267" s="325"/>
      <c r="BX267" s="325"/>
      <c r="BY267" s="325"/>
      <c r="BZ267" s="325"/>
      <c r="CA267" s="325"/>
      <c r="CB267" s="325"/>
      <c r="CC267" s="325"/>
      <c r="CD267" s="325"/>
      <c r="CE267" s="325"/>
      <c r="CF267" s="325"/>
      <c r="CG267" s="325"/>
      <c r="CH267" s="325"/>
    </row>
    <row r="268" spans="1:86" s="323" customFormat="1" x14ac:dyDescent="0.25">
      <c r="A268" s="102"/>
      <c r="B268" s="102"/>
      <c r="C268" s="102"/>
      <c r="D268" s="102"/>
      <c r="E268" s="102"/>
      <c r="F268" s="102"/>
      <c r="G268" s="102"/>
      <c r="AH268" s="324"/>
      <c r="AI268" s="324"/>
      <c r="AP268" s="324"/>
      <c r="AQ268" s="324"/>
      <c r="BD268" s="324"/>
      <c r="BE268" s="324"/>
      <c r="BF268" s="324"/>
      <c r="BG268" s="324"/>
      <c r="BH268" s="324"/>
      <c r="BI268" s="324"/>
      <c r="BJ268" s="324"/>
      <c r="BK268" s="324"/>
      <c r="BL268" s="324"/>
      <c r="BM268" s="324"/>
      <c r="BN268" s="324"/>
      <c r="BO268" s="324"/>
      <c r="BW268" s="325"/>
      <c r="BX268" s="325"/>
      <c r="BY268" s="325"/>
      <c r="BZ268" s="325"/>
      <c r="CA268" s="325"/>
      <c r="CB268" s="325"/>
      <c r="CC268" s="325"/>
      <c r="CD268" s="325"/>
      <c r="CE268" s="325"/>
      <c r="CF268" s="325"/>
      <c r="CG268" s="325"/>
      <c r="CH268" s="325"/>
    </row>
    <row r="269" spans="1:86" s="323" customFormat="1" x14ac:dyDescent="0.25">
      <c r="A269" s="102"/>
      <c r="B269" s="102"/>
      <c r="C269" s="102"/>
      <c r="D269" s="102"/>
      <c r="E269" s="102"/>
      <c r="F269" s="102"/>
      <c r="G269" s="102"/>
      <c r="AH269" s="324"/>
      <c r="AI269" s="324"/>
      <c r="AP269" s="324"/>
      <c r="AQ269" s="324"/>
      <c r="BD269" s="324"/>
      <c r="BE269" s="324"/>
      <c r="BF269" s="324"/>
      <c r="BG269" s="324"/>
      <c r="BH269" s="324"/>
      <c r="BI269" s="324"/>
      <c r="BJ269" s="324"/>
      <c r="BK269" s="324"/>
      <c r="BL269" s="324"/>
      <c r="BM269" s="324"/>
      <c r="BN269" s="324"/>
      <c r="BO269" s="324"/>
      <c r="BW269" s="325"/>
      <c r="BX269" s="325"/>
      <c r="BY269" s="325"/>
      <c r="BZ269" s="325"/>
      <c r="CA269" s="325"/>
      <c r="CB269" s="325"/>
      <c r="CC269" s="325"/>
      <c r="CD269" s="325"/>
      <c r="CE269" s="325"/>
      <c r="CF269" s="325"/>
      <c r="CG269" s="325"/>
      <c r="CH269" s="325"/>
    </row>
    <row r="270" spans="1:86" s="323" customFormat="1" x14ac:dyDescent="0.25">
      <c r="A270" s="102"/>
      <c r="B270" s="102"/>
      <c r="C270" s="102"/>
      <c r="D270" s="102"/>
      <c r="E270" s="102"/>
      <c r="F270" s="102"/>
      <c r="G270" s="102"/>
      <c r="AH270" s="324"/>
      <c r="AI270" s="324"/>
      <c r="AP270" s="324"/>
      <c r="AQ270" s="324"/>
      <c r="BD270" s="324"/>
      <c r="BE270" s="324"/>
      <c r="BF270" s="324"/>
      <c r="BG270" s="324"/>
      <c r="BH270" s="324"/>
      <c r="BI270" s="324"/>
      <c r="BJ270" s="324"/>
      <c r="BK270" s="324"/>
      <c r="BL270" s="324"/>
      <c r="BM270" s="324"/>
      <c r="BN270" s="324"/>
      <c r="BO270" s="324"/>
      <c r="BW270" s="325"/>
      <c r="BX270" s="325"/>
      <c r="BY270" s="325"/>
      <c r="BZ270" s="325"/>
      <c r="CA270" s="325"/>
      <c r="CB270" s="325"/>
      <c r="CC270" s="325"/>
      <c r="CD270" s="325"/>
      <c r="CE270" s="325"/>
      <c r="CF270" s="325"/>
      <c r="CG270" s="325"/>
      <c r="CH270" s="325"/>
    </row>
    <row r="271" spans="1:86" s="323" customFormat="1" x14ac:dyDescent="0.25">
      <c r="A271" s="102"/>
      <c r="B271" s="102"/>
      <c r="C271" s="102"/>
      <c r="D271" s="102"/>
      <c r="E271" s="102"/>
      <c r="F271" s="102"/>
      <c r="G271" s="102"/>
      <c r="AH271" s="324"/>
      <c r="AI271" s="324"/>
      <c r="AP271" s="324"/>
      <c r="AQ271" s="324"/>
      <c r="BD271" s="324"/>
      <c r="BE271" s="324"/>
      <c r="BF271" s="324"/>
      <c r="BG271" s="324"/>
      <c r="BH271" s="324"/>
      <c r="BI271" s="324"/>
      <c r="BJ271" s="324"/>
      <c r="BK271" s="324"/>
      <c r="BL271" s="324"/>
      <c r="BM271" s="324"/>
      <c r="BN271" s="324"/>
      <c r="BO271" s="324"/>
      <c r="BW271" s="325"/>
      <c r="BX271" s="325"/>
      <c r="BY271" s="325"/>
      <c r="BZ271" s="325"/>
      <c r="CA271" s="325"/>
      <c r="CB271" s="325"/>
      <c r="CC271" s="325"/>
      <c r="CD271" s="325"/>
      <c r="CE271" s="325"/>
      <c r="CF271" s="325"/>
      <c r="CG271" s="325"/>
      <c r="CH271" s="325"/>
    </row>
    <row r="272" spans="1:86" s="323" customFormat="1" x14ac:dyDescent="0.25">
      <c r="A272" s="102"/>
      <c r="B272" s="102"/>
      <c r="C272" s="102"/>
      <c r="D272" s="102"/>
      <c r="E272" s="102"/>
      <c r="F272" s="102"/>
      <c r="G272" s="102"/>
      <c r="AH272" s="324"/>
      <c r="AI272" s="324"/>
      <c r="AP272" s="324"/>
      <c r="AQ272" s="324"/>
      <c r="BD272" s="324"/>
      <c r="BE272" s="324"/>
      <c r="BF272" s="324"/>
      <c r="BG272" s="324"/>
      <c r="BH272" s="324"/>
      <c r="BI272" s="324"/>
      <c r="BJ272" s="324"/>
      <c r="BK272" s="324"/>
      <c r="BL272" s="324"/>
      <c r="BM272" s="324"/>
      <c r="BN272" s="324"/>
      <c r="BO272" s="324"/>
      <c r="BW272" s="325"/>
      <c r="BX272" s="325"/>
      <c r="BY272" s="325"/>
      <c r="BZ272" s="325"/>
      <c r="CA272" s="325"/>
      <c r="CB272" s="325"/>
      <c r="CC272" s="325"/>
      <c r="CD272" s="325"/>
      <c r="CE272" s="325"/>
      <c r="CF272" s="325"/>
      <c r="CG272" s="325"/>
      <c r="CH272" s="325"/>
    </row>
    <row r="273" spans="1:86" s="323" customFormat="1" x14ac:dyDescent="0.25">
      <c r="A273" s="102"/>
      <c r="B273" s="102"/>
      <c r="C273" s="102"/>
      <c r="D273" s="102"/>
      <c r="E273" s="102"/>
      <c r="F273" s="102"/>
      <c r="G273" s="102"/>
      <c r="AH273" s="324"/>
      <c r="AI273" s="324"/>
      <c r="AP273" s="324"/>
      <c r="AQ273" s="324"/>
      <c r="BD273" s="324"/>
      <c r="BE273" s="324"/>
      <c r="BF273" s="324"/>
      <c r="BG273" s="324"/>
      <c r="BH273" s="324"/>
      <c r="BI273" s="324"/>
      <c r="BJ273" s="324"/>
      <c r="BK273" s="324"/>
      <c r="BL273" s="324"/>
      <c r="BM273" s="324"/>
      <c r="BN273" s="324"/>
      <c r="BO273" s="324"/>
      <c r="BW273" s="325"/>
      <c r="BX273" s="325"/>
      <c r="BY273" s="325"/>
      <c r="BZ273" s="325"/>
      <c r="CA273" s="325"/>
      <c r="CB273" s="325"/>
      <c r="CC273" s="325"/>
      <c r="CD273" s="325"/>
      <c r="CE273" s="325"/>
      <c r="CF273" s="325"/>
      <c r="CG273" s="325"/>
      <c r="CH273" s="325"/>
    </row>
    <row r="274" spans="1:86" s="323" customFormat="1" x14ac:dyDescent="0.25">
      <c r="A274" s="102"/>
      <c r="B274" s="102"/>
      <c r="C274" s="102"/>
      <c r="D274" s="102"/>
      <c r="E274" s="102"/>
      <c r="F274" s="102"/>
      <c r="G274" s="102"/>
      <c r="AH274" s="324"/>
      <c r="AI274" s="324"/>
      <c r="AP274" s="324"/>
      <c r="AQ274" s="324"/>
      <c r="BD274" s="324"/>
      <c r="BE274" s="324"/>
      <c r="BF274" s="324"/>
      <c r="BG274" s="324"/>
      <c r="BH274" s="324"/>
      <c r="BI274" s="324"/>
      <c r="BJ274" s="324"/>
      <c r="BK274" s="324"/>
      <c r="BL274" s="324"/>
      <c r="BM274" s="324"/>
      <c r="BN274" s="324"/>
      <c r="BO274" s="324"/>
      <c r="BW274" s="325"/>
      <c r="BX274" s="325"/>
      <c r="BY274" s="325"/>
      <c r="BZ274" s="325"/>
      <c r="CA274" s="325"/>
      <c r="CB274" s="325"/>
      <c r="CC274" s="325"/>
      <c r="CD274" s="325"/>
      <c r="CE274" s="325"/>
      <c r="CF274" s="325"/>
      <c r="CG274" s="325"/>
      <c r="CH274" s="325"/>
    </row>
    <row r="275" spans="1:86" s="323" customFormat="1" x14ac:dyDescent="0.25">
      <c r="A275" s="102"/>
      <c r="B275" s="102"/>
      <c r="C275" s="102"/>
      <c r="D275" s="102"/>
      <c r="E275" s="102"/>
      <c r="F275" s="102"/>
      <c r="G275" s="102"/>
      <c r="AH275" s="324"/>
      <c r="AI275" s="324"/>
      <c r="AP275" s="324"/>
      <c r="AQ275" s="324"/>
      <c r="BD275" s="324"/>
      <c r="BE275" s="324"/>
      <c r="BF275" s="324"/>
      <c r="BG275" s="324"/>
      <c r="BH275" s="324"/>
      <c r="BI275" s="324"/>
      <c r="BJ275" s="324"/>
      <c r="BK275" s="324"/>
      <c r="BL275" s="324"/>
      <c r="BM275" s="324"/>
      <c r="BN275" s="324"/>
      <c r="BO275" s="324"/>
      <c r="BW275" s="325"/>
      <c r="BX275" s="325"/>
      <c r="BY275" s="325"/>
      <c r="BZ275" s="325"/>
      <c r="CA275" s="325"/>
      <c r="CB275" s="325"/>
      <c r="CC275" s="325"/>
      <c r="CD275" s="325"/>
      <c r="CE275" s="325"/>
      <c r="CF275" s="325"/>
      <c r="CG275" s="325"/>
      <c r="CH275" s="325"/>
    </row>
    <row r="276" spans="1:86" s="323" customFormat="1" x14ac:dyDescent="0.25">
      <c r="A276" s="102"/>
      <c r="B276" s="102"/>
      <c r="C276" s="102"/>
      <c r="D276" s="102"/>
      <c r="E276" s="102"/>
      <c r="F276" s="102"/>
      <c r="G276" s="102"/>
      <c r="AH276" s="324"/>
      <c r="AI276" s="324"/>
      <c r="AP276" s="324"/>
      <c r="AQ276" s="324"/>
      <c r="BD276" s="324"/>
      <c r="BE276" s="324"/>
      <c r="BF276" s="324"/>
      <c r="BG276" s="324"/>
      <c r="BH276" s="324"/>
      <c r="BI276" s="324"/>
      <c r="BJ276" s="324"/>
      <c r="BK276" s="324"/>
      <c r="BL276" s="324"/>
      <c r="BM276" s="324"/>
      <c r="BN276" s="324"/>
      <c r="BO276" s="324"/>
      <c r="BW276" s="325"/>
      <c r="BX276" s="325"/>
      <c r="BY276" s="325"/>
      <c r="BZ276" s="325"/>
      <c r="CA276" s="325"/>
      <c r="CB276" s="325"/>
      <c r="CC276" s="325"/>
      <c r="CD276" s="325"/>
      <c r="CE276" s="325"/>
      <c r="CF276" s="325"/>
      <c r="CG276" s="325"/>
      <c r="CH276" s="325"/>
    </row>
    <row r="277" spans="1:86" s="323" customFormat="1" x14ac:dyDescent="0.25">
      <c r="A277" s="102"/>
      <c r="B277" s="102"/>
      <c r="C277" s="102"/>
      <c r="D277" s="102"/>
      <c r="E277" s="102"/>
      <c r="F277" s="102"/>
      <c r="G277" s="102"/>
      <c r="AH277" s="324"/>
      <c r="AI277" s="324"/>
      <c r="AP277" s="324"/>
      <c r="AQ277" s="324"/>
      <c r="BD277" s="324"/>
      <c r="BE277" s="324"/>
      <c r="BF277" s="324"/>
      <c r="BG277" s="324"/>
      <c r="BH277" s="324"/>
      <c r="BI277" s="324"/>
      <c r="BJ277" s="324"/>
      <c r="BK277" s="324"/>
      <c r="BL277" s="324"/>
      <c r="BM277" s="324"/>
      <c r="BN277" s="324"/>
      <c r="BO277" s="324"/>
      <c r="BW277" s="325"/>
      <c r="BX277" s="325"/>
      <c r="BY277" s="325"/>
      <c r="BZ277" s="325"/>
      <c r="CA277" s="325"/>
      <c r="CB277" s="325"/>
      <c r="CC277" s="325"/>
      <c r="CD277" s="325"/>
      <c r="CE277" s="325"/>
      <c r="CF277" s="325"/>
      <c r="CG277" s="325"/>
      <c r="CH277" s="325"/>
    </row>
    <row r="278" spans="1:86" s="323" customFormat="1" x14ac:dyDescent="0.25">
      <c r="A278" s="102"/>
      <c r="B278" s="102"/>
      <c r="C278" s="102"/>
      <c r="D278" s="102"/>
      <c r="E278" s="102"/>
      <c r="F278" s="102"/>
      <c r="G278" s="102"/>
      <c r="AH278" s="324"/>
      <c r="AI278" s="324"/>
      <c r="AP278" s="324"/>
      <c r="AQ278" s="324"/>
      <c r="BD278" s="324"/>
      <c r="BE278" s="324"/>
      <c r="BF278" s="324"/>
      <c r="BG278" s="324"/>
      <c r="BH278" s="324"/>
      <c r="BI278" s="324"/>
      <c r="BJ278" s="324"/>
      <c r="BK278" s="324"/>
      <c r="BL278" s="324"/>
      <c r="BM278" s="324"/>
      <c r="BN278" s="324"/>
      <c r="BO278" s="324"/>
      <c r="BW278" s="325"/>
      <c r="BX278" s="325"/>
      <c r="BY278" s="325"/>
      <c r="BZ278" s="325"/>
      <c r="CA278" s="325"/>
      <c r="CB278" s="325"/>
      <c r="CC278" s="325"/>
      <c r="CD278" s="325"/>
      <c r="CE278" s="325"/>
      <c r="CF278" s="325"/>
      <c r="CG278" s="325"/>
      <c r="CH278" s="325"/>
    </row>
    <row r="279" spans="1:86" s="323" customFormat="1" x14ac:dyDescent="0.25">
      <c r="A279" s="102"/>
      <c r="B279" s="102"/>
      <c r="C279" s="102"/>
      <c r="D279" s="102"/>
      <c r="E279" s="102"/>
      <c r="F279" s="102"/>
      <c r="G279" s="102"/>
      <c r="AH279" s="324"/>
      <c r="AI279" s="324"/>
      <c r="AP279" s="324"/>
      <c r="AQ279" s="324"/>
      <c r="BD279" s="324"/>
      <c r="BE279" s="324"/>
      <c r="BF279" s="324"/>
      <c r="BG279" s="324"/>
      <c r="BH279" s="324"/>
      <c r="BI279" s="324"/>
      <c r="BJ279" s="324"/>
      <c r="BK279" s="324"/>
      <c r="BL279" s="324"/>
      <c r="BM279" s="324"/>
      <c r="BN279" s="324"/>
      <c r="BO279" s="324"/>
      <c r="BW279" s="325"/>
      <c r="BX279" s="325"/>
      <c r="BY279" s="325"/>
      <c r="BZ279" s="325"/>
      <c r="CA279" s="325"/>
      <c r="CB279" s="325"/>
      <c r="CC279" s="325"/>
      <c r="CD279" s="325"/>
      <c r="CE279" s="325"/>
      <c r="CF279" s="325"/>
      <c r="CG279" s="325"/>
      <c r="CH279" s="325"/>
    </row>
    <row r="280" spans="1:86" s="323" customFormat="1" x14ac:dyDescent="0.25">
      <c r="A280" s="102"/>
      <c r="B280" s="102"/>
      <c r="C280" s="102"/>
      <c r="D280" s="102"/>
      <c r="E280" s="102"/>
      <c r="F280" s="102"/>
      <c r="G280" s="102"/>
      <c r="AH280" s="324"/>
      <c r="AI280" s="324"/>
      <c r="AP280" s="324"/>
      <c r="AQ280" s="324"/>
      <c r="BD280" s="324"/>
      <c r="BE280" s="324"/>
      <c r="BF280" s="324"/>
      <c r="BG280" s="324"/>
      <c r="BH280" s="324"/>
      <c r="BI280" s="324"/>
      <c r="BJ280" s="324"/>
      <c r="BK280" s="324"/>
      <c r="BL280" s="324"/>
      <c r="BM280" s="324"/>
      <c r="BN280" s="324"/>
      <c r="BO280" s="324"/>
      <c r="BW280" s="325"/>
      <c r="BX280" s="325"/>
      <c r="BY280" s="325"/>
      <c r="BZ280" s="325"/>
      <c r="CA280" s="325"/>
      <c r="CB280" s="325"/>
      <c r="CC280" s="325"/>
      <c r="CD280" s="325"/>
      <c r="CE280" s="325"/>
      <c r="CF280" s="325"/>
      <c r="CG280" s="325"/>
      <c r="CH280" s="325"/>
    </row>
    <row r="281" spans="1:86" s="323" customFormat="1" x14ac:dyDescent="0.25">
      <c r="A281" s="102"/>
      <c r="B281" s="102"/>
      <c r="C281" s="102"/>
      <c r="D281" s="102"/>
      <c r="E281" s="102"/>
      <c r="F281" s="102"/>
      <c r="G281" s="102"/>
      <c r="AH281" s="324"/>
      <c r="AI281" s="324"/>
      <c r="AP281" s="324"/>
      <c r="AQ281" s="324"/>
      <c r="BD281" s="324"/>
      <c r="BE281" s="324"/>
      <c r="BF281" s="324"/>
      <c r="BG281" s="324"/>
      <c r="BH281" s="324"/>
      <c r="BI281" s="324"/>
      <c r="BJ281" s="324"/>
      <c r="BK281" s="324"/>
      <c r="BL281" s="324"/>
      <c r="BM281" s="324"/>
      <c r="BN281" s="324"/>
      <c r="BO281" s="324"/>
      <c r="BW281" s="325"/>
      <c r="BX281" s="325"/>
      <c r="BY281" s="325"/>
      <c r="BZ281" s="325"/>
      <c r="CA281" s="325"/>
      <c r="CB281" s="325"/>
      <c r="CC281" s="325"/>
      <c r="CD281" s="325"/>
      <c r="CE281" s="325"/>
      <c r="CF281" s="325"/>
      <c r="CG281" s="325"/>
      <c r="CH281" s="325"/>
    </row>
    <row r="282" spans="1:86" s="323" customFormat="1" x14ac:dyDescent="0.25">
      <c r="A282" s="102"/>
      <c r="B282" s="102"/>
      <c r="C282" s="102"/>
      <c r="D282" s="102"/>
      <c r="E282" s="102"/>
      <c r="F282" s="102"/>
      <c r="G282" s="102"/>
      <c r="AH282" s="324"/>
      <c r="AI282" s="324"/>
      <c r="AP282" s="324"/>
      <c r="AQ282" s="324"/>
      <c r="BD282" s="324"/>
      <c r="BE282" s="324"/>
      <c r="BF282" s="324"/>
      <c r="BG282" s="324"/>
      <c r="BH282" s="324"/>
      <c r="BI282" s="324"/>
      <c r="BJ282" s="324"/>
      <c r="BK282" s="324"/>
      <c r="BL282" s="324"/>
      <c r="BM282" s="324"/>
      <c r="BN282" s="324"/>
      <c r="BO282" s="324"/>
      <c r="BW282" s="325"/>
      <c r="BX282" s="325"/>
      <c r="BY282" s="325"/>
      <c r="BZ282" s="325"/>
      <c r="CA282" s="325"/>
      <c r="CB282" s="325"/>
      <c r="CC282" s="325"/>
      <c r="CD282" s="325"/>
      <c r="CE282" s="325"/>
      <c r="CF282" s="325"/>
      <c r="CG282" s="325"/>
      <c r="CH282" s="325"/>
    </row>
    <row r="283" spans="1:86" s="323" customFormat="1" x14ac:dyDescent="0.25">
      <c r="A283" s="102"/>
      <c r="B283" s="102"/>
      <c r="C283" s="102"/>
      <c r="D283" s="102"/>
      <c r="E283" s="102"/>
      <c r="F283" s="102"/>
      <c r="G283" s="102"/>
      <c r="AH283" s="324"/>
      <c r="AI283" s="324"/>
      <c r="AP283" s="324"/>
      <c r="AQ283" s="324"/>
      <c r="BD283" s="324"/>
      <c r="BE283" s="324"/>
      <c r="BF283" s="324"/>
      <c r="BG283" s="324"/>
      <c r="BH283" s="324"/>
      <c r="BI283" s="324"/>
      <c r="BJ283" s="324"/>
      <c r="BK283" s="324"/>
      <c r="BL283" s="324"/>
      <c r="BM283" s="324"/>
      <c r="BN283" s="324"/>
      <c r="BO283" s="324"/>
      <c r="BW283" s="325"/>
      <c r="BX283" s="325"/>
      <c r="BY283" s="325"/>
      <c r="BZ283" s="325"/>
      <c r="CA283" s="325"/>
      <c r="CB283" s="325"/>
      <c r="CC283" s="325"/>
      <c r="CD283" s="325"/>
      <c r="CE283" s="325"/>
      <c r="CF283" s="325"/>
      <c r="CG283" s="325"/>
      <c r="CH283" s="325"/>
    </row>
    <row r="284" spans="1:86" s="323" customFormat="1" x14ac:dyDescent="0.25">
      <c r="A284" s="102"/>
      <c r="B284" s="102"/>
      <c r="C284" s="102"/>
      <c r="D284" s="102"/>
      <c r="E284" s="102"/>
      <c r="F284" s="102"/>
      <c r="G284" s="102"/>
      <c r="AH284" s="324"/>
      <c r="AI284" s="324"/>
      <c r="AP284" s="324"/>
      <c r="AQ284" s="324"/>
      <c r="BD284" s="324"/>
      <c r="BE284" s="324"/>
      <c r="BF284" s="324"/>
      <c r="BG284" s="324"/>
      <c r="BH284" s="324"/>
      <c r="BI284" s="324"/>
      <c r="BJ284" s="324"/>
      <c r="BK284" s="324"/>
      <c r="BL284" s="324"/>
      <c r="BM284" s="324"/>
      <c r="BN284" s="324"/>
      <c r="BO284" s="324"/>
      <c r="BW284" s="325"/>
      <c r="BX284" s="325"/>
      <c r="BY284" s="325"/>
      <c r="BZ284" s="325"/>
      <c r="CA284" s="325"/>
      <c r="CB284" s="325"/>
      <c r="CC284" s="325"/>
      <c r="CD284" s="325"/>
      <c r="CE284" s="325"/>
      <c r="CF284" s="325"/>
      <c r="CG284" s="325"/>
      <c r="CH284" s="325"/>
    </row>
    <row r="285" spans="1:86" s="323" customFormat="1" x14ac:dyDescent="0.25">
      <c r="A285" s="102"/>
      <c r="B285" s="102"/>
      <c r="C285" s="102"/>
      <c r="D285" s="102"/>
      <c r="E285" s="102"/>
      <c r="F285" s="102"/>
      <c r="G285" s="102"/>
      <c r="AH285" s="324"/>
      <c r="AI285" s="324"/>
      <c r="AP285" s="324"/>
      <c r="AQ285" s="324"/>
      <c r="BD285" s="324"/>
      <c r="BE285" s="324"/>
      <c r="BF285" s="324"/>
      <c r="BG285" s="324"/>
      <c r="BH285" s="324"/>
      <c r="BI285" s="324"/>
      <c r="BJ285" s="324"/>
      <c r="BK285" s="324"/>
      <c r="BL285" s="324"/>
      <c r="BM285" s="324"/>
      <c r="BN285" s="324"/>
      <c r="BO285" s="324"/>
      <c r="BW285" s="325"/>
      <c r="BX285" s="325"/>
      <c r="BY285" s="325"/>
      <c r="BZ285" s="325"/>
      <c r="CA285" s="325"/>
      <c r="CB285" s="325"/>
      <c r="CC285" s="325"/>
      <c r="CD285" s="325"/>
      <c r="CE285" s="325"/>
      <c r="CF285" s="325"/>
      <c r="CG285" s="325"/>
      <c r="CH285" s="325"/>
    </row>
    <row r="286" spans="1:86" s="323" customFormat="1" x14ac:dyDescent="0.25">
      <c r="A286" s="102"/>
      <c r="B286" s="102"/>
      <c r="C286" s="102"/>
      <c r="D286" s="102"/>
      <c r="E286" s="102"/>
      <c r="F286" s="102"/>
      <c r="G286" s="102"/>
      <c r="AH286" s="324"/>
      <c r="AI286" s="324"/>
      <c r="AP286" s="324"/>
      <c r="AQ286" s="324"/>
      <c r="BD286" s="324"/>
      <c r="BE286" s="324"/>
      <c r="BF286" s="324"/>
      <c r="BG286" s="324"/>
      <c r="BH286" s="324"/>
      <c r="BI286" s="324"/>
      <c r="BJ286" s="324"/>
      <c r="BK286" s="324"/>
      <c r="BL286" s="324"/>
      <c r="BM286" s="324"/>
      <c r="BN286" s="324"/>
      <c r="BO286" s="324"/>
      <c r="BW286" s="325"/>
      <c r="BX286" s="325"/>
      <c r="BY286" s="325"/>
      <c r="BZ286" s="325"/>
      <c r="CA286" s="325"/>
      <c r="CB286" s="325"/>
      <c r="CC286" s="325"/>
      <c r="CD286" s="325"/>
      <c r="CE286" s="325"/>
      <c r="CF286" s="325"/>
      <c r="CG286" s="325"/>
      <c r="CH286" s="325"/>
    </row>
    <row r="287" spans="1:86" s="323" customFormat="1" x14ac:dyDescent="0.25">
      <c r="A287" s="102"/>
      <c r="B287" s="102"/>
      <c r="C287" s="102"/>
      <c r="D287" s="102"/>
      <c r="E287" s="102"/>
      <c r="F287" s="102"/>
      <c r="G287" s="102"/>
      <c r="AH287" s="324"/>
      <c r="AI287" s="324"/>
      <c r="AP287" s="324"/>
      <c r="AQ287" s="324"/>
      <c r="BD287" s="324"/>
      <c r="BE287" s="324"/>
      <c r="BF287" s="324"/>
      <c r="BG287" s="324"/>
      <c r="BH287" s="324"/>
      <c r="BI287" s="324"/>
      <c r="BJ287" s="324"/>
      <c r="BK287" s="324"/>
      <c r="BL287" s="324"/>
      <c r="BM287" s="324"/>
      <c r="BN287" s="324"/>
      <c r="BO287" s="324"/>
      <c r="BW287" s="325"/>
      <c r="BX287" s="325"/>
      <c r="BY287" s="325"/>
      <c r="BZ287" s="325"/>
      <c r="CA287" s="325"/>
      <c r="CB287" s="325"/>
      <c r="CC287" s="325"/>
      <c r="CD287" s="325"/>
      <c r="CE287" s="325"/>
      <c r="CF287" s="325"/>
      <c r="CG287" s="325"/>
      <c r="CH287" s="325"/>
    </row>
    <row r="288" spans="1:86" s="323" customFormat="1" x14ac:dyDescent="0.25">
      <c r="A288" s="102"/>
      <c r="B288" s="102"/>
      <c r="C288" s="102"/>
      <c r="D288" s="102"/>
      <c r="E288" s="102"/>
      <c r="F288" s="102"/>
      <c r="G288" s="102"/>
      <c r="AH288" s="324"/>
      <c r="AI288" s="324"/>
      <c r="AP288" s="324"/>
      <c r="AQ288" s="324"/>
      <c r="BD288" s="324"/>
      <c r="BE288" s="324"/>
      <c r="BF288" s="324"/>
      <c r="BG288" s="324"/>
      <c r="BH288" s="324"/>
      <c r="BI288" s="324"/>
      <c r="BJ288" s="324"/>
      <c r="BK288" s="324"/>
      <c r="BL288" s="324"/>
      <c r="BM288" s="324"/>
      <c r="BN288" s="324"/>
      <c r="BO288" s="324"/>
      <c r="BW288" s="325"/>
      <c r="BX288" s="325"/>
      <c r="BY288" s="325"/>
      <c r="BZ288" s="325"/>
      <c r="CA288" s="325"/>
      <c r="CB288" s="325"/>
      <c r="CC288" s="325"/>
      <c r="CD288" s="325"/>
      <c r="CE288" s="325"/>
      <c r="CF288" s="325"/>
      <c r="CG288" s="325"/>
      <c r="CH288" s="325"/>
    </row>
    <row r="289" spans="1:86" s="323" customFormat="1" x14ac:dyDescent="0.25">
      <c r="A289" s="102"/>
      <c r="B289" s="102"/>
      <c r="C289" s="102"/>
      <c r="D289" s="102"/>
      <c r="E289" s="102"/>
      <c r="F289" s="102"/>
      <c r="G289" s="102"/>
      <c r="AH289" s="324"/>
      <c r="AI289" s="324"/>
      <c r="AP289" s="324"/>
      <c r="AQ289" s="324"/>
      <c r="BD289" s="324"/>
      <c r="BE289" s="324"/>
      <c r="BF289" s="324"/>
      <c r="BG289" s="324"/>
      <c r="BH289" s="324"/>
      <c r="BI289" s="324"/>
      <c r="BJ289" s="324"/>
      <c r="BK289" s="324"/>
      <c r="BL289" s="324"/>
      <c r="BM289" s="324"/>
      <c r="BN289" s="324"/>
      <c r="BO289" s="324"/>
      <c r="BW289" s="325"/>
      <c r="BX289" s="325"/>
      <c r="BY289" s="325"/>
      <c r="BZ289" s="325"/>
      <c r="CA289" s="325"/>
      <c r="CB289" s="325"/>
      <c r="CC289" s="325"/>
      <c r="CD289" s="325"/>
      <c r="CE289" s="325"/>
      <c r="CF289" s="325"/>
      <c r="CG289" s="325"/>
      <c r="CH289" s="325"/>
    </row>
    <row r="290" spans="1:86" s="323" customFormat="1" x14ac:dyDescent="0.25">
      <c r="A290" s="102"/>
      <c r="B290" s="102"/>
      <c r="C290" s="102"/>
      <c r="D290" s="102"/>
      <c r="E290" s="102"/>
      <c r="F290" s="102"/>
      <c r="G290" s="102"/>
      <c r="AH290" s="324"/>
      <c r="AI290" s="324"/>
      <c r="AP290" s="324"/>
      <c r="AQ290" s="324"/>
      <c r="BD290" s="324"/>
      <c r="BE290" s="324"/>
      <c r="BF290" s="324"/>
      <c r="BG290" s="324"/>
      <c r="BH290" s="324"/>
      <c r="BI290" s="324"/>
      <c r="BJ290" s="324"/>
      <c r="BK290" s="324"/>
      <c r="BL290" s="324"/>
      <c r="BM290" s="324"/>
      <c r="BN290" s="324"/>
      <c r="BO290" s="324"/>
      <c r="BW290" s="325"/>
      <c r="BX290" s="325"/>
      <c r="BY290" s="325"/>
      <c r="BZ290" s="325"/>
      <c r="CA290" s="325"/>
      <c r="CB290" s="325"/>
      <c r="CC290" s="325"/>
      <c r="CD290" s="325"/>
      <c r="CE290" s="325"/>
      <c r="CF290" s="325"/>
      <c r="CG290" s="325"/>
      <c r="CH290" s="325"/>
    </row>
    <row r="291" spans="1:86" s="323" customFormat="1" x14ac:dyDescent="0.25">
      <c r="A291" s="102"/>
      <c r="B291" s="102"/>
      <c r="C291" s="102"/>
      <c r="D291" s="102"/>
      <c r="E291" s="102"/>
      <c r="F291" s="102"/>
      <c r="G291" s="102"/>
      <c r="AH291" s="324"/>
      <c r="AI291" s="324"/>
      <c r="AP291" s="324"/>
      <c r="AQ291" s="324"/>
      <c r="BD291" s="324"/>
      <c r="BE291" s="324"/>
      <c r="BF291" s="324"/>
      <c r="BG291" s="324"/>
      <c r="BH291" s="324"/>
      <c r="BI291" s="324"/>
      <c r="BJ291" s="324"/>
      <c r="BK291" s="324"/>
      <c r="BL291" s="324"/>
      <c r="BM291" s="324"/>
      <c r="BN291" s="324"/>
      <c r="BO291" s="324"/>
      <c r="BW291" s="325"/>
      <c r="BX291" s="325"/>
      <c r="BY291" s="325"/>
      <c r="BZ291" s="325"/>
      <c r="CA291" s="325"/>
      <c r="CB291" s="325"/>
      <c r="CC291" s="325"/>
      <c r="CD291" s="325"/>
      <c r="CE291" s="325"/>
      <c r="CF291" s="325"/>
      <c r="CG291" s="325"/>
      <c r="CH291" s="325"/>
    </row>
    <row r="292" spans="1:86" s="323" customFormat="1" x14ac:dyDescent="0.25">
      <c r="A292" s="102"/>
      <c r="B292" s="102"/>
      <c r="C292" s="102"/>
      <c r="D292" s="102"/>
      <c r="E292" s="102"/>
      <c r="F292" s="102"/>
      <c r="G292" s="102"/>
      <c r="AH292" s="324"/>
      <c r="AI292" s="324"/>
      <c r="AP292" s="324"/>
      <c r="AQ292" s="324"/>
      <c r="BD292" s="324"/>
      <c r="BE292" s="324"/>
      <c r="BF292" s="324"/>
      <c r="BG292" s="324"/>
      <c r="BH292" s="324"/>
      <c r="BI292" s="324"/>
      <c r="BJ292" s="324"/>
      <c r="BK292" s="324"/>
      <c r="BL292" s="324"/>
      <c r="BM292" s="324"/>
      <c r="BN292" s="324"/>
      <c r="BO292" s="324"/>
      <c r="BW292" s="325"/>
      <c r="BX292" s="325"/>
      <c r="BY292" s="325"/>
      <c r="BZ292" s="325"/>
      <c r="CA292" s="325"/>
      <c r="CB292" s="325"/>
      <c r="CC292" s="325"/>
      <c r="CD292" s="325"/>
      <c r="CE292" s="325"/>
      <c r="CF292" s="325"/>
      <c r="CG292" s="325"/>
      <c r="CH292" s="325"/>
    </row>
    <row r="293" spans="1:86" s="323" customFormat="1" x14ac:dyDescent="0.25">
      <c r="A293" s="102"/>
      <c r="B293" s="102"/>
      <c r="C293" s="102"/>
      <c r="D293" s="102"/>
      <c r="E293" s="102"/>
      <c r="F293" s="102"/>
      <c r="G293" s="102"/>
      <c r="AH293" s="324"/>
      <c r="AI293" s="324"/>
      <c r="AP293" s="324"/>
      <c r="AQ293" s="324"/>
      <c r="BD293" s="324"/>
      <c r="BE293" s="324"/>
      <c r="BF293" s="324"/>
      <c r="BG293" s="324"/>
      <c r="BH293" s="324"/>
      <c r="BI293" s="324"/>
      <c r="BJ293" s="324"/>
      <c r="BK293" s="324"/>
      <c r="BL293" s="324"/>
      <c r="BM293" s="324"/>
      <c r="BN293" s="324"/>
      <c r="BO293" s="324"/>
      <c r="BW293" s="325"/>
      <c r="BX293" s="325"/>
      <c r="BY293" s="325"/>
      <c r="BZ293" s="325"/>
      <c r="CA293" s="325"/>
      <c r="CB293" s="325"/>
      <c r="CC293" s="325"/>
      <c r="CD293" s="325"/>
      <c r="CE293" s="325"/>
      <c r="CF293" s="325"/>
      <c r="CG293" s="325"/>
      <c r="CH293" s="325"/>
    </row>
    <row r="294" spans="1:86" s="323" customFormat="1" x14ac:dyDescent="0.25">
      <c r="A294" s="102"/>
      <c r="B294" s="102"/>
      <c r="C294" s="102"/>
      <c r="D294" s="102"/>
      <c r="E294" s="102"/>
      <c r="F294" s="102"/>
      <c r="G294" s="102"/>
      <c r="AH294" s="324"/>
      <c r="AI294" s="324"/>
      <c r="AP294" s="324"/>
      <c r="AQ294" s="324"/>
      <c r="BD294" s="324"/>
      <c r="BE294" s="324"/>
      <c r="BF294" s="324"/>
      <c r="BG294" s="324"/>
      <c r="BH294" s="324"/>
      <c r="BI294" s="324"/>
      <c r="BJ294" s="324"/>
      <c r="BK294" s="324"/>
      <c r="BL294" s="324"/>
      <c r="BM294" s="324"/>
      <c r="BN294" s="324"/>
      <c r="BO294" s="324"/>
      <c r="BW294" s="325"/>
      <c r="BX294" s="325"/>
      <c r="BY294" s="325"/>
      <c r="BZ294" s="325"/>
      <c r="CA294" s="325"/>
      <c r="CB294" s="325"/>
      <c r="CC294" s="325"/>
      <c r="CD294" s="325"/>
      <c r="CE294" s="325"/>
      <c r="CF294" s="325"/>
      <c r="CG294" s="325"/>
      <c r="CH294" s="325"/>
    </row>
    <row r="295" spans="1:86" s="323" customFormat="1" x14ac:dyDescent="0.25">
      <c r="A295" s="102"/>
      <c r="B295" s="102"/>
      <c r="C295" s="102"/>
      <c r="D295" s="102"/>
      <c r="E295" s="102"/>
      <c r="F295" s="102"/>
      <c r="G295" s="102"/>
      <c r="AH295" s="324"/>
      <c r="AI295" s="324"/>
      <c r="AP295" s="324"/>
      <c r="AQ295" s="324"/>
      <c r="BD295" s="324"/>
      <c r="BE295" s="324"/>
      <c r="BF295" s="324"/>
      <c r="BG295" s="324"/>
      <c r="BH295" s="324"/>
      <c r="BI295" s="324"/>
      <c r="BJ295" s="324"/>
      <c r="BK295" s="324"/>
      <c r="BL295" s="324"/>
      <c r="BM295" s="324"/>
      <c r="BN295" s="324"/>
      <c r="BO295" s="324"/>
      <c r="BW295" s="325"/>
      <c r="BX295" s="325"/>
      <c r="BY295" s="325"/>
      <c r="BZ295" s="325"/>
      <c r="CA295" s="325"/>
      <c r="CB295" s="325"/>
      <c r="CC295" s="325"/>
      <c r="CD295" s="325"/>
      <c r="CE295" s="325"/>
      <c r="CF295" s="325"/>
      <c r="CG295" s="325"/>
      <c r="CH295" s="325"/>
    </row>
    <row r="296" spans="1:86" s="323" customFormat="1" x14ac:dyDescent="0.25">
      <c r="A296" s="102"/>
      <c r="B296" s="102"/>
      <c r="C296" s="102"/>
      <c r="D296" s="102"/>
      <c r="E296" s="102"/>
      <c r="F296" s="102"/>
      <c r="G296" s="102"/>
      <c r="AH296" s="324"/>
      <c r="AI296" s="324"/>
      <c r="AP296" s="324"/>
      <c r="AQ296" s="324"/>
      <c r="BD296" s="324"/>
      <c r="BE296" s="324"/>
      <c r="BF296" s="324"/>
      <c r="BG296" s="324"/>
      <c r="BH296" s="324"/>
      <c r="BI296" s="324"/>
      <c r="BJ296" s="324"/>
      <c r="BK296" s="324"/>
      <c r="BL296" s="324"/>
      <c r="BM296" s="324"/>
      <c r="BN296" s="324"/>
      <c r="BO296" s="324"/>
      <c r="BW296" s="325"/>
      <c r="BX296" s="325"/>
      <c r="BY296" s="325"/>
      <c r="BZ296" s="325"/>
      <c r="CA296" s="325"/>
      <c r="CB296" s="325"/>
      <c r="CC296" s="325"/>
      <c r="CD296" s="325"/>
      <c r="CE296" s="325"/>
      <c r="CF296" s="325"/>
      <c r="CG296" s="325"/>
      <c r="CH296" s="325"/>
    </row>
    <row r="297" spans="1:86" s="323" customFormat="1" x14ac:dyDescent="0.25">
      <c r="A297" s="102"/>
      <c r="B297" s="102"/>
      <c r="C297" s="102"/>
      <c r="D297" s="102"/>
      <c r="E297" s="102"/>
      <c r="F297" s="102"/>
      <c r="G297" s="102"/>
      <c r="AH297" s="324"/>
      <c r="AI297" s="324"/>
      <c r="AP297" s="324"/>
      <c r="AQ297" s="324"/>
      <c r="BD297" s="324"/>
      <c r="BE297" s="324"/>
      <c r="BF297" s="324"/>
      <c r="BG297" s="324"/>
      <c r="BH297" s="324"/>
      <c r="BI297" s="324"/>
      <c r="BJ297" s="324"/>
      <c r="BK297" s="324"/>
      <c r="BL297" s="324"/>
      <c r="BM297" s="324"/>
      <c r="BN297" s="324"/>
      <c r="BO297" s="324"/>
      <c r="BW297" s="325"/>
      <c r="BX297" s="325"/>
      <c r="BY297" s="325"/>
      <c r="BZ297" s="325"/>
      <c r="CA297" s="325"/>
      <c r="CB297" s="325"/>
      <c r="CC297" s="325"/>
      <c r="CD297" s="325"/>
      <c r="CE297" s="325"/>
      <c r="CF297" s="325"/>
      <c r="CG297" s="325"/>
      <c r="CH297" s="325"/>
    </row>
    <row r="298" spans="1:86" s="323" customFormat="1" x14ac:dyDescent="0.25">
      <c r="A298" s="102"/>
      <c r="B298" s="102"/>
      <c r="C298" s="102"/>
      <c r="D298" s="102"/>
      <c r="E298" s="102"/>
      <c r="F298" s="102"/>
      <c r="G298" s="102"/>
      <c r="AH298" s="324"/>
      <c r="AI298" s="324"/>
      <c r="AP298" s="324"/>
      <c r="AQ298" s="324"/>
      <c r="BD298" s="324"/>
      <c r="BE298" s="324"/>
      <c r="BF298" s="324"/>
      <c r="BG298" s="324"/>
      <c r="BH298" s="324"/>
      <c r="BI298" s="324"/>
      <c r="BJ298" s="324"/>
      <c r="BK298" s="324"/>
      <c r="BL298" s="324"/>
      <c r="BM298" s="324"/>
      <c r="BN298" s="324"/>
      <c r="BO298" s="324"/>
      <c r="BW298" s="325"/>
      <c r="BX298" s="325"/>
      <c r="BY298" s="325"/>
      <c r="BZ298" s="325"/>
      <c r="CA298" s="325"/>
      <c r="CB298" s="325"/>
      <c r="CC298" s="325"/>
      <c r="CD298" s="325"/>
      <c r="CE298" s="325"/>
      <c r="CF298" s="325"/>
      <c r="CG298" s="325"/>
      <c r="CH298" s="325"/>
    </row>
    <row r="299" spans="1:86" s="323" customFormat="1" x14ac:dyDescent="0.25">
      <c r="A299" s="102"/>
      <c r="B299" s="102"/>
      <c r="C299" s="102"/>
      <c r="D299" s="102"/>
      <c r="E299" s="102"/>
      <c r="F299" s="102"/>
      <c r="G299" s="102"/>
      <c r="AH299" s="324"/>
      <c r="AI299" s="324"/>
      <c r="AP299" s="324"/>
      <c r="AQ299" s="324"/>
      <c r="BD299" s="324"/>
      <c r="BE299" s="324"/>
      <c r="BF299" s="324"/>
      <c r="BG299" s="324"/>
      <c r="BH299" s="324"/>
      <c r="BI299" s="324"/>
      <c r="BJ299" s="324"/>
      <c r="BK299" s="324"/>
      <c r="BL299" s="324"/>
      <c r="BM299" s="324"/>
      <c r="BN299" s="324"/>
      <c r="BO299" s="324"/>
      <c r="BW299" s="325"/>
      <c r="BX299" s="325"/>
      <c r="BY299" s="325"/>
      <c r="BZ299" s="325"/>
      <c r="CA299" s="325"/>
      <c r="CB299" s="325"/>
      <c r="CC299" s="325"/>
      <c r="CD299" s="325"/>
      <c r="CE299" s="325"/>
      <c r="CF299" s="325"/>
      <c r="CG299" s="325"/>
      <c r="CH299" s="325"/>
    </row>
    <row r="300" spans="1:86" s="323" customFormat="1" x14ac:dyDescent="0.25">
      <c r="A300" s="102"/>
      <c r="B300" s="102"/>
      <c r="C300" s="102"/>
      <c r="D300" s="102"/>
      <c r="E300" s="102"/>
      <c r="F300" s="102"/>
      <c r="G300" s="102"/>
      <c r="AH300" s="324"/>
      <c r="AI300" s="324"/>
      <c r="AP300" s="324"/>
      <c r="AQ300" s="324"/>
      <c r="BD300" s="324"/>
      <c r="BE300" s="324"/>
      <c r="BF300" s="324"/>
      <c r="BG300" s="324"/>
      <c r="BH300" s="324"/>
      <c r="BI300" s="324"/>
      <c r="BJ300" s="324"/>
      <c r="BK300" s="324"/>
      <c r="BL300" s="324"/>
      <c r="BM300" s="324"/>
      <c r="BN300" s="324"/>
      <c r="BO300" s="324"/>
      <c r="BW300" s="325"/>
      <c r="BX300" s="325"/>
      <c r="BY300" s="325"/>
      <c r="BZ300" s="325"/>
      <c r="CA300" s="325"/>
      <c r="CB300" s="325"/>
      <c r="CC300" s="325"/>
      <c r="CD300" s="325"/>
      <c r="CE300" s="325"/>
      <c r="CF300" s="325"/>
      <c r="CG300" s="325"/>
      <c r="CH300" s="325"/>
    </row>
    <row r="301" spans="1:86" s="323" customFormat="1" x14ac:dyDescent="0.25">
      <c r="A301" s="102"/>
      <c r="B301" s="102"/>
      <c r="C301" s="102"/>
      <c r="D301" s="102"/>
      <c r="E301" s="102"/>
      <c r="F301" s="102"/>
      <c r="G301" s="102"/>
      <c r="AH301" s="324"/>
      <c r="AI301" s="324"/>
      <c r="AP301" s="324"/>
      <c r="AQ301" s="324"/>
      <c r="BD301" s="324"/>
      <c r="BE301" s="324"/>
      <c r="BF301" s="324"/>
      <c r="BG301" s="324"/>
      <c r="BH301" s="324"/>
      <c r="BI301" s="324"/>
      <c r="BJ301" s="324"/>
      <c r="BK301" s="324"/>
      <c r="BL301" s="324"/>
      <c r="BM301" s="324"/>
      <c r="BN301" s="324"/>
      <c r="BO301" s="324"/>
      <c r="BW301" s="325"/>
      <c r="BX301" s="325"/>
      <c r="BY301" s="325"/>
      <c r="BZ301" s="325"/>
      <c r="CA301" s="325"/>
      <c r="CB301" s="325"/>
      <c r="CC301" s="325"/>
      <c r="CD301" s="325"/>
      <c r="CE301" s="325"/>
      <c r="CF301" s="325"/>
      <c r="CG301" s="325"/>
      <c r="CH301" s="325"/>
    </row>
    <row r="302" spans="1:86" s="323" customFormat="1" x14ac:dyDescent="0.25">
      <c r="A302" s="102"/>
      <c r="B302" s="102"/>
      <c r="C302" s="102"/>
      <c r="D302" s="102"/>
      <c r="E302" s="102"/>
      <c r="F302" s="102"/>
      <c r="G302" s="102"/>
      <c r="AH302" s="324"/>
      <c r="AI302" s="324"/>
      <c r="AP302" s="324"/>
      <c r="AQ302" s="324"/>
      <c r="BD302" s="324"/>
      <c r="BE302" s="324"/>
      <c r="BF302" s="324"/>
      <c r="BG302" s="324"/>
      <c r="BH302" s="324"/>
      <c r="BI302" s="324"/>
      <c r="BJ302" s="324"/>
      <c r="BK302" s="324"/>
      <c r="BL302" s="324"/>
      <c r="BM302" s="324"/>
      <c r="BN302" s="324"/>
      <c r="BO302" s="324"/>
      <c r="BW302" s="325"/>
      <c r="BX302" s="325"/>
      <c r="BY302" s="325"/>
      <c r="BZ302" s="325"/>
      <c r="CA302" s="325"/>
      <c r="CB302" s="325"/>
      <c r="CC302" s="325"/>
      <c r="CD302" s="325"/>
      <c r="CE302" s="325"/>
      <c r="CF302" s="325"/>
      <c r="CG302" s="325"/>
      <c r="CH302" s="325"/>
    </row>
    <row r="303" spans="1:86" s="323" customFormat="1" x14ac:dyDescent="0.25">
      <c r="A303" s="102"/>
      <c r="B303" s="102"/>
      <c r="C303" s="102"/>
      <c r="D303" s="102"/>
      <c r="E303" s="102"/>
      <c r="F303" s="102"/>
      <c r="G303" s="102"/>
      <c r="AH303" s="324"/>
      <c r="AI303" s="324"/>
      <c r="AP303" s="324"/>
      <c r="AQ303" s="324"/>
      <c r="BD303" s="324"/>
      <c r="BE303" s="324"/>
      <c r="BF303" s="324"/>
      <c r="BG303" s="324"/>
      <c r="BH303" s="324"/>
      <c r="BI303" s="324"/>
      <c r="BJ303" s="324"/>
      <c r="BK303" s="324"/>
      <c r="BL303" s="324"/>
      <c r="BM303" s="324"/>
      <c r="BN303" s="324"/>
      <c r="BO303" s="324"/>
      <c r="BW303" s="325"/>
      <c r="BX303" s="325"/>
      <c r="BY303" s="325"/>
      <c r="BZ303" s="325"/>
      <c r="CA303" s="325"/>
      <c r="CB303" s="325"/>
      <c r="CC303" s="325"/>
      <c r="CD303" s="325"/>
      <c r="CE303" s="325"/>
      <c r="CF303" s="325"/>
      <c r="CG303" s="325"/>
      <c r="CH303" s="325"/>
    </row>
    <row r="304" spans="1:86" s="323" customFormat="1" x14ac:dyDescent="0.25">
      <c r="A304" s="102"/>
      <c r="B304" s="102"/>
      <c r="C304" s="102"/>
      <c r="D304" s="102"/>
      <c r="E304" s="102"/>
      <c r="F304" s="102"/>
      <c r="G304" s="102"/>
      <c r="AH304" s="324"/>
      <c r="AI304" s="324"/>
      <c r="AP304" s="324"/>
      <c r="AQ304" s="324"/>
      <c r="BD304" s="324"/>
      <c r="BE304" s="324"/>
      <c r="BF304" s="324"/>
      <c r="BG304" s="324"/>
      <c r="BH304" s="324"/>
      <c r="BI304" s="324"/>
      <c r="BJ304" s="324"/>
      <c r="BK304" s="324"/>
      <c r="BL304" s="324"/>
      <c r="BM304" s="324"/>
      <c r="BN304" s="324"/>
      <c r="BO304" s="324"/>
      <c r="BW304" s="325"/>
      <c r="BX304" s="325"/>
      <c r="BY304" s="325"/>
      <c r="BZ304" s="325"/>
      <c r="CA304" s="325"/>
      <c r="CB304" s="325"/>
      <c r="CC304" s="325"/>
      <c r="CD304" s="325"/>
      <c r="CE304" s="325"/>
      <c r="CF304" s="325"/>
      <c r="CG304" s="325"/>
      <c r="CH304" s="325"/>
    </row>
    <row r="305" spans="1:86" s="323" customFormat="1" x14ac:dyDescent="0.25">
      <c r="A305" s="102"/>
      <c r="B305" s="102"/>
      <c r="C305" s="102"/>
      <c r="D305" s="102"/>
      <c r="E305" s="102"/>
      <c r="F305" s="102"/>
      <c r="G305" s="102"/>
      <c r="AH305" s="324"/>
      <c r="AI305" s="324"/>
      <c r="AP305" s="324"/>
      <c r="AQ305" s="324"/>
      <c r="BD305" s="324"/>
      <c r="BE305" s="324"/>
      <c r="BF305" s="324"/>
      <c r="BG305" s="324"/>
      <c r="BH305" s="324"/>
      <c r="BI305" s="324"/>
      <c r="BJ305" s="324"/>
      <c r="BK305" s="324"/>
      <c r="BL305" s="324"/>
      <c r="BM305" s="324"/>
      <c r="BN305" s="324"/>
      <c r="BO305" s="324"/>
      <c r="BW305" s="325"/>
      <c r="BX305" s="325"/>
      <c r="BY305" s="325"/>
      <c r="BZ305" s="325"/>
      <c r="CA305" s="325"/>
      <c r="CB305" s="325"/>
      <c r="CC305" s="325"/>
      <c r="CD305" s="325"/>
      <c r="CE305" s="325"/>
      <c r="CF305" s="325"/>
      <c r="CG305" s="325"/>
      <c r="CH305" s="325"/>
    </row>
    <row r="306" spans="1:86" s="323" customFormat="1" x14ac:dyDescent="0.25">
      <c r="A306" s="102"/>
      <c r="B306" s="102"/>
      <c r="C306" s="102"/>
      <c r="D306" s="102"/>
      <c r="E306" s="102"/>
      <c r="F306" s="102"/>
      <c r="G306" s="102"/>
      <c r="AH306" s="324"/>
      <c r="AI306" s="324"/>
      <c r="AP306" s="324"/>
      <c r="AQ306" s="324"/>
      <c r="BD306" s="324"/>
      <c r="BE306" s="324"/>
      <c r="BF306" s="324"/>
      <c r="BG306" s="324"/>
      <c r="BH306" s="324"/>
      <c r="BI306" s="324"/>
      <c r="BJ306" s="324"/>
      <c r="BK306" s="324"/>
      <c r="BL306" s="324"/>
      <c r="BM306" s="324"/>
      <c r="BN306" s="324"/>
      <c r="BO306" s="324"/>
      <c r="BW306" s="325"/>
      <c r="BX306" s="325"/>
      <c r="BY306" s="325"/>
      <c r="BZ306" s="325"/>
      <c r="CA306" s="325"/>
      <c r="CB306" s="325"/>
      <c r="CC306" s="325"/>
      <c r="CD306" s="325"/>
      <c r="CE306" s="325"/>
      <c r="CF306" s="325"/>
      <c r="CG306" s="325"/>
      <c r="CH306" s="325"/>
    </row>
    <row r="307" spans="1:86" s="323" customFormat="1" x14ac:dyDescent="0.25">
      <c r="A307" s="102"/>
      <c r="B307" s="102"/>
      <c r="C307" s="102"/>
      <c r="D307" s="102"/>
      <c r="E307" s="102"/>
      <c r="F307" s="102"/>
      <c r="G307" s="102"/>
      <c r="AH307" s="324"/>
      <c r="AI307" s="324"/>
      <c r="AP307" s="324"/>
      <c r="AQ307" s="324"/>
      <c r="BD307" s="324"/>
      <c r="BE307" s="324"/>
      <c r="BF307" s="324"/>
      <c r="BG307" s="324"/>
      <c r="BH307" s="324"/>
      <c r="BI307" s="324"/>
      <c r="BJ307" s="324"/>
      <c r="BK307" s="324"/>
      <c r="BL307" s="324"/>
      <c r="BM307" s="324"/>
      <c r="BN307" s="324"/>
      <c r="BO307" s="324"/>
      <c r="BW307" s="325"/>
      <c r="BX307" s="325"/>
      <c r="BY307" s="325"/>
      <c r="BZ307" s="325"/>
      <c r="CA307" s="325"/>
      <c r="CB307" s="325"/>
      <c r="CC307" s="325"/>
      <c r="CD307" s="325"/>
      <c r="CE307" s="325"/>
      <c r="CF307" s="325"/>
      <c r="CG307" s="325"/>
      <c r="CH307" s="325"/>
    </row>
    <row r="308" spans="1:86" s="323" customFormat="1" x14ac:dyDescent="0.25">
      <c r="A308" s="102"/>
      <c r="B308" s="102"/>
      <c r="C308" s="102"/>
      <c r="D308" s="102"/>
      <c r="E308" s="102"/>
      <c r="F308" s="102"/>
      <c r="G308" s="102"/>
      <c r="AH308" s="324"/>
      <c r="AI308" s="324"/>
      <c r="AP308" s="324"/>
      <c r="AQ308" s="324"/>
      <c r="BD308" s="324"/>
      <c r="BE308" s="324"/>
      <c r="BF308" s="324"/>
      <c r="BG308" s="324"/>
      <c r="BH308" s="324"/>
      <c r="BI308" s="324"/>
      <c r="BJ308" s="324"/>
      <c r="BK308" s="324"/>
      <c r="BL308" s="324"/>
      <c r="BM308" s="324"/>
      <c r="BN308" s="324"/>
      <c r="BO308" s="324"/>
      <c r="BW308" s="325"/>
      <c r="BX308" s="325"/>
      <c r="BY308" s="325"/>
      <c r="BZ308" s="325"/>
      <c r="CA308" s="325"/>
      <c r="CB308" s="325"/>
      <c r="CC308" s="325"/>
      <c r="CD308" s="325"/>
      <c r="CE308" s="325"/>
      <c r="CF308" s="325"/>
      <c r="CG308" s="325"/>
      <c r="CH308" s="325"/>
    </row>
    <row r="309" spans="1:86" s="323" customFormat="1" x14ac:dyDescent="0.25">
      <c r="A309" s="102"/>
      <c r="B309" s="102"/>
      <c r="C309" s="102"/>
      <c r="D309" s="102"/>
      <c r="E309" s="102"/>
      <c r="F309" s="102"/>
      <c r="G309" s="102"/>
      <c r="AH309" s="324"/>
      <c r="AI309" s="324"/>
      <c r="AP309" s="324"/>
      <c r="AQ309" s="324"/>
      <c r="BD309" s="324"/>
      <c r="BE309" s="324"/>
      <c r="BF309" s="324"/>
      <c r="BG309" s="324"/>
      <c r="BH309" s="324"/>
      <c r="BI309" s="324"/>
      <c r="BJ309" s="324"/>
      <c r="BK309" s="324"/>
      <c r="BL309" s="324"/>
      <c r="BM309" s="324"/>
      <c r="BN309" s="324"/>
      <c r="BO309" s="324"/>
      <c r="BW309" s="325"/>
      <c r="BX309" s="325"/>
      <c r="BY309" s="325"/>
      <c r="BZ309" s="325"/>
      <c r="CA309" s="325"/>
      <c r="CB309" s="325"/>
      <c r="CC309" s="325"/>
      <c r="CD309" s="325"/>
      <c r="CE309" s="325"/>
      <c r="CF309" s="325"/>
      <c r="CG309" s="325"/>
      <c r="CH309" s="325"/>
    </row>
    <row r="310" spans="1:86" s="323" customFormat="1" x14ac:dyDescent="0.25">
      <c r="A310" s="102"/>
      <c r="B310" s="102"/>
      <c r="C310" s="102"/>
      <c r="D310" s="102"/>
      <c r="E310" s="102"/>
      <c r="F310" s="102"/>
      <c r="G310" s="102"/>
      <c r="AH310" s="324"/>
      <c r="AI310" s="324"/>
      <c r="AP310" s="324"/>
      <c r="AQ310" s="324"/>
      <c r="BD310" s="324"/>
      <c r="BE310" s="324"/>
      <c r="BF310" s="324"/>
      <c r="BG310" s="324"/>
      <c r="BH310" s="324"/>
      <c r="BI310" s="324"/>
      <c r="BJ310" s="324"/>
      <c r="BK310" s="324"/>
      <c r="BL310" s="324"/>
      <c r="BM310" s="324"/>
      <c r="BN310" s="324"/>
      <c r="BO310" s="324"/>
      <c r="BW310" s="325"/>
      <c r="BX310" s="325"/>
      <c r="BY310" s="325"/>
      <c r="BZ310" s="325"/>
      <c r="CA310" s="325"/>
      <c r="CB310" s="325"/>
      <c r="CC310" s="325"/>
      <c r="CD310" s="325"/>
      <c r="CE310" s="325"/>
      <c r="CF310" s="325"/>
      <c r="CG310" s="325"/>
      <c r="CH310" s="325"/>
    </row>
    <row r="311" spans="1:86" s="323" customFormat="1" x14ac:dyDescent="0.25">
      <c r="A311" s="102"/>
      <c r="B311" s="102"/>
      <c r="C311" s="102"/>
      <c r="D311" s="102"/>
      <c r="E311" s="102"/>
      <c r="F311" s="102"/>
      <c r="G311" s="102"/>
      <c r="AH311" s="324"/>
      <c r="AI311" s="324"/>
      <c r="AP311" s="324"/>
      <c r="AQ311" s="324"/>
      <c r="BD311" s="324"/>
      <c r="BE311" s="324"/>
      <c r="BF311" s="324"/>
      <c r="BG311" s="324"/>
      <c r="BH311" s="324"/>
      <c r="BI311" s="324"/>
      <c r="BJ311" s="324"/>
      <c r="BK311" s="324"/>
      <c r="BL311" s="324"/>
      <c r="BM311" s="324"/>
      <c r="BN311" s="324"/>
      <c r="BO311" s="324"/>
      <c r="BW311" s="325"/>
      <c r="BX311" s="325"/>
      <c r="BY311" s="325"/>
      <c r="BZ311" s="325"/>
      <c r="CA311" s="325"/>
      <c r="CB311" s="325"/>
      <c r="CC311" s="325"/>
      <c r="CD311" s="325"/>
      <c r="CE311" s="325"/>
      <c r="CF311" s="325"/>
      <c r="CG311" s="325"/>
      <c r="CH311" s="325"/>
    </row>
    <row r="312" spans="1:86" s="323" customFormat="1" x14ac:dyDescent="0.25">
      <c r="A312" s="102"/>
      <c r="B312" s="102"/>
      <c r="C312" s="102"/>
      <c r="D312" s="102"/>
      <c r="E312" s="102"/>
      <c r="F312" s="102"/>
      <c r="G312" s="102"/>
      <c r="AH312" s="324"/>
      <c r="AI312" s="324"/>
      <c r="AP312" s="324"/>
      <c r="AQ312" s="324"/>
      <c r="BD312" s="324"/>
      <c r="BE312" s="324"/>
      <c r="BF312" s="324"/>
      <c r="BG312" s="324"/>
      <c r="BH312" s="324"/>
      <c r="BI312" s="324"/>
      <c r="BJ312" s="324"/>
      <c r="BK312" s="324"/>
      <c r="BL312" s="324"/>
      <c r="BM312" s="324"/>
      <c r="BN312" s="324"/>
      <c r="BO312" s="324"/>
      <c r="BW312" s="325"/>
      <c r="BX312" s="325"/>
      <c r="BY312" s="325"/>
      <c r="BZ312" s="325"/>
      <c r="CA312" s="325"/>
      <c r="CB312" s="325"/>
      <c r="CC312" s="325"/>
      <c r="CD312" s="325"/>
      <c r="CE312" s="325"/>
      <c r="CF312" s="325"/>
      <c r="CG312" s="325"/>
      <c r="CH312" s="325"/>
    </row>
    <row r="313" spans="1:86" s="323" customFormat="1" x14ac:dyDescent="0.25">
      <c r="A313" s="102"/>
      <c r="B313" s="102"/>
      <c r="C313" s="102"/>
      <c r="D313" s="102"/>
      <c r="E313" s="102"/>
      <c r="F313" s="102"/>
      <c r="G313" s="102"/>
      <c r="AH313" s="324"/>
      <c r="AI313" s="324"/>
      <c r="AP313" s="324"/>
      <c r="AQ313" s="324"/>
      <c r="BD313" s="324"/>
      <c r="BE313" s="324"/>
      <c r="BF313" s="324"/>
      <c r="BG313" s="324"/>
      <c r="BH313" s="324"/>
      <c r="BI313" s="324"/>
      <c r="BJ313" s="324"/>
      <c r="BK313" s="324"/>
      <c r="BL313" s="324"/>
      <c r="BM313" s="324"/>
      <c r="BN313" s="324"/>
      <c r="BO313" s="324"/>
      <c r="BW313" s="325"/>
      <c r="BX313" s="325"/>
      <c r="BY313" s="325"/>
      <c r="BZ313" s="325"/>
      <c r="CA313" s="325"/>
      <c r="CB313" s="325"/>
      <c r="CC313" s="325"/>
      <c r="CD313" s="325"/>
      <c r="CE313" s="325"/>
      <c r="CF313" s="325"/>
      <c r="CG313" s="325"/>
      <c r="CH313" s="325"/>
    </row>
    <row r="314" spans="1:86" s="323" customFormat="1" x14ac:dyDescent="0.25">
      <c r="A314" s="102"/>
      <c r="B314" s="102"/>
      <c r="C314" s="102"/>
      <c r="D314" s="102"/>
      <c r="E314" s="102"/>
      <c r="F314" s="102"/>
      <c r="G314" s="102"/>
      <c r="AH314" s="324"/>
      <c r="AI314" s="324"/>
      <c r="AP314" s="324"/>
      <c r="AQ314" s="324"/>
      <c r="BD314" s="324"/>
      <c r="BE314" s="324"/>
      <c r="BF314" s="324"/>
      <c r="BG314" s="324"/>
      <c r="BH314" s="324"/>
      <c r="BI314" s="324"/>
      <c r="BJ314" s="324"/>
      <c r="BK314" s="324"/>
      <c r="BL314" s="324"/>
      <c r="BM314" s="324"/>
      <c r="BN314" s="324"/>
      <c r="BO314" s="324"/>
      <c r="BW314" s="325"/>
      <c r="BX314" s="325"/>
      <c r="BY314" s="325"/>
      <c r="BZ314" s="325"/>
      <c r="CA314" s="325"/>
      <c r="CB314" s="325"/>
      <c r="CC314" s="325"/>
      <c r="CD314" s="325"/>
      <c r="CE314" s="325"/>
      <c r="CF314" s="325"/>
      <c r="CG314" s="325"/>
      <c r="CH314" s="325"/>
    </row>
    <row r="315" spans="1:86" s="323" customFormat="1" x14ac:dyDescent="0.25">
      <c r="A315" s="102"/>
      <c r="B315" s="102"/>
      <c r="C315" s="102"/>
      <c r="D315" s="102"/>
      <c r="E315" s="102"/>
      <c r="F315" s="102"/>
      <c r="G315" s="102"/>
      <c r="AH315" s="324"/>
      <c r="AI315" s="324"/>
      <c r="AP315" s="324"/>
      <c r="AQ315" s="324"/>
      <c r="BD315" s="324"/>
      <c r="BE315" s="324"/>
      <c r="BF315" s="324"/>
      <c r="BG315" s="324"/>
      <c r="BH315" s="324"/>
      <c r="BI315" s="324"/>
      <c r="BJ315" s="324"/>
      <c r="BK315" s="324"/>
      <c r="BL315" s="324"/>
      <c r="BM315" s="324"/>
      <c r="BN315" s="324"/>
      <c r="BO315" s="324"/>
      <c r="BW315" s="325"/>
      <c r="BX315" s="325"/>
      <c r="BY315" s="325"/>
      <c r="BZ315" s="325"/>
      <c r="CA315" s="325"/>
      <c r="CB315" s="325"/>
      <c r="CC315" s="325"/>
      <c r="CD315" s="325"/>
      <c r="CE315" s="325"/>
      <c r="CF315" s="325"/>
      <c r="CG315" s="325"/>
      <c r="CH315" s="325"/>
    </row>
    <row r="316" spans="1:86" s="323" customFormat="1" x14ac:dyDescent="0.25">
      <c r="A316" s="102"/>
      <c r="B316" s="102"/>
      <c r="C316" s="102"/>
      <c r="D316" s="102"/>
      <c r="E316" s="102"/>
      <c r="F316" s="102"/>
      <c r="G316" s="102"/>
      <c r="AH316" s="324"/>
      <c r="AI316" s="324"/>
      <c r="AP316" s="324"/>
      <c r="AQ316" s="324"/>
      <c r="BD316" s="324"/>
      <c r="BE316" s="324"/>
      <c r="BF316" s="324"/>
      <c r="BG316" s="324"/>
      <c r="BH316" s="324"/>
      <c r="BI316" s="324"/>
      <c r="BJ316" s="324"/>
      <c r="BK316" s="324"/>
      <c r="BL316" s="324"/>
      <c r="BM316" s="324"/>
      <c r="BN316" s="324"/>
      <c r="BO316" s="324"/>
      <c r="BW316" s="325"/>
      <c r="BX316" s="325"/>
      <c r="BY316" s="325"/>
      <c r="BZ316" s="325"/>
      <c r="CA316" s="325"/>
      <c r="CB316" s="325"/>
      <c r="CC316" s="325"/>
      <c r="CD316" s="325"/>
      <c r="CE316" s="325"/>
      <c r="CF316" s="325"/>
      <c r="CG316" s="325"/>
      <c r="CH316" s="325"/>
    </row>
    <row r="317" spans="1:86" s="323" customFormat="1" x14ac:dyDescent="0.25">
      <c r="A317" s="102"/>
      <c r="B317" s="102"/>
      <c r="C317" s="102"/>
      <c r="D317" s="102"/>
      <c r="E317" s="102"/>
      <c r="F317" s="102"/>
      <c r="G317" s="102"/>
      <c r="AH317" s="324"/>
      <c r="AI317" s="324"/>
      <c r="AP317" s="324"/>
      <c r="AQ317" s="324"/>
      <c r="BD317" s="324"/>
      <c r="BE317" s="324"/>
      <c r="BF317" s="324"/>
      <c r="BG317" s="324"/>
      <c r="BH317" s="324"/>
      <c r="BI317" s="324"/>
      <c r="BJ317" s="324"/>
      <c r="BK317" s="324"/>
      <c r="BL317" s="324"/>
      <c r="BM317" s="324"/>
      <c r="BN317" s="324"/>
      <c r="BO317" s="324"/>
      <c r="BW317" s="325"/>
      <c r="BX317" s="325"/>
      <c r="BY317" s="325"/>
      <c r="BZ317" s="325"/>
      <c r="CA317" s="325"/>
      <c r="CB317" s="325"/>
      <c r="CC317" s="325"/>
      <c r="CD317" s="325"/>
      <c r="CE317" s="325"/>
      <c r="CF317" s="325"/>
      <c r="CG317" s="325"/>
      <c r="CH317" s="325"/>
    </row>
    <row r="318" spans="1:86" s="323" customFormat="1" x14ac:dyDescent="0.25">
      <c r="A318" s="102"/>
      <c r="B318" s="102"/>
      <c r="C318" s="102"/>
      <c r="D318" s="102"/>
      <c r="E318" s="102"/>
      <c r="F318" s="102"/>
      <c r="G318" s="102"/>
      <c r="AH318" s="324"/>
      <c r="AI318" s="324"/>
      <c r="AP318" s="324"/>
      <c r="AQ318" s="324"/>
      <c r="BD318" s="324"/>
      <c r="BE318" s="324"/>
      <c r="BF318" s="324"/>
      <c r="BG318" s="324"/>
      <c r="BH318" s="324"/>
      <c r="BI318" s="324"/>
      <c r="BJ318" s="324"/>
      <c r="BK318" s="324"/>
      <c r="BL318" s="324"/>
      <c r="BM318" s="324"/>
      <c r="BN318" s="324"/>
      <c r="BO318" s="324"/>
      <c r="BW318" s="325"/>
      <c r="BX318" s="325"/>
      <c r="BY318" s="325"/>
      <c r="BZ318" s="325"/>
      <c r="CA318" s="325"/>
      <c r="CB318" s="325"/>
      <c r="CC318" s="325"/>
      <c r="CD318" s="325"/>
      <c r="CE318" s="325"/>
      <c r="CF318" s="325"/>
      <c r="CG318" s="325"/>
      <c r="CH318" s="325"/>
    </row>
    <row r="319" spans="1:86" s="323" customFormat="1" x14ac:dyDescent="0.25">
      <c r="A319" s="102"/>
      <c r="B319" s="102"/>
      <c r="C319" s="102"/>
      <c r="D319" s="102"/>
      <c r="E319" s="102"/>
      <c r="F319" s="102"/>
      <c r="G319" s="102"/>
      <c r="AH319" s="324"/>
      <c r="AI319" s="324"/>
      <c r="AP319" s="324"/>
      <c r="AQ319" s="324"/>
      <c r="BD319" s="324"/>
      <c r="BE319" s="324"/>
      <c r="BF319" s="324"/>
      <c r="BG319" s="324"/>
      <c r="BH319" s="324"/>
      <c r="BI319" s="324"/>
      <c r="BJ319" s="324"/>
      <c r="BK319" s="324"/>
      <c r="BL319" s="324"/>
      <c r="BM319" s="324"/>
      <c r="BN319" s="324"/>
      <c r="BO319" s="324"/>
      <c r="BW319" s="325"/>
      <c r="BX319" s="325"/>
      <c r="BY319" s="325"/>
      <c r="BZ319" s="325"/>
      <c r="CA319" s="325"/>
      <c r="CB319" s="325"/>
      <c r="CC319" s="325"/>
      <c r="CD319" s="325"/>
      <c r="CE319" s="325"/>
      <c r="CF319" s="325"/>
      <c r="CG319" s="325"/>
      <c r="CH319" s="325"/>
    </row>
    <row r="320" spans="1:86" s="323" customFormat="1" x14ac:dyDescent="0.25">
      <c r="A320" s="102"/>
      <c r="B320" s="102"/>
      <c r="C320" s="102"/>
      <c r="D320" s="102"/>
      <c r="E320" s="102"/>
      <c r="F320" s="102"/>
      <c r="G320" s="102"/>
      <c r="AH320" s="324"/>
      <c r="AI320" s="324"/>
      <c r="AP320" s="324"/>
      <c r="AQ320" s="324"/>
      <c r="BD320" s="324"/>
      <c r="BE320" s="324"/>
      <c r="BF320" s="324"/>
      <c r="BG320" s="324"/>
      <c r="BH320" s="324"/>
      <c r="BI320" s="324"/>
      <c r="BJ320" s="324"/>
      <c r="BK320" s="324"/>
      <c r="BL320" s="324"/>
      <c r="BM320" s="324"/>
      <c r="BN320" s="324"/>
      <c r="BO320" s="324"/>
      <c r="BW320" s="325"/>
      <c r="BX320" s="325"/>
      <c r="BY320" s="325"/>
      <c r="BZ320" s="325"/>
      <c r="CA320" s="325"/>
      <c r="CB320" s="325"/>
      <c r="CC320" s="325"/>
      <c r="CD320" s="325"/>
      <c r="CE320" s="325"/>
      <c r="CF320" s="325"/>
      <c r="CG320" s="325"/>
      <c r="CH320" s="325"/>
    </row>
    <row r="321" spans="1:86" s="323" customFormat="1" x14ac:dyDescent="0.25">
      <c r="A321" s="102"/>
      <c r="B321" s="102"/>
      <c r="C321" s="102"/>
      <c r="D321" s="102"/>
      <c r="E321" s="102"/>
      <c r="F321" s="102"/>
      <c r="G321" s="102"/>
      <c r="AH321" s="324"/>
      <c r="AI321" s="324"/>
      <c r="AP321" s="324"/>
      <c r="AQ321" s="324"/>
      <c r="BD321" s="324"/>
      <c r="BE321" s="324"/>
      <c r="BF321" s="324"/>
      <c r="BG321" s="324"/>
      <c r="BH321" s="324"/>
      <c r="BI321" s="324"/>
      <c r="BJ321" s="324"/>
      <c r="BK321" s="324"/>
      <c r="BL321" s="324"/>
      <c r="BM321" s="324"/>
      <c r="BN321" s="324"/>
      <c r="BO321" s="324"/>
      <c r="BW321" s="325"/>
      <c r="BX321" s="325"/>
      <c r="BY321" s="325"/>
      <c r="BZ321" s="325"/>
      <c r="CA321" s="325"/>
      <c r="CB321" s="325"/>
      <c r="CC321" s="325"/>
      <c r="CD321" s="325"/>
      <c r="CE321" s="325"/>
      <c r="CF321" s="325"/>
      <c r="CG321" s="325"/>
      <c r="CH321" s="325"/>
    </row>
    <row r="322" spans="1:86" s="323" customFormat="1" x14ac:dyDescent="0.25">
      <c r="A322" s="102"/>
      <c r="B322" s="102"/>
      <c r="C322" s="102"/>
      <c r="D322" s="102"/>
      <c r="E322" s="102"/>
      <c r="F322" s="102"/>
      <c r="G322" s="102"/>
      <c r="AH322" s="324"/>
      <c r="AI322" s="324"/>
      <c r="AP322" s="324"/>
      <c r="AQ322" s="324"/>
      <c r="BD322" s="324"/>
      <c r="BE322" s="324"/>
      <c r="BF322" s="324"/>
      <c r="BG322" s="324"/>
      <c r="BH322" s="324"/>
      <c r="BI322" s="324"/>
      <c r="BJ322" s="324"/>
      <c r="BK322" s="324"/>
      <c r="BL322" s="324"/>
      <c r="BM322" s="324"/>
      <c r="BN322" s="324"/>
      <c r="BO322" s="324"/>
      <c r="BW322" s="325"/>
      <c r="BX322" s="325"/>
      <c r="BY322" s="325"/>
      <c r="BZ322" s="325"/>
      <c r="CA322" s="325"/>
      <c r="CB322" s="325"/>
      <c r="CC322" s="325"/>
      <c r="CD322" s="325"/>
      <c r="CE322" s="325"/>
      <c r="CF322" s="325"/>
      <c r="CG322" s="325"/>
      <c r="CH322" s="325"/>
    </row>
    <row r="323" spans="1:86" s="323" customFormat="1" x14ac:dyDescent="0.25">
      <c r="A323" s="102"/>
      <c r="B323" s="102"/>
      <c r="C323" s="102"/>
      <c r="D323" s="102"/>
      <c r="E323" s="102"/>
      <c r="F323" s="102"/>
      <c r="G323" s="102"/>
      <c r="AH323" s="324"/>
      <c r="AI323" s="324"/>
      <c r="AP323" s="324"/>
      <c r="AQ323" s="324"/>
      <c r="BD323" s="324"/>
      <c r="BE323" s="324"/>
      <c r="BF323" s="324"/>
      <c r="BG323" s="324"/>
      <c r="BH323" s="324"/>
      <c r="BI323" s="324"/>
      <c r="BJ323" s="324"/>
      <c r="BK323" s="324"/>
      <c r="BL323" s="324"/>
      <c r="BM323" s="324"/>
      <c r="BN323" s="324"/>
      <c r="BO323" s="324"/>
      <c r="BW323" s="325"/>
      <c r="BX323" s="325"/>
      <c r="BY323" s="325"/>
      <c r="BZ323" s="325"/>
      <c r="CA323" s="325"/>
      <c r="CB323" s="325"/>
      <c r="CC323" s="325"/>
      <c r="CD323" s="325"/>
      <c r="CE323" s="325"/>
      <c r="CF323" s="325"/>
      <c r="CG323" s="325"/>
      <c r="CH323" s="325"/>
    </row>
    <row r="324" spans="1:86" s="323" customFormat="1" x14ac:dyDescent="0.25">
      <c r="A324" s="102"/>
      <c r="B324" s="102"/>
      <c r="C324" s="102"/>
      <c r="D324" s="102"/>
      <c r="E324" s="102"/>
      <c r="F324" s="102"/>
      <c r="G324" s="102"/>
      <c r="AH324" s="324"/>
      <c r="AI324" s="324"/>
      <c r="AP324" s="324"/>
      <c r="AQ324" s="324"/>
      <c r="BD324" s="324"/>
      <c r="BE324" s="324"/>
      <c r="BF324" s="324"/>
      <c r="BG324" s="324"/>
      <c r="BH324" s="324"/>
      <c r="BI324" s="324"/>
      <c r="BJ324" s="324"/>
      <c r="BK324" s="324"/>
      <c r="BL324" s="324"/>
      <c r="BM324" s="324"/>
      <c r="BN324" s="324"/>
      <c r="BO324" s="324"/>
      <c r="BW324" s="325"/>
      <c r="BX324" s="325"/>
      <c r="BY324" s="325"/>
      <c r="BZ324" s="325"/>
      <c r="CA324" s="325"/>
      <c r="CB324" s="325"/>
      <c r="CC324" s="325"/>
      <c r="CD324" s="325"/>
      <c r="CE324" s="325"/>
      <c r="CF324" s="325"/>
      <c r="CG324" s="325"/>
      <c r="CH324" s="325"/>
    </row>
    <row r="325" spans="1:86" s="323" customFormat="1" x14ac:dyDescent="0.25">
      <c r="A325" s="102"/>
      <c r="B325" s="102"/>
      <c r="C325" s="102"/>
      <c r="D325" s="102"/>
      <c r="E325" s="102"/>
      <c r="F325" s="102"/>
      <c r="G325" s="102"/>
      <c r="AH325" s="324"/>
      <c r="AI325" s="324"/>
      <c r="AP325" s="324"/>
      <c r="AQ325" s="324"/>
      <c r="BD325" s="324"/>
      <c r="BE325" s="324"/>
      <c r="BF325" s="324"/>
      <c r="BG325" s="324"/>
      <c r="BH325" s="324"/>
      <c r="BI325" s="324"/>
      <c r="BJ325" s="324"/>
      <c r="BK325" s="324"/>
      <c r="BL325" s="324"/>
      <c r="BM325" s="324"/>
      <c r="BN325" s="324"/>
      <c r="BO325" s="324"/>
      <c r="BW325" s="325"/>
      <c r="BX325" s="325"/>
      <c r="BY325" s="325"/>
      <c r="BZ325" s="325"/>
      <c r="CA325" s="325"/>
      <c r="CB325" s="325"/>
      <c r="CC325" s="325"/>
      <c r="CD325" s="325"/>
      <c r="CE325" s="325"/>
      <c r="CF325" s="325"/>
      <c r="CG325" s="325"/>
      <c r="CH325" s="325"/>
    </row>
    <row r="326" spans="1:86" s="323" customFormat="1" x14ac:dyDescent="0.25">
      <c r="A326" s="102"/>
      <c r="B326" s="102"/>
      <c r="C326" s="102"/>
      <c r="D326" s="102"/>
      <c r="E326" s="102"/>
      <c r="F326" s="102"/>
      <c r="G326" s="102"/>
      <c r="AH326" s="324"/>
      <c r="AI326" s="324"/>
      <c r="AP326" s="324"/>
      <c r="AQ326" s="324"/>
      <c r="BD326" s="324"/>
      <c r="BE326" s="324"/>
      <c r="BF326" s="324"/>
      <c r="BG326" s="324"/>
      <c r="BH326" s="324"/>
      <c r="BI326" s="324"/>
      <c r="BJ326" s="324"/>
      <c r="BK326" s="324"/>
      <c r="BL326" s="324"/>
      <c r="BM326" s="324"/>
      <c r="BN326" s="324"/>
      <c r="BO326" s="324"/>
      <c r="BW326" s="325"/>
      <c r="BX326" s="325"/>
      <c r="BY326" s="325"/>
      <c r="BZ326" s="325"/>
      <c r="CA326" s="325"/>
      <c r="CB326" s="325"/>
      <c r="CC326" s="325"/>
      <c r="CD326" s="325"/>
      <c r="CE326" s="325"/>
      <c r="CF326" s="325"/>
      <c r="CG326" s="325"/>
      <c r="CH326" s="325"/>
    </row>
    <row r="327" spans="1:86" s="323" customFormat="1" x14ac:dyDescent="0.25">
      <c r="A327" s="102"/>
      <c r="B327" s="102"/>
      <c r="C327" s="102"/>
      <c r="D327" s="102"/>
      <c r="E327" s="102"/>
      <c r="F327" s="102"/>
      <c r="G327" s="102"/>
      <c r="AH327" s="324"/>
      <c r="AI327" s="324"/>
      <c r="AP327" s="324"/>
      <c r="AQ327" s="324"/>
      <c r="BD327" s="324"/>
      <c r="BE327" s="324"/>
      <c r="BF327" s="324"/>
      <c r="BG327" s="324"/>
      <c r="BH327" s="324"/>
      <c r="BI327" s="324"/>
      <c r="BJ327" s="324"/>
      <c r="BK327" s="324"/>
      <c r="BL327" s="324"/>
      <c r="BM327" s="324"/>
      <c r="BN327" s="324"/>
      <c r="BO327" s="324"/>
      <c r="BW327" s="325"/>
      <c r="BX327" s="325"/>
      <c r="BY327" s="325"/>
      <c r="BZ327" s="325"/>
      <c r="CA327" s="325"/>
      <c r="CB327" s="325"/>
      <c r="CC327" s="325"/>
      <c r="CD327" s="325"/>
      <c r="CE327" s="325"/>
      <c r="CF327" s="325"/>
      <c r="CG327" s="325"/>
      <c r="CH327" s="325"/>
    </row>
    <row r="328" spans="1:86" s="323" customFormat="1" x14ac:dyDescent="0.25">
      <c r="A328" s="102"/>
      <c r="B328" s="102"/>
      <c r="C328" s="102"/>
      <c r="D328" s="102"/>
      <c r="E328" s="102"/>
      <c r="F328" s="102"/>
      <c r="G328" s="102"/>
      <c r="AH328" s="324"/>
      <c r="AI328" s="324"/>
      <c r="AP328" s="324"/>
      <c r="AQ328" s="324"/>
      <c r="BD328" s="324"/>
      <c r="BE328" s="324"/>
      <c r="BF328" s="324"/>
      <c r="BG328" s="324"/>
      <c r="BH328" s="324"/>
      <c r="BI328" s="324"/>
      <c r="BJ328" s="324"/>
      <c r="BK328" s="324"/>
      <c r="BL328" s="324"/>
      <c r="BM328" s="324"/>
      <c r="BN328" s="324"/>
      <c r="BO328" s="324"/>
      <c r="BW328" s="325"/>
      <c r="BX328" s="325"/>
      <c r="BY328" s="325"/>
      <c r="BZ328" s="325"/>
      <c r="CA328" s="325"/>
      <c r="CB328" s="325"/>
      <c r="CC328" s="325"/>
      <c r="CD328" s="325"/>
      <c r="CE328" s="325"/>
      <c r="CF328" s="325"/>
      <c r="CG328" s="325"/>
      <c r="CH328" s="325"/>
    </row>
    <row r="329" spans="1:86" s="323" customFormat="1" x14ac:dyDescent="0.25">
      <c r="A329" s="102"/>
      <c r="B329" s="102"/>
      <c r="C329" s="102"/>
      <c r="D329" s="102"/>
      <c r="E329" s="102"/>
      <c r="F329" s="102"/>
      <c r="G329" s="102"/>
      <c r="AH329" s="324"/>
      <c r="AI329" s="324"/>
      <c r="AP329" s="324"/>
      <c r="AQ329" s="324"/>
      <c r="BD329" s="324"/>
      <c r="BE329" s="324"/>
      <c r="BF329" s="324"/>
      <c r="BG329" s="324"/>
      <c r="BH329" s="324"/>
      <c r="BI329" s="324"/>
      <c r="BJ329" s="324"/>
      <c r="BK329" s="324"/>
      <c r="BL329" s="324"/>
      <c r="BM329" s="324"/>
      <c r="BN329" s="324"/>
      <c r="BO329" s="324"/>
      <c r="BW329" s="325"/>
      <c r="BX329" s="325"/>
      <c r="BY329" s="325"/>
      <c r="BZ329" s="325"/>
      <c r="CA329" s="325"/>
      <c r="CB329" s="325"/>
      <c r="CC329" s="325"/>
      <c r="CD329" s="325"/>
      <c r="CE329" s="325"/>
      <c r="CF329" s="325"/>
      <c r="CG329" s="325"/>
      <c r="CH329" s="325"/>
    </row>
    <row r="330" spans="1:86" s="323" customFormat="1" x14ac:dyDescent="0.25">
      <c r="A330" s="102"/>
      <c r="B330" s="102"/>
      <c r="C330" s="102"/>
      <c r="D330" s="102"/>
      <c r="E330" s="102"/>
      <c r="F330" s="102"/>
      <c r="G330" s="102"/>
      <c r="AH330" s="324"/>
      <c r="AI330" s="324"/>
      <c r="AP330" s="324"/>
      <c r="AQ330" s="324"/>
      <c r="BD330" s="324"/>
      <c r="BE330" s="324"/>
      <c r="BF330" s="324"/>
      <c r="BG330" s="324"/>
      <c r="BH330" s="324"/>
      <c r="BI330" s="324"/>
      <c r="BJ330" s="324"/>
      <c r="BK330" s="324"/>
      <c r="BL330" s="324"/>
      <c r="BM330" s="324"/>
      <c r="BN330" s="324"/>
      <c r="BO330" s="324"/>
      <c r="BW330" s="325"/>
      <c r="BX330" s="325"/>
      <c r="BY330" s="325"/>
      <c r="BZ330" s="325"/>
      <c r="CA330" s="325"/>
      <c r="CB330" s="325"/>
      <c r="CC330" s="325"/>
      <c r="CD330" s="325"/>
      <c r="CE330" s="325"/>
      <c r="CF330" s="325"/>
      <c r="CG330" s="325"/>
      <c r="CH330" s="325"/>
    </row>
    <row r="331" spans="1:86" s="323" customFormat="1" x14ac:dyDescent="0.25">
      <c r="A331" s="102"/>
      <c r="B331" s="102"/>
      <c r="C331" s="102"/>
      <c r="D331" s="102"/>
      <c r="E331" s="102"/>
      <c r="F331" s="102"/>
      <c r="G331" s="102"/>
      <c r="AH331" s="324"/>
      <c r="AI331" s="324"/>
      <c r="AP331" s="324"/>
      <c r="AQ331" s="324"/>
      <c r="BD331" s="324"/>
      <c r="BE331" s="324"/>
      <c r="BF331" s="324"/>
      <c r="BG331" s="324"/>
      <c r="BH331" s="324"/>
      <c r="BI331" s="324"/>
      <c r="BJ331" s="324"/>
      <c r="BK331" s="324"/>
      <c r="BL331" s="324"/>
      <c r="BM331" s="324"/>
      <c r="BN331" s="324"/>
      <c r="BO331" s="324"/>
      <c r="BW331" s="325"/>
      <c r="BX331" s="325"/>
      <c r="BY331" s="325"/>
      <c r="BZ331" s="325"/>
      <c r="CA331" s="325"/>
      <c r="CB331" s="325"/>
      <c r="CC331" s="325"/>
      <c r="CD331" s="325"/>
      <c r="CE331" s="325"/>
      <c r="CF331" s="325"/>
      <c r="CG331" s="325"/>
      <c r="CH331" s="325"/>
    </row>
    <row r="332" spans="1:86" s="323" customFormat="1" x14ac:dyDescent="0.25">
      <c r="A332" s="102"/>
      <c r="B332" s="102"/>
      <c r="C332" s="102"/>
      <c r="D332" s="102"/>
      <c r="E332" s="102"/>
      <c r="F332" s="102"/>
      <c r="G332" s="102"/>
      <c r="AH332" s="324"/>
      <c r="AI332" s="324"/>
      <c r="AP332" s="324"/>
      <c r="AQ332" s="324"/>
      <c r="BD332" s="324"/>
      <c r="BE332" s="324"/>
      <c r="BF332" s="324"/>
      <c r="BG332" s="324"/>
      <c r="BH332" s="324"/>
      <c r="BI332" s="324"/>
      <c r="BJ332" s="324"/>
      <c r="BK332" s="324"/>
      <c r="BL332" s="324"/>
      <c r="BM332" s="324"/>
      <c r="BN332" s="324"/>
      <c r="BO332" s="324"/>
      <c r="BW332" s="325"/>
      <c r="BX332" s="325"/>
      <c r="BY332" s="325"/>
      <c r="BZ332" s="325"/>
      <c r="CA332" s="325"/>
      <c r="CB332" s="325"/>
      <c r="CC332" s="325"/>
      <c r="CD332" s="325"/>
      <c r="CE332" s="325"/>
      <c r="CF332" s="325"/>
      <c r="CG332" s="325"/>
      <c r="CH332" s="325"/>
    </row>
    <row r="333" spans="1:86" s="323" customFormat="1" x14ac:dyDescent="0.25">
      <c r="A333" s="102"/>
      <c r="B333" s="102"/>
      <c r="C333" s="102"/>
      <c r="D333" s="102"/>
      <c r="E333" s="102"/>
      <c r="F333" s="102"/>
      <c r="G333" s="102"/>
      <c r="AH333" s="324"/>
      <c r="AI333" s="324"/>
      <c r="AP333" s="324"/>
      <c r="AQ333" s="324"/>
      <c r="BD333" s="324"/>
      <c r="BE333" s="324"/>
      <c r="BF333" s="324"/>
      <c r="BG333" s="324"/>
      <c r="BH333" s="324"/>
      <c r="BI333" s="324"/>
      <c r="BJ333" s="324"/>
      <c r="BK333" s="324"/>
      <c r="BL333" s="324"/>
      <c r="BM333" s="324"/>
      <c r="BN333" s="324"/>
      <c r="BO333" s="324"/>
      <c r="BW333" s="325"/>
      <c r="BX333" s="325"/>
      <c r="BY333" s="325"/>
      <c r="BZ333" s="325"/>
      <c r="CA333" s="325"/>
      <c r="CB333" s="325"/>
      <c r="CC333" s="325"/>
      <c r="CD333" s="325"/>
      <c r="CE333" s="325"/>
      <c r="CF333" s="325"/>
      <c r="CG333" s="325"/>
      <c r="CH333" s="325"/>
    </row>
    <row r="334" spans="1:86" s="323" customFormat="1" x14ac:dyDescent="0.25">
      <c r="A334" s="102"/>
      <c r="B334" s="102"/>
      <c r="C334" s="102"/>
      <c r="D334" s="102"/>
      <c r="E334" s="102"/>
      <c r="F334" s="102"/>
      <c r="G334" s="102"/>
      <c r="AH334" s="324"/>
      <c r="AI334" s="324"/>
      <c r="AP334" s="324"/>
      <c r="AQ334" s="324"/>
      <c r="BD334" s="324"/>
      <c r="BE334" s="324"/>
      <c r="BF334" s="324"/>
      <c r="BG334" s="324"/>
      <c r="BH334" s="324"/>
      <c r="BI334" s="324"/>
      <c r="BJ334" s="324"/>
      <c r="BK334" s="324"/>
      <c r="BL334" s="324"/>
      <c r="BM334" s="324"/>
      <c r="BN334" s="324"/>
      <c r="BO334" s="324"/>
      <c r="BW334" s="325"/>
      <c r="BX334" s="325"/>
      <c r="BY334" s="325"/>
      <c r="BZ334" s="325"/>
      <c r="CA334" s="325"/>
      <c r="CB334" s="325"/>
      <c r="CC334" s="325"/>
      <c r="CD334" s="325"/>
      <c r="CE334" s="325"/>
      <c r="CF334" s="325"/>
      <c r="CG334" s="325"/>
      <c r="CH334" s="325"/>
    </row>
    <row r="335" spans="1:86" s="323" customFormat="1" x14ac:dyDescent="0.25">
      <c r="A335" s="102"/>
      <c r="B335" s="102"/>
      <c r="C335" s="102"/>
      <c r="D335" s="102"/>
      <c r="E335" s="102"/>
      <c r="F335" s="102"/>
      <c r="G335" s="102"/>
      <c r="AH335" s="324"/>
      <c r="AI335" s="324"/>
      <c r="AP335" s="324"/>
      <c r="AQ335" s="324"/>
      <c r="BD335" s="324"/>
      <c r="BE335" s="324"/>
      <c r="BF335" s="324"/>
      <c r="BG335" s="324"/>
      <c r="BH335" s="324"/>
      <c r="BI335" s="324"/>
      <c r="BJ335" s="324"/>
      <c r="BK335" s="324"/>
      <c r="BL335" s="324"/>
      <c r="BM335" s="324"/>
      <c r="BN335" s="324"/>
      <c r="BO335" s="324"/>
      <c r="BW335" s="325"/>
      <c r="BX335" s="325"/>
      <c r="BY335" s="325"/>
      <c r="BZ335" s="325"/>
      <c r="CA335" s="325"/>
      <c r="CB335" s="325"/>
      <c r="CC335" s="325"/>
      <c r="CD335" s="325"/>
      <c r="CE335" s="325"/>
      <c r="CF335" s="325"/>
      <c r="CG335" s="325"/>
      <c r="CH335" s="325"/>
    </row>
    <row r="336" spans="1:86" s="323" customFormat="1" x14ac:dyDescent="0.25">
      <c r="A336" s="102"/>
      <c r="B336" s="102"/>
      <c r="C336" s="102"/>
      <c r="D336" s="102"/>
      <c r="E336" s="102"/>
      <c r="F336" s="102"/>
      <c r="G336" s="102"/>
      <c r="AH336" s="324"/>
      <c r="AI336" s="324"/>
      <c r="AP336" s="324"/>
      <c r="AQ336" s="324"/>
      <c r="BD336" s="324"/>
      <c r="BE336" s="324"/>
      <c r="BF336" s="324"/>
      <c r="BG336" s="324"/>
      <c r="BH336" s="324"/>
      <c r="BI336" s="324"/>
      <c r="BJ336" s="324"/>
      <c r="BK336" s="324"/>
      <c r="BL336" s="324"/>
      <c r="BM336" s="324"/>
      <c r="BN336" s="324"/>
      <c r="BO336" s="324"/>
      <c r="BW336" s="325"/>
      <c r="BX336" s="325"/>
      <c r="BY336" s="325"/>
      <c r="BZ336" s="325"/>
      <c r="CA336" s="325"/>
      <c r="CB336" s="325"/>
      <c r="CC336" s="325"/>
      <c r="CD336" s="325"/>
      <c r="CE336" s="325"/>
      <c r="CF336" s="325"/>
      <c r="CG336" s="325"/>
      <c r="CH336" s="325"/>
    </row>
    <row r="337" spans="1:86" s="323" customFormat="1" x14ac:dyDescent="0.25">
      <c r="A337" s="102"/>
      <c r="B337" s="102"/>
      <c r="C337" s="102"/>
      <c r="D337" s="102"/>
      <c r="E337" s="102"/>
      <c r="F337" s="102"/>
      <c r="G337" s="102"/>
      <c r="AH337" s="324"/>
      <c r="AI337" s="324"/>
      <c r="AP337" s="324"/>
      <c r="AQ337" s="324"/>
      <c r="BD337" s="324"/>
      <c r="BE337" s="324"/>
      <c r="BF337" s="324"/>
      <c r="BG337" s="324"/>
      <c r="BH337" s="324"/>
      <c r="BI337" s="324"/>
      <c r="BJ337" s="324"/>
      <c r="BK337" s="324"/>
      <c r="BL337" s="324"/>
      <c r="BM337" s="324"/>
      <c r="BN337" s="324"/>
      <c r="BO337" s="324"/>
      <c r="BW337" s="325"/>
      <c r="BX337" s="325"/>
      <c r="BY337" s="325"/>
      <c r="BZ337" s="325"/>
      <c r="CA337" s="325"/>
      <c r="CB337" s="325"/>
      <c r="CC337" s="325"/>
      <c r="CD337" s="325"/>
      <c r="CE337" s="325"/>
      <c r="CF337" s="325"/>
      <c r="CG337" s="325"/>
      <c r="CH337" s="325"/>
    </row>
    <row r="338" spans="1:86" s="323" customFormat="1" x14ac:dyDescent="0.25">
      <c r="A338" s="102"/>
      <c r="B338" s="102"/>
      <c r="C338" s="102"/>
      <c r="D338" s="102"/>
      <c r="E338" s="102"/>
      <c r="F338" s="102"/>
      <c r="G338" s="102"/>
      <c r="AH338" s="324"/>
      <c r="AI338" s="324"/>
      <c r="AP338" s="324"/>
      <c r="AQ338" s="324"/>
      <c r="BD338" s="324"/>
      <c r="BE338" s="324"/>
      <c r="BF338" s="324"/>
      <c r="BG338" s="324"/>
      <c r="BH338" s="324"/>
      <c r="BI338" s="324"/>
      <c r="BJ338" s="324"/>
      <c r="BK338" s="324"/>
      <c r="BL338" s="324"/>
      <c r="BM338" s="324"/>
      <c r="BN338" s="324"/>
      <c r="BO338" s="324"/>
      <c r="BW338" s="325"/>
      <c r="BX338" s="325"/>
      <c r="BY338" s="325"/>
      <c r="BZ338" s="325"/>
      <c r="CA338" s="325"/>
      <c r="CB338" s="325"/>
      <c r="CC338" s="325"/>
      <c r="CD338" s="325"/>
      <c r="CE338" s="325"/>
      <c r="CF338" s="325"/>
      <c r="CG338" s="325"/>
      <c r="CH338" s="325"/>
    </row>
    <row r="339" spans="1:86" s="323" customFormat="1" x14ac:dyDescent="0.25">
      <c r="A339" s="102"/>
      <c r="B339" s="102"/>
      <c r="C339" s="102"/>
      <c r="D339" s="102"/>
      <c r="E339" s="102"/>
      <c r="F339" s="102"/>
      <c r="G339" s="102"/>
      <c r="AH339" s="324"/>
      <c r="AI339" s="324"/>
      <c r="AP339" s="324"/>
      <c r="AQ339" s="324"/>
      <c r="BD339" s="324"/>
      <c r="BE339" s="324"/>
      <c r="BF339" s="324"/>
      <c r="BG339" s="324"/>
      <c r="BH339" s="324"/>
      <c r="BI339" s="324"/>
      <c r="BJ339" s="324"/>
      <c r="BK339" s="324"/>
      <c r="BL339" s="324"/>
      <c r="BM339" s="324"/>
      <c r="BN339" s="324"/>
      <c r="BO339" s="324"/>
      <c r="BW339" s="325"/>
      <c r="BX339" s="325"/>
      <c r="BY339" s="325"/>
      <c r="BZ339" s="325"/>
      <c r="CA339" s="325"/>
      <c r="CB339" s="325"/>
      <c r="CC339" s="325"/>
      <c r="CD339" s="325"/>
      <c r="CE339" s="325"/>
      <c r="CF339" s="325"/>
      <c r="CG339" s="325"/>
      <c r="CH339" s="325"/>
    </row>
    <row r="340" spans="1:86" s="323" customFormat="1" x14ac:dyDescent="0.25">
      <c r="A340" s="102"/>
      <c r="B340" s="102"/>
      <c r="C340" s="102"/>
      <c r="D340" s="102"/>
      <c r="E340" s="102"/>
      <c r="F340" s="102"/>
      <c r="G340" s="102"/>
      <c r="AH340" s="324"/>
      <c r="AI340" s="324"/>
      <c r="AP340" s="324"/>
      <c r="AQ340" s="324"/>
      <c r="BD340" s="324"/>
      <c r="BE340" s="324"/>
      <c r="BF340" s="324"/>
      <c r="BG340" s="324"/>
      <c r="BH340" s="324"/>
      <c r="BI340" s="324"/>
      <c r="BJ340" s="324"/>
      <c r="BK340" s="324"/>
      <c r="BL340" s="324"/>
      <c r="BM340" s="324"/>
      <c r="BN340" s="324"/>
      <c r="BO340" s="324"/>
      <c r="BW340" s="325"/>
      <c r="BX340" s="325"/>
      <c r="BY340" s="325"/>
      <c r="BZ340" s="325"/>
      <c r="CA340" s="325"/>
      <c r="CB340" s="325"/>
      <c r="CC340" s="325"/>
      <c r="CD340" s="325"/>
      <c r="CE340" s="325"/>
      <c r="CF340" s="325"/>
      <c r="CG340" s="325"/>
      <c r="CH340" s="325"/>
    </row>
    <row r="341" spans="1:86" s="323" customFormat="1" x14ac:dyDescent="0.25">
      <c r="A341" s="102"/>
      <c r="B341" s="102"/>
      <c r="C341" s="102"/>
      <c r="D341" s="102"/>
      <c r="E341" s="102"/>
      <c r="F341" s="102"/>
      <c r="G341" s="102"/>
      <c r="AH341" s="324"/>
      <c r="AI341" s="324"/>
      <c r="AP341" s="324"/>
      <c r="AQ341" s="324"/>
      <c r="BD341" s="324"/>
      <c r="BE341" s="324"/>
      <c r="BF341" s="324"/>
      <c r="BG341" s="324"/>
      <c r="BH341" s="324"/>
      <c r="BI341" s="324"/>
      <c r="BJ341" s="324"/>
      <c r="BK341" s="324"/>
      <c r="BL341" s="324"/>
      <c r="BM341" s="324"/>
      <c r="BN341" s="324"/>
      <c r="BO341" s="324"/>
      <c r="BW341" s="325"/>
      <c r="BX341" s="325"/>
      <c r="BY341" s="325"/>
      <c r="BZ341" s="325"/>
      <c r="CA341" s="325"/>
      <c r="CB341" s="325"/>
      <c r="CC341" s="325"/>
      <c r="CD341" s="325"/>
      <c r="CE341" s="325"/>
      <c r="CF341" s="325"/>
      <c r="CG341" s="325"/>
      <c r="CH341" s="325"/>
    </row>
    <row r="342" spans="1:86" s="323" customFormat="1" x14ac:dyDescent="0.25">
      <c r="A342" s="102"/>
      <c r="B342" s="102"/>
      <c r="C342" s="102"/>
      <c r="D342" s="102"/>
      <c r="E342" s="102"/>
      <c r="F342" s="102"/>
      <c r="G342" s="102"/>
      <c r="AH342" s="324"/>
      <c r="AI342" s="324"/>
      <c r="AP342" s="324"/>
      <c r="AQ342" s="324"/>
      <c r="BD342" s="324"/>
      <c r="BE342" s="324"/>
      <c r="BF342" s="324"/>
      <c r="BG342" s="324"/>
      <c r="BH342" s="324"/>
      <c r="BI342" s="324"/>
      <c r="BJ342" s="324"/>
      <c r="BK342" s="324"/>
      <c r="BL342" s="324"/>
      <c r="BM342" s="324"/>
      <c r="BN342" s="324"/>
      <c r="BO342" s="324"/>
      <c r="BW342" s="325"/>
      <c r="BX342" s="325"/>
      <c r="BY342" s="325"/>
      <c r="BZ342" s="325"/>
      <c r="CA342" s="325"/>
      <c r="CB342" s="325"/>
      <c r="CC342" s="325"/>
      <c r="CD342" s="325"/>
      <c r="CE342" s="325"/>
      <c r="CF342" s="325"/>
      <c r="CG342" s="325"/>
      <c r="CH342" s="325"/>
    </row>
    <row r="343" spans="1:86" s="323" customFormat="1" x14ac:dyDescent="0.25">
      <c r="A343" s="102"/>
      <c r="B343" s="102"/>
      <c r="C343" s="102"/>
      <c r="D343" s="102"/>
      <c r="E343" s="102"/>
      <c r="F343" s="102"/>
      <c r="G343" s="102"/>
      <c r="AH343" s="324"/>
      <c r="AI343" s="324"/>
      <c r="AP343" s="324"/>
      <c r="AQ343" s="324"/>
      <c r="BD343" s="324"/>
      <c r="BE343" s="324"/>
      <c r="BF343" s="324"/>
      <c r="BG343" s="324"/>
      <c r="BH343" s="324"/>
      <c r="BI343" s="324"/>
      <c r="BJ343" s="324"/>
      <c r="BK343" s="324"/>
      <c r="BL343" s="324"/>
      <c r="BM343" s="324"/>
      <c r="BN343" s="324"/>
      <c r="BO343" s="324"/>
      <c r="BW343" s="325"/>
      <c r="BX343" s="325"/>
      <c r="BY343" s="325"/>
      <c r="BZ343" s="325"/>
      <c r="CA343" s="325"/>
      <c r="CB343" s="325"/>
      <c r="CC343" s="325"/>
      <c r="CD343" s="325"/>
      <c r="CE343" s="325"/>
      <c r="CF343" s="325"/>
      <c r="CG343" s="325"/>
      <c r="CH343" s="325"/>
    </row>
    <row r="344" spans="1:86" s="323" customFormat="1" x14ac:dyDescent="0.25">
      <c r="A344" s="102"/>
      <c r="B344" s="102"/>
      <c r="C344" s="102"/>
      <c r="D344" s="102"/>
      <c r="E344" s="102"/>
      <c r="F344" s="102"/>
      <c r="G344" s="102"/>
      <c r="AH344" s="324"/>
      <c r="AI344" s="324"/>
      <c r="AP344" s="324"/>
      <c r="AQ344" s="324"/>
      <c r="BD344" s="324"/>
      <c r="BE344" s="324"/>
      <c r="BF344" s="324"/>
      <c r="BG344" s="324"/>
      <c r="BH344" s="324"/>
      <c r="BI344" s="324"/>
      <c r="BJ344" s="324"/>
      <c r="BK344" s="324"/>
      <c r="BL344" s="324"/>
      <c r="BM344" s="324"/>
      <c r="BN344" s="324"/>
      <c r="BO344" s="324"/>
      <c r="BW344" s="325"/>
      <c r="BX344" s="325"/>
      <c r="BY344" s="325"/>
      <c r="BZ344" s="325"/>
      <c r="CA344" s="325"/>
      <c r="CB344" s="325"/>
      <c r="CC344" s="325"/>
      <c r="CD344" s="325"/>
      <c r="CE344" s="325"/>
      <c r="CF344" s="325"/>
      <c r="CG344" s="325"/>
      <c r="CH344" s="325"/>
    </row>
    <row r="345" spans="1:86" s="323" customFormat="1" x14ac:dyDescent="0.25">
      <c r="A345" s="102"/>
      <c r="B345" s="102"/>
      <c r="C345" s="102"/>
      <c r="D345" s="102"/>
      <c r="E345" s="102"/>
      <c r="F345" s="102"/>
      <c r="G345" s="102"/>
      <c r="AH345" s="324"/>
      <c r="AI345" s="324"/>
      <c r="AP345" s="324"/>
      <c r="AQ345" s="324"/>
      <c r="BD345" s="324"/>
      <c r="BE345" s="324"/>
      <c r="BF345" s="324"/>
      <c r="BG345" s="324"/>
      <c r="BH345" s="324"/>
      <c r="BI345" s="324"/>
      <c r="BJ345" s="324"/>
      <c r="BK345" s="324"/>
      <c r="BL345" s="324"/>
      <c r="BM345" s="324"/>
      <c r="BN345" s="324"/>
      <c r="BO345" s="324"/>
      <c r="BW345" s="325"/>
      <c r="BX345" s="325"/>
      <c r="BY345" s="325"/>
      <c r="BZ345" s="325"/>
      <c r="CA345" s="325"/>
      <c r="CB345" s="325"/>
      <c r="CC345" s="325"/>
      <c r="CD345" s="325"/>
      <c r="CE345" s="325"/>
      <c r="CF345" s="325"/>
      <c r="CG345" s="325"/>
      <c r="CH345" s="325"/>
    </row>
    <row r="346" spans="1:86" s="323" customFormat="1" x14ac:dyDescent="0.25">
      <c r="A346" s="102"/>
      <c r="B346" s="102"/>
      <c r="C346" s="102"/>
      <c r="D346" s="102"/>
      <c r="E346" s="102"/>
      <c r="F346" s="102"/>
      <c r="G346" s="102"/>
      <c r="AH346" s="324"/>
      <c r="AI346" s="324"/>
      <c r="AP346" s="324"/>
      <c r="AQ346" s="324"/>
      <c r="BD346" s="324"/>
      <c r="BE346" s="324"/>
      <c r="BF346" s="324"/>
      <c r="BG346" s="324"/>
      <c r="BH346" s="324"/>
      <c r="BI346" s="324"/>
      <c r="BJ346" s="324"/>
      <c r="BK346" s="324"/>
      <c r="BL346" s="324"/>
      <c r="BM346" s="324"/>
      <c r="BN346" s="324"/>
      <c r="BO346" s="324"/>
      <c r="BW346" s="325"/>
      <c r="BX346" s="325"/>
      <c r="BY346" s="325"/>
      <c r="BZ346" s="325"/>
      <c r="CA346" s="325"/>
      <c r="CB346" s="325"/>
      <c r="CC346" s="325"/>
      <c r="CD346" s="325"/>
      <c r="CE346" s="325"/>
      <c r="CF346" s="325"/>
      <c r="CG346" s="325"/>
      <c r="CH346" s="325"/>
    </row>
    <row r="347" spans="1:86" s="323" customFormat="1" x14ac:dyDescent="0.25">
      <c r="A347" s="102"/>
      <c r="B347" s="102"/>
      <c r="C347" s="102"/>
      <c r="D347" s="102"/>
      <c r="E347" s="102"/>
      <c r="F347" s="102"/>
      <c r="G347" s="102"/>
      <c r="AH347" s="324"/>
      <c r="AI347" s="324"/>
      <c r="AP347" s="324"/>
      <c r="AQ347" s="324"/>
      <c r="BD347" s="324"/>
      <c r="BE347" s="324"/>
      <c r="BF347" s="324"/>
      <c r="BG347" s="324"/>
      <c r="BH347" s="324"/>
      <c r="BI347" s="324"/>
      <c r="BJ347" s="324"/>
      <c r="BK347" s="324"/>
      <c r="BL347" s="324"/>
      <c r="BM347" s="324"/>
      <c r="BN347" s="324"/>
      <c r="BO347" s="324"/>
      <c r="BW347" s="325"/>
      <c r="BX347" s="325"/>
      <c r="BY347" s="325"/>
      <c r="BZ347" s="325"/>
      <c r="CA347" s="325"/>
      <c r="CB347" s="325"/>
      <c r="CC347" s="325"/>
      <c r="CD347" s="325"/>
      <c r="CE347" s="325"/>
      <c r="CF347" s="325"/>
      <c r="CG347" s="325"/>
      <c r="CH347" s="325"/>
    </row>
    <row r="348" spans="1:86" s="323" customFormat="1" x14ac:dyDescent="0.25">
      <c r="A348" s="102"/>
      <c r="B348" s="102"/>
      <c r="C348" s="102"/>
      <c r="D348" s="102"/>
      <c r="E348" s="102"/>
      <c r="F348" s="102"/>
      <c r="G348" s="102"/>
      <c r="AH348" s="324"/>
      <c r="AI348" s="324"/>
      <c r="AP348" s="324"/>
      <c r="AQ348" s="324"/>
      <c r="BD348" s="324"/>
      <c r="BE348" s="324"/>
      <c r="BF348" s="324"/>
      <c r="BG348" s="324"/>
      <c r="BH348" s="324"/>
      <c r="BI348" s="324"/>
      <c r="BJ348" s="324"/>
      <c r="BK348" s="324"/>
      <c r="BL348" s="324"/>
      <c r="BM348" s="324"/>
      <c r="BN348" s="324"/>
      <c r="BO348" s="324"/>
      <c r="BW348" s="325"/>
      <c r="BX348" s="325"/>
      <c r="BY348" s="325"/>
      <c r="BZ348" s="325"/>
      <c r="CA348" s="325"/>
      <c r="CB348" s="325"/>
      <c r="CC348" s="325"/>
      <c r="CD348" s="325"/>
      <c r="CE348" s="325"/>
      <c r="CF348" s="325"/>
      <c r="CG348" s="325"/>
      <c r="CH348" s="325"/>
    </row>
    <row r="349" spans="1:86" s="323" customFormat="1" x14ac:dyDescent="0.25">
      <c r="A349" s="102"/>
      <c r="B349" s="102"/>
      <c r="C349" s="102"/>
      <c r="D349" s="102"/>
      <c r="E349" s="102"/>
      <c r="F349" s="102"/>
      <c r="G349" s="102"/>
      <c r="AH349" s="324"/>
      <c r="AI349" s="324"/>
      <c r="AP349" s="324"/>
      <c r="AQ349" s="324"/>
      <c r="BD349" s="324"/>
      <c r="BE349" s="324"/>
      <c r="BF349" s="324"/>
      <c r="BG349" s="324"/>
      <c r="BH349" s="324"/>
      <c r="BI349" s="324"/>
      <c r="BJ349" s="324"/>
      <c r="BK349" s="324"/>
      <c r="BL349" s="324"/>
      <c r="BM349" s="324"/>
      <c r="BN349" s="324"/>
      <c r="BO349" s="324"/>
      <c r="BW349" s="325"/>
      <c r="BX349" s="325"/>
      <c r="BY349" s="325"/>
      <c r="BZ349" s="325"/>
      <c r="CA349" s="325"/>
      <c r="CB349" s="325"/>
      <c r="CC349" s="325"/>
      <c r="CD349" s="325"/>
      <c r="CE349" s="325"/>
      <c r="CF349" s="325"/>
      <c r="CG349" s="325"/>
      <c r="CH349" s="325"/>
    </row>
    <row r="350" spans="1:86" s="323" customFormat="1" x14ac:dyDescent="0.25">
      <c r="A350" s="102"/>
      <c r="B350" s="102"/>
      <c r="C350" s="102"/>
      <c r="D350" s="102"/>
      <c r="E350" s="102"/>
      <c r="F350" s="102"/>
      <c r="G350" s="102"/>
      <c r="AH350" s="324"/>
      <c r="AI350" s="324"/>
      <c r="AP350" s="324"/>
      <c r="AQ350" s="324"/>
      <c r="BD350" s="324"/>
      <c r="BE350" s="324"/>
      <c r="BF350" s="324"/>
      <c r="BG350" s="324"/>
      <c r="BH350" s="324"/>
      <c r="BI350" s="324"/>
      <c r="BJ350" s="324"/>
      <c r="BK350" s="324"/>
      <c r="BL350" s="324"/>
      <c r="BM350" s="324"/>
      <c r="BN350" s="324"/>
      <c r="BO350" s="324"/>
      <c r="BW350" s="325"/>
      <c r="BX350" s="325"/>
      <c r="BY350" s="325"/>
      <c r="BZ350" s="325"/>
      <c r="CA350" s="325"/>
      <c r="CB350" s="325"/>
      <c r="CC350" s="325"/>
      <c r="CD350" s="325"/>
      <c r="CE350" s="325"/>
      <c r="CF350" s="325"/>
      <c r="CG350" s="325"/>
      <c r="CH350" s="325"/>
    </row>
    <row r="351" spans="1:86" s="323" customFormat="1" x14ac:dyDescent="0.25">
      <c r="A351" s="102"/>
      <c r="B351" s="102"/>
      <c r="C351" s="102"/>
      <c r="D351" s="102"/>
      <c r="E351" s="102"/>
      <c r="F351" s="102"/>
      <c r="G351" s="102"/>
      <c r="AH351" s="324"/>
      <c r="AI351" s="324"/>
      <c r="AP351" s="324"/>
      <c r="AQ351" s="324"/>
      <c r="BD351" s="324"/>
      <c r="BE351" s="324"/>
      <c r="BF351" s="324"/>
      <c r="BG351" s="324"/>
      <c r="BH351" s="324"/>
      <c r="BI351" s="324"/>
      <c r="BJ351" s="324"/>
      <c r="BK351" s="324"/>
      <c r="BL351" s="324"/>
      <c r="BM351" s="324"/>
      <c r="BN351" s="324"/>
      <c r="BO351" s="324"/>
      <c r="BW351" s="325"/>
      <c r="BX351" s="325"/>
      <c r="BY351" s="325"/>
      <c r="BZ351" s="325"/>
      <c r="CA351" s="325"/>
      <c r="CB351" s="325"/>
      <c r="CC351" s="325"/>
      <c r="CD351" s="325"/>
      <c r="CE351" s="325"/>
      <c r="CF351" s="325"/>
      <c r="CG351" s="325"/>
      <c r="CH351" s="325"/>
    </row>
    <row r="352" spans="1:86" s="323" customFormat="1" x14ac:dyDescent="0.25">
      <c r="A352" s="102"/>
      <c r="B352" s="102"/>
      <c r="C352" s="102"/>
      <c r="D352" s="102"/>
      <c r="E352" s="102"/>
      <c r="F352" s="102"/>
      <c r="G352" s="102"/>
      <c r="AH352" s="324"/>
      <c r="AI352" s="324"/>
      <c r="AP352" s="324"/>
      <c r="AQ352" s="324"/>
      <c r="BD352" s="324"/>
      <c r="BE352" s="324"/>
      <c r="BF352" s="324"/>
      <c r="BG352" s="324"/>
      <c r="BH352" s="324"/>
      <c r="BI352" s="324"/>
      <c r="BJ352" s="324"/>
      <c r="BK352" s="324"/>
      <c r="BL352" s="324"/>
      <c r="BM352" s="324"/>
      <c r="BN352" s="324"/>
      <c r="BO352" s="324"/>
      <c r="BW352" s="325"/>
      <c r="BX352" s="325"/>
      <c r="BY352" s="325"/>
      <c r="BZ352" s="325"/>
      <c r="CA352" s="325"/>
      <c r="CB352" s="325"/>
      <c r="CC352" s="325"/>
      <c r="CD352" s="325"/>
      <c r="CE352" s="325"/>
      <c r="CF352" s="325"/>
      <c r="CG352" s="325"/>
      <c r="CH352" s="325"/>
    </row>
    <row r="353" spans="1:86" s="323" customFormat="1" x14ac:dyDescent="0.25">
      <c r="A353" s="102"/>
      <c r="B353" s="102"/>
      <c r="C353" s="102"/>
      <c r="D353" s="102"/>
      <c r="E353" s="102"/>
      <c r="F353" s="102"/>
      <c r="G353" s="102"/>
      <c r="AH353" s="324"/>
      <c r="AI353" s="324"/>
      <c r="AP353" s="324"/>
      <c r="AQ353" s="324"/>
      <c r="BD353" s="324"/>
      <c r="BE353" s="324"/>
      <c r="BF353" s="324"/>
      <c r="BG353" s="324"/>
      <c r="BH353" s="324"/>
      <c r="BI353" s="324"/>
      <c r="BJ353" s="324"/>
      <c r="BK353" s="324"/>
      <c r="BL353" s="324"/>
      <c r="BM353" s="324"/>
      <c r="BN353" s="324"/>
      <c r="BO353" s="324"/>
      <c r="BW353" s="325"/>
      <c r="BX353" s="325"/>
      <c r="BY353" s="325"/>
      <c r="BZ353" s="325"/>
      <c r="CA353" s="325"/>
      <c r="CB353" s="325"/>
      <c r="CC353" s="325"/>
      <c r="CD353" s="325"/>
      <c r="CE353" s="325"/>
      <c r="CF353" s="325"/>
      <c r="CG353" s="325"/>
      <c r="CH353" s="325"/>
    </row>
    <row r="354" spans="1:86" s="323" customFormat="1" x14ac:dyDescent="0.25">
      <c r="A354" s="102"/>
      <c r="B354" s="102"/>
      <c r="C354" s="102"/>
      <c r="D354" s="102"/>
      <c r="E354" s="102"/>
      <c r="F354" s="102"/>
      <c r="G354" s="102"/>
      <c r="AH354" s="324"/>
      <c r="AI354" s="324"/>
      <c r="AP354" s="324"/>
      <c r="AQ354" s="324"/>
      <c r="BD354" s="324"/>
      <c r="BE354" s="324"/>
      <c r="BF354" s="324"/>
      <c r="BG354" s="324"/>
      <c r="BH354" s="324"/>
      <c r="BI354" s="324"/>
      <c r="BJ354" s="324"/>
      <c r="BK354" s="324"/>
      <c r="BL354" s="324"/>
      <c r="BM354" s="324"/>
      <c r="BN354" s="324"/>
      <c r="BO354" s="324"/>
      <c r="BW354" s="325"/>
      <c r="BX354" s="325"/>
      <c r="BY354" s="325"/>
      <c r="BZ354" s="325"/>
      <c r="CA354" s="325"/>
      <c r="CB354" s="325"/>
      <c r="CC354" s="325"/>
      <c r="CD354" s="325"/>
      <c r="CE354" s="325"/>
      <c r="CF354" s="325"/>
      <c r="CG354" s="325"/>
      <c r="CH354" s="325"/>
    </row>
    <row r="355" spans="1:86" s="323" customFormat="1" x14ac:dyDescent="0.25">
      <c r="A355" s="102"/>
      <c r="B355" s="102"/>
      <c r="C355" s="102"/>
      <c r="D355" s="102"/>
      <c r="E355" s="102"/>
      <c r="F355" s="102"/>
      <c r="G355" s="102"/>
      <c r="AH355" s="324"/>
      <c r="AI355" s="324"/>
      <c r="AP355" s="324"/>
      <c r="AQ355" s="324"/>
      <c r="BD355" s="324"/>
      <c r="BE355" s="324"/>
      <c r="BF355" s="324"/>
      <c r="BG355" s="324"/>
      <c r="BH355" s="324"/>
      <c r="BI355" s="324"/>
      <c r="BJ355" s="324"/>
      <c r="BK355" s="324"/>
      <c r="BL355" s="324"/>
      <c r="BM355" s="324"/>
      <c r="BN355" s="324"/>
      <c r="BO355" s="324"/>
      <c r="BW355" s="325"/>
      <c r="BX355" s="325"/>
      <c r="BY355" s="325"/>
      <c r="BZ355" s="325"/>
      <c r="CA355" s="325"/>
      <c r="CB355" s="325"/>
      <c r="CC355" s="325"/>
      <c r="CD355" s="325"/>
      <c r="CE355" s="325"/>
      <c r="CF355" s="325"/>
      <c r="CG355" s="325"/>
      <c r="CH355" s="325"/>
    </row>
    <row r="356" spans="1:86" s="323" customFormat="1" x14ac:dyDescent="0.25">
      <c r="A356" s="102"/>
      <c r="B356" s="102"/>
      <c r="C356" s="102"/>
      <c r="D356" s="102"/>
      <c r="E356" s="102"/>
      <c r="F356" s="102"/>
      <c r="G356" s="102"/>
      <c r="AH356" s="324"/>
      <c r="AI356" s="324"/>
      <c r="AP356" s="324"/>
      <c r="AQ356" s="324"/>
      <c r="BD356" s="324"/>
      <c r="BE356" s="324"/>
      <c r="BF356" s="324"/>
      <c r="BG356" s="324"/>
      <c r="BH356" s="324"/>
      <c r="BI356" s="324"/>
      <c r="BJ356" s="324"/>
      <c r="BK356" s="324"/>
      <c r="BL356" s="324"/>
      <c r="BM356" s="324"/>
      <c r="BN356" s="324"/>
      <c r="BO356" s="324"/>
      <c r="BW356" s="325"/>
      <c r="BX356" s="325"/>
      <c r="BY356" s="325"/>
      <c r="BZ356" s="325"/>
      <c r="CA356" s="325"/>
      <c r="CB356" s="325"/>
      <c r="CC356" s="325"/>
      <c r="CD356" s="325"/>
      <c r="CE356" s="325"/>
      <c r="CF356" s="325"/>
      <c r="CG356" s="325"/>
      <c r="CH356" s="325"/>
    </row>
    <row r="357" spans="1:86" s="323" customFormat="1" x14ac:dyDescent="0.25">
      <c r="A357" s="102"/>
      <c r="B357" s="102"/>
      <c r="C357" s="102"/>
      <c r="D357" s="102"/>
      <c r="E357" s="102"/>
      <c r="F357" s="102"/>
      <c r="G357" s="102"/>
      <c r="AH357" s="324"/>
      <c r="AI357" s="324"/>
      <c r="AP357" s="324"/>
      <c r="AQ357" s="324"/>
      <c r="BD357" s="324"/>
      <c r="BE357" s="324"/>
      <c r="BF357" s="324"/>
      <c r="BG357" s="324"/>
      <c r="BH357" s="324"/>
      <c r="BI357" s="324"/>
      <c r="BJ357" s="324"/>
      <c r="BK357" s="324"/>
      <c r="BL357" s="324"/>
      <c r="BM357" s="324"/>
      <c r="BN357" s="324"/>
      <c r="BO357" s="324"/>
      <c r="BW357" s="325"/>
      <c r="BX357" s="325"/>
      <c r="BY357" s="325"/>
      <c r="BZ357" s="325"/>
      <c r="CA357" s="325"/>
      <c r="CB357" s="325"/>
      <c r="CC357" s="325"/>
      <c r="CD357" s="325"/>
      <c r="CE357" s="325"/>
      <c r="CF357" s="325"/>
      <c r="CG357" s="325"/>
      <c r="CH357" s="325"/>
    </row>
    <row r="358" spans="1:86" s="323" customFormat="1" x14ac:dyDescent="0.25">
      <c r="A358" s="102"/>
      <c r="B358" s="102"/>
      <c r="C358" s="102"/>
      <c r="D358" s="102"/>
      <c r="E358" s="102"/>
      <c r="F358" s="102"/>
      <c r="G358" s="102"/>
      <c r="AH358" s="324"/>
      <c r="AI358" s="324"/>
      <c r="AP358" s="324"/>
      <c r="AQ358" s="324"/>
      <c r="BD358" s="324"/>
      <c r="BE358" s="324"/>
      <c r="BF358" s="324"/>
      <c r="BG358" s="324"/>
      <c r="BH358" s="324"/>
      <c r="BI358" s="324"/>
      <c r="BJ358" s="324"/>
      <c r="BK358" s="324"/>
      <c r="BL358" s="324"/>
      <c r="BM358" s="324"/>
      <c r="BN358" s="324"/>
      <c r="BO358" s="324"/>
      <c r="BW358" s="325"/>
      <c r="BX358" s="325"/>
      <c r="BY358" s="325"/>
      <c r="BZ358" s="325"/>
      <c r="CA358" s="325"/>
      <c r="CB358" s="325"/>
      <c r="CC358" s="325"/>
      <c r="CD358" s="325"/>
      <c r="CE358" s="325"/>
      <c r="CF358" s="325"/>
      <c r="CG358" s="325"/>
      <c r="CH358" s="325"/>
    </row>
    <row r="359" spans="1:86" s="323" customFormat="1" x14ac:dyDescent="0.25">
      <c r="A359" s="102"/>
      <c r="B359" s="102"/>
      <c r="C359" s="102"/>
      <c r="D359" s="102"/>
      <c r="E359" s="102"/>
      <c r="F359" s="102"/>
      <c r="G359" s="102"/>
      <c r="AH359" s="324"/>
      <c r="AI359" s="324"/>
      <c r="AP359" s="324"/>
      <c r="AQ359" s="324"/>
      <c r="BD359" s="324"/>
      <c r="BE359" s="324"/>
      <c r="BF359" s="324"/>
      <c r="BG359" s="324"/>
      <c r="BH359" s="324"/>
      <c r="BI359" s="324"/>
      <c r="BJ359" s="324"/>
      <c r="BK359" s="324"/>
      <c r="BL359" s="324"/>
      <c r="BM359" s="324"/>
      <c r="BN359" s="324"/>
      <c r="BO359" s="324"/>
      <c r="BW359" s="325"/>
      <c r="BX359" s="325"/>
      <c r="BY359" s="325"/>
      <c r="BZ359" s="325"/>
      <c r="CA359" s="325"/>
      <c r="CB359" s="325"/>
      <c r="CC359" s="325"/>
      <c r="CD359" s="325"/>
      <c r="CE359" s="325"/>
      <c r="CF359" s="325"/>
      <c r="CG359" s="325"/>
      <c r="CH359" s="325"/>
    </row>
    <row r="360" spans="1:86" s="323" customFormat="1" x14ac:dyDescent="0.25">
      <c r="A360" s="102"/>
      <c r="B360" s="102"/>
      <c r="C360" s="102"/>
      <c r="D360" s="102"/>
      <c r="E360" s="102"/>
      <c r="F360" s="102"/>
      <c r="G360" s="102"/>
      <c r="AH360" s="324"/>
      <c r="AI360" s="324"/>
      <c r="AP360" s="324"/>
      <c r="AQ360" s="324"/>
      <c r="BD360" s="324"/>
      <c r="BE360" s="324"/>
      <c r="BF360" s="324"/>
      <c r="BG360" s="324"/>
      <c r="BH360" s="324"/>
      <c r="BI360" s="324"/>
      <c r="BJ360" s="324"/>
      <c r="BK360" s="324"/>
      <c r="BL360" s="324"/>
      <c r="BM360" s="324"/>
      <c r="BN360" s="324"/>
      <c r="BO360" s="324"/>
      <c r="BW360" s="325"/>
      <c r="BX360" s="325"/>
      <c r="BY360" s="325"/>
      <c r="BZ360" s="325"/>
      <c r="CA360" s="325"/>
      <c r="CB360" s="325"/>
      <c r="CC360" s="325"/>
      <c r="CD360" s="325"/>
      <c r="CE360" s="325"/>
      <c r="CF360" s="325"/>
      <c r="CG360" s="325"/>
      <c r="CH360" s="325"/>
    </row>
    <row r="361" spans="1:86" s="323" customFormat="1" x14ac:dyDescent="0.25">
      <c r="A361" s="102"/>
      <c r="B361" s="102"/>
      <c r="C361" s="102"/>
      <c r="D361" s="102"/>
      <c r="E361" s="102"/>
      <c r="F361" s="102"/>
      <c r="G361" s="102"/>
      <c r="AH361" s="324"/>
      <c r="AI361" s="324"/>
      <c r="AP361" s="324"/>
      <c r="AQ361" s="324"/>
      <c r="BD361" s="324"/>
      <c r="BE361" s="324"/>
      <c r="BF361" s="324"/>
      <c r="BG361" s="324"/>
      <c r="BH361" s="324"/>
      <c r="BI361" s="324"/>
      <c r="BJ361" s="324"/>
      <c r="BK361" s="324"/>
      <c r="BL361" s="324"/>
      <c r="BM361" s="324"/>
      <c r="BN361" s="324"/>
      <c r="BO361" s="324"/>
      <c r="BW361" s="325"/>
      <c r="BX361" s="325"/>
      <c r="BY361" s="325"/>
      <c r="BZ361" s="325"/>
      <c r="CA361" s="325"/>
      <c r="CB361" s="325"/>
      <c r="CC361" s="325"/>
      <c r="CD361" s="325"/>
      <c r="CE361" s="325"/>
      <c r="CF361" s="325"/>
      <c r="CG361" s="325"/>
      <c r="CH361" s="325"/>
    </row>
    <row r="362" spans="1:86" s="323" customFormat="1" x14ac:dyDescent="0.25">
      <c r="A362" s="102"/>
      <c r="B362" s="102"/>
      <c r="C362" s="102"/>
      <c r="D362" s="102"/>
      <c r="E362" s="102"/>
      <c r="F362" s="102"/>
      <c r="G362" s="102"/>
      <c r="AH362" s="324"/>
      <c r="AI362" s="324"/>
      <c r="AP362" s="324"/>
      <c r="AQ362" s="324"/>
      <c r="BD362" s="324"/>
      <c r="BE362" s="324"/>
      <c r="BF362" s="324"/>
      <c r="BG362" s="324"/>
      <c r="BH362" s="324"/>
      <c r="BI362" s="324"/>
      <c r="BJ362" s="324"/>
      <c r="BK362" s="324"/>
      <c r="BL362" s="324"/>
      <c r="BM362" s="324"/>
      <c r="BN362" s="324"/>
      <c r="BO362" s="324"/>
      <c r="BW362" s="325"/>
      <c r="BX362" s="325"/>
      <c r="BY362" s="325"/>
      <c r="BZ362" s="325"/>
      <c r="CA362" s="325"/>
      <c r="CB362" s="325"/>
      <c r="CC362" s="325"/>
      <c r="CD362" s="325"/>
      <c r="CE362" s="325"/>
      <c r="CF362" s="325"/>
      <c r="CG362" s="325"/>
      <c r="CH362" s="325"/>
    </row>
    <row r="363" spans="1:86" s="323" customFormat="1" x14ac:dyDescent="0.25">
      <c r="A363" s="102"/>
      <c r="B363" s="102"/>
      <c r="C363" s="102"/>
      <c r="D363" s="102"/>
      <c r="E363" s="102"/>
      <c r="F363" s="102"/>
      <c r="G363" s="102"/>
      <c r="AH363" s="324"/>
      <c r="AI363" s="324"/>
      <c r="AP363" s="324"/>
      <c r="AQ363" s="324"/>
      <c r="BD363" s="324"/>
      <c r="BE363" s="324"/>
      <c r="BF363" s="324"/>
      <c r="BG363" s="324"/>
      <c r="BH363" s="324"/>
      <c r="BI363" s="324"/>
      <c r="BJ363" s="324"/>
      <c r="BK363" s="324"/>
      <c r="BL363" s="324"/>
      <c r="BM363" s="324"/>
      <c r="BN363" s="324"/>
      <c r="BO363" s="324"/>
      <c r="BW363" s="325"/>
      <c r="BX363" s="325"/>
      <c r="BY363" s="325"/>
      <c r="BZ363" s="325"/>
      <c r="CA363" s="325"/>
      <c r="CB363" s="325"/>
      <c r="CC363" s="325"/>
      <c r="CD363" s="325"/>
      <c r="CE363" s="325"/>
      <c r="CF363" s="325"/>
      <c r="CG363" s="325"/>
      <c r="CH363" s="325"/>
    </row>
    <row r="364" spans="1:86" s="323" customFormat="1" x14ac:dyDescent="0.25">
      <c r="A364" s="102"/>
      <c r="B364" s="102"/>
      <c r="C364" s="102"/>
      <c r="D364" s="102"/>
      <c r="E364" s="102"/>
      <c r="F364" s="102"/>
      <c r="G364" s="102"/>
      <c r="AH364" s="324"/>
      <c r="AI364" s="324"/>
      <c r="AP364" s="324"/>
      <c r="AQ364" s="324"/>
      <c r="BD364" s="324"/>
      <c r="BE364" s="324"/>
      <c r="BF364" s="324"/>
      <c r="BG364" s="324"/>
      <c r="BH364" s="324"/>
      <c r="BI364" s="324"/>
      <c r="BJ364" s="324"/>
      <c r="BK364" s="324"/>
      <c r="BL364" s="324"/>
      <c r="BM364" s="324"/>
      <c r="BN364" s="324"/>
      <c r="BO364" s="324"/>
      <c r="BW364" s="325"/>
      <c r="BX364" s="325"/>
      <c r="BY364" s="325"/>
      <c r="BZ364" s="325"/>
      <c r="CA364" s="325"/>
      <c r="CB364" s="325"/>
      <c r="CC364" s="325"/>
      <c r="CD364" s="325"/>
      <c r="CE364" s="325"/>
      <c r="CF364" s="325"/>
      <c r="CG364" s="325"/>
      <c r="CH364" s="325"/>
    </row>
    <row r="365" spans="1:86" s="323" customFormat="1" x14ac:dyDescent="0.25">
      <c r="A365" s="102"/>
      <c r="B365" s="102"/>
      <c r="C365" s="102"/>
      <c r="D365" s="102"/>
      <c r="E365" s="102"/>
      <c r="F365" s="102"/>
      <c r="G365" s="102"/>
      <c r="AH365" s="324"/>
      <c r="AI365" s="324"/>
      <c r="AP365" s="324"/>
      <c r="AQ365" s="324"/>
      <c r="BD365" s="324"/>
      <c r="BE365" s="324"/>
      <c r="BF365" s="324"/>
      <c r="BG365" s="324"/>
      <c r="BH365" s="324"/>
      <c r="BI365" s="324"/>
      <c r="BJ365" s="324"/>
      <c r="BK365" s="324"/>
      <c r="BL365" s="324"/>
      <c r="BM365" s="324"/>
      <c r="BN365" s="324"/>
      <c r="BO365" s="324"/>
      <c r="BW365" s="325"/>
      <c r="BX365" s="325"/>
      <c r="BY365" s="325"/>
      <c r="BZ365" s="325"/>
      <c r="CA365" s="325"/>
      <c r="CB365" s="325"/>
      <c r="CC365" s="325"/>
      <c r="CD365" s="325"/>
      <c r="CE365" s="325"/>
      <c r="CF365" s="325"/>
      <c r="CG365" s="325"/>
      <c r="CH365" s="325"/>
    </row>
    <row r="366" spans="1:86" s="323" customFormat="1" x14ac:dyDescent="0.25">
      <c r="A366" s="102"/>
      <c r="B366" s="102"/>
      <c r="C366" s="102"/>
      <c r="D366" s="102"/>
      <c r="E366" s="102"/>
      <c r="F366" s="102"/>
      <c r="G366" s="102"/>
      <c r="AH366" s="324"/>
      <c r="AI366" s="324"/>
      <c r="AP366" s="324"/>
      <c r="AQ366" s="324"/>
      <c r="BD366" s="324"/>
      <c r="BE366" s="324"/>
      <c r="BF366" s="324"/>
      <c r="BG366" s="324"/>
      <c r="BH366" s="324"/>
      <c r="BI366" s="324"/>
      <c r="BJ366" s="324"/>
      <c r="BK366" s="324"/>
      <c r="BL366" s="324"/>
      <c r="BM366" s="324"/>
      <c r="BN366" s="324"/>
      <c r="BO366" s="324"/>
      <c r="BW366" s="325"/>
      <c r="BX366" s="325"/>
      <c r="BY366" s="325"/>
      <c r="BZ366" s="325"/>
      <c r="CA366" s="325"/>
      <c r="CB366" s="325"/>
      <c r="CC366" s="325"/>
      <c r="CD366" s="325"/>
      <c r="CE366" s="325"/>
      <c r="CF366" s="325"/>
      <c r="CG366" s="325"/>
      <c r="CH366" s="325"/>
    </row>
    <row r="367" spans="1:86" s="323" customFormat="1" x14ac:dyDescent="0.25">
      <c r="A367" s="102"/>
      <c r="B367" s="102"/>
      <c r="C367" s="102"/>
      <c r="D367" s="102"/>
      <c r="E367" s="102"/>
      <c r="F367" s="102"/>
      <c r="G367" s="102"/>
      <c r="AH367" s="324"/>
      <c r="AI367" s="324"/>
      <c r="AP367" s="324"/>
      <c r="AQ367" s="324"/>
      <c r="BD367" s="324"/>
      <c r="BE367" s="324"/>
      <c r="BF367" s="324"/>
      <c r="BG367" s="324"/>
      <c r="BH367" s="324"/>
      <c r="BI367" s="324"/>
      <c r="BJ367" s="324"/>
      <c r="BK367" s="324"/>
      <c r="BL367" s="324"/>
      <c r="BM367" s="324"/>
      <c r="BN367" s="324"/>
      <c r="BO367" s="324"/>
      <c r="BW367" s="325"/>
      <c r="BX367" s="325"/>
      <c r="BY367" s="325"/>
      <c r="BZ367" s="325"/>
      <c r="CA367" s="325"/>
      <c r="CB367" s="325"/>
      <c r="CC367" s="325"/>
      <c r="CD367" s="325"/>
      <c r="CE367" s="325"/>
      <c r="CF367" s="325"/>
      <c r="CG367" s="325"/>
      <c r="CH367" s="325"/>
    </row>
    <row r="368" spans="1:86" s="323" customFormat="1" x14ac:dyDescent="0.25">
      <c r="A368" s="102"/>
      <c r="B368" s="102"/>
      <c r="C368" s="102"/>
      <c r="D368" s="102"/>
      <c r="E368" s="102"/>
      <c r="F368" s="102"/>
      <c r="G368" s="102"/>
      <c r="AH368" s="324"/>
      <c r="AI368" s="324"/>
      <c r="AP368" s="324"/>
      <c r="AQ368" s="324"/>
      <c r="BD368" s="324"/>
      <c r="BE368" s="324"/>
      <c r="BF368" s="324"/>
      <c r="BG368" s="324"/>
      <c r="BH368" s="324"/>
      <c r="BI368" s="324"/>
      <c r="BJ368" s="324"/>
      <c r="BK368" s="324"/>
      <c r="BL368" s="324"/>
      <c r="BM368" s="324"/>
      <c r="BN368" s="324"/>
      <c r="BO368" s="324"/>
      <c r="BW368" s="325"/>
      <c r="BX368" s="325"/>
      <c r="BY368" s="325"/>
      <c r="BZ368" s="325"/>
      <c r="CA368" s="325"/>
      <c r="CB368" s="325"/>
      <c r="CC368" s="325"/>
      <c r="CD368" s="325"/>
      <c r="CE368" s="325"/>
      <c r="CF368" s="325"/>
      <c r="CG368" s="325"/>
      <c r="CH368" s="325"/>
    </row>
    <row r="369" spans="1:86" s="323" customFormat="1" x14ac:dyDescent="0.25">
      <c r="A369" s="102"/>
      <c r="B369" s="102"/>
      <c r="C369" s="102"/>
      <c r="D369" s="102"/>
      <c r="E369" s="102"/>
      <c r="F369" s="102"/>
      <c r="G369" s="102"/>
      <c r="AH369" s="324"/>
      <c r="AI369" s="324"/>
      <c r="AP369" s="324"/>
      <c r="AQ369" s="324"/>
      <c r="BD369" s="324"/>
      <c r="BE369" s="324"/>
      <c r="BF369" s="324"/>
      <c r="BG369" s="324"/>
      <c r="BH369" s="324"/>
      <c r="BI369" s="324"/>
      <c r="BJ369" s="324"/>
      <c r="BK369" s="324"/>
      <c r="BL369" s="324"/>
      <c r="BM369" s="324"/>
      <c r="BN369" s="324"/>
      <c r="BO369" s="324"/>
      <c r="BW369" s="325"/>
      <c r="BX369" s="325"/>
      <c r="BY369" s="325"/>
      <c r="BZ369" s="325"/>
      <c r="CA369" s="325"/>
      <c r="CB369" s="325"/>
      <c r="CC369" s="325"/>
      <c r="CD369" s="325"/>
      <c r="CE369" s="325"/>
      <c r="CF369" s="325"/>
      <c r="CG369" s="325"/>
      <c r="CH369" s="325"/>
    </row>
    <row r="370" spans="1:86" s="323" customFormat="1" x14ac:dyDescent="0.25">
      <c r="A370" s="102"/>
      <c r="B370" s="102"/>
      <c r="C370" s="102"/>
      <c r="D370" s="102"/>
      <c r="E370" s="102"/>
      <c r="F370" s="102"/>
      <c r="G370" s="102"/>
      <c r="AH370" s="324"/>
      <c r="AI370" s="324"/>
      <c r="AP370" s="324"/>
      <c r="AQ370" s="324"/>
      <c r="BD370" s="324"/>
      <c r="BE370" s="324"/>
      <c r="BF370" s="324"/>
      <c r="BG370" s="324"/>
      <c r="BH370" s="324"/>
      <c r="BI370" s="324"/>
      <c r="BJ370" s="324"/>
      <c r="BK370" s="324"/>
      <c r="BL370" s="324"/>
      <c r="BM370" s="324"/>
      <c r="BN370" s="324"/>
      <c r="BO370" s="324"/>
      <c r="BW370" s="325"/>
      <c r="BX370" s="325"/>
      <c r="BY370" s="325"/>
      <c r="BZ370" s="325"/>
      <c r="CA370" s="325"/>
      <c r="CB370" s="325"/>
      <c r="CC370" s="325"/>
      <c r="CD370" s="325"/>
      <c r="CE370" s="325"/>
      <c r="CF370" s="325"/>
      <c r="CG370" s="325"/>
      <c r="CH370" s="325"/>
    </row>
    <row r="371" spans="1:86" s="323" customFormat="1" x14ac:dyDescent="0.25">
      <c r="A371" s="102"/>
      <c r="B371" s="102"/>
      <c r="C371" s="102"/>
      <c r="D371" s="102"/>
      <c r="E371" s="102"/>
      <c r="F371" s="102"/>
      <c r="G371" s="102"/>
      <c r="AH371" s="324"/>
      <c r="AI371" s="324"/>
      <c r="AP371" s="324"/>
      <c r="AQ371" s="324"/>
      <c r="BD371" s="324"/>
      <c r="BE371" s="324"/>
      <c r="BF371" s="324"/>
      <c r="BG371" s="324"/>
      <c r="BH371" s="324"/>
      <c r="BI371" s="324"/>
      <c r="BJ371" s="324"/>
      <c r="BK371" s="324"/>
      <c r="BL371" s="324"/>
      <c r="BM371" s="324"/>
      <c r="BN371" s="324"/>
      <c r="BO371" s="324"/>
      <c r="BW371" s="325"/>
      <c r="BX371" s="325"/>
      <c r="BY371" s="325"/>
      <c r="BZ371" s="325"/>
      <c r="CA371" s="325"/>
      <c r="CB371" s="325"/>
      <c r="CC371" s="325"/>
      <c r="CD371" s="325"/>
      <c r="CE371" s="325"/>
      <c r="CF371" s="325"/>
      <c r="CG371" s="325"/>
      <c r="CH371" s="325"/>
    </row>
    <row r="372" spans="1:86" s="323" customFormat="1" x14ac:dyDescent="0.25">
      <c r="A372" s="102"/>
      <c r="B372" s="102"/>
      <c r="C372" s="102"/>
      <c r="D372" s="102"/>
      <c r="E372" s="102"/>
      <c r="F372" s="102"/>
      <c r="G372" s="102"/>
      <c r="AH372" s="324"/>
      <c r="AI372" s="324"/>
      <c r="AP372" s="324"/>
      <c r="AQ372" s="324"/>
      <c r="BD372" s="324"/>
      <c r="BE372" s="324"/>
      <c r="BF372" s="324"/>
      <c r="BG372" s="324"/>
      <c r="BH372" s="324"/>
      <c r="BI372" s="324"/>
      <c r="BJ372" s="324"/>
      <c r="BK372" s="324"/>
      <c r="BL372" s="324"/>
      <c r="BM372" s="324"/>
      <c r="BN372" s="324"/>
      <c r="BO372" s="324"/>
      <c r="BW372" s="325"/>
      <c r="BX372" s="325"/>
      <c r="BY372" s="325"/>
      <c r="BZ372" s="325"/>
      <c r="CA372" s="325"/>
      <c r="CB372" s="325"/>
      <c r="CC372" s="325"/>
      <c r="CD372" s="325"/>
      <c r="CE372" s="325"/>
      <c r="CF372" s="325"/>
      <c r="CG372" s="325"/>
      <c r="CH372" s="325"/>
    </row>
    <row r="373" spans="1:86" s="323" customFormat="1" x14ac:dyDescent="0.25">
      <c r="A373" s="102"/>
      <c r="B373" s="102"/>
      <c r="C373" s="102"/>
      <c r="D373" s="102"/>
      <c r="E373" s="102"/>
      <c r="F373" s="102"/>
      <c r="G373" s="102"/>
      <c r="AH373" s="324"/>
      <c r="AI373" s="324"/>
      <c r="AP373" s="324"/>
      <c r="AQ373" s="324"/>
      <c r="BD373" s="324"/>
      <c r="BE373" s="324"/>
      <c r="BF373" s="324"/>
      <c r="BG373" s="324"/>
      <c r="BH373" s="324"/>
      <c r="BI373" s="324"/>
      <c r="BJ373" s="324"/>
      <c r="BK373" s="324"/>
      <c r="BL373" s="324"/>
      <c r="BM373" s="324"/>
      <c r="BN373" s="324"/>
      <c r="BO373" s="324"/>
      <c r="BW373" s="325"/>
      <c r="BX373" s="325"/>
      <c r="BY373" s="325"/>
      <c r="BZ373" s="325"/>
      <c r="CA373" s="325"/>
      <c r="CB373" s="325"/>
      <c r="CC373" s="325"/>
      <c r="CD373" s="325"/>
      <c r="CE373" s="325"/>
      <c r="CF373" s="325"/>
      <c r="CG373" s="325"/>
      <c r="CH373" s="325"/>
    </row>
    <row r="374" spans="1:86" s="323" customFormat="1" x14ac:dyDescent="0.25">
      <c r="A374" s="102"/>
      <c r="B374" s="102"/>
      <c r="C374" s="102"/>
      <c r="D374" s="102"/>
      <c r="E374" s="102"/>
      <c r="F374" s="102"/>
      <c r="G374" s="102"/>
      <c r="AH374" s="324"/>
      <c r="AI374" s="324"/>
      <c r="AP374" s="324"/>
      <c r="AQ374" s="324"/>
      <c r="BD374" s="324"/>
      <c r="BE374" s="324"/>
      <c r="BF374" s="324"/>
      <c r="BG374" s="324"/>
      <c r="BH374" s="324"/>
      <c r="BI374" s="324"/>
      <c r="BJ374" s="324"/>
      <c r="BK374" s="324"/>
      <c r="BL374" s="324"/>
      <c r="BM374" s="324"/>
      <c r="BN374" s="324"/>
      <c r="BO374" s="324"/>
      <c r="BW374" s="325"/>
      <c r="BX374" s="325"/>
      <c r="BY374" s="325"/>
      <c r="BZ374" s="325"/>
      <c r="CA374" s="325"/>
      <c r="CB374" s="325"/>
      <c r="CC374" s="325"/>
      <c r="CD374" s="325"/>
      <c r="CE374" s="325"/>
      <c r="CF374" s="325"/>
      <c r="CG374" s="325"/>
      <c r="CH374" s="325"/>
    </row>
    <row r="375" spans="1:86" s="323" customFormat="1" x14ac:dyDescent="0.25">
      <c r="A375" s="102"/>
      <c r="B375" s="102"/>
      <c r="C375" s="102"/>
      <c r="D375" s="102"/>
      <c r="E375" s="102"/>
      <c r="F375" s="102"/>
      <c r="G375" s="102"/>
      <c r="AH375" s="324"/>
      <c r="AI375" s="324"/>
      <c r="AP375" s="324"/>
      <c r="AQ375" s="324"/>
      <c r="BD375" s="324"/>
      <c r="BE375" s="324"/>
      <c r="BF375" s="324"/>
      <c r="BG375" s="324"/>
      <c r="BH375" s="324"/>
      <c r="BI375" s="324"/>
      <c r="BJ375" s="324"/>
      <c r="BK375" s="324"/>
      <c r="BL375" s="324"/>
      <c r="BM375" s="324"/>
      <c r="BN375" s="324"/>
      <c r="BO375" s="324"/>
      <c r="BW375" s="325"/>
      <c r="BX375" s="325"/>
      <c r="BY375" s="325"/>
      <c r="BZ375" s="325"/>
      <c r="CA375" s="325"/>
      <c r="CB375" s="325"/>
      <c r="CC375" s="325"/>
      <c r="CD375" s="325"/>
      <c r="CE375" s="325"/>
      <c r="CF375" s="325"/>
      <c r="CG375" s="325"/>
      <c r="CH375" s="325"/>
    </row>
    <row r="376" spans="1:86" s="323" customFormat="1" x14ac:dyDescent="0.25">
      <c r="A376" s="102"/>
      <c r="B376" s="102"/>
      <c r="C376" s="102"/>
      <c r="D376" s="102"/>
      <c r="E376" s="102"/>
      <c r="F376" s="102"/>
      <c r="G376" s="102"/>
      <c r="AH376" s="324"/>
      <c r="AI376" s="324"/>
      <c r="AP376" s="324"/>
      <c r="AQ376" s="324"/>
      <c r="BD376" s="324"/>
      <c r="BE376" s="324"/>
      <c r="BF376" s="324"/>
      <c r="BG376" s="324"/>
      <c r="BH376" s="324"/>
      <c r="BI376" s="324"/>
      <c r="BJ376" s="324"/>
      <c r="BK376" s="324"/>
      <c r="BL376" s="324"/>
      <c r="BM376" s="324"/>
      <c r="BN376" s="324"/>
      <c r="BO376" s="324"/>
      <c r="BW376" s="325"/>
      <c r="BX376" s="325"/>
      <c r="BY376" s="325"/>
      <c r="BZ376" s="325"/>
      <c r="CA376" s="325"/>
      <c r="CB376" s="325"/>
      <c r="CC376" s="325"/>
      <c r="CD376" s="325"/>
      <c r="CE376" s="325"/>
      <c r="CF376" s="325"/>
      <c r="CG376" s="325"/>
      <c r="CH376" s="325"/>
    </row>
    <row r="377" spans="1:86" s="323" customFormat="1" x14ac:dyDescent="0.25">
      <c r="A377" s="102"/>
      <c r="B377" s="102"/>
      <c r="C377" s="102"/>
      <c r="D377" s="102"/>
      <c r="E377" s="102"/>
      <c r="F377" s="102"/>
      <c r="G377" s="102"/>
      <c r="AH377" s="324"/>
      <c r="AI377" s="324"/>
      <c r="AP377" s="324"/>
      <c r="AQ377" s="324"/>
      <c r="BD377" s="324"/>
      <c r="BE377" s="324"/>
      <c r="BF377" s="324"/>
      <c r="BG377" s="324"/>
      <c r="BH377" s="324"/>
      <c r="BI377" s="324"/>
      <c r="BJ377" s="324"/>
      <c r="BK377" s="324"/>
      <c r="BL377" s="324"/>
      <c r="BM377" s="324"/>
      <c r="BN377" s="324"/>
      <c r="BO377" s="324"/>
      <c r="BW377" s="325"/>
      <c r="BX377" s="325"/>
      <c r="BY377" s="325"/>
      <c r="BZ377" s="325"/>
      <c r="CA377" s="325"/>
      <c r="CB377" s="325"/>
      <c r="CC377" s="325"/>
      <c r="CD377" s="325"/>
      <c r="CE377" s="325"/>
      <c r="CF377" s="325"/>
      <c r="CG377" s="325"/>
      <c r="CH377" s="325"/>
    </row>
    <row r="378" spans="1:86" s="323" customFormat="1" x14ac:dyDescent="0.25">
      <c r="A378" s="102"/>
      <c r="B378" s="102"/>
      <c r="C378" s="102"/>
      <c r="D378" s="102"/>
      <c r="E378" s="102"/>
      <c r="F378" s="102"/>
      <c r="G378" s="102"/>
      <c r="AH378" s="324"/>
      <c r="AI378" s="324"/>
      <c r="AP378" s="324"/>
      <c r="AQ378" s="324"/>
      <c r="BD378" s="324"/>
      <c r="BE378" s="324"/>
      <c r="BF378" s="324"/>
      <c r="BG378" s="324"/>
      <c r="BH378" s="324"/>
      <c r="BI378" s="324"/>
      <c r="BJ378" s="324"/>
      <c r="BK378" s="324"/>
      <c r="BL378" s="324"/>
      <c r="BM378" s="324"/>
      <c r="BN378" s="324"/>
      <c r="BO378" s="324"/>
      <c r="BW378" s="325"/>
      <c r="BX378" s="325"/>
      <c r="BY378" s="325"/>
      <c r="BZ378" s="325"/>
      <c r="CA378" s="325"/>
      <c r="CB378" s="325"/>
      <c r="CC378" s="325"/>
      <c r="CD378" s="325"/>
      <c r="CE378" s="325"/>
      <c r="CF378" s="325"/>
      <c r="CG378" s="325"/>
      <c r="CH378" s="325"/>
    </row>
    <row r="379" spans="1:86" s="323" customFormat="1" x14ac:dyDescent="0.25">
      <c r="A379" s="102"/>
      <c r="B379" s="102"/>
      <c r="C379" s="102"/>
      <c r="D379" s="102"/>
      <c r="E379" s="102"/>
      <c r="F379" s="102"/>
      <c r="G379" s="102"/>
      <c r="AH379" s="324"/>
      <c r="AI379" s="324"/>
      <c r="AP379" s="324"/>
      <c r="AQ379" s="324"/>
      <c r="BD379" s="324"/>
      <c r="BE379" s="324"/>
      <c r="BF379" s="324"/>
      <c r="BG379" s="324"/>
      <c r="BH379" s="324"/>
      <c r="BI379" s="324"/>
      <c r="BJ379" s="324"/>
      <c r="BK379" s="324"/>
      <c r="BL379" s="324"/>
      <c r="BM379" s="324"/>
      <c r="BN379" s="324"/>
      <c r="BO379" s="324"/>
      <c r="BW379" s="325"/>
      <c r="BX379" s="325"/>
      <c r="BY379" s="325"/>
      <c r="BZ379" s="325"/>
      <c r="CA379" s="325"/>
      <c r="CB379" s="325"/>
      <c r="CC379" s="325"/>
      <c r="CD379" s="325"/>
      <c r="CE379" s="325"/>
      <c r="CF379" s="325"/>
      <c r="CG379" s="325"/>
      <c r="CH379" s="325"/>
    </row>
    <row r="380" spans="1:86" s="323" customFormat="1" x14ac:dyDescent="0.25">
      <c r="A380" s="102"/>
      <c r="B380" s="102"/>
      <c r="C380" s="102"/>
      <c r="D380" s="102"/>
      <c r="E380" s="102"/>
      <c r="F380" s="102"/>
      <c r="G380" s="102"/>
      <c r="AH380" s="324"/>
      <c r="AI380" s="324"/>
      <c r="AP380" s="324"/>
      <c r="AQ380" s="324"/>
      <c r="BD380" s="324"/>
      <c r="BE380" s="324"/>
      <c r="BF380" s="324"/>
      <c r="BG380" s="324"/>
      <c r="BH380" s="324"/>
      <c r="BI380" s="324"/>
      <c r="BJ380" s="324"/>
      <c r="BK380" s="324"/>
      <c r="BL380" s="324"/>
      <c r="BM380" s="324"/>
      <c r="BN380" s="324"/>
      <c r="BO380" s="324"/>
      <c r="BW380" s="325"/>
      <c r="BX380" s="325"/>
      <c r="BY380" s="325"/>
      <c r="BZ380" s="325"/>
      <c r="CA380" s="325"/>
      <c r="CB380" s="325"/>
      <c r="CC380" s="325"/>
      <c r="CD380" s="325"/>
      <c r="CE380" s="325"/>
      <c r="CF380" s="325"/>
      <c r="CG380" s="325"/>
      <c r="CH380" s="325"/>
    </row>
    <row r="381" spans="1:86" s="323" customFormat="1" x14ac:dyDescent="0.25">
      <c r="A381" s="102"/>
      <c r="B381" s="102"/>
      <c r="C381" s="102"/>
      <c r="D381" s="102"/>
      <c r="E381" s="102"/>
      <c r="F381" s="102"/>
      <c r="G381" s="102"/>
      <c r="AH381" s="324"/>
      <c r="AI381" s="324"/>
      <c r="AP381" s="324"/>
      <c r="AQ381" s="324"/>
      <c r="BD381" s="324"/>
      <c r="BE381" s="324"/>
      <c r="BF381" s="324"/>
      <c r="BG381" s="324"/>
      <c r="BH381" s="324"/>
      <c r="BI381" s="324"/>
      <c r="BJ381" s="324"/>
      <c r="BK381" s="324"/>
      <c r="BL381" s="324"/>
      <c r="BM381" s="324"/>
      <c r="BN381" s="324"/>
      <c r="BO381" s="324"/>
      <c r="BW381" s="325"/>
      <c r="BX381" s="325"/>
      <c r="BY381" s="325"/>
      <c r="BZ381" s="325"/>
      <c r="CA381" s="325"/>
      <c r="CB381" s="325"/>
      <c r="CC381" s="325"/>
      <c r="CD381" s="325"/>
      <c r="CE381" s="325"/>
      <c r="CF381" s="325"/>
      <c r="CG381" s="325"/>
      <c r="CH381" s="325"/>
    </row>
    <row r="382" spans="1:86" s="323" customFormat="1" x14ac:dyDescent="0.25">
      <c r="A382" s="102"/>
      <c r="B382" s="102"/>
      <c r="C382" s="102"/>
      <c r="D382" s="102"/>
      <c r="E382" s="102"/>
      <c r="F382" s="102"/>
      <c r="G382" s="102"/>
      <c r="AH382" s="324"/>
      <c r="AI382" s="324"/>
      <c r="AP382" s="324"/>
      <c r="AQ382" s="324"/>
      <c r="BD382" s="324"/>
      <c r="BE382" s="324"/>
      <c r="BF382" s="324"/>
      <c r="BG382" s="324"/>
      <c r="BH382" s="324"/>
      <c r="BI382" s="324"/>
      <c r="BJ382" s="324"/>
      <c r="BK382" s="324"/>
      <c r="BL382" s="324"/>
      <c r="BM382" s="324"/>
      <c r="BN382" s="324"/>
      <c r="BO382" s="324"/>
      <c r="BW382" s="325"/>
      <c r="BX382" s="325"/>
      <c r="BY382" s="325"/>
      <c r="BZ382" s="325"/>
      <c r="CA382" s="325"/>
      <c r="CB382" s="325"/>
      <c r="CC382" s="325"/>
      <c r="CD382" s="325"/>
      <c r="CE382" s="325"/>
      <c r="CF382" s="325"/>
      <c r="CG382" s="325"/>
      <c r="CH382" s="325"/>
    </row>
    <row r="383" spans="1:86" s="323" customFormat="1" x14ac:dyDescent="0.25">
      <c r="A383" s="102"/>
      <c r="B383" s="102"/>
      <c r="C383" s="102"/>
      <c r="D383" s="102"/>
      <c r="E383" s="102"/>
      <c r="F383" s="102"/>
      <c r="G383" s="102"/>
      <c r="AH383" s="324"/>
      <c r="AI383" s="324"/>
      <c r="AP383" s="324"/>
      <c r="AQ383" s="324"/>
      <c r="BD383" s="324"/>
      <c r="BE383" s="324"/>
      <c r="BF383" s="324"/>
      <c r="BG383" s="324"/>
      <c r="BH383" s="324"/>
      <c r="BI383" s="324"/>
      <c r="BJ383" s="324"/>
      <c r="BK383" s="324"/>
      <c r="BL383" s="324"/>
      <c r="BM383" s="324"/>
      <c r="BN383" s="324"/>
      <c r="BO383" s="324"/>
      <c r="BW383" s="325"/>
      <c r="BX383" s="325"/>
      <c r="BY383" s="325"/>
      <c r="BZ383" s="325"/>
      <c r="CA383" s="325"/>
      <c r="CB383" s="325"/>
      <c r="CC383" s="325"/>
      <c r="CD383" s="325"/>
      <c r="CE383" s="325"/>
      <c r="CF383" s="325"/>
      <c r="CG383" s="325"/>
      <c r="CH383" s="325"/>
    </row>
    <row r="384" spans="1:86" s="323" customFormat="1" x14ac:dyDescent="0.25">
      <c r="A384" s="102"/>
      <c r="B384" s="102"/>
      <c r="C384" s="102"/>
      <c r="D384" s="102"/>
      <c r="E384" s="102"/>
      <c r="F384" s="102"/>
      <c r="G384" s="102"/>
      <c r="AH384" s="324"/>
      <c r="AI384" s="324"/>
      <c r="AP384" s="324"/>
      <c r="AQ384" s="324"/>
      <c r="BD384" s="324"/>
      <c r="BE384" s="324"/>
      <c r="BF384" s="324"/>
      <c r="BG384" s="324"/>
      <c r="BH384" s="324"/>
      <c r="BI384" s="324"/>
      <c r="BJ384" s="324"/>
      <c r="BK384" s="324"/>
      <c r="BL384" s="324"/>
      <c r="BM384" s="324"/>
      <c r="BN384" s="324"/>
      <c r="BO384" s="324"/>
      <c r="BW384" s="325"/>
      <c r="BX384" s="325"/>
      <c r="BY384" s="325"/>
      <c r="BZ384" s="325"/>
      <c r="CA384" s="325"/>
      <c r="CB384" s="325"/>
      <c r="CC384" s="325"/>
      <c r="CD384" s="325"/>
      <c r="CE384" s="325"/>
      <c r="CF384" s="325"/>
      <c r="CG384" s="325"/>
      <c r="CH384" s="325"/>
    </row>
    <row r="385" spans="1:86" s="323" customFormat="1" x14ac:dyDescent="0.25">
      <c r="A385" s="102"/>
      <c r="B385" s="102"/>
      <c r="C385" s="102"/>
      <c r="D385" s="102"/>
      <c r="E385" s="102"/>
      <c r="F385" s="102"/>
      <c r="G385" s="102"/>
      <c r="AH385" s="324"/>
      <c r="AI385" s="324"/>
      <c r="AP385" s="324"/>
      <c r="AQ385" s="324"/>
      <c r="BD385" s="324"/>
      <c r="BE385" s="324"/>
      <c r="BF385" s="324"/>
      <c r="BG385" s="324"/>
      <c r="BH385" s="324"/>
      <c r="BI385" s="324"/>
      <c r="BJ385" s="324"/>
      <c r="BK385" s="324"/>
      <c r="BL385" s="324"/>
      <c r="BM385" s="324"/>
      <c r="BN385" s="324"/>
      <c r="BO385" s="324"/>
      <c r="BW385" s="325"/>
      <c r="BX385" s="325"/>
      <c r="BY385" s="325"/>
      <c r="BZ385" s="325"/>
      <c r="CA385" s="325"/>
      <c r="CB385" s="325"/>
      <c r="CC385" s="325"/>
      <c r="CD385" s="325"/>
      <c r="CE385" s="325"/>
      <c r="CF385" s="325"/>
      <c r="CG385" s="325"/>
      <c r="CH385" s="325"/>
    </row>
    <row r="386" spans="1:86" s="323" customFormat="1" x14ac:dyDescent="0.25">
      <c r="A386" s="102"/>
      <c r="B386" s="102"/>
      <c r="C386" s="102"/>
      <c r="D386" s="102"/>
      <c r="E386" s="102"/>
      <c r="F386" s="102"/>
      <c r="G386" s="102"/>
      <c r="AH386" s="324"/>
      <c r="AI386" s="324"/>
      <c r="AP386" s="324"/>
      <c r="AQ386" s="324"/>
      <c r="BD386" s="324"/>
      <c r="BE386" s="324"/>
      <c r="BF386" s="324"/>
      <c r="BG386" s="324"/>
      <c r="BH386" s="324"/>
      <c r="BI386" s="324"/>
      <c r="BJ386" s="324"/>
      <c r="BK386" s="324"/>
      <c r="BL386" s="324"/>
      <c r="BM386" s="324"/>
      <c r="BN386" s="324"/>
      <c r="BO386" s="324"/>
      <c r="BW386" s="325"/>
      <c r="BX386" s="325"/>
      <c r="BY386" s="325"/>
      <c r="BZ386" s="325"/>
      <c r="CA386" s="325"/>
      <c r="CB386" s="325"/>
      <c r="CC386" s="325"/>
      <c r="CD386" s="325"/>
      <c r="CE386" s="325"/>
      <c r="CF386" s="325"/>
      <c r="CG386" s="325"/>
      <c r="CH386" s="325"/>
    </row>
    <row r="387" spans="1:86" s="323" customFormat="1" x14ac:dyDescent="0.25">
      <c r="A387" s="102"/>
      <c r="B387" s="102"/>
      <c r="C387" s="102"/>
      <c r="D387" s="102"/>
      <c r="E387" s="102"/>
      <c r="F387" s="102"/>
      <c r="G387" s="102"/>
      <c r="AH387" s="324"/>
      <c r="AI387" s="324"/>
      <c r="AP387" s="324"/>
      <c r="AQ387" s="324"/>
      <c r="BD387" s="324"/>
      <c r="BE387" s="324"/>
      <c r="BF387" s="324"/>
      <c r="BG387" s="324"/>
      <c r="BH387" s="324"/>
      <c r="BI387" s="324"/>
      <c r="BJ387" s="324"/>
      <c r="BK387" s="324"/>
      <c r="BL387" s="324"/>
      <c r="BM387" s="324"/>
      <c r="BN387" s="324"/>
      <c r="BO387" s="324"/>
      <c r="BW387" s="325"/>
      <c r="BX387" s="325"/>
      <c r="BY387" s="325"/>
      <c r="BZ387" s="325"/>
      <c r="CA387" s="325"/>
      <c r="CB387" s="325"/>
      <c r="CC387" s="325"/>
      <c r="CD387" s="325"/>
      <c r="CE387" s="325"/>
      <c r="CF387" s="325"/>
      <c r="CG387" s="325"/>
      <c r="CH387" s="325"/>
    </row>
    <row r="388" spans="1:86" s="323" customFormat="1" x14ac:dyDescent="0.25">
      <c r="A388" s="102"/>
      <c r="B388" s="102"/>
      <c r="C388" s="102"/>
      <c r="D388" s="102"/>
      <c r="E388" s="102"/>
      <c r="F388" s="102"/>
      <c r="G388" s="102"/>
      <c r="AH388" s="324"/>
      <c r="AI388" s="324"/>
      <c r="AP388" s="324"/>
      <c r="AQ388" s="324"/>
      <c r="BD388" s="324"/>
      <c r="BE388" s="324"/>
      <c r="BF388" s="324"/>
      <c r="BG388" s="324"/>
      <c r="BH388" s="324"/>
      <c r="BI388" s="324"/>
      <c r="BJ388" s="324"/>
      <c r="BK388" s="324"/>
      <c r="BL388" s="324"/>
      <c r="BM388" s="324"/>
      <c r="BN388" s="324"/>
      <c r="BO388" s="324"/>
      <c r="BW388" s="325"/>
      <c r="BX388" s="325"/>
      <c r="BY388" s="325"/>
      <c r="BZ388" s="325"/>
      <c r="CA388" s="325"/>
      <c r="CB388" s="325"/>
      <c r="CC388" s="325"/>
      <c r="CD388" s="325"/>
      <c r="CE388" s="325"/>
      <c r="CF388" s="325"/>
      <c r="CG388" s="325"/>
      <c r="CH388" s="325"/>
    </row>
    <row r="389" spans="1:86" s="323" customFormat="1" x14ac:dyDescent="0.25">
      <c r="A389" s="102"/>
      <c r="B389" s="102"/>
      <c r="C389" s="102"/>
      <c r="D389" s="102"/>
      <c r="E389" s="102"/>
      <c r="F389" s="102"/>
      <c r="G389" s="102"/>
      <c r="AH389" s="324"/>
      <c r="AI389" s="324"/>
      <c r="AP389" s="324"/>
      <c r="AQ389" s="324"/>
      <c r="BD389" s="324"/>
      <c r="BE389" s="324"/>
      <c r="BF389" s="324"/>
      <c r="BG389" s="324"/>
      <c r="BH389" s="324"/>
      <c r="BI389" s="324"/>
      <c r="BJ389" s="324"/>
      <c r="BK389" s="324"/>
      <c r="BL389" s="324"/>
      <c r="BM389" s="324"/>
      <c r="BN389" s="324"/>
      <c r="BO389" s="324"/>
      <c r="BW389" s="325"/>
      <c r="BX389" s="325"/>
      <c r="BY389" s="325"/>
      <c r="BZ389" s="325"/>
      <c r="CA389" s="325"/>
      <c r="CB389" s="325"/>
      <c r="CC389" s="325"/>
      <c r="CD389" s="325"/>
      <c r="CE389" s="325"/>
      <c r="CF389" s="325"/>
      <c r="CG389" s="325"/>
      <c r="CH389" s="325"/>
    </row>
    <row r="390" spans="1:86" s="323" customFormat="1" x14ac:dyDescent="0.25">
      <c r="A390" s="102"/>
      <c r="B390" s="102"/>
      <c r="C390" s="102"/>
      <c r="D390" s="102"/>
      <c r="E390" s="102"/>
      <c r="F390" s="102"/>
      <c r="G390" s="102"/>
      <c r="AH390" s="324"/>
      <c r="AI390" s="324"/>
      <c r="AP390" s="324"/>
      <c r="AQ390" s="324"/>
      <c r="BD390" s="324"/>
      <c r="BE390" s="324"/>
      <c r="BF390" s="324"/>
      <c r="BG390" s="324"/>
      <c r="BH390" s="324"/>
      <c r="BI390" s="324"/>
      <c r="BJ390" s="324"/>
      <c r="BK390" s="324"/>
      <c r="BL390" s="324"/>
      <c r="BM390" s="324"/>
      <c r="BN390" s="324"/>
      <c r="BO390" s="324"/>
      <c r="BW390" s="325"/>
      <c r="BX390" s="325"/>
      <c r="BY390" s="325"/>
      <c r="BZ390" s="325"/>
      <c r="CA390" s="325"/>
      <c r="CB390" s="325"/>
      <c r="CC390" s="325"/>
      <c r="CD390" s="325"/>
      <c r="CE390" s="325"/>
      <c r="CF390" s="325"/>
      <c r="CG390" s="325"/>
      <c r="CH390" s="325"/>
    </row>
    <row r="391" spans="1:86" s="323" customFormat="1" x14ac:dyDescent="0.25">
      <c r="A391" s="102"/>
      <c r="B391" s="102"/>
      <c r="C391" s="102"/>
      <c r="D391" s="102"/>
      <c r="E391" s="102"/>
      <c r="F391" s="102"/>
      <c r="G391" s="102"/>
      <c r="AH391" s="324"/>
      <c r="AI391" s="324"/>
      <c r="AP391" s="324"/>
      <c r="AQ391" s="324"/>
      <c r="BD391" s="324"/>
      <c r="BE391" s="324"/>
      <c r="BF391" s="324"/>
      <c r="BG391" s="324"/>
      <c r="BH391" s="324"/>
      <c r="BI391" s="324"/>
      <c r="BJ391" s="324"/>
      <c r="BK391" s="324"/>
      <c r="BL391" s="324"/>
      <c r="BM391" s="324"/>
      <c r="BN391" s="324"/>
      <c r="BO391" s="324"/>
      <c r="BW391" s="325"/>
      <c r="BX391" s="325"/>
      <c r="BY391" s="325"/>
      <c r="BZ391" s="325"/>
      <c r="CA391" s="325"/>
      <c r="CB391" s="325"/>
      <c r="CC391" s="325"/>
      <c r="CD391" s="325"/>
      <c r="CE391" s="325"/>
      <c r="CF391" s="325"/>
      <c r="CG391" s="325"/>
      <c r="CH391" s="325"/>
    </row>
    <row r="392" spans="1:86" s="323" customFormat="1" x14ac:dyDescent="0.25">
      <c r="A392" s="102"/>
      <c r="B392" s="102"/>
      <c r="C392" s="102"/>
      <c r="D392" s="102"/>
      <c r="E392" s="102"/>
      <c r="F392" s="102"/>
      <c r="G392" s="102"/>
      <c r="AH392" s="324"/>
      <c r="AI392" s="324"/>
      <c r="AP392" s="324"/>
      <c r="AQ392" s="324"/>
      <c r="BD392" s="324"/>
      <c r="BE392" s="324"/>
      <c r="BF392" s="324"/>
      <c r="BG392" s="324"/>
      <c r="BH392" s="324"/>
      <c r="BI392" s="324"/>
      <c r="BJ392" s="324"/>
      <c r="BK392" s="324"/>
      <c r="BL392" s="324"/>
      <c r="BM392" s="324"/>
      <c r="BN392" s="324"/>
      <c r="BO392" s="324"/>
      <c r="BW392" s="325"/>
      <c r="BX392" s="325"/>
      <c r="BY392" s="325"/>
      <c r="BZ392" s="325"/>
      <c r="CA392" s="325"/>
      <c r="CB392" s="325"/>
      <c r="CC392" s="325"/>
      <c r="CD392" s="325"/>
      <c r="CE392" s="325"/>
      <c r="CF392" s="325"/>
      <c r="CG392" s="325"/>
      <c r="CH392" s="325"/>
    </row>
    <row r="393" spans="1:86" s="323" customFormat="1" x14ac:dyDescent="0.25">
      <c r="A393" s="102"/>
      <c r="B393" s="102"/>
      <c r="C393" s="102"/>
      <c r="D393" s="102"/>
      <c r="E393" s="102"/>
      <c r="F393" s="102"/>
      <c r="G393" s="102"/>
      <c r="AH393" s="324"/>
      <c r="AI393" s="324"/>
      <c r="AP393" s="324"/>
      <c r="AQ393" s="324"/>
      <c r="BD393" s="324"/>
      <c r="BE393" s="324"/>
      <c r="BF393" s="324"/>
      <c r="BG393" s="324"/>
      <c r="BH393" s="324"/>
      <c r="BI393" s="324"/>
      <c r="BJ393" s="324"/>
      <c r="BK393" s="324"/>
      <c r="BL393" s="324"/>
      <c r="BM393" s="324"/>
      <c r="BN393" s="324"/>
      <c r="BO393" s="324"/>
      <c r="BW393" s="325"/>
      <c r="BX393" s="325"/>
      <c r="BY393" s="325"/>
      <c r="BZ393" s="325"/>
      <c r="CA393" s="325"/>
      <c r="CB393" s="325"/>
      <c r="CC393" s="325"/>
      <c r="CD393" s="325"/>
      <c r="CE393" s="325"/>
      <c r="CF393" s="325"/>
      <c r="CG393" s="325"/>
      <c r="CH393" s="325"/>
    </row>
    <row r="394" spans="1:86" s="323" customFormat="1" x14ac:dyDescent="0.25">
      <c r="A394" s="102"/>
      <c r="B394" s="102"/>
      <c r="C394" s="102"/>
      <c r="D394" s="102"/>
      <c r="E394" s="102"/>
      <c r="F394" s="102"/>
      <c r="G394" s="102"/>
      <c r="AH394" s="324"/>
      <c r="AI394" s="324"/>
      <c r="AP394" s="324"/>
      <c r="AQ394" s="324"/>
      <c r="BD394" s="324"/>
      <c r="BE394" s="324"/>
      <c r="BF394" s="324"/>
      <c r="BG394" s="324"/>
      <c r="BH394" s="324"/>
      <c r="BI394" s="324"/>
      <c r="BJ394" s="324"/>
      <c r="BK394" s="324"/>
      <c r="BL394" s="324"/>
      <c r="BM394" s="324"/>
      <c r="BN394" s="324"/>
      <c r="BO394" s="324"/>
      <c r="BW394" s="325"/>
      <c r="BX394" s="325"/>
      <c r="BY394" s="325"/>
      <c r="BZ394" s="325"/>
      <c r="CA394" s="325"/>
      <c r="CB394" s="325"/>
      <c r="CC394" s="325"/>
      <c r="CD394" s="325"/>
      <c r="CE394" s="325"/>
      <c r="CF394" s="325"/>
      <c r="CG394" s="325"/>
      <c r="CH394" s="325"/>
    </row>
    <row r="395" spans="1:86" s="323" customFormat="1" x14ac:dyDescent="0.25">
      <c r="A395" s="102"/>
      <c r="B395" s="102"/>
      <c r="C395" s="102"/>
      <c r="D395" s="102"/>
      <c r="E395" s="102"/>
      <c r="F395" s="102"/>
      <c r="G395" s="102"/>
      <c r="AH395" s="324"/>
      <c r="AI395" s="324"/>
      <c r="AP395" s="324"/>
      <c r="AQ395" s="324"/>
      <c r="BD395" s="324"/>
      <c r="BE395" s="324"/>
      <c r="BF395" s="324"/>
      <c r="BG395" s="324"/>
      <c r="BH395" s="324"/>
      <c r="BI395" s="324"/>
      <c r="BJ395" s="324"/>
      <c r="BK395" s="324"/>
      <c r="BL395" s="324"/>
      <c r="BM395" s="324"/>
      <c r="BN395" s="324"/>
      <c r="BO395" s="324"/>
      <c r="BW395" s="325"/>
      <c r="BX395" s="325"/>
      <c r="BY395" s="325"/>
      <c r="BZ395" s="325"/>
      <c r="CA395" s="325"/>
      <c r="CB395" s="325"/>
      <c r="CC395" s="325"/>
      <c r="CD395" s="325"/>
      <c r="CE395" s="325"/>
      <c r="CF395" s="325"/>
      <c r="CG395" s="325"/>
      <c r="CH395" s="325"/>
    </row>
    <row r="396" spans="1:86" s="323" customFormat="1" x14ac:dyDescent="0.25">
      <c r="A396" s="102"/>
      <c r="B396" s="102"/>
      <c r="C396" s="102"/>
      <c r="D396" s="102"/>
      <c r="E396" s="102"/>
      <c r="F396" s="102"/>
      <c r="G396" s="102"/>
      <c r="AH396" s="324"/>
      <c r="AI396" s="324"/>
      <c r="AP396" s="324"/>
      <c r="AQ396" s="324"/>
      <c r="BD396" s="324"/>
      <c r="BE396" s="324"/>
      <c r="BF396" s="324"/>
      <c r="BG396" s="324"/>
      <c r="BH396" s="324"/>
      <c r="BI396" s="324"/>
      <c r="BJ396" s="324"/>
      <c r="BK396" s="324"/>
      <c r="BL396" s="324"/>
      <c r="BM396" s="324"/>
      <c r="BN396" s="324"/>
      <c r="BO396" s="324"/>
      <c r="BW396" s="325"/>
      <c r="BX396" s="325"/>
      <c r="BY396" s="325"/>
      <c r="BZ396" s="325"/>
      <c r="CA396" s="325"/>
      <c r="CB396" s="325"/>
      <c r="CC396" s="325"/>
      <c r="CD396" s="325"/>
      <c r="CE396" s="325"/>
      <c r="CF396" s="325"/>
      <c r="CG396" s="325"/>
      <c r="CH396" s="325"/>
    </row>
    <row r="397" spans="1:86" s="323" customFormat="1" x14ac:dyDescent="0.25">
      <c r="A397" s="102"/>
      <c r="B397" s="102"/>
      <c r="C397" s="102"/>
      <c r="D397" s="102"/>
      <c r="E397" s="102"/>
      <c r="F397" s="102"/>
      <c r="G397" s="102"/>
      <c r="AH397" s="324"/>
      <c r="AI397" s="324"/>
      <c r="AP397" s="324"/>
      <c r="AQ397" s="324"/>
      <c r="BD397" s="324"/>
      <c r="BE397" s="324"/>
      <c r="BF397" s="324"/>
      <c r="BG397" s="324"/>
      <c r="BH397" s="324"/>
      <c r="BI397" s="324"/>
      <c r="BJ397" s="324"/>
      <c r="BK397" s="324"/>
      <c r="BL397" s="324"/>
      <c r="BM397" s="324"/>
      <c r="BN397" s="324"/>
      <c r="BO397" s="324"/>
      <c r="BW397" s="325"/>
      <c r="BX397" s="325"/>
      <c r="BY397" s="325"/>
      <c r="BZ397" s="325"/>
      <c r="CA397" s="325"/>
      <c r="CB397" s="325"/>
      <c r="CC397" s="325"/>
      <c r="CD397" s="325"/>
      <c r="CE397" s="325"/>
      <c r="CF397" s="325"/>
      <c r="CG397" s="325"/>
      <c r="CH397" s="325"/>
    </row>
    <row r="398" spans="1:86" s="323" customFormat="1" x14ac:dyDescent="0.25">
      <c r="A398" s="102"/>
      <c r="B398" s="102"/>
      <c r="C398" s="102"/>
      <c r="D398" s="102"/>
      <c r="E398" s="102"/>
      <c r="F398" s="102"/>
      <c r="G398" s="102"/>
      <c r="AH398" s="324"/>
      <c r="AI398" s="324"/>
      <c r="AP398" s="324"/>
      <c r="AQ398" s="324"/>
      <c r="BD398" s="324"/>
      <c r="BE398" s="324"/>
      <c r="BF398" s="324"/>
      <c r="BG398" s="324"/>
      <c r="BH398" s="324"/>
      <c r="BI398" s="324"/>
      <c r="BJ398" s="324"/>
      <c r="BK398" s="324"/>
      <c r="BL398" s="324"/>
      <c r="BM398" s="324"/>
      <c r="BN398" s="324"/>
      <c r="BO398" s="324"/>
      <c r="BW398" s="325"/>
      <c r="BX398" s="325"/>
      <c r="BY398" s="325"/>
      <c r="BZ398" s="325"/>
      <c r="CA398" s="325"/>
      <c r="CB398" s="325"/>
      <c r="CC398" s="325"/>
      <c r="CD398" s="325"/>
      <c r="CE398" s="325"/>
      <c r="CF398" s="325"/>
      <c r="CG398" s="325"/>
      <c r="CH398" s="325"/>
    </row>
    <row r="399" spans="1:86" s="323" customFormat="1" x14ac:dyDescent="0.25">
      <c r="A399" s="102"/>
      <c r="B399" s="102"/>
      <c r="C399" s="102"/>
      <c r="D399" s="102"/>
      <c r="E399" s="102"/>
      <c r="F399" s="102"/>
      <c r="G399" s="102"/>
      <c r="AH399" s="324"/>
      <c r="AI399" s="324"/>
      <c r="AP399" s="324"/>
      <c r="AQ399" s="324"/>
      <c r="BD399" s="324"/>
      <c r="BE399" s="324"/>
      <c r="BF399" s="324"/>
      <c r="BG399" s="324"/>
      <c r="BH399" s="324"/>
      <c r="BI399" s="324"/>
      <c r="BJ399" s="324"/>
      <c r="BK399" s="324"/>
      <c r="BL399" s="324"/>
      <c r="BM399" s="324"/>
      <c r="BN399" s="324"/>
      <c r="BO399" s="324"/>
      <c r="BW399" s="325"/>
      <c r="BX399" s="325"/>
      <c r="BY399" s="325"/>
      <c r="BZ399" s="325"/>
      <c r="CA399" s="325"/>
      <c r="CB399" s="325"/>
      <c r="CC399" s="325"/>
      <c r="CD399" s="325"/>
      <c r="CE399" s="325"/>
      <c r="CF399" s="325"/>
      <c r="CG399" s="325"/>
      <c r="CH399" s="325"/>
    </row>
    <row r="400" spans="1:86" s="323" customFormat="1" x14ac:dyDescent="0.25">
      <c r="A400" s="102"/>
      <c r="B400" s="102"/>
      <c r="C400" s="102"/>
      <c r="D400" s="102"/>
      <c r="E400" s="102"/>
      <c r="F400" s="102"/>
      <c r="G400" s="102"/>
      <c r="AH400" s="324"/>
      <c r="AI400" s="324"/>
      <c r="AP400" s="324"/>
      <c r="AQ400" s="324"/>
      <c r="BD400" s="324"/>
      <c r="BE400" s="324"/>
      <c r="BF400" s="324"/>
      <c r="BG400" s="324"/>
      <c r="BH400" s="324"/>
      <c r="BI400" s="324"/>
      <c r="BJ400" s="324"/>
      <c r="BK400" s="324"/>
      <c r="BL400" s="324"/>
      <c r="BM400" s="324"/>
      <c r="BN400" s="324"/>
      <c r="BO400" s="324"/>
      <c r="BW400" s="325"/>
      <c r="BX400" s="325"/>
      <c r="BY400" s="325"/>
      <c r="BZ400" s="325"/>
      <c r="CA400" s="325"/>
      <c r="CB400" s="325"/>
      <c r="CC400" s="325"/>
      <c r="CD400" s="325"/>
      <c r="CE400" s="325"/>
      <c r="CF400" s="325"/>
      <c r="CG400" s="325"/>
      <c r="CH400" s="325"/>
    </row>
    <row r="401" spans="1:86" s="323" customFormat="1" x14ac:dyDescent="0.25">
      <c r="A401" s="102"/>
      <c r="B401" s="102"/>
      <c r="C401" s="102"/>
      <c r="D401" s="102"/>
      <c r="E401" s="102"/>
      <c r="F401" s="102"/>
      <c r="G401" s="102"/>
      <c r="AH401" s="324"/>
      <c r="AI401" s="324"/>
      <c r="AP401" s="324"/>
      <c r="AQ401" s="324"/>
      <c r="BD401" s="324"/>
      <c r="BE401" s="324"/>
      <c r="BF401" s="324"/>
      <c r="BG401" s="324"/>
      <c r="BH401" s="324"/>
      <c r="BI401" s="324"/>
      <c r="BJ401" s="324"/>
      <c r="BK401" s="324"/>
      <c r="BL401" s="324"/>
      <c r="BM401" s="324"/>
      <c r="BN401" s="324"/>
      <c r="BO401" s="324"/>
      <c r="BW401" s="325"/>
      <c r="BX401" s="325"/>
      <c r="BY401" s="325"/>
      <c r="BZ401" s="325"/>
      <c r="CA401" s="325"/>
      <c r="CB401" s="325"/>
      <c r="CC401" s="325"/>
      <c r="CD401" s="325"/>
      <c r="CE401" s="325"/>
      <c r="CF401" s="325"/>
      <c r="CG401" s="325"/>
      <c r="CH401" s="325"/>
    </row>
    <row r="402" spans="1:86" s="323" customFormat="1" x14ac:dyDescent="0.25">
      <c r="A402" s="102"/>
      <c r="B402" s="102"/>
      <c r="C402" s="102"/>
      <c r="D402" s="102"/>
      <c r="E402" s="102"/>
      <c r="F402" s="102"/>
      <c r="G402" s="102"/>
      <c r="AH402" s="324"/>
      <c r="AI402" s="324"/>
      <c r="AP402" s="324"/>
      <c r="AQ402" s="324"/>
      <c r="BD402" s="324"/>
      <c r="BE402" s="324"/>
      <c r="BF402" s="324"/>
      <c r="BG402" s="324"/>
      <c r="BH402" s="324"/>
      <c r="BI402" s="324"/>
      <c r="BJ402" s="324"/>
      <c r="BK402" s="324"/>
      <c r="BL402" s="324"/>
      <c r="BM402" s="324"/>
      <c r="BN402" s="324"/>
      <c r="BO402" s="324"/>
      <c r="BW402" s="325"/>
      <c r="BX402" s="325"/>
      <c r="BY402" s="325"/>
      <c r="BZ402" s="325"/>
      <c r="CA402" s="325"/>
      <c r="CB402" s="325"/>
      <c r="CC402" s="325"/>
      <c r="CD402" s="325"/>
      <c r="CE402" s="325"/>
      <c r="CF402" s="325"/>
      <c r="CG402" s="325"/>
      <c r="CH402" s="325"/>
    </row>
    <row r="403" spans="1:86" s="323" customFormat="1" x14ac:dyDescent="0.25">
      <c r="A403" s="102"/>
      <c r="B403" s="102"/>
      <c r="C403" s="102"/>
      <c r="D403" s="102"/>
      <c r="E403" s="102"/>
      <c r="F403" s="102"/>
      <c r="G403" s="102"/>
      <c r="AH403" s="324"/>
      <c r="AI403" s="324"/>
      <c r="AP403" s="324"/>
      <c r="AQ403" s="324"/>
      <c r="BD403" s="324"/>
      <c r="BE403" s="324"/>
      <c r="BF403" s="324"/>
      <c r="BG403" s="324"/>
      <c r="BH403" s="324"/>
      <c r="BI403" s="324"/>
      <c r="BJ403" s="324"/>
      <c r="BK403" s="324"/>
      <c r="BL403" s="324"/>
      <c r="BM403" s="324"/>
      <c r="BN403" s="324"/>
      <c r="BO403" s="324"/>
      <c r="BW403" s="325"/>
      <c r="BX403" s="325"/>
      <c r="BY403" s="325"/>
      <c r="BZ403" s="325"/>
      <c r="CA403" s="325"/>
      <c r="CB403" s="325"/>
      <c r="CC403" s="325"/>
      <c r="CD403" s="325"/>
      <c r="CE403" s="325"/>
      <c r="CF403" s="325"/>
      <c r="CG403" s="325"/>
      <c r="CH403" s="325"/>
    </row>
    <row r="404" spans="1:86" s="323" customFormat="1" x14ac:dyDescent="0.25">
      <c r="A404" s="102"/>
      <c r="B404" s="102"/>
      <c r="C404" s="102"/>
      <c r="D404" s="102"/>
      <c r="E404" s="102"/>
      <c r="F404" s="102"/>
      <c r="G404" s="102"/>
      <c r="AH404" s="324"/>
      <c r="AI404" s="324"/>
      <c r="AP404" s="324"/>
      <c r="AQ404" s="324"/>
      <c r="BD404" s="324"/>
      <c r="BE404" s="324"/>
      <c r="BF404" s="324"/>
      <c r="BG404" s="324"/>
      <c r="BH404" s="324"/>
      <c r="BI404" s="324"/>
      <c r="BJ404" s="324"/>
      <c r="BK404" s="324"/>
      <c r="BL404" s="324"/>
      <c r="BM404" s="324"/>
      <c r="BN404" s="324"/>
      <c r="BO404" s="324"/>
      <c r="BW404" s="325"/>
      <c r="BX404" s="325"/>
      <c r="BY404" s="325"/>
      <c r="BZ404" s="325"/>
      <c r="CA404" s="325"/>
      <c r="CB404" s="325"/>
      <c r="CC404" s="325"/>
      <c r="CD404" s="325"/>
      <c r="CE404" s="325"/>
      <c r="CF404" s="325"/>
      <c r="CG404" s="325"/>
      <c r="CH404" s="325"/>
    </row>
    <row r="405" spans="1:86" s="323" customFormat="1" x14ac:dyDescent="0.25">
      <c r="A405" s="102"/>
      <c r="B405" s="102"/>
      <c r="C405" s="102"/>
      <c r="D405" s="102"/>
      <c r="E405" s="102"/>
      <c r="F405" s="102"/>
      <c r="G405" s="102"/>
      <c r="AH405" s="324"/>
      <c r="AI405" s="324"/>
      <c r="AP405" s="324"/>
      <c r="AQ405" s="324"/>
      <c r="BD405" s="324"/>
      <c r="BE405" s="324"/>
      <c r="BF405" s="324"/>
      <c r="BG405" s="324"/>
      <c r="BH405" s="324"/>
      <c r="BI405" s="324"/>
      <c r="BJ405" s="324"/>
      <c r="BK405" s="324"/>
      <c r="BL405" s="324"/>
      <c r="BM405" s="324"/>
      <c r="BN405" s="324"/>
      <c r="BO405" s="324"/>
      <c r="BW405" s="325"/>
      <c r="BX405" s="325"/>
      <c r="BY405" s="325"/>
      <c r="BZ405" s="325"/>
      <c r="CA405" s="325"/>
      <c r="CB405" s="325"/>
      <c r="CC405" s="325"/>
      <c r="CD405" s="325"/>
      <c r="CE405" s="325"/>
      <c r="CF405" s="325"/>
      <c r="CG405" s="325"/>
      <c r="CH405" s="325"/>
    </row>
    <row r="406" spans="1:86" s="323" customFormat="1" x14ac:dyDescent="0.25">
      <c r="A406" s="102"/>
      <c r="B406" s="102"/>
      <c r="C406" s="102"/>
      <c r="D406" s="102"/>
      <c r="E406" s="102"/>
      <c r="F406" s="102"/>
      <c r="G406" s="102"/>
      <c r="AH406" s="324"/>
      <c r="AI406" s="324"/>
      <c r="AP406" s="324"/>
      <c r="AQ406" s="324"/>
      <c r="BD406" s="324"/>
      <c r="BE406" s="324"/>
      <c r="BF406" s="324"/>
      <c r="BG406" s="324"/>
      <c r="BH406" s="324"/>
      <c r="BI406" s="324"/>
      <c r="BJ406" s="324"/>
      <c r="BK406" s="324"/>
      <c r="BL406" s="324"/>
      <c r="BM406" s="324"/>
      <c r="BN406" s="324"/>
      <c r="BO406" s="324"/>
      <c r="BW406" s="325"/>
      <c r="BX406" s="325"/>
      <c r="BY406" s="325"/>
      <c r="BZ406" s="325"/>
      <c r="CA406" s="325"/>
      <c r="CB406" s="325"/>
      <c r="CC406" s="325"/>
      <c r="CD406" s="325"/>
      <c r="CE406" s="325"/>
      <c r="CF406" s="325"/>
      <c r="CG406" s="325"/>
      <c r="CH406" s="325"/>
    </row>
    <row r="407" spans="1:86" s="323" customFormat="1" x14ac:dyDescent="0.25">
      <c r="A407" s="102"/>
      <c r="B407" s="102"/>
      <c r="C407" s="102"/>
      <c r="D407" s="102"/>
      <c r="E407" s="102"/>
      <c r="F407" s="102"/>
      <c r="G407" s="102"/>
      <c r="AH407" s="324"/>
      <c r="AI407" s="324"/>
      <c r="AP407" s="324"/>
      <c r="AQ407" s="324"/>
      <c r="BD407" s="324"/>
      <c r="BE407" s="324"/>
      <c r="BF407" s="324"/>
      <c r="BG407" s="324"/>
      <c r="BH407" s="324"/>
      <c r="BI407" s="324"/>
      <c r="BJ407" s="324"/>
      <c r="BK407" s="324"/>
      <c r="BL407" s="324"/>
      <c r="BM407" s="324"/>
      <c r="BN407" s="324"/>
      <c r="BO407" s="324"/>
      <c r="BW407" s="325"/>
      <c r="BX407" s="325"/>
      <c r="BY407" s="325"/>
      <c r="BZ407" s="325"/>
      <c r="CA407" s="325"/>
      <c r="CB407" s="325"/>
      <c r="CC407" s="325"/>
      <c r="CD407" s="325"/>
      <c r="CE407" s="325"/>
      <c r="CF407" s="325"/>
      <c r="CG407" s="325"/>
      <c r="CH407" s="325"/>
    </row>
    <row r="408" spans="1:86" s="323" customFormat="1" x14ac:dyDescent="0.25">
      <c r="A408" s="102"/>
      <c r="B408" s="102"/>
      <c r="C408" s="102"/>
      <c r="D408" s="102"/>
      <c r="E408" s="102"/>
      <c r="F408" s="102"/>
      <c r="G408" s="102"/>
      <c r="AH408" s="324"/>
      <c r="AI408" s="324"/>
      <c r="AP408" s="324"/>
      <c r="AQ408" s="324"/>
      <c r="BD408" s="324"/>
      <c r="BE408" s="324"/>
      <c r="BF408" s="324"/>
      <c r="BG408" s="324"/>
      <c r="BH408" s="324"/>
      <c r="BI408" s="324"/>
      <c r="BJ408" s="324"/>
      <c r="BK408" s="324"/>
      <c r="BL408" s="324"/>
      <c r="BM408" s="324"/>
      <c r="BN408" s="324"/>
      <c r="BO408" s="324"/>
      <c r="BW408" s="325"/>
      <c r="BX408" s="325"/>
      <c r="BY408" s="325"/>
      <c r="BZ408" s="325"/>
      <c r="CA408" s="325"/>
      <c r="CB408" s="325"/>
      <c r="CC408" s="325"/>
      <c r="CD408" s="325"/>
      <c r="CE408" s="325"/>
      <c r="CF408" s="325"/>
      <c r="CG408" s="325"/>
      <c r="CH408" s="325"/>
    </row>
    <row r="409" spans="1:86" s="323" customFormat="1" x14ac:dyDescent="0.25">
      <c r="A409" s="102"/>
      <c r="B409" s="102"/>
      <c r="C409" s="102"/>
      <c r="D409" s="102"/>
      <c r="E409" s="102"/>
      <c r="F409" s="102"/>
      <c r="G409" s="102"/>
      <c r="AH409" s="324"/>
      <c r="AI409" s="324"/>
      <c r="AP409" s="324"/>
      <c r="AQ409" s="324"/>
      <c r="BD409" s="324"/>
      <c r="BE409" s="324"/>
      <c r="BF409" s="324"/>
      <c r="BG409" s="324"/>
      <c r="BH409" s="324"/>
      <c r="BI409" s="324"/>
      <c r="BJ409" s="324"/>
      <c r="BK409" s="324"/>
      <c r="BL409" s="324"/>
      <c r="BM409" s="324"/>
      <c r="BN409" s="324"/>
      <c r="BO409" s="324"/>
      <c r="BW409" s="325"/>
      <c r="BX409" s="325"/>
      <c r="BY409" s="325"/>
      <c r="BZ409" s="325"/>
      <c r="CA409" s="325"/>
      <c r="CB409" s="325"/>
      <c r="CC409" s="325"/>
      <c r="CD409" s="325"/>
      <c r="CE409" s="325"/>
      <c r="CF409" s="325"/>
      <c r="CG409" s="325"/>
      <c r="CH409" s="325"/>
    </row>
    <row r="410" spans="1:86" s="323" customFormat="1" x14ac:dyDescent="0.25">
      <c r="A410" s="102"/>
      <c r="B410" s="102"/>
      <c r="C410" s="102"/>
      <c r="D410" s="102"/>
      <c r="E410" s="102"/>
      <c r="F410" s="102"/>
      <c r="G410" s="102"/>
      <c r="AH410" s="324"/>
      <c r="AI410" s="324"/>
      <c r="AP410" s="324"/>
      <c r="AQ410" s="324"/>
      <c r="BD410" s="324"/>
      <c r="BE410" s="324"/>
      <c r="BF410" s="324"/>
      <c r="BG410" s="324"/>
      <c r="BH410" s="324"/>
      <c r="BI410" s="324"/>
      <c r="BJ410" s="324"/>
      <c r="BK410" s="324"/>
      <c r="BL410" s="324"/>
      <c r="BM410" s="324"/>
      <c r="BN410" s="324"/>
      <c r="BO410" s="324"/>
      <c r="BW410" s="325"/>
      <c r="BX410" s="325"/>
      <c r="BY410" s="325"/>
      <c r="BZ410" s="325"/>
      <c r="CA410" s="325"/>
      <c r="CB410" s="325"/>
      <c r="CC410" s="325"/>
      <c r="CD410" s="325"/>
      <c r="CE410" s="325"/>
      <c r="CF410" s="325"/>
      <c r="CG410" s="325"/>
      <c r="CH410" s="325"/>
    </row>
    <row r="411" spans="1:86" s="323" customFormat="1" x14ac:dyDescent="0.25">
      <c r="A411" s="102"/>
      <c r="B411" s="102"/>
      <c r="C411" s="102"/>
      <c r="D411" s="102"/>
      <c r="E411" s="102"/>
      <c r="F411" s="102"/>
      <c r="G411" s="102"/>
      <c r="AH411" s="324"/>
      <c r="AI411" s="324"/>
      <c r="AP411" s="324"/>
      <c r="AQ411" s="324"/>
      <c r="BD411" s="324"/>
      <c r="BE411" s="324"/>
      <c r="BF411" s="324"/>
      <c r="BG411" s="324"/>
      <c r="BH411" s="324"/>
      <c r="BI411" s="324"/>
      <c r="BJ411" s="324"/>
      <c r="BK411" s="324"/>
      <c r="BL411" s="324"/>
      <c r="BM411" s="324"/>
      <c r="BN411" s="324"/>
      <c r="BO411" s="324"/>
      <c r="BW411" s="325"/>
      <c r="BX411" s="325"/>
      <c r="BY411" s="325"/>
      <c r="BZ411" s="325"/>
      <c r="CA411" s="325"/>
      <c r="CB411" s="325"/>
      <c r="CC411" s="325"/>
      <c r="CD411" s="325"/>
      <c r="CE411" s="325"/>
      <c r="CF411" s="325"/>
      <c r="CG411" s="325"/>
      <c r="CH411" s="325"/>
    </row>
    <row r="412" spans="1:86" s="323" customFormat="1" x14ac:dyDescent="0.25">
      <c r="A412" s="102"/>
      <c r="B412" s="102"/>
      <c r="C412" s="102"/>
      <c r="D412" s="102"/>
      <c r="E412" s="102"/>
      <c r="F412" s="102"/>
      <c r="G412" s="102"/>
      <c r="AH412" s="324"/>
      <c r="AI412" s="324"/>
      <c r="AP412" s="324"/>
      <c r="AQ412" s="324"/>
      <c r="BD412" s="324"/>
      <c r="BE412" s="324"/>
      <c r="BF412" s="324"/>
      <c r="BG412" s="324"/>
      <c r="BH412" s="324"/>
      <c r="BI412" s="324"/>
      <c r="BJ412" s="324"/>
      <c r="BK412" s="324"/>
      <c r="BL412" s="324"/>
      <c r="BM412" s="324"/>
      <c r="BN412" s="324"/>
      <c r="BO412" s="324"/>
      <c r="BW412" s="325"/>
      <c r="BX412" s="325"/>
      <c r="BY412" s="325"/>
      <c r="BZ412" s="325"/>
      <c r="CA412" s="325"/>
      <c r="CB412" s="325"/>
      <c r="CC412" s="325"/>
      <c r="CD412" s="325"/>
      <c r="CE412" s="325"/>
      <c r="CF412" s="325"/>
      <c r="CG412" s="325"/>
      <c r="CH412" s="325"/>
    </row>
    <row r="413" spans="1:86" s="323" customFormat="1" x14ac:dyDescent="0.25">
      <c r="A413" s="102"/>
      <c r="B413" s="102"/>
      <c r="C413" s="102"/>
      <c r="D413" s="102"/>
      <c r="E413" s="102"/>
      <c r="F413" s="102"/>
      <c r="G413" s="102"/>
      <c r="AH413" s="324"/>
      <c r="AI413" s="324"/>
      <c r="AP413" s="324"/>
      <c r="AQ413" s="324"/>
      <c r="BD413" s="324"/>
      <c r="BE413" s="324"/>
      <c r="BF413" s="324"/>
      <c r="BG413" s="324"/>
      <c r="BH413" s="324"/>
      <c r="BI413" s="324"/>
      <c r="BJ413" s="324"/>
      <c r="BK413" s="324"/>
      <c r="BL413" s="324"/>
      <c r="BM413" s="324"/>
      <c r="BN413" s="324"/>
      <c r="BO413" s="324"/>
      <c r="BW413" s="325"/>
      <c r="BX413" s="325"/>
      <c r="BY413" s="325"/>
      <c r="BZ413" s="325"/>
      <c r="CA413" s="325"/>
      <c r="CB413" s="325"/>
      <c r="CC413" s="325"/>
      <c r="CD413" s="325"/>
      <c r="CE413" s="325"/>
      <c r="CF413" s="325"/>
      <c r="CG413" s="325"/>
      <c r="CH413" s="325"/>
    </row>
    <row r="414" spans="1:86" s="323" customFormat="1" x14ac:dyDescent="0.25">
      <c r="A414" s="102"/>
      <c r="B414" s="102"/>
      <c r="C414" s="102"/>
      <c r="D414" s="102"/>
      <c r="E414" s="102"/>
      <c r="F414" s="102"/>
      <c r="G414" s="102"/>
      <c r="AH414" s="324"/>
      <c r="AI414" s="324"/>
      <c r="AP414" s="324"/>
      <c r="AQ414" s="324"/>
      <c r="BD414" s="324"/>
      <c r="BE414" s="324"/>
      <c r="BF414" s="324"/>
      <c r="BG414" s="324"/>
      <c r="BH414" s="324"/>
      <c r="BI414" s="324"/>
      <c r="BJ414" s="324"/>
      <c r="BK414" s="324"/>
      <c r="BL414" s="324"/>
      <c r="BM414" s="324"/>
      <c r="BN414" s="324"/>
      <c r="BO414" s="324"/>
      <c r="BW414" s="325"/>
      <c r="BX414" s="325"/>
      <c r="BY414" s="325"/>
      <c r="BZ414" s="325"/>
      <c r="CA414" s="325"/>
      <c r="CB414" s="325"/>
      <c r="CC414" s="325"/>
      <c r="CD414" s="325"/>
      <c r="CE414" s="325"/>
      <c r="CF414" s="325"/>
      <c r="CG414" s="325"/>
      <c r="CH414" s="325"/>
    </row>
    <row r="415" spans="1:86" s="323" customFormat="1" x14ac:dyDescent="0.25">
      <c r="A415" s="102"/>
      <c r="B415" s="102"/>
      <c r="C415" s="102"/>
      <c r="D415" s="102"/>
      <c r="E415" s="102"/>
      <c r="F415" s="102"/>
      <c r="G415" s="102"/>
      <c r="AH415" s="324"/>
      <c r="AI415" s="324"/>
      <c r="AP415" s="324"/>
      <c r="AQ415" s="324"/>
      <c r="BD415" s="324"/>
      <c r="BE415" s="324"/>
      <c r="BF415" s="324"/>
      <c r="BG415" s="324"/>
      <c r="BH415" s="324"/>
      <c r="BI415" s="324"/>
      <c r="BJ415" s="324"/>
      <c r="BK415" s="324"/>
      <c r="BL415" s="324"/>
      <c r="BM415" s="324"/>
      <c r="BN415" s="324"/>
      <c r="BO415" s="324"/>
      <c r="BW415" s="325"/>
      <c r="BX415" s="325"/>
      <c r="BY415" s="325"/>
      <c r="BZ415" s="325"/>
      <c r="CA415" s="325"/>
      <c r="CB415" s="325"/>
      <c r="CC415" s="325"/>
      <c r="CD415" s="325"/>
      <c r="CE415" s="325"/>
      <c r="CF415" s="325"/>
      <c r="CG415" s="325"/>
      <c r="CH415" s="325"/>
    </row>
    <row r="416" spans="1:86" s="323" customFormat="1" x14ac:dyDescent="0.25">
      <c r="A416" s="102"/>
      <c r="B416" s="102"/>
      <c r="C416" s="102"/>
      <c r="D416" s="102"/>
      <c r="E416" s="102"/>
      <c r="F416" s="102"/>
      <c r="G416" s="102"/>
      <c r="AH416" s="324"/>
      <c r="AI416" s="324"/>
      <c r="AP416" s="324"/>
      <c r="AQ416" s="324"/>
      <c r="BD416" s="324"/>
      <c r="BE416" s="324"/>
      <c r="BF416" s="324"/>
      <c r="BG416" s="324"/>
      <c r="BH416" s="324"/>
      <c r="BI416" s="324"/>
      <c r="BJ416" s="324"/>
      <c r="BK416" s="324"/>
      <c r="BL416" s="324"/>
      <c r="BM416" s="324"/>
      <c r="BN416" s="324"/>
      <c r="BO416" s="324"/>
      <c r="BW416" s="325"/>
      <c r="BX416" s="325"/>
      <c r="BY416" s="325"/>
      <c r="BZ416" s="325"/>
      <c r="CA416" s="325"/>
      <c r="CB416" s="325"/>
      <c r="CC416" s="325"/>
      <c r="CD416" s="325"/>
      <c r="CE416" s="325"/>
      <c r="CF416" s="325"/>
      <c r="CG416" s="325"/>
      <c r="CH416" s="325"/>
    </row>
    <row r="417" spans="1:86" s="323" customFormat="1" x14ac:dyDescent="0.25">
      <c r="A417" s="102"/>
      <c r="B417" s="102"/>
      <c r="C417" s="102"/>
      <c r="D417" s="102"/>
      <c r="E417" s="102"/>
      <c r="F417" s="102"/>
      <c r="G417" s="102"/>
      <c r="AH417" s="324"/>
      <c r="AI417" s="324"/>
      <c r="AP417" s="324"/>
      <c r="AQ417" s="324"/>
      <c r="BD417" s="324"/>
      <c r="BE417" s="324"/>
      <c r="BF417" s="324"/>
      <c r="BG417" s="324"/>
      <c r="BH417" s="324"/>
      <c r="BI417" s="324"/>
      <c r="BJ417" s="324"/>
      <c r="BK417" s="324"/>
      <c r="BL417" s="324"/>
      <c r="BM417" s="324"/>
      <c r="BN417" s="324"/>
      <c r="BO417" s="324"/>
      <c r="BW417" s="325"/>
      <c r="BX417" s="325"/>
      <c r="BY417" s="325"/>
      <c r="BZ417" s="325"/>
      <c r="CA417" s="325"/>
      <c r="CB417" s="325"/>
      <c r="CC417" s="325"/>
      <c r="CD417" s="325"/>
      <c r="CE417" s="325"/>
      <c r="CF417" s="325"/>
      <c r="CG417" s="325"/>
      <c r="CH417" s="325"/>
    </row>
    <row r="418" spans="1:86" s="323" customFormat="1" x14ac:dyDescent="0.25">
      <c r="A418" s="102"/>
      <c r="B418" s="102"/>
      <c r="C418" s="102"/>
      <c r="D418" s="102"/>
      <c r="E418" s="102"/>
      <c r="F418" s="102"/>
      <c r="G418" s="102"/>
      <c r="AH418" s="324"/>
      <c r="AI418" s="324"/>
      <c r="AP418" s="324"/>
      <c r="AQ418" s="324"/>
      <c r="BD418" s="324"/>
      <c r="BE418" s="324"/>
      <c r="BF418" s="324"/>
      <c r="BG418" s="324"/>
      <c r="BH418" s="324"/>
      <c r="BI418" s="324"/>
      <c r="BJ418" s="324"/>
      <c r="BK418" s="324"/>
      <c r="BL418" s="324"/>
      <c r="BM418" s="324"/>
      <c r="BN418" s="324"/>
      <c r="BO418" s="324"/>
      <c r="BW418" s="325"/>
      <c r="BX418" s="325"/>
      <c r="BY418" s="325"/>
      <c r="BZ418" s="325"/>
      <c r="CA418" s="325"/>
      <c r="CB418" s="325"/>
      <c r="CC418" s="325"/>
      <c r="CD418" s="325"/>
      <c r="CE418" s="325"/>
      <c r="CF418" s="325"/>
      <c r="CG418" s="325"/>
      <c r="CH418" s="325"/>
    </row>
    <row r="419" spans="1:86" s="323" customFormat="1" x14ac:dyDescent="0.25">
      <c r="A419" s="102"/>
      <c r="B419" s="102"/>
      <c r="C419" s="102"/>
      <c r="D419" s="102"/>
      <c r="E419" s="102"/>
      <c r="F419" s="102"/>
      <c r="G419" s="102"/>
      <c r="AH419" s="324"/>
      <c r="AI419" s="324"/>
      <c r="AP419" s="324"/>
      <c r="AQ419" s="324"/>
      <c r="BD419" s="324"/>
      <c r="BE419" s="324"/>
      <c r="BF419" s="324"/>
      <c r="BG419" s="324"/>
      <c r="BH419" s="324"/>
      <c r="BI419" s="324"/>
      <c r="BJ419" s="324"/>
      <c r="BK419" s="324"/>
      <c r="BL419" s="324"/>
      <c r="BM419" s="324"/>
      <c r="BN419" s="324"/>
      <c r="BO419" s="324"/>
      <c r="BW419" s="325"/>
      <c r="BX419" s="325"/>
      <c r="BY419" s="325"/>
      <c r="BZ419" s="325"/>
      <c r="CA419" s="325"/>
      <c r="CB419" s="325"/>
      <c r="CC419" s="325"/>
      <c r="CD419" s="325"/>
      <c r="CE419" s="325"/>
      <c r="CF419" s="325"/>
      <c r="CG419" s="325"/>
      <c r="CH419" s="325"/>
    </row>
    <row r="420" spans="1:86" s="323" customFormat="1" x14ac:dyDescent="0.25">
      <c r="A420" s="102"/>
      <c r="B420" s="102"/>
      <c r="C420" s="102"/>
      <c r="D420" s="102"/>
      <c r="E420" s="102"/>
      <c r="F420" s="102"/>
      <c r="G420" s="102"/>
      <c r="AH420" s="324"/>
      <c r="AI420" s="324"/>
      <c r="AP420" s="324"/>
      <c r="AQ420" s="324"/>
      <c r="BD420" s="324"/>
      <c r="BE420" s="324"/>
      <c r="BF420" s="324"/>
      <c r="BG420" s="324"/>
      <c r="BH420" s="324"/>
      <c r="BI420" s="324"/>
      <c r="BJ420" s="324"/>
      <c r="BK420" s="324"/>
      <c r="BL420" s="324"/>
      <c r="BM420" s="324"/>
      <c r="BN420" s="324"/>
      <c r="BO420" s="324"/>
      <c r="BW420" s="325"/>
      <c r="BX420" s="325"/>
      <c r="BY420" s="325"/>
      <c r="BZ420" s="325"/>
      <c r="CA420" s="325"/>
      <c r="CB420" s="325"/>
      <c r="CC420" s="325"/>
      <c r="CD420" s="325"/>
      <c r="CE420" s="325"/>
      <c r="CF420" s="325"/>
      <c r="CG420" s="325"/>
      <c r="CH420" s="325"/>
    </row>
    <row r="421" spans="1:86" s="323" customFormat="1" x14ac:dyDescent="0.25">
      <c r="A421" s="102"/>
      <c r="B421" s="102"/>
      <c r="C421" s="102"/>
      <c r="D421" s="102"/>
      <c r="E421" s="102"/>
      <c r="F421" s="102"/>
      <c r="G421" s="102"/>
      <c r="AH421" s="324"/>
      <c r="AI421" s="324"/>
      <c r="AP421" s="324"/>
      <c r="AQ421" s="324"/>
      <c r="BD421" s="324"/>
      <c r="BE421" s="324"/>
      <c r="BF421" s="324"/>
      <c r="BG421" s="324"/>
      <c r="BH421" s="324"/>
      <c r="BI421" s="324"/>
      <c r="BJ421" s="324"/>
      <c r="BK421" s="324"/>
      <c r="BL421" s="324"/>
      <c r="BM421" s="324"/>
      <c r="BN421" s="324"/>
      <c r="BO421" s="324"/>
      <c r="BW421" s="325"/>
      <c r="BX421" s="325"/>
      <c r="BY421" s="325"/>
      <c r="BZ421" s="325"/>
      <c r="CA421" s="325"/>
      <c r="CB421" s="325"/>
      <c r="CC421" s="325"/>
      <c r="CD421" s="325"/>
      <c r="CE421" s="325"/>
      <c r="CF421" s="325"/>
      <c r="CG421" s="325"/>
      <c r="CH421" s="325"/>
    </row>
    <row r="422" spans="1:86" s="323" customFormat="1" x14ac:dyDescent="0.25">
      <c r="A422" s="102"/>
      <c r="B422" s="102"/>
      <c r="C422" s="102"/>
      <c r="D422" s="102"/>
      <c r="E422" s="102"/>
      <c r="F422" s="102"/>
      <c r="G422" s="102"/>
      <c r="AH422" s="324"/>
      <c r="AI422" s="324"/>
      <c r="AP422" s="324"/>
      <c r="AQ422" s="324"/>
      <c r="BD422" s="324"/>
      <c r="BE422" s="324"/>
      <c r="BF422" s="324"/>
      <c r="BG422" s="324"/>
      <c r="BH422" s="324"/>
      <c r="BI422" s="324"/>
      <c r="BJ422" s="324"/>
      <c r="BK422" s="324"/>
      <c r="BL422" s="324"/>
      <c r="BM422" s="324"/>
      <c r="BN422" s="324"/>
      <c r="BO422" s="324"/>
      <c r="BW422" s="325"/>
      <c r="BX422" s="325"/>
      <c r="BY422" s="325"/>
      <c r="BZ422" s="325"/>
      <c r="CA422" s="325"/>
      <c r="CB422" s="325"/>
      <c r="CC422" s="325"/>
      <c r="CD422" s="325"/>
      <c r="CE422" s="325"/>
      <c r="CF422" s="325"/>
      <c r="CG422" s="325"/>
      <c r="CH422" s="325"/>
    </row>
    <row r="423" spans="1:86" s="323" customFormat="1" x14ac:dyDescent="0.25">
      <c r="A423" s="102"/>
      <c r="B423" s="102"/>
      <c r="C423" s="102"/>
      <c r="D423" s="102"/>
      <c r="E423" s="102"/>
      <c r="F423" s="102"/>
      <c r="G423" s="102"/>
      <c r="AH423" s="324"/>
      <c r="AI423" s="324"/>
      <c r="AP423" s="324"/>
      <c r="AQ423" s="324"/>
      <c r="BD423" s="324"/>
      <c r="BE423" s="324"/>
      <c r="BF423" s="324"/>
      <c r="BG423" s="324"/>
      <c r="BH423" s="324"/>
      <c r="BI423" s="324"/>
      <c r="BJ423" s="324"/>
      <c r="BK423" s="324"/>
      <c r="BL423" s="324"/>
      <c r="BM423" s="324"/>
      <c r="BN423" s="324"/>
      <c r="BO423" s="324"/>
      <c r="BW423" s="325"/>
      <c r="BX423" s="325"/>
      <c r="BY423" s="325"/>
      <c r="BZ423" s="325"/>
      <c r="CA423" s="325"/>
      <c r="CB423" s="325"/>
      <c r="CC423" s="325"/>
      <c r="CD423" s="325"/>
      <c r="CE423" s="325"/>
      <c r="CF423" s="325"/>
      <c r="CG423" s="325"/>
      <c r="CH423" s="325"/>
    </row>
    <row r="424" spans="1:86" s="323" customFormat="1" x14ac:dyDescent="0.25">
      <c r="A424" s="102"/>
      <c r="B424" s="102"/>
      <c r="C424" s="102"/>
      <c r="D424" s="102"/>
      <c r="E424" s="102"/>
      <c r="F424" s="102"/>
      <c r="G424" s="102"/>
      <c r="AH424" s="324"/>
      <c r="AI424" s="324"/>
      <c r="AP424" s="324"/>
      <c r="AQ424" s="324"/>
      <c r="BD424" s="324"/>
      <c r="BE424" s="324"/>
      <c r="BF424" s="324"/>
      <c r="BG424" s="324"/>
      <c r="BH424" s="324"/>
      <c r="BI424" s="324"/>
      <c r="BJ424" s="324"/>
      <c r="BK424" s="324"/>
      <c r="BL424" s="324"/>
      <c r="BM424" s="324"/>
      <c r="BN424" s="324"/>
      <c r="BO424" s="324"/>
      <c r="BW424" s="325"/>
      <c r="BX424" s="325"/>
      <c r="BY424" s="325"/>
      <c r="BZ424" s="325"/>
      <c r="CA424" s="325"/>
      <c r="CB424" s="325"/>
      <c r="CC424" s="325"/>
      <c r="CD424" s="325"/>
      <c r="CE424" s="325"/>
      <c r="CF424" s="325"/>
      <c r="CG424" s="325"/>
      <c r="CH424" s="325"/>
    </row>
    <row r="425" spans="1:86" s="323" customFormat="1" x14ac:dyDescent="0.25">
      <c r="A425" s="102"/>
      <c r="B425" s="102"/>
      <c r="C425" s="102"/>
      <c r="D425" s="102"/>
      <c r="E425" s="102"/>
      <c r="F425" s="102"/>
      <c r="G425" s="102"/>
      <c r="AH425" s="324"/>
      <c r="AI425" s="324"/>
      <c r="AP425" s="324"/>
      <c r="AQ425" s="324"/>
      <c r="BD425" s="324"/>
      <c r="BE425" s="324"/>
      <c r="BF425" s="324"/>
      <c r="BG425" s="324"/>
      <c r="BH425" s="324"/>
      <c r="BI425" s="324"/>
      <c r="BJ425" s="324"/>
      <c r="BK425" s="324"/>
      <c r="BL425" s="324"/>
      <c r="BM425" s="324"/>
      <c r="BN425" s="324"/>
      <c r="BO425" s="324"/>
      <c r="BW425" s="325"/>
      <c r="BX425" s="325"/>
      <c r="BY425" s="325"/>
      <c r="BZ425" s="325"/>
      <c r="CA425" s="325"/>
      <c r="CB425" s="325"/>
      <c r="CC425" s="325"/>
      <c r="CD425" s="325"/>
      <c r="CE425" s="325"/>
      <c r="CF425" s="325"/>
      <c r="CG425" s="325"/>
      <c r="CH425" s="325"/>
    </row>
    <row r="426" spans="1:86" s="323" customFormat="1" x14ac:dyDescent="0.25">
      <c r="A426" s="102"/>
      <c r="B426" s="102"/>
      <c r="C426" s="102"/>
      <c r="D426" s="102"/>
      <c r="E426" s="102"/>
      <c r="F426" s="102"/>
      <c r="G426" s="102"/>
      <c r="AH426" s="324"/>
      <c r="AI426" s="324"/>
      <c r="AP426" s="324"/>
      <c r="AQ426" s="324"/>
      <c r="BD426" s="324"/>
      <c r="BE426" s="324"/>
      <c r="BF426" s="324"/>
      <c r="BG426" s="324"/>
      <c r="BH426" s="324"/>
      <c r="BI426" s="324"/>
      <c r="BJ426" s="324"/>
      <c r="BK426" s="324"/>
      <c r="BL426" s="324"/>
      <c r="BM426" s="324"/>
      <c r="BN426" s="324"/>
      <c r="BO426" s="324"/>
      <c r="BW426" s="325"/>
      <c r="BX426" s="325"/>
      <c r="BY426" s="325"/>
      <c r="BZ426" s="325"/>
      <c r="CA426" s="325"/>
      <c r="CB426" s="325"/>
      <c r="CC426" s="325"/>
      <c r="CD426" s="325"/>
      <c r="CE426" s="325"/>
      <c r="CF426" s="325"/>
      <c r="CG426" s="325"/>
      <c r="CH426" s="325"/>
    </row>
    <row r="427" spans="1:86" s="323" customFormat="1" x14ac:dyDescent="0.25">
      <c r="A427" s="102"/>
      <c r="B427" s="102"/>
      <c r="C427" s="102"/>
      <c r="D427" s="102"/>
      <c r="E427" s="102"/>
      <c r="F427" s="102"/>
      <c r="G427" s="102"/>
      <c r="AH427" s="324"/>
      <c r="AI427" s="324"/>
      <c r="AP427" s="324"/>
      <c r="AQ427" s="324"/>
      <c r="BD427" s="324"/>
      <c r="BE427" s="324"/>
      <c r="BF427" s="324"/>
      <c r="BG427" s="324"/>
      <c r="BH427" s="324"/>
      <c r="BI427" s="324"/>
      <c r="BJ427" s="324"/>
      <c r="BK427" s="324"/>
      <c r="BL427" s="324"/>
      <c r="BM427" s="324"/>
      <c r="BN427" s="324"/>
      <c r="BO427" s="324"/>
      <c r="BW427" s="325"/>
      <c r="BX427" s="325"/>
      <c r="BY427" s="325"/>
      <c r="BZ427" s="325"/>
      <c r="CA427" s="325"/>
      <c r="CB427" s="325"/>
      <c r="CC427" s="325"/>
      <c r="CD427" s="325"/>
      <c r="CE427" s="325"/>
      <c r="CF427" s="325"/>
      <c r="CG427" s="325"/>
      <c r="CH427" s="325"/>
    </row>
    <row r="428" spans="1:86" s="323" customFormat="1" x14ac:dyDescent="0.25">
      <c r="A428" s="102"/>
      <c r="B428" s="102"/>
      <c r="C428" s="102"/>
      <c r="D428" s="102"/>
      <c r="E428" s="102"/>
      <c r="F428" s="102"/>
      <c r="G428" s="102"/>
      <c r="AH428" s="324"/>
      <c r="AI428" s="324"/>
      <c r="AP428" s="324"/>
      <c r="AQ428" s="324"/>
      <c r="BD428" s="324"/>
      <c r="BE428" s="324"/>
      <c r="BF428" s="324"/>
      <c r="BG428" s="324"/>
      <c r="BH428" s="324"/>
      <c r="BI428" s="324"/>
      <c r="BJ428" s="324"/>
      <c r="BK428" s="324"/>
      <c r="BL428" s="324"/>
      <c r="BM428" s="324"/>
      <c r="BN428" s="324"/>
      <c r="BO428" s="324"/>
      <c r="BW428" s="325"/>
      <c r="BX428" s="325"/>
      <c r="BY428" s="325"/>
      <c r="BZ428" s="325"/>
      <c r="CA428" s="325"/>
      <c r="CB428" s="325"/>
      <c r="CC428" s="325"/>
      <c r="CD428" s="325"/>
      <c r="CE428" s="325"/>
      <c r="CF428" s="325"/>
      <c r="CG428" s="325"/>
      <c r="CH428" s="325"/>
    </row>
    <row r="429" spans="1:86" s="323" customFormat="1" x14ac:dyDescent="0.25">
      <c r="A429" s="102"/>
      <c r="B429" s="102"/>
      <c r="C429" s="102"/>
      <c r="D429" s="102"/>
      <c r="E429" s="102"/>
      <c r="F429" s="102"/>
      <c r="G429" s="102"/>
      <c r="AH429" s="324"/>
      <c r="AI429" s="324"/>
      <c r="AP429" s="324"/>
      <c r="AQ429" s="324"/>
      <c r="BD429" s="324"/>
      <c r="BE429" s="324"/>
      <c r="BF429" s="324"/>
      <c r="BG429" s="324"/>
      <c r="BH429" s="324"/>
      <c r="BI429" s="324"/>
      <c r="BJ429" s="324"/>
      <c r="BK429" s="324"/>
      <c r="BL429" s="324"/>
      <c r="BM429" s="324"/>
      <c r="BN429" s="324"/>
      <c r="BO429" s="324"/>
      <c r="BW429" s="325"/>
      <c r="BX429" s="325"/>
      <c r="BY429" s="325"/>
      <c r="BZ429" s="325"/>
      <c r="CA429" s="325"/>
      <c r="CB429" s="325"/>
      <c r="CC429" s="325"/>
      <c r="CD429" s="325"/>
      <c r="CE429" s="325"/>
      <c r="CF429" s="325"/>
      <c r="CG429" s="325"/>
      <c r="CH429" s="325"/>
    </row>
    <row r="430" spans="1:86" s="323" customFormat="1" x14ac:dyDescent="0.25">
      <c r="A430" s="102"/>
      <c r="B430" s="102"/>
      <c r="C430" s="102"/>
      <c r="D430" s="102"/>
      <c r="E430" s="102"/>
      <c r="F430" s="102"/>
      <c r="G430" s="102"/>
      <c r="AH430" s="324"/>
      <c r="AI430" s="324"/>
      <c r="AP430" s="324"/>
      <c r="AQ430" s="324"/>
      <c r="BD430" s="324"/>
      <c r="BE430" s="324"/>
      <c r="BF430" s="324"/>
      <c r="BG430" s="324"/>
      <c r="BH430" s="324"/>
      <c r="BI430" s="324"/>
      <c r="BJ430" s="324"/>
      <c r="BK430" s="324"/>
      <c r="BL430" s="324"/>
      <c r="BM430" s="324"/>
      <c r="BN430" s="324"/>
      <c r="BO430" s="324"/>
      <c r="BW430" s="325"/>
      <c r="BX430" s="325"/>
      <c r="BY430" s="325"/>
      <c r="BZ430" s="325"/>
      <c r="CA430" s="325"/>
      <c r="CB430" s="325"/>
      <c r="CC430" s="325"/>
      <c r="CD430" s="325"/>
      <c r="CE430" s="325"/>
      <c r="CF430" s="325"/>
      <c r="CG430" s="325"/>
      <c r="CH430" s="325"/>
    </row>
    <row r="431" spans="1:86" s="323" customFormat="1" x14ac:dyDescent="0.25">
      <c r="A431" s="102"/>
      <c r="B431" s="102"/>
      <c r="C431" s="102"/>
      <c r="D431" s="102"/>
      <c r="E431" s="102"/>
      <c r="F431" s="102"/>
      <c r="G431" s="102"/>
      <c r="AH431" s="324"/>
      <c r="AI431" s="324"/>
      <c r="AP431" s="324"/>
      <c r="AQ431" s="324"/>
      <c r="BD431" s="324"/>
      <c r="BE431" s="324"/>
      <c r="BF431" s="324"/>
      <c r="BG431" s="324"/>
      <c r="BH431" s="324"/>
      <c r="BI431" s="324"/>
      <c r="BJ431" s="324"/>
      <c r="BK431" s="324"/>
      <c r="BL431" s="324"/>
      <c r="BM431" s="324"/>
      <c r="BN431" s="324"/>
      <c r="BO431" s="324"/>
      <c r="BW431" s="325"/>
      <c r="BX431" s="325"/>
      <c r="BY431" s="325"/>
      <c r="BZ431" s="325"/>
      <c r="CA431" s="325"/>
      <c r="CB431" s="325"/>
      <c r="CC431" s="325"/>
      <c r="CD431" s="325"/>
      <c r="CE431" s="325"/>
      <c r="CF431" s="325"/>
      <c r="CG431" s="325"/>
      <c r="CH431" s="325"/>
    </row>
    <row r="432" spans="1:86" s="323" customFormat="1" x14ac:dyDescent="0.25">
      <c r="A432" s="102"/>
      <c r="B432" s="102"/>
      <c r="C432" s="102"/>
      <c r="D432" s="102"/>
      <c r="E432" s="102"/>
      <c r="F432" s="102"/>
      <c r="G432" s="102"/>
      <c r="AH432" s="324"/>
      <c r="AI432" s="324"/>
      <c r="AP432" s="324"/>
      <c r="AQ432" s="324"/>
      <c r="BD432" s="324"/>
      <c r="BE432" s="324"/>
      <c r="BF432" s="324"/>
      <c r="BG432" s="324"/>
      <c r="BH432" s="324"/>
      <c r="BI432" s="324"/>
      <c r="BJ432" s="324"/>
      <c r="BK432" s="324"/>
      <c r="BL432" s="324"/>
      <c r="BM432" s="324"/>
      <c r="BN432" s="324"/>
      <c r="BO432" s="324"/>
      <c r="BW432" s="325"/>
      <c r="BX432" s="325"/>
      <c r="BY432" s="325"/>
      <c r="BZ432" s="325"/>
      <c r="CA432" s="325"/>
      <c r="CB432" s="325"/>
      <c r="CC432" s="325"/>
      <c r="CD432" s="325"/>
      <c r="CE432" s="325"/>
      <c r="CF432" s="325"/>
      <c r="CG432" s="325"/>
      <c r="CH432" s="325"/>
    </row>
    <row r="433" spans="1:86" s="323" customFormat="1" x14ac:dyDescent="0.25">
      <c r="A433" s="102"/>
      <c r="B433" s="102"/>
      <c r="C433" s="102"/>
      <c r="D433" s="102"/>
      <c r="E433" s="102"/>
      <c r="F433" s="102"/>
      <c r="G433" s="102"/>
      <c r="AH433" s="324"/>
      <c r="AI433" s="324"/>
      <c r="AP433" s="324"/>
      <c r="AQ433" s="324"/>
      <c r="BD433" s="324"/>
      <c r="BE433" s="324"/>
      <c r="BF433" s="324"/>
      <c r="BG433" s="324"/>
      <c r="BH433" s="324"/>
      <c r="BI433" s="324"/>
      <c r="BJ433" s="324"/>
      <c r="BK433" s="324"/>
      <c r="BL433" s="324"/>
      <c r="BM433" s="324"/>
      <c r="BN433" s="324"/>
      <c r="BO433" s="324"/>
      <c r="BW433" s="325"/>
      <c r="BX433" s="325"/>
      <c r="BY433" s="325"/>
      <c r="BZ433" s="325"/>
      <c r="CA433" s="325"/>
      <c r="CB433" s="325"/>
      <c r="CC433" s="325"/>
      <c r="CD433" s="325"/>
      <c r="CE433" s="325"/>
      <c r="CF433" s="325"/>
      <c r="CG433" s="325"/>
      <c r="CH433" s="325"/>
    </row>
    <row r="434" spans="1:86" s="323" customFormat="1" x14ac:dyDescent="0.25">
      <c r="A434" s="102"/>
      <c r="B434" s="102"/>
      <c r="C434" s="102"/>
      <c r="D434" s="102"/>
      <c r="E434" s="102"/>
      <c r="F434" s="102"/>
      <c r="G434" s="102"/>
      <c r="AH434" s="324"/>
      <c r="AI434" s="324"/>
      <c r="AP434" s="324"/>
      <c r="AQ434" s="324"/>
      <c r="BD434" s="324"/>
      <c r="BE434" s="324"/>
      <c r="BF434" s="324"/>
      <c r="BG434" s="324"/>
      <c r="BH434" s="324"/>
      <c r="BI434" s="324"/>
      <c r="BJ434" s="324"/>
      <c r="BK434" s="324"/>
      <c r="BL434" s="324"/>
      <c r="BM434" s="324"/>
      <c r="BN434" s="324"/>
      <c r="BO434" s="324"/>
      <c r="BW434" s="325"/>
      <c r="BX434" s="325"/>
      <c r="BY434" s="325"/>
      <c r="BZ434" s="325"/>
      <c r="CA434" s="325"/>
      <c r="CB434" s="325"/>
      <c r="CC434" s="325"/>
      <c r="CD434" s="325"/>
      <c r="CE434" s="325"/>
      <c r="CF434" s="325"/>
      <c r="CG434" s="325"/>
      <c r="CH434" s="325"/>
    </row>
    <row r="435" spans="1:86" s="323" customFormat="1" x14ac:dyDescent="0.25">
      <c r="A435" s="102"/>
      <c r="B435" s="102"/>
      <c r="C435" s="102"/>
      <c r="D435" s="102"/>
      <c r="E435" s="102"/>
      <c r="F435" s="102"/>
      <c r="G435" s="102"/>
      <c r="AH435" s="324"/>
      <c r="AI435" s="324"/>
      <c r="AP435" s="324"/>
      <c r="AQ435" s="324"/>
      <c r="BD435" s="324"/>
      <c r="BE435" s="324"/>
      <c r="BF435" s="324"/>
      <c r="BG435" s="324"/>
      <c r="BH435" s="324"/>
      <c r="BI435" s="324"/>
      <c r="BJ435" s="324"/>
      <c r="BK435" s="324"/>
      <c r="BL435" s="324"/>
      <c r="BM435" s="324"/>
      <c r="BN435" s="324"/>
      <c r="BO435" s="324"/>
      <c r="BW435" s="325"/>
      <c r="BX435" s="325"/>
      <c r="BY435" s="325"/>
      <c r="BZ435" s="325"/>
      <c r="CA435" s="325"/>
      <c r="CB435" s="325"/>
      <c r="CC435" s="325"/>
      <c r="CD435" s="325"/>
      <c r="CE435" s="325"/>
      <c r="CF435" s="325"/>
      <c r="CG435" s="325"/>
      <c r="CH435" s="325"/>
    </row>
    <row r="436" spans="1:86" s="323" customFormat="1" x14ac:dyDescent="0.25">
      <c r="A436" s="102"/>
      <c r="B436" s="102"/>
      <c r="C436" s="102"/>
      <c r="D436" s="102"/>
      <c r="E436" s="102"/>
      <c r="F436" s="102"/>
      <c r="G436" s="102"/>
      <c r="AH436" s="324"/>
      <c r="AI436" s="324"/>
      <c r="AP436" s="324"/>
      <c r="AQ436" s="324"/>
      <c r="BD436" s="324"/>
      <c r="BE436" s="324"/>
      <c r="BF436" s="324"/>
      <c r="BG436" s="324"/>
      <c r="BH436" s="324"/>
      <c r="BI436" s="324"/>
      <c r="BJ436" s="324"/>
      <c r="BK436" s="324"/>
      <c r="BL436" s="324"/>
      <c r="BM436" s="324"/>
      <c r="BN436" s="324"/>
      <c r="BO436" s="324"/>
      <c r="BW436" s="325"/>
      <c r="BX436" s="325"/>
      <c r="BY436" s="325"/>
      <c r="BZ436" s="325"/>
      <c r="CA436" s="325"/>
      <c r="CB436" s="325"/>
      <c r="CC436" s="325"/>
      <c r="CD436" s="325"/>
      <c r="CE436" s="325"/>
      <c r="CF436" s="325"/>
      <c r="CG436" s="325"/>
      <c r="CH436" s="325"/>
    </row>
    <row r="437" spans="1:86" s="323" customFormat="1" x14ac:dyDescent="0.25">
      <c r="A437" s="102"/>
      <c r="B437" s="102"/>
      <c r="C437" s="102"/>
      <c r="D437" s="102"/>
      <c r="E437" s="102"/>
      <c r="F437" s="102"/>
      <c r="G437" s="102"/>
      <c r="AH437" s="324"/>
      <c r="AI437" s="324"/>
      <c r="AP437" s="324"/>
      <c r="AQ437" s="324"/>
      <c r="BD437" s="324"/>
      <c r="BE437" s="324"/>
      <c r="BF437" s="324"/>
      <c r="BG437" s="324"/>
      <c r="BH437" s="324"/>
      <c r="BI437" s="324"/>
      <c r="BJ437" s="324"/>
      <c r="BK437" s="324"/>
      <c r="BL437" s="324"/>
      <c r="BM437" s="324"/>
      <c r="BN437" s="324"/>
      <c r="BO437" s="324"/>
      <c r="BW437" s="325"/>
      <c r="BX437" s="325"/>
      <c r="BY437" s="325"/>
      <c r="BZ437" s="325"/>
      <c r="CA437" s="325"/>
      <c r="CB437" s="325"/>
      <c r="CC437" s="325"/>
      <c r="CD437" s="325"/>
      <c r="CE437" s="325"/>
      <c r="CF437" s="325"/>
      <c r="CG437" s="325"/>
      <c r="CH437" s="325"/>
    </row>
    <row r="438" spans="1:86" s="323" customFormat="1" x14ac:dyDescent="0.25">
      <c r="A438" s="102"/>
      <c r="B438" s="102"/>
      <c r="C438" s="102"/>
      <c r="D438" s="102"/>
      <c r="E438" s="102"/>
      <c r="F438" s="102"/>
      <c r="G438" s="102"/>
      <c r="AH438" s="324"/>
      <c r="AI438" s="324"/>
      <c r="AP438" s="324"/>
      <c r="AQ438" s="324"/>
      <c r="BD438" s="324"/>
      <c r="BE438" s="324"/>
      <c r="BF438" s="324"/>
      <c r="BG438" s="324"/>
      <c r="BH438" s="324"/>
      <c r="BI438" s="324"/>
      <c r="BJ438" s="324"/>
      <c r="BK438" s="324"/>
      <c r="BL438" s="324"/>
      <c r="BM438" s="324"/>
      <c r="BN438" s="324"/>
      <c r="BO438" s="324"/>
      <c r="BW438" s="325"/>
      <c r="BX438" s="325"/>
      <c r="BY438" s="325"/>
      <c r="BZ438" s="325"/>
      <c r="CA438" s="325"/>
      <c r="CB438" s="325"/>
      <c r="CC438" s="325"/>
      <c r="CD438" s="325"/>
      <c r="CE438" s="325"/>
      <c r="CF438" s="325"/>
      <c r="CG438" s="325"/>
      <c r="CH438" s="325"/>
    </row>
    <row r="439" spans="1:86" s="323" customFormat="1" x14ac:dyDescent="0.25">
      <c r="A439" s="102"/>
      <c r="B439" s="102"/>
      <c r="C439" s="102"/>
      <c r="D439" s="102"/>
      <c r="E439" s="102"/>
      <c r="F439" s="102"/>
      <c r="G439" s="102"/>
      <c r="AH439" s="324"/>
      <c r="AI439" s="324"/>
      <c r="AP439" s="324"/>
      <c r="AQ439" s="324"/>
      <c r="BD439" s="324"/>
      <c r="BE439" s="324"/>
      <c r="BF439" s="324"/>
      <c r="BG439" s="324"/>
      <c r="BH439" s="324"/>
      <c r="BI439" s="324"/>
      <c r="BJ439" s="324"/>
      <c r="BK439" s="324"/>
      <c r="BL439" s="324"/>
      <c r="BM439" s="324"/>
      <c r="BN439" s="324"/>
      <c r="BO439" s="324"/>
      <c r="BW439" s="325"/>
      <c r="BX439" s="325"/>
      <c r="BY439" s="325"/>
      <c r="BZ439" s="325"/>
      <c r="CA439" s="325"/>
      <c r="CB439" s="325"/>
      <c r="CC439" s="325"/>
      <c r="CD439" s="325"/>
      <c r="CE439" s="325"/>
      <c r="CF439" s="325"/>
      <c r="CG439" s="325"/>
      <c r="CH439" s="325"/>
    </row>
    <row r="440" spans="1:86" s="323" customFormat="1" x14ac:dyDescent="0.25">
      <c r="A440" s="102"/>
      <c r="B440" s="102"/>
      <c r="C440" s="102"/>
      <c r="D440" s="102"/>
      <c r="E440" s="102"/>
      <c r="F440" s="102"/>
      <c r="G440" s="102"/>
      <c r="AH440" s="324"/>
      <c r="AI440" s="324"/>
      <c r="AP440" s="324"/>
      <c r="AQ440" s="324"/>
      <c r="BD440" s="324"/>
      <c r="BE440" s="324"/>
      <c r="BF440" s="324"/>
      <c r="BG440" s="324"/>
      <c r="BH440" s="324"/>
      <c r="BI440" s="324"/>
      <c r="BJ440" s="324"/>
      <c r="BK440" s="324"/>
      <c r="BL440" s="324"/>
      <c r="BM440" s="324"/>
      <c r="BN440" s="324"/>
      <c r="BO440" s="324"/>
      <c r="BW440" s="325"/>
      <c r="BX440" s="325"/>
      <c r="BY440" s="325"/>
      <c r="BZ440" s="325"/>
      <c r="CA440" s="325"/>
      <c r="CB440" s="325"/>
      <c r="CC440" s="325"/>
      <c r="CD440" s="325"/>
      <c r="CE440" s="325"/>
      <c r="CF440" s="325"/>
      <c r="CG440" s="325"/>
      <c r="CH440" s="325"/>
    </row>
    <row r="441" spans="1:86" s="323" customFormat="1" x14ac:dyDescent="0.25">
      <c r="A441" s="102"/>
      <c r="B441" s="102"/>
      <c r="C441" s="102"/>
      <c r="D441" s="102"/>
      <c r="E441" s="102"/>
      <c r="F441" s="102"/>
      <c r="G441" s="102"/>
      <c r="AH441" s="324"/>
      <c r="AI441" s="324"/>
      <c r="AP441" s="324"/>
      <c r="AQ441" s="324"/>
      <c r="BD441" s="324"/>
      <c r="BE441" s="324"/>
      <c r="BF441" s="324"/>
      <c r="BG441" s="324"/>
      <c r="BH441" s="324"/>
      <c r="BI441" s="324"/>
      <c r="BJ441" s="324"/>
      <c r="BK441" s="324"/>
      <c r="BL441" s="324"/>
      <c r="BM441" s="324"/>
      <c r="BN441" s="324"/>
      <c r="BO441" s="324"/>
      <c r="BW441" s="325"/>
      <c r="BX441" s="325"/>
      <c r="BY441" s="325"/>
      <c r="BZ441" s="325"/>
      <c r="CA441" s="325"/>
      <c r="CB441" s="325"/>
      <c r="CC441" s="325"/>
      <c r="CD441" s="325"/>
      <c r="CE441" s="325"/>
      <c r="CF441" s="325"/>
      <c r="CG441" s="325"/>
      <c r="CH441" s="325"/>
    </row>
    <row r="442" spans="1:86" s="323" customFormat="1" x14ac:dyDescent="0.25">
      <c r="A442" s="102"/>
      <c r="B442" s="102"/>
      <c r="C442" s="102"/>
      <c r="D442" s="102"/>
      <c r="E442" s="102"/>
      <c r="F442" s="102"/>
      <c r="G442" s="102"/>
      <c r="AH442" s="324"/>
      <c r="AI442" s="324"/>
      <c r="AP442" s="324"/>
      <c r="AQ442" s="324"/>
      <c r="BD442" s="324"/>
      <c r="BE442" s="324"/>
      <c r="BF442" s="324"/>
      <c r="BG442" s="324"/>
      <c r="BH442" s="324"/>
      <c r="BI442" s="324"/>
      <c r="BJ442" s="324"/>
      <c r="BK442" s="324"/>
      <c r="BL442" s="324"/>
      <c r="BM442" s="324"/>
      <c r="BN442" s="324"/>
      <c r="BO442" s="324"/>
      <c r="BW442" s="325"/>
      <c r="BX442" s="325"/>
      <c r="BY442" s="325"/>
      <c r="BZ442" s="325"/>
      <c r="CA442" s="325"/>
      <c r="CB442" s="325"/>
      <c r="CC442" s="325"/>
      <c r="CD442" s="325"/>
      <c r="CE442" s="325"/>
      <c r="CF442" s="325"/>
      <c r="CG442" s="325"/>
      <c r="CH442" s="325"/>
    </row>
    <row r="443" spans="1:86" s="323" customFormat="1" x14ac:dyDescent="0.25">
      <c r="A443" s="102"/>
      <c r="B443" s="102"/>
      <c r="C443" s="102"/>
      <c r="D443" s="102"/>
      <c r="E443" s="102"/>
      <c r="F443" s="102"/>
      <c r="G443" s="102"/>
      <c r="AH443" s="324"/>
      <c r="AI443" s="324"/>
      <c r="AP443" s="324"/>
      <c r="AQ443" s="324"/>
      <c r="BD443" s="324"/>
      <c r="BE443" s="324"/>
      <c r="BF443" s="324"/>
      <c r="BG443" s="324"/>
      <c r="BH443" s="324"/>
      <c r="BI443" s="324"/>
      <c r="BJ443" s="324"/>
      <c r="BK443" s="324"/>
      <c r="BL443" s="324"/>
      <c r="BM443" s="324"/>
      <c r="BN443" s="324"/>
      <c r="BO443" s="324"/>
      <c r="BW443" s="325"/>
      <c r="BX443" s="325"/>
      <c r="BY443" s="325"/>
      <c r="BZ443" s="325"/>
      <c r="CA443" s="325"/>
      <c r="CB443" s="325"/>
      <c r="CC443" s="325"/>
      <c r="CD443" s="325"/>
      <c r="CE443" s="325"/>
      <c r="CF443" s="325"/>
      <c r="CG443" s="325"/>
      <c r="CH443" s="325"/>
    </row>
    <row r="444" spans="1:86" s="323" customFormat="1" x14ac:dyDescent="0.25">
      <c r="A444" s="102"/>
      <c r="B444" s="102"/>
      <c r="C444" s="102"/>
      <c r="D444" s="102"/>
      <c r="E444" s="102"/>
      <c r="F444" s="102"/>
      <c r="G444" s="102"/>
      <c r="AH444" s="324"/>
      <c r="AI444" s="324"/>
      <c r="AP444" s="324"/>
      <c r="AQ444" s="324"/>
      <c r="BD444" s="324"/>
      <c r="BE444" s="324"/>
      <c r="BF444" s="324"/>
      <c r="BG444" s="324"/>
      <c r="BH444" s="324"/>
      <c r="BI444" s="324"/>
      <c r="BJ444" s="324"/>
      <c r="BK444" s="324"/>
      <c r="BL444" s="324"/>
      <c r="BM444" s="324"/>
      <c r="BN444" s="324"/>
      <c r="BO444" s="324"/>
      <c r="BW444" s="325"/>
      <c r="BX444" s="325"/>
      <c r="BY444" s="325"/>
      <c r="BZ444" s="325"/>
      <c r="CA444" s="325"/>
      <c r="CB444" s="325"/>
      <c r="CC444" s="325"/>
      <c r="CD444" s="325"/>
      <c r="CE444" s="325"/>
      <c r="CF444" s="325"/>
      <c r="CG444" s="325"/>
      <c r="CH444" s="325"/>
    </row>
    <row r="445" spans="1:86" s="323" customFormat="1" x14ac:dyDescent="0.25">
      <c r="A445" s="102"/>
      <c r="B445" s="102"/>
      <c r="C445" s="102"/>
      <c r="D445" s="102"/>
      <c r="E445" s="102"/>
      <c r="F445" s="102"/>
      <c r="G445" s="102"/>
      <c r="AH445" s="324"/>
      <c r="AI445" s="324"/>
      <c r="AP445" s="324"/>
      <c r="AQ445" s="324"/>
      <c r="BD445" s="324"/>
      <c r="BE445" s="324"/>
      <c r="BF445" s="324"/>
      <c r="BG445" s="324"/>
      <c r="BH445" s="324"/>
      <c r="BI445" s="324"/>
      <c r="BJ445" s="324"/>
      <c r="BK445" s="324"/>
      <c r="BL445" s="324"/>
      <c r="BM445" s="324"/>
      <c r="BN445" s="324"/>
      <c r="BO445" s="324"/>
      <c r="BW445" s="325"/>
      <c r="BX445" s="325"/>
      <c r="BY445" s="325"/>
      <c r="BZ445" s="325"/>
      <c r="CA445" s="325"/>
      <c r="CB445" s="325"/>
      <c r="CC445" s="325"/>
      <c r="CD445" s="325"/>
      <c r="CE445" s="325"/>
      <c r="CF445" s="325"/>
      <c r="CG445" s="325"/>
      <c r="CH445" s="325"/>
    </row>
    <row r="446" spans="1:86" s="323" customFormat="1" x14ac:dyDescent="0.25">
      <c r="A446" s="102"/>
      <c r="B446" s="102"/>
      <c r="C446" s="102"/>
      <c r="D446" s="102"/>
      <c r="E446" s="102"/>
      <c r="F446" s="102"/>
      <c r="G446" s="102"/>
      <c r="AH446" s="324"/>
      <c r="AI446" s="324"/>
      <c r="AP446" s="324"/>
      <c r="AQ446" s="324"/>
      <c r="BD446" s="324"/>
      <c r="BE446" s="324"/>
      <c r="BF446" s="324"/>
      <c r="BG446" s="324"/>
      <c r="BH446" s="324"/>
      <c r="BI446" s="324"/>
      <c r="BJ446" s="324"/>
      <c r="BK446" s="324"/>
      <c r="BL446" s="324"/>
      <c r="BM446" s="324"/>
      <c r="BN446" s="324"/>
      <c r="BO446" s="324"/>
      <c r="BW446" s="325"/>
      <c r="BX446" s="325"/>
      <c r="BY446" s="325"/>
      <c r="BZ446" s="325"/>
      <c r="CA446" s="325"/>
      <c r="CB446" s="325"/>
      <c r="CC446" s="325"/>
      <c r="CD446" s="325"/>
      <c r="CE446" s="325"/>
      <c r="CF446" s="325"/>
      <c r="CG446" s="325"/>
      <c r="CH446" s="325"/>
    </row>
    <row r="447" spans="1:86" s="323" customFormat="1" x14ac:dyDescent="0.25">
      <c r="A447" s="102"/>
      <c r="B447" s="102"/>
      <c r="C447" s="102"/>
      <c r="D447" s="102"/>
      <c r="E447" s="102"/>
      <c r="F447" s="102"/>
      <c r="G447" s="102"/>
      <c r="AH447" s="324"/>
      <c r="AI447" s="324"/>
      <c r="AP447" s="324"/>
      <c r="AQ447" s="324"/>
      <c r="BD447" s="324"/>
      <c r="BE447" s="324"/>
      <c r="BF447" s="324"/>
      <c r="BG447" s="324"/>
      <c r="BH447" s="324"/>
      <c r="BI447" s="324"/>
      <c r="BJ447" s="324"/>
      <c r="BK447" s="324"/>
      <c r="BL447" s="324"/>
      <c r="BM447" s="324"/>
      <c r="BN447" s="324"/>
      <c r="BO447" s="324"/>
      <c r="BW447" s="325"/>
      <c r="BX447" s="325"/>
      <c r="BY447" s="325"/>
      <c r="BZ447" s="325"/>
      <c r="CA447" s="325"/>
      <c r="CB447" s="325"/>
      <c r="CC447" s="325"/>
      <c r="CD447" s="325"/>
      <c r="CE447" s="325"/>
      <c r="CF447" s="325"/>
      <c r="CG447" s="325"/>
      <c r="CH447" s="325"/>
    </row>
    <row r="448" spans="1:86" s="323" customFormat="1" x14ac:dyDescent="0.25">
      <c r="A448" s="102"/>
      <c r="B448" s="102"/>
      <c r="C448" s="102"/>
      <c r="D448" s="102"/>
      <c r="E448" s="102"/>
      <c r="F448" s="102"/>
      <c r="G448" s="102"/>
      <c r="AH448" s="324"/>
      <c r="AI448" s="324"/>
      <c r="AP448" s="324"/>
      <c r="AQ448" s="324"/>
      <c r="BD448" s="324"/>
      <c r="BE448" s="324"/>
      <c r="BF448" s="324"/>
      <c r="BG448" s="324"/>
      <c r="BH448" s="324"/>
      <c r="BI448" s="324"/>
      <c r="BJ448" s="324"/>
      <c r="BK448" s="324"/>
      <c r="BL448" s="324"/>
      <c r="BM448" s="324"/>
      <c r="BN448" s="324"/>
      <c r="BO448" s="324"/>
      <c r="BW448" s="325"/>
      <c r="BX448" s="325"/>
      <c r="BY448" s="325"/>
      <c r="BZ448" s="325"/>
      <c r="CA448" s="325"/>
      <c r="CB448" s="325"/>
      <c r="CC448" s="325"/>
      <c r="CD448" s="325"/>
      <c r="CE448" s="325"/>
      <c r="CF448" s="325"/>
      <c r="CG448" s="325"/>
      <c r="CH448" s="325"/>
    </row>
    <row r="449" spans="1:86" s="323" customFormat="1" x14ac:dyDescent="0.25">
      <c r="A449" s="102"/>
      <c r="B449" s="102"/>
      <c r="C449" s="102"/>
      <c r="D449" s="102"/>
      <c r="E449" s="102"/>
      <c r="F449" s="102"/>
      <c r="G449" s="102"/>
      <c r="AH449" s="324"/>
      <c r="AI449" s="324"/>
      <c r="AP449" s="324"/>
      <c r="AQ449" s="324"/>
      <c r="BD449" s="324"/>
      <c r="BE449" s="324"/>
      <c r="BF449" s="324"/>
      <c r="BG449" s="324"/>
      <c r="BH449" s="324"/>
      <c r="BI449" s="324"/>
      <c r="BJ449" s="324"/>
      <c r="BK449" s="324"/>
      <c r="BL449" s="324"/>
      <c r="BM449" s="324"/>
      <c r="BN449" s="324"/>
      <c r="BO449" s="324"/>
      <c r="BW449" s="325"/>
      <c r="BX449" s="325"/>
      <c r="BY449" s="325"/>
      <c r="BZ449" s="325"/>
      <c r="CA449" s="325"/>
      <c r="CB449" s="325"/>
      <c r="CC449" s="325"/>
      <c r="CD449" s="325"/>
      <c r="CE449" s="325"/>
      <c r="CF449" s="325"/>
      <c r="CG449" s="325"/>
      <c r="CH449" s="325"/>
    </row>
    <row r="450" spans="1:86" s="323" customFormat="1" x14ac:dyDescent="0.25">
      <c r="A450" s="102"/>
      <c r="B450" s="102"/>
      <c r="C450" s="102"/>
      <c r="D450" s="102"/>
      <c r="E450" s="102"/>
      <c r="F450" s="102"/>
      <c r="G450" s="102"/>
      <c r="AH450" s="324"/>
      <c r="AI450" s="324"/>
      <c r="AP450" s="324"/>
      <c r="AQ450" s="324"/>
      <c r="BD450" s="324"/>
      <c r="BE450" s="324"/>
      <c r="BF450" s="324"/>
      <c r="BG450" s="324"/>
      <c r="BH450" s="324"/>
      <c r="BI450" s="324"/>
      <c r="BJ450" s="324"/>
      <c r="BK450" s="324"/>
      <c r="BL450" s="324"/>
      <c r="BM450" s="324"/>
      <c r="BN450" s="324"/>
      <c r="BO450" s="324"/>
      <c r="BW450" s="325"/>
      <c r="BX450" s="325"/>
      <c r="BY450" s="325"/>
      <c r="BZ450" s="325"/>
      <c r="CA450" s="325"/>
      <c r="CB450" s="325"/>
      <c r="CC450" s="325"/>
      <c r="CD450" s="325"/>
      <c r="CE450" s="325"/>
      <c r="CF450" s="325"/>
      <c r="CG450" s="325"/>
      <c r="CH450" s="325"/>
    </row>
    <row r="451" spans="1:86" s="323" customFormat="1" x14ac:dyDescent="0.25">
      <c r="A451" s="102"/>
      <c r="B451" s="102"/>
      <c r="C451" s="102"/>
      <c r="D451" s="102"/>
      <c r="E451" s="102"/>
      <c r="F451" s="102"/>
      <c r="G451" s="102"/>
      <c r="AH451" s="324"/>
      <c r="AI451" s="324"/>
      <c r="AP451" s="324"/>
      <c r="AQ451" s="324"/>
      <c r="BD451" s="324"/>
      <c r="BE451" s="324"/>
      <c r="BF451" s="324"/>
      <c r="BG451" s="324"/>
      <c r="BH451" s="324"/>
      <c r="BI451" s="324"/>
      <c r="BJ451" s="324"/>
      <c r="BK451" s="324"/>
      <c r="BL451" s="324"/>
      <c r="BM451" s="324"/>
      <c r="BN451" s="324"/>
      <c r="BO451" s="324"/>
      <c r="BW451" s="325"/>
      <c r="BX451" s="325"/>
      <c r="BY451" s="325"/>
      <c r="BZ451" s="325"/>
      <c r="CA451" s="325"/>
      <c r="CB451" s="325"/>
      <c r="CC451" s="325"/>
      <c r="CD451" s="325"/>
      <c r="CE451" s="325"/>
      <c r="CF451" s="325"/>
      <c r="CG451" s="325"/>
      <c r="CH451" s="325"/>
    </row>
    <row r="452" spans="1:86" s="323" customFormat="1" x14ac:dyDescent="0.25">
      <c r="A452" s="102"/>
      <c r="B452" s="102"/>
      <c r="C452" s="102"/>
      <c r="D452" s="102"/>
      <c r="E452" s="102"/>
      <c r="F452" s="102"/>
      <c r="G452" s="102"/>
      <c r="AH452" s="324"/>
      <c r="AI452" s="324"/>
      <c r="AP452" s="324"/>
      <c r="AQ452" s="324"/>
      <c r="BD452" s="324"/>
      <c r="BE452" s="324"/>
      <c r="BF452" s="324"/>
      <c r="BG452" s="324"/>
      <c r="BH452" s="324"/>
      <c r="BI452" s="324"/>
      <c r="BJ452" s="324"/>
      <c r="BK452" s="324"/>
      <c r="BL452" s="324"/>
      <c r="BM452" s="324"/>
      <c r="BN452" s="324"/>
      <c r="BO452" s="324"/>
      <c r="BW452" s="325"/>
      <c r="BX452" s="325"/>
      <c r="BY452" s="325"/>
      <c r="BZ452" s="325"/>
      <c r="CA452" s="325"/>
      <c r="CB452" s="325"/>
      <c r="CC452" s="325"/>
      <c r="CD452" s="325"/>
      <c r="CE452" s="325"/>
      <c r="CF452" s="325"/>
      <c r="CG452" s="325"/>
      <c r="CH452" s="325"/>
    </row>
    <row r="453" spans="1:86" s="323" customFormat="1" x14ac:dyDescent="0.25">
      <c r="A453" s="102"/>
      <c r="B453" s="102"/>
      <c r="C453" s="102"/>
      <c r="D453" s="102"/>
      <c r="E453" s="102"/>
      <c r="F453" s="102"/>
      <c r="G453" s="102"/>
      <c r="AH453" s="324"/>
      <c r="AI453" s="324"/>
      <c r="AP453" s="324"/>
      <c r="AQ453" s="324"/>
      <c r="BD453" s="324"/>
      <c r="BE453" s="324"/>
      <c r="BF453" s="324"/>
      <c r="BG453" s="324"/>
      <c r="BH453" s="324"/>
      <c r="BI453" s="324"/>
      <c r="BJ453" s="324"/>
      <c r="BK453" s="324"/>
      <c r="BL453" s="324"/>
      <c r="BM453" s="324"/>
      <c r="BN453" s="324"/>
      <c r="BO453" s="324"/>
      <c r="BW453" s="325"/>
      <c r="BX453" s="325"/>
      <c r="BY453" s="325"/>
      <c r="BZ453" s="325"/>
      <c r="CA453" s="325"/>
      <c r="CB453" s="325"/>
      <c r="CC453" s="325"/>
      <c r="CD453" s="325"/>
      <c r="CE453" s="325"/>
      <c r="CF453" s="325"/>
      <c r="CG453" s="325"/>
      <c r="CH453" s="325"/>
    </row>
    <row r="454" spans="1:86" s="323" customFormat="1" x14ac:dyDescent="0.25">
      <c r="A454" s="102"/>
      <c r="B454" s="102"/>
      <c r="C454" s="102"/>
      <c r="D454" s="102"/>
      <c r="E454" s="102"/>
      <c r="F454" s="102"/>
      <c r="G454" s="102"/>
      <c r="AH454" s="324"/>
      <c r="AI454" s="324"/>
      <c r="AP454" s="324"/>
      <c r="AQ454" s="324"/>
      <c r="BD454" s="324"/>
      <c r="BE454" s="324"/>
      <c r="BF454" s="324"/>
      <c r="BG454" s="324"/>
      <c r="BH454" s="324"/>
      <c r="BI454" s="324"/>
      <c r="BJ454" s="324"/>
      <c r="BK454" s="324"/>
      <c r="BL454" s="324"/>
      <c r="BM454" s="324"/>
      <c r="BN454" s="324"/>
      <c r="BO454" s="324"/>
      <c r="BW454" s="325"/>
      <c r="BX454" s="325"/>
      <c r="BY454" s="325"/>
      <c r="BZ454" s="325"/>
      <c r="CA454" s="325"/>
      <c r="CB454" s="325"/>
      <c r="CC454" s="325"/>
      <c r="CD454" s="325"/>
      <c r="CE454" s="325"/>
      <c r="CF454" s="325"/>
      <c r="CG454" s="325"/>
      <c r="CH454" s="325"/>
    </row>
    <row r="455" spans="1:86" s="323" customFormat="1" x14ac:dyDescent="0.25">
      <c r="A455" s="102"/>
      <c r="B455" s="102"/>
      <c r="C455" s="102"/>
      <c r="D455" s="102"/>
      <c r="E455" s="102"/>
      <c r="F455" s="102"/>
      <c r="G455" s="102"/>
      <c r="AH455" s="324"/>
      <c r="AI455" s="324"/>
      <c r="AP455" s="324"/>
      <c r="AQ455" s="324"/>
      <c r="BD455" s="324"/>
      <c r="BE455" s="324"/>
      <c r="BF455" s="324"/>
      <c r="BG455" s="324"/>
      <c r="BH455" s="324"/>
      <c r="BI455" s="324"/>
      <c r="BJ455" s="324"/>
      <c r="BK455" s="324"/>
      <c r="BL455" s="324"/>
      <c r="BM455" s="324"/>
      <c r="BN455" s="324"/>
      <c r="BO455" s="324"/>
      <c r="BW455" s="325"/>
      <c r="BX455" s="325"/>
      <c r="BY455" s="325"/>
      <c r="BZ455" s="325"/>
      <c r="CA455" s="325"/>
      <c r="CB455" s="325"/>
      <c r="CC455" s="325"/>
      <c r="CD455" s="325"/>
      <c r="CE455" s="325"/>
      <c r="CF455" s="325"/>
      <c r="CG455" s="325"/>
      <c r="CH455" s="325"/>
    </row>
    <row r="456" spans="1:86" s="323" customFormat="1" x14ac:dyDescent="0.25">
      <c r="A456" s="102"/>
      <c r="B456" s="102"/>
      <c r="C456" s="102"/>
      <c r="D456" s="102"/>
      <c r="E456" s="102"/>
      <c r="F456" s="102"/>
      <c r="G456" s="102"/>
      <c r="AH456" s="324"/>
      <c r="AI456" s="324"/>
      <c r="AP456" s="324"/>
      <c r="AQ456" s="324"/>
      <c r="BD456" s="324"/>
      <c r="BE456" s="324"/>
      <c r="BF456" s="324"/>
      <c r="BG456" s="324"/>
      <c r="BH456" s="324"/>
      <c r="BI456" s="324"/>
      <c r="BJ456" s="324"/>
      <c r="BK456" s="324"/>
      <c r="BL456" s="324"/>
      <c r="BM456" s="324"/>
      <c r="BN456" s="324"/>
      <c r="BO456" s="324"/>
      <c r="BW456" s="325"/>
      <c r="BX456" s="325"/>
      <c r="BY456" s="325"/>
      <c r="BZ456" s="325"/>
      <c r="CA456" s="325"/>
      <c r="CB456" s="325"/>
      <c r="CC456" s="325"/>
      <c r="CD456" s="325"/>
      <c r="CE456" s="325"/>
      <c r="CF456" s="325"/>
      <c r="CG456" s="325"/>
      <c r="CH456" s="325"/>
    </row>
    <row r="457" spans="1:86" s="323" customFormat="1" x14ac:dyDescent="0.25">
      <c r="A457" s="102"/>
      <c r="B457" s="102"/>
      <c r="C457" s="102"/>
      <c r="D457" s="102"/>
      <c r="E457" s="102"/>
      <c r="F457" s="102"/>
      <c r="G457" s="102"/>
      <c r="AH457" s="324"/>
      <c r="AI457" s="324"/>
      <c r="AP457" s="324"/>
      <c r="AQ457" s="324"/>
      <c r="BD457" s="324"/>
      <c r="BE457" s="324"/>
      <c r="BF457" s="324"/>
      <c r="BG457" s="324"/>
      <c r="BH457" s="324"/>
      <c r="BI457" s="324"/>
      <c r="BJ457" s="324"/>
      <c r="BK457" s="324"/>
      <c r="BL457" s="324"/>
      <c r="BM457" s="324"/>
      <c r="BN457" s="324"/>
      <c r="BO457" s="324"/>
      <c r="BW457" s="325"/>
      <c r="BX457" s="325"/>
      <c r="BY457" s="325"/>
      <c r="BZ457" s="325"/>
      <c r="CA457" s="325"/>
      <c r="CB457" s="325"/>
      <c r="CC457" s="325"/>
      <c r="CD457" s="325"/>
      <c r="CE457" s="325"/>
      <c r="CF457" s="325"/>
      <c r="CG457" s="325"/>
      <c r="CH457" s="325"/>
    </row>
    <row r="458" spans="1:86" s="323" customFormat="1" x14ac:dyDescent="0.25">
      <c r="A458" s="102"/>
      <c r="B458" s="102"/>
      <c r="C458" s="102"/>
      <c r="D458" s="102"/>
      <c r="E458" s="102"/>
      <c r="F458" s="102"/>
      <c r="G458" s="102"/>
      <c r="AH458" s="324"/>
      <c r="AI458" s="324"/>
      <c r="AP458" s="324"/>
      <c r="AQ458" s="324"/>
      <c r="BD458" s="324"/>
      <c r="BE458" s="324"/>
      <c r="BF458" s="324"/>
      <c r="BG458" s="324"/>
      <c r="BH458" s="324"/>
      <c r="BI458" s="324"/>
      <c r="BJ458" s="324"/>
      <c r="BK458" s="324"/>
      <c r="BL458" s="324"/>
      <c r="BM458" s="324"/>
      <c r="BN458" s="324"/>
      <c r="BO458" s="324"/>
      <c r="BW458" s="325"/>
      <c r="BX458" s="325"/>
      <c r="BY458" s="325"/>
      <c r="BZ458" s="325"/>
      <c r="CA458" s="325"/>
      <c r="CB458" s="325"/>
      <c r="CC458" s="325"/>
      <c r="CD458" s="325"/>
      <c r="CE458" s="325"/>
      <c r="CF458" s="325"/>
      <c r="CG458" s="325"/>
      <c r="CH458" s="325"/>
    </row>
    <row r="459" spans="1:86" s="323" customFormat="1" x14ac:dyDescent="0.25">
      <c r="A459" s="102"/>
      <c r="B459" s="102"/>
      <c r="C459" s="102"/>
      <c r="D459" s="102"/>
      <c r="E459" s="102"/>
      <c r="F459" s="102"/>
      <c r="G459" s="102"/>
      <c r="AH459" s="324"/>
      <c r="AI459" s="324"/>
      <c r="AP459" s="324"/>
      <c r="AQ459" s="324"/>
      <c r="BD459" s="324"/>
      <c r="BE459" s="324"/>
      <c r="BF459" s="324"/>
      <c r="BG459" s="324"/>
      <c r="BH459" s="324"/>
      <c r="BI459" s="324"/>
      <c r="BJ459" s="324"/>
      <c r="BK459" s="324"/>
      <c r="BL459" s="324"/>
      <c r="BM459" s="324"/>
      <c r="BN459" s="324"/>
      <c r="BO459" s="324"/>
      <c r="BW459" s="325"/>
      <c r="BX459" s="325"/>
      <c r="BY459" s="325"/>
      <c r="BZ459" s="325"/>
      <c r="CA459" s="325"/>
      <c r="CB459" s="325"/>
      <c r="CC459" s="325"/>
      <c r="CD459" s="325"/>
      <c r="CE459" s="325"/>
      <c r="CF459" s="325"/>
      <c r="CG459" s="325"/>
      <c r="CH459" s="325"/>
    </row>
    <row r="460" spans="1:86" s="323" customFormat="1" x14ac:dyDescent="0.25">
      <c r="A460" s="102"/>
      <c r="B460" s="102"/>
      <c r="C460" s="102"/>
      <c r="D460" s="102"/>
      <c r="E460" s="102"/>
      <c r="F460" s="102"/>
      <c r="G460" s="102"/>
      <c r="AH460" s="324"/>
      <c r="AI460" s="324"/>
      <c r="AP460" s="324"/>
      <c r="AQ460" s="324"/>
      <c r="BD460" s="324"/>
      <c r="BE460" s="324"/>
      <c r="BF460" s="324"/>
      <c r="BG460" s="324"/>
      <c r="BH460" s="324"/>
      <c r="BI460" s="324"/>
      <c r="BJ460" s="324"/>
      <c r="BK460" s="324"/>
      <c r="BL460" s="324"/>
      <c r="BM460" s="324"/>
      <c r="BN460" s="324"/>
      <c r="BO460" s="324"/>
      <c r="BW460" s="325"/>
      <c r="BX460" s="325"/>
      <c r="BY460" s="325"/>
      <c r="BZ460" s="325"/>
      <c r="CA460" s="325"/>
      <c r="CB460" s="325"/>
      <c r="CC460" s="325"/>
      <c r="CD460" s="325"/>
      <c r="CE460" s="325"/>
      <c r="CF460" s="325"/>
      <c r="CG460" s="325"/>
      <c r="CH460" s="325"/>
    </row>
    <row r="461" spans="1:86" s="323" customFormat="1" x14ac:dyDescent="0.25">
      <c r="A461" s="102"/>
      <c r="B461" s="102"/>
      <c r="C461" s="102"/>
      <c r="D461" s="102"/>
      <c r="E461" s="102"/>
      <c r="F461" s="102"/>
      <c r="G461" s="102"/>
      <c r="AH461" s="324"/>
      <c r="AI461" s="324"/>
      <c r="AP461" s="324"/>
      <c r="AQ461" s="324"/>
      <c r="BD461" s="324"/>
      <c r="BE461" s="324"/>
      <c r="BF461" s="324"/>
      <c r="BG461" s="324"/>
      <c r="BH461" s="324"/>
      <c r="BI461" s="324"/>
      <c r="BJ461" s="324"/>
      <c r="BK461" s="324"/>
      <c r="BL461" s="324"/>
      <c r="BM461" s="324"/>
      <c r="BN461" s="324"/>
      <c r="BO461" s="324"/>
      <c r="BW461" s="325"/>
      <c r="BX461" s="325"/>
      <c r="BY461" s="325"/>
      <c r="BZ461" s="325"/>
      <c r="CA461" s="325"/>
      <c r="CB461" s="325"/>
      <c r="CC461" s="325"/>
      <c r="CD461" s="325"/>
      <c r="CE461" s="325"/>
      <c r="CF461" s="325"/>
      <c r="CG461" s="325"/>
      <c r="CH461" s="325"/>
    </row>
    <row r="462" spans="1:86" s="323" customFormat="1" x14ac:dyDescent="0.25">
      <c r="A462" s="102"/>
      <c r="B462" s="102"/>
      <c r="C462" s="102"/>
      <c r="D462" s="102"/>
      <c r="E462" s="102"/>
      <c r="F462" s="102"/>
      <c r="G462" s="102"/>
      <c r="AH462" s="324"/>
      <c r="AI462" s="324"/>
      <c r="AP462" s="324"/>
      <c r="AQ462" s="324"/>
      <c r="BD462" s="324"/>
      <c r="BE462" s="324"/>
      <c r="BF462" s="324"/>
      <c r="BG462" s="324"/>
      <c r="BH462" s="324"/>
      <c r="BI462" s="324"/>
      <c r="BJ462" s="324"/>
      <c r="BK462" s="324"/>
      <c r="BL462" s="324"/>
      <c r="BM462" s="324"/>
      <c r="BN462" s="324"/>
      <c r="BO462" s="324"/>
      <c r="BW462" s="325"/>
      <c r="BX462" s="325"/>
      <c r="BY462" s="325"/>
      <c r="BZ462" s="325"/>
      <c r="CA462" s="325"/>
      <c r="CB462" s="325"/>
      <c r="CC462" s="325"/>
      <c r="CD462" s="325"/>
      <c r="CE462" s="325"/>
      <c r="CF462" s="325"/>
      <c r="CG462" s="325"/>
      <c r="CH462" s="325"/>
    </row>
    <row r="463" spans="1:86" s="323" customFormat="1" x14ac:dyDescent="0.25">
      <c r="A463" s="102"/>
      <c r="B463" s="102"/>
      <c r="C463" s="102"/>
      <c r="D463" s="102"/>
      <c r="E463" s="102"/>
      <c r="F463" s="102"/>
      <c r="G463" s="102"/>
      <c r="AH463" s="324"/>
      <c r="AI463" s="324"/>
      <c r="AP463" s="324"/>
      <c r="AQ463" s="324"/>
      <c r="BD463" s="324"/>
      <c r="BE463" s="324"/>
      <c r="BF463" s="324"/>
      <c r="BG463" s="324"/>
      <c r="BH463" s="324"/>
      <c r="BI463" s="324"/>
      <c r="BJ463" s="324"/>
      <c r="BK463" s="324"/>
      <c r="BL463" s="324"/>
      <c r="BM463" s="324"/>
      <c r="BN463" s="324"/>
      <c r="BO463" s="324"/>
      <c r="BW463" s="325"/>
      <c r="BX463" s="325"/>
      <c r="BY463" s="325"/>
      <c r="BZ463" s="325"/>
      <c r="CA463" s="325"/>
      <c r="CB463" s="325"/>
      <c r="CC463" s="325"/>
      <c r="CD463" s="325"/>
      <c r="CE463" s="325"/>
      <c r="CF463" s="325"/>
      <c r="CG463" s="325"/>
      <c r="CH463" s="325"/>
    </row>
    <row r="464" spans="1:86" s="323" customFormat="1" x14ac:dyDescent="0.25">
      <c r="A464" s="102"/>
      <c r="B464" s="102"/>
      <c r="C464" s="102"/>
      <c r="D464" s="102"/>
      <c r="E464" s="102"/>
      <c r="F464" s="102"/>
      <c r="G464" s="102"/>
      <c r="AH464" s="324"/>
      <c r="AI464" s="324"/>
      <c r="AP464" s="324"/>
      <c r="AQ464" s="324"/>
      <c r="BD464" s="324"/>
      <c r="BE464" s="324"/>
      <c r="BF464" s="324"/>
      <c r="BG464" s="324"/>
      <c r="BH464" s="324"/>
      <c r="BI464" s="324"/>
      <c r="BJ464" s="324"/>
      <c r="BK464" s="324"/>
      <c r="BL464" s="324"/>
      <c r="BM464" s="324"/>
      <c r="BN464" s="324"/>
      <c r="BO464" s="324"/>
      <c r="BW464" s="325"/>
      <c r="BX464" s="325"/>
      <c r="BY464" s="325"/>
      <c r="BZ464" s="325"/>
      <c r="CA464" s="325"/>
      <c r="CB464" s="325"/>
      <c r="CC464" s="325"/>
      <c r="CD464" s="325"/>
      <c r="CE464" s="325"/>
      <c r="CF464" s="325"/>
      <c r="CG464" s="325"/>
      <c r="CH464" s="325"/>
    </row>
    <row r="465" spans="1:86" s="323" customFormat="1" x14ac:dyDescent="0.25">
      <c r="A465" s="102"/>
      <c r="B465" s="102"/>
      <c r="C465" s="102"/>
      <c r="D465" s="102"/>
      <c r="E465" s="102"/>
      <c r="F465" s="102"/>
      <c r="G465" s="102"/>
      <c r="AH465" s="324"/>
      <c r="AI465" s="324"/>
      <c r="AP465" s="324"/>
      <c r="AQ465" s="324"/>
      <c r="BD465" s="324"/>
      <c r="BE465" s="324"/>
      <c r="BF465" s="324"/>
      <c r="BG465" s="324"/>
      <c r="BH465" s="324"/>
      <c r="BI465" s="324"/>
      <c r="BJ465" s="324"/>
      <c r="BK465" s="324"/>
      <c r="BL465" s="324"/>
      <c r="BM465" s="324"/>
      <c r="BN465" s="324"/>
      <c r="BO465" s="324"/>
      <c r="BW465" s="325"/>
      <c r="BX465" s="325"/>
      <c r="BY465" s="325"/>
      <c r="BZ465" s="325"/>
      <c r="CA465" s="325"/>
      <c r="CB465" s="325"/>
      <c r="CC465" s="325"/>
      <c r="CD465" s="325"/>
      <c r="CE465" s="325"/>
      <c r="CF465" s="325"/>
      <c r="CG465" s="325"/>
      <c r="CH465" s="325"/>
    </row>
    <row r="466" spans="1:86" s="323" customFormat="1" x14ac:dyDescent="0.25">
      <c r="A466" s="102"/>
      <c r="B466" s="102"/>
      <c r="C466" s="102"/>
      <c r="D466" s="102"/>
      <c r="E466" s="102"/>
      <c r="F466" s="102"/>
      <c r="G466" s="102"/>
      <c r="AH466" s="324"/>
      <c r="AI466" s="324"/>
      <c r="AP466" s="324"/>
      <c r="AQ466" s="324"/>
      <c r="BD466" s="324"/>
      <c r="BE466" s="324"/>
      <c r="BF466" s="324"/>
      <c r="BG466" s="324"/>
      <c r="BH466" s="324"/>
      <c r="BI466" s="324"/>
      <c r="BJ466" s="324"/>
      <c r="BK466" s="324"/>
      <c r="BL466" s="324"/>
      <c r="BM466" s="324"/>
      <c r="BN466" s="324"/>
      <c r="BO466" s="324"/>
      <c r="BW466" s="325"/>
      <c r="BX466" s="325"/>
      <c r="BY466" s="325"/>
      <c r="BZ466" s="325"/>
      <c r="CA466" s="325"/>
      <c r="CB466" s="325"/>
      <c r="CC466" s="325"/>
      <c r="CD466" s="325"/>
      <c r="CE466" s="325"/>
      <c r="CF466" s="325"/>
      <c r="CG466" s="325"/>
      <c r="CH466" s="325"/>
    </row>
    <row r="467" spans="1:86" s="323" customFormat="1" x14ac:dyDescent="0.25">
      <c r="A467" s="102"/>
      <c r="B467" s="102"/>
      <c r="C467" s="102"/>
      <c r="D467" s="102"/>
      <c r="E467" s="102"/>
      <c r="F467" s="102"/>
      <c r="G467" s="102"/>
      <c r="AH467" s="324"/>
      <c r="AI467" s="324"/>
      <c r="AP467" s="324"/>
      <c r="AQ467" s="324"/>
      <c r="BD467" s="324"/>
      <c r="BE467" s="324"/>
      <c r="BF467" s="324"/>
      <c r="BG467" s="324"/>
      <c r="BH467" s="324"/>
      <c r="BI467" s="324"/>
      <c r="BJ467" s="324"/>
      <c r="BK467" s="324"/>
      <c r="BL467" s="324"/>
      <c r="BM467" s="324"/>
      <c r="BN467" s="324"/>
      <c r="BO467" s="324"/>
      <c r="BW467" s="325"/>
      <c r="BX467" s="325"/>
      <c r="BY467" s="325"/>
      <c r="BZ467" s="325"/>
      <c r="CA467" s="325"/>
      <c r="CB467" s="325"/>
      <c r="CC467" s="325"/>
      <c r="CD467" s="325"/>
      <c r="CE467" s="325"/>
      <c r="CF467" s="325"/>
      <c r="CG467" s="325"/>
      <c r="CH467" s="325"/>
    </row>
    <row r="468" spans="1:86" s="323" customFormat="1" x14ac:dyDescent="0.25">
      <c r="A468" s="102"/>
      <c r="B468" s="102"/>
      <c r="C468" s="102"/>
      <c r="D468" s="102"/>
      <c r="E468" s="102"/>
      <c r="F468" s="102"/>
      <c r="G468" s="102"/>
      <c r="AH468" s="324"/>
      <c r="AI468" s="324"/>
      <c r="AP468" s="324"/>
      <c r="AQ468" s="324"/>
      <c r="BD468" s="324"/>
      <c r="BE468" s="324"/>
      <c r="BF468" s="324"/>
      <c r="BG468" s="324"/>
      <c r="BH468" s="324"/>
      <c r="BI468" s="324"/>
      <c r="BJ468" s="324"/>
      <c r="BK468" s="324"/>
      <c r="BL468" s="324"/>
      <c r="BM468" s="324"/>
      <c r="BN468" s="324"/>
      <c r="BO468" s="324"/>
      <c r="BW468" s="325"/>
      <c r="BX468" s="325"/>
      <c r="BY468" s="325"/>
      <c r="BZ468" s="325"/>
      <c r="CA468" s="325"/>
      <c r="CB468" s="325"/>
      <c r="CC468" s="325"/>
      <c r="CD468" s="325"/>
      <c r="CE468" s="325"/>
      <c r="CF468" s="325"/>
      <c r="CG468" s="325"/>
      <c r="CH468" s="325"/>
    </row>
    <row r="469" spans="1:86" s="323" customFormat="1" x14ac:dyDescent="0.25">
      <c r="A469" s="102"/>
      <c r="B469" s="102"/>
      <c r="C469" s="102"/>
      <c r="D469" s="102"/>
      <c r="E469" s="102"/>
      <c r="F469" s="102"/>
      <c r="G469" s="102"/>
      <c r="AH469" s="324"/>
      <c r="AI469" s="324"/>
      <c r="AP469" s="324"/>
      <c r="AQ469" s="324"/>
      <c r="BD469" s="324"/>
      <c r="BE469" s="324"/>
      <c r="BF469" s="324"/>
      <c r="BG469" s="324"/>
      <c r="BH469" s="324"/>
      <c r="BI469" s="324"/>
      <c r="BJ469" s="324"/>
      <c r="BK469" s="324"/>
      <c r="BL469" s="324"/>
      <c r="BM469" s="324"/>
      <c r="BN469" s="324"/>
      <c r="BO469" s="324"/>
      <c r="BW469" s="325"/>
      <c r="BX469" s="325"/>
      <c r="BY469" s="325"/>
      <c r="BZ469" s="325"/>
      <c r="CA469" s="325"/>
      <c r="CB469" s="325"/>
      <c r="CC469" s="325"/>
      <c r="CD469" s="325"/>
      <c r="CE469" s="325"/>
      <c r="CF469" s="325"/>
      <c r="CG469" s="325"/>
      <c r="CH469" s="325"/>
    </row>
    <row r="470" spans="1:86" s="323" customFormat="1" x14ac:dyDescent="0.25">
      <c r="A470" s="102"/>
      <c r="B470" s="102"/>
      <c r="C470" s="102"/>
      <c r="D470" s="102"/>
      <c r="E470" s="102"/>
      <c r="F470" s="102"/>
      <c r="G470" s="102"/>
      <c r="AH470" s="324"/>
      <c r="AI470" s="324"/>
      <c r="AP470" s="324"/>
      <c r="AQ470" s="324"/>
      <c r="BD470" s="324"/>
      <c r="BE470" s="324"/>
      <c r="BF470" s="324"/>
      <c r="BG470" s="324"/>
      <c r="BH470" s="324"/>
      <c r="BI470" s="324"/>
      <c r="BJ470" s="324"/>
      <c r="BK470" s="324"/>
      <c r="BL470" s="324"/>
      <c r="BM470" s="324"/>
      <c r="BN470" s="324"/>
      <c r="BO470" s="324"/>
      <c r="BW470" s="325"/>
      <c r="BX470" s="325"/>
      <c r="BY470" s="325"/>
      <c r="BZ470" s="325"/>
      <c r="CA470" s="325"/>
      <c r="CB470" s="325"/>
      <c r="CC470" s="325"/>
      <c r="CD470" s="325"/>
      <c r="CE470" s="325"/>
      <c r="CF470" s="325"/>
      <c r="CG470" s="325"/>
      <c r="CH470" s="325"/>
    </row>
    <row r="471" spans="1:86" s="323" customFormat="1" x14ac:dyDescent="0.25">
      <c r="A471" s="102"/>
      <c r="B471" s="102"/>
      <c r="C471" s="102"/>
      <c r="D471" s="102"/>
      <c r="E471" s="102"/>
      <c r="F471" s="102"/>
      <c r="G471" s="102"/>
      <c r="AH471" s="324"/>
      <c r="AI471" s="324"/>
      <c r="AP471" s="324"/>
      <c r="AQ471" s="324"/>
      <c r="BD471" s="324"/>
      <c r="BE471" s="324"/>
      <c r="BF471" s="324"/>
      <c r="BG471" s="324"/>
      <c r="BH471" s="324"/>
      <c r="BI471" s="324"/>
      <c r="BJ471" s="324"/>
      <c r="BK471" s="324"/>
      <c r="BL471" s="324"/>
      <c r="BM471" s="324"/>
      <c r="BN471" s="324"/>
      <c r="BO471" s="324"/>
      <c r="BW471" s="325"/>
      <c r="BX471" s="325"/>
      <c r="BY471" s="325"/>
      <c r="BZ471" s="325"/>
      <c r="CA471" s="325"/>
      <c r="CB471" s="325"/>
      <c r="CC471" s="325"/>
      <c r="CD471" s="325"/>
      <c r="CE471" s="325"/>
      <c r="CF471" s="325"/>
      <c r="CG471" s="325"/>
      <c r="CH471" s="325"/>
    </row>
    <row r="472" spans="1:86" s="323" customFormat="1" x14ac:dyDescent="0.25">
      <c r="A472" s="102"/>
      <c r="B472" s="102"/>
      <c r="C472" s="102"/>
      <c r="D472" s="102"/>
      <c r="E472" s="102"/>
      <c r="F472" s="102"/>
      <c r="G472" s="102"/>
      <c r="AH472" s="324"/>
      <c r="AI472" s="324"/>
      <c r="AP472" s="324"/>
      <c r="AQ472" s="324"/>
      <c r="BD472" s="324"/>
      <c r="BE472" s="324"/>
      <c r="BF472" s="324"/>
      <c r="BG472" s="324"/>
      <c r="BH472" s="324"/>
      <c r="BI472" s="324"/>
      <c r="BJ472" s="324"/>
      <c r="BK472" s="324"/>
      <c r="BL472" s="324"/>
      <c r="BM472" s="324"/>
      <c r="BN472" s="324"/>
      <c r="BO472" s="324"/>
      <c r="BW472" s="325"/>
      <c r="BX472" s="325"/>
      <c r="BY472" s="325"/>
      <c r="BZ472" s="325"/>
      <c r="CA472" s="325"/>
      <c r="CB472" s="325"/>
      <c r="CC472" s="325"/>
      <c r="CD472" s="325"/>
      <c r="CE472" s="325"/>
      <c r="CF472" s="325"/>
      <c r="CG472" s="325"/>
      <c r="CH472" s="325"/>
    </row>
    <row r="473" spans="1:86" s="323" customFormat="1" x14ac:dyDescent="0.25">
      <c r="A473" s="102"/>
      <c r="B473" s="102"/>
      <c r="C473" s="102"/>
      <c r="D473" s="102"/>
      <c r="E473" s="102"/>
      <c r="F473" s="102"/>
      <c r="G473" s="102"/>
      <c r="AH473" s="324"/>
      <c r="AI473" s="324"/>
      <c r="AP473" s="324"/>
      <c r="AQ473" s="324"/>
      <c r="BD473" s="324"/>
      <c r="BE473" s="324"/>
      <c r="BF473" s="324"/>
      <c r="BG473" s="324"/>
      <c r="BH473" s="324"/>
      <c r="BI473" s="324"/>
      <c r="BJ473" s="324"/>
      <c r="BK473" s="324"/>
      <c r="BL473" s="324"/>
      <c r="BM473" s="324"/>
      <c r="BN473" s="324"/>
      <c r="BO473" s="324"/>
      <c r="BW473" s="325"/>
      <c r="BX473" s="325"/>
      <c r="BY473" s="325"/>
      <c r="BZ473" s="325"/>
      <c r="CA473" s="325"/>
      <c r="CB473" s="325"/>
      <c r="CC473" s="325"/>
      <c r="CD473" s="325"/>
      <c r="CE473" s="325"/>
      <c r="CF473" s="325"/>
      <c r="CG473" s="325"/>
      <c r="CH473" s="325"/>
    </row>
    <row r="474" spans="1:86" s="323" customFormat="1" x14ac:dyDescent="0.25">
      <c r="A474" s="102"/>
      <c r="B474" s="102"/>
      <c r="C474" s="102"/>
      <c r="D474" s="102"/>
      <c r="E474" s="102"/>
      <c r="F474" s="102"/>
      <c r="G474" s="102"/>
      <c r="AH474" s="324"/>
      <c r="AI474" s="324"/>
      <c r="AP474" s="324"/>
      <c r="AQ474" s="324"/>
      <c r="BD474" s="324"/>
      <c r="BE474" s="324"/>
      <c r="BF474" s="324"/>
      <c r="BG474" s="324"/>
      <c r="BH474" s="324"/>
      <c r="BI474" s="324"/>
      <c r="BJ474" s="324"/>
      <c r="BK474" s="324"/>
      <c r="BL474" s="324"/>
      <c r="BM474" s="324"/>
      <c r="BN474" s="324"/>
      <c r="BO474" s="324"/>
      <c r="BW474" s="325"/>
      <c r="BX474" s="325"/>
      <c r="BY474" s="325"/>
      <c r="BZ474" s="325"/>
      <c r="CA474" s="325"/>
      <c r="CB474" s="325"/>
      <c r="CC474" s="325"/>
      <c r="CD474" s="325"/>
      <c r="CE474" s="325"/>
      <c r="CF474" s="325"/>
      <c r="CG474" s="325"/>
      <c r="CH474" s="325"/>
    </row>
    <row r="475" spans="1:86" s="323" customFormat="1" x14ac:dyDescent="0.25">
      <c r="A475" s="102"/>
      <c r="B475" s="102"/>
      <c r="C475" s="102"/>
      <c r="D475" s="102"/>
      <c r="E475" s="102"/>
      <c r="F475" s="102"/>
      <c r="G475" s="102"/>
      <c r="AH475" s="324"/>
      <c r="AI475" s="324"/>
      <c r="AP475" s="324"/>
      <c r="AQ475" s="324"/>
      <c r="BD475" s="324"/>
      <c r="BE475" s="324"/>
      <c r="BF475" s="324"/>
      <c r="BG475" s="324"/>
      <c r="BH475" s="324"/>
      <c r="BI475" s="324"/>
      <c r="BJ475" s="324"/>
      <c r="BK475" s="324"/>
      <c r="BL475" s="324"/>
      <c r="BM475" s="324"/>
      <c r="BN475" s="324"/>
      <c r="BO475" s="324"/>
      <c r="BW475" s="325"/>
      <c r="BX475" s="325"/>
      <c r="BY475" s="325"/>
      <c r="BZ475" s="325"/>
      <c r="CA475" s="325"/>
      <c r="CB475" s="325"/>
      <c r="CC475" s="325"/>
      <c r="CD475" s="325"/>
      <c r="CE475" s="325"/>
      <c r="CF475" s="325"/>
      <c r="CG475" s="325"/>
      <c r="CH475" s="325"/>
    </row>
    <row r="476" spans="1:86" s="323" customFormat="1" x14ac:dyDescent="0.25">
      <c r="A476" s="102"/>
      <c r="B476" s="102"/>
      <c r="C476" s="102"/>
      <c r="D476" s="102"/>
      <c r="E476" s="102"/>
      <c r="F476" s="102"/>
      <c r="G476" s="102"/>
      <c r="AH476" s="324"/>
      <c r="AI476" s="324"/>
      <c r="AP476" s="324"/>
      <c r="AQ476" s="324"/>
      <c r="BD476" s="324"/>
      <c r="BE476" s="324"/>
      <c r="BF476" s="324"/>
      <c r="BG476" s="324"/>
      <c r="BH476" s="324"/>
      <c r="BI476" s="324"/>
      <c r="BJ476" s="324"/>
      <c r="BK476" s="324"/>
      <c r="BL476" s="324"/>
      <c r="BM476" s="324"/>
      <c r="BN476" s="324"/>
      <c r="BO476" s="324"/>
      <c r="BW476" s="325"/>
      <c r="BX476" s="325"/>
      <c r="BY476" s="325"/>
      <c r="BZ476" s="325"/>
      <c r="CA476" s="325"/>
      <c r="CB476" s="325"/>
      <c r="CC476" s="325"/>
      <c r="CD476" s="325"/>
      <c r="CE476" s="325"/>
      <c r="CF476" s="325"/>
      <c r="CG476" s="325"/>
      <c r="CH476" s="325"/>
    </row>
    <row r="477" spans="1:86" s="323" customFormat="1" x14ac:dyDescent="0.25">
      <c r="A477" s="102"/>
      <c r="B477" s="102"/>
      <c r="C477" s="102"/>
      <c r="D477" s="102"/>
      <c r="E477" s="102"/>
      <c r="F477" s="102"/>
      <c r="G477" s="102"/>
      <c r="AH477" s="324"/>
      <c r="AI477" s="324"/>
      <c r="AP477" s="324"/>
      <c r="AQ477" s="324"/>
      <c r="BD477" s="324"/>
      <c r="BE477" s="324"/>
      <c r="BF477" s="324"/>
      <c r="BG477" s="324"/>
      <c r="BH477" s="324"/>
      <c r="BI477" s="324"/>
      <c r="BJ477" s="324"/>
      <c r="BK477" s="324"/>
      <c r="BL477" s="324"/>
      <c r="BM477" s="324"/>
      <c r="BN477" s="324"/>
      <c r="BO477" s="324"/>
      <c r="BW477" s="325"/>
      <c r="BX477" s="325"/>
      <c r="BY477" s="325"/>
      <c r="BZ477" s="325"/>
      <c r="CA477" s="325"/>
      <c r="CB477" s="325"/>
      <c r="CC477" s="325"/>
      <c r="CD477" s="325"/>
      <c r="CE477" s="325"/>
      <c r="CF477" s="325"/>
      <c r="CG477" s="325"/>
      <c r="CH477" s="325"/>
    </row>
    <row r="478" spans="1:86" s="323" customFormat="1" x14ac:dyDescent="0.25">
      <c r="A478" s="102"/>
      <c r="B478" s="102"/>
      <c r="C478" s="102"/>
      <c r="D478" s="102"/>
      <c r="E478" s="102"/>
      <c r="F478" s="102"/>
      <c r="G478" s="102"/>
      <c r="AH478" s="324"/>
      <c r="AI478" s="324"/>
      <c r="AP478" s="324"/>
      <c r="AQ478" s="324"/>
      <c r="BD478" s="324"/>
      <c r="BE478" s="324"/>
      <c r="BF478" s="324"/>
      <c r="BG478" s="324"/>
      <c r="BH478" s="324"/>
      <c r="BI478" s="324"/>
      <c r="BJ478" s="324"/>
      <c r="BK478" s="324"/>
      <c r="BL478" s="324"/>
      <c r="BM478" s="324"/>
      <c r="BN478" s="324"/>
      <c r="BO478" s="324"/>
      <c r="BW478" s="325"/>
      <c r="BX478" s="325"/>
      <c r="BY478" s="325"/>
      <c r="BZ478" s="325"/>
      <c r="CA478" s="325"/>
      <c r="CB478" s="325"/>
      <c r="CC478" s="325"/>
      <c r="CD478" s="325"/>
      <c r="CE478" s="325"/>
      <c r="CF478" s="325"/>
      <c r="CG478" s="325"/>
      <c r="CH478" s="325"/>
    </row>
    <row r="479" spans="1:86" s="323" customFormat="1" x14ac:dyDescent="0.25">
      <c r="A479" s="102"/>
      <c r="B479" s="102"/>
      <c r="C479" s="102"/>
      <c r="D479" s="102"/>
      <c r="E479" s="102"/>
      <c r="F479" s="102"/>
      <c r="G479" s="102"/>
      <c r="AH479" s="324"/>
      <c r="AI479" s="324"/>
      <c r="AP479" s="324"/>
      <c r="AQ479" s="324"/>
      <c r="BD479" s="324"/>
      <c r="BE479" s="324"/>
      <c r="BF479" s="324"/>
      <c r="BG479" s="324"/>
      <c r="BH479" s="324"/>
      <c r="BI479" s="324"/>
      <c r="BJ479" s="324"/>
      <c r="BK479" s="324"/>
      <c r="BL479" s="324"/>
      <c r="BM479" s="324"/>
      <c r="BN479" s="324"/>
      <c r="BO479" s="324"/>
      <c r="BW479" s="325"/>
      <c r="BX479" s="325"/>
      <c r="BY479" s="325"/>
      <c r="BZ479" s="325"/>
      <c r="CA479" s="325"/>
      <c r="CB479" s="325"/>
      <c r="CC479" s="325"/>
      <c r="CD479" s="325"/>
      <c r="CE479" s="325"/>
      <c r="CF479" s="325"/>
      <c r="CG479" s="325"/>
      <c r="CH479" s="325"/>
    </row>
    <row r="480" spans="1:86" s="323" customFormat="1" x14ac:dyDescent="0.25">
      <c r="A480" s="102"/>
      <c r="B480" s="102"/>
      <c r="C480" s="102"/>
      <c r="D480" s="102"/>
      <c r="E480" s="102"/>
      <c r="F480" s="102"/>
      <c r="G480" s="102"/>
      <c r="AH480" s="324"/>
      <c r="AI480" s="324"/>
      <c r="AP480" s="324"/>
      <c r="AQ480" s="324"/>
      <c r="BD480" s="324"/>
      <c r="BE480" s="324"/>
      <c r="BF480" s="324"/>
      <c r="BG480" s="324"/>
      <c r="BH480" s="324"/>
      <c r="BI480" s="324"/>
      <c r="BJ480" s="324"/>
      <c r="BK480" s="324"/>
      <c r="BL480" s="324"/>
      <c r="BM480" s="324"/>
      <c r="BN480" s="324"/>
      <c r="BO480" s="324"/>
      <c r="BW480" s="325"/>
      <c r="BX480" s="325"/>
      <c r="BY480" s="325"/>
      <c r="BZ480" s="325"/>
      <c r="CA480" s="325"/>
      <c r="CB480" s="325"/>
      <c r="CC480" s="325"/>
      <c r="CD480" s="325"/>
      <c r="CE480" s="325"/>
      <c r="CF480" s="325"/>
      <c r="CG480" s="325"/>
      <c r="CH480" s="325"/>
    </row>
    <row r="481" spans="1:86" s="323" customFormat="1" x14ac:dyDescent="0.25">
      <c r="A481" s="102"/>
      <c r="B481" s="102"/>
      <c r="C481" s="102"/>
      <c r="D481" s="102"/>
      <c r="E481" s="102"/>
      <c r="F481" s="102"/>
      <c r="G481" s="102"/>
      <c r="AH481" s="324"/>
      <c r="AI481" s="324"/>
      <c r="AP481" s="324"/>
      <c r="AQ481" s="324"/>
      <c r="BD481" s="324"/>
      <c r="BE481" s="324"/>
      <c r="BF481" s="324"/>
      <c r="BG481" s="324"/>
      <c r="BH481" s="324"/>
      <c r="BI481" s="324"/>
      <c r="BJ481" s="324"/>
      <c r="BK481" s="324"/>
      <c r="BL481" s="324"/>
      <c r="BM481" s="324"/>
      <c r="BN481" s="324"/>
      <c r="BO481" s="324"/>
      <c r="BW481" s="325"/>
      <c r="BX481" s="325"/>
      <c r="BY481" s="325"/>
      <c r="BZ481" s="325"/>
      <c r="CA481" s="325"/>
      <c r="CB481" s="325"/>
      <c r="CC481" s="325"/>
      <c r="CD481" s="325"/>
      <c r="CE481" s="325"/>
      <c r="CF481" s="325"/>
      <c r="CG481" s="325"/>
      <c r="CH481" s="325"/>
    </row>
    <row r="482" spans="1:86" s="323" customFormat="1" x14ac:dyDescent="0.25">
      <c r="A482" s="102"/>
      <c r="B482" s="102"/>
      <c r="C482" s="102"/>
      <c r="D482" s="102"/>
      <c r="E482" s="102"/>
      <c r="F482" s="102"/>
      <c r="G482" s="102"/>
      <c r="AH482" s="324"/>
      <c r="AI482" s="324"/>
      <c r="AP482" s="324"/>
      <c r="AQ482" s="324"/>
      <c r="BD482" s="324"/>
      <c r="BE482" s="324"/>
      <c r="BF482" s="324"/>
      <c r="BG482" s="324"/>
      <c r="BH482" s="324"/>
      <c r="BI482" s="324"/>
      <c r="BJ482" s="324"/>
      <c r="BK482" s="324"/>
      <c r="BL482" s="324"/>
      <c r="BM482" s="324"/>
      <c r="BN482" s="324"/>
      <c r="BO482" s="324"/>
      <c r="BW482" s="325"/>
      <c r="BX482" s="325"/>
      <c r="BY482" s="325"/>
      <c r="BZ482" s="325"/>
      <c r="CA482" s="325"/>
      <c r="CB482" s="325"/>
      <c r="CC482" s="325"/>
      <c r="CD482" s="325"/>
      <c r="CE482" s="325"/>
      <c r="CF482" s="325"/>
      <c r="CG482" s="325"/>
      <c r="CH482" s="325"/>
    </row>
    <row r="483" spans="1:86" s="323" customFormat="1" x14ac:dyDescent="0.25">
      <c r="A483" s="102"/>
      <c r="B483" s="102"/>
      <c r="C483" s="102"/>
      <c r="D483" s="102"/>
      <c r="E483" s="102"/>
      <c r="F483" s="102"/>
      <c r="G483" s="102"/>
      <c r="AH483" s="324"/>
      <c r="AI483" s="324"/>
      <c r="AP483" s="324"/>
      <c r="AQ483" s="324"/>
      <c r="BD483" s="324"/>
      <c r="BE483" s="324"/>
      <c r="BF483" s="324"/>
      <c r="BG483" s="324"/>
      <c r="BH483" s="324"/>
      <c r="BI483" s="324"/>
      <c r="BJ483" s="324"/>
      <c r="BK483" s="324"/>
      <c r="BL483" s="324"/>
      <c r="BM483" s="324"/>
      <c r="BN483" s="324"/>
      <c r="BO483" s="324"/>
      <c r="BW483" s="325"/>
      <c r="BX483" s="325"/>
      <c r="BY483" s="325"/>
      <c r="BZ483" s="325"/>
      <c r="CA483" s="325"/>
      <c r="CB483" s="325"/>
      <c r="CC483" s="325"/>
      <c r="CD483" s="325"/>
      <c r="CE483" s="325"/>
      <c r="CF483" s="325"/>
      <c r="CG483" s="325"/>
      <c r="CH483" s="325"/>
    </row>
    <row r="484" spans="1:86" s="323" customFormat="1" x14ac:dyDescent="0.25">
      <c r="A484" s="102"/>
      <c r="B484" s="102"/>
      <c r="C484" s="102"/>
      <c r="D484" s="102"/>
      <c r="E484" s="102"/>
      <c r="F484" s="102"/>
      <c r="G484" s="102"/>
      <c r="AH484" s="324"/>
      <c r="AI484" s="324"/>
      <c r="AP484" s="324"/>
      <c r="AQ484" s="324"/>
      <c r="BD484" s="324"/>
      <c r="BE484" s="324"/>
      <c r="BF484" s="324"/>
      <c r="BG484" s="324"/>
      <c r="BH484" s="324"/>
      <c r="BI484" s="324"/>
      <c r="BJ484" s="324"/>
      <c r="BK484" s="324"/>
      <c r="BL484" s="324"/>
      <c r="BM484" s="324"/>
      <c r="BN484" s="324"/>
      <c r="BO484" s="324"/>
      <c r="BW484" s="325"/>
      <c r="BX484" s="325"/>
      <c r="BY484" s="325"/>
      <c r="BZ484" s="325"/>
      <c r="CA484" s="325"/>
      <c r="CB484" s="325"/>
      <c r="CC484" s="325"/>
      <c r="CD484" s="325"/>
      <c r="CE484" s="325"/>
      <c r="CF484" s="325"/>
      <c r="CG484" s="325"/>
      <c r="CH484" s="325"/>
    </row>
    <row r="485" spans="1:86" s="323" customFormat="1" x14ac:dyDescent="0.25">
      <c r="A485" s="102"/>
      <c r="B485" s="102"/>
      <c r="C485" s="102"/>
      <c r="D485" s="102"/>
      <c r="E485" s="102"/>
      <c r="F485" s="102"/>
      <c r="G485" s="102"/>
      <c r="AH485" s="324"/>
      <c r="AI485" s="324"/>
      <c r="AP485" s="324"/>
      <c r="AQ485" s="324"/>
      <c r="BD485" s="324"/>
      <c r="BE485" s="324"/>
      <c r="BF485" s="324"/>
      <c r="BG485" s="324"/>
      <c r="BH485" s="324"/>
      <c r="BI485" s="324"/>
      <c r="BJ485" s="324"/>
      <c r="BK485" s="324"/>
      <c r="BL485" s="324"/>
      <c r="BM485" s="324"/>
      <c r="BN485" s="324"/>
      <c r="BO485" s="324"/>
      <c r="BW485" s="325"/>
      <c r="BX485" s="325"/>
      <c r="BY485" s="325"/>
      <c r="BZ485" s="325"/>
      <c r="CA485" s="325"/>
      <c r="CB485" s="325"/>
      <c r="CC485" s="325"/>
      <c r="CD485" s="325"/>
      <c r="CE485" s="325"/>
      <c r="CF485" s="325"/>
      <c r="CG485" s="325"/>
      <c r="CH485" s="325"/>
    </row>
    <row r="486" spans="1:86" s="323" customFormat="1" x14ac:dyDescent="0.25">
      <c r="A486" s="102"/>
      <c r="B486" s="102"/>
      <c r="C486" s="102"/>
      <c r="D486" s="102"/>
      <c r="E486" s="102"/>
      <c r="F486" s="102"/>
      <c r="G486" s="102"/>
      <c r="AH486" s="324"/>
      <c r="AI486" s="324"/>
      <c r="AP486" s="324"/>
      <c r="AQ486" s="324"/>
      <c r="BD486" s="324"/>
      <c r="BE486" s="324"/>
      <c r="BF486" s="324"/>
      <c r="BG486" s="324"/>
      <c r="BH486" s="324"/>
      <c r="BI486" s="324"/>
      <c r="BJ486" s="324"/>
      <c r="BK486" s="324"/>
      <c r="BL486" s="324"/>
      <c r="BM486" s="324"/>
      <c r="BN486" s="324"/>
      <c r="BO486" s="324"/>
      <c r="BW486" s="325"/>
      <c r="BX486" s="325"/>
      <c r="BY486" s="325"/>
      <c r="BZ486" s="325"/>
      <c r="CA486" s="325"/>
      <c r="CB486" s="325"/>
      <c r="CC486" s="325"/>
      <c r="CD486" s="325"/>
      <c r="CE486" s="325"/>
      <c r="CF486" s="325"/>
      <c r="CG486" s="325"/>
      <c r="CH486" s="325"/>
    </row>
    <row r="487" spans="1:86" s="323" customFormat="1" x14ac:dyDescent="0.25">
      <c r="A487" s="102"/>
      <c r="B487" s="102"/>
      <c r="C487" s="102"/>
      <c r="D487" s="102"/>
      <c r="E487" s="102"/>
      <c r="F487" s="102"/>
      <c r="G487" s="102"/>
      <c r="AH487" s="324"/>
      <c r="AI487" s="324"/>
      <c r="AP487" s="324"/>
      <c r="AQ487" s="324"/>
      <c r="BD487" s="324"/>
      <c r="BE487" s="324"/>
      <c r="BF487" s="324"/>
      <c r="BG487" s="324"/>
      <c r="BH487" s="324"/>
      <c r="BI487" s="324"/>
      <c r="BJ487" s="324"/>
      <c r="BK487" s="324"/>
      <c r="BL487" s="324"/>
      <c r="BM487" s="324"/>
      <c r="BN487" s="324"/>
      <c r="BO487" s="324"/>
      <c r="BW487" s="325"/>
      <c r="BX487" s="325"/>
      <c r="BY487" s="325"/>
      <c r="BZ487" s="325"/>
      <c r="CA487" s="325"/>
      <c r="CB487" s="325"/>
      <c r="CC487" s="325"/>
      <c r="CD487" s="325"/>
      <c r="CE487" s="325"/>
      <c r="CF487" s="325"/>
      <c r="CG487" s="325"/>
      <c r="CH487" s="325"/>
    </row>
    <row r="488" spans="1:86" s="323" customFormat="1" x14ac:dyDescent="0.25">
      <c r="A488" s="102"/>
      <c r="B488" s="102"/>
      <c r="C488" s="102"/>
      <c r="D488" s="102"/>
      <c r="E488" s="102"/>
      <c r="F488" s="102"/>
      <c r="G488" s="102"/>
      <c r="AH488" s="324"/>
      <c r="AI488" s="324"/>
      <c r="AP488" s="324"/>
      <c r="AQ488" s="324"/>
      <c r="BD488" s="324"/>
      <c r="BE488" s="324"/>
      <c r="BF488" s="324"/>
      <c r="BG488" s="324"/>
      <c r="BH488" s="324"/>
      <c r="BI488" s="324"/>
      <c r="BJ488" s="324"/>
      <c r="BK488" s="324"/>
      <c r="BL488" s="324"/>
      <c r="BM488" s="324"/>
      <c r="BN488" s="324"/>
      <c r="BO488" s="324"/>
      <c r="BW488" s="325"/>
      <c r="BX488" s="325"/>
      <c r="BY488" s="325"/>
      <c r="BZ488" s="325"/>
      <c r="CA488" s="325"/>
      <c r="CB488" s="325"/>
      <c r="CC488" s="325"/>
      <c r="CD488" s="325"/>
      <c r="CE488" s="325"/>
      <c r="CF488" s="325"/>
      <c r="CG488" s="325"/>
      <c r="CH488" s="325"/>
    </row>
    <row r="489" spans="1:86" s="323" customFormat="1" x14ac:dyDescent="0.25">
      <c r="A489" s="102"/>
      <c r="B489" s="102"/>
      <c r="C489" s="102"/>
      <c r="D489" s="102"/>
      <c r="E489" s="102"/>
      <c r="F489" s="102"/>
      <c r="G489" s="102"/>
      <c r="AH489" s="324"/>
      <c r="AI489" s="324"/>
      <c r="AP489" s="324"/>
      <c r="AQ489" s="324"/>
      <c r="BD489" s="324"/>
      <c r="BE489" s="324"/>
      <c r="BF489" s="324"/>
      <c r="BG489" s="324"/>
      <c r="BH489" s="324"/>
      <c r="BI489" s="324"/>
      <c r="BJ489" s="324"/>
      <c r="BK489" s="324"/>
      <c r="BL489" s="324"/>
      <c r="BM489" s="324"/>
      <c r="BN489" s="324"/>
      <c r="BO489" s="324"/>
      <c r="BW489" s="325"/>
      <c r="BX489" s="325"/>
      <c r="BY489" s="325"/>
      <c r="BZ489" s="325"/>
      <c r="CA489" s="325"/>
      <c r="CB489" s="325"/>
      <c r="CC489" s="325"/>
      <c r="CD489" s="325"/>
      <c r="CE489" s="325"/>
      <c r="CF489" s="325"/>
      <c r="CG489" s="325"/>
      <c r="CH489" s="325"/>
    </row>
    <row r="490" spans="1:86" s="323" customFormat="1" x14ac:dyDescent="0.25">
      <c r="A490" s="102"/>
      <c r="B490" s="102"/>
      <c r="C490" s="102"/>
      <c r="D490" s="102"/>
      <c r="E490" s="102"/>
      <c r="F490" s="102"/>
      <c r="G490" s="102"/>
      <c r="AH490" s="324"/>
      <c r="AI490" s="324"/>
      <c r="AP490" s="324"/>
      <c r="AQ490" s="324"/>
      <c r="BD490" s="324"/>
      <c r="BE490" s="324"/>
      <c r="BF490" s="324"/>
      <c r="BG490" s="324"/>
      <c r="BH490" s="324"/>
      <c r="BI490" s="324"/>
      <c r="BJ490" s="324"/>
      <c r="BK490" s="324"/>
      <c r="BL490" s="324"/>
      <c r="BM490" s="324"/>
      <c r="BN490" s="324"/>
      <c r="BO490" s="324"/>
      <c r="BW490" s="325"/>
      <c r="BX490" s="325"/>
      <c r="BY490" s="325"/>
      <c r="BZ490" s="325"/>
      <c r="CA490" s="325"/>
      <c r="CB490" s="325"/>
      <c r="CC490" s="325"/>
      <c r="CD490" s="325"/>
      <c r="CE490" s="325"/>
      <c r="CF490" s="325"/>
      <c r="CG490" s="325"/>
      <c r="CH490" s="325"/>
    </row>
    <row r="491" spans="1:86" s="323" customFormat="1" x14ac:dyDescent="0.25">
      <c r="A491" s="102"/>
      <c r="B491" s="102"/>
      <c r="C491" s="102"/>
      <c r="D491" s="102"/>
      <c r="E491" s="102"/>
      <c r="F491" s="102"/>
      <c r="G491" s="102"/>
      <c r="AH491" s="324"/>
      <c r="AI491" s="324"/>
      <c r="AP491" s="324"/>
      <c r="AQ491" s="324"/>
      <c r="BD491" s="324"/>
      <c r="BE491" s="324"/>
      <c r="BF491" s="324"/>
      <c r="BG491" s="324"/>
      <c r="BH491" s="324"/>
      <c r="BI491" s="324"/>
      <c r="BJ491" s="324"/>
      <c r="BK491" s="324"/>
      <c r="BL491" s="324"/>
      <c r="BM491" s="324"/>
      <c r="BN491" s="324"/>
      <c r="BO491" s="324"/>
      <c r="BW491" s="325"/>
      <c r="BX491" s="325"/>
      <c r="BY491" s="325"/>
      <c r="BZ491" s="325"/>
      <c r="CA491" s="325"/>
      <c r="CB491" s="325"/>
      <c r="CC491" s="325"/>
      <c r="CD491" s="325"/>
      <c r="CE491" s="325"/>
      <c r="CF491" s="325"/>
      <c r="CG491" s="325"/>
      <c r="CH491" s="325"/>
    </row>
    <row r="492" spans="1:86" s="323" customFormat="1" x14ac:dyDescent="0.25">
      <c r="A492" s="102"/>
      <c r="B492" s="102"/>
      <c r="C492" s="102"/>
      <c r="D492" s="102"/>
      <c r="E492" s="102"/>
      <c r="F492" s="102"/>
      <c r="G492" s="102"/>
      <c r="AH492" s="324"/>
      <c r="AI492" s="324"/>
      <c r="AP492" s="324"/>
      <c r="AQ492" s="324"/>
      <c r="BD492" s="324"/>
      <c r="BE492" s="324"/>
      <c r="BF492" s="324"/>
      <c r="BG492" s="324"/>
      <c r="BH492" s="324"/>
      <c r="BI492" s="324"/>
      <c r="BJ492" s="324"/>
      <c r="BK492" s="324"/>
      <c r="BL492" s="324"/>
      <c r="BM492" s="324"/>
      <c r="BN492" s="324"/>
      <c r="BO492" s="324"/>
      <c r="BW492" s="325"/>
      <c r="BX492" s="325"/>
      <c r="BY492" s="325"/>
      <c r="BZ492" s="325"/>
      <c r="CA492" s="325"/>
      <c r="CB492" s="325"/>
      <c r="CC492" s="325"/>
      <c r="CD492" s="325"/>
      <c r="CE492" s="325"/>
      <c r="CF492" s="325"/>
      <c r="CG492" s="325"/>
      <c r="CH492" s="325"/>
    </row>
    <row r="493" spans="1:86" s="323" customFormat="1" x14ac:dyDescent="0.25">
      <c r="A493" s="102"/>
      <c r="B493" s="102"/>
      <c r="C493" s="102"/>
      <c r="D493" s="102"/>
      <c r="E493" s="102"/>
      <c r="F493" s="102"/>
      <c r="G493" s="102"/>
      <c r="AH493" s="324"/>
      <c r="AI493" s="324"/>
      <c r="AP493" s="324"/>
      <c r="AQ493" s="324"/>
      <c r="BD493" s="324"/>
      <c r="BE493" s="324"/>
      <c r="BF493" s="324"/>
      <c r="BG493" s="324"/>
      <c r="BH493" s="324"/>
      <c r="BI493" s="324"/>
      <c r="BJ493" s="324"/>
      <c r="BK493" s="324"/>
      <c r="BL493" s="324"/>
      <c r="BM493" s="324"/>
      <c r="BN493" s="324"/>
      <c r="BO493" s="324"/>
      <c r="BW493" s="325"/>
      <c r="BX493" s="325"/>
      <c r="BY493" s="325"/>
      <c r="BZ493" s="325"/>
      <c r="CA493" s="325"/>
      <c r="CB493" s="325"/>
      <c r="CC493" s="325"/>
      <c r="CD493" s="325"/>
      <c r="CE493" s="325"/>
      <c r="CF493" s="325"/>
      <c r="CG493" s="325"/>
      <c r="CH493" s="325"/>
    </row>
    <row r="494" spans="1:86" s="323" customFormat="1" x14ac:dyDescent="0.25">
      <c r="A494" s="102"/>
      <c r="B494" s="102"/>
      <c r="C494" s="102"/>
      <c r="D494" s="102"/>
      <c r="E494" s="102"/>
      <c r="F494" s="102"/>
      <c r="G494" s="102"/>
      <c r="AH494" s="324"/>
      <c r="AI494" s="324"/>
      <c r="AP494" s="324"/>
      <c r="AQ494" s="324"/>
      <c r="BD494" s="324"/>
      <c r="BE494" s="324"/>
      <c r="BF494" s="324"/>
      <c r="BG494" s="324"/>
      <c r="BH494" s="324"/>
      <c r="BI494" s="324"/>
      <c r="BJ494" s="324"/>
      <c r="BK494" s="324"/>
      <c r="BL494" s="324"/>
      <c r="BM494" s="324"/>
      <c r="BN494" s="324"/>
      <c r="BO494" s="324"/>
      <c r="BW494" s="325"/>
      <c r="BX494" s="325"/>
      <c r="BY494" s="325"/>
      <c r="BZ494" s="325"/>
      <c r="CA494" s="325"/>
      <c r="CB494" s="325"/>
      <c r="CC494" s="325"/>
      <c r="CD494" s="325"/>
      <c r="CE494" s="325"/>
      <c r="CF494" s="325"/>
      <c r="CG494" s="325"/>
      <c r="CH494" s="325"/>
    </row>
    <row r="495" spans="1:86" s="323" customFormat="1" x14ac:dyDescent="0.25">
      <c r="A495" s="102"/>
      <c r="B495" s="102"/>
      <c r="C495" s="102"/>
      <c r="D495" s="102"/>
      <c r="E495" s="102"/>
      <c r="F495" s="102"/>
      <c r="G495" s="102"/>
      <c r="AH495" s="324"/>
      <c r="AI495" s="324"/>
      <c r="AP495" s="324"/>
      <c r="AQ495" s="324"/>
      <c r="BD495" s="324"/>
      <c r="BE495" s="324"/>
      <c r="BF495" s="324"/>
      <c r="BG495" s="324"/>
      <c r="BH495" s="324"/>
      <c r="BI495" s="324"/>
      <c r="BJ495" s="324"/>
      <c r="BK495" s="324"/>
      <c r="BL495" s="324"/>
      <c r="BM495" s="324"/>
      <c r="BN495" s="324"/>
      <c r="BO495" s="324"/>
      <c r="BW495" s="325"/>
      <c r="BX495" s="325"/>
      <c r="BY495" s="325"/>
      <c r="BZ495" s="325"/>
      <c r="CA495" s="325"/>
      <c r="CB495" s="325"/>
      <c r="CC495" s="325"/>
      <c r="CD495" s="325"/>
      <c r="CE495" s="325"/>
      <c r="CF495" s="325"/>
      <c r="CG495" s="325"/>
      <c r="CH495" s="325"/>
    </row>
    <row r="496" spans="1:86" s="323" customFormat="1" x14ac:dyDescent="0.25">
      <c r="A496" s="102"/>
      <c r="B496" s="102"/>
      <c r="C496" s="102"/>
      <c r="D496" s="102"/>
      <c r="E496" s="102"/>
      <c r="F496" s="102"/>
      <c r="G496" s="102"/>
      <c r="AH496" s="324"/>
      <c r="AI496" s="324"/>
      <c r="AP496" s="324"/>
      <c r="AQ496" s="324"/>
      <c r="BD496" s="324"/>
      <c r="BE496" s="324"/>
      <c r="BF496" s="324"/>
      <c r="BG496" s="324"/>
      <c r="BH496" s="324"/>
      <c r="BI496" s="324"/>
      <c r="BJ496" s="324"/>
      <c r="BK496" s="324"/>
      <c r="BL496" s="324"/>
      <c r="BM496" s="324"/>
      <c r="BN496" s="324"/>
      <c r="BO496" s="324"/>
      <c r="BW496" s="325"/>
      <c r="BX496" s="325"/>
      <c r="BY496" s="325"/>
      <c r="BZ496" s="325"/>
      <c r="CA496" s="325"/>
      <c r="CB496" s="325"/>
      <c r="CC496" s="325"/>
      <c r="CD496" s="325"/>
      <c r="CE496" s="325"/>
      <c r="CF496" s="325"/>
      <c r="CG496" s="325"/>
      <c r="CH496" s="325"/>
    </row>
    <row r="497" spans="1:86" s="323" customFormat="1" x14ac:dyDescent="0.25">
      <c r="A497" s="102"/>
      <c r="B497" s="102"/>
      <c r="C497" s="102"/>
      <c r="D497" s="102"/>
      <c r="E497" s="102"/>
      <c r="F497" s="102"/>
      <c r="G497" s="102"/>
      <c r="AH497" s="324"/>
      <c r="AI497" s="324"/>
      <c r="AP497" s="324"/>
      <c r="AQ497" s="324"/>
      <c r="BD497" s="324"/>
      <c r="BE497" s="324"/>
      <c r="BF497" s="324"/>
      <c r="BG497" s="324"/>
      <c r="BH497" s="324"/>
      <c r="BI497" s="324"/>
      <c r="BJ497" s="324"/>
      <c r="BK497" s="324"/>
      <c r="BL497" s="324"/>
      <c r="BM497" s="324"/>
      <c r="BN497" s="324"/>
      <c r="BO497" s="324"/>
      <c r="BW497" s="325"/>
      <c r="BX497" s="325"/>
      <c r="BY497" s="325"/>
      <c r="BZ497" s="325"/>
      <c r="CA497" s="325"/>
      <c r="CB497" s="325"/>
      <c r="CC497" s="325"/>
      <c r="CD497" s="325"/>
      <c r="CE497" s="325"/>
      <c r="CF497" s="325"/>
      <c r="CG497" s="325"/>
      <c r="CH497" s="325"/>
    </row>
    <row r="498" spans="1:86" s="323" customFormat="1" x14ac:dyDescent="0.25">
      <c r="A498" s="102"/>
      <c r="B498" s="102"/>
      <c r="C498" s="102"/>
      <c r="D498" s="102"/>
      <c r="E498" s="102"/>
      <c r="F498" s="102"/>
      <c r="G498" s="102"/>
      <c r="AH498" s="324"/>
      <c r="AI498" s="324"/>
      <c r="AP498" s="324"/>
      <c r="AQ498" s="324"/>
      <c r="BD498" s="324"/>
      <c r="BE498" s="324"/>
      <c r="BF498" s="324"/>
      <c r="BG498" s="324"/>
      <c r="BH498" s="324"/>
      <c r="BI498" s="324"/>
      <c r="BJ498" s="324"/>
      <c r="BK498" s="324"/>
      <c r="BL498" s="324"/>
      <c r="BM498" s="324"/>
      <c r="BN498" s="324"/>
      <c r="BO498" s="324"/>
      <c r="BW498" s="325"/>
      <c r="BX498" s="325"/>
      <c r="BY498" s="325"/>
      <c r="BZ498" s="325"/>
      <c r="CA498" s="325"/>
      <c r="CB498" s="325"/>
      <c r="CC498" s="325"/>
      <c r="CD498" s="325"/>
      <c r="CE498" s="325"/>
      <c r="CF498" s="325"/>
      <c r="CG498" s="325"/>
      <c r="CH498" s="325"/>
    </row>
    <row r="499" spans="1:86" s="323" customFormat="1" x14ac:dyDescent="0.25">
      <c r="A499" s="102"/>
      <c r="B499" s="102"/>
      <c r="C499" s="102"/>
      <c r="D499" s="102"/>
      <c r="E499" s="102"/>
      <c r="F499" s="102"/>
      <c r="G499" s="102"/>
      <c r="AH499" s="324"/>
      <c r="AI499" s="324"/>
      <c r="AP499" s="324"/>
      <c r="AQ499" s="324"/>
      <c r="BD499" s="324"/>
      <c r="BE499" s="324"/>
      <c r="BF499" s="324"/>
      <c r="BG499" s="324"/>
      <c r="BH499" s="324"/>
      <c r="BI499" s="324"/>
      <c r="BJ499" s="324"/>
      <c r="BK499" s="324"/>
      <c r="BL499" s="324"/>
      <c r="BM499" s="324"/>
      <c r="BN499" s="324"/>
      <c r="BO499" s="324"/>
      <c r="BW499" s="325"/>
      <c r="BX499" s="325"/>
      <c r="BY499" s="325"/>
      <c r="BZ499" s="325"/>
      <c r="CA499" s="325"/>
      <c r="CB499" s="325"/>
      <c r="CC499" s="325"/>
      <c r="CD499" s="325"/>
      <c r="CE499" s="325"/>
      <c r="CF499" s="325"/>
      <c r="CG499" s="325"/>
      <c r="CH499" s="325"/>
    </row>
    <row r="500" spans="1:86" s="323" customFormat="1" x14ac:dyDescent="0.25">
      <c r="A500" s="102"/>
      <c r="B500" s="102"/>
      <c r="C500" s="102"/>
      <c r="D500" s="102"/>
      <c r="E500" s="102"/>
      <c r="F500" s="102"/>
      <c r="G500" s="102"/>
      <c r="AH500" s="324"/>
      <c r="AI500" s="324"/>
      <c r="AP500" s="324"/>
      <c r="AQ500" s="324"/>
      <c r="BD500" s="324"/>
      <c r="BE500" s="324"/>
      <c r="BF500" s="324"/>
      <c r="BG500" s="324"/>
      <c r="BH500" s="324"/>
      <c r="BI500" s="324"/>
      <c r="BJ500" s="324"/>
      <c r="BK500" s="324"/>
      <c r="BL500" s="324"/>
      <c r="BM500" s="324"/>
      <c r="BN500" s="324"/>
      <c r="BO500" s="324"/>
      <c r="BW500" s="325"/>
      <c r="BX500" s="325"/>
      <c r="BY500" s="325"/>
      <c r="BZ500" s="325"/>
      <c r="CA500" s="325"/>
      <c r="CB500" s="325"/>
      <c r="CC500" s="325"/>
      <c r="CD500" s="325"/>
      <c r="CE500" s="325"/>
      <c r="CF500" s="325"/>
      <c r="CG500" s="325"/>
      <c r="CH500" s="325"/>
    </row>
    <row r="501" spans="1:86" s="323" customFormat="1" x14ac:dyDescent="0.25">
      <c r="A501" s="102"/>
      <c r="B501" s="102"/>
      <c r="C501" s="102"/>
      <c r="D501" s="102"/>
      <c r="E501" s="102"/>
      <c r="F501" s="102"/>
      <c r="G501" s="102"/>
      <c r="AH501" s="324"/>
      <c r="AI501" s="324"/>
      <c r="AP501" s="324"/>
      <c r="AQ501" s="324"/>
      <c r="BD501" s="324"/>
      <c r="BE501" s="324"/>
      <c r="BF501" s="324"/>
      <c r="BG501" s="324"/>
      <c r="BH501" s="324"/>
      <c r="BI501" s="324"/>
      <c r="BJ501" s="324"/>
      <c r="BK501" s="324"/>
      <c r="BL501" s="324"/>
      <c r="BM501" s="324"/>
      <c r="BN501" s="324"/>
      <c r="BO501" s="324"/>
      <c r="BW501" s="325"/>
      <c r="BX501" s="325"/>
      <c r="BY501" s="325"/>
      <c r="BZ501" s="325"/>
      <c r="CA501" s="325"/>
      <c r="CB501" s="325"/>
      <c r="CC501" s="325"/>
      <c r="CD501" s="325"/>
      <c r="CE501" s="325"/>
      <c r="CF501" s="325"/>
      <c r="CG501" s="325"/>
      <c r="CH501" s="325"/>
    </row>
    <row r="502" spans="1:86" s="323" customFormat="1" x14ac:dyDescent="0.25">
      <c r="A502" s="102"/>
      <c r="B502" s="102"/>
      <c r="C502" s="102"/>
      <c r="D502" s="102"/>
      <c r="E502" s="102"/>
      <c r="F502" s="102"/>
      <c r="G502" s="102"/>
      <c r="AH502" s="324"/>
      <c r="AI502" s="324"/>
      <c r="AP502" s="324"/>
      <c r="AQ502" s="324"/>
      <c r="BD502" s="324"/>
      <c r="BE502" s="324"/>
      <c r="BF502" s="324"/>
      <c r="BG502" s="324"/>
      <c r="BH502" s="324"/>
      <c r="BI502" s="324"/>
      <c r="BJ502" s="324"/>
      <c r="BK502" s="324"/>
      <c r="BL502" s="324"/>
      <c r="BM502" s="324"/>
      <c r="BN502" s="324"/>
      <c r="BO502" s="324"/>
      <c r="BW502" s="325"/>
      <c r="BX502" s="325"/>
      <c r="BY502" s="325"/>
      <c r="BZ502" s="325"/>
      <c r="CA502" s="325"/>
      <c r="CB502" s="325"/>
      <c r="CC502" s="325"/>
      <c r="CD502" s="325"/>
      <c r="CE502" s="325"/>
      <c r="CF502" s="325"/>
      <c r="CG502" s="325"/>
      <c r="CH502" s="325"/>
    </row>
    <row r="503" spans="1:86" s="323" customFormat="1" x14ac:dyDescent="0.25">
      <c r="A503" s="102"/>
      <c r="B503" s="102"/>
      <c r="C503" s="102"/>
      <c r="D503" s="102"/>
      <c r="E503" s="102"/>
      <c r="F503" s="102"/>
      <c r="G503" s="102"/>
      <c r="AH503" s="324"/>
      <c r="AI503" s="324"/>
      <c r="AP503" s="324"/>
      <c r="AQ503" s="324"/>
      <c r="BD503" s="324"/>
      <c r="BE503" s="324"/>
      <c r="BF503" s="324"/>
      <c r="BG503" s="324"/>
      <c r="BH503" s="324"/>
      <c r="BI503" s="324"/>
      <c r="BJ503" s="324"/>
      <c r="BK503" s="324"/>
      <c r="BL503" s="324"/>
      <c r="BM503" s="324"/>
      <c r="BN503" s="324"/>
      <c r="BO503" s="324"/>
      <c r="BW503" s="325"/>
      <c r="BX503" s="325"/>
      <c r="BY503" s="325"/>
      <c r="BZ503" s="325"/>
      <c r="CA503" s="325"/>
      <c r="CB503" s="325"/>
      <c r="CC503" s="325"/>
      <c r="CD503" s="325"/>
      <c r="CE503" s="325"/>
      <c r="CF503" s="325"/>
      <c r="CG503" s="325"/>
      <c r="CH503" s="325"/>
    </row>
    <row r="504" spans="1:86" s="323" customFormat="1" x14ac:dyDescent="0.25">
      <c r="A504" s="102"/>
      <c r="B504" s="102"/>
      <c r="C504" s="102"/>
      <c r="D504" s="102"/>
      <c r="E504" s="102"/>
      <c r="F504" s="102"/>
      <c r="G504" s="102"/>
      <c r="AH504" s="324"/>
      <c r="AI504" s="324"/>
      <c r="AP504" s="324"/>
      <c r="AQ504" s="324"/>
      <c r="BD504" s="324"/>
      <c r="BE504" s="324"/>
      <c r="BF504" s="324"/>
      <c r="BG504" s="324"/>
      <c r="BH504" s="324"/>
      <c r="BI504" s="324"/>
      <c r="BJ504" s="324"/>
      <c r="BK504" s="324"/>
      <c r="BL504" s="324"/>
      <c r="BM504" s="324"/>
      <c r="BN504" s="324"/>
      <c r="BO504" s="324"/>
      <c r="BW504" s="325"/>
      <c r="BX504" s="325"/>
      <c r="BY504" s="325"/>
      <c r="BZ504" s="325"/>
      <c r="CA504" s="325"/>
      <c r="CB504" s="325"/>
      <c r="CC504" s="325"/>
      <c r="CD504" s="325"/>
      <c r="CE504" s="325"/>
      <c r="CF504" s="325"/>
      <c r="CG504" s="325"/>
      <c r="CH504" s="325"/>
    </row>
    <row r="505" spans="1:86" s="323" customFormat="1" x14ac:dyDescent="0.25">
      <c r="A505" s="102"/>
      <c r="B505" s="102"/>
      <c r="C505" s="102"/>
      <c r="D505" s="102"/>
      <c r="E505" s="102"/>
      <c r="F505" s="102"/>
      <c r="G505" s="102"/>
      <c r="AH505" s="324"/>
      <c r="AI505" s="324"/>
      <c r="AP505" s="324"/>
      <c r="AQ505" s="324"/>
      <c r="BD505" s="324"/>
      <c r="BE505" s="324"/>
      <c r="BF505" s="324"/>
      <c r="BG505" s="324"/>
      <c r="BH505" s="324"/>
      <c r="BI505" s="324"/>
      <c r="BJ505" s="324"/>
      <c r="BK505" s="324"/>
      <c r="BL505" s="324"/>
      <c r="BM505" s="324"/>
      <c r="BN505" s="324"/>
      <c r="BO505" s="324"/>
      <c r="BW505" s="325"/>
      <c r="BX505" s="325"/>
      <c r="BY505" s="325"/>
      <c r="BZ505" s="325"/>
      <c r="CA505" s="325"/>
      <c r="CB505" s="325"/>
      <c r="CC505" s="325"/>
      <c r="CD505" s="325"/>
      <c r="CE505" s="325"/>
      <c r="CF505" s="325"/>
      <c r="CG505" s="325"/>
      <c r="CH505" s="325"/>
    </row>
    <row r="506" spans="1:86" s="323" customFormat="1" x14ac:dyDescent="0.25">
      <c r="A506" s="102"/>
      <c r="B506" s="102"/>
      <c r="C506" s="102"/>
      <c r="D506" s="102"/>
      <c r="E506" s="102"/>
      <c r="F506" s="102"/>
      <c r="G506" s="102"/>
      <c r="AH506" s="324"/>
      <c r="AI506" s="324"/>
      <c r="AP506" s="324"/>
      <c r="AQ506" s="324"/>
      <c r="BD506" s="324"/>
      <c r="BE506" s="324"/>
      <c r="BF506" s="324"/>
      <c r="BG506" s="324"/>
      <c r="BH506" s="324"/>
      <c r="BI506" s="324"/>
      <c r="BJ506" s="324"/>
      <c r="BK506" s="324"/>
      <c r="BL506" s="324"/>
      <c r="BM506" s="324"/>
      <c r="BN506" s="324"/>
      <c r="BO506" s="324"/>
      <c r="BW506" s="325"/>
      <c r="BX506" s="325"/>
      <c r="BY506" s="325"/>
      <c r="BZ506" s="325"/>
      <c r="CA506" s="325"/>
      <c r="CB506" s="325"/>
      <c r="CC506" s="325"/>
      <c r="CD506" s="325"/>
      <c r="CE506" s="325"/>
      <c r="CF506" s="325"/>
      <c r="CG506" s="325"/>
      <c r="CH506" s="325"/>
    </row>
    <row r="507" spans="1:86" s="323" customFormat="1" x14ac:dyDescent="0.25">
      <c r="A507" s="102"/>
      <c r="B507" s="102"/>
      <c r="C507" s="102"/>
      <c r="D507" s="102"/>
      <c r="E507" s="102"/>
      <c r="F507" s="102"/>
      <c r="G507" s="102"/>
      <c r="AH507" s="324"/>
      <c r="AI507" s="324"/>
      <c r="AP507" s="324"/>
      <c r="AQ507" s="324"/>
      <c r="BD507" s="324"/>
      <c r="BE507" s="324"/>
      <c r="BF507" s="324"/>
      <c r="BG507" s="324"/>
      <c r="BH507" s="324"/>
      <c r="BI507" s="324"/>
      <c r="BJ507" s="324"/>
      <c r="BK507" s="324"/>
      <c r="BL507" s="324"/>
      <c r="BM507" s="324"/>
      <c r="BN507" s="324"/>
      <c r="BO507" s="324"/>
      <c r="BW507" s="325"/>
      <c r="BX507" s="325"/>
      <c r="BY507" s="325"/>
      <c r="BZ507" s="325"/>
      <c r="CA507" s="325"/>
      <c r="CB507" s="325"/>
      <c r="CC507" s="325"/>
      <c r="CD507" s="325"/>
      <c r="CE507" s="325"/>
      <c r="CF507" s="325"/>
      <c r="CG507" s="325"/>
      <c r="CH507" s="325"/>
    </row>
    <row r="508" spans="1:86" s="323" customFormat="1" x14ac:dyDescent="0.25">
      <c r="A508" s="102"/>
      <c r="B508" s="102"/>
      <c r="C508" s="102"/>
      <c r="D508" s="102"/>
      <c r="E508" s="102"/>
      <c r="F508" s="102"/>
      <c r="G508" s="102"/>
      <c r="AH508" s="324"/>
      <c r="AI508" s="324"/>
      <c r="AP508" s="324"/>
      <c r="AQ508" s="324"/>
      <c r="BD508" s="324"/>
      <c r="BE508" s="324"/>
      <c r="BF508" s="324"/>
      <c r="BG508" s="324"/>
      <c r="BH508" s="324"/>
      <c r="BI508" s="324"/>
      <c r="BJ508" s="324"/>
      <c r="BK508" s="324"/>
      <c r="BL508" s="324"/>
      <c r="BM508" s="324"/>
      <c r="BN508" s="324"/>
      <c r="BO508" s="324"/>
      <c r="BW508" s="325"/>
      <c r="BX508" s="325"/>
      <c r="BY508" s="325"/>
      <c r="BZ508" s="325"/>
      <c r="CA508" s="325"/>
      <c r="CB508" s="325"/>
      <c r="CC508" s="325"/>
      <c r="CD508" s="325"/>
      <c r="CE508" s="325"/>
      <c r="CF508" s="325"/>
      <c r="CG508" s="325"/>
      <c r="CH508" s="325"/>
    </row>
    <row r="509" spans="1:86" s="323" customFormat="1" x14ac:dyDescent="0.25">
      <c r="A509" s="102"/>
      <c r="B509" s="102"/>
      <c r="C509" s="102"/>
      <c r="D509" s="102"/>
      <c r="E509" s="102"/>
      <c r="F509" s="102"/>
      <c r="G509" s="102"/>
      <c r="AH509" s="324"/>
      <c r="AI509" s="324"/>
      <c r="AP509" s="324"/>
      <c r="AQ509" s="324"/>
      <c r="BD509" s="324"/>
      <c r="BE509" s="324"/>
      <c r="BF509" s="324"/>
      <c r="BG509" s="324"/>
      <c r="BH509" s="324"/>
      <c r="BI509" s="324"/>
      <c r="BJ509" s="324"/>
      <c r="BK509" s="324"/>
      <c r="BL509" s="324"/>
      <c r="BM509" s="324"/>
      <c r="BN509" s="324"/>
      <c r="BO509" s="324"/>
      <c r="BW509" s="325"/>
      <c r="BX509" s="325"/>
      <c r="BY509" s="325"/>
      <c r="BZ509" s="325"/>
      <c r="CA509" s="325"/>
      <c r="CB509" s="325"/>
      <c r="CC509" s="325"/>
      <c r="CD509" s="325"/>
      <c r="CE509" s="325"/>
      <c r="CF509" s="325"/>
      <c r="CG509" s="325"/>
      <c r="CH509" s="325"/>
    </row>
    <row r="510" spans="1:86" s="323" customFormat="1" x14ac:dyDescent="0.25">
      <c r="A510" s="102"/>
      <c r="B510" s="102"/>
      <c r="C510" s="102"/>
      <c r="D510" s="102"/>
      <c r="E510" s="102"/>
      <c r="F510" s="102"/>
      <c r="G510" s="102"/>
      <c r="AH510" s="324"/>
      <c r="AI510" s="324"/>
      <c r="AP510" s="324"/>
      <c r="AQ510" s="324"/>
      <c r="BD510" s="324"/>
      <c r="BE510" s="324"/>
      <c r="BF510" s="324"/>
      <c r="BG510" s="324"/>
      <c r="BH510" s="324"/>
      <c r="BI510" s="324"/>
      <c r="BJ510" s="324"/>
      <c r="BK510" s="324"/>
      <c r="BL510" s="324"/>
      <c r="BM510" s="324"/>
      <c r="BN510" s="324"/>
      <c r="BO510" s="324"/>
      <c r="BW510" s="325"/>
      <c r="BX510" s="325"/>
      <c r="BY510" s="325"/>
      <c r="BZ510" s="325"/>
      <c r="CA510" s="325"/>
      <c r="CB510" s="325"/>
      <c r="CC510" s="325"/>
      <c r="CD510" s="325"/>
      <c r="CE510" s="325"/>
      <c r="CF510" s="325"/>
      <c r="CG510" s="325"/>
      <c r="CH510" s="325"/>
    </row>
    <row r="511" spans="1:86" s="323" customFormat="1" x14ac:dyDescent="0.25">
      <c r="A511" s="102"/>
      <c r="B511" s="102"/>
      <c r="C511" s="102"/>
      <c r="D511" s="102"/>
      <c r="E511" s="102"/>
      <c r="F511" s="102"/>
      <c r="G511" s="102"/>
      <c r="AH511" s="324"/>
      <c r="AI511" s="324"/>
      <c r="AP511" s="324"/>
      <c r="AQ511" s="324"/>
      <c r="BD511" s="324"/>
      <c r="BE511" s="324"/>
      <c r="BF511" s="324"/>
      <c r="BG511" s="324"/>
      <c r="BH511" s="324"/>
      <c r="BI511" s="324"/>
      <c r="BJ511" s="324"/>
      <c r="BK511" s="324"/>
      <c r="BL511" s="324"/>
      <c r="BM511" s="324"/>
      <c r="BN511" s="324"/>
      <c r="BO511" s="324"/>
      <c r="BW511" s="325"/>
      <c r="BX511" s="325"/>
      <c r="BY511" s="325"/>
      <c r="BZ511" s="325"/>
      <c r="CA511" s="325"/>
      <c r="CB511" s="325"/>
      <c r="CC511" s="325"/>
      <c r="CD511" s="325"/>
      <c r="CE511" s="325"/>
      <c r="CF511" s="325"/>
      <c r="CG511" s="325"/>
      <c r="CH511" s="325"/>
    </row>
    <row r="512" spans="1:86" s="323" customFormat="1" x14ac:dyDescent="0.25">
      <c r="A512" s="102"/>
      <c r="B512" s="102"/>
      <c r="C512" s="102"/>
      <c r="D512" s="102"/>
      <c r="E512" s="102"/>
      <c r="F512" s="102"/>
      <c r="G512" s="102"/>
      <c r="AH512" s="324"/>
      <c r="AI512" s="324"/>
      <c r="AP512" s="324"/>
      <c r="AQ512" s="324"/>
      <c r="BD512" s="324"/>
      <c r="BE512" s="324"/>
      <c r="BF512" s="324"/>
      <c r="BG512" s="324"/>
      <c r="BH512" s="324"/>
      <c r="BI512" s="324"/>
      <c r="BJ512" s="324"/>
      <c r="BK512" s="324"/>
      <c r="BL512" s="324"/>
      <c r="BM512" s="324"/>
      <c r="BN512" s="324"/>
      <c r="BO512" s="324"/>
      <c r="BW512" s="325"/>
      <c r="BX512" s="325"/>
      <c r="BY512" s="325"/>
      <c r="BZ512" s="325"/>
      <c r="CA512" s="325"/>
      <c r="CB512" s="325"/>
      <c r="CC512" s="325"/>
      <c r="CD512" s="325"/>
      <c r="CE512" s="325"/>
      <c r="CF512" s="325"/>
      <c r="CG512" s="325"/>
      <c r="CH512" s="325"/>
    </row>
    <row r="513" spans="1:86" s="323" customFormat="1" x14ac:dyDescent="0.25">
      <c r="A513" s="102"/>
      <c r="B513" s="102"/>
      <c r="C513" s="102"/>
      <c r="D513" s="102"/>
      <c r="E513" s="102"/>
      <c r="F513" s="102"/>
      <c r="G513" s="102"/>
      <c r="AH513" s="324"/>
      <c r="AI513" s="324"/>
      <c r="AP513" s="324"/>
      <c r="AQ513" s="324"/>
      <c r="BD513" s="324"/>
      <c r="BE513" s="324"/>
      <c r="BF513" s="324"/>
      <c r="BG513" s="324"/>
      <c r="BH513" s="324"/>
      <c r="BI513" s="324"/>
      <c r="BJ513" s="324"/>
      <c r="BK513" s="324"/>
      <c r="BL513" s="324"/>
      <c r="BM513" s="324"/>
      <c r="BN513" s="324"/>
      <c r="BO513" s="324"/>
      <c r="BW513" s="325"/>
      <c r="BX513" s="325"/>
      <c r="BY513" s="325"/>
      <c r="BZ513" s="325"/>
      <c r="CA513" s="325"/>
      <c r="CB513" s="325"/>
      <c r="CC513" s="325"/>
      <c r="CD513" s="325"/>
      <c r="CE513" s="325"/>
      <c r="CF513" s="325"/>
      <c r="CG513" s="325"/>
      <c r="CH513" s="325"/>
    </row>
    <row r="514" spans="1:86" s="323" customFormat="1" x14ac:dyDescent="0.25">
      <c r="A514" s="102"/>
      <c r="B514" s="102"/>
      <c r="C514" s="102"/>
      <c r="D514" s="102"/>
      <c r="E514" s="102"/>
      <c r="F514" s="102"/>
      <c r="G514" s="102"/>
      <c r="AH514" s="324"/>
      <c r="AI514" s="324"/>
      <c r="AP514" s="324"/>
      <c r="AQ514" s="324"/>
      <c r="BD514" s="324"/>
      <c r="BE514" s="324"/>
      <c r="BF514" s="324"/>
      <c r="BG514" s="324"/>
      <c r="BH514" s="324"/>
      <c r="BI514" s="324"/>
      <c r="BJ514" s="324"/>
      <c r="BK514" s="324"/>
      <c r="BL514" s="324"/>
      <c r="BM514" s="324"/>
      <c r="BN514" s="324"/>
      <c r="BO514" s="324"/>
      <c r="BW514" s="325"/>
      <c r="BX514" s="325"/>
      <c r="BY514" s="325"/>
      <c r="BZ514" s="325"/>
      <c r="CA514" s="325"/>
      <c r="CB514" s="325"/>
      <c r="CC514" s="325"/>
      <c r="CD514" s="325"/>
      <c r="CE514" s="325"/>
      <c r="CF514" s="325"/>
      <c r="CG514" s="325"/>
      <c r="CH514" s="325"/>
    </row>
    <row r="515" spans="1:86" s="323" customFormat="1" x14ac:dyDescent="0.25">
      <c r="A515" s="102"/>
      <c r="B515" s="102"/>
      <c r="C515" s="102"/>
      <c r="D515" s="102"/>
      <c r="E515" s="102"/>
      <c r="F515" s="102"/>
      <c r="G515" s="102"/>
      <c r="AH515" s="324"/>
      <c r="AI515" s="324"/>
      <c r="AP515" s="324"/>
      <c r="AQ515" s="324"/>
      <c r="BD515" s="324"/>
      <c r="BE515" s="324"/>
      <c r="BF515" s="324"/>
      <c r="BG515" s="324"/>
      <c r="BH515" s="324"/>
      <c r="BI515" s="324"/>
      <c r="BJ515" s="324"/>
      <c r="BK515" s="324"/>
      <c r="BL515" s="324"/>
      <c r="BM515" s="324"/>
      <c r="BN515" s="324"/>
      <c r="BO515" s="324"/>
      <c r="BW515" s="325"/>
      <c r="BX515" s="325"/>
      <c r="BY515" s="325"/>
      <c r="BZ515" s="325"/>
      <c r="CA515" s="325"/>
      <c r="CB515" s="325"/>
      <c r="CC515" s="325"/>
      <c r="CD515" s="325"/>
      <c r="CE515" s="325"/>
      <c r="CF515" s="325"/>
      <c r="CG515" s="325"/>
      <c r="CH515" s="325"/>
    </row>
    <row r="516" spans="1:86" s="323" customFormat="1" x14ac:dyDescent="0.25">
      <c r="A516" s="102"/>
      <c r="B516" s="102"/>
      <c r="C516" s="102"/>
      <c r="D516" s="102"/>
      <c r="E516" s="102"/>
      <c r="F516" s="102"/>
      <c r="G516" s="102"/>
      <c r="AH516" s="324"/>
      <c r="AI516" s="324"/>
      <c r="AP516" s="324"/>
      <c r="AQ516" s="324"/>
      <c r="BD516" s="324"/>
      <c r="BE516" s="324"/>
      <c r="BF516" s="324"/>
      <c r="BG516" s="324"/>
      <c r="BH516" s="324"/>
      <c r="BI516" s="324"/>
      <c r="BJ516" s="324"/>
      <c r="BK516" s="324"/>
      <c r="BL516" s="324"/>
      <c r="BM516" s="324"/>
      <c r="BN516" s="324"/>
      <c r="BO516" s="324"/>
      <c r="BW516" s="325"/>
      <c r="BX516" s="325"/>
      <c r="BY516" s="325"/>
      <c r="BZ516" s="325"/>
      <c r="CA516" s="325"/>
      <c r="CB516" s="325"/>
      <c r="CC516" s="325"/>
      <c r="CD516" s="325"/>
      <c r="CE516" s="325"/>
      <c r="CF516" s="325"/>
      <c r="CG516" s="325"/>
      <c r="CH516" s="325"/>
    </row>
    <row r="517" spans="1:86" s="323" customFormat="1" x14ac:dyDescent="0.25">
      <c r="A517" s="102"/>
      <c r="B517" s="102"/>
      <c r="C517" s="102"/>
      <c r="D517" s="102"/>
      <c r="E517" s="102"/>
      <c r="F517" s="102"/>
      <c r="G517" s="102"/>
      <c r="AH517" s="324"/>
      <c r="AI517" s="324"/>
      <c r="AP517" s="324"/>
      <c r="AQ517" s="324"/>
      <c r="BD517" s="324"/>
      <c r="BE517" s="324"/>
      <c r="BF517" s="324"/>
      <c r="BG517" s="324"/>
      <c r="BH517" s="324"/>
      <c r="BI517" s="324"/>
      <c r="BJ517" s="324"/>
      <c r="BK517" s="324"/>
      <c r="BL517" s="324"/>
      <c r="BM517" s="324"/>
      <c r="BN517" s="324"/>
      <c r="BO517" s="324"/>
      <c r="BW517" s="325"/>
      <c r="BX517" s="325"/>
      <c r="BY517" s="325"/>
      <c r="BZ517" s="325"/>
      <c r="CA517" s="325"/>
      <c r="CB517" s="325"/>
      <c r="CC517" s="325"/>
      <c r="CD517" s="325"/>
      <c r="CE517" s="325"/>
      <c r="CF517" s="325"/>
      <c r="CG517" s="325"/>
      <c r="CH517" s="325"/>
    </row>
    <row r="518" spans="1:86" s="323" customFormat="1" x14ac:dyDescent="0.25">
      <c r="A518" s="102"/>
      <c r="B518" s="102"/>
      <c r="C518" s="102"/>
      <c r="D518" s="102"/>
      <c r="E518" s="102"/>
      <c r="F518" s="102"/>
      <c r="G518" s="102"/>
      <c r="AH518" s="324"/>
      <c r="AI518" s="324"/>
      <c r="AP518" s="324"/>
      <c r="AQ518" s="324"/>
      <c r="BD518" s="324"/>
      <c r="BE518" s="324"/>
      <c r="BF518" s="324"/>
      <c r="BG518" s="324"/>
      <c r="BH518" s="324"/>
      <c r="BI518" s="324"/>
      <c r="BJ518" s="324"/>
      <c r="BK518" s="324"/>
      <c r="BL518" s="324"/>
      <c r="BM518" s="324"/>
      <c r="BN518" s="324"/>
      <c r="BO518" s="324"/>
      <c r="BW518" s="325"/>
      <c r="BX518" s="325"/>
      <c r="BY518" s="325"/>
      <c r="BZ518" s="325"/>
      <c r="CA518" s="325"/>
      <c r="CB518" s="325"/>
      <c r="CC518" s="325"/>
      <c r="CD518" s="325"/>
      <c r="CE518" s="325"/>
      <c r="CF518" s="325"/>
      <c r="CG518" s="325"/>
      <c r="CH518" s="325"/>
    </row>
    <row r="519" spans="1:86" s="323" customFormat="1" x14ac:dyDescent="0.25">
      <c r="A519" s="102"/>
      <c r="B519" s="102"/>
      <c r="C519" s="102"/>
      <c r="D519" s="102"/>
      <c r="E519" s="102"/>
      <c r="F519" s="102"/>
      <c r="G519" s="102"/>
      <c r="AH519" s="324"/>
      <c r="AI519" s="324"/>
      <c r="AP519" s="324"/>
      <c r="AQ519" s="324"/>
      <c r="BD519" s="324"/>
      <c r="BE519" s="324"/>
      <c r="BF519" s="324"/>
      <c r="BG519" s="324"/>
      <c r="BH519" s="324"/>
      <c r="BI519" s="324"/>
      <c r="BJ519" s="324"/>
      <c r="BK519" s="324"/>
      <c r="BL519" s="324"/>
      <c r="BM519" s="324"/>
      <c r="BN519" s="324"/>
      <c r="BO519" s="324"/>
      <c r="BW519" s="325"/>
      <c r="BX519" s="325"/>
      <c r="BY519" s="325"/>
      <c r="BZ519" s="325"/>
      <c r="CA519" s="325"/>
      <c r="CB519" s="325"/>
      <c r="CC519" s="325"/>
      <c r="CD519" s="325"/>
      <c r="CE519" s="325"/>
      <c r="CF519" s="325"/>
      <c r="CG519" s="325"/>
      <c r="CH519" s="325"/>
    </row>
    <row r="520" spans="1:86" s="323" customFormat="1" x14ac:dyDescent="0.25">
      <c r="A520" s="102"/>
      <c r="B520" s="102"/>
      <c r="C520" s="102"/>
      <c r="D520" s="102"/>
      <c r="E520" s="102"/>
      <c r="F520" s="102"/>
      <c r="G520" s="102"/>
      <c r="AH520" s="324"/>
      <c r="AI520" s="324"/>
      <c r="AP520" s="324"/>
      <c r="AQ520" s="324"/>
      <c r="BD520" s="324"/>
      <c r="BE520" s="324"/>
      <c r="BF520" s="324"/>
      <c r="BG520" s="324"/>
      <c r="BH520" s="324"/>
      <c r="BI520" s="324"/>
      <c r="BJ520" s="324"/>
      <c r="BK520" s="324"/>
      <c r="BL520" s="324"/>
      <c r="BM520" s="324"/>
      <c r="BN520" s="324"/>
      <c r="BO520" s="324"/>
      <c r="BW520" s="325"/>
      <c r="BX520" s="325"/>
      <c r="BY520" s="325"/>
      <c r="BZ520" s="325"/>
      <c r="CA520" s="325"/>
      <c r="CB520" s="325"/>
      <c r="CC520" s="325"/>
      <c r="CD520" s="325"/>
      <c r="CE520" s="325"/>
      <c r="CF520" s="325"/>
      <c r="CG520" s="325"/>
      <c r="CH520" s="325"/>
    </row>
    <row r="521" spans="1:86" s="323" customFormat="1" x14ac:dyDescent="0.25">
      <c r="A521" s="102"/>
      <c r="B521" s="102"/>
      <c r="C521" s="102"/>
      <c r="D521" s="102"/>
      <c r="E521" s="102"/>
      <c r="F521" s="102"/>
      <c r="G521" s="102"/>
      <c r="AH521" s="324"/>
      <c r="AI521" s="324"/>
      <c r="AP521" s="324"/>
      <c r="AQ521" s="324"/>
      <c r="BD521" s="324"/>
      <c r="BE521" s="324"/>
      <c r="BF521" s="324"/>
      <c r="BG521" s="324"/>
      <c r="BH521" s="324"/>
      <c r="BI521" s="324"/>
      <c r="BJ521" s="324"/>
      <c r="BK521" s="324"/>
      <c r="BL521" s="324"/>
      <c r="BM521" s="324"/>
      <c r="BN521" s="324"/>
      <c r="BO521" s="324"/>
      <c r="BW521" s="325"/>
      <c r="BX521" s="325"/>
      <c r="BY521" s="325"/>
      <c r="BZ521" s="325"/>
      <c r="CA521" s="325"/>
      <c r="CB521" s="325"/>
      <c r="CC521" s="325"/>
      <c r="CD521" s="325"/>
      <c r="CE521" s="325"/>
      <c r="CF521" s="325"/>
      <c r="CG521" s="325"/>
      <c r="CH521" s="325"/>
    </row>
    <row r="522" spans="1:86" s="323" customFormat="1" x14ac:dyDescent="0.25">
      <c r="A522" s="102"/>
      <c r="B522" s="102"/>
      <c r="C522" s="102"/>
      <c r="D522" s="102"/>
      <c r="E522" s="102"/>
      <c r="F522" s="102"/>
      <c r="G522" s="102"/>
      <c r="AH522" s="324"/>
      <c r="AI522" s="324"/>
      <c r="AP522" s="324"/>
      <c r="AQ522" s="324"/>
      <c r="BD522" s="324"/>
      <c r="BE522" s="324"/>
      <c r="BF522" s="324"/>
      <c r="BG522" s="324"/>
      <c r="BH522" s="324"/>
      <c r="BI522" s="324"/>
      <c r="BJ522" s="324"/>
      <c r="BK522" s="324"/>
      <c r="BL522" s="324"/>
      <c r="BM522" s="324"/>
      <c r="BN522" s="324"/>
      <c r="BO522" s="324"/>
      <c r="BW522" s="325"/>
      <c r="BX522" s="325"/>
      <c r="BY522" s="325"/>
      <c r="BZ522" s="325"/>
      <c r="CA522" s="325"/>
      <c r="CB522" s="325"/>
      <c r="CC522" s="325"/>
      <c r="CD522" s="325"/>
      <c r="CE522" s="325"/>
      <c r="CF522" s="325"/>
      <c r="CG522" s="325"/>
      <c r="CH522" s="325"/>
    </row>
    <row r="523" spans="1:86" s="323" customFormat="1" x14ac:dyDescent="0.25">
      <c r="A523" s="102"/>
      <c r="B523" s="102"/>
      <c r="C523" s="102"/>
      <c r="D523" s="102"/>
      <c r="E523" s="102"/>
      <c r="F523" s="102"/>
      <c r="G523" s="102"/>
      <c r="AH523" s="324"/>
      <c r="AI523" s="324"/>
      <c r="AP523" s="324"/>
      <c r="AQ523" s="324"/>
      <c r="BD523" s="324"/>
      <c r="BE523" s="324"/>
      <c r="BF523" s="324"/>
      <c r="BG523" s="324"/>
      <c r="BH523" s="324"/>
      <c r="BI523" s="324"/>
      <c r="BJ523" s="324"/>
      <c r="BK523" s="324"/>
      <c r="BL523" s="324"/>
      <c r="BM523" s="324"/>
      <c r="BN523" s="324"/>
      <c r="BO523" s="324"/>
      <c r="BW523" s="325"/>
      <c r="BX523" s="325"/>
      <c r="BY523" s="325"/>
      <c r="BZ523" s="325"/>
      <c r="CA523" s="325"/>
      <c r="CB523" s="325"/>
      <c r="CC523" s="325"/>
      <c r="CD523" s="325"/>
      <c r="CE523" s="325"/>
      <c r="CF523" s="325"/>
      <c r="CG523" s="325"/>
      <c r="CH523" s="325"/>
    </row>
    <row r="524" spans="1:86" s="323" customFormat="1" x14ac:dyDescent="0.25">
      <c r="A524" s="102"/>
      <c r="B524" s="102"/>
      <c r="C524" s="102"/>
      <c r="D524" s="102"/>
      <c r="E524" s="102"/>
      <c r="F524" s="102"/>
      <c r="G524" s="102"/>
      <c r="AH524" s="324"/>
      <c r="AI524" s="324"/>
      <c r="AP524" s="324"/>
      <c r="AQ524" s="324"/>
      <c r="BD524" s="324"/>
      <c r="BE524" s="324"/>
      <c r="BF524" s="324"/>
      <c r="BG524" s="324"/>
      <c r="BH524" s="324"/>
      <c r="BI524" s="324"/>
      <c r="BJ524" s="324"/>
      <c r="BK524" s="324"/>
      <c r="BL524" s="324"/>
      <c r="BM524" s="324"/>
      <c r="BN524" s="324"/>
      <c r="BO524" s="324"/>
      <c r="BW524" s="325"/>
      <c r="BX524" s="325"/>
      <c r="BY524" s="325"/>
      <c r="BZ524" s="325"/>
      <c r="CA524" s="325"/>
      <c r="CB524" s="325"/>
      <c r="CC524" s="325"/>
      <c r="CD524" s="325"/>
      <c r="CE524" s="325"/>
      <c r="CF524" s="325"/>
      <c r="CG524" s="325"/>
      <c r="CH524" s="325"/>
    </row>
    <row r="525" spans="1:86" s="323" customFormat="1" x14ac:dyDescent="0.25">
      <c r="A525" s="102"/>
      <c r="B525" s="102"/>
      <c r="C525" s="102"/>
      <c r="D525" s="102"/>
      <c r="E525" s="102"/>
      <c r="F525" s="102"/>
      <c r="G525" s="102"/>
      <c r="AH525" s="324"/>
      <c r="AI525" s="324"/>
      <c r="AP525" s="324"/>
      <c r="AQ525" s="324"/>
      <c r="BD525" s="324"/>
      <c r="BE525" s="324"/>
      <c r="BF525" s="324"/>
      <c r="BG525" s="324"/>
      <c r="BH525" s="324"/>
      <c r="BI525" s="324"/>
      <c r="BJ525" s="324"/>
      <c r="BK525" s="324"/>
      <c r="BL525" s="324"/>
      <c r="BM525" s="324"/>
      <c r="BN525" s="324"/>
      <c r="BO525" s="324"/>
      <c r="BW525" s="325"/>
      <c r="BX525" s="325"/>
      <c r="BY525" s="325"/>
      <c r="BZ525" s="325"/>
      <c r="CA525" s="325"/>
      <c r="CB525" s="325"/>
      <c r="CC525" s="325"/>
      <c r="CD525" s="325"/>
      <c r="CE525" s="325"/>
      <c r="CF525" s="325"/>
      <c r="CG525" s="325"/>
      <c r="CH525" s="325"/>
    </row>
    <row r="526" spans="1:86" s="323" customFormat="1" x14ac:dyDescent="0.25">
      <c r="A526" s="102"/>
      <c r="B526" s="102"/>
      <c r="C526" s="102"/>
      <c r="D526" s="102"/>
      <c r="E526" s="102"/>
      <c r="F526" s="102"/>
      <c r="G526" s="102"/>
      <c r="AH526" s="324"/>
      <c r="AI526" s="324"/>
      <c r="AP526" s="324"/>
      <c r="AQ526" s="324"/>
      <c r="BD526" s="324"/>
      <c r="BE526" s="324"/>
      <c r="BF526" s="324"/>
      <c r="BG526" s="324"/>
      <c r="BH526" s="324"/>
      <c r="BI526" s="324"/>
      <c r="BJ526" s="324"/>
      <c r="BK526" s="324"/>
      <c r="BL526" s="324"/>
      <c r="BM526" s="324"/>
      <c r="BN526" s="324"/>
      <c r="BO526" s="324"/>
      <c r="BW526" s="325"/>
      <c r="BX526" s="325"/>
      <c r="BY526" s="325"/>
      <c r="BZ526" s="325"/>
      <c r="CA526" s="325"/>
      <c r="CB526" s="325"/>
      <c r="CC526" s="325"/>
      <c r="CD526" s="325"/>
      <c r="CE526" s="325"/>
      <c r="CF526" s="325"/>
      <c r="CG526" s="325"/>
      <c r="CH526" s="325"/>
    </row>
    <row r="527" spans="1:86" s="323" customFormat="1" x14ac:dyDescent="0.25">
      <c r="A527" s="102"/>
      <c r="B527" s="102"/>
      <c r="C527" s="102"/>
      <c r="D527" s="102"/>
      <c r="E527" s="102"/>
      <c r="F527" s="102"/>
      <c r="G527" s="102"/>
      <c r="AH527" s="324"/>
      <c r="AI527" s="324"/>
      <c r="AP527" s="324"/>
      <c r="AQ527" s="324"/>
      <c r="BD527" s="324"/>
      <c r="BE527" s="324"/>
      <c r="BF527" s="324"/>
      <c r="BG527" s="324"/>
      <c r="BH527" s="324"/>
      <c r="BI527" s="324"/>
      <c r="BJ527" s="324"/>
      <c r="BK527" s="324"/>
      <c r="BL527" s="324"/>
      <c r="BM527" s="324"/>
      <c r="BN527" s="324"/>
      <c r="BO527" s="324"/>
      <c r="BW527" s="325"/>
      <c r="BX527" s="325"/>
      <c r="BY527" s="325"/>
      <c r="BZ527" s="325"/>
      <c r="CA527" s="325"/>
      <c r="CB527" s="325"/>
      <c r="CC527" s="325"/>
      <c r="CD527" s="325"/>
      <c r="CE527" s="325"/>
      <c r="CF527" s="325"/>
      <c r="CG527" s="325"/>
      <c r="CH527" s="325"/>
    </row>
    <row r="528" spans="1:86" s="323" customFormat="1" x14ac:dyDescent="0.25">
      <c r="A528" s="102"/>
      <c r="B528" s="102"/>
      <c r="C528" s="102"/>
      <c r="D528" s="102"/>
      <c r="E528" s="102"/>
      <c r="F528" s="102"/>
      <c r="G528" s="102"/>
      <c r="AH528" s="324"/>
      <c r="AI528" s="324"/>
      <c r="AP528" s="324"/>
      <c r="AQ528" s="324"/>
      <c r="BD528" s="324"/>
      <c r="BE528" s="324"/>
      <c r="BF528" s="324"/>
      <c r="BG528" s="324"/>
      <c r="BH528" s="324"/>
      <c r="BI528" s="324"/>
      <c r="BJ528" s="324"/>
      <c r="BK528" s="324"/>
      <c r="BL528" s="324"/>
      <c r="BM528" s="324"/>
      <c r="BN528" s="324"/>
      <c r="BO528" s="324"/>
      <c r="BW528" s="325"/>
      <c r="BX528" s="325"/>
      <c r="BY528" s="325"/>
      <c r="BZ528" s="325"/>
      <c r="CA528" s="325"/>
      <c r="CB528" s="325"/>
      <c r="CC528" s="325"/>
      <c r="CD528" s="325"/>
      <c r="CE528" s="325"/>
      <c r="CF528" s="325"/>
      <c r="CG528" s="325"/>
      <c r="CH528" s="325"/>
    </row>
    <row r="529" spans="1:86" s="323" customFormat="1" x14ac:dyDescent="0.25">
      <c r="A529" s="102"/>
      <c r="B529" s="102"/>
      <c r="C529" s="102"/>
      <c r="D529" s="102"/>
      <c r="E529" s="102"/>
      <c r="F529" s="102"/>
      <c r="G529" s="102"/>
      <c r="AH529" s="324"/>
      <c r="AI529" s="324"/>
      <c r="AP529" s="324"/>
      <c r="AQ529" s="324"/>
      <c r="BD529" s="324"/>
      <c r="BE529" s="324"/>
      <c r="BF529" s="324"/>
      <c r="BG529" s="324"/>
      <c r="BH529" s="324"/>
      <c r="BI529" s="324"/>
      <c r="BJ529" s="324"/>
      <c r="BK529" s="324"/>
      <c r="BL529" s="324"/>
      <c r="BM529" s="324"/>
      <c r="BN529" s="324"/>
      <c r="BO529" s="324"/>
      <c r="BW529" s="325"/>
      <c r="BX529" s="325"/>
      <c r="BY529" s="325"/>
      <c r="BZ529" s="325"/>
      <c r="CA529" s="325"/>
      <c r="CB529" s="325"/>
      <c r="CC529" s="325"/>
      <c r="CD529" s="325"/>
      <c r="CE529" s="325"/>
      <c r="CF529" s="325"/>
      <c r="CG529" s="325"/>
      <c r="CH529" s="325"/>
    </row>
    <row r="530" spans="1:86" s="323" customFormat="1" x14ac:dyDescent="0.25">
      <c r="A530" s="102"/>
      <c r="B530" s="102"/>
      <c r="C530" s="102"/>
      <c r="D530" s="102"/>
      <c r="E530" s="102"/>
      <c r="F530" s="102"/>
      <c r="G530" s="102"/>
      <c r="AH530" s="324"/>
      <c r="AI530" s="324"/>
      <c r="AP530" s="324"/>
      <c r="AQ530" s="324"/>
      <c r="BD530" s="324"/>
      <c r="BE530" s="324"/>
      <c r="BF530" s="324"/>
      <c r="BG530" s="324"/>
      <c r="BH530" s="324"/>
      <c r="BI530" s="324"/>
      <c r="BJ530" s="324"/>
      <c r="BK530" s="324"/>
      <c r="BL530" s="324"/>
      <c r="BM530" s="324"/>
      <c r="BN530" s="324"/>
      <c r="BO530" s="324"/>
      <c r="BW530" s="325"/>
      <c r="BX530" s="325"/>
      <c r="BY530" s="325"/>
      <c r="BZ530" s="325"/>
      <c r="CA530" s="325"/>
      <c r="CB530" s="325"/>
      <c r="CC530" s="325"/>
      <c r="CD530" s="325"/>
      <c r="CE530" s="325"/>
      <c r="CF530" s="325"/>
      <c r="CG530" s="325"/>
      <c r="CH530" s="325"/>
    </row>
    <row r="531" spans="1:86" s="323" customFormat="1" x14ac:dyDescent="0.25">
      <c r="A531" s="102"/>
      <c r="B531" s="102"/>
      <c r="C531" s="102"/>
      <c r="D531" s="102"/>
      <c r="E531" s="102"/>
      <c r="F531" s="102"/>
      <c r="G531" s="102"/>
      <c r="AH531" s="324"/>
      <c r="AI531" s="324"/>
      <c r="AP531" s="324"/>
      <c r="AQ531" s="324"/>
      <c r="BD531" s="324"/>
      <c r="BE531" s="324"/>
      <c r="BF531" s="324"/>
      <c r="BG531" s="324"/>
      <c r="BH531" s="324"/>
      <c r="BI531" s="324"/>
      <c r="BJ531" s="324"/>
      <c r="BK531" s="324"/>
      <c r="BL531" s="324"/>
      <c r="BM531" s="324"/>
      <c r="BN531" s="324"/>
      <c r="BO531" s="324"/>
      <c r="BW531" s="325"/>
      <c r="BX531" s="325"/>
      <c r="BY531" s="325"/>
      <c r="BZ531" s="325"/>
      <c r="CA531" s="325"/>
      <c r="CB531" s="325"/>
      <c r="CC531" s="325"/>
      <c r="CD531" s="325"/>
      <c r="CE531" s="325"/>
      <c r="CF531" s="325"/>
      <c r="CG531" s="325"/>
      <c r="CH531" s="325"/>
    </row>
    <row r="532" spans="1:86" s="323" customFormat="1" x14ac:dyDescent="0.25">
      <c r="A532" s="102"/>
      <c r="B532" s="102"/>
      <c r="C532" s="102"/>
      <c r="D532" s="102"/>
      <c r="E532" s="102"/>
      <c r="F532" s="102"/>
      <c r="G532" s="102"/>
      <c r="AH532" s="324"/>
      <c r="AI532" s="324"/>
      <c r="AP532" s="324"/>
      <c r="AQ532" s="324"/>
      <c r="BD532" s="324"/>
      <c r="BE532" s="324"/>
      <c r="BF532" s="324"/>
      <c r="BG532" s="324"/>
      <c r="BH532" s="324"/>
      <c r="BI532" s="324"/>
      <c r="BJ532" s="324"/>
      <c r="BK532" s="324"/>
      <c r="BL532" s="324"/>
      <c r="BM532" s="324"/>
      <c r="BN532" s="324"/>
      <c r="BO532" s="324"/>
      <c r="BW532" s="325"/>
      <c r="BX532" s="325"/>
      <c r="BY532" s="325"/>
      <c r="BZ532" s="325"/>
      <c r="CA532" s="325"/>
      <c r="CB532" s="325"/>
      <c r="CC532" s="325"/>
      <c r="CD532" s="325"/>
      <c r="CE532" s="325"/>
      <c r="CF532" s="325"/>
      <c r="CG532" s="325"/>
      <c r="CH532" s="325"/>
    </row>
    <row r="533" spans="1:86" s="323" customFormat="1" x14ac:dyDescent="0.25">
      <c r="A533" s="102"/>
      <c r="B533" s="102"/>
      <c r="C533" s="102"/>
      <c r="D533" s="102"/>
      <c r="E533" s="102"/>
      <c r="F533" s="102"/>
      <c r="G533" s="102"/>
      <c r="AH533" s="324"/>
      <c r="AI533" s="324"/>
      <c r="AP533" s="324"/>
      <c r="AQ533" s="324"/>
      <c r="BD533" s="324"/>
      <c r="BE533" s="324"/>
      <c r="BF533" s="324"/>
      <c r="BG533" s="324"/>
      <c r="BH533" s="324"/>
      <c r="BI533" s="324"/>
      <c r="BJ533" s="324"/>
      <c r="BK533" s="324"/>
      <c r="BL533" s="324"/>
      <c r="BM533" s="324"/>
      <c r="BN533" s="324"/>
      <c r="BO533" s="324"/>
      <c r="BW533" s="325"/>
      <c r="BX533" s="325"/>
      <c r="BY533" s="325"/>
      <c r="BZ533" s="325"/>
      <c r="CA533" s="325"/>
      <c r="CB533" s="325"/>
      <c r="CC533" s="325"/>
      <c r="CD533" s="325"/>
      <c r="CE533" s="325"/>
      <c r="CF533" s="325"/>
      <c r="CG533" s="325"/>
      <c r="CH533" s="325"/>
    </row>
    <row r="534" spans="1:86" s="323" customFormat="1" x14ac:dyDescent="0.25">
      <c r="A534" s="102"/>
      <c r="B534" s="102"/>
      <c r="C534" s="102"/>
      <c r="D534" s="102"/>
      <c r="E534" s="102"/>
      <c r="F534" s="102"/>
      <c r="G534" s="102"/>
      <c r="AH534" s="324"/>
      <c r="AI534" s="324"/>
      <c r="AP534" s="324"/>
      <c r="AQ534" s="324"/>
      <c r="BD534" s="324"/>
      <c r="BE534" s="324"/>
      <c r="BF534" s="324"/>
      <c r="BG534" s="324"/>
      <c r="BH534" s="324"/>
      <c r="BI534" s="324"/>
      <c r="BJ534" s="324"/>
      <c r="BK534" s="324"/>
      <c r="BL534" s="324"/>
      <c r="BM534" s="324"/>
      <c r="BN534" s="324"/>
      <c r="BO534" s="324"/>
      <c r="BW534" s="325"/>
      <c r="BX534" s="325"/>
      <c r="BY534" s="325"/>
      <c r="BZ534" s="325"/>
      <c r="CA534" s="325"/>
      <c r="CB534" s="325"/>
      <c r="CC534" s="325"/>
      <c r="CD534" s="325"/>
      <c r="CE534" s="325"/>
      <c r="CF534" s="325"/>
      <c r="CG534" s="325"/>
      <c r="CH534" s="325"/>
    </row>
    <row r="535" spans="1:86" s="323" customFormat="1" x14ac:dyDescent="0.25">
      <c r="A535" s="102"/>
      <c r="B535" s="102"/>
      <c r="C535" s="102"/>
      <c r="D535" s="102"/>
      <c r="E535" s="102"/>
      <c r="F535" s="102"/>
      <c r="G535" s="102"/>
      <c r="AH535" s="324"/>
      <c r="AI535" s="324"/>
      <c r="AP535" s="324"/>
      <c r="AQ535" s="324"/>
      <c r="BD535" s="324"/>
      <c r="BE535" s="324"/>
      <c r="BF535" s="324"/>
      <c r="BG535" s="324"/>
      <c r="BH535" s="324"/>
      <c r="BI535" s="324"/>
      <c r="BJ535" s="324"/>
      <c r="BK535" s="324"/>
      <c r="BL535" s="324"/>
      <c r="BM535" s="324"/>
      <c r="BN535" s="324"/>
      <c r="BO535" s="324"/>
      <c r="BW535" s="325"/>
      <c r="BX535" s="325"/>
      <c r="BY535" s="325"/>
      <c r="BZ535" s="325"/>
      <c r="CA535" s="325"/>
      <c r="CB535" s="325"/>
      <c r="CC535" s="325"/>
      <c r="CD535" s="325"/>
      <c r="CE535" s="325"/>
      <c r="CF535" s="325"/>
      <c r="CG535" s="325"/>
      <c r="CH535" s="325"/>
    </row>
    <row r="536" spans="1:86" s="323" customFormat="1" x14ac:dyDescent="0.25">
      <c r="A536" s="102"/>
      <c r="B536" s="102"/>
      <c r="C536" s="102"/>
      <c r="D536" s="102"/>
      <c r="E536" s="102"/>
      <c r="F536" s="102"/>
      <c r="G536" s="102"/>
      <c r="AH536" s="324"/>
      <c r="AI536" s="324"/>
      <c r="AP536" s="324"/>
      <c r="AQ536" s="324"/>
      <c r="BD536" s="324"/>
      <c r="BE536" s="324"/>
      <c r="BF536" s="324"/>
      <c r="BG536" s="324"/>
      <c r="BH536" s="324"/>
      <c r="BI536" s="324"/>
      <c r="BJ536" s="324"/>
      <c r="BK536" s="324"/>
      <c r="BL536" s="324"/>
      <c r="BM536" s="324"/>
      <c r="BN536" s="324"/>
      <c r="BO536" s="324"/>
      <c r="BW536" s="325"/>
      <c r="BX536" s="325"/>
      <c r="BY536" s="325"/>
      <c r="BZ536" s="325"/>
      <c r="CA536" s="325"/>
      <c r="CB536" s="325"/>
      <c r="CC536" s="325"/>
      <c r="CD536" s="325"/>
      <c r="CE536" s="325"/>
      <c r="CF536" s="325"/>
      <c r="CG536" s="325"/>
      <c r="CH536" s="325"/>
    </row>
    <row r="537" spans="1:86" s="323" customFormat="1" x14ac:dyDescent="0.25">
      <c r="A537" s="102"/>
      <c r="B537" s="102"/>
      <c r="C537" s="102"/>
      <c r="D537" s="102"/>
      <c r="E537" s="102"/>
      <c r="F537" s="102"/>
      <c r="G537" s="102"/>
      <c r="AH537" s="324"/>
      <c r="AI537" s="324"/>
      <c r="AP537" s="324"/>
      <c r="AQ537" s="324"/>
      <c r="BD537" s="324"/>
      <c r="BE537" s="324"/>
      <c r="BF537" s="324"/>
      <c r="BG537" s="324"/>
      <c r="BH537" s="324"/>
      <c r="BI537" s="324"/>
      <c r="BJ537" s="324"/>
      <c r="BK537" s="324"/>
      <c r="BL537" s="324"/>
      <c r="BM537" s="324"/>
      <c r="BN537" s="324"/>
      <c r="BO537" s="324"/>
      <c r="BW537" s="325"/>
      <c r="BX537" s="325"/>
      <c r="BY537" s="325"/>
      <c r="BZ537" s="325"/>
      <c r="CA537" s="325"/>
      <c r="CB537" s="325"/>
      <c r="CC537" s="325"/>
      <c r="CD537" s="325"/>
      <c r="CE537" s="325"/>
      <c r="CF537" s="325"/>
      <c r="CG537" s="325"/>
      <c r="CH537" s="325"/>
    </row>
    <row r="538" spans="1:86" s="323" customFormat="1" x14ac:dyDescent="0.25">
      <c r="A538" s="102"/>
      <c r="B538" s="102"/>
      <c r="C538" s="102"/>
      <c r="D538" s="102"/>
      <c r="E538" s="102"/>
      <c r="F538" s="102"/>
      <c r="G538" s="102"/>
      <c r="AH538" s="324"/>
      <c r="AI538" s="324"/>
      <c r="AP538" s="324"/>
      <c r="AQ538" s="324"/>
      <c r="BD538" s="324"/>
      <c r="BE538" s="324"/>
      <c r="BF538" s="324"/>
      <c r="BG538" s="324"/>
      <c r="BH538" s="324"/>
      <c r="BI538" s="324"/>
      <c r="BJ538" s="324"/>
      <c r="BK538" s="324"/>
      <c r="BL538" s="324"/>
      <c r="BM538" s="324"/>
      <c r="BN538" s="324"/>
      <c r="BO538" s="324"/>
      <c r="BW538" s="325"/>
      <c r="BX538" s="325"/>
      <c r="BY538" s="325"/>
      <c r="BZ538" s="325"/>
      <c r="CA538" s="325"/>
      <c r="CB538" s="325"/>
      <c r="CC538" s="325"/>
      <c r="CD538" s="325"/>
      <c r="CE538" s="325"/>
      <c r="CF538" s="325"/>
      <c r="CG538" s="325"/>
      <c r="CH538" s="325"/>
    </row>
    <row r="539" spans="1:86" s="323" customFormat="1" x14ac:dyDescent="0.25">
      <c r="A539" s="102"/>
      <c r="B539" s="102"/>
      <c r="C539" s="102"/>
      <c r="D539" s="102"/>
      <c r="E539" s="102"/>
      <c r="F539" s="102"/>
      <c r="G539" s="102"/>
      <c r="AH539" s="324"/>
      <c r="AI539" s="324"/>
      <c r="AP539" s="324"/>
      <c r="AQ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W539" s="325"/>
      <c r="BX539" s="325"/>
      <c r="BY539" s="325"/>
      <c r="BZ539" s="325"/>
      <c r="CA539" s="325"/>
      <c r="CB539" s="325"/>
      <c r="CC539" s="325"/>
      <c r="CD539" s="325"/>
      <c r="CE539" s="325"/>
      <c r="CF539" s="325"/>
      <c r="CG539" s="325"/>
      <c r="CH539" s="325"/>
    </row>
    <row r="540" spans="1:86" s="323" customFormat="1" x14ac:dyDescent="0.25">
      <c r="A540" s="102"/>
      <c r="B540" s="102"/>
      <c r="C540" s="102"/>
      <c r="D540" s="102"/>
      <c r="E540" s="102"/>
      <c r="F540" s="102"/>
      <c r="G540" s="102"/>
      <c r="AH540" s="324"/>
      <c r="AI540" s="324"/>
      <c r="AP540" s="324"/>
      <c r="AQ540" s="324"/>
      <c r="BD540" s="324"/>
      <c r="BE540" s="324"/>
      <c r="BF540" s="324"/>
      <c r="BG540" s="324"/>
      <c r="BH540" s="324"/>
      <c r="BI540" s="324"/>
      <c r="BJ540" s="324"/>
      <c r="BK540" s="324"/>
      <c r="BL540" s="324"/>
      <c r="BM540" s="324"/>
      <c r="BN540" s="324"/>
      <c r="BO540" s="324"/>
      <c r="BW540" s="325"/>
      <c r="BX540" s="325"/>
      <c r="BY540" s="325"/>
      <c r="BZ540" s="325"/>
      <c r="CA540" s="325"/>
      <c r="CB540" s="325"/>
      <c r="CC540" s="325"/>
      <c r="CD540" s="325"/>
      <c r="CE540" s="325"/>
      <c r="CF540" s="325"/>
      <c r="CG540" s="325"/>
      <c r="CH540" s="325"/>
    </row>
    <row r="541" spans="1:86" s="323" customFormat="1" x14ac:dyDescent="0.25">
      <c r="A541" s="102"/>
      <c r="B541" s="102"/>
      <c r="C541" s="102"/>
      <c r="D541" s="102"/>
      <c r="E541" s="102"/>
      <c r="F541" s="102"/>
      <c r="G541" s="102"/>
      <c r="AH541" s="324"/>
      <c r="AI541" s="324"/>
      <c r="AP541" s="324"/>
      <c r="AQ541" s="324"/>
      <c r="BD541" s="324"/>
      <c r="BE541" s="324"/>
      <c r="BF541" s="324"/>
      <c r="BG541" s="324"/>
      <c r="BH541" s="324"/>
      <c r="BI541" s="324"/>
      <c r="BJ541" s="324"/>
      <c r="BK541" s="324"/>
      <c r="BL541" s="324"/>
      <c r="BM541" s="324"/>
      <c r="BN541" s="324"/>
      <c r="BO541" s="324"/>
      <c r="BW541" s="325"/>
      <c r="BX541" s="325"/>
      <c r="BY541" s="325"/>
      <c r="BZ541" s="325"/>
      <c r="CA541" s="325"/>
      <c r="CB541" s="325"/>
      <c r="CC541" s="325"/>
      <c r="CD541" s="325"/>
      <c r="CE541" s="325"/>
      <c r="CF541" s="325"/>
      <c r="CG541" s="325"/>
      <c r="CH541" s="325"/>
    </row>
    <row r="542" spans="1:86" s="323" customFormat="1" x14ac:dyDescent="0.25">
      <c r="A542" s="102"/>
      <c r="B542" s="102"/>
      <c r="C542" s="102"/>
      <c r="D542" s="102"/>
      <c r="E542" s="102"/>
      <c r="F542" s="102"/>
      <c r="G542" s="102"/>
      <c r="AH542" s="324"/>
      <c r="AI542" s="324"/>
      <c r="AP542" s="324"/>
      <c r="AQ542" s="324"/>
      <c r="BD542" s="324"/>
      <c r="BE542" s="324"/>
      <c r="BF542" s="324"/>
      <c r="BG542" s="324"/>
      <c r="BH542" s="324"/>
      <c r="BI542" s="324"/>
      <c r="BJ542" s="324"/>
      <c r="BK542" s="324"/>
      <c r="BL542" s="324"/>
      <c r="BM542" s="324"/>
      <c r="BN542" s="324"/>
      <c r="BO542" s="324"/>
      <c r="BW542" s="325"/>
      <c r="BX542" s="325"/>
      <c r="BY542" s="325"/>
      <c r="BZ542" s="325"/>
      <c r="CA542" s="325"/>
      <c r="CB542" s="325"/>
      <c r="CC542" s="325"/>
      <c r="CD542" s="325"/>
      <c r="CE542" s="325"/>
      <c r="CF542" s="325"/>
      <c r="CG542" s="325"/>
      <c r="CH542" s="325"/>
    </row>
    <row r="543" spans="1:86" s="323" customFormat="1" x14ac:dyDescent="0.25">
      <c r="A543" s="102"/>
      <c r="B543" s="102"/>
      <c r="C543" s="102"/>
      <c r="D543" s="102"/>
      <c r="E543" s="102"/>
      <c r="F543" s="102"/>
      <c r="G543" s="102"/>
      <c r="AH543" s="324"/>
      <c r="AI543" s="324"/>
      <c r="AP543" s="324"/>
      <c r="AQ543" s="324"/>
      <c r="BD543" s="324"/>
      <c r="BE543" s="324"/>
      <c r="BF543" s="324"/>
      <c r="BG543" s="324"/>
      <c r="BH543" s="324"/>
      <c r="BI543" s="324"/>
      <c r="BJ543" s="324"/>
      <c r="BK543" s="324"/>
      <c r="BL543" s="324"/>
      <c r="BM543" s="324"/>
      <c r="BN543" s="324"/>
      <c r="BO543" s="324"/>
      <c r="BW543" s="325"/>
      <c r="BX543" s="325"/>
      <c r="BY543" s="325"/>
      <c r="BZ543" s="325"/>
      <c r="CA543" s="325"/>
      <c r="CB543" s="325"/>
      <c r="CC543" s="325"/>
      <c r="CD543" s="325"/>
      <c r="CE543" s="325"/>
      <c r="CF543" s="325"/>
      <c r="CG543" s="325"/>
      <c r="CH543" s="325"/>
    </row>
    <row r="544" spans="1:86" s="323" customFormat="1" x14ac:dyDescent="0.25">
      <c r="A544" s="102"/>
      <c r="B544" s="102"/>
      <c r="C544" s="102"/>
      <c r="D544" s="102"/>
      <c r="E544" s="102"/>
      <c r="F544" s="102"/>
      <c r="G544" s="102"/>
      <c r="AH544" s="324"/>
      <c r="AI544" s="324"/>
      <c r="AP544" s="324"/>
      <c r="AQ544" s="324"/>
      <c r="BD544" s="324"/>
      <c r="BE544" s="324"/>
      <c r="BF544" s="324"/>
      <c r="BG544" s="324"/>
      <c r="BH544" s="324"/>
      <c r="BI544" s="324"/>
      <c r="BJ544" s="324"/>
      <c r="BK544" s="324"/>
      <c r="BL544" s="324"/>
      <c r="BM544" s="324"/>
      <c r="BN544" s="324"/>
      <c r="BO544" s="324"/>
      <c r="BW544" s="325"/>
      <c r="BX544" s="325"/>
      <c r="BY544" s="325"/>
      <c r="BZ544" s="325"/>
      <c r="CA544" s="325"/>
      <c r="CB544" s="325"/>
      <c r="CC544" s="325"/>
      <c r="CD544" s="325"/>
      <c r="CE544" s="325"/>
      <c r="CF544" s="325"/>
      <c r="CG544" s="325"/>
      <c r="CH544" s="325"/>
    </row>
    <row r="545" spans="1:86" s="323" customFormat="1" x14ac:dyDescent="0.25">
      <c r="A545" s="102"/>
      <c r="B545" s="102"/>
      <c r="C545" s="102"/>
      <c r="D545" s="102"/>
      <c r="E545" s="102"/>
      <c r="F545" s="102"/>
      <c r="G545" s="102"/>
      <c r="AH545" s="324"/>
      <c r="AI545" s="324"/>
      <c r="AP545" s="324"/>
      <c r="AQ545" s="324"/>
      <c r="BD545" s="324"/>
      <c r="BE545" s="324"/>
      <c r="BF545" s="324"/>
      <c r="BG545" s="324"/>
      <c r="BH545" s="324"/>
      <c r="BI545" s="324"/>
      <c r="BJ545" s="324"/>
      <c r="BK545" s="324"/>
      <c r="BL545" s="324"/>
      <c r="BM545" s="324"/>
      <c r="BN545" s="324"/>
      <c r="BO545" s="324"/>
      <c r="BW545" s="325"/>
      <c r="BX545" s="325"/>
      <c r="BY545" s="325"/>
      <c r="BZ545" s="325"/>
      <c r="CA545" s="325"/>
      <c r="CB545" s="325"/>
      <c r="CC545" s="325"/>
      <c r="CD545" s="325"/>
      <c r="CE545" s="325"/>
      <c r="CF545" s="325"/>
      <c r="CG545" s="325"/>
      <c r="CH545" s="325"/>
    </row>
    <row r="546" spans="1:86" s="323" customFormat="1" x14ac:dyDescent="0.25">
      <c r="A546" s="102"/>
      <c r="B546" s="102"/>
      <c r="C546" s="102"/>
      <c r="D546" s="102"/>
      <c r="E546" s="102"/>
      <c r="F546" s="102"/>
      <c r="G546" s="102"/>
      <c r="AH546" s="324"/>
      <c r="AI546" s="324"/>
      <c r="AP546" s="324"/>
      <c r="AQ546" s="324"/>
      <c r="BD546" s="324"/>
      <c r="BE546" s="324"/>
      <c r="BF546" s="324"/>
      <c r="BG546" s="324"/>
      <c r="BH546" s="324"/>
      <c r="BI546" s="324"/>
      <c r="BJ546" s="324"/>
      <c r="BK546" s="324"/>
      <c r="BL546" s="324"/>
      <c r="BM546" s="324"/>
      <c r="BN546" s="324"/>
      <c r="BO546" s="324"/>
      <c r="BW546" s="325"/>
      <c r="BX546" s="325"/>
      <c r="BY546" s="325"/>
      <c r="BZ546" s="325"/>
      <c r="CA546" s="325"/>
      <c r="CB546" s="325"/>
      <c r="CC546" s="325"/>
      <c r="CD546" s="325"/>
      <c r="CE546" s="325"/>
      <c r="CF546" s="325"/>
      <c r="CG546" s="325"/>
      <c r="CH546" s="325"/>
    </row>
    <row r="547" spans="1:86" s="323" customFormat="1" x14ac:dyDescent="0.25">
      <c r="A547" s="102"/>
      <c r="B547" s="102"/>
      <c r="C547" s="102"/>
      <c r="D547" s="102"/>
      <c r="E547" s="102"/>
      <c r="F547" s="102"/>
      <c r="G547" s="102"/>
      <c r="AH547" s="324"/>
      <c r="AI547" s="324"/>
      <c r="AP547" s="324"/>
      <c r="AQ547" s="324"/>
      <c r="BD547" s="324"/>
      <c r="BE547" s="324"/>
      <c r="BF547" s="324"/>
      <c r="BG547" s="324"/>
      <c r="BH547" s="324"/>
      <c r="BI547" s="324"/>
      <c r="BJ547" s="324"/>
      <c r="BK547" s="324"/>
      <c r="BL547" s="324"/>
      <c r="BM547" s="324"/>
      <c r="BN547" s="324"/>
      <c r="BO547" s="324"/>
      <c r="BW547" s="325"/>
      <c r="BX547" s="325"/>
      <c r="BY547" s="325"/>
      <c r="BZ547" s="325"/>
      <c r="CA547" s="325"/>
      <c r="CB547" s="325"/>
      <c r="CC547" s="325"/>
      <c r="CD547" s="325"/>
      <c r="CE547" s="325"/>
      <c r="CF547" s="325"/>
      <c r="CG547" s="325"/>
      <c r="CH547" s="325"/>
    </row>
    <row r="548" spans="1:86" s="323" customFormat="1" x14ac:dyDescent="0.25">
      <c r="A548" s="102"/>
      <c r="B548" s="102"/>
      <c r="C548" s="102"/>
      <c r="D548" s="102"/>
      <c r="E548" s="102"/>
      <c r="F548" s="102"/>
      <c r="G548" s="102"/>
      <c r="AH548" s="324"/>
      <c r="AI548" s="324"/>
      <c r="AP548" s="324"/>
      <c r="AQ548" s="324"/>
      <c r="BD548" s="324"/>
      <c r="BE548" s="324"/>
      <c r="BF548" s="324"/>
      <c r="BG548" s="324"/>
      <c r="BH548" s="324"/>
      <c r="BI548" s="324"/>
      <c r="BJ548" s="324"/>
      <c r="BK548" s="324"/>
      <c r="BL548" s="324"/>
      <c r="BM548" s="324"/>
      <c r="BN548" s="324"/>
      <c r="BO548" s="324"/>
      <c r="BW548" s="325"/>
      <c r="BX548" s="325"/>
      <c r="BY548" s="325"/>
      <c r="BZ548" s="325"/>
      <c r="CA548" s="325"/>
      <c r="CB548" s="325"/>
      <c r="CC548" s="325"/>
      <c r="CD548" s="325"/>
      <c r="CE548" s="325"/>
      <c r="CF548" s="325"/>
      <c r="CG548" s="325"/>
      <c r="CH548" s="325"/>
    </row>
    <row r="549" spans="1:86" s="323" customFormat="1" x14ac:dyDescent="0.25">
      <c r="A549" s="102"/>
      <c r="B549" s="102"/>
      <c r="C549" s="102"/>
      <c r="D549" s="102"/>
      <c r="E549" s="102"/>
      <c r="F549" s="102"/>
      <c r="G549" s="102"/>
      <c r="AH549" s="324"/>
      <c r="AI549" s="324"/>
      <c r="AP549" s="324"/>
      <c r="AQ549" s="324"/>
      <c r="BD549" s="324"/>
      <c r="BE549" s="324"/>
      <c r="BF549" s="324"/>
      <c r="BG549" s="324"/>
      <c r="BH549" s="324"/>
      <c r="BI549" s="324"/>
      <c r="BJ549" s="324"/>
      <c r="BK549" s="324"/>
      <c r="BL549" s="324"/>
      <c r="BM549" s="324"/>
      <c r="BN549" s="324"/>
      <c r="BO549" s="324"/>
      <c r="BW549" s="325"/>
      <c r="BX549" s="325"/>
      <c r="BY549" s="325"/>
      <c r="BZ549" s="325"/>
      <c r="CA549" s="325"/>
      <c r="CB549" s="325"/>
      <c r="CC549" s="325"/>
      <c r="CD549" s="325"/>
      <c r="CE549" s="325"/>
      <c r="CF549" s="325"/>
      <c r="CG549" s="325"/>
      <c r="CH549" s="325"/>
    </row>
    <row r="550" spans="1:86" s="323" customFormat="1" x14ac:dyDescent="0.25">
      <c r="A550" s="102"/>
      <c r="B550" s="102"/>
      <c r="C550" s="102"/>
      <c r="D550" s="102"/>
      <c r="E550" s="102"/>
      <c r="F550" s="102"/>
      <c r="G550" s="102"/>
      <c r="AH550" s="324"/>
      <c r="AI550" s="324"/>
      <c r="AP550" s="324"/>
      <c r="AQ550" s="324"/>
      <c r="BD550" s="324"/>
      <c r="BE550" s="324"/>
      <c r="BF550" s="324"/>
      <c r="BG550" s="324"/>
      <c r="BH550" s="324"/>
      <c r="BI550" s="324"/>
      <c r="BJ550" s="324"/>
      <c r="BK550" s="324"/>
      <c r="BL550" s="324"/>
      <c r="BM550" s="324"/>
      <c r="BN550" s="324"/>
      <c r="BO550" s="324"/>
      <c r="BW550" s="325"/>
      <c r="BX550" s="325"/>
      <c r="BY550" s="325"/>
      <c r="BZ550" s="325"/>
      <c r="CA550" s="325"/>
      <c r="CB550" s="325"/>
      <c r="CC550" s="325"/>
      <c r="CD550" s="325"/>
      <c r="CE550" s="325"/>
      <c r="CF550" s="325"/>
      <c r="CG550" s="325"/>
      <c r="CH550" s="325"/>
    </row>
    <row r="551" spans="1:86" s="323" customFormat="1" x14ac:dyDescent="0.25">
      <c r="A551" s="102"/>
      <c r="B551" s="102"/>
      <c r="C551" s="102"/>
      <c r="D551" s="102"/>
      <c r="E551" s="102"/>
      <c r="F551" s="102"/>
      <c r="G551" s="102"/>
      <c r="AH551" s="324"/>
      <c r="AI551" s="324"/>
      <c r="AP551" s="324"/>
      <c r="AQ551" s="324"/>
      <c r="BD551" s="324"/>
      <c r="BE551" s="324"/>
      <c r="BF551" s="324"/>
      <c r="BG551" s="324"/>
      <c r="BH551" s="324"/>
      <c r="BI551" s="324"/>
      <c r="BJ551" s="324"/>
      <c r="BK551" s="324"/>
      <c r="BL551" s="324"/>
      <c r="BM551" s="324"/>
      <c r="BN551" s="324"/>
      <c r="BO551" s="324"/>
      <c r="BW551" s="325"/>
      <c r="BX551" s="325"/>
      <c r="BY551" s="325"/>
      <c r="BZ551" s="325"/>
      <c r="CA551" s="325"/>
      <c r="CB551" s="325"/>
      <c r="CC551" s="325"/>
      <c r="CD551" s="325"/>
      <c r="CE551" s="325"/>
      <c r="CF551" s="325"/>
      <c r="CG551" s="325"/>
      <c r="CH551" s="325"/>
    </row>
    <row r="552" spans="1:86" s="323" customFormat="1" x14ac:dyDescent="0.25">
      <c r="A552" s="102"/>
      <c r="B552" s="102"/>
      <c r="C552" s="102"/>
      <c r="D552" s="102"/>
      <c r="E552" s="102"/>
      <c r="F552" s="102"/>
      <c r="G552" s="102"/>
      <c r="AH552" s="324"/>
      <c r="AI552" s="324"/>
      <c r="AP552" s="324"/>
      <c r="AQ552" s="324"/>
      <c r="BD552" s="324"/>
      <c r="BE552" s="324"/>
      <c r="BF552" s="324"/>
      <c r="BG552" s="324"/>
      <c r="BH552" s="324"/>
      <c r="BI552" s="324"/>
      <c r="BJ552" s="324"/>
      <c r="BK552" s="324"/>
      <c r="BL552" s="324"/>
      <c r="BM552" s="324"/>
      <c r="BN552" s="324"/>
      <c r="BO552" s="324"/>
      <c r="BW552" s="325"/>
      <c r="BX552" s="325"/>
      <c r="BY552" s="325"/>
      <c r="BZ552" s="325"/>
      <c r="CA552" s="325"/>
      <c r="CB552" s="325"/>
      <c r="CC552" s="325"/>
      <c r="CD552" s="325"/>
      <c r="CE552" s="325"/>
      <c r="CF552" s="325"/>
      <c r="CG552" s="325"/>
      <c r="CH552" s="325"/>
    </row>
    <row r="553" spans="1:86" s="323" customFormat="1" x14ac:dyDescent="0.25">
      <c r="A553" s="102"/>
      <c r="B553" s="102"/>
      <c r="C553" s="102"/>
      <c r="D553" s="102"/>
      <c r="E553" s="102"/>
      <c r="F553" s="102"/>
      <c r="G553" s="102"/>
      <c r="AH553" s="324"/>
      <c r="AI553" s="324"/>
      <c r="AP553" s="324"/>
      <c r="AQ553" s="324"/>
      <c r="BD553" s="324"/>
      <c r="BE553" s="324"/>
      <c r="BF553" s="324"/>
      <c r="BG553" s="324"/>
      <c r="BH553" s="324"/>
      <c r="BI553" s="324"/>
      <c r="BJ553" s="324"/>
      <c r="BK553" s="324"/>
      <c r="BL553" s="324"/>
      <c r="BM553" s="324"/>
      <c r="BN553" s="324"/>
      <c r="BO553" s="324"/>
      <c r="BW553" s="325"/>
      <c r="BX553" s="325"/>
      <c r="BY553" s="325"/>
      <c r="BZ553" s="325"/>
      <c r="CA553" s="325"/>
      <c r="CB553" s="325"/>
      <c r="CC553" s="325"/>
      <c r="CD553" s="325"/>
      <c r="CE553" s="325"/>
      <c r="CF553" s="325"/>
      <c r="CG553" s="325"/>
      <c r="CH553" s="325"/>
    </row>
    <row r="554" spans="1:86" s="323" customFormat="1" x14ac:dyDescent="0.25">
      <c r="A554" s="102"/>
      <c r="B554" s="102"/>
      <c r="C554" s="102"/>
      <c r="D554" s="102"/>
      <c r="E554" s="102"/>
      <c r="F554" s="102"/>
      <c r="G554" s="102"/>
      <c r="AH554" s="324"/>
      <c r="AI554" s="324"/>
      <c r="AP554" s="324"/>
      <c r="AQ554" s="324"/>
      <c r="BD554" s="324"/>
      <c r="BE554" s="324"/>
      <c r="BF554" s="324"/>
      <c r="BG554" s="324"/>
      <c r="BH554" s="324"/>
      <c r="BI554" s="324"/>
      <c r="BJ554" s="324"/>
      <c r="BK554" s="324"/>
      <c r="BL554" s="324"/>
      <c r="BM554" s="324"/>
      <c r="BN554" s="324"/>
      <c r="BO554" s="324"/>
      <c r="BW554" s="325"/>
      <c r="BX554" s="325"/>
      <c r="BY554" s="325"/>
      <c r="BZ554" s="325"/>
      <c r="CA554" s="325"/>
      <c r="CB554" s="325"/>
      <c r="CC554" s="325"/>
      <c r="CD554" s="325"/>
      <c r="CE554" s="325"/>
      <c r="CF554" s="325"/>
      <c r="CG554" s="325"/>
      <c r="CH554" s="325"/>
    </row>
    <row r="555" spans="1:86" s="323" customFormat="1" x14ac:dyDescent="0.25">
      <c r="A555" s="102"/>
      <c r="B555" s="102"/>
      <c r="C555" s="102"/>
      <c r="D555" s="102"/>
      <c r="E555" s="102"/>
      <c r="F555" s="102"/>
      <c r="G555" s="102"/>
      <c r="AH555" s="324"/>
      <c r="AI555" s="324"/>
      <c r="AP555" s="324"/>
      <c r="AQ555" s="324"/>
      <c r="BD555" s="324"/>
      <c r="BE555" s="324"/>
      <c r="BF555" s="324"/>
      <c r="BG555" s="324"/>
      <c r="BH555" s="324"/>
      <c r="BI555" s="324"/>
      <c r="BJ555" s="324"/>
      <c r="BK555" s="324"/>
      <c r="BL555" s="324"/>
      <c r="BM555" s="324"/>
      <c r="BN555" s="324"/>
      <c r="BO555" s="324"/>
      <c r="BW555" s="325"/>
      <c r="BX555" s="325"/>
      <c r="BY555" s="325"/>
      <c r="BZ555" s="325"/>
      <c r="CA555" s="325"/>
      <c r="CB555" s="325"/>
      <c r="CC555" s="325"/>
      <c r="CD555" s="325"/>
      <c r="CE555" s="325"/>
      <c r="CF555" s="325"/>
      <c r="CG555" s="325"/>
      <c r="CH555" s="325"/>
    </row>
    <row r="556" spans="1:86" s="323" customFormat="1" x14ac:dyDescent="0.25">
      <c r="A556" s="102"/>
      <c r="B556" s="102"/>
      <c r="C556" s="102"/>
      <c r="D556" s="102"/>
      <c r="E556" s="102"/>
      <c r="F556" s="102"/>
      <c r="G556" s="102"/>
      <c r="AH556" s="324"/>
      <c r="AI556" s="324"/>
      <c r="AP556" s="324"/>
      <c r="AQ556" s="324"/>
      <c r="BD556" s="324"/>
      <c r="BE556" s="324"/>
      <c r="BF556" s="324"/>
      <c r="BG556" s="324"/>
      <c r="BH556" s="324"/>
      <c r="BI556" s="324"/>
      <c r="BJ556" s="324"/>
      <c r="BK556" s="324"/>
      <c r="BL556" s="324"/>
      <c r="BM556" s="324"/>
      <c r="BN556" s="324"/>
      <c r="BO556" s="324"/>
      <c r="BW556" s="325"/>
      <c r="BX556" s="325"/>
      <c r="BY556" s="325"/>
      <c r="BZ556" s="325"/>
      <c r="CA556" s="325"/>
      <c r="CB556" s="325"/>
      <c r="CC556" s="325"/>
      <c r="CD556" s="325"/>
      <c r="CE556" s="325"/>
      <c r="CF556" s="325"/>
      <c r="CG556" s="325"/>
      <c r="CH556" s="325"/>
    </row>
    <row r="557" spans="1:86" s="323" customFormat="1" x14ac:dyDescent="0.25">
      <c r="A557" s="102"/>
      <c r="B557" s="102"/>
      <c r="C557" s="102"/>
      <c r="D557" s="102"/>
      <c r="E557" s="102"/>
      <c r="F557" s="102"/>
      <c r="G557" s="102"/>
      <c r="AH557" s="324"/>
      <c r="AI557" s="324"/>
      <c r="AP557" s="324"/>
      <c r="AQ557" s="324"/>
      <c r="BD557" s="324"/>
      <c r="BE557" s="324"/>
      <c r="BF557" s="324"/>
      <c r="BG557" s="324"/>
      <c r="BH557" s="324"/>
      <c r="BI557" s="324"/>
      <c r="BJ557" s="324"/>
      <c r="BK557" s="324"/>
      <c r="BL557" s="324"/>
      <c r="BM557" s="324"/>
      <c r="BN557" s="324"/>
      <c r="BO557" s="324"/>
      <c r="BW557" s="325"/>
      <c r="BX557" s="325"/>
      <c r="BY557" s="325"/>
      <c r="BZ557" s="325"/>
      <c r="CA557" s="325"/>
      <c r="CB557" s="325"/>
      <c r="CC557" s="325"/>
      <c r="CD557" s="325"/>
      <c r="CE557" s="325"/>
      <c r="CF557" s="325"/>
      <c r="CG557" s="325"/>
      <c r="CH557" s="325"/>
    </row>
    <row r="558" spans="1:86" s="323" customFormat="1" x14ac:dyDescent="0.25">
      <c r="A558" s="102"/>
      <c r="B558" s="102"/>
      <c r="C558" s="102"/>
      <c r="D558" s="102"/>
      <c r="E558" s="102"/>
      <c r="F558" s="102"/>
      <c r="G558" s="102"/>
      <c r="AH558" s="324"/>
      <c r="AI558" s="324"/>
      <c r="AP558" s="324"/>
      <c r="AQ558" s="324"/>
      <c r="BD558" s="324"/>
      <c r="BE558" s="324"/>
      <c r="BF558" s="324"/>
      <c r="BG558" s="324"/>
      <c r="BH558" s="324"/>
      <c r="BI558" s="324"/>
      <c r="BJ558" s="324"/>
      <c r="BK558" s="324"/>
      <c r="BL558" s="324"/>
      <c r="BM558" s="324"/>
      <c r="BN558" s="324"/>
      <c r="BO558" s="324"/>
      <c r="BW558" s="325"/>
      <c r="BX558" s="325"/>
      <c r="BY558" s="325"/>
      <c r="BZ558" s="325"/>
      <c r="CA558" s="325"/>
      <c r="CB558" s="325"/>
      <c r="CC558" s="325"/>
      <c r="CD558" s="325"/>
      <c r="CE558" s="325"/>
      <c r="CF558" s="325"/>
      <c r="CG558" s="325"/>
      <c r="CH558" s="325"/>
    </row>
    <row r="559" spans="1:86" s="323" customFormat="1" x14ac:dyDescent="0.25">
      <c r="A559" s="102"/>
      <c r="B559" s="102"/>
      <c r="C559" s="102"/>
      <c r="D559" s="102"/>
      <c r="E559" s="102"/>
      <c r="F559" s="102"/>
      <c r="G559" s="102"/>
      <c r="AH559" s="324"/>
      <c r="AI559" s="324"/>
      <c r="AP559" s="324"/>
      <c r="AQ559" s="324"/>
      <c r="BD559" s="324"/>
      <c r="BE559" s="324"/>
      <c r="BF559" s="324"/>
      <c r="BG559" s="324"/>
      <c r="BH559" s="324"/>
      <c r="BI559" s="324"/>
      <c r="BJ559" s="324"/>
      <c r="BK559" s="324"/>
      <c r="BL559" s="324"/>
      <c r="BM559" s="324"/>
      <c r="BN559" s="324"/>
      <c r="BO559" s="324"/>
      <c r="BW559" s="325"/>
      <c r="BX559" s="325"/>
      <c r="BY559" s="325"/>
      <c r="BZ559" s="325"/>
      <c r="CA559" s="325"/>
      <c r="CB559" s="325"/>
      <c r="CC559" s="325"/>
      <c r="CD559" s="325"/>
      <c r="CE559" s="325"/>
      <c r="CF559" s="325"/>
      <c r="CG559" s="325"/>
      <c r="CH559" s="325"/>
    </row>
    <row r="560" spans="1:86" s="323" customFormat="1" x14ac:dyDescent="0.25">
      <c r="A560" s="102"/>
      <c r="B560" s="102"/>
      <c r="C560" s="102"/>
      <c r="D560" s="102"/>
      <c r="E560" s="102"/>
      <c r="F560" s="102"/>
      <c r="G560" s="102"/>
      <c r="AH560" s="324"/>
      <c r="AI560" s="324"/>
      <c r="AP560" s="324"/>
      <c r="AQ560" s="324"/>
      <c r="BD560" s="324"/>
      <c r="BE560" s="324"/>
      <c r="BF560" s="324"/>
      <c r="BG560" s="324"/>
      <c r="BH560" s="324"/>
      <c r="BI560" s="324"/>
      <c r="BJ560" s="324"/>
      <c r="BK560" s="324"/>
      <c r="BL560" s="324"/>
      <c r="BM560" s="324"/>
      <c r="BN560" s="324"/>
      <c r="BO560" s="324"/>
      <c r="BW560" s="325"/>
      <c r="BX560" s="325"/>
      <c r="BY560" s="325"/>
      <c r="BZ560" s="325"/>
      <c r="CA560" s="325"/>
      <c r="CB560" s="325"/>
      <c r="CC560" s="325"/>
      <c r="CD560" s="325"/>
      <c r="CE560" s="325"/>
      <c r="CF560" s="325"/>
      <c r="CG560" s="325"/>
      <c r="CH560" s="325"/>
    </row>
    <row r="561" spans="1:86" s="323" customFormat="1" x14ac:dyDescent="0.25">
      <c r="A561" s="102"/>
      <c r="B561" s="102"/>
      <c r="C561" s="102"/>
      <c r="D561" s="102"/>
      <c r="E561" s="102"/>
      <c r="F561" s="102"/>
      <c r="G561" s="102"/>
      <c r="AH561" s="324"/>
      <c r="AI561" s="324"/>
      <c r="AP561" s="324"/>
      <c r="AQ561" s="324"/>
      <c r="BD561" s="324"/>
      <c r="BE561" s="324"/>
      <c r="BF561" s="324"/>
      <c r="BG561" s="324"/>
      <c r="BH561" s="324"/>
      <c r="BI561" s="324"/>
      <c r="BJ561" s="324"/>
      <c r="BK561" s="324"/>
      <c r="BL561" s="324"/>
      <c r="BM561" s="324"/>
      <c r="BN561" s="324"/>
      <c r="BO561" s="324"/>
      <c r="BW561" s="325"/>
      <c r="BX561" s="325"/>
      <c r="BY561" s="325"/>
      <c r="BZ561" s="325"/>
      <c r="CA561" s="325"/>
      <c r="CB561" s="325"/>
      <c r="CC561" s="325"/>
      <c r="CD561" s="325"/>
      <c r="CE561" s="325"/>
      <c r="CF561" s="325"/>
      <c r="CG561" s="325"/>
      <c r="CH561" s="325"/>
    </row>
    <row r="562" spans="1:86" s="323" customFormat="1" x14ac:dyDescent="0.25">
      <c r="A562" s="102"/>
      <c r="B562" s="102"/>
      <c r="C562" s="102"/>
      <c r="D562" s="102"/>
      <c r="E562" s="102"/>
      <c r="F562" s="102"/>
      <c r="G562" s="102"/>
      <c r="AH562" s="324"/>
      <c r="AI562" s="324"/>
      <c r="AP562" s="324"/>
      <c r="AQ562" s="324"/>
      <c r="BD562" s="324"/>
      <c r="BE562" s="324"/>
      <c r="BF562" s="324"/>
      <c r="BG562" s="324"/>
      <c r="BH562" s="324"/>
      <c r="BI562" s="324"/>
      <c r="BJ562" s="324"/>
      <c r="BK562" s="324"/>
      <c r="BL562" s="324"/>
      <c r="BM562" s="324"/>
      <c r="BN562" s="324"/>
      <c r="BO562" s="324"/>
      <c r="BW562" s="325"/>
      <c r="BX562" s="325"/>
      <c r="BY562" s="325"/>
      <c r="BZ562" s="325"/>
      <c r="CA562" s="325"/>
      <c r="CB562" s="325"/>
      <c r="CC562" s="325"/>
      <c r="CD562" s="325"/>
      <c r="CE562" s="325"/>
      <c r="CF562" s="325"/>
      <c r="CG562" s="325"/>
      <c r="CH562" s="325"/>
    </row>
    <row r="563" spans="1:86" s="323" customFormat="1" x14ac:dyDescent="0.25">
      <c r="A563" s="102"/>
      <c r="B563" s="102"/>
      <c r="C563" s="102"/>
      <c r="D563" s="102"/>
      <c r="E563" s="102"/>
      <c r="F563" s="102"/>
      <c r="G563" s="102"/>
      <c r="AH563" s="324"/>
      <c r="AI563" s="324"/>
      <c r="AP563" s="324"/>
      <c r="AQ563" s="324"/>
      <c r="BD563" s="324"/>
      <c r="BE563" s="324"/>
      <c r="BF563" s="324"/>
      <c r="BG563" s="324"/>
      <c r="BH563" s="324"/>
      <c r="BI563" s="324"/>
      <c r="BJ563" s="324"/>
      <c r="BK563" s="324"/>
      <c r="BL563" s="324"/>
      <c r="BM563" s="324"/>
      <c r="BN563" s="324"/>
      <c r="BO563" s="324"/>
      <c r="BW563" s="325"/>
      <c r="BX563" s="325"/>
      <c r="BY563" s="325"/>
      <c r="BZ563" s="325"/>
      <c r="CA563" s="325"/>
      <c r="CB563" s="325"/>
      <c r="CC563" s="325"/>
      <c r="CD563" s="325"/>
      <c r="CE563" s="325"/>
      <c r="CF563" s="325"/>
      <c r="CG563" s="325"/>
      <c r="CH563" s="325"/>
    </row>
    <row r="564" spans="1:86" s="323" customFormat="1" x14ac:dyDescent="0.25">
      <c r="A564" s="102"/>
      <c r="B564" s="102"/>
      <c r="C564" s="102"/>
      <c r="D564" s="102"/>
      <c r="E564" s="102"/>
      <c r="F564" s="102"/>
      <c r="G564" s="102"/>
      <c r="AH564" s="324"/>
      <c r="AI564" s="324"/>
      <c r="AP564" s="324"/>
      <c r="AQ564" s="324"/>
      <c r="BD564" s="324"/>
      <c r="BE564" s="324"/>
      <c r="BF564" s="324"/>
      <c r="BG564" s="324"/>
      <c r="BH564" s="324"/>
      <c r="BI564" s="324"/>
      <c r="BJ564" s="324"/>
      <c r="BK564" s="324"/>
      <c r="BL564" s="324"/>
      <c r="BM564" s="324"/>
      <c r="BN564" s="324"/>
      <c r="BO564" s="324"/>
      <c r="BW564" s="325"/>
      <c r="BX564" s="325"/>
      <c r="BY564" s="325"/>
      <c r="BZ564" s="325"/>
      <c r="CA564" s="325"/>
      <c r="CB564" s="325"/>
      <c r="CC564" s="325"/>
      <c r="CD564" s="325"/>
      <c r="CE564" s="325"/>
      <c r="CF564" s="325"/>
      <c r="CG564" s="325"/>
      <c r="CH564" s="325"/>
    </row>
    <row r="565" spans="1:86" s="323" customFormat="1" x14ac:dyDescent="0.25">
      <c r="A565" s="102"/>
      <c r="B565" s="102"/>
      <c r="C565" s="102"/>
      <c r="D565" s="102"/>
      <c r="E565" s="102"/>
      <c r="F565" s="102"/>
      <c r="G565" s="102"/>
      <c r="AH565" s="324"/>
      <c r="AI565" s="324"/>
      <c r="AP565" s="324"/>
      <c r="AQ565" s="324"/>
      <c r="BD565" s="324"/>
      <c r="BE565" s="324"/>
      <c r="BF565" s="324"/>
      <c r="BG565" s="324"/>
      <c r="BH565" s="324"/>
      <c r="BI565" s="324"/>
      <c r="BJ565" s="324"/>
      <c r="BK565" s="324"/>
      <c r="BL565" s="324"/>
      <c r="BM565" s="324"/>
      <c r="BN565" s="324"/>
      <c r="BO565" s="324"/>
      <c r="BW565" s="325"/>
      <c r="BX565" s="325"/>
      <c r="BY565" s="325"/>
      <c r="BZ565" s="325"/>
      <c r="CA565" s="325"/>
      <c r="CB565" s="325"/>
      <c r="CC565" s="325"/>
      <c r="CD565" s="325"/>
      <c r="CE565" s="325"/>
      <c r="CF565" s="325"/>
      <c r="CG565" s="325"/>
      <c r="CH565" s="325"/>
    </row>
    <row r="566" spans="1:86" s="323" customFormat="1" x14ac:dyDescent="0.25">
      <c r="A566" s="102"/>
      <c r="B566" s="102"/>
      <c r="C566" s="102"/>
      <c r="D566" s="102"/>
      <c r="E566" s="102"/>
      <c r="F566" s="102"/>
      <c r="G566" s="102"/>
      <c r="AH566" s="324"/>
      <c r="AI566" s="324"/>
      <c r="AP566" s="324"/>
      <c r="AQ566" s="324"/>
      <c r="BD566" s="324"/>
      <c r="BE566" s="324"/>
      <c r="BF566" s="324"/>
      <c r="BG566" s="324"/>
      <c r="BH566" s="324"/>
      <c r="BI566" s="324"/>
      <c r="BJ566" s="324"/>
      <c r="BK566" s="324"/>
      <c r="BL566" s="324"/>
      <c r="BM566" s="324"/>
      <c r="BN566" s="324"/>
      <c r="BO566" s="324"/>
      <c r="BW566" s="325"/>
      <c r="BX566" s="325"/>
      <c r="BY566" s="325"/>
      <c r="BZ566" s="325"/>
      <c r="CA566" s="325"/>
      <c r="CB566" s="325"/>
      <c r="CC566" s="325"/>
      <c r="CD566" s="325"/>
      <c r="CE566" s="325"/>
      <c r="CF566" s="325"/>
      <c r="CG566" s="325"/>
      <c r="CH566" s="325"/>
    </row>
    <row r="567" spans="1:86" s="323" customFormat="1" x14ac:dyDescent="0.25">
      <c r="A567" s="102"/>
      <c r="B567" s="102"/>
      <c r="C567" s="102"/>
      <c r="D567" s="102"/>
      <c r="E567" s="102"/>
      <c r="F567" s="102"/>
      <c r="G567" s="102"/>
      <c r="AH567" s="324"/>
      <c r="AI567" s="324"/>
      <c r="AP567" s="324"/>
      <c r="AQ567" s="324"/>
      <c r="BD567" s="324"/>
      <c r="BE567" s="324"/>
      <c r="BF567" s="324"/>
      <c r="BG567" s="324"/>
      <c r="BH567" s="324"/>
      <c r="BI567" s="324"/>
      <c r="BJ567" s="324"/>
      <c r="BK567" s="324"/>
      <c r="BL567" s="324"/>
      <c r="BM567" s="324"/>
      <c r="BN567" s="324"/>
      <c r="BO567" s="324"/>
      <c r="BW567" s="325"/>
      <c r="BX567" s="325"/>
      <c r="BY567" s="325"/>
      <c r="BZ567" s="325"/>
      <c r="CA567" s="325"/>
      <c r="CB567" s="325"/>
      <c r="CC567" s="325"/>
      <c r="CD567" s="325"/>
      <c r="CE567" s="325"/>
      <c r="CF567" s="325"/>
      <c r="CG567" s="325"/>
      <c r="CH567" s="325"/>
    </row>
    <row r="568" spans="1:86" s="323" customFormat="1" x14ac:dyDescent="0.25">
      <c r="A568" s="102"/>
      <c r="B568" s="102"/>
      <c r="C568" s="102"/>
      <c r="D568" s="102"/>
      <c r="E568" s="102"/>
      <c r="F568" s="102"/>
      <c r="G568" s="102"/>
      <c r="AH568" s="324"/>
      <c r="AI568" s="324"/>
      <c r="AP568" s="324"/>
      <c r="AQ568" s="324"/>
      <c r="BD568" s="324"/>
      <c r="BE568" s="324"/>
      <c r="BF568" s="324"/>
      <c r="BG568" s="324"/>
      <c r="BH568" s="324"/>
      <c r="BI568" s="324"/>
      <c r="BJ568" s="324"/>
      <c r="BK568" s="324"/>
      <c r="BL568" s="324"/>
      <c r="BM568" s="324"/>
      <c r="BN568" s="324"/>
      <c r="BO568" s="324"/>
      <c r="BW568" s="325"/>
      <c r="BX568" s="325"/>
      <c r="BY568" s="325"/>
      <c r="BZ568" s="325"/>
      <c r="CA568" s="325"/>
      <c r="CB568" s="325"/>
      <c r="CC568" s="325"/>
      <c r="CD568" s="325"/>
      <c r="CE568" s="325"/>
      <c r="CF568" s="325"/>
      <c r="CG568" s="325"/>
      <c r="CH568" s="325"/>
    </row>
    <row r="569" spans="1:86" s="323" customFormat="1" x14ac:dyDescent="0.25">
      <c r="A569" s="102"/>
      <c r="B569" s="102"/>
      <c r="C569" s="102"/>
      <c r="D569" s="102"/>
      <c r="E569" s="102"/>
      <c r="F569" s="102"/>
      <c r="G569" s="102"/>
      <c r="AH569" s="324"/>
      <c r="AI569" s="324"/>
      <c r="AP569" s="324"/>
      <c r="AQ569" s="324"/>
      <c r="BD569" s="324"/>
      <c r="BE569" s="324"/>
      <c r="BF569" s="324"/>
      <c r="BG569" s="324"/>
      <c r="BH569" s="324"/>
      <c r="BI569" s="324"/>
      <c r="BJ569" s="324"/>
      <c r="BK569" s="324"/>
      <c r="BL569" s="324"/>
      <c r="BM569" s="324"/>
      <c r="BN569" s="324"/>
      <c r="BO569" s="324"/>
      <c r="BW569" s="325"/>
      <c r="BX569" s="325"/>
      <c r="BY569" s="325"/>
      <c r="BZ569" s="325"/>
      <c r="CA569" s="325"/>
      <c r="CB569" s="325"/>
      <c r="CC569" s="325"/>
      <c r="CD569" s="325"/>
      <c r="CE569" s="325"/>
      <c r="CF569" s="325"/>
      <c r="CG569" s="325"/>
      <c r="CH569" s="325"/>
    </row>
    <row r="570" spans="1:86" s="323" customFormat="1" x14ac:dyDescent="0.25">
      <c r="A570" s="102"/>
      <c r="B570" s="102"/>
      <c r="C570" s="102"/>
      <c r="D570" s="102"/>
      <c r="E570" s="102"/>
      <c r="F570" s="102"/>
      <c r="G570" s="102"/>
      <c r="AH570" s="324"/>
      <c r="AI570" s="324"/>
      <c r="AP570" s="324"/>
      <c r="AQ570" s="324"/>
      <c r="BD570" s="324"/>
      <c r="BE570" s="324"/>
      <c r="BF570" s="324"/>
      <c r="BG570" s="324"/>
      <c r="BH570" s="324"/>
      <c r="BI570" s="324"/>
      <c r="BJ570" s="324"/>
      <c r="BK570" s="324"/>
      <c r="BL570" s="324"/>
      <c r="BM570" s="324"/>
      <c r="BN570" s="324"/>
      <c r="BO570" s="324"/>
      <c r="BW570" s="325"/>
      <c r="BX570" s="325"/>
      <c r="BY570" s="325"/>
      <c r="BZ570" s="325"/>
      <c r="CA570" s="325"/>
      <c r="CB570" s="325"/>
      <c r="CC570" s="325"/>
      <c r="CD570" s="325"/>
      <c r="CE570" s="325"/>
      <c r="CF570" s="325"/>
      <c r="CG570" s="325"/>
      <c r="CH570" s="325"/>
    </row>
    <row r="571" spans="1:86" s="323" customFormat="1" x14ac:dyDescent="0.25">
      <c r="A571" s="102"/>
      <c r="B571" s="102"/>
      <c r="C571" s="102"/>
      <c r="D571" s="102"/>
      <c r="E571" s="102"/>
      <c r="F571" s="102"/>
      <c r="G571" s="102"/>
      <c r="AH571" s="324"/>
      <c r="AI571" s="324"/>
      <c r="AP571" s="324"/>
      <c r="AQ571" s="324"/>
      <c r="BD571" s="324"/>
      <c r="BE571" s="324"/>
      <c r="BF571" s="324"/>
      <c r="BG571" s="324"/>
      <c r="BH571" s="324"/>
      <c r="BI571" s="324"/>
      <c r="BJ571" s="324"/>
      <c r="BK571" s="324"/>
      <c r="BL571" s="324"/>
      <c r="BM571" s="324"/>
      <c r="BN571" s="324"/>
      <c r="BO571" s="324"/>
      <c r="BW571" s="325"/>
      <c r="BX571" s="325"/>
      <c r="BY571" s="325"/>
      <c r="BZ571" s="325"/>
      <c r="CA571" s="325"/>
      <c r="CB571" s="325"/>
      <c r="CC571" s="325"/>
      <c r="CD571" s="325"/>
      <c r="CE571" s="325"/>
      <c r="CF571" s="325"/>
      <c r="CG571" s="325"/>
      <c r="CH571" s="325"/>
    </row>
    <row r="572" spans="1:86" s="323" customFormat="1" x14ac:dyDescent="0.25">
      <c r="A572" s="102"/>
      <c r="B572" s="102"/>
      <c r="C572" s="102"/>
      <c r="D572" s="102"/>
      <c r="E572" s="102"/>
      <c r="F572" s="102"/>
      <c r="G572" s="102"/>
      <c r="AH572" s="324"/>
      <c r="AI572" s="324"/>
      <c r="AP572" s="324"/>
      <c r="AQ572" s="324"/>
      <c r="BD572" s="324"/>
      <c r="BE572" s="324"/>
      <c r="BF572" s="324"/>
      <c r="BG572" s="324"/>
      <c r="BH572" s="324"/>
      <c r="BI572" s="324"/>
      <c r="BJ572" s="324"/>
      <c r="BK572" s="324"/>
      <c r="BL572" s="324"/>
      <c r="BM572" s="324"/>
      <c r="BN572" s="324"/>
      <c r="BO572" s="324"/>
      <c r="BW572" s="325"/>
      <c r="BX572" s="325"/>
      <c r="BY572" s="325"/>
      <c r="BZ572" s="325"/>
      <c r="CA572" s="325"/>
      <c r="CB572" s="325"/>
      <c r="CC572" s="325"/>
      <c r="CD572" s="325"/>
      <c r="CE572" s="325"/>
      <c r="CF572" s="325"/>
      <c r="CG572" s="325"/>
      <c r="CH572" s="325"/>
    </row>
    <row r="573" spans="1:86" s="323" customFormat="1" x14ac:dyDescent="0.25">
      <c r="A573" s="102"/>
      <c r="B573" s="102"/>
      <c r="C573" s="102"/>
      <c r="D573" s="102"/>
      <c r="E573" s="102"/>
      <c r="F573" s="102"/>
      <c r="G573" s="102"/>
      <c r="AH573" s="324"/>
      <c r="AI573" s="324"/>
      <c r="AP573" s="324"/>
      <c r="AQ573" s="324"/>
      <c r="BD573" s="324"/>
      <c r="BE573" s="324"/>
      <c r="BF573" s="324"/>
      <c r="BG573" s="324"/>
      <c r="BH573" s="324"/>
      <c r="BI573" s="324"/>
      <c r="BJ573" s="324"/>
      <c r="BK573" s="324"/>
      <c r="BL573" s="324"/>
      <c r="BM573" s="324"/>
      <c r="BN573" s="324"/>
      <c r="BO573" s="324"/>
      <c r="BW573" s="325"/>
      <c r="BX573" s="325"/>
      <c r="BY573" s="325"/>
      <c r="BZ573" s="325"/>
      <c r="CA573" s="325"/>
      <c r="CB573" s="325"/>
      <c r="CC573" s="325"/>
      <c r="CD573" s="325"/>
      <c r="CE573" s="325"/>
      <c r="CF573" s="325"/>
      <c r="CG573" s="325"/>
      <c r="CH573" s="325"/>
    </row>
    <row r="574" spans="1:86" s="323" customFormat="1" x14ac:dyDescent="0.25">
      <c r="A574" s="102"/>
      <c r="B574" s="102"/>
      <c r="C574" s="102"/>
      <c r="D574" s="102"/>
      <c r="E574" s="102"/>
      <c r="F574" s="102"/>
      <c r="G574" s="102"/>
      <c r="AH574" s="324"/>
      <c r="AI574" s="324"/>
      <c r="AP574" s="324"/>
      <c r="AQ574" s="324"/>
      <c r="BD574" s="324"/>
      <c r="BE574" s="324"/>
      <c r="BF574" s="324"/>
      <c r="BG574" s="324"/>
      <c r="BH574" s="324"/>
      <c r="BI574" s="324"/>
      <c r="BJ574" s="324"/>
      <c r="BK574" s="324"/>
      <c r="BL574" s="324"/>
      <c r="BM574" s="324"/>
      <c r="BN574" s="324"/>
      <c r="BO574" s="324"/>
      <c r="BW574" s="325"/>
      <c r="BX574" s="325"/>
      <c r="BY574" s="325"/>
      <c r="BZ574" s="325"/>
      <c r="CA574" s="325"/>
      <c r="CB574" s="325"/>
      <c r="CC574" s="325"/>
      <c r="CD574" s="325"/>
      <c r="CE574" s="325"/>
      <c r="CF574" s="325"/>
      <c r="CG574" s="325"/>
      <c r="CH574" s="325"/>
    </row>
    <row r="575" spans="1:86" s="323" customFormat="1" x14ac:dyDescent="0.25">
      <c r="A575" s="102"/>
      <c r="B575" s="102"/>
      <c r="C575" s="102"/>
      <c r="D575" s="102"/>
      <c r="E575" s="102"/>
      <c r="F575" s="102"/>
      <c r="G575" s="102"/>
      <c r="AH575" s="324"/>
      <c r="AI575" s="324"/>
      <c r="AP575" s="324"/>
      <c r="AQ575" s="324"/>
      <c r="BD575" s="324"/>
      <c r="BE575" s="324"/>
      <c r="BF575" s="324"/>
      <c r="BG575" s="324"/>
      <c r="BH575" s="324"/>
      <c r="BI575" s="324"/>
      <c r="BJ575" s="324"/>
      <c r="BK575" s="324"/>
      <c r="BL575" s="324"/>
      <c r="BM575" s="324"/>
      <c r="BN575" s="324"/>
      <c r="BO575" s="324"/>
      <c r="BW575" s="325"/>
      <c r="BX575" s="325"/>
      <c r="BY575" s="325"/>
      <c r="BZ575" s="325"/>
      <c r="CA575" s="325"/>
      <c r="CB575" s="325"/>
      <c r="CC575" s="325"/>
      <c r="CD575" s="325"/>
      <c r="CE575" s="325"/>
      <c r="CF575" s="325"/>
      <c r="CG575" s="325"/>
      <c r="CH575" s="325"/>
    </row>
    <row r="576" spans="1:86" s="323" customFormat="1" x14ac:dyDescent="0.25">
      <c r="A576" s="102"/>
      <c r="B576" s="102"/>
      <c r="C576" s="102"/>
      <c r="D576" s="102"/>
      <c r="E576" s="102"/>
      <c r="F576" s="102"/>
      <c r="G576" s="102"/>
      <c r="AH576" s="324"/>
      <c r="AI576" s="324"/>
      <c r="AP576" s="324"/>
      <c r="AQ576" s="324"/>
      <c r="BD576" s="324"/>
      <c r="BE576" s="324"/>
      <c r="BF576" s="324"/>
      <c r="BG576" s="324"/>
      <c r="BH576" s="324"/>
      <c r="BI576" s="324"/>
      <c r="BJ576" s="324"/>
      <c r="BK576" s="324"/>
      <c r="BL576" s="324"/>
      <c r="BM576" s="324"/>
      <c r="BN576" s="324"/>
      <c r="BO576" s="324"/>
      <c r="BW576" s="325"/>
      <c r="BX576" s="325"/>
      <c r="BY576" s="325"/>
      <c r="BZ576" s="325"/>
      <c r="CA576" s="325"/>
      <c r="CB576" s="325"/>
      <c r="CC576" s="325"/>
      <c r="CD576" s="325"/>
      <c r="CE576" s="325"/>
      <c r="CF576" s="325"/>
      <c r="CG576" s="325"/>
      <c r="CH576" s="325"/>
    </row>
    <row r="577" spans="1:86" s="323" customFormat="1" x14ac:dyDescent="0.25">
      <c r="A577" s="102"/>
      <c r="B577" s="102"/>
      <c r="C577" s="102"/>
      <c r="D577" s="102"/>
      <c r="E577" s="102"/>
      <c r="F577" s="102"/>
      <c r="G577" s="102"/>
      <c r="AH577" s="324"/>
      <c r="AI577" s="324"/>
      <c r="AP577" s="324"/>
      <c r="AQ577" s="324"/>
      <c r="BD577" s="324"/>
      <c r="BE577" s="324"/>
      <c r="BF577" s="324"/>
      <c r="BG577" s="324"/>
      <c r="BH577" s="324"/>
      <c r="BI577" s="324"/>
      <c r="BJ577" s="324"/>
      <c r="BK577" s="324"/>
      <c r="BL577" s="324"/>
      <c r="BM577" s="324"/>
      <c r="BN577" s="324"/>
      <c r="BO577" s="324"/>
      <c r="BW577" s="325"/>
      <c r="BX577" s="325"/>
      <c r="BY577" s="325"/>
      <c r="BZ577" s="325"/>
      <c r="CA577" s="325"/>
      <c r="CB577" s="325"/>
      <c r="CC577" s="325"/>
      <c r="CD577" s="325"/>
      <c r="CE577" s="325"/>
      <c r="CF577" s="325"/>
      <c r="CG577" s="325"/>
      <c r="CH577" s="325"/>
    </row>
    <row r="578" spans="1:86" s="323" customFormat="1" x14ac:dyDescent="0.25">
      <c r="A578" s="102"/>
      <c r="B578" s="102"/>
      <c r="C578" s="102"/>
      <c r="D578" s="102"/>
      <c r="E578" s="102"/>
      <c r="F578" s="102"/>
      <c r="G578" s="102"/>
      <c r="AH578" s="324"/>
      <c r="AI578" s="324"/>
      <c r="AP578" s="324"/>
      <c r="AQ578" s="324"/>
      <c r="BD578" s="324"/>
      <c r="BE578" s="324"/>
      <c r="BF578" s="324"/>
      <c r="BG578" s="324"/>
      <c r="BH578" s="324"/>
      <c r="BI578" s="324"/>
      <c r="BJ578" s="324"/>
      <c r="BK578" s="324"/>
      <c r="BL578" s="324"/>
      <c r="BM578" s="324"/>
      <c r="BN578" s="324"/>
      <c r="BO578" s="324"/>
      <c r="BW578" s="325"/>
      <c r="BX578" s="325"/>
      <c r="BY578" s="325"/>
      <c r="BZ578" s="325"/>
      <c r="CA578" s="325"/>
      <c r="CB578" s="325"/>
      <c r="CC578" s="325"/>
      <c r="CD578" s="325"/>
      <c r="CE578" s="325"/>
      <c r="CF578" s="325"/>
      <c r="CG578" s="325"/>
      <c r="CH578" s="325"/>
    </row>
    <row r="579" spans="1:86" s="323" customFormat="1" x14ac:dyDescent="0.25">
      <c r="A579" s="102"/>
      <c r="B579" s="102"/>
      <c r="C579" s="102"/>
      <c r="D579" s="102"/>
      <c r="E579" s="102"/>
      <c r="F579" s="102"/>
      <c r="G579" s="102"/>
      <c r="AH579" s="324"/>
      <c r="AI579" s="324"/>
      <c r="AP579" s="324"/>
      <c r="AQ579" s="324"/>
      <c r="BD579" s="324"/>
      <c r="BE579" s="324"/>
      <c r="BF579" s="324"/>
      <c r="BG579" s="324"/>
      <c r="BH579" s="324"/>
      <c r="BI579" s="324"/>
      <c r="BJ579" s="324"/>
      <c r="BK579" s="324"/>
      <c r="BL579" s="324"/>
      <c r="BM579" s="324"/>
      <c r="BN579" s="324"/>
      <c r="BO579" s="324"/>
      <c r="BW579" s="325"/>
      <c r="BX579" s="325"/>
      <c r="BY579" s="325"/>
      <c r="BZ579" s="325"/>
      <c r="CA579" s="325"/>
      <c r="CB579" s="325"/>
      <c r="CC579" s="325"/>
      <c r="CD579" s="325"/>
      <c r="CE579" s="325"/>
      <c r="CF579" s="325"/>
      <c r="CG579" s="325"/>
      <c r="CH579" s="325"/>
    </row>
    <row r="580" spans="1:86" s="323" customFormat="1" x14ac:dyDescent="0.25">
      <c r="A580" s="102"/>
      <c r="B580" s="102"/>
      <c r="C580" s="102"/>
      <c r="D580" s="102"/>
      <c r="E580" s="102"/>
      <c r="F580" s="102"/>
      <c r="G580" s="102"/>
      <c r="AH580" s="324"/>
      <c r="AI580" s="324"/>
      <c r="AP580" s="324"/>
      <c r="AQ580" s="324"/>
      <c r="BD580" s="324"/>
      <c r="BE580" s="324"/>
      <c r="BF580" s="324"/>
      <c r="BG580" s="324"/>
      <c r="BH580" s="324"/>
      <c r="BI580" s="324"/>
      <c r="BJ580" s="324"/>
      <c r="BK580" s="324"/>
      <c r="BL580" s="324"/>
      <c r="BM580" s="324"/>
      <c r="BN580" s="324"/>
      <c r="BO580" s="324"/>
      <c r="BW580" s="325"/>
      <c r="BX580" s="325"/>
      <c r="BY580" s="325"/>
      <c r="BZ580" s="325"/>
      <c r="CA580" s="325"/>
      <c r="CB580" s="325"/>
      <c r="CC580" s="325"/>
      <c r="CD580" s="325"/>
      <c r="CE580" s="325"/>
      <c r="CF580" s="325"/>
      <c r="CG580" s="325"/>
      <c r="CH580" s="325"/>
    </row>
    <row r="581" spans="1:86" s="323" customFormat="1" x14ac:dyDescent="0.25">
      <c r="A581" s="102"/>
      <c r="B581" s="102"/>
      <c r="C581" s="102"/>
      <c r="D581" s="102"/>
      <c r="E581" s="102"/>
      <c r="F581" s="102"/>
      <c r="G581" s="102"/>
      <c r="AH581" s="324"/>
      <c r="AI581" s="324"/>
      <c r="AP581" s="324"/>
      <c r="AQ581" s="324"/>
      <c r="BD581" s="324"/>
      <c r="BE581" s="324"/>
      <c r="BF581" s="324"/>
      <c r="BG581" s="324"/>
      <c r="BH581" s="324"/>
      <c r="BI581" s="324"/>
      <c r="BJ581" s="324"/>
      <c r="BK581" s="324"/>
      <c r="BL581" s="324"/>
      <c r="BM581" s="324"/>
      <c r="BN581" s="324"/>
      <c r="BO581" s="324"/>
      <c r="BW581" s="325"/>
      <c r="BX581" s="325"/>
      <c r="BY581" s="325"/>
      <c r="BZ581" s="325"/>
      <c r="CA581" s="325"/>
      <c r="CB581" s="325"/>
      <c r="CC581" s="325"/>
      <c r="CD581" s="325"/>
      <c r="CE581" s="325"/>
      <c r="CF581" s="325"/>
      <c r="CG581" s="325"/>
      <c r="CH581" s="325"/>
    </row>
    <row r="582" spans="1:86" s="323" customFormat="1" x14ac:dyDescent="0.25">
      <c r="A582" s="102"/>
      <c r="B582" s="102"/>
      <c r="C582" s="102"/>
      <c r="D582" s="102"/>
      <c r="E582" s="102"/>
      <c r="F582" s="102"/>
      <c r="G582" s="102"/>
      <c r="AH582" s="324"/>
      <c r="AI582" s="324"/>
      <c r="AP582" s="324"/>
      <c r="AQ582" s="324"/>
      <c r="BD582" s="324"/>
      <c r="BE582" s="324"/>
      <c r="BF582" s="324"/>
      <c r="BG582" s="324"/>
      <c r="BH582" s="324"/>
      <c r="BI582" s="324"/>
      <c r="BJ582" s="324"/>
      <c r="BK582" s="324"/>
      <c r="BL582" s="324"/>
      <c r="BM582" s="324"/>
      <c r="BN582" s="324"/>
      <c r="BO582" s="324"/>
      <c r="BW582" s="325"/>
      <c r="BX582" s="325"/>
      <c r="BY582" s="325"/>
      <c r="BZ582" s="325"/>
      <c r="CA582" s="325"/>
      <c r="CB582" s="325"/>
      <c r="CC582" s="325"/>
      <c r="CD582" s="325"/>
      <c r="CE582" s="325"/>
      <c r="CF582" s="325"/>
      <c r="CG582" s="325"/>
      <c r="CH582" s="325"/>
    </row>
    <row r="583" spans="1:86" s="323" customFormat="1" x14ac:dyDescent="0.25">
      <c r="A583" s="102"/>
      <c r="B583" s="102"/>
      <c r="C583" s="102"/>
      <c r="D583" s="102"/>
      <c r="E583" s="102"/>
      <c r="F583" s="102"/>
      <c r="G583" s="102"/>
      <c r="AH583" s="324"/>
      <c r="AI583" s="324"/>
      <c r="AP583" s="324"/>
      <c r="AQ583" s="324"/>
      <c r="BD583" s="324"/>
      <c r="BE583" s="324"/>
      <c r="BF583" s="324"/>
      <c r="BG583" s="324"/>
      <c r="BH583" s="324"/>
      <c r="BI583" s="324"/>
      <c r="BJ583" s="324"/>
      <c r="BK583" s="324"/>
      <c r="BL583" s="324"/>
      <c r="BM583" s="324"/>
      <c r="BN583" s="324"/>
      <c r="BO583" s="324"/>
      <c r="BW583" s="325"/>
      <c r="BX583" s="325"/>
      <c r="BY583" s="325"/>
      <c r="BZ583" s="325"/>
      <c r="CA583" s="325"/>
      <c r="CB583" s="325"/>
      <c r="CC583" s="325"/>
      <c r="CD583" s="325"/>
      <c r="CE583" s="325"/>
      <c r="CF583" s="325"/>
      <c r="CG583" s="325"/>
      <c r="CH583" s="325"/>
    </row>
    <row r="584" spans="1:86" s="323" customFormat="1" x14ac:dyDescent="0.25">
      <c r="A584" s="102"/>
      <c r="B584" s="102"/>
      <c r="C584" s="102"/>
      <c r="D584" s="102"/>
      <c r="E584" s="102"/>
      <c r="F584" s="102"/>
      <c r="G584" s="102"/>
      <c r="AH584" s="324"/>
      <c r="AI584" s="324"/>
      <c r="AP584" s="324"/>
      <c r="AQ584" s="324"/>
      <c r="BD584" s="324"/>
      <c r="BE584" s="324"/>
      <c r="BF584" s="324"/>
      <c r="BG584" s="324"/>
      <c r="BH584" s="324"/>
      <c r="BI584" s="324"/>
      <c r="BJ584" s="324"/>
      <c r="BK584" s="324"/>
      <c r="BL584" s="324"/>
      <c r="BM584" s="324"/>
      <c r="BN584" s="324"/>
      <c r="BO584" s="324"/>
      <c r="BW584" s="325"/>
      <c r="BX584" s="325"/>
      <c r="BY584" s="325"/>
      <c r="BZ584" s="325"/>
      <c r="CA584" s="325"/>
      <c r="CB584" s="325"/>
      <c r="CC584" s="325"/>
      <c r="CD584" s="325"/>
      <c r="CE584" s="325"/>
      <c r="CF584" s="325"/>
      <c r="CG584" s="325"/>
      <c r="CH584" s="325"/>
    </row>
    <row r="585" spans="1:86" s="323" customFormat="1" x14ac:dyDescent="0.25">
      <c r="A585" s="102"/>
      <c r="B585" s="102"/>
      <c r="C585" s="102"/>
      <c r="D585" s="102"/>
      <c r="E585" s="102"/>
      <c r="F585" s="102"/>
      <c r="G585" s="102"/>
      <c r="AH585" s="324"/>
      <c r="AI585" s="324"/>
      <c r="AP585" s="324"/>
      <c r="AQ585" s="324"/>
      <c r="BD585" s="324"/>
      <c r="BE585" s="324"/>
      <c r="BF585" s="324"/>
      <c r="BG585" s="324"/>
      <c r="BH585" s="324"/>
      <c r="BI585" s="324"/>
      <c r="BJ585" s="324"/>
      <c r="BK585" s="324"/>
      <c r="BL585" s="324"/>
      <c r="BM585" s="324"/>
      <c r="BN585" s="324"/>
      <c r="BO585" s="324"/>
      <c r="BW585" s="325"/>
      <c r="BX585" s="325"/>
      <c r="BY585" s="325"/>
      <c r="BZ585" s="325"/>
      <c r="CA585" s="325"/>
      <c r="CB585" s="325"/>
      <c r="CC585" s="325"/>
      <c r="CD585" s="325"/>
      <c r="CE585" s="325"/>
      <c r="CF585" s="325"/>
      <c r="CG585" s="325"/>
      <c r="CH585" s="325"/>
    </row>
    <row r="586" spans="1:86" s="323" customFormat="1" x14ac:dyDescent="0.25">
      <c r="A586" s="102"/>
      <c r="B586" s="102"/>
      <c r="C586" s="102"/>
      <c r="D586" s="102"/>
      <c r="E586" s="102"/>
      <c r="F586" s="102"/>
      <c r="G586" s="102"/>
      <c r="AH586" s="324"/>
      <c r="AI586" s="324"/>
      <c r="AP586" s="324"/>
      <c r="AQ586" s="324"/>
      <c r="BD586" s="324"/>
      <c r="BE586" s="324"/>
      <c r="BF586" s="324"/>
      <c r="BG586" s="324"/>
      <c r="BH586" s="324"/>
      <c r="BI586" s="324"/>
      <c r="BJ586" s="324"/>
      <c r="BK586" s="324"/>
      <c r="BL586" s="324"/>
      <c r="BM586" s="324"/>
      <c r="BN586" s="324"/>
      <c r="BO586" s="324"/>
      <c r="BW586" s="325"/>
      <c r="BX586" s="325"/>
      <c r="BY586" s="325"/>
      <c r="BZ586" s="325"/>
      <c r="CA586" s="325"/>
      <c r="CB586" s="325"/>
      <c r="CC586" s="325"/>
      <c r="CD586" s="325"/>
      <c r="CE586" s="325"/>
      <c r="CF586" s="325"/>
      <c r="CG586" s="325"/>
      <c r="CH586" s="325"/>
    </row>
    <row r="587" spans="1:86" s="323" customFormat="1" x14ac:dyDescent="0.25">
      <c r="A587" s="102"/>
      <c r="B587" s="102"/>
      <c r="C587" s="102"/>
      <c r="D587" s="102"/>
      <c r="E587" s="102"/>
      <c r="F587" s="102"/>
      <c r="G587" s="102"/>
      <c r="AH587" s="324"/>
      <c r="AI587" s="324"/>
      <c r="AP587" s="324"/>
      <c r="AQ587" s="324"/>
      <c r="BD587" s="324"/>
      <c r="BE587" s="324"/>
      <c r="BF587" s="324"/>
      <c r="BG587" s="324"/>
      <c r="BH587" s="324"/>
      <c r="BI587" s="324"/>
      <c r="BJ587" s="324"/>
      <c r="BK587" s="324"/>
      <c r="BL587" s="324"/>
      <c r="BM587" s="324"/>
      <c r="BN587" s="324"/>
      <c r="BO587" s="324"/>
      <c r="BW587" s="325"/>
      <c r="BX587" s="325"/>
      <c r="BY587" s="325"/>
      <c r="BZ587" s="325"/>
      <c r="CA587" s="325"/>
      <c r="CB587" s="325"/>
      <c r="CC587" s="325"/>
      <c r="CD587" s="325"/>
      <c r="CE587" s="325"/>
      <c r="CF587" s="325"/>
      <c r="CG587" s="325"/>
      <c r="CH587" s="325"/>
    </row>
    <row r="588" spans="1:86" s="323" customFormat="1" x14ac:dyDescent="0.25">
      <c r="A588" s="102"/>
      <c r="B588" s="102"/>
      <c r="C588" s="102"/>
      <c r="D588" s="102"/>
      <c r="E588" s="102"/>
      <c r="F588" s="102"/>
      <c r="G588" s="102"/>
      <c r="AH588" s="324"/>
      <c r="AI588" s="324"/>
      <c r="AP588" s="324"/>
      <c r="AQ588" s="324"/>
      <c r="BD588" s="324"/>
      <c r="BE588" s="324"/>
      <c r="BF588" s="324"/>
      <c r="BG588" s="324"/>
      <c r="BH588" s="324"/>
      <c r="BI588" s="324"/>
      <c r="BJ588" s="324"/>
      <c r="BK588" s="324"/>
      <c r="BL588" s="324"/>
      <c r="BM588" s="324"/>
      <c r="BN588" s="324"/>
      <c r="BO588" s="324"/>
      <c r="BW588" s="325"/>
      <c r="BX588" s="325"/>
      <c r="BY588" s="325"/>
      <c r="BZ588" s="325"/>
      <c r="CA588" s="325"/>
      <c r="CB588" s="325"/>
      <c r="CC588" s="325"/>
      <c r="CD588" s="325"/>
      <c r="CE588" s="325"/>
      <c r="CF588" s="325"/>
      <c r="CG588" s="325"/>
      <c r="CH588" s="325"/>
    </row>
    <row r="589" spans="1:86" s="323" customFormat="1" x14ac:dyDescent="0.25">
      <c r="A589" s="102"/>
      <c r="B589" s="102"/>
      <c r="C589" s="102"/>
      <c r="D589" s="102"/>
      <c r="E589" s="102"/>
      <c r="F589" s="102"/>
      <c r="G589" s="102"/>
      <c r="AH589" s="324"/>
      <c r="AI589" s="324"/>
      <c r="AP589" s="324"/>
      <c r="AQ589" s="324"/>
      <c r="BD589" s="324"/>
      <c r="BE589" s="324"/>
      <c r="BF589" s="324"/>
      <c r="BG589" s="324"/>
      <c r="BH589" s="324"/>
      <c r="BI589" s="324"/>
      <c r="BJ589" s="324"/>
      <c r="BK589" s="324"/>
      <c r="BL589" s="324"/>
      <c r="BM589" s="324"/>
      <c r="BN589" s="324"/>
      <c r="BO589" s="324"/>
      <c r="BW589" s="325"/>
      <c r="BX589" s="325"/>
      <c r="BY589" s="325"/>
      <c r="BZ589" s="325"/>
      <c r="CA589" s="325"/>
      <c r="CB589" s="325"/>
      <c r="CC589" s="325"/>
      <c r="CD589" s="325"/>
      <c r="CE589" s="325"/>
      <c r="CF589" s="325"/>
      <c r="CG589" s="325"/>
      <c r="CH589" s="325"/>
    </row>
    <row r="590" spans="1:86" s="323" customFormat="1" x14ac:dyDescent="0.25">
      <c r="A590" s="102"/>
      <c r="B590" s="102"/>
      <c r="C590" s="102"/>
      <c r="D590" s="102"/>
      <c r="E590" s="102"/>
      <c r="F590" s="102"/>
      <c r="G590" s="102"/>
      <c r="AH590" s="324"/>
      <c r="AI590" s="324"/>
      <c r="AP590" s="324"/>
      <c r="AQ590" s="324"/>
      <c r="BD590" s="324"/>
      <c r="BE590" s="324"/>
      <c r="BF590" s="324"/>
      <c r="BG590" s="324"/>
      <c r="BH590" s="324"/>
      <c r="BI590" s="324"/>
      <c r="BJ590" s="324"/>
      <c r="BK590" s="324"/>
      <c r="BL590" s="324"/>
      <c r="BM590" s="324"/>
      <c r="BN590" s="324"/>
      <c r="BO590" s="324"/>
      <c r="BW590" s="325"/>
      <c r="BX590" s="325"/>
      <c r="BY590" s="325"/>
      <c r="BZ590" s="325"/>
      <c r="CA590" s="325"/>
      <c r="CB590" s="325"/>
      <c r="CC590" s="325"/>
      <c r="CD590" s="325"/>
      <c r="CE590" s="325"/>
      <c r="CF590" s="325"/>
      <c r="CG590" s="325"/>
      <c r="CH590" s="325"/>
    </row>
    <row r="591" spans="1:86" s="323" customFormat="1" x14ac:dyDescent="0.25">
      <c r="A591" s="102"/>
      <c r="B591" s="102"/>
      <c r="C591" s="102"/>
      <c r="D591" s="102"/>
      <c r="E591" s="102"/>
      <c r="F591" s="102"/>
      <c r="G591" s="102"/>
      <c r="AH591" s="324"/>
      <c r="AI591" s="324"/>
      <c r="AP591" s="324"/>
      <c r="AQ591" s="324"/>
      <c r="BD591" s="324"/>
      <c r="BE591" s="324"/>
      <c r="BF591" s="324"/>
      <c r="BG591" s="324"/>
      <c r="BH591" s="324"/>
      <c r="BI591" s="324"/>
      <c r="BJ591" s="324"/>
      <c r="BK591" s="324"/>
      <c r="BL591" s="324"/>
      <c r="BM591" s="324"/>
      <c r="BN591" s="324"/>
      <c r="BO591" s="324"/>
      <c r="BW591" s="325"/>
      <c r="BX591" s="325"/>
      <c r="BY591" s="325"/>
      <c r="BZ591" s="325"/>
      <c r="CA591" s="325"/>
      <c r="CB591" s="325"/>
      <c r="CC591" s="325"/>
      <c r="CD591" s="325"/>
      <c r="CE591" s="325"/>
      <c r="CF591" s="325"/>
      <c r="CG591" s="325"/>
      <c r="CH591" s="325"/>
    </row>
    <row r="592" spans="1:86" s="323" customFormat="1" x14ac:dyDescent="0.25">
      <c r="A592" s="102"/>
      <c r="B592" s="102"/>
      <c r="C592" s="102"/>
      <c r="D592" s="102"/>
      <c r="E592" s="102"/>
      <c r="F592" s="102"/>
      <c r="G592" s="102"/>
      <c r="AH592" s="324"/>
      <c r="AI592" s="324"/>
      <c r="AP592" s="324"/>
      <c r="AQ592" s="324"/>
      <c r="BD592" s="324"/>
      <c r="BE592" s="324"/>
      <c r="BF592" s="324"/>
      <c r="BG592" s="324"/>
      <c r="BH592" s="324"/>
      <c r="BI592" s="324"/>
      <c r="BJ592" s="324"/>
      <c r="BK592" s="324"/>
      <c r="BL592" s="324"/>
      <c r="BM592" s="324"/>
      <c r="BN592" s="324"/>
      <c r="BO592" s="324"/>
      <c r="BW592" s="325"/>
      <c r="BX592" s="325"/>
      <c r="BY592" s="325"/>
      <c r="BZ592" s="325"/>
      <c r="CA592" s="325"/>
      <c r="CB592" s="325"/>
      <c r="CC592" s="325"/>
      <c r="CD592" s="325"/>
      <c r="CE592" s="325"/>
      <c r="CF592" s="325"/>
      <c r="CG592" s="325"/>
      <c r="CH592" s="325"/>
    </row>
    <row r="593" spans="1:86" s="323" customFormat="1" x14ac:dyDescent="0.25">
      <c r="A593" s="102"/>
      <c r="B593" s="102"/>
      <c r="C593" s="102"/>
      <c r="D593" s="102"/>
      <c r="E593" s="102"/>
      <c r="F593" s="102"/>
      <c r="G593" s="102"/>
      <c r="AH593" s="324"/>
      <c r="AI593" s="324"/>
      <c r="AP593" s="324"/>
      <c r="AQ593" s="324"/>
      <c r="BD593" s="324"/>
      <c r="BE593" s="324"/>
      <c r="BF593" s="324"/>
      <c r="BG593" s="324"/>
      <c r="BH593" s="324"/>
      <c r="BI593" s="324"/>
      <c r="BJ593" s="324"/>
      <c r="BK593" s="324"/>
      <c r="BL593" s="324"/>
      <c r="BM593" s="324"/>
      <c r="BN593" s="324"/>
      <c r="BO593" s="324"/>
      <c r="BW593" s="325"/>
      <c r="BX593" s="325"/>
      <c r="BY593" s="325"/>
      <c r="BZ593" s="325"/>
      <c r="CA593" s="325"/>
      <c r="CB593" s="325"/>
      <c r="CC593" s="325"/>
      <c r="CD593" s="325"/>
      <c r="CE593" s="325"/>
      <c r="CF593" s="325"/>
      <c r="CG593" s="325"/>
      <c r="CH593" s="325"/>
    </row>
    <row r="594" spans="1:86" s="323" customFormat="1" x14ac:dyDescent="0.25">
      <c r="A594" s="102"/>
      <c r="B594" s="102"/>
      <c r="C594" s="102"/>
      <c r="D594" s="102"/>
      <c r="E594" s="102"/>
      <c r="F594" s="102"/>
      <c r="G594" s="102"/>
      <c r="AH594" s="324"/>
      <c r="AI594" s="324"/>
      <c r="AP594" s="324"/>
      <c r="AQ594" s="324"/>
      <c r="BD594" s="324"/>
      <c r="BE594" s="324"/>
      <c r="BF594" s="324"/>
      <c r="BG594" s="324"/>
      <c r="BH594" s="324"/>
      <c r="BI594" s="324"/>
      <c r="BJ594" s="324"/>
      <c r="BK594" s="324"/>
      <c r="BL594" s="324"/>
      <c r="BM594" s="324"/>
      <c r="BN594" s="324"/>
      <c r="BO594" s="324"/>
      <c r="BW594" s="325"/>
      <c r="BX594" s="325"/>
      <c r="BY594" s="325"/>
      <c r="BZ594" s="325"/>
      <c r="CA594" s="325"/>
      <c r="CB594" s="325"/>
      <c r="CC594" s="325"/>
      <c r="CD594" s="325"/>
      <c r="CE594" s="325"/>
      <c r="CF594" s="325"/>
      <c r="CG594" s="325"/>
      <c r="CH594" s="325"/>
    </row>
    <row r="595" spans="1:86" s="323" customFormat="1" x14ac:dyDescent="0.25">
      <c r="A595" s="102"/>
      <c r="B595" s="102"/>
      <c r="C595" s="102"/>
      <c r="D595" s="102"/>
      <c r="E595" s="102"/>
      <c r="F595" s="102"/>
      <c r="G595" s="102"/>
      <c r="AH595" s="324"/>
      <c r="AI595" s="324"/>
      <c r="AP595" s="324"/>
      <c r="AQ595" s="324"/>
      <c r="BD595" s="324"/>
      <c r="BE595" s="324"/>
      <c r="BF595" s="324"/>
      <c r="BG595" s="324"/>
      <c r="BH595" s="324"/>
      <c r="BI595" s="324"/>
      <c r="BJ595" s="324"/>
      <c r="BK595" s="324"/>
      <c r="BL595" s="324"/>
      <c r="BM595" s="324"/>
      <c r="BN595" s="324"/>
      <c r="BO595" s="324"/>
      <c r="BW595" s="325"/>
      <c r="BX595" s="325"/>
      <c r="BY595" s="325"/>
      <c r="BZ595" s="325"/>
      <c r="CA595" s="325"/>
      <c r="CB595" s="325"/>
      <c r="CC595" s="325"/>
      <c r="CD595" s="325"/>
      <c r="CE595" s="325"/>
      <c r="CF595" s="325"/>
      <c r="CG595" s="325"/>
      <c r="CH595" s="325"/>
    </row>
    <row r="596" spans="1:86" s="323" customFormat="1" x14ac:dyDescent="0.25">
      <c r="A596" s="102"/>
      <c r="B596" s="102"/>
      <c r="C596" s="102"/>
      <c r="D596" s="102"/>
      <c r="E596" s="102"/>
      <c r="F596" s="102"/>
      <c r="G596" s="102"/>
      <c r="AH596" s="324"/>
      <c r="AI596" s="324"/>
      <c r="AP596" s="324"/>
      <c r="AQ596" s="324"/>
      <c r="BD596" s="324"/>
      <c r="BE596" s="324"/>
      <c r="BF596" s="324"/>
      <c r="BG596" s="324"/>
      <c r="BH596" s="324"/>
      <c r="BI596" s="324"/>
      <c r="BJ596" s="324"/>
      <c r="BK596" s="324"/>
      <c r="BL596" s="324"/>
      <c r="BM596" s="324"/>
      <c r="BN596" s="324"/>
      <c r="BO596" s="324"/>
      <c r="BW596" s="325"/>
      <c r="BX596" s="325"/>
      <c r="BY596" s="325"/>
      <c r="BZ596" s="325"/>
      <c r="CA596" s="325"/>
      <c r="CB596" s="325"/>
      <c r="CC596" s="325"/>
      <c r="CD596" s="325"/>
      <c r="CE596" s="325"/>
      <c r="CF596" s="325"/>
      <c r="CG596" s="325"/>
      <c r="CH596" s="325"/>
    </row>
    <row r="597" spans="1:86" s="323" customFormat="1" x14ac:dyDescent="0.25">
      <c r="A597" s="102"/>
      <c r="B597" s="102"/>
      <c r="C597" s="102"/>
      <c r="D597" s="102"/>
      <c r="E597" s="102"/>
      <c r="F597" s="102"/>
      <c r="G597" s="102"/>
      <c r="AH597" s="324"/>
      <c r="AI597" s="324"/>
      <c r="AP597" s="324"/>
      <c r="AQ597" s="324"/>
      <c r="BD597" s="324"/>
      <c r="BE597" s="324"/>
      <c r="BF597" s="324"/>
      <c r="BG597" s="324"/>
      <c r="BH597" s="324"/>
      <c r="BI597" s="324"/>
      <c r="BJ597" s="324"/>
      <c r="BK597" s="324"/>
      <c r="BL597" s="324"/>
      <c r="BM597" s="324"/>
      <c r="BN597" s="324"/>
      <c r="BO597" s="324"/>
      <c r="BW597" s="325"/>
      <c r="BX597" s="325"/>
      <c r="BY597" s="325"/>
      <c r="BZ597" s="325"/>
      <c r="CA597" s="325"/>
      <c r="CB597" s="325"/>
      <c r="CC597" s="325"/>
      <c r="CD597" s="325"/>
      <c r="CE597" s="325"/>
      <c r="CF597" s="325"/>
      <c r="CG597" s="325"/>
      <c r="CH597" s="325"/>
    </row>
    <row r="598" spans="1:86" s="323" customFormat="1" x14ac:dyDescent="0.25">
      <c r="A598" s="102"/>
      <c r="B598" s="102"/>
      <c r="C598" s="102"/>
      <c r="D598" s="102"/>
      <c r="E598" s="102"/>
      <c r="F598" s="102"/>
      <c r="G598" s="102"/>
      <c r="AH598" s="324"/>
      <c r="AI598" s="324"/>
      <c r="AP598" s="324"/>
      <c r="AQ598" s="324"/>
      <c r="BD598" s="324"/>
      <c r="BE598" s="324"/>
      <c r="BF598" s="324"/>
      <c r="BG598" s="324"/>
      <c r="BH598" s="324"/>
      <c r="BI598" s="324"/>
      <c r="BJ598" s="324"/>
      <c r="BK598" s="324"/>
      <c r="BL598" s="324"/>
      <c r="BM598" s="324"/>
      <c r="BN598" s="324"/>
      <c r="BO598" s="324"/>
      <c r="BW598" s="325"/>
      <c r="BX598" s="325"/>
      <c r="BY598" s="325"/>
      <c r="BZ598" s="325"/>
      <c r="CA598" s="325"/>
      <c r="CB598" s="325"/>
      <c r="CC598" s="325"/>
      <c r="CD598" s="325"/>
      <c r="CE598" s="325"/>
      <c r="CF598" s="325"/>
      <c r="CG598" s="325"/>
      <c r="CH598" s="325"/>
    </row>
    <row r="599" spans="1:86" s="323" customFormat="1" x14ac:dyDescent="0.25">
      <c r="A599" s="102"/>
      <c r="B599" s="102"/>
      <c r="C599" s="102"/>
      <c r="D599" s="102"/>
      <c r="E599" s="102"/>
      <c r="F599" s="102"/>
      <c r="G599" s="102"/>
      <c r="AH599" s="324"/>
      <c r="AI599" s="324"/>
      <c r="AP599" s="324"/>
      <c r="AQ599" s="324"/>
      <c r="BD599" s="324"/>
      <c r="BE599" s="324"/>
      <c r="BF599" s="324"/>
      <c r="BG599" s="324"/>
      <c r="BH599" s="324"/>
      <c r="BI599" s="324"/>
      <c r="BJ599" s="324"/>
      <c r="BK599" s="324"/>
      <c r="BL599" s="324"/>
      <c r="BM599" s="324"/>
      <c r="BN599" s="324"/>
      <c r="BO599" s="324"/>
      <c r="BW599" s="325"/>
      <c r="BX599" s="325"/>
      <c r="BY599" s="325"/>
      <c r="BZ599" s="325"/>
      <c r="CA599" s="325"/>
      <c r="CB599" s="325"/>
      <c r="CC599" s="325"/>
      <c r="CD599" s="325"/>
      <c r="CE599" s="325"/>
      <c r="CF599" s="325"/>
      <c r="CG599" s="325"/>
      <c r="CH599" s="325"/>
    </row>
    <row r="600" spans="1:86" s="323" customFormat="1" x14ac:dyDescent="0.25">
      <c r="A600" s="102"/>
      <c r="B600" s="102"/>
      <c r="C600" s="102"/>
      <c r="D600" s="102"/>
      <c r="E600" s="102"/>
      <c r="F600" s="102"/>
      <c r="G600" s="102"/>
      <c r="AH600" s="324"/>
      <c r="AI600" s="324"/>
      <c r="AP600" s="324"/>
      <c r="AQ600" s="324"/>
      <c r="BD600" s="324"/>
      <c r="BE600" s="324"/>
      <c r="BF600" s="324"/>
      <c r="BG600" s="324"/>
      <c r="BH600" s="324"/>
      <c r="BI600" s="324"/>
      <c r="BJ600" s="324"/>
      <c r="BK600" s="324"/>
      <c r="BL600" s="324"/>
      <c r="BM600" s="324"/>
      <c r="BN600" s="324"/>
      <c r="BO600" s="324"/>
      <c r="BW600" s="325"/>
      <c r="BX600" s="325"/>
      <c r="BY600" s="325"/>
      <c r="BZ600" s="325"/>
      <c r="CA600" s="325"/>
      <c r="CB600" s="325"/>
      <c r="CC600" s="325"/>
      <c r="CD600" s="325"/>
      <c r="CE600" s="325"/>
      <c r="CF600" s="325"/>
      <c r="CG600" s="325"/>
      <c r="CH600" s="325"/>
    </row>
    <row r="601" spans="1:86" s="323" customFormat="1" x14ac:dyDescent="0.25">
      <c r="A601" s="102"/>
      <c r="B601" s="102"/>
      <c r="C601" s="102"/>
      <c r="D601" s="102"/>
      <c r="E601" s="102"/>
      <c r="F601" s="102"/>
      <c r="G601" s="102"/>
      <c r="AH601" s="324"/>
      <c r="AI601" s="324"/>
      <c r="AP601" s="324"/>
      <c r="AQ601" s="324"/>
      <c r="BD601" s="324"/>
      <c r="BE601" s="324"/>
      <c r="BF601" s="324"/>
      <c r="BG601" s="324"/>
      <c r="BH601" s="324"/>
      <c r="BI601" s="324"/>
      <c r="BJ601" s="324"/>
      <c r="BK601" s="324"/>
      <c r="BL601" s="324"/>
      <c r="BM601" s="324"/>
      <c r="BN601" s="324"/>
      <c r="BO601" s="324"/>
      <c r="BW601" s="325"/>
      <c r="BX601" s="325"/>
      <c r="BY601" s="325"/>
      <c r="BZ601" s="325"/>
      <c r="CA601" s="325"/>
      <c r="CB601" s="325"/>
      <c r="CC601" s="325"/>
      <c r="CD601" s="325"/>
      <c r="CE601" s="325"/>
      <c r="CF601" s="325"/>
      <c r="CG601" s="325"/>
      <c r="CH601" s="325"/>
    </row>
    <row r="602" spans="1:86" s="323" customFormat="1" x14ac:dyDescent="0.25">
      <c r="A602" s="102"/>
      <c r="B602" s="102"/>
      <c r="C602" s="102"/>
      <c r="D602" s="102"/>
      <c r="E602" s="102"/>
      <c r="F602" s="102"/>
      <c r="G602" s="102"/>
      <c r="AH602" s="324"/>
      <c r="AI602" s="324"/>
      <c r="AP602" s="324"/>
      <c r="AQ602" s="324"/>
      <c r="BD602" s="324"/>
      <c r="BE602" s="324"/>
      <c r="BF602" s="324"/>
      <c r="BG602" s="324"/>
      <c r="BH602" s="324"/>
      <c r="BI602" s="324"/>
      <c r="BJ602" s="324"/>
      <c r="BK602" s="324"/>
      <c r="BL602" s="324"/>
      <c r="BM602" s="324"/>
      <c r="BN602" s="324"/>
      <c r="BO602" s="324"/>
      <c r="BW602" s="325"/>
      <c r="BX602" s="325"/>
      <c r="BY602" s="325"/>
      <c r="BZ602" s="325"/>
      <c r="CA602" s="325"/>
      <c r="CB602" s="325"/>
      <c r="CC602" s="325"/>
      <c r="CD602" s="325"/>
      <c r="CE602" s="325"/>
      <c r="CF602" s="325"/>
      <c r="CG602" s="325"/>
      <c r="CH602" s="325"/>
    </row>
    <row r="603" spans="1:86" s="323" customFormat="1" x14ac:dyDescent="0.25">
      <c r="A603" s="102"/>
      <c r="B603" s="102"/>
      <c r="C603" s="102"/>
      <c r="D603" s="102"/>
      <c r="E603" s="102"/>
      <c r="F603" s="102"/>
      <c r="G603" s="102"/>
      <c r="AH603" s="324"/>
      <c r="AI603" s="324"/>
      <c r="AP603" s="324"/>
      <c r="AQ603" s="324"/>
      <c r="BD603" s="324"/>
      <c r="BE603" s="324"/>
      <c r="BF603" s="324"/>
      <c r="BG603" s="324"/>
      <c r="BH603" s="324"/>
      <c r="BI603" s="324"/>
      <c r="BJ603" s="324"/>
      <c r="BK603" s="324"/>
      <c r="BL603" s="324"/>
      <c r="BM603" s="324"/>
      <c r="BN603" s="324"/>
      <c r="BO603" s="324"/>
      <c r="BW603" s="325"/>
      <c r="BX603" s="325"/>
      <c r="BY603" s="325"/>
      <c r="BZ603" s="325"/>
      <c r="CA603" s="325"/>
      <c r="CB603" s="325"/>
      <c r="CC603" s="325"/>
      <c r="CD603" s="325"/>
      <c r="CE603" s="325"/>
      <c r="CF603" s="325"/>
      <c r="CG603" s="325"/>
      <c r="CH603" s="325"/>
    </row>
    <row r="604" spans="1:86" s="323" customFormat="1" x14ac:dyDescent="0.25">
      <c r="A604" s="102"/>
      <c r="B604" s="102"/>
      <c r="C604" s="102"/>
      <c r="D604" s="102"/>
      <c r="E604" s="102"/>
      <c r="F604" s="102"/>
      <c r="G604" s="102"/>
      <c r="AH604" s="324"/>
      <c r="AI604" s="324"/>
      <c r="AP604" s="324"/>
      <c r="AQ604" s="324"/>
      <c r="BD604" s="324"/>
      <c r="BE604" s="324"/>
      <c r="BF604" s="324"/>
      <c r="BG604" s="324"/>
      <c r="BH604" s="324"/>
      <c r="BI604" s="324"/>
      <c r="BJ604" s="324"/>
      <c r="BK604" s="324"/>
      <c r="BL604" s="324"/>
      <c r="BM604" s="324"/>
      <c r="BN604" s="324"/>
      <c r="BO604" s="324"/>
      <c r="BW604" s="325"/>
      <c r="BX604" s="325"/>
      <c r="BY604" s="325"/>
      <c r="BZ604" s="325"/>
      <c r="CA604" s="325"/>
      <c r="CB604" s="325"/>
      <c r="CC604" s="325"/>
      <c r="CD604" s="325"/>
      <c r="CE604" s="325"/>
      <c r="CF604" s="325"/>
      <c r="CG604" s="325"/>
      <c r="CH604" s="325"/>
    </row>
    <row r="605" spans="1:86" s="323" customFormat="1" x14ac:dyDescent="0.25">
      <c r="A605" s="102"/>
      <c r="B605" s="102"/>
      <c r="C605" s="102"/>
      <c r="D605" s="102"/>
      <c r="E605" s="102"/>
      <c r="F605" s="102"/>
      <c r="G605" s="102"/>
      <c r="AH605" s="324"/>
      <c r="AI605" s="324"/>
      <c r="AP605" s="324"/>
      <c r="AQ605" s="324"/>
      <c r="BD605" s="324"/>
      <c r="BE605" s="324"/>
      <c r="BF605" s="324"/>
      <c r="BG605" s="324"/>
      <c r="BH605" s="324"/>
      <c r="BI605" s="324"/>
      <c r="BJ605" s="324"/>
      <c r="BK605" s="324"/>
      <c r="BL605" s="324"/>
      <c r="BM605" s="324"/>
      <c r="BN605" s="324"/>
      <c r="BO605" s="324"/>
      <c r="BW605" s="325"/>
      <c r="BX605" s="325"/>
      <c r="BY605" s="325"/>
      <c r="BZ605" s="325"/>
      <c r="CA605" s="325"/>
      <c r="CB605" s="325"/>
      <c r="CC605" s="325"/>
      <c r="CD605" s="325"/>
      <c r="CE605" s="325"/>
      <c r="CF605" s="325"/>
      <c r="CG605" s="325"/>
      <c r="CH605" s="325"/>
    </row>
    <row r="606" spans="1:86" s="323" customFormat="1" x14ac:dyDescent="0.25">
      <c r="A606" s="102"/>
      <c r="B606" s="102"/>
      <c r="C606" s="102"/>
      <c r="D606" s="102"/>
      <c r="E606" s="102"/>
      <c r="F606" s="102"/>
      <c r="G606" s="102"/>
      <c r="AH606" s="324"/>
      <c r="AI606" s="324"/>
      <c r="AP606" s="324"/>
      <c r="AQ606" s="324"/>
      <c r="BD606" s="324"/>
      <c r="BE606" s="324"/>
      <c r="BF606" s="324"/>
      <c r="BG606" s="324"/>
      <c r="BH606" s="324"/>
      <c r="BI606" s="324"/>
      <c r="BJ606" s="324"/>
      <c r="BK606" s="324"/>
      <c r="BL606" s="324"/>
      <c r="BM606" s="324"/>
      <c r="BN606" s="324"/>
      <c r="BO606" s="324"/>
      <c r="BW606" s="325"/>
      <c r="BX606" s="325"/>
      <c r="BY606" s="325"/>
      <c r="BZ606" s="325"/>
      <c r="CA606" s="325"/>
      <c r="CB606" s="325"/>
      <c r="CC606" s="325"/>
      <c r="CD606" s="325"/>
      <c r="CE606" s="325"/>
      <c r="CF606" s="325"/>
      <c r="CG606" s="325"/>
      <c r="CH606" s="325"/>
    </row>
    <row r="607" spans="1:86" s="323" customFormat="1" x14ac:dyDescent="0.25">
      <c r="A607" s="102"/>
      <c r="B607" s="102"/>
      <c r="C607" s="102"/>
      <c r="D607" s="102"/>
      <c r="E607" s="102"/>
      <c r="F607" s="102"/>
      <c r="G607" s="102"/>
      <c r="AH607" s="324"/>
      <c r="AI607" s="324"/>
      <c r="AP607" s="324"/>
      <c r="AQ607" s="324"/>
      <c r="BD607" s="324"/>
      <c r="BE607" s="324"/>
      <c r="BF607" s="324"/>
      <c r="BG607" s="324"/>
      <c r="BH607" s="324"/>
      <c r="BI607" s="324"/>
      <c r="BJ607" s="324"/>
      <c r="BK607" s="324"/>
      <c r="BL607" s="324"/>
      <c r="BM607" s="324"/>
      <c r="BN607" s="324"/>
      <c r="BO607" s="324"/>
      <c r="BW607" s="325"/>
      <c r="BX607" s="325"/>
      <c r="BY607" s="325"/>
      <c r="BZ607" s="325"/>
      <c r="CA607" s="325"/>
      <c r="CB607" s="325"/>
      <c r="CC607" s="325"/>
      <c r="CD607" s="325"/>
      <c r="CE607" s="325"/>
      <c r="CF607" s="325"/>
      <c r="CG607" s="325"/>
      <c r="CH607" s="325"/>
    </row>
    <row r="608" spans="1:86" s="323" customFormat="1" x14ac:dyDescent="0.25">
      <c r="A608" s="102"/>
      <c r="B608" s="102"/>
      <c r="C608" s="102"/>
      <c r="D608" s="102"/>
      <c r="E608" s="102"/>
      <c r="F608" s="102"/>
      <c r="G608" s="102"/>
      <c r="AH608" s="324"/>
      <c r="AI608" s="324"/>
      <c r="AP608" s="324"/>
      <c r="AQ608" s="324"/>
      <c r="BD608" s="324"/>
      <c r="BE608" s="324"/>
      <c r="BF608" s="324"/>
      <c r="BG608" s="324"/>
      <c r="BH608" s="324"/>
      <c r="BI608" s="324"/>
      <c r="BJ608" s="324"/>
      <c r="BK608" s="324"/>
      <c r="BL608" s="324"/>
      <c r="BM608" s="324"/>
      <c r="BN608" s="324"/>
      <c r="BO608" s="324"/>
      <c r="BW608" s="325"/>
      <c r="BX608" s="325"/>
      <c r="BY608" s="325"/>
      <c r="BZ608" s="325"/>
      <c r="CA608" s="325"/>
      <c r="CB608" s="325"/>
      <c r="CC608" s="325"/>
      <c r="CD608" s="325"/>
      <c r="CE608" s="325"/>
      <c r="CF608" s="325"/>
      <c r="CG608" s="325"/>
      <c r="CH608" s="325"/>
    </row>
    <row r="609" spans="1:86" s="323" customFormat="1" x14ac:dyDescent="0.25">
      <c r="A609" s="102"/>
      <c r="B609" s="102"/>
      <c r="C609" s="102"/>
      <c r="D609" s="102"/>
      <c r="E609" s="102"/>
      <c r="F609" s="102"/>
      <c r="G609" s="102"/>
      <c r="AH609" s="324"/>
      <c r="AI609" s="324"/>
      <c r="AP609" s="324"/>
      <c r="AQ609" s="324"/>
      <c r="BD609" s="324"/>
      <c r="BE609" s="324"/>
      <c r="BF609" s="324"/>
      <c r="BG609" s="324"/>
      <c r="BH609" s="324"/>
      <c r="BI609" s="324"/>
      <c r="BJ609" s="324"/>
      <c r="BK609" s="324"/>
      <c r="BL609" s="324"/>
      <c r="BM609" s="324"/>
      <c r="BN609" s="324"/>
      <c r="BO609" s="324"/>
      <c r="BW609" s="325"/>
      <c r="BX609" s="325"/>
      <c r="BY609" s="325"/>
      <c r="BZ609" s="325"/>
      <c r="CA609" s="325"/>
      <c r="CB609" s="325"/>
      <c r="CC609" s="325"/>
      <c r="CD609" s="325"/>
      <c r="CE609" s="325"/>
      <c r="CF609" s="325"/>
      <c r="CG609" s="325"/>
      <c r="CH609" s="325"/>
    </row>
    <row r="610" spans="1:86" s="323" customFormat="1" x14ac:dyDescent="0.25">
      <c r="A610" s="102"/>
      <c r="B610" s="102"/>
      <c r="C610" s="102"/>
      <c r="D610" s="102"/>
      <c r="E610" s="102"/>
      <c r="F610" s="102"/>
      <c r="G610" s="102"/>
      <c r="AH610" s="324"/>
      <c r="AI610" s="324"/>
      <c r="AP610" s="324"/>
      <c r="AQ610" s="324"/>
      <c r="BD610" s="324"/>
      <c r="BE610" s="324"/>
      <c r="BF610" s="324"/>
      <c r="BG610" s="324"/>
      <c r="BH610" s="324"/>
      <c r="BI610" s="324"/>
      <c r="BJ610" s="324"/>
      <c r="BK610" s="324"/>
      <c r="BL610" s="324"/>
      <c r="BM610" s="324"/>
      <c r="BN610" s="324"/>
      <c r="BO610" s="324"/>
      <c r="BW610" s="325"/>
      <c r="BX610" s="325"/>
      <c r="BY610" s="325"/>
      <c r="BZ610" s="325"/>
      <c r="CA610" s="325"/>
      <c r="CB610" s="325"/>
      <c r="CC610" s="325"/>
      <c r="CD610" s="325"/>
      <c r="CE610" s="325"/>
      <c r="CF610" s="325"/>
      <c r="CG610" s="325"/>
      <c r="CH610" s="325"/>
    </row>
    <row r="611" spans="1:86" s="323" customFormat="1" x14ac:dyDescent="0.25">
      <c r="A611" s="102"/>
      <c r="B611" s="102"/>
      <c r="C611" s="102"/>
      <c r="D611" s="102"/>
      <c r="E611" s="102"/>
      <c r="F611" s="102"/>
      <c r="G611" s="102"/>
      <c r="AH611" s="324"/>
      <c r="AI611" s="324"/>
      <c r="AP611" s="324"/>
      <c r="AQ611" s="324"/>
      <c r="BD611" s="324"/>
      <c r="BE611" s="324"/>
      <c r="BF611" s="324"/>
      <c r="BG611" s="324"/>
      <c r="BH611" s="324"/>
      <c r="BI611" s="324"/>
      <c r="BJ611" s="324"/>
      <c r="BK611" s="324"/>
      <c r="BL611" s="324"/>
      <c r="BM611" s="324"/>
      <c r="BN611" s="324"/>
      <c r="BO611" s="324"/>
      <c r="BW611" s="325"/>
      <c r="BX611" s="325"/>
      <c r="BY611" s="325"/>
      <c r="BZ611" s="325"/>
      <c r="CA611" s="325"/>
      <c r="CB611" s="325"/>
      <c r="CC611" s="325"/>
      <c r="CD611" s="325"/>
      <c r="CE611" s="325"/>
      <c r="CF611" s="325"/>
      <c r="CG611" s="325"/>
      <c r="CH611" s="325"/>
    </row>
    <row r="612" spans="1:86" s="323" customFormat="1" x14ac:dyDescent="0.25">
      <c r="A612" s="102"/>
      <c r="B612" s="102"/>
      <c r="C612" s="102"/>
      <c r="D612" s="102"/>
      <c r="E612" s="102"/>
      <c r="F612" s="102"/>
      <c r="G612" s="102"/>
      <c r="AH612" s="324"/>
      <c r="AI612" s="324"/>
      <c r="AP612" s="324"/>
      <c r="AQ612" s="324"/>
      <c r="BD612" s="324"/>
      <c r="BE612" s="324"/>
      <c r="BF612" s="324"/>
      <c r="BG612" s="324"/>
      <c r="BH612" s="324"/>
      <c r="BI612" s="324"/>
      <c r="BJ612" s="324"/>
      <c r="BK612" s="324"/>
      <c r="BL612" s="324"/>
      <c r="BM612" s="324"/>
      <c r="BN612" s="324"/>
      <c r="BO612" s="324"/>
      <c r="BW612" s="325"/>
      <c r="BX612" s="325"/>
      <c r="BY612" s="325"/>
      <c r="BZ612" s="325"/>
      <c r="CA612" s="325"/>
      <c r="CB612" s="325"/>
      <c r="CC612" s="325"/>
      <c r="CD612" s="325"/>
      <c r="CE612" s="325"/>
      <c r="CF612" s="325"/>
      <c r="CG612" s="325"/>
      <c r="CH612" s="325"/>
    </row>
    <row r="613" spans="1:86" s="323" customFormat="1" x14ac:dyDescent="0.25">
      <c r="A613" s="102"/>
      <c r="B613" s="102"/>
      <c r="C613" s="102"/>
      <c r="D613" s="102"/>
      <c r="E613" s="102"/>
      <c r="F613" s="102"/>
      <c r="G613" s="102"/>
      <c r="AH613" s="324"/>
      <c r="AI613" s="324"/>
      <c r="AP613" s="324"/>
      <c r="AQ613" s="324"/>
      <c r="BD613" s="324"/>
      <c r="BE613" s="324"/>
      <c r="BF613" s="324"/>
      <c r="BG613" s="324"/>
      <c r="BH613" s="324"/>
      <c r="BI613" s="324"/>
      <c r="BJ613" s="324"/>
      <c r="BK613" s="324"/>
      <c r="BL613" s="324"/>
      <c r="BM613" s="324"/>
      <c r="BN613" s="324"/>
      <c r="BO613" s="324"/>
      <c r="BW613" s="325"/>
      <c r="BX613" s="325"/>
      <c r="BY613" s="325"/>
      <c r="BZ613" s="325"/>
      <c r="CA613" s="325"/>
      <c r="CB613" s="325"/>
      <c r="CC613" s="325"/>
      <c r="CD613" s="325"/>
      <c r="CE613" s="325"/>
      <c r="CF613" s="325"/>
      <c r="CG613" s="325"/>
      <c r="CH613" s="325"/>
    </row>
    <row r="614" spans="1:86" s="323" customFormat="1" x14ac:dyDescent="0.25">
      <c r="A614" s="102"/>
      <c r="B614" s="102"/>
      <c r="C614" s="102"/>
      <c r="D614" s="102"/>
      <c r="E614" s="102"/>
      <c r="F614" s="102"/>
      <c r="G614" s="102"/>
      <c r="AH614" s="324"/>
      <c r="AI614" s="324"/>
      <c r="AP614" s="324"/>
      <c r="AQ614" s="324"/>
      <c r="BD614" s="324"/>
      <c r="BE614" s="324"/>
      <c r="BF614" s="324"/>
      <c r="BG614" s="324"/>
      <c r="BH614" s="324"/>
      <c r="BI614" s="324"/>
      <c r="BJ614" s="324"/>
      <c r="BK614" s="324"/>
      <c r="BL614" s="324"/>
      <c r="BM614" s="324"/>
      <c r="BN614" s="324"/>
      <c r="BO614" s="324"/>
      <c r="BW614" s="325"/>
      <c r="BX614" s="325"/>
      <c r="BY614" s="325"/>
      <c r="BZ614" s="325"/>
      <c r="CA614" s="325"/>
      <c r="CB614" s="325"/>
      <c r="CC614" s="325"/>
      <c r="CD614" s="325"/>
      <c r="CE614" s="325"/>
      <c r="CF614" s="325"/>
      <c r="CG614" s="325"/>
      <c r="CH614" s="325"/>
    </row>
    <row r="615" spans="1:86" s="323" customFormat="1" x14ac:dyDescent="0.25">
      <c r="A615" s="102"/>
      <c r="B615" s="102"/>
      <c r="C615" s="102"/>
      <c r="D615" s="102"/>
      <c r="E615" s="102"/>
      <c r="F615" s="102"/>
      <c r="G615" s="102"/>
      <c r="AH615" s="324"/>
      <c r="AI615" s="324"/>
      <c r="AP615" s="324"/>
      <c r="AQ615" s="324"/>
      <c r="BD615" s="324"/>
      <c r="BE615" s="324"/>
      <c r="BF615" s="324"/>
      <c r="BG615" s="324"/>
      <c r="BH615" s="324"/>
      <c r="BI615" s="324"/>
      <c r="BJ615" s="324"/>
      <c r="BK615" s="324"/>
      <c r="BL615" s="324"/>
      <c r="BM615" s="324"/>
      <c r="BN615" s="324"/>
      <c r="BO615" s="324"/>
      <c r="BW615" s="325"/>
      <c r="BX615" s="325"/>
      <c r="BY615" s="325"/>
      <c r="BZ615" s="325"/>
      <c r="CA615" s="325"/>
      <c r="CB615" s="325"/>
      <c r="CC615" s="325"/>
      <c r="CD615" s="325"/>
      <c r="CE615" s="325"/>
      <c r="CF615" s="325"/>
      <c r="CG615" s="325"/>
      <c r="CH615" s="325"/>
    </row>
    <row r="616" spans="1:86" s="323" customFormat="1" x14ac:dyDescent="0.25">
      <c r="A616" s="102"/>
      <c r="B616" s="102"/>
      <c r="C616" s="102"/>
      <c r="D616" s="102"/>
      <c r="E616" s="102"/>
      <c r="F616" s="102"/>
      <c r="G616" s="102"/>
      <c r="AH616" s="324"/>
      <c r="AI616" s="324"/>
      <c r="AP616" s="324"/>
      <c r="AQ616" s="324"/>
      <c r="BD616" s="324"/>
      <c r="BE616" s="324"/>
      <c r="BF616" s="324"/>
      <c r="BG616" s="324"/>
      <c r="BH616" s="324"/>
      <c r="BI616" s="324"/>
      <c r="BJ616" s="324"/>
      <c r="BK616" s="324"/>
      <c r="BL616" s="324"/>
      <c r="BM616" s="324"/>
      <c r="BN616" s="324"/>
      <c r="BO616" s="324"/>
      <c r="BW616" s="325"/>
      <c r="BX616" s="325"/>
      <c r="BY616" s="325"/>
      <c r="BZ616" s="325"/>
      <c r="CA616" s="325"/>
      <c r="CB616" s="325"/>
      <c r="CC616" s="325"/>
      <c r="CD616" s="325"/>
      <c r="CE616" s="325"/>
      <c r="CF616" s="325"/>
      <c r="CG616" s="325"/>
      <c r="CH616" s="325"/>
    </row>
    <row r="617" spans="1:86" s="323" customFormat="1" x14ac:dyDescent="0.25">
      <c r="A617" s="102"/>
      <c r="B617" s="102"/>
      <c r="C617" s="102"/>
      <c r="D617" s="102"/>
      <c r="E617" s="102"/>
      <c r="F617" s="102"/>
      <c r="G617" s="102"/>
      <c r="AH617" s="324"/>
      <c r="AI617" s="324"/>
      <c r="AP617" s="324"/>
      <c r="AQ617" s="324"/>
      <c r="BD617" s="324"/>
      <c r="BE617" s="324"/>
      <c r="BF617" s="324"/>
      <c r="BG617" s="324"/>
      <c r="BH617" s="324"/>
      <c r="BI617" s="324"/>
      <c r="BJ617" s="324"/>
      <c r="BK617" s="324"/>
      <c r="BL617" s="324"/>
      <c r="BM617" s="324"/>
      <c r="BN617" s="324"/>
      <c r="BO617" s="324"/>
      <c r="BW617" s="325"/>
      <c r="BX617" s="325"/>
      <c r="BY617" s="325"/>
      <c r="BZ617" s="325"/>
      <c r="CA617" s="325"/>
      <c r="CB617" s="325"/>
      <c r="CC617" s="325"/>
      <c r="CD617" s="325"/>
      <c r="CE617" s="325"/>
      <c r="CF617" s="325"/>
      <c r="CG617" s="325"/>
      <c r="CH617" s="325"/>
    </row>
    <row r="618" spans="1:86" s="323" customFormat="1" x14ac:dyDescent="0.25">
      <c r="A618" s="102"/>
      <c r="B618" s="102"/>
      <c r="C618" s="102"/>
      <c r="D618" s="102"/>
      <c r="E618" s="102"/>
      <c r="F618" s="102"/>
      <c r="G618" s="102"/>
      <c r="AH618" s="324"/>
      <c r="AI618" s="324"/>
      <c r="AP618" s="324"/>
      <c r="AQ618" s="324"/>
      <c r="BD618" s="324"/>
      <c r="BE618" s="324"/>
      <c r="BF618" s="324"/>
      <c r="BG618" s="324"/>
      <c r="BH618" s="324"/>
      <c r="BI618" s="324"/>
      <c r="BJ618" s="324"/>
      <c r="BK618" s="324"/>
      <c r="BL618" s="324"/>
      <c r="BM618" s="324"/>
      <c r="BN618" s="324"/>
      <c r="BO618" s="324"/>
      <c r="BW618" s="325"/>
      <c r="BX618" s="325"/>
      <c r="BY618" s="325"/>
      <c r="BZ618" s="325"/>
      <c r="CA618" s="325"/>
      <c r="CB618" s="325"/>
      <c r="CC618" s="325"/>
      <c r="CD618" s="325"/>
      <c r="CE618" s="325"/>
      <c r="CF618" s="325"/>
      <c r="CG618" s="325"/>
      <c r="CH618" s="325"/>
    </row>
    <row r="619" spans="1:86" s="323" customFormat="1" x14ac:dyDescent="0.25">
      <c r="A619" s="102"/>
      <c r="B619" s="102"/>
      <c r="C619" s="102"/>
      <c r="D619" s="102"/>
      <c r="E619" s="102"/>
      <c r="F619" s="102"/>
      <c r="G619" s="102"/>
      <c r="AH619" s="324"/>
      <c r="AI619" s="324"/>
      <c r="AP619" s="324"/>
      <c r="AQ619" s="324"/>
      <c r="BD619" s="324"/>
      <c r="BE619" s="324"/>
      <c r="BF619" s="324"/>
      <c r="BG619" s="324"/>
      <c r="BH619" s="324"/>
      <c r="BI619" s="324"/>
      <c r="BJ619" s="324"/>
      <c r="BK619" s="324"/>
      <c r="BL619" s="324"/>
      <c r="BM619" s="324"/>
      <c r="BN619" s="324"/>
      <c r="BO619" s="324"/>
      <c r="BW619" s="325"/>
      <c r="BX619" s="325"/>
      <c r="BY619" s="325"/>
      <c r="BZ619" s="325"/>
      <c r="CA619" s="325"/>
      <c r="CB619" s="325"/>
      <c r="CC619" s="325"/>
      <c r="CD619" s="325"/>
      <c r="CE619" s="325"/>
      <c r="CF619" s="325"/>
      <c r="CG619" s="325"/>
      <c r="CH619" s="325"/>
    </row>
    <row r="620" spans="1:86" s="323" customFormat="1" x14ac:dyDescent="0.25">
      <c r="A620" s="102"/>
      <c r="B620" s="102"/>
      <c r="C620" s="102"/>
      <c r="D620" s="102"/>
      <c r="E620" s="102"/>
      <c r="F620" s="102"/>
      <c r="G620" s="102"/>
      <c r="AH620" s="324"/>
      <c r="AI620" s="324"/>
      <c r="AP620" s="324"/>
      <c r="AQ620" s="324"/>
      <c r="BD620" s="324"/>
      <c r="BE620" s="324"/>
      <c r="BF620" s="324"/>
      <c r="BG620" s="324"/>
      <c r="BH620" s="324"/>
      <c r="BI620" s="324"/>
      <c r="BJ620" s="324"/>
      <c r="BK620" s="324"/>
      <c r="BL620" s="324"/>
      <c r="BM620" s="324"/>
      <c r="BN620" s="324"/>
      <c r="BO620" s="324"/>
      <c r="BW620" s="325"/>
      <c r="BX620" s="325"/>
      <c r="BY620" s="325"/>
      <c r="BZ620" s="325"/>
      <c r="CA620" s="325"/>
      <c r="CB620" s="325"/>
      <c r="CC620" s="325"/>
      <c r="CD620" s="325"/>
      <c r="CE620" s="325"/>
      <c r="CF620" s="325"/>
      <c r="CG620" s="325"/>
      <c r="CH620" s="325"/>
    </row>
    <row r="621" spans="1:86" s="323" customFormat="1" x14ac:dyDescent="0.25">
      <c r="A621" s="102"/>
      <c r="B621" s="102"/>
      <c r="C621" s="102"/>
      <c r="D621" s="102"/>
      <c r="E621" s="102"/>
      <c r="F621" s="102"/>
      <c r="G621" s="102"/>
      <c r="AH621" s="324"/>
      <c r="AI621" s="324"/>
      <c r="AP621" s="324"/>
      <c r="AQ621" s="324"/>
      <c r="BD621" s="324"/>
      <c r="BE621" s="324"/>
      <c r="BF621" s="324"/>
      <c r="BG621" s="324"/>
      <c r="BH621" s="324"/>
      <c r="BI621" s="324"/>
      <c r="BJ621" s="324"/>
      <c r="BK621" s="324"/>
      <c r="BL621" s="324"/>
      <c r="BM621" s="324"/>
      <c r="BN621" s="324"/>
      <c r="BO621" s="324"/>
      <c r="BW621" s="325"/>
      <c r="BX621" s="325"/>
      <c r="BY621" s="325"/>
      <c r="BZ621" s="325"/>
      <c r="CA621" s="325"/>
      <c r="CB621" s="325"/>
      <c r="CC621" s="325"/>
      <c r="CD621" s="325"/>
      <c r="CE621" s="325"/>
      <c r="CF621" s="325"/>
      <c r="CG621" s="325"/>
      <c r="CH621" s="325"/>
    </row>
    <row r="622" spans="1:86" s="323" customFormat="1" x14ac:dyDescent="0.25">
      <c r="A622" s="102"/>
      <c r="B622" s="102"/>
      <c r="C622" s="102"/>
      <c r="D622" s="102"/>
      <c r="E622" s="102"/>
      <c r="F622" s="102"/>
      <c r="G622" s="102"/>
      <c r="AH622" s="324"/>
      <c r="AI622" s="324"/>
      <c r="AP622" s="324"/>
      <c r="AQ622" s="324"/>
      <c r="BD622" s="324"/>
      <c r="BE622" s="324"/>
      <c r="BF622" s="324"/>
      <c r="BG622" s="324"/>
      <c r="BH622" s="324"/>
      <c r="BI622" s="324"/>
      <c r="BJ622" s="324"/>
      <c r="BK622" s="324"/>
      <c r="BL622" s="324"/>
      <c r="BM622" s="324"/>
      <c r="BN622" s="324"/>
      <c r="BO622" s="324"/>
      <c r="BW622" s="325"/>
      <c r="BX622" s="325"/>
      <c r="BY622" s="325"/>
      <c r="BZ622" s="325"/>
      <c r="CA622" s="325"/>
      <c r="CB622" s="325"/>
      <c r="CC622" s="325"/>
      <c r="CD622" s="325"/>
      <c r="CE622" s="325"/>
      <c r="CF622" s="325"/>
      <c r="CG622" s="325"/>
      <c r="CH622" s="325"/>
    </row>
    <row r="623" spans="1:86" s="323" customFormat="1" x14ac:dyDescent="0.25">
      <c r="A623" s="102"/>
      <c r="B623" s="102"/>
      <c r="C623" s="102"/>
      <c r="D623" s="102"/>
      <c r="E623" s="102"/>
      <c r="F623" s="102"/>
      <c r="G623" s="102"/>
      <c r="AH623" s="324"/>
      <c r="AI623" s="324"/>
      <c r="AP623" s="324"/>
      <c r="AQ623" s="324"/>
      <c r="BD623" s="324"/>
      <c r="BE623" s="324"/>
      <c r="BF623" s="324"/>
      <c r="BG623" s="324"/>
      <c r="BH623" s="324"/>
      <c r="BI623" s="324"/>
      <c r="BJ623" s="324"/>
      <c r="BK623" s="324"/>
      <c r="BL623" s="324"/>
      <c r="BM623" s="324"/>
      <c r="BN623" s="324"/>
      <c r="BO623" s="324"/>
      <c r="BW623" s="325"/>
      <c r="BX623" s="325"/>
      <c r="BY623" s="325"/>
      <c r="BZ623" s="325"/>
      <c r="CA623" s="325"/>
      <c r="CB623" s="325"/>
      <c r="CC623" s="325"/>
      <c r="CD623" s="325"/>
      <c r="CE623" s="325"/>
      <c r="CF623" s="325"/>
      <c r="CG623" s="325"/>
      <c r="CH623" s="325"/>
    </row>
    <row r="624" spans="1:86" s="323" customFormat="1" x14ac:dyDescent="0.25">
      <c r="A624" s="102"/>
      <c r="B624" s="102"/>
      <c r="C624" s="102"/>
      <c r="D624" s="102"/>
      <c r="E624" s="102"/>
      <c r="F624" s="102"/>
      <c r="G624" s="102"/>
      <c r="AH624" s="324"/>
      <c r="AI624" s="324"/>
      <c r="AP624" s="324"/>
      <c r="AQ624" s="324"/>
      <c r="BD624" s="324"/>
      <c r="BE624" s="324"/>
      <c r="BF624" s="324"/>
      <c r="BG624" s="324"/>
      <c r="BH624" s="324"/>
      <c r="BI624" s="324"/>
      <c r="BJ624" s="324"/>
      <c r="BK624" s="324"/>
      <c r="BL624" s="324"/>
      <c r="BM624" s="324"/>
      <c r="BN624" s="324"/>
      <c r="BO624" s="324"/>
      <c r="BW624" s="325"/>
      <c r="BX624" s="325"/>
      <c r="BY624" s="325"/>
      <c r="BZ624" s="325"/>
      <c r="CA624" s="325"/>
      <c r="CB624" s="325"/>
      <c r="CC624" s="325"/>
      <c r="CD624" s="325"/>
      <c r="CE624" s="325"/>
      <c r="CF624" s="325"/>
      <c r="CG624" s="325"/>
      <c r="CH624" s="325"/>
    </row>
    <row r="625" spans="1:86" s="323" customFormat="1" x14ac:dyDescent="0.25">
      <c r="A625" s="102"/>
      <c r="B625" s="102"/>
      <c r="C625" s="102"/>
      <c r="D625" s="102"/>
      <c r="E625" s="102"/>
      <c r="F625" s="102"/>
      <c r="G625" s="102"/>
      <c r="AH625" s="324"/>
      <c r="AI625" s="324"/>
      <c r="AP625" s="324"/>
      <c r="AQ625" s="324"/>
      <c r="BD625" s="324"/>
      <c r="BE625" s="324"/>
      <c r="BF625" s="324"/>
      <c r="BG625" s="324"/>
      <c r="BH625" s="324"/>
      <c r="BI625" s="324"/>
      <c r="BJ625" s="324"/>
      <c r="BK625" s="324"/>
      <c r="BL625" s="324"/>
      <c r="BM625" s="324"/>
      <c r="BN625" s="324"/>
      <c r="BO625" s="324"/>
      <c r="BW625" s="325"/>
      <c r="BX625" s="325"/>
      <c r="BY625" s="325"/>
      <c r="BZ625" s="325"/>
      <c r="CA625" s="325"/>
      <c r="CB625" s="325"/>
      <c r="CC625" s="325"/>
      <c r="CD625" s="325"/>
      <c r="CE625" s="325"/>
      <c r="CF625" s="325"/>
      <c r="CG625" s="325"/>
      <c r="CH625" s="325"/>
    </row>
    <row r="626" spans="1:86" s="323" customFormat="1" x14ac:dyDescent="0.25">
      <c r="A626" s="102"/>
      <c r="B626" s="102"/>
      <c r="C626" s="102"/>
      <c r="D626" s="102"/>
      <c r="E626" s="102"/>
      <c r="F626" s="102"/>
      <c r="G626" s="102"/>
      <c r="AH626" s="324"/>
      <c r="AI626" s="324"/>
      <c r="AP626" s="324"/>
      <c r="AQ626" s="324"/>
      <c r="BD626" s="324"/>
      <c r="BE626" s="324"/>
      <c r="BF626" s="324"/>
      <c r="BG626" s="324"/>
      <c r="BH626" s="324"/>
      <c r="BI626" s="324"/>
      <c r="BJ626" s="324"/>
      <c r="BK626" s="324"/>
      <c r="BL626" s="324"/>
      <c r="BM626" s="324"/>
      <c r="BN626" s="324"/>
      <c r="BO626" s="324"/>
      <c r="BW626" s="325"/>
      <c r="BX626" s="325"/>
      <c r="BY626" s="325"/>
      <c r="BZ626" s="325"/>
      <c r="CA626" s="325"/>
      <c r="CB626" s="325"/>
      <c r="CC626" s="325"/>
      <c r="CD626" s="325"/>
      <c r="CE626" s="325"/>
      <c r="CF626" s="325"/>
      <c r="CG626" s="325"/>
      <c r="CH626" s="325"/>
    </row>
    <row r="627" spans="1:86" s="323" customFormat="1" x14ac:dyDescent="0.25">
      <c r="A627" s="102"/>
      <c r="B627" s="102"/>
      <c r="C627" s="102"/>
      <c r="D627" s="102"/>
      <c r="E627" s="102"/>
      <c r="F627" s="102"/>
      <c r="G627" s="102"/>
      <c r="AH627" s="324"/>
      <c r="AI627" s="324"/>
      <c r="AP627" s="324"/>
      <c r="AQ627" s="324"/>
      <c r="BD627" s="324"/>
      <c r="BE627" s="324"/>
      <c r="BF627" s="324"/>
      <c r="BG627" s="324"/>
      <c r="BH627" s="324"/>
      <c r="BI627" s="324"/>
      <c r="BJ627" s="324"/>
      <c r="BK627" s="324"/>
      <c r="BL627" s="324"/>
      <c r="BM627" s="324"/>
      <c r="BN627" s="324"/>
      <c r="BO627" s="324"/>
      <c r="BW627" s="325"/>
      <c r="BX627" s="325"/>
      <c r="BY627" s="325"/>
      <c r="BZ627" s="325"/>
      <c r="CA627" s="325"/>
      <c r="CB627" s="325"/>
      <c r="CC627" s="325"/>
      <c r="CD627" s="325"/>
      <c r="CE627" s="325"/>
      <c r="CF627" s="325"/>
      <c r="CG627" s="325"/>
      <c r="CH627" s="325"/>
    </row>
    <row r="628" spans="1:86" s="323" customFormat="1" x14ac:dyDescent="0.25">
      <c r="A628" s="102"/>
      <c r="B628" s="102"/>
      <c r="C628" s="102"/>
      <c r="D628" s="102"/>
      <c r="E628" s="102"/>
      <c r="F628" s="102"/>
      <c r="G628" s="102"/>
      <c r="AH628" s="324"/>
      <c r="AI628" s="324"/>
      <c r="AP628" s="324"/>
      <c r="AQ628" s="324"/>
      <c r="BD628" s="324"/>
      <c r="BE628" s="324"/>
      <c r="BF628" s="324"/>
      <c r="BG628" s="324"/>
      <c r="BH628" s="324"/>
      <c r="BI628" s="324"/>
      <c r="BJ628" s="324"/>
      <c r="BK628" s="324"/>
      <c r="BL628" s="324"/>
      <c r="BM628" s="324"/>
      <c r="BN628" s="324"/>
      <c r="BO628" s="324"/>
      <c r="BW628" s="325"/>
      <c r="BX628" s="325"/>
      <c r="BY628" s="325"/>
      <c r="BZ628" s="325"/>
      <c r="CA628" s="325"/>
      <c r="CB628" s="325"/>
      <c r="CC628" s="325"/>
      <c r="CD628" s="325"/>
      <c r="CE628" s="325"/>
      <c r="CF628" s="325"/>
      <c r="CG628" s="325"/>
      <c r="CH628" s="325"/>
    </row>
    <row r="629" spans="1:86" s="323" customFormat="1" x14ac:dyDescent="0.25">
      <c r="A629" s="102"/>
      <c r="B629" s="102"/>
      <c r="C629" s="102"/>
      <c r="D629" s="102"/>
      <c r="E629" s="102"/>
      <c r="F629" s="102"/>
      <c r="G629" s="102"/>
      <c r="AH629" s="324"/>
      <c r="AI629" s="324"/>
      <c r="AP629" s="324"/>
      <c r="AQ629" s="324"/>
      <c r="BD629" s="324"/>
      <c r="BE629" s="324"/>
      <c r="BF629" s="324"/>
      <c r="BG629" s="324"/>
      <c r="BH629" s="324"/>
      <c r="BI629" s="324"/>
      <c r="BJ629" s="324"/>
      <c r="BK629" s="324"/>
      <c r="BL629" s="324"/>
      <c r="BM629" s="324"/>
      <c r="BN629" s="324"/>
      <c r="BO629" s="324"/>
      <c r="BW629" s="325"/>
      <c r="BX629" s="325"/>
      <c r="BY629" s="325"/>
      <c r="BZ629" s="325"/>
      <c r="CA629" s="325"/>
      <c r="CB629" s="325"/>
      <c r="CC629" s="325"/>
      <c r="CD629" s="325"/>
      <c r="CE629" s="325"/>
      <c r="CF629" s="325"/>
      <c r="CG629" s="325"/>
      <c r="CH629" s="325"/>
    </row>
    <row r="630" spans="1:86" s="323" customFormat="1" x14ac:dyDescent="0.25">
      <c r="A630" s="102"/>
      <c r="B630" s="102"/>
      <c r="C630" s="102"/>
      <c r="D630" s="102"/>
      <c r="E630" s="102"/>
      <c r="F630" s="102"/>
      <c r="G630" s="102"/>
      <c r="AH630" s="324"/>
      <c r="AI630" s="324"/>
      <c r="AP630" s="324"/>
      <c r="AQ630" s="324"/>
      <c r="BD630" s="324"/>
      <c r="BE630" s="324"/>
      <c r="BF630" s="324"/>
      <c r="BG630" s="324"/>
      <c r="BH630" s="324"/>
      <c r="BI630" s="324"/>
      <c r="BJ630" s="324"/>
      <c r="BK630" s="324"/>
      <c r="BL630" s="324"/>
      <c r="BM630" s="324"/>
      <c r="BN630" s="324"/>
      <c r="BO630" s="324"/>
      <c r="BW630" s="325"/>
      <c r="BX630" s="325"/>
      <c r="BY630" s="325"/>
      <c r="BZ630" s="325"/>
      <c r="CA630" s="325"/>
      <c r="CB630" s="325"/>
      <c r="CC630" s="325"/>
      <c r="CD630" s="325"/>
      <c r="CE630" s="325"/>
      <c r="CF630" s="325"/>
      <c r="CG630" s="325"/>
      <c r="CH630" s="325"/>
    </row>
    <row r="631" spans="1:86" s="323" customFormat="1" x14ac:dyDescent="0.25">
      <c r="A631" s="102"/>
      <c r="B631" s="102"/>
      <c r="C631" s="102"/>
      <c r="D631" s="102"/>
      <c r="E631" s="102"/>
      <c r="F631" s="102"/>
      <c r="G631" s="102"/>
      <c r="AH631" s="324"/>
      <c r="AI631" s="324"/>
      <c r="AP631" s="324"/>
      <c r="AQ631" s="324"/>
      <c r="BD631" s="324"/>
      <c r="BE631" s="324"/>
      <c r="BF631" s="324"/>
      <c r="BG631" s="324"/>
      <c r="BH631" s="324"/>
      <c r="BI631" s="324"/>
      <c r="BJ631" s="324"/>
      <c r="BK631" s="324"/>
      <c r="BL631" s="324"/>
      <c r="BM631" s="324"/>
      <c r="BN631" s="324"/>
      <c r="BO631" s="324"/>
      <c r="BW631" s="325"/>
      <c r="BX631" s="325"/>
      <c r="BY631" s="325"/>
      <c r="BZ631" s="325"/>
      <c r="CA631" s="325"/>
      <c r="CB631" s="325"/>
      <c r="CC631" s="325"/>
      <c r="CD631" s="325"/>
      <c r="CE631" s="325"/>
      <c r="CF631" s="325"/>
      <c r="CG631" s="325"/>
      <c r="CH631" s="325"/>
    </row>
    <row r="632" spans="1:86" s="323" customFormat="1" x14ac:dyDescent="0.25">
      <c r="A632" s="102"/>
      <c r="B632" s="102"/>
      <c r="C632" s="102"/>
      <c r="D632" s="102"/>
      <c r="E632" s="102"/>
      <c r="F632" s="102"/>
      <c r="G632" s="102"/>
      <c r="AH632" s="324"/>
      <c r="AI632" s="324"/>
      <c r="AP632" s="324"/>
      <c r="AQ632" s="324"/>
      <c r="BD632" s="324"/>
      <c r="BE632" s="324"/>
      <c r="BF632" s="324"/>
      <c r="BG632" s="324"/>
      <c r="BH632" s="324"/>
      <c r="BI632" s="324"/>
      <c r="BJ632" s="324"/>
      <c r="BK632" s="324"/>
      <c r="BL632" s="324"/>
      <c r="BM632" s="324"/>
      <c r="BN632" s="324"/>
      <c r="BO632" s="324"/>
      <c r="BW632" s="325"/>
      <c r="BX632" s="325"/>
      <c r="BY632" s="325"/>
      <c r="BZ632" s="325"/>
      <c r="CA632" s="325"/>
      <c r="CB632" s="325"/>
      <c r="CC632" s="325"/>
      <c r="CD632" s="325"/>
      <c r="CE632" s="325"/>
      <c r="CF632" s="325"/>
      <c r="CG632" s="325"/>
      <c r="CH632" s="325"/>
    </row>
    <row r="633" spans="1:86" s="323" customFormat="1" x14ac:dyDescent="0.25">
      <c r="A633" s="102"/>
      <c r="B633" s="102"/>
      <c r="C633" s="102"/>
      <c r="D633" s="102"/>
      <c r="E633" s="102"/>
      <c r="F633" s="102"/>
      <c r="G633" s="102"/>
      <c r="AH633" s="324"/>
      <c r="AI633" s="324"/>
      <c r="AP633" s="324"/>
      <c r="AQ633" s="324"/>
      <c r="BD633" s="324"/>
      <c r="BE633" s="324"/>
      <c r="BF633" s="324"/>
      <c r="BG633" s="324"/>
      <c r="BH633" s="324"/>
      <c r="BI633" s="324"/>
      <c r="BJ633" s="324"/>
      <c r="BK633" s="324"/>
      <c r="BL633" s="324"/>
      <c r="BM633" s="324"/>
      <c r="BN633" s="324"/>
      <c r="BO633" s="324"/>
      <c r="BW633" s="325"/>
      <c r="BX633" s="325"/>
      <c r="BY633" s="325"/>
      <c r="BZ633" s="325"/>
      <c r="CA633" s="325"/>
      <c r="CB633" s="325"/>
      <c r="CC633" s="325"/>
      <c r="CD633" s="325"/>
      <c r="CE633" s="325"/>
      <c r="CF633" s="325"/>
      <c r="CG633" s="325"/>
      <c r="CH633" s="325"/>
    </row>
    <row r="634" spans="1:86" s="323" customFormat="1" x14ac:dyDescent="0.25">
      <c r="A634" s="102"/>
      <c r="B634" s="102"/>
      <c r="C634" s="102"/>
      <c r="D634" s="102"/>
      <c r="E634" s="102"/>
      <c r="F634" s="102"/>
      <c r="G634" s="102"/>
      <c r="AH634" s="324"/>
      <c r="AI634" s="324"/>
      <c r="AP634" s="324"/>
      <c r="AQ634" s="324"/>
      <c r="BD634" s="324"/>
      <c r="BE634" s="324"/>
      <c r="BF634" s="324"/>
      <c r="BG634" s="324"/>
      <c r="BH634" s="324"/>
      <c r="BI634" s="324"/>
      <c r="BJ634" s="324"/>
      <c r="BK634" s="324"/>
      <c r="BL634" s="324"/>
      <c r="BM634" s="324"/>
      <c r="BN634" s="324"/>
      <c r="BO634" s="324"/>
      <c r="BW634" s="325"/>
      <c r="BX634" s="325"/>
      <c r="BY634" s="325"/>
      <c r="BZ634" s="325"/>
      <c r="CA634" s="325"/>
      <c r="CB634" s="325"/>
      <c r="CC634" s="325"/>
      <c r="CD634" s="325"/>
      <c r="CE634" s="325"/>
      <c r="CF634" s="325"/>
      <c r="CG634" s="325"/>
      <c r="CH634" s="325"/>
    </row>
    <row r="635" spans="1:86" s="323" customFormat="1" x14ac:dyDescent="0.25">
      <c r="A635" s="102"/>
      <c r="B635" s="102"/>
      <c r="C635" s="102"/>
      <c r="D635" s="102"/>
      <c r="E635" s="102"/>
      <c r="F635" s="102"/>
      <c r="G635" s="102"/>
      <c r="AH635" s="324"/>
      <c r="AI635" s="324"/>
      <c r="AP635" s="324"/>
      <c r="AQ635" s="324"/>
      <c r="BD635" s="324"/>
      <c r="BE635" s="324"/>
      <c r="BF635" s="324"/>
      <c r="BG635" s="324"/>
      <c r="BH635" s="324"/>
      <c r="BI635" s="324"/>
      <c r="BJ635" s="324"/>
      <c r="BK635" s="324"/>
      <c r="BL635" s="324"/>
      <c r="BM635" s="324"/>
      <c r="BN635" s="324"/>
      <c r="BO635" s="324"/>
      <c r="BW635" s="325"/>
      <c r="BX635" s="325"/>
      <c r="BY635" s="325"/>
      <c r="BZ635" s="325"/>
      <c r="CA635" s="325"/>
      <c r="CB635" s="325"/>
      <c r="CC635" s="325"/>
      <c r="CD635" s="325"/>
      <c r="CE635" s="325"/>
      <c r="CF635" s="325"/>
      <c r="CG635" s="325"/>
      <c r="CH635" s="325"/>
    </row>
    <row r="636" spans="1:86" s="323" customFormat="1" x14ac:dyDescent="0.25">
      <c r="A636" s="102"/>
      <c r="B636" s="102"/>
      <c r="C636" s="102"/>
      <c r="D636" s="102"/>
      <c r="E636" s="102"/>
      <c r="F636" s="102"/>
      <c r="G636" s="102"/>
      <c r="AH636" s="324"/>
      <c r="AI636" s="324"/>
      <c r="AP636" s="324"/>
      <c r="AQ636" s="324"/>
      <c r="BD636" s="324"/>
      <c r="BE636" s="324"/>
      <c r="BF636" s="324"/>
      <c r="BG636" s="324"/>
      <c r="BH636" s="324"/>
      <c r="BI636" s="324"/>
      <c r="BJ636" s="324"/>
      <c r="BK636" s="324"/>
      <c r="BL636" s="324"/>
      <c r="BM636" s="324"/>
      <c r="BN636" s="324"/>
      <c r="BO636" s="324"/>
      <c r="BW636" s="325"/>
      <c r="BX636" s="325"/>
      <c r="BY636" s="325"/>
      <c r="BZ636" s="325"/>
      <c r="CA636" s="325"/>
      <c r="CB636" s="325"/>
      <c r="CC636" s="325"/>
      <c r="CD636" s="325"/>
      <c r="CE636" s="325"/>
      <c r="CF636" s="325"/>
      <c r="CG636" s="325"/>
      <c r="CH636" s="325"/>
    </row>
    <row r="637" spans="1:86" s="323" customFormat="1" x14ac:dyDescent="0.25">
      <c r="A637" s="102"/>
      <c r="B637" s="102"/>
      <c r="C637" s="102"/>
      <c r="D637" s="102"/>
      <c r="E637" s="102"/>
      <c r="F637" s="102"/>
      <c r="G637" s="102"/>
      <c r="AH637" s="324"/>
      <c r="AI637" s="324"/>
      <c r="AP637" s="324"/>
      <c r="AQ637" s="324"/>
      <c r="BD637" s="324"/>
      <c r="BE637" s="324"/>
      <c r="BF637" s="324"/>
      <c r="BG637" s="324"/>
      <c r="BH637" s="324"/>
      <c r="BI637" s="324"/>
      <c r="BJ637" s="324"/>
      <c r="BK637" s="324"/>
      <c r="BL637" s="324"/>
      <c r="BM637" s="324"/>
      <c r="BN637" s="324"/>
      <c r="BO637" s="324"/>
      <c r="BW637" s="325"/>
      <c r="BX637" s="325"/>
      <c r="BY637" s="325"/>
      <c r="BZ637" s="325"/>
      <c r="CA637" s="325"/>
      <c r="CB637" s="325"/>
      <c r="CC637" s="325"/>
      <c r="CD637" s="325"/>
      <c r="CE637" s="325"/>
      <c r="CF637" s="325"/>
      <c r="CG637" s="325"/>
      <c r="CH637" s="325"/>
    </row>
    <row r="638" spans="1:86" s="323" customFormat="1" x14ac:dyDescent="0.25">
      <c r="A638" s="102"/>
      <c r="B638" s="102"/>
      <c r="C638" s="102"/>
      <c r="D638" s="102"/>
      <c r="E638" s="102"/>
      <c r="F638" s="102"/>
      <c r="G638" s="102"/>
      <c r="AH638" s="324"/>
      <c r="AI638" s="324"/>
      <c r="AP638" s="324"/>
      <c r="AQ638" s="324"/>
      <c r="BD638" s="324"/>
      <c r="BE638" s="324"/>
      <c r="BF638" s="324"/>
      <c r="BG638" s="324"/>
      <c r="BH638" s="324"/>
      <c r="BI638" s="324"/>
      <c r="BJ638" s="324"/>
      <c r="BK638" s="324"/>
      <c r="BL638" s="324"/>
      <c r="BM638" s="324"/>
      <c r="BN638" s="324"/>
      <c r="BO638" s="324"/>
      <c r="BW638" s="325"/>
      <c r="BX638" s="325"/>
      <c r="BY638" s="325"/>
      <c r="BZ638" s="325"/>
      <c r="CA638" s="325"/>
      <c r="CB638" s="325"/>
      <c r="CC638" s="325"/>
      <c r="CD638" s="325"/>
      <c r="CE638" s="325"/>
      <c r="CF638" s="325"/>
      <c r="CG638" s="325"/>
      <c r="CH638" s="325"/>
    </row>
    <row r="639" spans="1:86" s="323" customFormat="1" x14ac:dyDescent="0.25">
      <c r="A639" s="102"/>
      <c r="B639" s="102"/>
      <c r="C639" s="102"/>
      <c r="D639" s="102"/>
      <c r="E639" s="102"/>
      <c r="F639" s="102"/>
      <c r="G639" s="102"/>
      <c r="AH639" s="324"/>
      <c r="AI639" s="324"/>
      <c r="AP639" s="324"/>
      <c r="AQ639" s="324"/>
      <c r="BD639" s="324"/>
      <c r="BE639" s="324"/>
      <c r="BF639" s="324"/>
      <c r="BG639" s="324"/>
      <c r="BH639" s="324"/>
      <c r="BI639" s="324"/>
      <c r="BJ639" s="324"/>
      <c r="BK639" s="324"/>
      <c r="BL639" s="324"/>
      <c r="BM639" s="324"/>
      <c r="BN639" s="324"/>
      <c r="BO639" s="324"/>
      <c r="BW639" s="325"/>
      <c r="BX639" s="325"/>
      <c r="BY639" s="325"/>
      <c r="BZ639" s="325"/>
      <c r="CA639" s="325"/>
      <c r="CB639" s="325"/>
      <c r="CC639" s="325"/>
      <c r="CD639" s="325"/>
      <c r="CE639" s="325"/>
      <c r="CF639" s="325"/>
      <c r="CG639" s="325"/>
      <c r="CH639" s="325"/>
    </row>
    <row r="640" spans="1:86" s="323" customFormat="1" x14ac:dyDescent="0.25">
      <c r="A640" s="102"/>
      <c r="B640" s="102"/>
      <c r="C640" s="102"/>
      <c r="D640" s="102"/>
      <c r="E640" s="102"/>
      <c r="F640" s="102"/>
      <c r="G640" s="102"/>
      <c r="AH640" s="324"/>
      <c r="AI640" s="324"/>
      <c r="AP640" s="324"/>
      <c r="AQ640" s="324"/>
      <c r="BD640" s="324"/>
      <c r="BE640" s="324"/>
      <c r="BF640" s="324"/>
      <c r="BG640" s="324"/>
      <c r="BH640" s="324"/>
      <c r="BI640" s="324"/>
      <c r="BJ640" s="324"/>
      <c r="BK640" s="324"/>
      <c r="BL640" s="324"/>
      <c r="BM640" s="324"/>
      <c r="BN640" s="324"/>
      <c r="BO640" s="324"/>
      <c r="BW640" s="325"/>
      <c r="BX640" s="325"/>
      <c r="BY640" s="325"/>
      <c r="BZ640" s="325"/>
      <c r="CA640" s="325"/>
      <c r="CB640" s="325"/>
      <c r="CC640" s="325"/>
      <c r="CD640" s="325"/>
      <c r="CE640" s="325"/>
      <c r="CF640" s="325"/>
      <c r="CG640" s="325"/>
      <c r="CH640" s="325"/>
    </row>
    <row r="641" spans="1:86" s="323" customFormat="1" x14ac:dyDescent="0.25">
      <c r="A641" s="102"/>
      <c r="B641" s="102"/>
      <c r="C641" s="102"/>
      <c r="D641" s="102"/>
      <c r="E641" s="102"/>
      <c r="F641" s="102"/>
      <c r="G641" s="102"/>
      <c r="AH641" s="324"/>
      <c r="AI641" s="324"/>
      <c r="AP641" s="324"/>
      <c r="AQ641" s="324"/>
      <c r="BD641" s="324"/>
      <c r="BE641" s="324"/>
      <c r="BF641" s="324"/>
      <c r="BG641" s="324"/>
      <c r="BH641" s="324"/>
      <c r="BI641" s="324"/>
      <c r="BJ641" s="324"/>
      <c r="BK641" s="324"/>
      <c r="BL641" s="324"/>
      <c r="BM641" s="324"/>
      <c r="BN641" s="324"/>
      <c r="BO641" s="324"/>
      <c r="BW641" s="325"/>
      <c r="BX641" s="325"/>
      <c r="BY641" s="325"/>
      <c r="BZ641" s="325"/>
      <c r="CA641" s="325"/>
      <c r="CB641" s="325"/>
      <c r="CC641" s="325"/>
      <c r="CD641" s="325"/>
      <c r="CE641" s="325"/>
      <c r="CF641" s="325"/>
      <c r="CG641" s="325"/>
      <c r="CH641" s="325"/>
    </row>
    <row r="642" spans="1:86" s="323" customFormat="1" x14ac:dyDescent="0.25">
      <c r="A642" s="102"/>
      <c r="B642" s="102"/>
      <c r="C642" s="102"/>
      <c r="D642" s="102"/>
      <c r="E642" s="102"/>
      <c r="F642" s="102"/>
      <c r="G642" s="102"/>
      <c r="AH642" s="324"/>
      <c r="AI642" s="324"/>
      <c r="AP642" s="324"/>
      <c r="AQ642" s="324"/>
      <c r="BD642" s="324"/>
      <c r="BE642" s="324"/>
      <c r="BF642" s="324"/>
      <c r="BG642" s="324"/>
      <c r="BH642" s="324"/>
      <c r="BI642" s="324"/>
      <c r="BJ642" s="324"/>
      <c r="BK642" s="324"/>
      <c r="BL642" s="324"/>
      <c r="BM642" s="324"/>
      <c r="BN642" s="324"/>
      <c r="BO642" s="324"/>
      <c r="BW642" s="325"/>
      <c r="BX642" s="325"/>
      <c r="BY642" s="325"/>
      <c r="BZ642" s="325"/>
      <c r="CA642" s="325"/>
      <c r="CB642" s="325"/>
      <c r="CC642" s="325"/>
      <c r="CD642" s="325"/>
      <c r="CE642" s="325"/>
      <c r="CF642" s="325"/>
      <c r="CG642" s="325"/>
      <c r="CH642" s="325"/>
    </row>
    <row r="643" spans="1:86" s="323" customFormat="1" x14ac:dyDescent="0.25">
      <c r="A643" s="102"/>
      <c r="B643" s="102"/>
      <c r="C643" s="102"/>
      <c r="D643" s="102"/>
      <c r="E643" s="102"/>
      <c r="F643" s="102"/>
      <c r="G643" s="102"/>
      <c r="AH643" s="324"/>
      <c r="AI643" s="324"/>
      <c r="AP643" s="324"/>
      <c r="AQ643" s="324"/>
      <c r="BD643" s="324"/>
      <c r="BE643" s="324"/>
      <c r="BF643" s="324"/>
      <c r="BG643" s="324"/>
      <c r="BH643" s="324"/>
      <c r="BI643" s="324"/>
      <c r="BJ643" s="324"/>
      <c r="BK643" s="324"/>
      <c r="BL643" s="324"/>
      <c r="BM643" s="324"/>
      <c r="BN643" s="324"/>
      <c r="BO643" s="324"/>
      <c r="BW643" s="325"/>
      <c r="BX643" s="325"/>
      <c r="BY643" s="325"/>
      <c r="BZ643" s="325"/>
      <c r="CA643" s="325"/>
      <c r="CB643" s="325"/>
      <c r="CC643" s="325"/>
      <c r="CD643" s="325"/>
      <c r="CE643" s="325"/>
      <c r="CF643" s="325"/>
      <c r="CG643" s="325"/>
      <c r="CH643" s="325"/>
    </row>
    <row r="644" spans="1:86" s="323" customFormat="1" x14ac:dyDescent="0.25">
      <c r="A644" s="102"/>
      <c r="B644" s="102"/>
      <c r="C644" s="102"/>
      <c r="D644" s="102"/>
      <c r="E644" s="102"/>
      <c r="F644" s="102"/>
      <c r="G644" s="102"/>
      <c r="AH644" s="324"/>
      <c r="AI644" s="324"/>
      <c r="AP644" s="324"/>
      <c r="AQ644" s="324"/>
      <c r="BD644" s="324"/>
      <c r="BE644" s="324"/>
      <c r="BF644" s="324"/>
      <c r="BG644" s="324"/>
      <c r="BH644" s="324"/>
      <c r="BI644" s="324"/>
      <c r="BJ644" s="324"/>
      <c r="BK644" s="324"/>
      <c r="BL644" s="324"/>
      <c r="BM644" s="324"/>
      <c r="BN644" s="324"/>
      <c r="BO644" s="324"/>
      <c r="BW644" s="325"/>
      <c r="BX644" s="325"/>
      <c r="BY644" s="325"/>
      <c r="BZ644" s="325"/>
      <c r="CA644" s="325"/>
      <c r="CB644" s="325"/>
      <c r="CC644" s="325"/>
      <c r="CD644" s="325"/>
      <c r="CE644" s="325"/>
      <c r="CF644" s="325"/>
      <c r="CG644" s="325"/>
      <c r="CH644" s="325"/>
    </row>
    <row r="645" spans="1:86" s="323" customFormat="1" x14ac:dyDescent="0.25">
      <c r="A645" s="102"/>
      <c r="B645" s="102"/>
      <c r="C645" s="102"/>
      <c r="D645" s="102"/>
      <c r="E645" s="102"/>
      <c r="F645" s="102"/>
      <c r="G645" s="102"/>
      <c r="AH645" s="324"/>
      <c r="AI645" s="324"/>
      <c r="AP645" s="324"/>
      <c r="AQ645" s="324"/>
      <c r="BD645" s="324"/>
      <c r="BE645" s="324"/>
      <c r="BF645" s="324"/>
      <c r="BG645" s="324"/>
      <c r="BH645" s="324"/>
      <c r="BI645" s="324"/>
      <c r="BJ645" s="324"/>
      <c r="BK645" s="324"/>
      <c r="BL645" s="324"/>
      <c r="BM645" s="324"/>
      <c r="BN645" s="324"/>
      <c r="BO645" s="324"/>
      <c r="BW645" s="325"/>
      <c r="BX645" s="325"/>
      <c r="BY645" s="325"/>
      <c r="BZ645" s="325"/>
      <c r="CA645" s="325"/>
      <c r="CB645" s="325"/>
      <c r="CC645" s="325"/>
      <c r="CD645" s="325"/>
      <c r="CE645" s="325"/>
      <c r="CF645" s="325"/>
      <c r="CG645" s="325"/>
      <c r="CH645" s="325"/>
    </row>
    <row r="646" spans="1:86" s="323" customFormat="1" x14ac:dyDescent="0.25">
      <c r="A646" s="102"/>
      <c r="B646" s="102"/>
      <c r="C646" s="102"/>
      <c r="D646" s="102"/>
      <c r="E646" s="102"/>
      <c r="F646" s="102"/>
      <c r="G646" s="102"/>
      <c r="AH646" s="324"/>
      <c r="AI646" s="324"/>
      <c r="AP646" s="324"/>
      <c r="AQ646" s="324"/>
      <c r="BD646" s="324"/>
      <c r="BE646" s="324"/>
      <c r="BF646" s="324"/>
      <c r="BG646" s="324"/>
      <c r="BH646" s="324"/>
      <c r="BI646" s="324"/>
      <c r="BJ646" s="324"/>
      <c r="BK646" s="324"/>
      <c r="BL646" s="324"/>
      <c r="BM646" s="324"/>
      <c r="BN646" s="324"/>
      <c r="BO646" s="324"/>
      <c r="BW646" s="325"/>
      <c r="BX646" s="325"/>
      <c r="BY646" s="325"/>
      <c r="BZ646" s="325"/>
      <c r="CA646" s="325"/>
      <c r="CB646" s="325"/>
      <c r="CC646" s="325"/>
      <c r="CD646" s="325"/>
      <c r="CE646" s="325"/>
      <c r="CF646" s="325"/>
      <c r="CG646" s="325"/>
      <c r="CH646" s="325"/>
    </row>
    <row r="647" spans="1:86" s="323" customFormat="1" x14ac:dyDescent="0.25">
      <c r="A647" s="102"/>
      <c r="B647" s="102"/>
      <c r="C647" s="102"/>
      <c r="D647" s="102"/>
      <c r="E647" s="102"/>
      <c r="F647" s="102"/>
      <c r="G647" s="102"/>
      <c r="AH647" s="324"/>
      <c r="AI647" s="324"/>
      <c r="AP647" s="324"/>
      <c r="AQ647" s="324"/>
      <c r="BD647" s="324"/>
      <c r="BE647" s="324"/>
      <c r="BF647" s="324"/>
      <c r="BG647" s="324"/>
      <c r="BH647" s="324"/>
      <c r="BI647" s="324"/>
      <c r="BJ647" s="324"/>
      <c r="BK647" s="324"/>
      <c r="BL647" s="324"/>
      <c r="BM647" s="324"/>
      <c r="BN647" s="324"/>
      <c r="BO647" s="324"/>
      <c r="BW647" s="325"/>
      <c r="BX647" s="325"/>
      <c r="BY647" s="325"/>
      <c r="BZ647" s="325"/>
      <c r="CA647" s="325"/>
      <c r="CB647" s="325"/>
      <c r="CC647" s="325"/>
      <c r="CD647" s="325"/>
      <c r="CE647" s="325"/>
      <c r="CF647" s="325"/>
      <c r="CG647" s="325"/>
      <c r="CH647" s="325"/>
    </row>
    <row r="648" spans="1:86" s="323" customFormat="1" x14ac:dyDescent="0.25">
      <c r="A648" s="102"/>
      <c r="B648" s="102"/>
      <c r="C648" s="102"/>
      <c r="D648" s="102"/>
      <c r="E648" s="102"/>
      <c r="F648" s="102"/>
      <c r="G648" s="102"/>
      <c r="AH648" s="324"/>
      <c r="AI648" s="324"/>
      <c r="AP648" s="324"/>
      <c r="AQ648" s="324"/>
      <c r="BD648" s="324"/>
      <c r="BE648" s="324"/>
      <c r="BF648" s="324"/>
      <c r="BG648" s="324"/>
      <c r="BH648" s="324"/>
      <c r="BI648" s="324"/>
      <c r="BJ648" s="324"/>
      <c r="BK648" s="324"/>
      <c r="BL648" s="324"/>
      <c r="BM648" s="324"/>
      <c r="BN648" s="324"/>
      <c r="BO648" s="324"/>
      <c r="BW648" s="325"/>
      <c r="BX648" s="325"/>
      <c r="BY648" s="325"/>
      <c r="BZ648" s="325"/>
      <c r="CA648" s="325"/>
      <c r="CB648" s="325"/>
      <c r="CC648" s="325"/>
      <c r="CD648" s="325"/>
      <c r="CE648" s="325"/>
      <c r="CF648" s="325"/>
      <c r="CG648" s="325"/>
      <c r="CH648" s="325"/>
    </row>
    <row r="649" spans="1:86" s="323" customFormat="1" x14ac:dyDescent="0.25">
      <c r="A649" s="102"/>
      <c r="B649" s="102"/>
      <c r="C649" s="102"/>
      <c r="D649" s="102"/>
      <c r="E649" s="102"/>
      <c r="F649" s="102"/>
      <c r="G649" s="102"/>
      <c r="AH649" s="324"/>
      <c r="AI649" s="324"/>
      <c r="AP649" s="324"/>
      <c r="AQ649" s="324"/>
      <c r="BD649" s="324"/>
      <c r="BE649" s="324"/>
      <c r="BF649" s="324"/>
      <c r="BG649" s="324"/>
      <c r="BH649" s="324"/>
      <c r="BI649" s="324"/>
      <c r="BJ649" s="324"/>
      <c r="BK649" s="324"/>
      <c r="BL649" s="324"/>
      <c r="BM649" s="324"/>
      <c r="BN649" s="324"/>
      <c r="BO649" s="324"/>
      <c r="BW649" s="325"/>
      <c r="BX649" s="325"/>
      <c r="BY649" s="325"/>
      <c r="BZ649" s="325"/>
      <c r="CA649" s="325"/>
      <c r="CB649" s="325"/>
      <c r="CC649" s="325"/>
      <c r="CD649" s="325"/>
      <c r="CE649" s="325"/>
      <c r="CF649" s="325"/>
      <c r="CG649" s="325"/>
      <c r="CH649" s="325"/>
    </row>
    <row r="650" spans="1:86" s="323" customFormat="1" x14ac:dyDescent="0.25">
      <c r="A650" s="102"/>
      <c r="B650" s="102"/>
      <c r="C650" s="102"/>
      <c r="D650" s="102"/>
      <c r="E650" s="102"/>
      <c r="F650" s="102"/>
      <c r="G650" s="102"/>
      <c r="AH650" s="324"/>
      <c r="AI650" s="324"/>
      <c r="AP650" s="324"/>
      <c r="AQ650" s="324"/>
      <c r="BD650" s="324"/>
      <c r="BE650" s="324"/>
      <c r="BF650" s="324"/>
      <c r="BG650" s="324"/>
      <c r="BH650" s="324"/>
      <c r="BI650" s="324"/>
      <c r="BJ650" s="324"/>
      <c r="BK650" s="324"/>
      <c r="BL650" s="324"/>
      <c r="BM650" s="324"/>
      <c r="BN650" s="324"/>
      <c r="BO650" s="324"/>
      <c r="BW650" s="325"/>
      <c r="BX650" s="325"/>
      <c r="BY650" s="325"/>
      <c r="BZ650" s="325"/>
      <c r="CA650" s="325"/>
      <c r="CB650" s="325"/>
      <c r="CC650" s="325"/>
      <c r="CD650" s="325"/>
      <c r="CE650" s="325"/>
      <c r="CF650" s="325"/>
      <c r="CG650" s="325"/>
      <c r="CH650" s="325"/>
    </row>
    <row r="651" spans="1:86" s="323" customFormat="1" x14ac:dyDescent="0.25">
      <c r="A651" s="102"/>
      <c r="B651" s="102"/>
      <c r="C651" s="102"/>
      <c r="D651" s="102"/>
      <c r="E651" s="102"/>
      <c r="F651" s="102"/>
      <c r="G651" s="102"/>
      <c r="AH651" s="324"/>
      <c r="AI651" s="324"/>
      <c r="AP651" s="324"/>
      <c r="AQ651" s="324"/>
      <c r="BD651" s="324"/>
      <c r="BE651" s="324"/>
      <c r="BF651" s="324"/>
      <c r="BG651" s="324"/>
      <c r="BH651" s="324"/>
      <c r="BI651" s="324"/>
      <c r="BJ651" s="324"/>
      <c r="BK651" s="324"/>
      <c r="BL651" s="324"/>
      <c r="BM651" s="324"/>
      <c r="BN651" s="324"/>
      <c r="BO651" s="324"/>
      <c r="BW651" s="325"/>
      <c r="BX651" s="325"/>
      <c r="BY651" s="325"/>
      <c r="BZ651" s="325"/>
      <c r="CA651" s="325"/>
      <c r="CB651" s="325"/>
      <c r="CC651" s="325"/>
      <c r="CD651" s="325"/>
      <c r="CE651" s="325"/>
      <c r="CF651" s="325"/>
      <c r="CG651" s="325"/>
      <c r="CH651" s="325"/>
    </row>
    <row r="652" spans="1:86" s="323" customFormat="1" x14ac:dyDescent="0.25">
      <c r="A652" s="102"/>
      <c r="B652" s="102"/>
      <c r="C652" s="102"/>
      <c r="D652" s="102"/>
      <c r="E652" s="102"/>
      <c r="F652" s="102"/>
      <c r="G652" s="102"/>
      <c r="AH652" s="324"/>
      <c r="AI652" s="324"/>
      <c r="AP652" s="324"/>
      <c r="AQ652" s="324"/>
      <c r="BD652" s="324"/>
      <c r="BE652" s="324"/>
      <c r="BF652" s="324"/>
      <c r="BG652" s="324"/>
      <c r="BH652" s="324"/>
      <c r="BI652" s="324"/>
      <c r="BJ652" s="324"/>
      <c r="BK652" s="324"/>
      <c r="BL652" s="324"/>
      <c r="BM652" s="324"/>
      <c r="BN652" s="324"/>
      <c r="BO652" s="324"/>
      <c r="BW652" s="325"/>
      <c r="BX652" s="325"/>
      <c r="BY652" s="325"/>
      <c r="BZ652" s="325"/>
      <c r="CA652" s="325"/>
      <c r="CB652" s="325"/>
      <c r="CC652" s="325"/>
      <c r="CD652" s="325"/>
      <c r="CE652" s="325"/>
      <c r="CF652" s="325"/>
      <c r="CG652" s="325"/>
      <c r="CH652" s="325"/>
    </row>
    <row r="653" spans="1:86" s="323" customFormat="1" x14ac:dyDescent="0.25">
      <c r="A653" s="102"/>
      <c r="B653" s="102"/>
      <c r="C653" s="102"/>
      <c r="D653" s="102"/>
      <c r="E653" s="102"/>
      <c r="F653" s="102"/>
      <c r="G653" s="102"/>
      <c r="AH653" s="324"/>
      <c r="AI653" s="324"/>
      <c r="AP653" s="324"/>
      <c r="AQ653" s="324"/>
      <c r="BD653" s="324"/>
      <c r="BE653" s="324"/>
      <c r="BF653" s="324"/>
      <c r="BG653" s="324"/>
      <c r="BH653" s="324"/>
      <c r="BI653" s="324"/>
      <c r="BJ653" s="324"/>
      <c r="BK653" s="324"/>
      <c r="BL653" s="324"/>
      <c r="BM653" s="324"/>
      <c r="BN653" s="324"/>
      <c r="BO653" s="324"/>
      <c r="BW653" s="325"/>
      <c r="BX653" s="325"/>
      <c r="BY653" s="325"/>
      <c r="BZ653" s="325"/>
      <c r="CA653" s="325"/>
      <c r="CB653" s="325"/>
      <c r="CC653" s="325"/>
      <c r="CD653" s="325"/>
      <c r="CE653" s="325"/>
      <c r="CF653" s="325"/>
      <c r="CG653" s="325"/>
      <c r="CH653" s="325"/>
    </row>
    <row r="654" spans="1:86" s="323" customFormat="1" x14ac:dyDescent="0.25">
      <c r="A654" s="102"/>
      <c r="B654" s="102"/>
      <c r="C654" s="102"/>
      <c r="D654" s="102"/>
      <c r="E654" s="102"/>
      <c r="F654" s="102"/>
      <c r="G654" s="102"/>
      <c r="AH654" s="324"/>
      <c r="AI654" s="324"/>
      <c r="AP654" s="324"/>
      <c r="AQ654" s="324"/>
      <c r="BD654" s="324"/>
      <c r="BE654" s="324"/>
      <c r="BF654" s="324"/>
      <c r="BG654" s="324"/>
      <c r="BH654" s="324"/>
      <c r="BI654" s="324"/>
      <c r="BJ654" s="324"/>
      <c r="BK654" s="324"/>
      <c r="BL654" s="324"/>
      <c r="BM654" s="324"/>
      <c r="BN654" s="324"/>
      <c r="BO654" s="324"/>
      <c r="BW654" s="325"/>
      <c r="BX654" s="325"/>
      <c r="BY654" s="325"/>
      <c r="BZ654" s="325"/>
      <c r="CA654" s="325"/>
      <c r="CB654" s="325"/>
      <c r="CC654" s="325"/>
      <c r="CD654" s="325"/>
      <c r="CE654" s="325"/>
      <c r="CF654" s="325"/>
      <c r="CG654" s="325"/>
      <c r="CH654" s="325"/>
    </row>
    <row r="655" spans="1:86" s="323" customFormat="1" x14ac:dyDescent="0.25">
      <c r="A655" s="102"/>
      <c r="B655" s="102"/>
      <c r="C655" s="102"/>
      <c r="D655" s="102"/>
      <c r="E655" s="102"/>
      <c r="F655" s="102"/>
      <c r="G655" s="102"/>
      <c r="AH655" s="324"/>
      <c r="AI655" s="324"/>
      <c r="AP655" s="324"/>
      <c r="AQ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W655" s="325"/>
      <c r="BX655" s="325"/>
      <c r="BY655" s="325"/>
      <c r="BZ655" s="325"/>
      <c r="CA655" s="325"/>
      <c r="CB655" s="325"/>
      <c r="CC655" s="325"/>
      <c r="CD655" s="325"/>
      <c r="CE655" s="325"/>
      <c r="CF655" s="325"/>
      <c r="CG655" s="325"/>
      <c r="CH655" s="325"/>
    </row>
    <row r="656" spans="1:86" s="323" customFormat="1" x14ac:dyDescent="0.25">
      <c r="A656" s="102"/>
      <c r="B656" s="102"/>
      <c r="C656" s="102"/>
      <c r="D656" s="102"/>
      <c r="E656" s="102"/>
      <c r="F656" s="102"/>
      <c r="G656" s="102"/>
      <c r="AH656" s="324"/>
      <c r="AI656" s="324"/>
      <c r="AP656" s="324"/>
      <c r="AQ656" s="324"/>
      <c r="BD656" s="324"/>
      <c r="BE656" s="324"/>
      <c r="BF656" s="324"/>
      <c r="BG656" s="324"/>
      <c r="BH656" s="324"/>
      <c r="BI656" s="324"/>
      <c r="BJ656" s="324"/>
      <c r="BK656" s="324"/>
      <c r="BL656" s="324"/>
      <c r="BM656" s="324"/>
      <c r="BN656" s="324"/>
      <c r="BO656" s="324"/>
      <c r="BW656" s="325"/>
      <c r="BX656" s="325"/>
      <c r="BY656" s="325"/>
      <c r="BZ656" s="325"/>
      <c r="CA656" s="325"/>
      <c r="CB656" s="325"/>
      <c r="CC656" s="325"/>
      <c r="CD656" s="325"/>
      <c r="CE656" s="325"/>
      <c r="CF656" s="325"/>
      <c r="CG656" s="325"/>
      <c r="CH656" s="325"/>
    </row>
    <row r="657" spans="1:86" s="323" customFormat="1" x14ac:dyDescent="0.25">
      <c r="A657" s="102"/>
      <c r="B657" s="102"/>
      <c r="C657" s="102"/>
      <c r="D657" s="102"/>
      <c r="E657" s="102"/>
      <c r="F657" s="102"/>
      <c r="G657" s="102"/>
      <c r="AH657" s="324"/>
      <c r="AI657" s="324"/>
      <c r="AP657" s="324"/>
      <c r="AQ657" s="324"/>
      <c r="BD657" s="324"/>
      <c r="BE657" s="324"/>
      <c r="BF657" s="324"/>
      <c r="BG657" s="324"/>
      <c r="BH657" s="324"/>
      <c r="BI657" s="324"/>
      <c r="BJ657" s="324"/>
      <c r="BK657" s="324"/>
      <c r="BL657" s="324"/>
      <c r="BM657" s="324"/>
      <c r="BN657" s="324"/>
      <c r="BO657" s="324"/>
      <c r="BW657" s="325"/>
      <c r="BX657" s="325"/>
      <c r="BY657" s="325"/>
      <c r="BZ657" s="325"/>
      <c r="CA657" s="325"/>
      <c r="CB657" s="325"/>
      <c r="CC657" s="325"/>
      <c r="CD657" s="325"/>
      <c r="CE657" s="325"/>
      <c r="CF657" s="325"/>
      <c r="CG657" s="325"/>
      <c r="CH657" s="325"/>
    </row>
    <row r="658" spans="1:86" s="323" customFormat="1" x14ac:dyDescent="0.25">
      <c r="A658" s="102"/>
      <c r="B658" s="102"/>
      <c r="C658" s="102"/>
      <c r="D658" s="102"/>
      <c r="E658" s="102"/>
      <c r="F658" s="102"/>
      <c r="G658" s="102"/>
      <c r="AH658" s="324"/>
      <c r="AI658" s="324"/>
      <c r="AP658" s="324"/>
      <c r="AQ658" s="324"/>
      <c r="BD658" s="324"/>
      <c r="BE658" s="324"/>
      <c r="BF658" s="324"/>
      <c r="BG658" s="324"/>
      <c r="BH658" s="324"/>
      <c r="BI658" s="324"/>
      <c r="BJ658" s="324"/>
      <c r="BK658" s="324"/>
      <c r="BL658" s="324"/>
      <c r="BM658" s="324"/>
      <c r="BN658" s="324"/>
      <c r="BO658" s="324"/>
      <c r="BW658" s="325"/>
      <c r="BX658" s="325"/>
      <c r="BY658" s="325"/>
      <c r="BZ658" s="325"/>
      <c r="CA658" s="325"/>
      <c r="CB658" s="325"/>
      <c r="CC658" s="325"/>
      <c r="CD658" s="325"/>
      <c r="CE658" s="325"/>
      <c r="CF658" s="325"/>
      <c r="CG658" s="325"/>
      <c r="CH658" s="325"/>
    </row>
    <row r="659" spans="1:86" s="323" customFormat="1" x14ac:dyDescent="0.25">
      <c r="A659" s="102"/>
      <c r="B659" s="102"/>
      <c r="C659" s="102"/>
      <c r="D659" s="102"/>
      <c r="E659" s="102"/>
      <c r="F659" s="102"/>
      <c r="G659" s="102"/>
      <c r="AH659" s="324"/>
      <c r="AI659" s="324"/>
      <c r="AP659" s="324"/>
      <c r="AQ659" s="324"/>
      <c r="BD659" s="324"/>
      <c r="BE659" s="324"/>
      <c r="BF659" s="324"/>
      <c r="BG659" s="324"/>
      <c r="BH659" s="324"/>
      <c r="BI659" s="324"/>
      <c r="BJ659" s="324"/>
      <c r="BK659" s="324"/>
      <c r="BL659" s="324"/>
      <c r="BM659" s="324"/>
      <c r="BN659" s="324"/>
      <c r="BO659" s="324"/>
      <c r="BW659" s="325"/>
      <c r="BX659" s="325"/>
      <c r="BY659" s="325"/>
      <c r="BZ659" s="325"/>
      <c r="CA659" s="325"/>
      <c r="CB659" s="325"/>
      <c r="CC659" s="325"/>
      <c r="CD659" s="325"/>
      <c r="CE659" s="325"/>
      <c r="CF659" s="325"/>
      <c r="CG659" s="325"/>
      <c r="CH659" s="325"/>
    </row>
    <row r="660" spans="1:86" s="323" customFormat="1" x14ac:dyDescent="0.25">
      <c r="A660" s="102"/>
      <c r="B660" s="102"/>
      <c r="C660" s="102"/>
      <c r="D660" s="102"/>
      <c r="E660" s="102"/>
      <c r="F660" s="102"/>
      <c r="G660" s="102"/>
      <c r="AH660" s="324"/>
      <c r="AI660" s="324"/>
      <c r="AP660" s="324"/>
      <c r="AQ660" s="324"/>
      <c r="BD660" s="324"/>
      <c r="BE660" s="324"/>
      <c r="BF660" s="324"/>
      <c r="BG660" s="324"/>
      <c r="BH660" s="324"/>
      <c r="BI660" s="324"/>
      <c r="BJ660" s="324"/>
      <c r="BK660" s="324"/>
      <c r="BL660" s="324"/>
      <c r="BM660" s="324"/>
      <c r="BN660" s="324"/>
      <c r="BO660" s="324"/>
      <c r="BW660" s="325"/>
      <c r="BX660" s="325"/>
      <c r="BY660" s="325"/>
      <c r="BZ660" s="325"/>
      <c r="CA660" s="325"/>
      <c r="CB660" s="325"/>
      <c r="CC660" s="325"/>
      <c r="CD660" s="325"/>
      <c r="CE660" s="325"/>
      <c r="CF660" s="325"/>
      <c r="CG660" s="325"/>
      <c r="CH660" s="325"/>
    </row>
    <row r="661" spans="1:86" s="323" customFormat="1" x14ac:dyDescent="0.25">
      <c r="A661" s="102"/>
      <c r="B661" s="102"/>
      <c r="C661" s="102"/>
      <c r="D661" s="102"/>
      <c r="E661" s="102"/>
      <c r="F661" s="102"/>
      <c r="G661" s="102"/>
      <c r="AH661" s="324"/>
      <c r="AI661" s="324"/>
      <c r="AP661" s="324"/>
      <c r="AQ661" s="324"/>
      <c r="BD661" s="324"/>
      <c r="BE661" s="324"/>
      <c r="BF661" s="324"/>
      <c r="BG661" s="324"/>
      <c r="BH661" s="324"/>
      <c r="BI661" s="324"/>
      <c r="BJ661" s="324"/>
      <c r="BK661" s="324"/>
      <c r="BL661" s="324"/>
      <c r="BM661" s="324"/>
      <c r="BN661" s="324"/>
      <c r="BO661" s="324"/>
      <c r="BW661" s="325"/>
      <c r="BX661" s="325"/>
      <c r="BY661" s="325"/>
      <c r="BZ661" s="325"/>
      <c r="CA661" s="325"/>
      <c r="CB661" s="325"/>
      <c r="CC661" s="325"/>
      <c r="CD661" s="325"/>
      <c r="CE661" s="325"/>
      <c r="CF661" s="325"/>
      <c r="CG661" s="325"/>
      <c r="CH661" s="325"/>
    </row>
    <row r="662" spans="1:86" s="323" customFormat="1" x14ac:dyDescent="0.25">
      <c r="A662" s="102"/>
      <c r="B662" s="102"/>
      <c r="C662" s="102"/>
      <c r="D662" s="102"/>
      <c r="E662" s="102"/>
      <c r="F662" s="102"/>
      <c r="G662" s="102"/>
      <c r="AH662" s="324"/>
      <c r="AI662" s="324"/>
      <c r="AP662" s="324"/>
      <c r="AQ662" s="324"/>
      <c r="BD662" s="324"/>
      <c r="BE662" s="324"/>
      <c r="BF662" s="324"/>
      <c r="BG662" s="324"/>
      <c r="BH662" s="324"/>
      <c r="BI662" s="324"/>
      <c r="BJ662" s="324"/>
      <c r="BK662" s="324"/>
      <c r="BL662" s="324"/>
      <c r="BM662" s="324"/>
      <c r="BN662" s="324"/>
      <c r="BO662" s="324"/>
      <c r="BW662" s="325"/>
      <c r="BX662" s="325"/>
      <c r="BY662" s="325"/>
      <c r="BZ662" s="325"/>
      <c r="CA662" s="325"/>
      <c r="CB662" s="325"/>
      <c r="CC662" s="325"/>
      <c r="CD662" s="325"/>
      <c r="CE662" s="325"/>
      <c r="CF662" s="325"/>
      <c r="CG662" s="325"/>
      <c r="CH662" s="325"/>
    </row>
    <row r="663" spans="1:86" s="323" customFormat="1" x14ac:dyDescent="0.25">
      <c r="A663" s="102"/>
      <c r="B663" s="102"/>
      <c r="C663" s="102"/>
      <c r="D663" s="102"/>
      <c r="E663" s="102"/>
      <c r="F663" s="102"/>
      <c r="G663" s="102"/>
      <c r="AH663" s="324"/>
      <c r="AI663" s="324"/>
      <c r="AP663" s="324"/>
      <c r="AQ663" s="324"/>
      <c r="BD663" s="324"/>
      <c r="BE663" s="324"/>
      <c r="BF663" s="324"/>
      <c r="BG663" s="324"/>
      <c r="BH663" s="324"/>
      <c r="BI663" s="324"/>
      <c r="BJ663" s="324"/>
      <c r="BK663" s="324"/>
      <c r="BL663" s="324"/>
      <c r="BM663" s="324"/>
      <c r="BN663" s="324"/>
      <c r="BO663" s="324"/>
      <c r="BW663" s="325"/>
      <c r="BX663" s="325"/>
      <c r="BY663" s="325"/>
      <c r="BZ663" s="325"/>
      <c r="CA663" s="325"/>
      <c r="CB663" s="325"/>
      <c r="CC663" s="325"/>
      <c r="CD663" s="325"/>
      <c r="CE663" s="325"/>
      <c r="CF663" s="325"/>
      <c r="CG663" s="325"/>
      <c r="CH663" s="325"/>
    </row>
    <row r="664" spans="1:86" s="323" customFormat="1" x14ac:dyDescent="0.25">
      <c r="A664" s="102"/>
      <c r="B664" s="102"/>
      <c r="C664" s="102"/>
      <c r="D664" s="102"/>
      <c r="E664" s="102"/>
      <c r="F664" s="102"/>
      <c r="G664" s="102"/>
      <c r="AH664" s="324"/>
      <c r="AI664" s="324"/>
      <c r="AP664" s="324"/>
      <c r="AQ664" s="324"/>
      <c r="BD664" s="324"/>
      <c r="BE664" s="324"/>
      <c r="BF664" s="324"/>
      <c r="BG664" s="324"/>
      <c r="BH664" s="324"/>
      <c r="BI664" s="324"/>
      <c r="BJ664" s="324"/>
      <c r="BK664" s="324"/>
      <c r="BL664" s="324"/>
      <c r="BM664" s="324"/>
      <c r="BN664" s="324"/>
      <c r="BO664" s="324"/>
      <c r="BW664" s="325"/>
      <c r="BX664" s="325"/>
      <c r="BY664" s="325"/>
      <c r="BZ664" s="325"/>
      <c r="CA664" s="325"/>
      <c r="CB664" s="325"/>
      <c r="CC664" s="325"/>
      <c r="CD664" s="325"/>
      <c r="CE664" s="325"/>
      <c r="CF664" s="325"/>
      <c r="CG664" s="325"/>
      <c r="CH664" s="325"/>
    </row>
    <row r="665" spans="1:86" s="323" customFormat="1" x14ac:dyDescent="0.25">
      <c r="A665" s="102"/>
      <c r="B665" s="102"/>
      <c r="C665" s="102"/>
      <c r="D665" s="102"/>
      <c r="E665" s="102"/>
      <c r="F665" s="102"/>
      <c r="G665" s="102"/>
      <c r="AH665" s="324"/>
      <c r="AI665" s="324"/>
      <c r="AP665" s="324"/>
      <c r="AQ665" s="324"/>
      <c r="BD665" s="324"/>
      <c r="BE665" s="324"/>
      <c r="BF665" s="324"/>
      <c r="BG665" s="324"/>
      <c r="BH665" s="324"/>
      <c r="BI665" s="324"/>
      <c r="BJ665" s="324"/>
      <c r="BK665" s="324"/>
      <c r="BL665" s="324"/>
      <c r="BM665" s="324"/>
      <c r="BN665" s="324"/>
      <c r="BO665" s="324"/>
      <c r="BW665" s="325"/>
      <c r="BX665" s="325"/>
      <c r="BY665" s="325"/>
      <c r="BZ665" s="325"/>
      <c r="CA665" s="325"/>
      <c r="CB665" s="325"/>
      <c r="CC665" s="325"/>
      <c r="CD665" s="325"/>
      <c r="CE665" s="325"/>
      <c r="CF665" s="325"/>
      <c r="CG665" s="325"/>
      <c r="CH665" s="325"/>
    </row>
    <row r="666" spans="1:86" s="323" customFormat="1" x14ac:dyDescent="0.25">
      <c r="A666" s="102"/>
      <c r="B666" s="102"/>
      <c r="C666" s="102"/>
      <c r="D666" s="102"/>
      <c r="E666" s="102"/>
      <c r="F666" s="102"/>
      <c r="G666" s="102"/>
      <c r="AH666" s="324"/>
      <c r="AI666" s="324"/>
      <c r="AP666" s="324"/>
      <c r="AQ666" s="324"/>
      <c r="BD666" s="324"/>
      <c r="BE666" s="324"/>
      <c r="BF666" s="324"/>
      <c r="BG666" s="324"/>
      <c r="BH666" s="324"/>
      <c r="BI666" s="324"/>
      <c r="BJ666" s="324"/>
      <c r="BK666" s="324"/>
      <c r="BL666" s="324"/>
      <c r="BM666" s="324"/>
      <c r="BN666" s="324"/>
      <c r="BO666" s="324"/>
      <c r="BW666" s="325"/>
      <c r="BX666" s="325"/>
      <c r="BY666" s="325"/>
      <c r="BZ666" s="325"/>
      <c r="CA666" s="325"/>
      <c r="CB666" s="325"/>
      <c r="CC666" s="325"/>
      <c r="CD666" s="325"/>
      <c r="CE666" s="325"/>
      <c r="CF666" s="325"/>
      <c r="CG666" s="325"/>
      <c r="CH666" s="325"/>
    </row>
    <row r="667" spans="1:86" s="323" customFormat="1" x14ac:dyDescent="0.25">
      <c r="A667" s="102"/>
      <c r="B667" s="102"/>
      <c r="C667" s="102"/>
      <c r="D667" s="102"/>
      <c r="E667" s="102"/>
      <c r="F667" s="102"/>
      <c r="G667" s="102"/>
      <c r="AH667" s="324"/>
      <c r="AI667" s="324"/>
      <c r="AP667" s="324"/>
      <c r="AQ667" s="324"/>
      <c r="BD667" s="324"/>
      <c r="BE667" s="324"/>
      <c r="BF667" s="324"/>
      <c r="BG667" s="324"/>
      <c r="BH667" s="324"/>
      <c r="BI667" s="324"/>
      <c r="BJ667" s="324"/>
      <c r="BK667" s="324"/>
      <c r="BL667" s="324"/>
      <c r="BM667" s="324"/>
      <c r="BN667" s="324"/>
      <c r="BO667" s="324"/>
      <c r="BW667" s="325"/>
      <c r="BX667" s="325"/>
      <c r="BY667" s="325"/>
      <c r="BZ667" s="325"/>
      <c r="CA667" s="325"/>
      <c r="CB667" s="325"/>
      <c r="CC667" s="325"/>
      <c r="CD667" s="325"/>
      <c r="CE667" s="325"/>
      <c r="CF667" s="325"/>
      <c r="CG667" s="325"/>
      <c r="CH667" s="325"/>
    </row>
    <row r="668" spans="1:86" s="323" customFormat="1" x14ac:dyDescent="0.25">
      <c r="A668" s="102"/>
      <c r="B668" s="102"/>
      <c r="C668" s="102"/>
      <c r="D668" s="102"/>
      <c r="E668" s="102"/>
      <c r="F668" s="102"/>
      <c r="G668" s="102"/>
      <c r="AH668" s="324"/>
      <c r="AI668" s="324"/>
      <c r="AP668" s="324"/>
      <c r="AQ668" s="324"/>
      <c r="BD668" s="324"/>
      <c r="BE668" s="324"/>
      <c r="BF668" s="324"/>
      <c r="BG668" s="324"/>
      <c r="BH668" s="324"/>
      <c r="BI668" s="324"/>
      <c r="BJ668" s="324"/>
      <c r="BK668" s="324"/>
      <c r="BL668" s="324"/>
      <c r="BM668" s="324"/>
      <c r="BN668" s="324"/>
      <c r="BO668" s="324"/>
      <c r="BW668" s="325"/>
      <c r="BX668" s="325"/>
      <c r="BY668" s="325"/>
      <c r="BZ668" s="325"/>
      <c r="CA668" s="325"/>
      <c r="CB668" s="325"/>
      <c r="CC668" s="325"/>
      <c r="CD668" s="325"/>
      <c r="CE668" s="325"/>
      <c r="CF668" s="325"/>
      <c r="CG668" s="325"/>
      <c r="CH668" s="325"/>
    </row>
    <row r="669" spans="1:86" s="323" customFormat="1" x14ac:dyDescent="0.25">
      <c r="A669" s="102"/>
      <c r="B669" s="102"/>
      <c r="C669" s="102"/>
      <c r="D669" s="102"/>
      <c r="E669" s="102"/>
      <c r="F669" s="102"/>
      <c r="G669" s="102"/>
      <c r="AH669" s="324"/>
      <c r="AI669" s="324"/>
      <c r="AP669" s="324"/>
      <c r="AQ669" s="324"/>
      <c r="BD669" s="324"/>
      <c r="BE669" s="324"/>
      <c r="BF669" s="324"/>
      <c r="BG669" s="324"/>
      <c r="BH669" s="324"/>
      <c r="BI669" s="324"/>
      <c r="BJ669" s="324"/>
      <c r="BK669" s="324"/>
      <c r="BL669" s="324"/>
      <c r="BM669" s="324"/>
      <c r="BN669" s="324"/>
      <c r="BO669" s="324"/>
      <c r="BW669" s="325"/>
      <c r="BX669" s="325"/>
      <c r="BY669" s="325"/>
      <c r="BZ669" s="325"/>
      <c r="CA669" s="325"/>
      <c r="CB669" s="325"/>
      <c r="CC669" s="325"/>
      <c r="CD669" s="325"/>
      <c r="CE669" s="325"/>
      <c r="CF669" s="325"/>
      <c r="CG669" s="325"/>
      <c r="CH669" s="325"/>
    </row>
    <row r="670" spans="1:86" s="323" customFormat="1" x14ac:dyDescent="0.25">
      <c r="A670" s="102"/>
      <c r="B670" s="102"/>
      <c r="C670" s="102"/>
      <c r="D670" s="102"/>
      <c r="E670" s="102"/>
      <c r="F670" s="102"/>
      <c r="G670" s="102"/>
      <c r="AH670" s="324"/>
      <c r="AI670" s="324"/>
      <c r="AP670" s="324"/>
      <c r="AQ670" s="324"/>
      <c r="BD670" s="324"/>
      <c r="BE670" s="324"/>
      <c r="BF670" s="324"/>
      <c r="BG670" s="324"/>
      <c r="BH670" s="324"/>
      <c r="BI670" s="324"/>
      <c r="BJ670" s="324"/>
      <c r="BK670" s="324"/>
      <c r="BL670" s="324"/>
      <c r="BM670" s="324"/>
      <c r="BN670" s="324"/>
      <c r="BO670" s="324"/>
      <c r="BW670" s="325"/>
      <c r="BX670" s="325"/>
      <c r="BY670" s="325"/>
      <c r="BZ670" s="325"/>
      <c r="CA670" s="325"/>
      <c r="CB670" s="325"/>
      <c r="CC670" s="325"/>
      <c r="CD670" s="325"/>
      <c r="CE670" s="325"/>
      <c r="CF670" s="325"/>
      <c r="CG670" s="325"/>
      <c r="CH670" s="325"/>
    </row>
    <row r="671" spans="1:86" s="323" customFormat="1" x14ac:dyDescent="0.25">
      <c r="A671" s="102"/>
      <c r="B671" s="102"/>
      <c r="C671" s="102"/>
      <c r="D671" s="102"/>
      <c r="E671" s="102"/>
      <c r="F671" s="102"/>
      <c r="G671" s="102"/>
      <c r="AH671" s="324"/>
      <c r="AI671" s="324"/>
      <c r="AP671" s="324"/>
      <c r="AQ671" s="324"/>
      <c r="BD671" s="324"/>
      <c r="BE671" s="324"/>
      <c r="BF671" s="324"/>
      <c r="BG671" s="324"/>
      <c r="BH671" s="324"/>
      <c r="BI671" s="324"/>
      <c r="BJ671" s="324"/>
      <c r="BK671" s="324"/>
      <c r="BL671" s="324"/>
      <c r="BM671" s="324"/>
      <c r="BN671" s="324"/>
      <c r="BO671" s="324"/>
      <c r="BW671" s="325"/>
      <c r="BX671" s="325"/>
      <c r="BY671" s="325"/>
      <c r="BZ671" s="325"/>
      <c r="CA671" s="325"/>
      <c r="CB671" s="325"/>
      <c r="CC671" s="325"/>
      <c r="CD671" s="325"/>
      <c r="CE671" s="325"/>
      <c r="CF671" s="325"/>
      <c r="CG671" s="325"/>
      <c r="CH671" s="325"/>
    </row>
    <row r="672" spans="1:86" s="323" customFormat="1" x14ac:dyDescent="0.25">
      <c r="A672" s="102"/>
      <c r="B672" s="102"/>
      <c r="C672" s="102"/>
      <c r="D672" s="102"/>
      <c r="E672" s="102"/>
      <c r="F672" s="102"/>
      <c r="G672" s="102"/>
      <c r="AH672" s="324"/>
      <c r="AI672" s="324"/>
      <c r="AP672" s="324"/>
      <c r="AQ672" s="324"/>
      <c r="BD672" s="324"/>
      <c r="BE672" s="324"/>
      <c r="BF672" s="324"/>
      <c r="BG672" s="324"/>
      <c r="BH672" s="324"/>
      <c r="BI672" s="324"/>
      <c r="BJ672" s="324"/>
      <c r="BK672" s="324"/>
      <c r="BL672" s="324"/>
      <c r="BM672" s="324"/>
      <c r="BN672" s="324"/>
      <c r="BO672" s="324"/>
      <c r="BW672" s="325"/>
      <c r="BX672" s="325"/>
      <c r="BY672" s="325"/>
      <c r="BZ672" s="325"/>
      <c r="CA672" s="325"/>
      <c r="CB672" s="325"/>
      <c r="CC672" s="325"/>
      <c r="CD672" s="325"/>
      <c r="CE672" s="325"/>
      <c r="CF672" s="325"/>
      <c r="CG672" s="325"/>
      <c r="CH672" s="325"/>
    </row>
    <row r="673" spans="1:86" s="323" customFormat="1" x14ac:dyDescent="0.25">
      <c r="A673" s="102"/>
      <c r="B673" s="102"/>
      <c r="C673" s="102"/>
      <c r="D673" s="102"/>
      <c r="E673" s="102"/>
      <c r="F673" s="102"/>
      <c r="G673" s="102"/>
      <c r="AH673" s="324"/>
      <c r="AI673" s="324"/>
      <c r="AP673" s="324"/>
      <c r="AQ673" s="324"/>
      <c r="BD673" s="324"/>
      <c r="BE673" s="324"/>
      <c r="BF673" s="324"/>
      <c r="BG673" s="324"/>
      <c r="BH673" s="324"/>
      <c r="BI673" s="324"/>
      <c r="BJ673" s="324"/>
      <c r="BK673" s="324"/>
      <c r="BL673" s="324"/>
      <c r="BM673" s="324"/>
      <c r="BN673" s="324"/>
      <c r="BO673" s="324"/>
      <c r="BW673" s="325"/>
      <c r="BX673" s="325"/>
      <c r="BY673" s="325"/>
      <c r="BZ673" s="325"/>
      <c r="CA673" s="325"/>
      <c r="CB673" s="325"/>
      <c r="CC673" s="325"/>
      <c r="CD673" s="325"/>
      <c r="CE673" s="325"/>
      <c r="CF673" s="325"/>
      <c r="CG673" s="325"/>
      <c r="CH673" s="325"/>
    </row>
    <row r="674" spans="1:86" s="323" customFormat="1" x14ac:dyDescent="0.25">
      <c r="A674" s="102"/>
      <c r="B674" s="102"/>
      <c r="C674" s="102"/>
      <c r="D674" s="102"/>
      <c r="E674" s="102"/>
      <c r="F674" s="102"/>
      <c r="G674" s="102"/>
      <c r="AH674" s="324"/>
      <c r="AI674" s="324"/>
      <c r="AP674" s="324"/>
      <c r="AQ674" s="324"/>
      <c r="BD674" s="324"/>
      <c r="BE674" s="324"/>
      <c r="BF674" s="324"/>
      <c r="BG674" s="324"/>
      <c r="BH674" s="324"/>
      <c r="BI674" s="324"/>
      <c r="BJ674" s="324"/>
      <c r="BK674" s="324"/>
      <c r="BL674" s="324"/>
      <c r="BM674" s="324"/>
      <c r="BN674" s="324"/>
      <c r="BO674" s="324"/>
      <c r="BW674" s="325"/>
      <c r="BX674" s="325"/>
      <c r="BY674" s="325"/>
      <c r="BZ674" s="325"/>
      <c r="CA674" s="325"/>
      <c r="CB674" s="325"/>
      <c r="CC674" s="325"/>
      <c r="CD674" s="325"/>
      <c r="CE674" s="325"/>
      <c r="CF674" s="325"/>
      <c r="CG674" s="325"/>
      <c r="CH674" s="325"/>
    </row>
    <row r="675" spans="1:86" s="323" customFormat="1" x14ac:dyDescent="0.25">
      <c r="A675" s="102"/>
      <c r="B675" s="102"/>
      <c r="C675" s="102"/>
      <c r="D675" s="102"/>
      <c r="E675" s="102"/>
      <c r="F675" s="102"/>
      <c r="G675" s="102"/>
      <c r="AH675" s="324"/>
      <c r="AI675" s="324"/>
      <c r="AP675" s="324"/>
      <c r="AQ675" s="324"/>
      <c r="BD675" s="324"/>
      <c r="BE675" s="324"/>
      <c r="BF675" s="324"/>
      <c r="BG675" s="324"/>
      <c r="BH675" s="324"/>
      <c r="BI675" s="324"/>
      <c r="BJ675" s="324"/>
      <c r="BK675" s="324"/>
      <c r="BL675" s="324"/>
      <c r="BM675" s="324"/>
      <c r="BN675" s="324"/>
      <c r="BO675" s="324"/>
      <c r="BW675" s="325"/>
      <c r="BX675" s="325"/>
      <c r="BY675" s="325"/>
      <c r="BZ675" s="325"/>
      <c r="CA675" s="325"/>
      <c r="CB675" s="325"/>
      <c r="CC675" s="325"/>
      <c r="CD675" s="325"/>
      <c r="CE675" s="325"/>
      <c r="CF675" s="325"/>
      <c r="CG675" s="325"/>
      <c r="CH675" s="325"/>
    </row>
    <row r="676" spans="1:86" s="323" customFormat="1" x14ac:dyDescent="0.25">
      <c r="A676" s="102"/>
      <c r="B676" s="102"/>
      <c r="C676" s="102"/>
      <c r="D676" s="102"/>
      <c r="E676" s="102"/>
      <c r="F676" s="102"/>
      <c r="G676" s="102"/>
      <c r="AH676" s="324"/>
      <c r="AI676" s="324"/>
      <c r="AP676" s="324"/>
      <c r="AQ676" s="324"/>
      <c r="BD676" s="324"/>
      <c r="BE676" s="324"/>
      <c r="BF676" s="324"/>
      <c r="BG676" s="324"/>
      <c r="BH676" s="324"/>
      <c r="BI676" s="324"/>
      <c r="BJ676" s="324"/>
      <c r="BK676" s="324"/>
      <c r="BL676" s="324"/>
      <c r="BM676" s="324"/>
      <c r="BN676" s="324"/>
      <c r="BO676" s="324"/>
      <c r="BW676" s="325"/>
      <c r="BX676" s="325"/>
      <c r="BY676" s="325"/>
      <c r="BZ676" s="325"/>
      <c r="CA676" s="325"/>
      <c r="CB676" s="325"/>
      <c r="CC676" s="325"/>
      <c r="CD676" s="325"/>
      <c r="CE676" s="325"/>
      <c r="CF676" s="325"/>
      <c r="CG676" s="325"/>
      <c r="CH676" s="325"/>
    </row>
    <row r="677" spans="1:86" s="323" customFormat="1" x14ac:dyDescent="0.25">
      <c r="A677" s="102"/>
      <c r="B677" s="102"/>
      <c r="C677" s="102"/>
      <c r="D677" s="102"/>
      <c r="E677" s="102"/>
      <c r="F677" s="102"/>
      <c r="G677" s="102"/>
      <c r="AH677" s="324"/>
      <c r="AI677" s="324"/>
      <c r="AP677" s="324"/>
      <c r="AQ677" s="324"/>
      <c r="BD677" s="324"/>
      <c r="BE677" s="324"/>
      <c r="BF677" s="324"/>
      <c r="BG677" s="324"/>
      <c r="BH677" s="324"/>
      <c r="BI677" s="324"/>
      <c r="BJ677" s="324"/>
      <c r="BK677" s="324"/>
      <c r="BL677" s="324"/>
      <c r="BM677" s="324"/>
      <c r="BN677" s="324"/>
      <c r="BO677" s="324"/>
      <c r="BW677" s="325"/>
      <c r="BX677" s="325"/>
      <c r="BY677" s="325"/>
      <c r="BZ677" s="325"/>
      <c r="CA677" s="325"/>
      <c r="CB677" s="325"/>
      <c r="CC677" s="325"/>
      <c r="CD677" s="325"/>
      <c r="CE677" s="325"/>
      <c r="CF677" s="325"/>
      <c r="CG677" s="325"/>
      <c r="CH677" s="325"/>
    </row>
    <row r="678" spans="1:86" s="323" customFormat="1" x14ac:dyDescent="0.25">
      <c r="A678" s="102"/>
      <c r="B678" s="102"/>
      <c r="C678" s="102"/>
      <c r="D678" s="102"/>
      <c r="E678" s="102"/>
      <c r="F678" s="102"/>
      <c r="G678" s="102"/>
      <c r="AH678" s="324"/>
      <c r="AI678" s="324"/>
      <c r="AP678" s="324"/>
      <c r="AQ678" s="324"/>
      <c r="BD678" s="324"/>
      <c r="BE678" s="324"/>
      <c r="BF678" s="324"/>
      <c r="BG678" s="324"/>
      <c r="BH678" s="324"/>
      <c r="BI678" s="324"/>
      <c r="BJ678" s="324"/>
      <c r="BK678" s="324"/>
      <c r="BL678" s="324"/>
      <c r="BM678" s="324"/>
      <c r="BN678" s="324"/>
      <c r="BO678" s="324"/>
      <c r="BW678" s="325"/>
      <c r="BX678" s="325"/>
      <c r="BY678" s="325"/>
      <c r="BZ678" s="325"/>
      <c r="CA678" s="325"/>
      <c r="CB678" s="325"/>
      <c r="CC678" s="325"/>
      <c r="CD678" s="325"/>
      <c r="CE678" s="325"/>
      <c r="CF678" s="325"/>
      <c r="CG678" s="325"/>
      <c r="CH678" s="325"/>
    </row>
    <row r="679" spans="1:86" s="323" customFormat="1" x14ac:dyDescent="0.25">
      <c r="A679" s="102"/>
      <c r="B679" s="102"/>
      <c r="C679" s="102"/>
      <c r="D679" s="102"/>
      <c r="E679" s="102"/>
      <c r="F679" s="102"/>
      <c r="G679" s="102"/>
      <c r="AH679" s="324"/>
      <c r="AI679" s="324"/>
      <c r="AP679" s="324"/>
      <c r="AQ679" s="324"/>
      <c r="BD679" s="324"/>
      <c r="BE679" s="324"/>
      <c r="BF679" s="324"/>
      <c r="BG679" s="324"/>
      <c r="BH679" s="324"/>
      <c r="BI679" s="324"/>
      <c r="BJ679" s="324"/>
      <c r="BK679" s="324"/>
      <c r="BL679" s="324"/>
      <c r="BM679" s="324"/>
      <c r="BN679" s="324"/>
      <c r="BO679" s="324"/>
      <c r="BW679" s="325"/>
      <c r="BX679" s="325"/>
      <c r="BY679" s="325"/>
      <c r="BZ679" s="325"/>
      <c r="CA679" s="325"/>
      <c r="CB679" s="325"/>
      <c r="CC679" s="325"/>
      <c r="CD679" s="325"/>
      <c r="CE679" s="325"/>
      <c r="CF679" s="325"/>
      <c r="CG679" s="325"/>
      <c r="CH679" s="325"/>
    </row>
    <row r="680" spans="1:86" s="323" customFormat="1" x14ac:dyDescent="0.25">
      <c r="A680" s="102"/>
      <c r="B680" s="102"/>
      <c r="C680" s="102"/>
      <c r="D680" s="102"/>
      <c r="E680" s="102"/>
      <c r="F680" s="102"/>
      <c r="G680" s="102"/>
      <c r="AH680" s="324"/>
      <c r="AI680" s="324"/>
      <c r="AP680" s="324"/>
      <c r="AQ680" s="324"/>
      <c r="BD680" s="324"/>
      <c r="BE680" s="324"/>
      <c r="BF680" s="324"/>
      <c r="BG680" s="324"/>
      <c r="BH680" s="324"/>
      <c r="BI680" s="324"/>
      <c r="BJ680" s="324"/>
      <c r="BK680" s="324"/>
      <c r="BL680" s="324"/>
      <c r="BM680" s="324"/>
      <c r="BN680" s="324"/>
      <c r="BO680" s="324"/>
      <c r="BW680" s="325"/>
      <c r="BX680" s="325"/>
      <c r="BY680" s="325"/>
      <c r="BZ680" s="325"/>
      <c r="CA680" s="325"/>
      <c r="CB680" s="325"/>
      <c r="CC680" s="325"/>
      <c r="CD680" s="325"/>
      <c r="CE680" s="325"/>
      <c r="CF680" s="325"/>
      <c r="CG680" s="325"/>
      <c r="CH680" s="325"/>
    </row>
    <row r="681" spans="1:86" s="323" customFormat="1" x14ac:dyDescent="0.25">
      <c r="A681" s="102"/>
      <c r="B681" s="102"/>
      <c r="C681" s="102"/>
      <c r="D681" s="102"/>
      <c r="E681" s="102"/>
      <c r="F681" s="102"/>
      <c r="G681" s="102"/>
      <c r="AH681" s="324"/>
      <c r="AI681" s="324"/>
      <c r="AP681" s="324"/>
      <c r="AQ681" s="324"/>
      <c r="BD681" s="324"/>
      <c r="BE681" s="324"/>
      <c r="BF681" s="324"/>
      <c r="BG681" s="324"/>
      <c r="BH681" s="324"/>
      <c r="BI681" s="324"/>
      <c r="BJ681" s="324"/>
      <c r="BK681" s="324"/>
      <c r="BL681" s="324"/>
      <c r="BM681" s="324"/>
      <c r="BN681" s="324"/>
      <c r="BO681" s="324"/>
      <c r="BW681" s="325"/>
      <c r="BX681" s="325"/>
      <c r="BY681" s="325"/>
      <c r="BZ681" s="325"/>
      <c r="CA681" s="325"/>
      <c r="CB681" s="325"/>
      <c r="CC681" s="325"/>
      <c r="CD681" s="325"/>
      <c r="CE681" s="325"/>
      <c r="CF681" s="325"/>
      <c r="CG681" s="325"/>
      <c r="CH681" s="325"/>
    </row>
    <row r="682" spans="1:86" s="323" customFormat="1" x14ac:dyDescent="0.25">
      <c r="A682" s="102"/>
      <c r="B682" s="102"/>
      <c r="C682" s="102"/>
      <c r="D682" s="102"/>
      <c r="E682" s="102"/>
      <c r="F682" s="102"/>
      <c r="G682" s="102"/>
      <c r="AH682" s="324"/>
      <c r="AI682" s="324"/>
      <c r="AP682" s="324"/>
      <c r="AQ682" s="324"/>
      <c r="BD682" s="324"/>
      <c r="BE682" s="324"/>
      <c r="BF682" s="324"/>
      <c r="BG682" s="324"/>
      <c r="BH682" s="324"/>
      <c r="BI682" s="324"/>
      <c r="BJ682" s="324"/>
      <c r="BK682" s="324"/>
      <c r="BL682" s="324"/>
      <c r="BM682" s="324"/>
      <c r="BN682" s="324"/>
      <c r="BO682" s="324"/>
      <c r="BW682" s="325"/>
      <c r="BX682" s="325"/>
      <c r="BY682" s="325"/>
      <c r="BZ682" s="325"/>
      <c r="CA682" s="325"/>
      <c r="CB682" s="325"/>
      <c r="CC682" s="325"/>
      <c r="CD682" s="325"/>
      <c r="CE682" s="325"/>
      <c r="CF682" s="325"/>
      <c r="CG682" s="325"/>
      <c r="CH682" s="325"/>
    </row>
    <row r="683" spans="1:86" s="323" customFormat="1" x14ac:dyDescent="0.25">
      <c r="A683" s="102"/>
      <c r="B683" s="102"/>
      <c r="C683" s="102"/>
      <c r="D683" s="102"/>
      <c r="E683" s="102"/>
      <c r="F683" s="102"/>
      <c r="G683" s="102"/>
      <c r="AH683" s="324"/>
      <c r="AI683" s="324"/>
      <c r="AP683" s="324"/>
      <c r="AQ683" s="324"/>
      <c r="BD683" s="324"/>
      <c r="BE683" s="324"/>
      <c r="BF683" s="324"/>
      <c r="BG683" s="324"/>
      <c r="BH683" s="324"/>
      <c r="BI683" s="324"/>
      <c r="BJ683" s="324"/>
      <c r="BK683" s="324"/>
      <c r="BL683" s="324"/>
      <c r="BM683" s="324"/>
      <c r="BN683" s="324"/>
      <c r="BO683" s="324"/>
      <c r="BW683" s="325"/>
      <c r="BX683" s="325"/>
      <c r="BY683" s="325"/>
      <c r="BZ683" s="325"/>
      <c r="CA683" s="325"/>
      <c r="CB683" s="325"/>
      <c r="CC683" s="325"/>
      <c r="CD683" s="325"/>
      <c r="CE683" s="325"/>
      <c r="CF683" s="325"/>
      <c r="CG683" s="325"/>
      <c r="CH683" s="325"/>
    </row>
    <row r="684" spans="1:86" s="323" customFormat="1" x14ac:dyDescent="0.25">
      <c r="A684" s="102"/>
      <c r="B684" s="102"/>
      <c r="C684" s="102"/>
      <c r="D684" s="102"/>
      <c r="E684" s="102"/>
      <c r="F684" s="102"/>
      <c r="G684" s="102"/>
      <c r="AH684" s="324"/>
      <c r="AI684" s="324"/>
      <c r="AP684" s="324"/>
      <c r="AQ684" s="324"/>
      <c r="BD684" s="324"/>
      <c r="BE684" s="324"/>
      <c r="BF684" s="324"/>
      <c r="BG684" s="324"/>
      <c r="BH684" s="324"/>
      <c r="BI684" s="324"/>
      <c r="BJ684" s="324"/>
      <c r="BK684" s="324"/>
      <c r="BL684" s="324"/>
      <c r="BM684" s="324"/>
      <c r="BN684" s="324"/>
      <c r="BO684" s="324"/>
      <c r="BW684" s="325"/>
      <c r="BX684" s="325"/>
      <c r="BY684" s="325"/>
      <c r="BZ684" s="325"/>
      <c r="CA684" s="325"/>
      <c r="CB684" s="325"/>
      <c r="CC684" s="325"/>
      <c r="CD684" s="325"/>
      <c r="CE684" s="325"/>
      <c r="CF684" s="325"/>
      <c r="CG684" s="325"/>
      <c r="CH684" s="325"/>
    </row>
    <row r="685" spans="1:86" s="323" customFormat="1" x14ac:dyDescent="0.25">
      <c r="A685" s="102"/>
      <c r="B685" s="102"/>
      <c r="C685" s="102"/>
      <c r="D685" s="102"/>
      <c r="E685" s="102"/>
      <c r="F685" s="102"/>
      <c r="G685" s="102"/>
      <c r="AH685" s="324"/>
      <c r="AI685" s="324"/>
      <c r="AP685" s="324"/>
      <c r="AQ685" s="324"/>
      <c r="BD685" s="324"/>
      <c r="BE685" s="324"/>
      <c r="BF685" s="324"/>
      <c r="BG685" s="324"/>
      <c r="BH685" s="324"/>
      <c r="BI685" s="324"/>
      <c r="BJ685" s="324"/>
      <c r="BK685" s="324"/>
      <c r="BL685" s="324"/>
      <c r="BM685" s="324"/>
      <c r="BN685" s="324"/>
      <c r="BO685" s="324"/>
      <c r="BW685" s="325"/>
      <c r="BX685" s="325"/>
      <c r="BY685" s="325"/>
      <c r="BZ685" s="325"/>
      <c r="CA685" s="325"/>
      <c r="CB685" s="325"/>
      <c r="CC685" s="325"/>
      <c r="CD685" s="325"/>
      <c r="CE685" s="325"/>
      <c r="CF685" s="325"/>
      <c r="CG685" s="325"/>
      <c r="CH685" s="325"/>
    </row>
    <row r="686" spans="1:86" s="323" customFormat="1" x14ac:dyDescent="0.25">
      <c r="A686" s="102"/>
      <c r="B686" s="102"/>
      <c r="C686" s="102"/>
      <c r="D686" s="102"/>
      <c r="E686" s="102"/>
      <c r="F686" s="102"/>
      <c r="G686" s="102"/>
      <c r="AH686" s="324"/>
      <c r="AI686" s="324"/>
      <c r="AP686" s="324"/>
      <c r="AQ686" s="324"/>
      <c r="BD686" s="324"/>
      <c r="BE686" s="324"/>
      <c r="BF686" s="324"/>
      <c r="BG686" s="324"/>
      <c r="BH686" s="324"/>
      <c r="BI686" s="324"/>
      <c r="BJ686" s="324"/>
      <c r="BK686" s="324"/>
      <c r="BL686" s="324"/>
      <c r="BM686" s="324"/>
      <c r="BN686" s="324"/>
      <c r="BO686" s="324"/>
      <c r="BW686" s="325"/>
      <c r="BX686" s="325"/>
      <c r="BY686" s="325"/>
      <c r="BZ686" s="325"/>
      <c r="CA686" s="325"/>
      <c r="CB686" s="325"/>
      <c r="CC686" s="325"/>
      <c r="CD686" s="325"/>
      <c r="CE686" s="325"/>
      <c r="CF686" s="325"/>
      <c r="CG686" s="325"/>
      <c r="CH686" s="325"/>
    </row>
    <row r="687" spans="1:86" s="323" customFormat="1" x14ac:dyDescent="0.25">
      <c r="A687" s="102"/>
      <c r="B687" s="102"/>
      <c r="C687" s="102"/>
      <c r="D687" s="102"/>
      <c r="E687" s="102"/>
      <c r="F687" s="102"/>
      <c r="G687" s="102"/>
      <c r="AH687" s="324"/>
      <c r="AI687" s="324"/>
      <c r="AP687" s="324"/>
      <c r="AQ687" s="324"/>
      <c r="BD687" s="324"/>
      <c r="BE687" s="324"/>
      <c r="BF687" s="324"/>
      <c r="BG687" s="324"/>
      <c r="BH687" s="324"/>
      <c r="BI687" s="324"/>
      <c r="BJ687" s="324"/>
      <c r="BK687" s="324"/>
      <c r="BL687" s="324"/>
      <c r="BM687" s="324"/>
      <c r="BN687" s="324"/>
      <c r="BO687" s="324"/>
      <c r="BW687" s="325"/>
      <c r="BX687" s="325"/>
      <c r="BY687" s="325"/>
      <c r="BZ687" s="325"/>
      <c r="CA687" s="325"/>
      <c r="CB687" s="325"/>
      <c r="CC687" s="325"/>
      <c r="CD687" s="325"/>
      <c r="CE687" s="325"/>
      <c r="CF687" s="325"/>
      <c r="CG687" s="325"/>
      <c r="CH687" s="325"/>
    </row>
    <row r="688" spans="1:86" s="323" customFormat="1" x14ac:dyDescent="0.25">
      <c r="A688" s="102"/>
      <c r="B688" s="102"/>
      <c r="C688" s="102"/>
      <c r="D688" s="102"/>
      <c r="E688" s="102"/>
      <c r="F688" s="102"/>
      <c r="G688" s="102"/>
      <c r="AH688" s="324"/>
      <c r="AI688" s="324"/>
      <c r="AP688" s="324"/>
      <c r="AQ688" s="324"/>
      <c r="BD688" s="324"/>
      <c r="BE688" s="324"/>
      <c r="BF688" s="324"/>
      <c r="BG688" s="324"/>
      <c r="BH688" s="324"/>
      <c r="BI688" s="324"/>
      <c r="BJ688" s="324"/>
      <c r="BK688" s="324"/>
      <c r="BL688" s="324"/>
      <c r="BM688" s="324"/>
      <c r="BN688" s="324"/>
      <c r="BO688" s="324"/>
      <c r="BW688" s="325"/>
      <c r="BX688" s="325"/>
      <c r="BY688" s="325"/>
      <c r="BZ688" s="325"/>
      <c r="CA688" s="325"/>
      <c r="CB688" s="325"/>
      <c r="CC688" s="325"/>
      <c r="CD688" s="325"/>
      <c r="CE688" s="325"/>
      <c r="CF688" s="325"/>
      <c r="CG688" s="325"/>
      <c r="CH688" s="325"/>
    </row>
    <row r="689" spans="1:86" s="323" customFormat="1" x14ac:dyDescent="0.25">
      <c r="A689" s="102"/>
      <c r="B689" s="102"/>
      <c r="C689" s="102"/>
      <c r="D689" s="102"/>
      <c r="E689" s="102"/>
      <c r="F689" s="102"/>
      <c r="G689" s="102"/>
      <c r="AH689" s="324"/>
      <c r="AI689" s="324"/>
      <c r="AP689" s="324"/>
      <c r="AQ689" s="324"/>
      <c r="BD689" s="324"/>
      <c r="BE689" s="324"/>
      <c r="BF689" s="324"/>
      <c r="BG689" s="324"/>
      <c r="BH689" s="324"/>
      <c r="BI689" s="324"/>
      <c r="BJ689" s="324"/>
      <c r="BK689" s="324"/>
      <c r="BL689" s="324"/>
      <c r="BM689" s="324"/>
      <c r="BN689" s="324"/>
      <c r="BO689" s="324"/>
      <c r="BW689" s="325"/>
      <c r="BX689" s="325"/>
      <c r="BY689" s="325"/>
      <c r="BZ689" s="325"/>
      <c r="CA689" s="325"/>
      <c r="CB689" s="325"/>
      <c r="CC689" s="325"/>
      <c r="CD689" s="325"/>
      <c r="CE689" s="325"/>
      <c r="CF689" s="325"/>
      <c r="CG689" s="325"/>
      <c r="CH689" s="325"/>
    </row>
    <row r="690" spans="1:86" s="323" customFormat="1" x14ac:dyDescent="0.25">
      <c r="A690" s="102"/>
      <c r="B690" s="102"/>
      <c r="C690" s="102"/>
      <c r="D690" s="102"/>
      <c r="E690" s="102"/>
      <c r="F690" s="102"/>
      <c r="G690" s="102"/>
      <c r="AH690" s="324"/>
      <c r="AI690" s="324"/>
      <c r="AP690" s="324"/>
      <c r="AQ690" s="324"/>
      <c r="BD690" s="324"/>
      <c r="BE690" s="324"/>
      <c r="BF690" s="324"/>
      <c r="BG690" s="324"/>
      <c r="BH690" s="324"/>
      <c r="BI690" s="324"/>
      <c r="BJ690" s="324"/>
      <c r="BK690" s="324"/>
      <c r="BL690" s="324"/>
      <c r="BM690" s="324"/>
      <c r="BN690" s="324"/>
      <c r="BO690" s="324"/>
      <c r="BW690" s="325"/>
      <c r="BX690" s="325"/>
      <c r="BY690" s="325"/>
      <c r="BZ690" s="325"/>
      <c r="CA690" s="325"/>
      <c r="CB690" s="325"/>
      <c r="CC690" s="325"/>
      <c r="CD690" s="325"/>
      <c r="CE690" s="325"/>
      <c r="CF690" s="325"/>
      <c r="CG690" s="325"/>
      <c r="CH690" s="325"/>
    </row>
    <row r="691" spans="1:86" s="323" customFormat="1" x14ac:dyDescent="0.25">
      <c r="A691" s="102"/>
      <c r="B691" s="102"/>
      <c r="C691" s="102"/>
      <c r="D691" s="102"/>
      <c r="E691" s="102"/>
      <c r="F691" s="102"/>
      <c r="G691" s="102"/>
      <c r="AH691" s="324"/>
      <c r="AI691" s="324"/>
      <c r="AP691" s="324"/>
      <c r="AQ691" s="324"/>
      <c r="BD691" s="324"/>
      <c r="BE691" s="324"/>
      <c r="BF691" s="324"/>
      <c r="BG691" s="324"/>
      <c r="BH691" s="324"/>
      <c r="BI691" s="324"/>
      <c r="BJ691" s="324"/>
      <c r="BK691" s="324"/>
      <c r="BL691" s="324"/>
      <c r="BM691" s="324"/>
      <c r="BN691" s="324"/>
      <c r="BO691" s="324"/>
      <c r="BW691" s="325"/>
      <c r="BX691" s="325"/>
      <c r="BY691" s="325"/>
      <c r="BZ691" s="325"/>
      <c r="CA691" s="325"/>
      <c r="CB691" s="325"/>
      <c r="CC691" s="325"/>
      <c r="CD691" s="325"/>
      <c r="CE691" s="325"/>
      <c r="CF691" s="325"/>
      <c r="CG691" s="325"/>
      <c r="CH691" s="325"/>
    </row>
    <row r="692" spans="1:86" s="323" customFormat="1" x14ac:dyDescent="0.25">
      <c r="A692" s="102"/>
      <c r="B692" s="102"/>
      <c r="C692" s="102"/>
      <c r="D692" s="102"/>
      <c r="E692" s="102"/>
      <c r="F692" s="102"/>
      <c r="G692" s="102"/>
      <c r="AH692" s="324"/>
      <c r="AI692" s="324"/>
      <c r="AP692" s="324"/>
      <c r="AQ692" s="324"/>
      <c r="BD692" s="324"/>
      <c r="BE692" s="324"/>
      <c r="BF692" s="324"/>
      <c r="BG692" s="324"/>
      <c r="BH692" s="324"/>
      <c r="BI692" s="324"/>
      <c r="BJ692" s="324"/>
      <c r="BK692" s="324"/>
      <c r="BL692" s="324"/>
      <c r="BM692" s="324"/>
      <c r="BN692" s="324"/>
      <c r="BO692" s="324"/>
      <c r="BW692" s="325"/>
      <c r="BX692" s="325"/>
      <c r="BY692" s="325"/>
      <c r="BZ692" s="325"/>
      <c r="CA692" s="325"/>
      <c r="CB692" s="325"/>
      <c r="CC692" s="325"/>
      <c r="CD692" s="325"/>
      <c r="CE692" s="325"/>
      <c r="CF692" s="325"/>
      <c r="CG692" s="325"/>
      <c r="CH692" s="325"/>
    </row>
    <row r="693" spans="1:86" s="323" customFormat="1" x14ac:dyDescent="0.25">
      <c r="A693" s="102"/>
      <c r="B693" s="102"/>
      <c r="C693" s="102"/>
      <c r="D693" s="102"/>
      <c r="E693" s="102"/>
      <c r="F693" s="102"/>
      <c r="G693" s="102"/>
      <c r="AH693" s="324"/>
      <c r="AI693" s="324"/>
      <c r="AP693" s="324"/>
      <c r="AQ693" s="324"/>
      <c r="BD693" s="324"/>
      <c r="BE693" s="324"/>
      <c r="BF693" s="324"/>
      <c r="BG693" s="324"/>
      <c r="BH693" s="324"/>
      <c r="BI693" s="324"/>
      <c r="BJ693" s="324"/>
      <c r="BK693" s="324"/>
      <c r="BL693" s="324"/>
      <c r="BM693" s="324"/>
      <c r="BN693" s="324"/>
      <c r="BO693" s="324"/>
      <c r="BW693" s="325"/>
      <c r="BX693" s="325"/>
      <c r="BY693" s="325"/>
      <c r="BZ693" s="325"/>
      <c r="CA693" s="325"/>
      <c r="CB693" s="325"/>
      <c r="CC693" s="325"/>
      <c r="CD693" s="325"/>
      <c r="CE693" s="325"/>
      <c r="CF693" s="325"/>
      <c r="CG693" s="325"/>
      <c r="CH693" s="325"/>
    </row>
    <row r="694" spans="1:86" s="323" customFormat="1" x14ac:dyDescent="0.25">
      <c r="A694" s="102"/>
      <c r="B694" s="102"/>
      <c r="C694" s="102"/>
      <c r="D694" s="102"/>
      <c r="E694" s="102"/>
      <c r="F694" s="102"/>
      <c r="G694" s="102"/>
      <c r="AH694" s="324"/>
      <c r="AI694" s="324"/>
      <c r="AP694" s="324"/>
      <c r="AQ694" s="324"/>
      <c r="BD694" s="324"/>
      <c r="BE694" s="324"/>
      <c r="BF694" s="324"/>
      <c r="BG694" s="324"/>
      <c r="BH694" s="324"/>
      <c r="BI694" s="324"/>
      <c r="BJ694" s="324"/>
      <c r="BK694" s="324"/>
      <c r="BL694" s="324"/>
      <c r="BM694" s="324"/>
      <c r="BN694" s="324"/>
      <c r="BO694" s="324"/>
      <c r="BW694" s="325"/>
      <c r="BX694" s="325"/>
      <c r="BY694" s="325"/>
      <c r="BZ694" s="325"/>
      <c r="CA694" s="325"/>
      <c r="CB694" s="325"/>
      <c r="CC694" s="325"/>
      <c r="CD694" s="325"/>
      <c r="CE694" s="325"/>
      <c r="CF694" s="325"/>
      <c r="CG694" s="325"/>
      <c r="CH694" s="325"/>
    </row>
    <row r="695" spans="1:86" s="323" customFormat="1" x14ac:dyDescent="0.25">
      <c r="A695" s="102"/>
      <c r="B695" s="102"/>
      <c r="C695" s="102"/>
      <c r="D695" s="102"/>
      <c r="E695" s="102"/>
      <c r="F695" s="102"/>
      <c r="G695" s="102"/>
      <c r="AH695" s="324"/>
      <c r="AI695" s="324"/>
      <c r="AP695" s="324"/>
      <c r="AQ695" s="324"/>
      <c r="BD695" s="324"/>
      <c r="BE695" s="324"/>
      <c r="BF695" s="324"/>
      <c r="BG695" s="324"/>
      <c r="BH695" s="324"/>
      <c r="BI695" s="324"/>
      <c r="BJ695" s="324"/>
      <c r="BK695" s="324"/>
      <c r="BL695" s="324"/>
      <c r="BM695" s="324"/>
      <c r="BN695" s="324"/>
      <c r="BO695" s="324"/>
      <c r="BW695" s="325"/>
      <c r="BX695" s="325"/>
      <c r="BY695" s="325"/>
      <c r="BZ695" s="325"/>
      <c r="CA695" s="325"/>
      <c r="CB695" s="325"/>
      <c r="CC695" s="325"/>
      <c r="CD695" s="325"/>
      <c r="CE695" s="325"/>
      <c r="CF695" s="325"/>
      <c r="CG695" s="325"/>
      <c r="CH695" s="325"/>
    </row>
    <row r="696" spans="1:86" s="323" customFormat="1" x14ac:dyDescent="0.25">
      <c r="A696" s="102"/>
      <c r="B696" s="102"/>
      <c r="C696" s="102"/>
      <c r="D696" s="102"/>
      <c r="E696" s="102"/>
      <c r="F696" s="102"/>
      <c r="G696" s="102"/>
      <c r="AH696" s="324"/>
      <c r="AI696" s="324"/>
      <c r="AP696" s="324"/>
      <c r="AQ696" s="324"/>
      <c r="BD696" s="324"/>
      <c r="BE696" s="324"/>
      <c r="BF696" s="324"/>
      <c r="BG696" s="324"/>
      <c r="BH696" s="324"/>
      <c r="BI696" s="324"/>
      <c r="BJ696" s="324"/>
      <c r="BK696" s="324"/>
      <c r="BL696" s="324"/>
      <c r="BM696" s="324"/>
      <c r="BN696" s="324"/>
      <c r="BO696" s="324"/>
      <c r="BW696" s="325"/>
      <c r="BX696" s="325"/>
      <c r="BY696" s="325"/>
      <c r="BZ696" s="325"/>
      <c r="CA696" s="325"/>
      <c r="CB696" s="325"/>
      <c r="CC696" s="325"/>
      <c r="CD696" s="325"/>
      <c r="CE696" s="325"/>
      <c r="CF696" s="325"/>
      <c r="CG696" s="325"/>
      <c r="CH696" s="325"/>
    </row>
    <row r="697" spans="1:86" s="323" customFormat="1" x14ac:dyDescent="0.25">
      <c r="A697" s="102"/>
      <c r="B697" s="102"/>
      <c r="C697" s="102"/>
      <c r="D697" s="102"/>
      <c r="E697" s="102"/>
      <c r="F697" s="102"/>
      <c r="G697" s="102"/>
      <c r="AH697" s="324"/>
      <c r="AI697" s="324"/>
      <c r="AP697" s="324"/>
      <c r="AQ697" s="324"/>
      <c r="BD697" s="324"/>
      <c r="BE697" s="324"/>
      <c r="BF697" s="324"/>
      <c r="BG697" s="324"/>
      <c r="BH697" s="324"/>
      <c r="BI697" s="324"/>
      <c r="BJ697" s="324"/>
      <c r="BK697" s="324"/>
      <c r="BL697" s="324"/>
      <c r="BM697" s="324"/>
      <c r="BN697" s="324"/>
      <c r="BO697" s="324"/>
      <c r="BW697" s="325"/>
      <c r="BX697" s="325"/>
      <c r="BY697" s="325"/>
      <c r="BZ697" s="325"/>
      <c r="CA697" s="325"/>
      <c r="CB697" s="325"/>
      <c r="CC697" s="325"/>
      <c r="CD697" s="325"/>
      <c r="CE697" s="325"/>
      <c r="CF697" s="325"/>
      <c r="CG697" s="325"/>
      <c r="CH697" s="325"/>
    </row>
    <row r="698" spans="1:86" s="323" customFormat="1" x14ac:dyDescent="0.25">
      <c r="A698" s="102"/>
      <c r="B698" s="102"/>
      <c r="C698" s="102"/>
      <c r="D698" s="102"/>
      <c r="E698" s="102"/>
      <c r="F698" s="102"/>
      <c r="G698" s="102"/>
      <c r="AH698" s="324"/>
      <c r="AI698" s="324"/>
      <c r="AP698" s="324"/>
      <c r="AQ698" s="324"/>
      <c r="BD698" s="324"/>
      <c r="BE698" s="324"/>
      <c r="BF698" s="324"/>
      <c r="BG698" s="324"/>
      <c r="BH698" s="324"/>
      <c r="BI698" s="324"/>
      <c r="BJ698" s="324"/>
      <c r="BK698" s="324"/>
      <c r="BL698" s="324"/>
      <c r="BM698" s="324"/>
      <c r="BN698" s="324"/>
      <c r="BO698" s="324"/>
      <c r="BW698" s="325"/>
      <c r="BX698" s="325"/>
      <c r="BY698" s="325"/>
      <c r="BZ698" s="325"/>
      <c r="CA698" s="325"/>
      <c r="CB698" s="325"/>
      <c r="CC698" s="325"/>
      <c r="CD698" s="325"/>
      <c r="CE698" s="325"/>
      <c r="CF698" s="325"/>
      <c r="CG698" s="325"/>
      <c r="CH698" s="325"/>
    </row>
    <row r="699" spans="1:86" s="323" customFormat="1" x14ac:dyDescent="0.25">
      <c r="A699" s="102"/>
      <c r="B699" s="102"/>
      <c r="C699" s="102"/>
      <c r="D699" s="102"/>
      <c r="E699" s="102"/>
      <c r="F699" s="102"/>
      <c r="G699" s="102"/>
      <c r="AH699" s="324"/>
      <c r="AI699" s="324"/>
      <c r="AP699" s="324"/>
      <c r="AQ699" s="324"/>
      <c r="BD699" s="324"/>
      <c r="BE699" s="324"/>
      <c r="BF699" s="324"/>
      <c r="BG699" s="324"/>
      <c r="BH699" s="324"/>
      <c r="BI699" s="324"/>
      <c r="BJ699" s="324"/>
      <c r="BK699" s="324"/>
      <c r="BL699" s="324"/>
      <c r="BM699" s="324"/>
      <c r="BN699" s="324"/>
      <c r="BO699" s="324"/>
      <c r="BW699" s="325"/>
      <c r="BX699" s="325"/>
      <c r="BY699" s="325"/>
      <c r="BZ699" s="325"/>
      <c r="CA699" s="325"/>
      <c r="CB699" s="325"/>
      <c r="CC699" s="325"/>
      <c r="CD699" s="325"/>
      <c r="CE699" s="325"/>
      <c r="CF699" s="325"/>
      <c r="CG699" s="325"/>
      <c r="CH699" s="325"/>
    </row>
    <row r="700" spans="1:86" s="323" customFormat="1" x14ac:dyDescent="0.25">
      <c r="A700" s="102"/>
      <c r="B700" s="102"/>
      <c r="C700" s="102"/>
      <c r="D700" s="102"/>
      <c r="E700" s="102"/>
      <c r="F700" s="102"/>
      <c r="G700" s="102"/>
      <c r="AH700" s="324"/>
      <c r="AI700" s="324"/>
      <c r="AP700" s="324"/>
      <c r="AQ700" s="324"/>
      <c r="BD700" s="324"/>
      <c r="BE700" s="324"/>
      <c r="BF700" s="324"/>
      <c r="BG700" s="324"/>
      <c r="BH700" s="324"/>
      <c r="BI700" s="324"/>
      <c r="BJ700" s="324"/>
      <c r="BK700" s="324"/>
      <c r="BL700" s="324"/>
      <c r="BM700" s="324"/>
      <c r="BN700" s="324"/>
      <c r="BO700" s="324"/>
      <c r="BW700" s="325"/>
      <c r="BX700" s="325"/>
      <c r="BY700" s="325"/>
      <c r="BZ700" s="325"/>
      <c r="CA700" s="325"/>
      <c r="CB700" s="325"/>
      <c r="CC700" s="325"/>
      <c r="CD700" s="325"/>
      <c r="CE700" s="325"/>
      <c r="CF700" s="325"/>
      <c r="CG700" s="325"/>
      <c r="CH700" s="325"/>
    </row>
    <row r="701" spans="1:86" s="323" customFormat="1" x14ac:dyDescent="0.25">
      <c r="A701" s="102"/>
      <c r="B701" s="102"/>
      <c r="C701" s="102"/>
      <c r="D701" s="102"/>
      <c r="E701" s="102"/>
      <c r="F701" s="102"/>
      <c r="G701" s="102"/>
      <c r="AH701" s="324"/>
      <c r="AI701" s="324"/>
      <c r="AP701" s="324"/>
      <c r="AQ701" s="324"/>
      <c r="BD701" s="324"/>
      <c r="BE701" s="324"/>
      <c r="BF701" s="324"/>
      <c r="BG701" s="324"/>
      <c r="BH701" s="324"/>
      <c r="BI701" s="324"/>
      <c r="BJ701" s="324"/>
      <c r="BK701" s="324"/>
      <c r="BL701" s="324"/>
      <c r="BM701" s="324"/>
      <c r="BN701" s="324"/>
      <c r="BO701" s="324"/>
      <c r="BW701" s="325"/>
      <c r="BX701" s="325"/>
      <c r="BY701" s="325"/>
      <c r="BZ701" s="325"/>
      <c r="CA701" s="325"/>
      <c r="CB701" s="325"/>
      <c r="CC701" s="325"/>
      <c r="CD701" s="325"/>
      <c r="CE701" s="325"/>
      <c r="CF701" s="325"/>
      <c r="CG701" s="325"/>
      <c r="CH701" s="325"/>
    </row>
    <row r="702" spans="1:86" s="323" customFormat="1" x14ac:dyDescent="0.25">
      <c r="A702" s="102"/>
      <c r="B702" s="102"/>
      <c r="C702" s="102"/>
      <c r="D702" s="102"/>
      <c r="E702" s="102"/>
      <c r="F702" s="102"/>
      <c r="G702" s="102"/>
      <c r="AH702" s="324"/>
      <c r="AI702" s="324"/>
      <c r="AP702" s="324"/>
      <c r="AQ702" s="324"/>
      <c r="BD702" s="324"/>
      <c r="BE702" s="324"/>
      <c r="BF702" s="324"/>
      <c r="BG702" s="324"/>
      <c r="BH702" s="324"/>
      <c r="BI702" s="324"/>
      <c r="BJ702" s="324"/>
      <c r="BK702" s="324"/>
      <c r="BL702" s="324"/>
      <c r="BM702" s="324"/>
      <c r="BN702" s="324"/>
      <c r="BO702" s="324"/>
      <c r="BW702" s="325"/>
      <c r="BX702" s="325"/>
      <c r="BY702" s="325"/>
      <c r="BZ702" s="325"/>
      <c r="CA702" s="325"/>
      <c r="CB702" s="325"/>
      <c r="CC702" s="325"/>
      <c r="CD702" s="325"/>
      <c r="CE702" s="325"/>
      <c r="CF702" s="325"/>
      <c r="CG702" s="325"/>
      <c r="CH702" s="325"/>
    </row>
    <row r="703" spans="1:86" s="323" customFormat="1" x14ac:dyDescent="0.25">
      <c r="A703" s="102"/>
      <c r="B703" s="102"/>
      <c r="C703" s="102"/>
      <c r="D703" s="102"/>
      <c r="E703" s="102"/>
      <c r="F703" s="102"/>
      <c r="G703" s="102"/>
      <c r="AH703" s="324"/>
      <c r="AI703" s="324"/>
      <c r="AP703" s="324"/>
      <c r="AQ703" s="324"/>
      <c r="BD703" s="324"/>
      <c r="BE703" s="324"/>
      <c r="BF703" s="324"/>
      <c r="BG703" s="324"/>
      <c r="BH703" s="324"/>
      <c r="BI703" s="324"/>
      <c r="BJ703" s="324"/>
      <c r="BK703" s="324"/>
      <c r="BL703" s="324"/>
      <c r="BM703" s="324"/>
      <c r="BN703" s="324"/>
      <c r="BO703" s="324"/>
      <c r="BW703" s="325"/>
      <c r="BX703" s="325"/>
      <c r="BY703" s="325"/>
      <c r="BZ703" s="325"/>
      <c r="CA703" s="325"/>
      <c r="CB703" s="325"/>
      <c r="CC703" s="325"/>
      <c r="CD703" s="325"/>
      <c r="CE703" s="325"/>
      <c r="CF703" s="325"/>
      <c r="CG703" s="325"/>
      <c r="CH703" s="325"/>
    </row>
    <row r="704" spans="1:86" s="323" customFormat="1" x14ac:dyDescent="0.25">
      <c r="A704" s="102"/>
      <c r="B704" s="102"/>
      <c r="C704" s="102"/>
      <c r="D704" s="102"/>
      <c r="E704" s="102"/>
      <c r="F704" s="102"/>
      <c r="G704" s="102"/>
      <c r="AH704" s="324"/>
      <c r="AI704" s="324"/>
      <c r="AP704" s="324"/>
      <c r="AQ704" s="324"/>
      <c r="BD704" s="324"/>
      <c r="BE704" s="324"/>
      <c r="BF704" s="324"/>
      <c r="BG704" s="324"/>
      <c r="BH704" s="324"/>
      <c r="BI704" s="324"/>
      <c r="BJ704" s="324"/>
      <c r="BK704" s="324"/>
      <c r="BL704" s="324"/>
      <c r="BM704" s="324"/>
      <c r="BN704" s="324"/>
      <c r="BO704" s="324"/>
      <c r="BW704" s="325"/>
      <c r="BX704" s="325"/>
      <c r="BY704" s="325"/>
      <c r="BZ704" s="325"/>
      <c r="CA704" s="325"/>
      <c r="CB704" s="325"/>
      <c r="CC704" s="325"/>
      <c r="CD704" s="325"/>
      <c r="CE704" s="325"/>
      <c r="CF704" s="325"/>
      <c r="CG704" s="325"/>
      <c r="CH704" s="325"/>
    </row>
    <row r="705" spans="1:86" s="323" customFormat="1" x14ac:dyDescent="0.25">
      <c r="A705" s="102"/>
      <c r="B705" s="102"/>
      <c r="C705" s="102"/>
      <c r="D705" s="102"/>
      <c r="E705" s="102"/>
      <c r="F705" s="102"/>
      <c r="G705" s="102"/>
      <c r="AH705" s="324"/>
      <c r="AI705" s="324"/>
      <c r="AP705" s="324"/>
      <c r="AQ705" s="324"/>
      <c r="BD705" s="324"/>
      <c r="BE705" s="324"/>
      <c r="BF705" s="324"/>
      <c r="BG705" s="324"/>
      <c r="BH705" s="324"/>
      <c r="BI705" s="324"/>
      <c r="BJ705" s="324"/>
      <c r="BK705" s="324"/>
      <c r="BL705" s="324"/>
      <c r="BM705" s="324"/>
      <c r="BN705" s="324"/>
      <c r="BO705" s="324"/>
      <c r="BW705" s="325"/>
      <c r="BX705" s="325"/>
      <c r="BY705" s="325"/>
      <c r="BZ705" s="325"/>
      <c r="CA705" s="325"/>
      <c r="CB705" s="325"/>
      <c r="CC705" s="325"/>
      <c r="CD705" s="325"/>
      <c r="CE705" s="325"/>
      <c r="CF705" s="325"/>
      <c r="CG705" s="325"/>
      <c r="CH705" s="325"/>
    </row>
    <row r="706" spans="1:86" s="323" customFormat="1" x14ac:dyDescent="0.25">
      <c r="A706" s="102"/>
      <c r="B706" s="102"/>
      <c r="C706" s="102"/>
      <c r="D706" s="102"/>
      <c r="E706" s="102"/>
      <c r="F706" s="102"/>
      <c r="G706" s="102"/>
      <c r="AH706" s="324"/>
      <c r="AI706" s="324"/>
      <c r="AP706" s="324"/>
      <c r="AQ706" s="324"/>
      <c r="BD706" s="324"/>
      <c r="BE706" s="324"/>
      <c r="BF706" s="324"/>
      <c r="BG706" s="324"/>
      <c r="BH706" s="324"/>
      <c r="BI706" s="324"/>
      <c r="BJ706" s="324"/>
      <c r="BK706" s="324"/>
      <c r="BL706" s="324"/>
      <c r="BM706" s="324"/>
      <c r="BN706" s="324"/>
      <c r="BO706" s="324"/>
      <c r="BW706" s="325"/>
      <c r="BX706" s="325"/>
      <c r="BY706" s="325"/>
      <c r="BZ706" s="325"/>
      <c r="CA706" s="325"/>
      <c r="CB706" s="325"/>
      <c r="CC706" s="325"/>
      <c r="CD706" s="325"/>
      <c r="CE706" s="325"/>
      <c r="CF706" s="325"/>
      <c r="CG706" s="325"/>
      <c r="CH706" s="325"/>
    </row>
    <row r="707" spans="1:86" s="323" customFormat="1" x14ac:dyDescent="0.25">
      <c r="A707" s="102"/>
      <c r="B707" s="102"/>
      <c r="C707" s="102"/>
      <c r="D707" s="102"/>
      <c r="E707" s="102"/>
      <c r="F707" s="102"/>
      <c r="G707" s="102"/>
      <c r="AH707" s="324"/>
      <c r="AI707" s="324"/>
      <c r="AP707" s="324"/>
      <c r="AQ707" s="324"/>
      <c r="BD707" s="324"/>
      <c r="BE707" s="324"/>
      <c r="BF707" s="324"/>
      <c r="BG707" s="324"/>
      <c r="BH707" s="324"/>
      <c r="BI707" s="324"/>
      <c r="BJ707" s="324"/>
      <c r="BK707" s="324"/>
      <c r="BL707" s="324"/>
      <c r="BM707" s="324"/>
      <c r="BN707" s="324"/>
      <c r="BO707" s="324"/>
      <c r="BW707" s="325"/>
      <c r="BX707" s="325"/>
      <c r="BY707" s="325"/>
      <c r="BZ707" s="325"/>
      <c r="CA707" s="325"/>
      <c r="CB707" s="325"/>
      <c r="CC707" s="325"/>
      <c r="CD707" s="325"/>
      <c r="CE707" s="325"/>
      <c r="CF707" s="325"/>
      <c r="CG707" s="325"/>
      <c r="CH707" s="325"/>
    </row>
    <row r="708" spans="1:86" s="323" customFormat="1" x14ac:dyDescent="0.25">
      <c r="A708" s="102"/>
      <c r="B708" s="102"/>
      <c r="C708" s="102"/>
      <c r="D708" s="102"/>
      <c r="E708" s="102"/>
      <c r="F708" s="102"/>
      <c r="G708" s="102"/>
      <c r="AH708" s="324"/>
      <c r="AI708" s="324"/>
      <c r="AP708" s="324"/>
      <c r="AQ708" s="324"/>
      <c r="BD708" s="324"/>
      <c r="BE708" s="324"/>
      <c r="BF708" s="324"/>
      <c r="BG708" s="324"/>
      <c r="BH708" s="324"/>
      <c r="BI708" s="324"/>
      <c r="BJ708" s="324"/>
      <c r="BK708" s="324"/>
      <c r="BL708" s="324"/>
      <c r="BM708" s="324"/>
      <c r="BN708" s="324"/>
      <c r="BO708" s="324"/>
      <c r="BW708" s="325"/>
      <c r="BX708" s="325"/>
      <c r="BY708" s="325"/>
      <c r="BZ708" s="325"/>
      <c r="CA708" s="325"/>
      <c r="CB708" s="325"/>
      <c r="CC708" s="325"/>
      <c r="CD708" s="325"/>
      <c r="CE708" s="325"/>
      <c r="CF708" s="325"/>
      <c r="CG708" s="325"/>
      <c r="CH708" s="325"/>
    </row>
    <row r="709" spans="1:86" s="323" customFormat="1" x14ac:dyDescent="0.25">
      <c r="A709" s="102"/>
      <c r="B709" s="102"/>
      <c r="C709" s="102"/>
      <c r="D709" s="102"/>
      <c r="E709" s="102"/>
      <c r="F709" s="102"/>
      <c r="G709" s="102"/>
      <c r="AH709" s="324"/>
      <c r="AI709" s="324"/>
      <c r="AP709" s="324"/>
      <c r="AQ709" s="324"/>
      <c r="BD709" s="324"/>
      <c r="BE709" s="324"/>
      <c r="BF709" s="324"/>
      <c r="BG709" s="324"/>
      <c r="BH709" s="324"/>
      <c r="BI709" s="324"/>
      <c r="BJ709" s="324"/>
      <c r="BK709" s="324"/>
      <c r="BL709" s="324"/>
      <c r="BM709" s="324"/>
      <c r="BN709" s="324"/>
      <c r="BO709" s="324"/>
      <c r="BW709" s="325"/>
      <c r="BX709" s="325"/>
      <c r="BY709" s="325"/>
      <c r="BZ709" s="325"/>
      <c r="CA709" s="325"/>
      <c r="CB709" s="325"/>
      <c r="CC709" s="325"/>
      <c r="CD709" s="325"/>
      <c r="CE709" s="325"/>
      <c r="CF709" s="325"/>
      <c r="CG709" s="325"/>
      <c r="CH709" s="325"/>
    </row>
    <row r="710" spans="1:86" s="323" customFormat="1" x14ac:dyDescent="0.25">
      <c r="A710" s="102"/>
      <c r="B710" s="102"/>
      <c r="C710" s="102"/>
      <c r="D710" s="102"/>
      <c r="E710" s="102"/>
      <c r="F710" s="102"/>
      <c r="G710" s="102"/>
      <c r="AH710" s="324"/>
      <c r="AI710" s="324"/>
      <c r="AP710" s="324"/>
      <c r="AQ710" s="324"/>
      <c r="BD710" s="324"/>
      <c r="BE710" s="324"/>
      <c r="BF710" s="324"/>
      <c r="BG710" s="324"/>
      <c r="BH710" s="324"/>
      <c r="BI710" s="324"/>
      <c r="BJ710" s="324"/>
      <c r="BK710" s="324"/>
      <c r="BL710" s="324"/>
      <c r="BM710" s="324"/>
      <c r="BN710" s="324"/>
      <c r="BO710" s="324"/>
      <c r="BW710" s="325"/>
      <c r="BX710" s="325"/>
      <c r="BY710" s="325"/>
      <c r="BZ710" s="325"/>
      <c r="CA710" s="325"/>
      <c r="CB710" s="325"/>
      <c r="CC710" s="325"/>
      <c r="CD710" s="325"/>
      <c r="CE710" s="325"/>
      <c r="CF710" s="325"/>
      <c r="CG710" s="325"/>
      <c r="CH710" s="325"/>
    </row>
    <row r="711" spans="1:86" s="323" customFormat="1" x14ac:dyDescent="0.25">
      <c r="A711" s="102"/>
      <c r="B711" s="102"/>
      <c r="C711" s="102"/>
      <c r="D711" s="102"/>
      <c r="E711" s="102"/>
      <c r="F711" s="102"/>
      <c r="G711" s="102"/>
      <c r="AH711" s="324"/>
      <c r="AI711" s="324"/>
      <c r="AP711" s="324"/>
      <c r="AQ711" s="324"/>
      <c r="BD711" s="324"/>
      <c r="BE711" s="324"/>
      <c r="BF711" s="324"/>
      <c r="BG711" s="324"/>
      <c r="BH711" s="324"/>
      <c r="BI711" s="324"/>
      <c r="BJ711" s="324"/>
      <c r="BK711" s="324"/>
      <c r="BL711" s="324"/>
      <c r="BM711" s="324"/>
      <c r="BN711" s="324"/>
      <c r="BO711" s="324"/>
      <c r="BW711" s="325"/>
      <c r="BX711" s="325"/>
      <c r="BY711" s="325"/>
      <c r="BZ711" s="325"/>
      <c r="CA711" s="325"/>
      <c r="CB711" s="325"/>
      <c r="CC711" s="325"/>
      <c r="CD711" s="325"/>
      <c r="CE711" s="325"/>
      <c r="CF711" s="325"/>
      <c r="CG711" s="325"/>
      <c r="CH711" s="325"/>
    </row>
    <row r="712" spans="1:86" s="323" customFormat="1" x14ac:dyDescent="0.25">
      <c r="A712" s="102"/>
      <c r="B712" s="102"/>
      <c r="C712" s="102"/>
      <c r="D712" s="102"/>
      <c r="E712" s="102"/>
      <c r="F712" s="102"/>
      <c r="G712" s="102"/>
      <c r="AH712" s="324"/>
      <c r="AI712" s="324"/>
      <c r="AP712" s="324"/>
      <c r="AQ712" s="324"/>
      <c r="BD712" s="324"/>
      <c r="BE712" s="324"/>
      <c r="BF712" s="324"/>
      <c r="BG712" s="324"/>
      <c r="BH712" s="324"/>
      <c r="BI712" s="324"/>
      <c r="BJ712" s="324"/>
      <c r="BK712" s="324"/>
      <c r="BL712" s="324"/>
      <c r="BM712" s="324"/>
      <c r="BN712" s="324"/>
      <c r="BO712" s="324"/>
      <c r="BW712" s="325"/>
      <c r="BX712" s="325"/>
      <c r="BY712" s="325"/>
      <c r="BZ712" s="325"/>
      <c r="CA712" s="325"/>
      <c r="CB712" s="325"/>
      <c r="CC712" s="325"/>
      <c r="CD712" s="325"/>
      <c r="CE712" s="325"/>
      <c r="CF712" s="325"/>
      <c r="CG712" s="325"/>
      <c r="CH712" s="325"/>
    </row>
    <row r="713" spans="1:86" s="323" customFormat="1" x14ac:dyDescent="0.25">
      <c r="A713" s="102"/>
      <c r="B713" s="102"/>
      <c r="C713" s="102"/>
      <c r="D713" s="102"/>
      <c r="E713" s="102"/>
      <c r="F713" s="102"/>
      <c r="G713" s="102"/>
      <c r="AH713" s="324"/>
      <c r="AI713" s="324"/>
      <c r="AP713" s="324"/>
      <c r="AQ713" s="324"/>
      <c r="BD713" s="324"/>
      <c r="BE713" s="324"/>
      <c r="BF713" s="324"/>
      <c r="BG713" s="324"/>
      <c r="BH713" s="324"/>
      <c r="BI713" s="324"/>
      <c r="BJ713" s="324"/>
      <c r="BK713" s="324"/>
      <c r="BL713" s="324"/>
      <c r="BM713" s="324"/>
      <c r="BN713" s="324"/>
      <c r="BO713" s="324"/>
      <c r="BW713" s="325"/>
      <c r="BX713" s="325"/>
      <c r="BY713" s="325"/>
      <c r="BZ713" s="325"/>
      <c r="CA713" s="325"/>
      <c r="CB713" s="325"/>
      <c r="CC713" s="325"/>
      <c r="CD713" s="325"/>
      <c r="CE713" s="325"/>
      <c r="CF713" s="325"/>
      <c r="CG713" s="325"/>
      <c r="CH713" s="325"/>
    </row>
    <row r="714" spans="1:86" s="323" customFormat="1" x14ac:dyDescent="0.25">
      <c r="A714" s="102"/>
      <c r="B714" s="102"/>
      <c r="C714" s="102"/>
      <c r="D714" s="102"/>
      <c r="E714" s="102"/>
      <c r="F714" s="102"/>
      <c r="G714" s="102"/>
      <c r="AH714" s="324"/>
      <c r="AI714" s="324"/>
      <c r="AP714" s="324"/>
      <c r="AQ714" s="324"/>
      <c r="BD714" s="324"/>
      <c r="BE714" s="324"/>
      <c r="BF714" s="324"/>
      <c r="BG714" s="324"/>
      <c r="BH714" s="324"/>
      <c r="BI714" s="324"/>
      <c r="BJ714" s="324"/>
      <c r="BK714" s="324"/>
      <c r="BL714" s="324"/>
      <c r="BM714" s="324"/>
      <c r="BN714" s="324"/>
      <c r="BO714" s="324"/>
      <c r="BW714" s="325"/>
      <c r="BX714" s="325"/>
      <c r="BY714" s="325"/>
      <c r="BZ714" s="325"/>
      <c r="CA714" s="325"/>
      <c r="CB714" s="325"/>
      <c r="CC714" s="325"/>
      <c r="CD714" s="325"/>
      <c r="CE714" s="325"/>
      <c r="CF714" s="325"/>
      <c r="CG714" s="325"/>
      <c r="CH714" s="325"/>
    </row>
    <row r="715" spans="1:86" s="323" customFormat="1" x14ac:dyDescent="0.25">
      <c r="A715" s="102"/>
      <c r="B715" s="102"/>
      <c r="C715" s="102"/>
      <c r="D715" s="102"/>
      <c r="E715" s="102"/>
      <c r="F715" s="102"/>
      <c r="G715" s="102"/>
      <c r="AH715" s="324"/>
      <c r="AI715" s="324"/>
      <c r="AP715" s="324"/>
      <c r="AQ715" s="324"/>
      <c r="BD715" s="324"/>
      <c r="BE715" s="324"/>
      <c r="BF715" s="324"/>
      <c r="BG715" s="324"/>
      <c r="BH715" s="324"/>
      <c r="BI715" s="324"/>
      <c r="BJ715" s="324"/>
      <c r="BK715" s="324"/>
      <c r="BL715" s="324"/>
      <c r="BM715" s="324"/>
      <c r="BN715" s="324"/>
      <c r="BO715" s="324"/>
      <c r="BW715" s="325"/>
      <c r="BX715" s="325"/>
      <c r="BY715" s="325"/>
      <c r="BZ715" s="325"/>
      <c r="CA715" s="325"/>
      <c r="CB715" s="325"/>
      <c r="CC715" s="325"/>
      <c r="CD715" s="325"/>
      <c r="CE715" s="325"/>
      <c r="CF715" s="325"/>
      <c r="CG715" s="325"/>
      <c r="CH715" s="325"/>
    </row>
    <row r="716" spans="1:86" s="323" customFormat="1" x14ac:dyDescent="0.25">
      <c r="A716" s="102"/>
      <c r="B716" s="102"/>
      <c r="C716" s="102"/>
      <c r="D716" s="102"/>
      <c r="E716" s="102"/>
      <c r="F716" s="102"/>
      <c r="G716" s="102"/>
      <c r="AH716" s="324"/>
      <c r="AI716" s="324"/>
      <c r="AP716" s="324"/>
      <c r="AQ716" s="324"/>
      <c r="BD716" s="324"/>
      <c r="BE716" s="324"/>
      <c r="BF716" s="324"/>
      <c r="BG716" s="324"/>
      <c r="BH716" s="324"/>
      <c r="BI716" s="324"/>
      <c r="BJ716" s="324"/>
      <c r="BK716" s="324"/>
      <c r="BL716" s="324"/>
      <c r="BM716" s="324"/>
      <c r="BN716" s="324"/>
      <c r="BO716" s="324"/>
      <c r="BW716" s="325"/>
      <c r="BX716" s="325"/>
      <c r="BY716" s="325"/>
      <c r="BZ716" s="325"/>
      <c r="CA716" s="325"/>
      <c r="CB716" s="325"/>
      <c r="CC716" s="325"/>
      <c r="CD716" s="325"/>
      <c r="CE716" s="325"/>
      <c r="CF716" s="325"/>
      <c r="CG716" s="325"/>
      <c r="CH716" s="325"/>
    </row>
    <row r="717" spans="1:86" s="323" customFormat="1" x14ac:dyDescent="0.25">
      <c r="A717" s="102"/>
      <c r="B717" s="102"/>
      <c r="C717" s="102"/>
      <c r="D717" s="102"/>
      <c r="E717" s="102"/>
      <c r="F717" s="102"/>
      <c r="G717" s="102"/>
      <c r="AH717" s="324"/>
      <c r="AI717" s="324"/>
      <c r="AP717" s="324"/>
      <c r="AQ717" s="324"/>
      <c r="BD717" s="324"/>
      <c r="BE717" s="324"/>
      <c r="BF717" s="324"/>
      <c r="BG717" s="324"/>
      <c r="BH717" s="324"/>
      <c r="BI717" s="324"/>
      <c r="BJ717" s="324"/>
      <c r="BK717" s="324"/>
      <c r="BL717" s="324"/>
      <c r="BM717" s="324"/>
      <c r="BN717" s="324"/>
      <c r="BO717" s="324"/>
      <c r="BW717" s="325"/>
      <c r="BX717" s="325"/>
      <c r="BY717" s="325"/>
      <c r="BZ717" s="325"/>
      <c r="CA717" s="325"/>
      <c r="CB717" s="325"/>
      <c r="CC717" s="325"/>
      <c r="CD717" s="325"/>
      <c r="CE717" s="325"/>
      <c r="CF717" s="325"/>
      <c r="CG717" s="325"/>
      <c r="CH717" s="325"/>
    </row>
    <row r="718" spans="1:86" s="323" customFormat="1" x14ac:dyDescent="0.25">
      <c r="A718" s="102"/>
      <c r="B718" s="102"/>
      <c r="C718" s="102"/>
      <c r="D718" s="102"/>
      <c r="E718" s="102"/>
      <c r="F718" s="102"/>
      <c r="G718" s="102"/>
      <c r="AH718" s="324"/>
      <c r="AI718" s="324"/>
      <c r="AP718" s="324"/>
      <c r="AQ718" s="324"/>
      <c r="BD718" s="324"/>
      <c r="BE718" s="324"/>
      <c r="BF718" s="324"/>
      <c r="BG718" s="324"/>
      <c r="BH718" s="324"/>
      <c r="BI718" s="324"/>
      <c r="BJ718" s="324"/>
      <c r="BK718" s="324"/>
      <c r="BL718" s="324"/>
      <c r="BM718" s="324"/>
      <c r="BN718" s="324"/>
      <c r="BO718" s="324"/>
      <c r="BW718" s="325"/>
      <c r="BX718" s="325"/>
      <c r="BY718" s="325"/>
      <c r="BZ718" s="325"/>
      <c r="CA718" s="325"/>
      <c r="CB718" s="325"/>
      <c r="CC718" s="325"/>
      <c r="CD718" s="325"/>
      <c r="CE718" s="325"/>
      <c r="CF718" s="325"/>
      <c r="CG718" s="325"/>
      <c r="CH718" s="325"/>
    </row>
    <row r="719" spans="1:86" s="323" customFormat="1" x14ac:dyDescent="0.25">
      <c r="A719" s="102"/>
      <c r="B719" s="102"/>
      <c r="C719" s="102"/>
      <c r="D719" s="102"/>
      <c r="E719" s="102"/>
      <c r="F719" s="102"/>
      <c r="G719" s="102"/>
      <c r="AH719" s="324"/>
      <c r="AI719" s="324"/>
      <c r="AP719" s="324"/>
      <c r="AQ719" s="324"/>
      <c r="BD719" s="324"/>
      <c r="BE719" s="324"/>
      <c r="BF719" s="324"/>
      <c r="BG719" s="324"/>
      <c r="BH719" s="324"/>
      <c r="BI719" s="324"/>
      <c r="BJ719" s="324"/>
      <c r="BK719" s="324"/>
      <c r="BL719" s="324"/>
      <c r="BM719" s="324"/>
      <c r="BN719" s="324"/>
      <c r="BO719" s="324"/>
      <c r="BW719" s="325"/>
      <c r="BX719" s="325"/>
      <c r="BY719" s="325"/>
      <c r="BZ719" s="325"/>
      <c r="CA719" s="325"/>
      <c r="CB719" s="325"/>
      <c r="CC719" s="325"/>
      <c r="CD719" s="325"/>
      <c r="CE719" s="325"/>
      <c r="CF719" s="325"/>
      <c r="CG719" s="325"/>
      <c r="CH719" s="325"/>
    </row>
    <row r="720" spans="1:86" s="323" customFormat="1" x14ac:dyDescent="0.25">
      <c r="A720" s="102"/>
      <c r="B720" s="102"/>
      <c r="C720" s="102"/>
      <c r="D720" s="102"/>
      <c r="E720" s="102"/>
      <c r="F720" s="102"/>
      <c r="G720" s="102"/>
      <c r="AH720" s="324"/>
      <c r="AI720" s="324"/>
      <c r="AP720" s="324"/>
      <c r="AQ720" s="324"/>
      <c r="BD720" s="324"/>
      <c r="BE720" s="324"/>
      <c r="BF720" s="324"/>
      <c r="BG720" s="324"/>
      <c r="BH720" s="324"/>
      <c r="BI720" s="324"/>
      <c r="BJ720" s="324"/>
      <c r="BK720" s="324"/>
      <c r="BL720" s="324"/>
      <c r="BM720" s="324"/>
      <c r="BN720" s="324"/>
      <c r="BO720" s="324"/>
      <c r="BW720" s="325"/>
      <c r="BX720" s="325"/>
      <c r="BY720" s="325"/>
      <c r="BZ720" s="325"/>
      <c r="CA720" s="325"/>
      <c r="CB720" s="325"/>
      <c r="CC720" s="325"/>
      <c r="CD720" s="325"/>
      <c r="CE720" s="325"/>
      <c r="CF720" s="325"/>
      <c r="CG720" s="325"/>
      <c r="CH720" s="325"/>
    </row>
    <row r="721" spans="1:86" s="323" customFormat="1" x14ac:dyDescent="0.25">
      <c r="A721" s="102"/>
      <c r="B721" s="102"/>
      <c r="C721" s="102"/>
      <c r="D721" s="102"/>
      <c r="E721" s="102"/>
      <c r="F721" s="102"/>
      <c r="G721" s="102"/>
      <c r="AH721" s="324"/>
      <c r="AI721" s="324"/>
      <c r="AP721" s="324"/>
      <c r="AQ721" s="324"/>
      <c r="BD721" s="324"/>
      <c r="BE721" s="324"/>
      <c r="BF721" s="324"/>
      <c r="BG721" s="324"/>
      <c r="BH721" s="324"/>
      <c r="BI721" s="324"/>
      <c r="BJ721" s="324"/>
      <c r="BK721" s="324"/>
      <c r="BL721" s="324"/>
      <c r="BM721" s="324"/>
      <c r="BN721" s="324"/>
      <c r="BO721" s="324"/>
      <c r="BW721" s="325"/>
      <c r="BX721" s="325"/>
      <c r="BY721" s="325"/>
      <c r="BZ721" s="325"/>
      <c r="CA721" s="325"/>
      <c r="CB721" s="325"/>
      <c r="CC721" s="325"/>
      <c r="CD721" s="325"/>
      <c r="CE721" s="325"/>
      <c r="CF721" s="325"/>
      <c r="CG721" s="325"/>
      <c r="CH721" s="325"/>
    </row>
    <row r="722" spans="1:86" s="323" customFormat="1" x14ac:dyDescent="0.25">
      <c r="A722" s="102"/>
      <c r="B722" s="102"/>
      <c r="C722" s="102"/>
      <c r="D722" s="102"/>
      <c r="E722" s="102"/>
      <c r="F722" s="102"/>
      <c r="G722" s="102"/>
      <c r="AH722" s="324"/>
      <c r="AI722" s="324"/>
      <c r="AP722" s="324"/>
      <c r="AQ722" s="324"/>
      <c r="BD722" s="324"/>
      <c r="BE722" s="324"/>
      <c r="BF722" s="324"/>
      <c r="BG722" s="324"/>
      <c r="BH722" s="324"/>
      <c r="BI722" s="324"/>
      <c r="BJ722" s="324"/>
      <c r="BK722" s="324"/>
      <c r="BL722" s="324"/>
      <c r="BM722" s="324"/>
      <c r="BN722" s="324"/>
      <c r="BO722" s="324"/>
      <c r="BW722" s="325"/>
      <c r="BX722" s="325"/>
      <c r="BY722" s="325"/>
      <c r="BZ722" s="325"/>
      <c r="CA722" s="325"/>
      <c r="CB722" s="325"/>
      <c r="CC722" s="325"/>
      <c r="CD722" s="325"/>
      <c r="CE722" s="325"/>
      <c r="CF722" s="325"/>
      <c r="CG722" s="325"/>
      <c r="CH722" s="325"/>
    </row>
    <row r="723" spans="1:86" s="323" customFormat="1" x14ac:dyDescent="0.25">
      <c r="A723" s="102"/>
      <c r="B723" s="102"/>
      <c r="C723" s="102"/>
      <c r="D723" s="102"/>
      <c r="E723" s="102"/>
      <c r="F723" s="102"/>
      <c r="G723" s="102"/>
      <c r="AH723" s="324"/>
      <c r="AI723" s="324"/>
      <c r="AP723" s="324"/>
      <c r="AQ723" s="324"/>
      <c r="BD723" s="324"/>
      <c r="BE723" s="324"/>
      <c r="BF723" s="324"/>
      <c r="BG723" s="324"/>
      <c r="BH723" s="324"/>
      <c r="BI723" s="324"/>
      <c r="BJ723" s="324"/>
      <c r="BK723" s="324"/>
      <c r="BL723" s="324"/>
      <c r="BM723" s="324"/>
      <c r="BN723" s="324"/>
      <c r="BO723" s="324"/>
      <c r="BW723" s="325"/>
      <c r="BX723" s="325"/>
      <c r="BY723" s="325"/>
      <c r="BZ723" s="325"/>
      <c r="CA723" s="325"/>
      <c r="CB723" s="325"/>
      <c r="CC723" s="325"/>
      <c r="CD723" s="325"/>
      <c r="CE723" s="325"/>
      <c r="CF723" s="325"/>
      <c r="CG723" s="325"/>
      <c r="CH723" s="325"/>
    </row>
    <row r="724" spans="1:86" s="323" customFormat="1" x14ac:dyDescent="0.25">
      <c r="A724" s="102"/>
      <c r="B724" s="102"/>
      <c r="C724" s="102"/>
      <c r="D724" s="102"/>
      <c r="E724" s="102"/>
      <c r="F724" s="102"/>
      <c r="G724" s="102"/>
      <c r="AH724" s="324"/>
      <c r="AI724" s="324"/>
      <c r="AP724" s="324"/>
      <c r="AQ724" s="324"/>
      <c r="BD724" s="324"/>
      <c r="BE724" s="324"/>
      <c r="BF724" s="324"/>
      <c r="BG724" s="324"/>
      <c r="BH724" s="324"/>
      <c r="BI724" s="324"/>
      <c r="BJ724" s="324"/>
      <c r="BK724" s="324"/>
      <c r="BL724" s="324"/>
      <c r="BM724" s="324"/>
      <c r="BN724" s="324"/>
      <c r="BO724" s="324"/>
      <c r="BW724" s="325"/>
      <c r="BX724" s="325"/>
      <c r="BY724" s="325"/>
      <c r="BZ724" s="325"/>
      <c r="CA724" s="325"/>
      <c r="CB724" s="325"/>
      <c r="CC724" s="325"/>
      <c r="CD724" s="325"/>
      <c r="CE724" s="325"/>
      <c r="CF724" s="325"/>
      <c r="CG724" s="325"/>
      <c r="CH724" s="325"/>
    </row>
    <row r="725" spans="1:86" s="323" customFormat="1" x14ac:dyDescent="0.25">
      <c r="A725" s="102"/>
      <c r="B725" s="102"/>
      <c r="C725" s="102"/>
      <c r="D725" s="102"/>
      <c r="E725" s="102"/>
      <c r="F725" s="102"/>
      <c r="G725" s="102"/>
      <c r="AH725" s="324"/>
      <c r="AI725" s="324"/>
      <c r="AP725" s="324"/>
      <c r="AQ725" s="324"/>
      <c r="BD725" s="324"/>
      <c r="BE725" s="324"/>
      <c r="BF725" s="324"/>
      <c r="BG725" s="324"/>
      <c r="BH725" s="324"/>
      <c r="BI725" s="324"/>
      <c r="BJ725" s="324"/>
      <c r="BK725" s="324"/>
      <c r="BL725" s="324"/>
      <c r="BM725" s="324"/>
      <c r="BN725" s="324"/>
      <c r="BO725" s="324"/>
      <c r="BW725" s="325"/>
      <c r="BX725" s="325"/>
      <c r="BY725" s="325"/>
      <c r="BZ725" s="325"/>
      <c r="CA725" s="325"/>
      <c r="CB725" s="325"/>
      <c r="CC725" s="325"/>
      <c r="CD725" s="325"/>
      <c r="CE725" s="325"/>
      <c r="CF725" s="325"/>
      <c r="CG725" s="325"/>
      <c r="CH725" s="325"/>
    </row>
    <row r="726" spans="1:86" s="323" customFormat="1" x14ac:dyDescent="0.25">
      <c r="A726" s="102"/>
      <c r="B726" s="102"/>
      <c r="C726" s="102"/>
      <c r="D726" s="102"/>
      <c r="E726" s="102"/>
      <c r="F726" s="102"/>
      <c r="G726" s="102"/>
      <c r="AH726" s="324"/>
      <c r="AI726" s="324"/>
      <c r="AP726" s="324"/>
      <c r="AQ726" s="324"/>
      <c r="BD726" s="324"/>
      <c r="BE726" s="324"/>
      <c r="BF726" s="324"/>
      <c r="BG726" s="324"/>
      <c r="BH726" s="324"/>
      <c r="BI726" s="324"/>
      <c r="BJ726" s="324"/>
      <c r="BK726" s="324"/>
      <c r="BL726" s="324"/>
      <c r="BM726" s="324"/>
      <c r="BN726" s="324"/>
      <c r="BO726" s="324"/>
      <c r="BW726" s="325"/>
      <c r="BX726" s="325"/>
      <c r="BY726" s="325"/>
      <c r="BZ726" s="325"/>
      <c r="CA726" s="325"/>
      <c r="CB726" s="325"/>
      <c r="CC726" s="325"/>
      <c r="CD726" s="325"/>
      <c r="CE726" s="325"/>
      <c r="CF726" s="325"/>
      <c r="CG726" s="325"/>
      <c r="CH726" s="325"/>
    </row>
    <row r="727" spans="1:86" s="323" customFormat="1" x14ac:dyDescent="0.25">
      <c r="A727" s="102"/>
      <c r="B727" s="102"/>
      <c r="C727" s="102"/>
      <c r="D727" s="102"/>
      <c r="E727" s="102"/>
      <c r="F727" s="102"/>
      <c r="G727" s="102"/>
      <c r="AH727" s="324"/>
      <c r="AI727" s="324"/>
      <c r="AP727" s="324"/>
      <c r="AQ727" s="324"/>
      <c r="BD727" s="324"/>
      <c r="BE727" s="324"/>
      <c r="BF727" s="324"/>
      <c r="BG727" s="324"/>
      <c r="BH727" s="324"/>
      <c r="BI727" s="324"/>
      <c r="BJ727" s="324"/>
      <c r="BK727" s="324"/>
      <c r="BL727" s="324"/>
      <c r="BM727" s="324"/>
      <c r="BN727" s="324"/>
      <c r="BO727" s="324"/>
      <c r="BW727" s="325"/>
      <c r="BX727" s="325"/>
      <c r="BY727" s="325"/>
      <c r="BZ727" s="325"/>
      <c r="CA727" s="325"/>
      <c r="CB727" s="325"/>
      <c r="CC727" s="325"/>
      <c r="CD727" s="325"/>
      <c r="CE727" s="325"/>
      <c r="CF727" s="325"/>
      <c r="CG727" s="325"/>
      <c r="CH727" s="325"/>
    </row>
    <row r="728" spans="1:86" s="323" customFormat="1" x14ac:dyDescent="0.25">
      <c r="A728" s="102"/>
      <c r="B728" s="102"/>
      <c r="C728" s="102"/>
      <c r="D728" s="102"/>
      <c r="E728" s="102"/>
      <c r="F728" s="102"/>
      <c r="G728" s="102"/>
      <c r="AH728" s="324"/>
      <c r="AI728" s="324"/>
      <c r="AP728" s="324"/>
      <c r="AQ728" s="324"/>
      <c r="BD728" s="324"/>
      <c r="BE728" s="324"/>
      <c r="BF728" s="324"/>
      <c r="BG728" s="324"/>
      <c r="BH728" s="324"/>
      <c r="BI728" s="324"/>
      <c r="BJ728" s="324"/>
      <c r="BK728" s="324"/>
      <c r="BL728" s="324"/>
      <c r="BM728" s="324"/>
      <c r="BN728" s="324"/>
      <c r="BO728" s="324"/>
      <c r="BW728" s="325"/>
      <c r="BX728" s="325"/>
      <c r="BY728" s="325"/>
      <c r="BZ728" s="325"/>
      <c r="CA728" s="325"/>
      <c r="CB728" s="325"/>
      <c r="CC728" s="325"/>
      <c r="CD728" s="325"/>
      <c r="CE728" s="325"/>
      <c r="CF728" s="325"/>
      <c r="CG728" s="325"/>
      <c r="CH728" s="325"/>
    </row>
    <row r="729" spans="1:86" s="323" customFormat="1" x14ac:dyDescent="0.25">
      <c r="A729" s="102"/>
      <c r="B729" s="102"/>
      <c r="C729" s="102"/>
      <c r="D729" s="102"/>
      <c r="E729" s="102"/>
      <c r="F729" s="102"/>
      <c r="G729" s="102"/>
      <c r="AH729" s="324"/>
      <c r="AI729" s="324"/>
      <c r="AP729" s="324"/>
      <c r="AQ729" s="324"/>
      <c r="BD729" s="324"/>
      <c r="BE729" s="324"/>
      <c r="BF729" s="324"/>
      <c r="BG729" s="324"/>
      <c r="BH729" s="324"/>
      <c r="BI729" s="324"/>
      <c r="BJ729" s="324"/>
      <c r="BK729" s="324"/>
      <c r="BL729" s="324"/>
      <c r="BM729" s="324"/>
      <c r="BN729" s="324"/>
      <c r="BO729" s="324"/>
      <c r="BW729" s="325"/>
      <c r="BX729" s="325"/>
      <c r="BY729" s="325"/>
      <c r="BZ729" s="325"/>
      <c r="CA729" s="325"/>
      <c r="CB729" s="325"/>
      <c r="CC729" s="325"/>
      <c r="CD729" s="325"/>
      <c r="CE729" s="325"/>
      <c r="CF729" s="325"/>
      <c r="CG729" s="325"/>
      <c r="CH729" s="325"/>
    </row>
    <row r="730" spans="1:86" s="323" customFormat="1" x14ac:dyDescent="0.25">
      <c r="A730" s="102"/>
      <c r="B730" s="102"/>
      <c r="C730" s="102"/>
      <c r="D730" s="102"/>
      <c r="E730" s="102"/>
      <c r="F730" s="102"/>
      <c r="G730" s="102"/>
      <c r="AH730" s="324"/>
      <c r="AI730" s="324"/>
      <c r="AP730" s="324"/>
      <c r="AQ730" s="324"/>
      <c r="BD730" s="324"/>
      <c r="BE730" s="324"/>
      <c r="BF730" s="324"/>
      <c r="BG730" s="324"/>
      <c r="BH730" s="324"/>
      <c r="BI730" s="324"/>
      <c r="BJ730" s="324"/>
      <c r="BK730" s="324"/>
      <c r="BL730" s="324"/>
      <c r="BM730" s="324"/>
      <c r="BN730" s="324"/>
      <c r="BO730" s="324"/>
      <c r="BW730" s="325"/>
      <c r="BX730" s="325"/>
      <c r="BY730" s="325"/>
      <c r="BZ730" s="325"/>
      <c r="CA730" s="325"/>
      <c r="CB730" s="325"/>
      <c r="CC730" s="325"/>
      <c r="CD730" s="325"/>
      <c r="CE730" s="325"/>
      <c r="CF730" s="325"/>
      <c r="CG730" s="325"/>
      <c r="CH730" s="325"/>
    </row>
    <row r="731" spans="1:86" s="323" customFormat="1" x14ac:dyDescent="0.25">
      <c r="A731" s="102"/>
      <c r="B731" s="102"/>
      <c r="C731" s="102"/>
      <c r="D731" s="102"/>
      <c r="E731" s="102"/>
      <c r="F731" s="102"/>
      <c r="G731" s="102"/>
      <c r="AH731" s="324"/>
      <c r="AI731" s="324"/>
      <c r="AP731" s="324"/>
      <c r="AQ731" s="324"/>
      <c r="BD731" s="324"/>
      <c r="BE731" s="324"/>
      <c r="BF731" s="324"/>
      <c r="BG731" s="324"/>
      <c r="BH731" s="324"/>
      <c r="BI731" s="324"/>
      <c r="BJ731" s="324"/>
      <c r="BK731" s="324"/>
      <c r="BL731" s="324"/>
      <c r="BM731" s="324"/>
      <c r="BN731" s="324"/>
      <c r="BO731" s="324"/>
      <c r="BW731" s="325"/>
      <c r="BX731" s="325"/>
      <c r="BY731" s="325"/>
      <c r="BZ731" s="325"/>
      <c r="CA731" s="325"/>
      <c r="CB731" s="325"/>
      <c r="CC731" s="325"/>
      <c r="CD731" s="325"/>
      <c r="CE731" s="325"/>
      <c r="CF731" s="325"/>
      <c r="CG731" s="325"/>
      <c r="CH731" s="325"/>
    </row>
    <row r="732" spans="1:86" s="323" customFormat="1" x14ac:dyDescent="0.25">
      <c r="A732" s="102"/>
      <c r="B732" s="102"/>
      <c r="C732" s="102"/>
      <c r="D732" s="102"/>
      <c r="E732" s="102"/>
      <c r="F732" s="102"/>
      <c r="G732" s="102"/>
      <c r="AH732" s="324"/>
      <c r="AI732" s="324"/>
      <c r="AP732" s="324"/>
      <c r="AQ732" s="324"/>
      <c r="BD732" s="324"/>
      <c r="BE732" s="324"/>
      <c r="BF732" s="324"/>
      <c r="BG732" s="324"/>
      <c r="BH732" s="324"/>
      <c r="BI732" s="324"/>
      <c r="BJ732" s="324"/>
      <c r="BK732" s="324"/>
      <c r="BL732" s="324"/>
      <c r="BM732" s="324"/>
      <c r="BN732" s="324"/>
      <c r="BO732" s="324"/>
      <c r="BW732" s="325"/>
      <c r="BX732" s="325"/>
      <c r="BY732" s="325"/>
      <c r="BZ732" s="325"/>
      <c r="CA732" s="325"/>
      <c r="CB732" s="325"/>
      <c r="CC732" s="325"/>
      <c r="CD732" s="325"/>
      <c r="CE732" s="325"/>
      <c r="CF732" s="325"/>
      <c r="CG732" s="325"/>
      <c r="CH732" s="325"/>
    </row>
    <row r="733" spans="1:86" s="323" customFormat="1" x14ac:dyDescent="0.25">
      <c r="A733" s="102"/>
      <c r="B733" s="102"/>
      <c r="C733" s="102"/>
      <c r="D733" s="102"/>
      <c r="E733" s="102"/>
      <c r="F733" s="102"/>
      <c r="G733" s="102"/>
      <c r="AH733" s="324"/>
      <c r="AI733" s="324"/>
      <c r="AP733" s="324"/>
      <c r="AQ733" s="324"/>
      <c r="BD733" s="324"/>
      <c r="BE733" s="324"/>
      <c r="BF733" s="324"/>
      <c r="BG733" s="324"/>
      <c r="BH733" s="324"/>
      <c r="BI733" s="324"/>
      <c r="BJ733" s="324"/>
      <c r="BK733" s="324"/>
      <c r="BL733" s="324"/>
      <c r="BM733" s="324"/>
      <c r="BN733" s="324"/>
      <c r="BO733" s="324"/>
      <c r="BW733" s="325"/>
      <c r="BX733" s="325"/>
      <c r="BY733" s="325"/>
      <c r="BZ733" s="325"/>
      <c r="CA733" s="325"/>
      <c r="CB733" s="325"/>
      <c r="CC733" s="325"/>
      <c r="CD733" s="325"/>
      <c r="CE733" s="325"/>
      <c r="CF733" s="325"/>
      <c r="CG733" s="325"/>
      <c r="CH733" s="325"/>
    </row>
    <row r="734" spans="1:86" s="323" customFormat="1" x14ac:dyDescent="0.25">
      <c r="A734" s="102"/>
      <c r="B734" s="102"/>
      <c r="C734" s="102"/>
      <c r="D734" s="102"/>
      <c r="E734" s="102"/>
      <c r="F734" s="102"/>
      <c r="G734" s="102"/>
      <c r="AH734" s="324"/>
      <c r="AI734" s="324"/>
      <c r="AP734" s="324"/>
      <c r="AQ734" s="324"/>
      <c r="BD734" s="324"/>
      <c r="BE734" s="324"/>
      <c r="BF734" s="324"/>
      <c r="BG734" s="324"/>
      <c r="BH734" s="324"/>
      <c r="BI734" s="324"/>
      <c r="BJ734" s="324"/>
      <c r="BK734" s="324"/>
      <c r="BL734" s="324"/>
      <c r="BM734" s="324"/>
      <c r="BN734" s="324"/>
      <c r="BO734" s="324"/>
      <c r="BW734" s="325"/>
      <c r="BX734" s="325"/>
      <c r="BY734" s="325"/>
      <c r="BZ734" s="325"/>
      <c r="CA734" s="325"/>
      <c r="CB734" s="325"/>
      <c r="CC734" s="325"/>
      <c r="CD734" s="325"/>
      <c r="CE734" s="325"/>
      <c r="CF734" s="325"/>
      <c r="CG734" s="325"/>
      <c r="CH734" s="325"/>
    </row>
    <row r="735" spans="1:86" s="323" customFormat="1" x14ac:dyDescent="0.25">
      <c r="A735" s="102"/>
      <c r="B735" s="102"/>
      <c r="C735" s="102"/>
      <c r="D735" s="102"/>
      <c r="E735" s="102"/>
      <c r="F735" s="102"/>
      <c r="G735" s="102"/>
      <c r="AH735" s="324"/>
      <c r="AI735" s="324"/>
      <c r="AP735" s="324"/>
      <c r="AQ735" s="324"/>
      <c r="BD735" s="324"/>
      <c r="BE735" s="324"/>
      <c r="BF735" s="324"/>
      <c r="BG735" s="324"/>
      <c r="BH735" s="324"/>
      <c r="BI735" s="324"/>
      <c r="BJ735" s="324"/>
      <c r="BK735" s="324"/>
      <c r="BL735" s="324"/>
      <c r="BM735" s="324"/>
      <c r="BN735" s="324"/>
      <c r="BO735" s="324"/>
      <c r="BW735" s="325"/>
      <c r="BX735" s="325"/>
      <c r="BY735" s="325"/>
      <c r="BZ735" s="325"/>
      <c r="CA735" s="325"/>
      <c r="CB735" s="325"/>
      <c r="CC735" s="325"/>
      <c r="CD735" s="325"/>
      <c r="CE735" s="325"/>
      <c r="CF735" s="325"/>
      <c r="CG735" s="325"/>
      <c r="CH735" s="325"/>
    </row>
    <row r="736" spans="1:86" s="323" customFormat="1" x14ac:dyDescent="0.25">
      <c r="A736" s="102"/>
      <c r="B736" s="102"/>
      <c r="C736" s="102"/>
      <c r="D736" s="102"/>
      <c r="E736" s="102"/>
      <c r="F736" s="102"/>
      <c r="G736" s="102"/>
      <c r="AH736" s="324"/>
      <c r="AI736" s="324"/>
      <c r="AP736" s="324"/>
      <c r="AQ736" s="324"/>
      <c r="BD736" s="324"/>
      <c r="BE736" s="324"/>
      <c r="BF736" s="324"/>
      <c r="BG736" s="324"/>
      <c r="BH736" s="324"/>
      <c r="BI736" s="324"/>
      <c r="BJ736" s="324"/>
      <c r="BK736" s="324"/>
      <c r="BL736" s="324"/>
      <c r="BM736" s="324"/>
      <c r="BN736" s="324"/>
      <c r="BO736" s="324"/>
      <c r="BW736" s="325"/>
      <c r="BX736" s="325"/>
      <c r="BY736" s="325"/>
      <c r="BZ736" s="325"/>
      <c r="CA736" s="325"/>
      <c r="CB736" s="325"/>
      <c r="CC736" s="325"/>
      <c r="CD736" s="325"/>
      <c r="CE736" s="325"/>
      <c r="CF736" s="325"/>
      <c r="CG736" s="325"/>
      <c r="CH736" s="325"/>
    </row>
    <row r="737" spans="1:86" s="323" customFormat="1" x14ac:dyDescent="0.25">
      <c r="A737" s="102"/>
      <c r="B737" s="102"/>
      <c r="C737" s="102"/>
      <c r="D737" s="102"/>
      <c r="E737" s="102"/>
      <c r="F737" s="102"/>
      <c r="G737" s="102"/>
      <c r="AH737" s="324"/>
      <c r="AI737" s="324"/>
      <c r="AP737" s="324"/>
      <c r="AQ737" s="324"/>
      <c r="BD737" s="324"/>
      <c r="BE737" s="324"/>
      <c r="BF737" s="324"/>
      <c r="BG737" s="324"/>
      <c r="BH737" s="324"/>
      <c r="BI737" s="324"/>
      <c r="BJ737" s="324"/>
      <c r="BK737" s="324"/>
      <c r="BL737" s="324"/>
      <c r="BM737" s="324"/>
      <c r="BN737" s="324"/>
      <c r="BO737" s="324"/>
      <c r="BW737" s="325"/>
      <c r="BX737" s="325"/>
      <c r="BY737" s="325"/>
      <c r="BZ737" s="325"/>
      <c r="CA737" s="325"/>
      <c r="CB737" s="325"/>
      <c r="CC737" s="325"/>
      <c r="CD737" s="325"/>
      <c r="CE737" s="325"/>
      <c r="CF737" s="325"/>
      <c r="CG737" s="325"/>
      <c r="CH737" s="325"/>
    </row>
    <row r="738" spans="1:86" s="323" customFormat="1" x14ac:dyDescent="0.25">
      <c r="A738" s="102"/>
      <c r="B738" s="102"/>
      <c r="C738" s="102"/>
      <c r="D738" s="102"/>
      <c r="E738" s="102"/>
      <c r="F738" s="102"/>
      <c r="G738" s="102"/>
      <c r="AH738" s="324"/>
      <c r="AI738" s="324"/>
      <c r="AP738" s="324"/>
      <c r="AQ738" s="324"/>
      <c r="BD738" s="324"/>
      <c r="BE738" s="324"/>
      <c r="BF738" s="324"/>
      <c r="BG738" s="324"/>
      <c r="BH738" s="324"/>
      <c r="BI738" s="324"/>
      <c r="BJ738" s="324"/>
      <c r="BK738" s="324"/>
      <c r="BL738" s="324"/>
      <c r="BM738" s="324"/>
      <c r="BN738" s="324"/>
      <c r="BO738" s="324"/>
      <c r="BW738" s="325"/>
      <c r="BX738" s="325"/>
      <c r="BY738" s="325"/>
      <c r="BZ738" s="325"/>
      <c r="CA738" s="325"/>
      <c r="CB738" s="325"/>
      <c r="CC738" s="325"/>
      <c r="CD738" s="325"/>
      <c r="CE738" s="325"/>
      <c r="CF738" s="325"/>
      <c r="CG738" s="325"/>
      <c r="CH738" s="325"/>
    </row>
    <row r="739" spans="1:86" s="323" customFormat="1" x14ac:dyDescent="0.25">
      <c r="A739" s="102"/>
      <c r="B739" s="102"/>
      <c r="C739" s="102"/>
      <c r="D739" s="102"/>
      <c r="E739" s="102"/>
      <c r="F739" s="102"/>
      <c r="G739" s="102"/>
      <c r="AH739" s="324"/>
      <c r="AI739" s="324"/>
      <c r="AP739" s="324"/>
      <c r="AQ739" s="324"/>
      <c r="BD739" s="324"/>
      <c r="BE739" s="324"/>
      <c r="BF739" s="324"/>
      <c r="BG739" s="324"/>
      <c r="BH739" s="324"/>
      <c r="BI739" s="324"/>
      <c r="BJ739" s="324"/>
      <c r="BK739" s="324"/>
      <c r="BL739" s="324"/>
      <c r="BM739" s="324"/>
      <c r="BN739" s="324"/>
      <c r="BO739" s="324"/>
      <c r="BW739" s="325"/>
      <c r="BX739" s="325"/>
      <c r="BY739" s="325"/>
      <c r="BZ739" s="325"/>
      <c r="CA739" s="325"/>
      <c r="CB739" s="325"/>
      <c r="CC739" s="325"/>
      <c r="CD739" s="325"/>
      <c r="CE739" s="325"/>
      <c r="CF739" s="325"/>
      <c r="CG739" s="325"/>
      <c r="CH739" s="325"/>
    </row>
    <row r="740" spans="1:86" s="323" customFormat="1" x14ac:dyDescent="0.25">
      <c r="A740" s="102"/>
      <c r="B740" s="102"/>
      <c r="C740" s="102"/>
      <c r="D740" s="102"/>
      <c r="E740" s="102"/>
      <c r="F740" s="102"/>
      <c r="G740" s="102"/>
      <c r="AH740" s="324"/>
      <c r="AI740" s="324"/>
      <c r="AP740" s="324"/>
      <c r="AQ740" s="324"/>
      <c r="BD740" s="324"/>
      <c r="BE740" s="324"/>
      <c r="BF740" s="324"/>
      <c r="BG740" s="324"/>
      <c r="BH740" s="324"/>
      <c r="BI740" s="324"/>
      <c r="BJ740" s="324"/>
      <c r="BK740" s="324"/>
      <c r="BL740" s="324"/>
      <c r="BM740" s="324"/>
      <c r="BN740" s="324"/>
      <c r="BO740" s="324"/>
      <c r="BW740" s="325"/>
      <c r="BX740" s="325"/>
      <c r="BY740" s="325"/>
      <c r="BZ740" s="325"/>
      <c r="CA740" s="325"/>
      <c r="CB740" s="325"/>
      <c r="CC740" s="325"/>
      <c r="CD740" s="325"/>
      <c r="CE740" s="325"/>
      <c r="CF740" s="325"/>
      <c r="CG740" s="325"/>
      <c r="CH740" s="325"/>
    </row>
    <row r="741" spans="1:86" s="323" customFormat="1" x14ac:dyDescent="0.25">
      <c r="A741" s="102"/>
      <c r="B741" s="102"/>
      <c r="C741" s="102"/>
      <c r="D741" s="102"/>
      <c r="E741" s="102"/>
      <c r="F741" s="102"/>
      <c r="G741" s="102"/>
      <c r="AH741" s="324"/>
      <c r="AI741" s="324"/>
      <c r="AP741" s="324"/>
      <c r="AQ741" s="324"/>
      <c r="BD741" s="324"/>
      <c r="BE741" s="324"/>
      <c r="BF741" s="324"/>
      <c r="BG741" s="324"/>
      <c r="BH741" s="324"/>
      <c r="BI741" s="324"/>
      <c r="BJ741" s="324"/>
      <c r="BK741" s="324"/>
      <c r="BL741" s="324"/>
      <c r="BM741" s="324"/>
      <c r="BN741" s="324"/>
      <c r="BO741" s="324"/>
      <c r="BW741" s="325"/>
      <c r="BX741" s="325"/>
      <c r="BY741" s="325"/>
      <c r="BZ741" s="325"/>
      <c r="CA741" s="325"/>
      <c r="CB741" s="325"/>
      <c r="CC741" s="325"/>
      <c r="CD741" s="325"/>
      <c r="CE741" s="325"/>
      <c r="CF741" s="325"/>
      <c r="CG741" s="325"/>
      <c r="CH741" s="325"/>
    </row>
    <row r="742" spans="1:86" s="323" customFormat="1" x14ac:dyDescent="0.25">
      <c r="A742" s="102"/>
      <c r="B742" s="102"/>
      <c r="C742" s="102"/>
      <c r="D742" s="102"/>
      <c r="E742" s="102"/>
      <c r="F742" s="102"/>
      <c r="G742" s="102"/>
      <c r="AH742" s="324"/>
      <c r="AI742" s="324"/>
      <c r="AP742" s="324"/>
      <c r="AQ742" s="324"/>
      <c r="BD742" s="324"/>
      <c r="BE742" s="324"/>
      <c r="BF742" s="324"/>
      <c r="BG742" s="324"/>
      <c r="BH742" s="324"/>
      <c r="BI742" s="324"/>
      <c r="BJ742" s="324"/>
      <c r="BK742" s="324"/>
      <c r="BL742" s="324"/>
      <c r="BM742" s="324"/>
      <c r="BN742" s="324"/>
      <c r="BO742" s="324"/>
      <c r="BW742" s="325"/>
      <c r="BX742" s="325"/>
      <c r="BY742" s="325"/>
      <c r="BZ742" s="325"/>
      <c r="CA742" s="325"/>
      <c r="CB742" s="325"/>
      <c r="CC742" s="325"/>
      <c r="CD742" s="325"/>
      <c r="CE742" s="325"/>
      <c r="CF742" s="325"/>
      <c r="CG742" s="325"/>
      <c r="CH742" s="325"/>
    </row>
    <row r="743" spans="1:86" s="323" customFormat="1" x14ac:dyDescent="0.25">
      <c r="A743" s="102"/>
      <c r="B743" s="102"/>
      <c r="C743" s="102"/>
      <c r="D743" s="102"/>
      <c r="E743" s="102"/>
      <c r="F743" s="102"/>
      <c r="G743" s="102"/>
      <c r="AH743" s="324"/>
      <c r="AI743" s="324"/>
      <c r="AP743" s="324"/>
      <c r="AQ743" s="324"/>
      <c r="BD743" s="324"/>
      <c r="BE743" s="324"/>
      <c r="BF743" s="324"/>
      <c r="BG743" s="324"/>
      <c r="BH743" s="324"/>
      <c r="BI743" s="324"/>
      <c r="BJ743" s="324"/>
      <c r="BK743" s="324"/>
      <c r="BL743" s="324"/>
      <c r="BM743" s="324"/>
      <c r="BN743" s="324"/>
      <c r="BO743" s="324"/>
      <c r="BW743" s="325"/>
      <c r="BX743" s="325"/>
      <c r="BY743" s="325"/>
      <c r="BZ743" s="325"/>
      <c r="CA743" s="325"/>
      <c r="CB743" s="325"/>
      <c r="CC743" s="325"/>
      <c r="CD743" s="325"/>
      <c r="CE743" s="325"/>
      <c r="CF743" s="325"/>
      <c r="CG743" s="325"/>
      <c r="CH743" s="325"/>
    </row>
    <row r="744" spans="1:86" s="323" customFormat="1" x14ac:dyDescent="0.25">
      <c r="A744" s="102"/>
      <c r="B744" s="102"/>
      <c r="C744" s="102"/>
      <c r="D744" s="102"/>
      <c r="E744" s="102"/>
      <c r="F744" s="102"/>
      <c r="G744" s="102"/>
      <c r="AH744" s="324"/>
      <c r="AI744" s="324"/>
      <c r="AP744" s="324"/>
      <c r="AQ744" s="324"/>
      <c r="BD744" s="324"/>
      <c r="BE744" s="324"/>
      <c r="BF744" s="324"/>
      <c r="BG744" s="324"/>
      <c r="BH744" s="324"/>
      <c r="BI744" s="324"/>
      <c r="BJ744" s="324"/>
      <c r="BK744" s="324"/>
      <c r="BL744" s="324"/>
      <c r="BM744" s="324"/>
      <c r="BN744" s="324"/>
      <c r="BO744" s="324"/>
      <c r="BW744" s="325"/>
      <c r="BX744" s="325"/>
      <c r="BY744" s="325"/>
      <c r="BZ744" s="325"/>
      <c r="CA744" s="325"/>
      <c r="CB744" s="325"/>
      <c r="CC744" s="325"/>
      <c r="CD744" s="325"/>
      <c r="CE744" s="325"/>
      <c r="CF744" s="325"/>
      <c r="CG744" s="325"/>
      <c r="CH744" s="325"/>
    </row>
    <row r="745" spans="1:86" s="323" customFormat="1" x14ac:dyDescent="0.25">
      <c r="A745" s="102"/>
      <c r="B745" s="102"/>
      <c r="C745" s="102"/>
      <c r="D745" s="102"/>
      <c r="E745" s="102"/>
      <c r="F745" s="102"/>
      <c r="G745" s="102"/>
      <c r="AH745" s="324"/>
      <c r="AI745" s="324"/>
      <c r="AP745" s="324"/>
      <c r="AQ745" s="324"/>
      <c r="BD745" s="324"/>
      <c r="BE745" s="324"/>
      <c r="BF745" s="324"/>
      <c r="BG745" s="324"/>
      <c r="BH745" s="324"/>
      <c r="BI745" s="324"/>
      <c r="BJ745" s="324"/>
      <c r="BK745" s="324"/>
      <c r="BL745" s="324"/>
      <c r="BM745" s="324"/>
      <c r="BN745" s="324"/>
      <c r="BO745" s="324"/>
      <c r="BW745" s="325"/>
      <c r="BX745" s="325"/>
      <c r="BY745" s="325"/>
      <c r="BZ745" s="325"/>
      <c r="CA745" s="325"/>
      <c r="CB745" s="325"/>
      <c r="CC745" s="325"/>
      <c r="CD745" s="325"/>
      <c r="CE745" s="325"/>
      <c r="CF745" s="325"/>
      <c r="CG745" s="325"/>
      <c r="CH745" s="325"/>
    </row>
    <row r="746" spans="1:86" s="323" customFormat="1" x14ac:dyDescent="0.25">
      <c r="A746" s="102"/>
      <c r="B746" s="102"/>
      <c r="C746" s="102"/>
      <c r="D746" s="102"/>
      <c r="E746" s="102"/>
      <c r="F746" s="102"/>
      <c r="G746" s="102"/>
      <c r="AH746" s="324"/>
      <c r="AI746" s="324"/>
      <c r="AP746" s="324"/>
      <c r="AQ746" s="324"/>
      <c r="BD746" s="324"/>
      <c r="BE746" s="324"/>
      <c r="BF746" s="324"/>
      <c r="BG746" s="324"/>
      <c r="BH746" s="324"/>
      <c r="BI746" s="324"/>
      <c r="BJ746" s="324"/>
      <c r="BK746" s="324"/>
      <c r="BL746" s="324"/>
      <c r="BM746" s="324"/>
      <c r="BN746" s="324"/>
      <c r="BO746" s="324"/>
      <c r="BW746" s="325"/>
      <c r="BX746" s="325"/>
      <c r="BY746" s="325"/>
      <c r="BZ746" s="325"/>
      <c r="CA746" s="325"/>
      <c r="CB746" s="325"/>
      <c r="CC746" s="325"/>
      <c r="CD746" s="325"/>
      <c r="CE746" s="325"/>
      <c r="CF746" s="325"/>
      <c r="CG746" s="325"/>
      <c r="CH746" s="325"/>
    </row>
    <row r="747" spans="1:86" s="323" customFormat="1" x14ac:dyDescent="0.25">
      <c r="A747" s="102"/>
      <c r="B747" s="102"/>
      <c r="C747" s="102"/>
      <c r="D747" s="102"/>
      <c r="E747" s="102"/>
      <c r="F747" s="102"/>
      <c r="G747" s="102"/>
      <c r="AH747" s="324"/>
      <c r="AI747" s="324"/>
      <c r="AP747" s="324"/>
      <c r="AQ747" s="324"/>
      <c r="BD747" s="324"/>
      <c r="BE747" s="324"/>
      <c r="BF747" s="324"/>
      <c r="BG747" s="324"/>
      <c r="BH747" s="324"/>
      <c r="BI747" s="324"/>
      <c r="BJ747" s="324"/>
      <c r="BK747" s="324"/>
      <c r="BL747" s="324"/>
      <c r="BM747" s="324"/>
      <c r="BN747" s="324"/>
      <c r="BO747" s="324"/>
      <c r="BW747" s="325"/>
      <c r="BX747" s="325"/>
      <c r="BY747" s="325"/>
      <c r="BZ747" s="325"/>
      <c r="CA747" s="325"/>
      <c r="CB747" s="325"/>
      <c r="CC747" s="325"/>
      <c r="CD747" s="325"/>
      <c r="CE747" s="325"/>
      <c r="CF747" s="325"/>
      <c r="CG747" s="325"/>
      <c r="CH747" s="325"/>
    </row>
    <row r="748" spans="1:86" s="323" customFormat="1" x14ac:dyDescent="0.25">
      <c r="A748" s="102"/>
      <c r="B748" s="102"/>
      <c r="C748" s="102"/>
      <c r="D748" s="102"/>
      <c r="E748" s="102"/>
      <c r="F748" s="102"/>
      <c r="G748" s="102"/>
      <c r="AH748" s="324"/>
      <c r="AI748" s="324"/>
      <c r="AP748" s="324"/>
      <c r="AQ748" s="324"/>
      <c r="BD748" s="324"/>
      <c r="BE748" s="324"/>
      <c r="BF748" s="324"/>
      <c r="BG748" s="324"/>
      <c r="BH748" s="324"/>
      <c r="BI748" s="324"/>
      <c r="BJ748" s="324"/>
      <c r="BK748" s="324"/>
      <c r="BL748" s="324"/>
      <c r="BM748" s="324"/>
      <c r="BN748" s="324"/>
      <c r="BO748" s="324"/>
      <c r="BW748" s="325"/>
      <c r="BX748" s="325"/>
      <c r="BY748" s="325"/>
      <c r="BZ748" s="325"/>
      <c r="CA748" s="325"/>
      <c r="CB748" s="325"/>
      <c r="CC748" s="325"/>
      <c r="CD748" s="325"/>
      <c r="CE748" s="325"/>
      <c r="CF748" s="325"/>
      <c r="CG748" s="325"/>
      <c r="CH748" s="325"/>
    </row>
    <row r="749" spans="1:86" s="323" customFormat="1" x14ac:dyDescent="0.25">
      <c r="A749" s="102"/>
      <c r="B749" s="102"/>
      <c r="C749" s="102"/>
      <c r="D749" s="102"/>
      <c r="E749" s="102"/>
      <c r="F749" s="102"/>
      <c r="G749" s="102"/>
      <c r="AH749" s="324"/>
      <c r="AI749" s="324"/>
      <c r="AP749" s="324"/>
      <c r="AQ749" s="324"/>
      <c r="BD749" s="324"/>
      <c r="BE749" s="324"/>
      <c r="BF749" s="324"/>
      <c r="BG749" s="324"/>
      <c r="BH749" s="324"/>
      <c r="BI749" s="324"/>
      <c r="BJ749" s="324"/>
      <c r="BK749" s="324"/>
      <c r="BL749" s="324"/>
      <c r="BM749" s="324"/>
      <c r="BN749" s="324"/>
      <c r="BO749" s="324"/>
      <c r="BW749" s="325"/>
      <c r="BX749" s="325"/>
      <c r="BY749" s="325"/>
      <c r="BZ749" s="325"/>
      <c r="CA749" s="325"/>
      <c r="CB749" s="325"/>
      <c r="CC749" s="325"/>
      <c r="CD749" s="325"/>
      <c r="CE749" s="325"/>
      <c r="CF749" s="325"/>
      <c r="CG749" s="325"/>
      <c r="CH749" s="325"/>
    </row>
    <row r="750" spans="1:86" s="323" customFormat="1" x14ac:dyDescent="0.25">
      <c r="A750" s="102"/>
      <c r="B750" s="102"/>
      <c r="C750" s="102"/>
      <c r="D750" s="102"/>
      <c r="E750" s="102"/>
      <c r="F750" s="102"/>
      <c r="G750" s="102"/>
      <c r="AH750" s="324"/>
      <c r="AI750" s="324"/>
      <c r="AP750" s="324"/>
      <c r="AQ750" s="324"/>
      <c r="BD750" s="324"/>
      <c r="BE750" s="324"/>
      <c r="BF750" s="324"/>
      <c r="BG750" s="324"/>
      <c r="BH750" s="324"/>
      <c r="BI750" s="324"/>
      <c r="BJ750" s="324"/>
      <c r="BK750" s="324"/>
      <c r="BL750" s="324"/>
      <c r="BM750" s="324"/>
      <c r="BN750" s="324"/>
      <c r="BO750" s="324"/>
      <c r="BW750" s="325"/>
      <c r="BX750" s="325"/>
      <c r="BY750" s="325"/>
      <c r="BZ750" s="325"/>
      <c r="CA750" s="325"/>
      <c r="CB750" s="325"/>
      <c r="CC750" s="325"/>
      <c r="CD750" s="325"/>
      <c r="CE750" s="325"/>
      <c r="CF750" s="325"/>
      <c r="CG750" s="325"/>
      <c r="CH750" s="325"/>
    </row>
    <row r="751" spans="1:86" s="323" customFormat="1" x14ac:dyDescent="0.25">
      <c r="A751" s="102"/>
      <c r="B751" s="102"/>
      <c r="C751" s="102"/>
      <c r="D751" s="102"/>
      <c r="E751" s="102"/>
      <c r="F751" s="102"/>
      <c r="G751" s="102"/>
      <c r="AH751" s="324"/>
      <c r="AI751" s="324"/>
      <c r="AP751" s="324"/>
      <c r="AQ751" s="324"/>
      <c r="BD751" s="324"/>
      <c r="BE751" s="324"/>
      <c r="BF751" s="324"/>
      <c r="BG751" s="324"/>
      <c r="BH751" s="324"/>
      <c r="BI751" s="324"/>
      <c r="BJ751" s="324"/>
      <c r="BK751" s="324"/>
      <c r="BL751" s="324"/>
      <c r="BM751" s="324"/>
      <c r="BN751" s="324"/>
      <c r="BO751" s="324"/>
      <c r="BW751" s="325"/>
      <c r="BX751" s="325"/>
      <c r="BY751" s="325"/>
      <c r="BZ751" s="325"/>
      <c r="CA751" s="325"/>
      <c r="CB751" s="325"/>
      <c r="CC751" s="325"/>
      <c r="CD751" s="325"/>
      <c r="CE751" s="325"/>
      <c r="CF751" s="325"/>
      <c r="CG751" s="325"/>
      <c r="CH751" s="325"/>
    </row>
    <row r="752" spans="1:86" s="323" customFormat="1" x14ac:dyDescent="0.25">
      <c r="A752" s="102"/>
      <c r="B752" s="102"/>
      <c r="C752" s="102"/>
      <c r="D752" s="102"/>
      <c r="E752" s="102"/>
      <c r="F752" s="102"/>
      <c r="G752" s="102"/>
      <c r="AH752" s="324"/>
      <c r="AI752" s="324"/>
      <c r="AP752" s="324"/>
      <c r="AQ752" s="324"/>
      <c r="BD752" s="324"/>
      <c r="BE752" s="324"/>
      <c r="BF752" s="324"/>
      <c r="BG752" s="324"/>
      <c r="BH752" s="324"/>
      <c r="BI752" s="324"/>
      <c r="BJ752" s="324"/>
      <c r="BK752" s="324"/>
      <c r="BL752" s="324"/>
      <c r="BM752" s="324"/>
      <c r="BN752" s="324"/>
      <c r="BO752" s="324"/>
      <c r="BW752" s="325"/>
      <c r="BX752" s="325"/>
      <c r="BY752" s="325"/>
      <c r="BZ752" s="325"/>
      <c r="CA752" s="325"/>
      <c r="CB752" s="325"/>
      <c r="CC752" s="325"/>
      <c r="CD752" s="325"/>
      <c r="CE752" s="325"/>
      <c r="CF752" s="325"/>
      <c r="CG752" s="325"/>
      <c r="CH752" s="325"/>
    </row>
    <row r="753" spans="1:86" s="323" customFormat="1" x14ac:dyDescent="0.25">
      <c r="A753" s="102"/>
      <c r="B753" s="102"/>
      <c r="C753" s="102"/>
      <c r="D753" s="102"/>
      <c r="E753" s="102"/>
      <c r="F753" s="102"/>
      <c r="G753" s="102"/>
      <c r="AH753" s="324"/>
      <c r="AI753" s="324"/>
      <c r="AP753" s="324"/>
      <c r="AQ753" s="324"/>
      <c r="BD753" s="324"/>
      <c r="BE753" s="324"/>
      <c r="BF753" s="324"/>
      <c r="BG753" s="324"/>
      <c r="BH753" s="324"/>
      <c r="BI753" s="324"/>
      <c r="BJ753" s="324"/>
      <c r="BK753" s="324"/>
      <c r="BL753" s="324"/>
      <c r="BM753" s="324"/>
      <c r="BN753" s="324"/>
      <c r="BO753" s="324"/>
      <c r="BW753" s="325"/>
      <c r="BX753" s="325"/>
      <c r="BY753" s="325"/>
      <c r="BZ753" s="325"/>
      <c r="CA753" s="325"/>
      <c r="CB753" s="325"/>
      <c r="CC753" s="325"/>
      <c r="CD753" s="325"/>
      <c r="CE753" s="325"/>
      <c r="CF753" s="325"/>
      <c r="CG753" s="325"/>
      <c r="CH753" s="325"/>
    </row>
    <row r="754" spans="1:86" s="323" customFormat="1" x14ac:dyDescent="0.25">
      <c r="A754" s="102"/>
      <c r="B754" s="102"/>
      <c r="C754" s="102"/>
      <c r="D754" s="102"/>
      <c r="E754" s="102"/>
      <c r="F754" s="102"/>
      <c r="G754" s="102"/>
      <c r="AH754" s="324"/>
      <c r="AI754" s="324"/>
      <c r="AP754" s="324"/>
      <c r="AQ754" s="324"/>
      <c r="BD754" s="324"/>
      <c r="BE754" s="324"/>
      <c r="BF754" s="324"/>
      <c r="BG754" s="324"/>
      <c r="BH754" s="324"/>
      <c r="BI754" s="324"/>
      <c r="BJ754" s="324"/>
      <c r="BK754" s="324"/>
      <c r="BL754" s="324"/>
      <c r="BM754" s="324"/>
      <c r="BN754" s="324"/>
      <c r="BO754" s="324"/>
      <c r="BW754" s="325"/>
      <c r="BX754" s="325"/>
      <c r="BY754" s="325"/>
      <c r="BZ754" s="325"/>
      <c r="CA754" s="325"/>
      <c r="CB754" s="325"/>
      <c r="CC754" s="325"/>
      <c r="CD754" s="325"/>
      <c r="CE754" s="325"/>
      <c r="CF754" s="325"/>
      <c r="CG754" s="325"/>
      <c r="CH754" s="325"/>
    </row>
    <row r="755" spans="1:86" s="323" customFormat="1" x14ac:dyDescent="0.25">
      <c r="A755" s="102"/>
      <c r="B755" s="102"/>
      <c r="C755" s="102"/>
      <c r="D755" s="102"/>
      <c r="E755" s="102"/>
      <c r="F755" s="102"/>
      <c r="G755" s="102"/>
      <c r="AH755" s="324"/>
      <c r="AI755" s="324"/>
      <c r="AP755" s="324"/>
      <c r="AQ755" s="324"/>
      <c r="BD755" s="324"/>
      <c r="BE755" s="324"/>
      <c r="BF755" s="324"/>
      <c r="BG755" s="324"/>
      <c r="BH755" s="324"/>
      <c r="BI755" s="324"/>
      <c r="BJ755" s="324"/>
      <c r="BK755" s="324"/>
      <c r="BL755" s="324"/>
      <c r="BM755" s="324"/>
      <c r="BN755" s="324"/>
      <c r="BO755" s="324"/>
      <c r="BW755" s="325"/>
      <c r="BX755" s="325"/>
      <c r="BY755" s="325"/>
      <c r="BZ755" s="325"/>
      <c r="CA755" s="325"/>
      <c r="CB755" s="325"/>
      <c r="CC755" s="325"/>
      <c r="CD755" s="325"/>
      <c r="CE755" s="325"/>
      <c r="CF755" s="325"/>
      <c r="CG755" s="325"/>
      <c r="CH755" s="325"/>
    </row>
    <row r="756" spans="1:86" s="323" customFormat="1" x14ac:dyDescent="0.25">
      <c r="A756" s="102"/>
      <c r="B756" s="102"/>
      <c r="C756" s="102"/>
      <c r="D756" s="102"/>
      <c r="E756" s="102"/>
      <c r="F756" s="102"/>
      <c r="G756" s="102"/>
      <c r="AH756" s="324"/>
      <c r="AI756" s="324"/>
      <c r="AP756" s="324"/>
      <c r="AQ756" s="324"/>
      <c r="BD756" s="324"/>
      <c r="BE756" s="324"/>
      <c r="BF756" s="324"/>
      <c r="BG756" s="324"/>
      <c r="BH756" s="324"/>
      <c r="BI756" s="324"/>
      <c r="BJ756" s="324"/>
      <c r="BK756" s="324"/>
      <c r="BL756" s="324"/>
      <c r="BM756" s="324"/>
      <c r="BN756" s="324"/>
      <c r="BO756" s="324"/>
      <c r="BW756" s="325"/>
      <c r="BX756" s="325"/>
      <c r="BY756" s="325"/>
      <c r="BZ756" s="325"/>
      <c r="CA756" s="325"/>
      <c r="CB756" s="325"/>
      <c r="CC756" s="325"/>
      <c r="CD756" s="325"/>
      <c r="CE756" s="325"/>
      <c r="CF756" s="325"/>
      <c r="CG756" s="325"/>
      <c r="CH756" s="325"/>
    </row>
    <row r="757" spans="1:86" s="323" customFormat="1" x14ac:dyDescent="0.25">
      <c r="A757" s="102"/>
      <c r="B757" s="102"/>
      <c r="C757" s="102"/>
      <c r="D757" s="102"/>
      <c r="E757" s="102"/>
      <c r="F757" s="102"/>
      <c r="G757" s="102"/>
      <c r="AH757" s="324"/>
      <c r="AI757" s="324"/>
      <c r="AP757" s="324"/>
      <c r="AQ757" s="324"/>
      <c r="BD757" s="324"/>
      <c r="BE757" s="324"/>
      <c r="BF757" s="324"/>
      <c r="BG757" s="324"/>
      <c r="BH757" s="324"/>
      <c r="BI757" s="324"/>
      <c r="BJ757" s="324"/>
      <c r="BK757" s="324"/>
      <c r="BL757" s="324"/>
      <c r="BM757" s="324"/>
      <c r="BN757" s="324"/>
      <c r="BO757" s="324"/>
      <c r="BW757" s="325"/>
      <c r="BX757" s="325"/>
      <c r="BY757" s="325"/>
      <c r="BZ757" s="325"/>
      <c r="CA757" s="325"/>
      <c r="CB757" s="325"/>
      <c r="CC757" s="325"/>
      <c r="CD757" s="325"/>
      <c r="CE757" s="325"/>
      <c r="CF757" s="325"/>
      <c r="CG757" s="325"/>
      <c r="CH757" s="325"/>
    </row>
    <row r="758" spans="1:86" s="323" customFormat="1" x14ac:dyDescent="0.25">
      <c r="A758" s="102"/>
      <c r="B758" s="102"/>
      <c r="C758" s="102"/>
      <c r="D758" s="102"/>
      <c r="E758" s="102"/>
      <c r="F758" s="102"/>
      <c r="G758" s="102"/>
      <c r="AH758" s="324"/>
      <c r="AI758" s="324"/>
      <c r="AP758" s="324"/>
      <c r="AQ758" s="324"/>
      <c r="BD758" s="324"/>
      <c r="BE758" s="324"/>
      <c r="BF758" s="324"/>
      <c r="BG758" s="324"/>
      <c r="BH758" s="324"/>
      <c r="BI758" s="324"/>
      <c r="BJ758" s="324"/>
      <c r="BK758" s="324"/>
      <c r="BL758" s="324"/>
      <c r="BM758" s="324"/>
      <c r="BN758" s="324"/>
      <c r="BO758" s="324"/>
      <c r="BW758" s="325"/>
      <c r="BX758" s="325"/>
      <c r="BY758" s="325"/>
      <c r="BZ758" s="325"/>
      <c r="CA758" s="325"/>
      <c r="CB758" s="325"/>
      <c r="CC758" s="325"/>
      <c r="CD758" s="325"/>
      <c r="CE758" s="325"/>
      <c r="CF758" s="325"/>
      <c r="CG758" s="325"/>
      <c r="CH758" s="325"/>
    </row>
    <row r="759" spans="1:86" s="323" customFormat="1" x14ac:dyDescent="0.25">
      <c r="A759" s="102"/>
      <c r="B759" s="102"/>
      <c r="C759" s="102"/>
      <c r="D759" s="102"/>
      <c r="E759" s="102"/>
      <c r="F759" s="102"/>
      <c r="G759" s="102"/>
      <c r="AH759" s="324"/>
      <c r="AI759" s="324"/>
      <c r="AP759" s="324"/>
      <c r="AQ759" s="324"/>
      <c r="BD759" s="324"/>
      <c r="BE759" s="324"/>
      <c r="BF759" s="324"/>
      <c r="BG759" s="324"/>
      <c r="BH759" s="324"/>
      <c r="BI759" s="324"/>
      <c r="BJ759" s="324"/>
      <c r="BK759" s="324"/>
      <c r="BL759" s="324"/>
      <c r="BM759" s="324"/>
      <c r="BN759" s="324"/>
      <c r="BO759" s="324"/>
      <c r="BW759" s="325"/>
      <c r="BX759" s="325"/>
      <c r="BY759" s="325"/>
      <c r="BZ759" s="325"/>
      <c r="CA759" s="325"/>
      <c r="CB759" s="325"/>
      <c r="CC759" s="325"/>
      <c r="CD759" s="325"/>
      <c r="CE759" s="325"/>
      <c r="CF759" s="325"/>
      <c r="CG759" s="325"/>
      <c r="CH759" s="325"/>
    </row>
    <row r="760" spans="1:86" s="323" customFormat="1" x14ac:dyDescent="0.25">
      <c r="A760" s="102"/>
      <c r="B760" s="102"/>
      <c r="C760" s="102"/>
      <c r="D760" s="102"/>
      <c r="E760" s="102"/>
      <c r="F760" s="102"/>
      <c r="G760" s="102"/>
      <c r="AH760" s="324"/>
      <c r="AI760" s="324"/>
      <c r="AP760" s="324"/>
      <c r="AQ760" s="324"/>
      <c r="BD760" s="324"/>
      <c r="BE760" s="324"/>
      <c r="BF760" s="324"/>
      <c r="BG760" s="324"/>
      <c r="BH760" s="324"/>
      <c r="BI760" s="324"/>
      <c r="BJ760" s="324"/>
      <c r="BK760" s="324"/>
      <c r="BL760" s="324"/>
      <c r="BM760" s="324"/>
      <c r="BN760" s="324"/>
      <c r="BO760" s="324"/>
      <c r="BW760" s="325"/>
      <c r="BX760" s="325"/>
      <c r="BY760" s="325"/>
      <c r="BZ760" s="325"/>
      <c r="CA760" s="325"/>
      <c r="CB760" s="325"/>
      <c r="CC760" s="325"/>
      <c r="CD760" s="325"/>
      <c r="CE760" s="325"/>
      <c r="CF760" s="325"/>
      <c r="CG760" s="325"/>
      <c r="CH760" s="325"/>
    </row>
    <row r="761" spans="1:86" s="323" customFormat="1" x14ac:dyDescent="0.25">
      <c r="A761" s="102"/>
      <c r="B761" s="102"/>
      <c r="C761" s="102"/>
      <c r="D761" s="102"/>
      <c r="E761" s="102"/>
      <c r="F761" s="102"/>
      <c r="G761" s="102"/>
      <c r="AH761" s="324"/>
      <c r="AI761" s="324"/>
      <c r="AP761" s="324"/>
      <c r="AQ761" s="324"/>
      <c r="BD761" s="324"/>
      <c r="BE761" s="324"/>
      <c r="BF761" s="324"/>
      <c r="BG761" s="324"/>
      <c r="BH761" s="324"/>
      <c r="BI761" s="324"/>
      <c r="BJ761" s="324"/>
      <c r="BK761" s="324"/>
      <c r="BL761" s="324"/>
      <c r="BM761" s="324"/>
      <c r="BN761" s="324"/>
      <c r="BO761" s="324"/>
      <c r="BW761" s="325"/>
      <c r="BX761" s="325"/>
      <c r="BY761" s="325"/>
      <c r="BZ761" s="325"/>
      <c r="CA761" s="325"/>
      <c r="CB761" s="325"/>
      <c r="CC761" s="325"/>
      <c r="CD761" s="325"/>
      <c r="CE761" s="325"/>
      <c r="CF761" s="325"/>
      <c r="CG761" s="325"/>
      <c r="CH761" s="325"/>
    </row>
    <row r="762" spans="1:86" s="323" customFormat="1" x14ac:dyDescent="0.25">
      <c r="A762" s="102"/>
      <c r="B762" s="102"/>
      <c r="C762" s="102"/>
      <c r="D762" s="102"/>
      <c r="E762" s="102"/>
      <c r="F762" s="102"/>
      <c r="G762" s="102"/>
      <c r="AH762" s="324"/>
      <c r="AI762" s="324"/>
      <c r="AP762" s="324"/>
      <c r="AQ762" s="324"/>
      <c r="BD762" s="324"/>
      <c r="BE762" s="324"/>
      <c r="BF762" s="324"/>
      <c r="BG762" s="324"/>
      <c r="BH762" s="324"/>
      <c r="BI762" s="324"/>
      <c r="BJ762" s="324"/>
      <c r="BK762" s="324"/>
      <c r="BL762" s="324"/>
      <c r="BM762" s="324"/>
      <c r="BN762" s="324"/>
      <c r="BO762" s="324"/>
      <c r="BW762" s="325"/>
      <c r="BX762" s="325"/>
      <c r="BY762" s="325"/>
      <c r="BZ762" s="325"/>
      <c r="CA762" s="325"/>
      <c r="CB762" s="325"/>
      <c r="CC762" s="325"/>
      <c r="CD762" s="325"/>
      <c r="CE762" s="325"/>
      <c r="CF762" s="325"/>
      <c r="CG762" s="325"/>
      <c r="CH762" s="325"/>
    </row>
    <row r="763" spans="1:86" s="323" customFormat="1" x14ac:dyDescent="0.25">
      <c r="A763" s="102"/>
      <c r="B763" s="102"/>
      <c r="C763" s="102"/>
      <c r="D763" s="102"/>
      <c r="E763" s="102"/>
      <c r="F763" s="102"/>
      <c r="G763" s="102"/>
      <c r="AH763" s="324"/>
      <c r="AI763" s="324"/>
      <c r="AP763" s="324"/>
      <c r="AQ763" s="324"/>
      <c r="BD763" s="324"/>
      <c r="BE763" s="324"/>
      <c r="BF763" s="324"/>
      <c r="BG763" s="324"/>
      <c r="BH763" s="324"/>
      <c r="BI763" s="324"/>
      <c r="BJ763" s="324"/>
      <c r="BK763" s="324"/>
      <c r="BL763" s="324"/>
      <c r="BM763" s="324"/>
      <c r="BN763" s="324"/>
      <c r="BO763" s="324"/>
      <c r="BW763" s="325"/>
      <c r="BX763" s="325"/>
      <c r="BY763" s="325"/>
      <c r="BZ763" s="325"/>
      <c r="CA763" s="325"/>
      <c r="CB763" s="325"/>
      <c r="CC763" s="325"/>
      <c r="CD763" s="325"/>
      <c r="CE763" s="325"/>
      <c r="CF763" s="325"/>
      <c r="CG763" s="325"/>
      <c r="CH763" s="325"/>
    </row>
    <row r="764" spans="1:86" s="323" customFormat="1" x14ac:dyDescent="0.25">
      <c r="A764" s="102"/>
      <c r="B764" s="102"/>
      <c r="C764" s="102"/>
      <c r="D764" s="102"/>
      <c r="E764" s="102"/>
      <c r="F764" s="102"/>
      <c r="G764" s="102"/>
      <c r="AH764" s="324"/>
      <c r="AI764" s="324"/>
      <c r="AP764" s="324"/>
      <c r="AQ764" s="324"/>
      <c r="BD764" s="324"/>
      <c r="BE764" s="324"/>
      <c r="BF764" s="324"/>
      <c r="BG764" s="324"/>
      <c r="BH764" s="324"/>
      <c r="BI764" s="324"/>
      <c r="BJ764" s="324"/>
      <c r="BK764" s="324"/>
      <c r="BL764" s="324"/>
      <c r="BM764" s="324"/>
      <c r="BN764" s="324"/>
      <c r="BO764" s="324"/>
      <c r="BW764" s="325"/>
      <c r="BX764" s="325"/>
      <c r="BY764" s="325"/>
      <c r="BZ764" s="325"/>
      <c r="CA764" s="325"/>
      <c r="CB764" s="325"/>
      <c r="CC764" s="325"/>
      <c r="CD764" s="325"/>
      <c r="CE764" s="325"/>
      <c r="CF764" s="325"/>
      <c r="CG764" s="325"/>
      <c r="CH764" s="325"/>
    </row>
    <row r="765" spans="1:86" s="323" customFormat="1" x14ac:dyDescent="0.25">
      <c r="A765" s="102"/>
      <c r="B765" s="102"/>
      <c r="C765" s="102"/>
      <c r="D765" s="102"/>
      <c r="E765" s="102"/>
      <c r="F765" s="102"/>
      <c r="G765" s="102"/>
      <c r="AH765" s="324"/>
      <c r="AI765" s="324"/>
      <c r="AP765" s="324"/>
      <c r="AQ765" s="324"/>
      <c r="BD765" s="324"/>
      <c r="BE765" s="324"/>
      <c r="BF765" s="324"/>
      <c r="BG765" s="324"/>
      <c r="BH765" s="324"/>
      <c r="BI765" s="324"/>
      <c r="BJ765" s="324"/>
      <c r="BK765" s="324"/>
      <c r="BL765" s="324"/>
      <c r="BM765" s="324"/>
      <c r="BN765" s="324"/>
      <c r="BO765" s="324"/>
      <c r="BW765" s="325"/>
      <c r="BX765" s="325"/>
      <c r="BY765" s="325"/>
      <c r="BZ765" s="325"/>
      <c r="CA765" s="325"/>
      <c r="CB765" s="325"/>
      <c r="CC765" s="325"/>
      <c r="CD765" s="325"/>
      <c r="CE765" s="325"/>
      <c r="CF765" s="325"/>
      <c r="CG765" s="325"/>
      <c r="CH765" s="325"/>
    </row>
    <row r="766" spans="1:86" s="323" customFormat="1" x14ac:dyDescent="0.25">
      <c r="A766" s="102"/>
      <c r="B766" s="102"/>
      <c r="C766" s="102"/>
      <c r="D766" s="102"/>
      <c r="E766" s="102"/>
      <c r="F766" s="102"/>
      <c r="G766" s="102"/>
      <c r="AH766" s="324"/>
      <c r="AI766" s="324"/>
      <c r="AP766" s="324"/>
      <c r="AQ766" s="324"/>
      <c r="BD766" s="324"/>
      <c r="BE766" s="324"/>
      <c r="BF766" s="324"/>
      <c r="BG766" s="324"/>
      <c r="BH766" s="324"/>
      <c r="BI766" s="324"/>
      <c r="BJ766" s="324"/>
      <c r="BK766" s="324"/>
      <c r="BL766" s="324"/>
      <c r="BM766" s="324"/>
      <c r="BN766" s="324"/>
      <c r="BO766" s="324"/>
      <c r="BW766" s="325"/>
      <c r="BX766" s="325"/>
      <c r="BY766" s="325"/>
      <c r="BZ766" s="325"/>
      <c r="CA766" s="325"/>
      <c r="CB766" s="325"/>
      <c r="CC766" s="325"/>
      <c r="CD766" s="325"/>
      <c r="CE766" s="325"/>
      <c r="CF766" s="325"/>
      <c r="CG766" s="325"/>
      <c r="CH766" s="325"/>
    </row>
    <row r="767" spans="1:86" s="323" customFormat="1" x14ac:dyDescent="0.25">
      <c r="A767" s="102"/>
      <c r="B767" s="102"/>
      <c r="C767" s="102"/>
      <c r="D767" s="102"/>
      <c r="E767" s="102"/>
      <c r="F767" s="102"/>
      <c r="G767" s="102"/>
      <c r="AH767" s="324"/>
      <c r="AI767" s="324"/>
      <c r="AP767" s="324"/>
      <c r="AQ767" s="324"/>
      <c r="BD767" s="324"/>
      <c r="BE767" s="324"/>
      <c r="BF767" s="324"/>
      <c r="BG767" s="324"/>
      <c r="BH767" s="324"/>
      <c r="BI767" s="324"/>
      <c r="BJ767" s="324"/>
      <c r="BK767" s="324"/>
      <c r="BL767" s="324"/>
      <c r="BM767" s="324"/>
      <c r="BN767" s="324"/>
      <c r="BO767" s="324"/>
      <c r="BW767" s="325"/>
      <c r="BX767" s="325"/>
      <c r="BY767" s="325"/>
      <c r="BZ767" s="325"/>
      <c r="CA767" s="325"/>
      <c r="CB767" s="325"/>
      <c r="CC767" s="325"/>
      <c r="CD767" s="325"/>
      <c r="CE767" s="325"/>
      <c r="CF767" s="325"/>
      <c r="CG767" s="325"/>
      <c r="CH767" s="325"/>
    </row>
    <row r="768" spans="1:86" s="323" customFormat="1" x14ac:dyDescent="0.25">
      <c r="A768" s="102"/>
      <c r="B768" s="102"/>
      <c r="C768" s="102"/>
      <c r="D768" s="102"/>
      <c r="E768" s="102"/>
      <c r="F768" s="102"/>
      <c r="G768" s="102"/>
      <c r="AH768" s="324"/>
      <c r="AI768" s="324"/>
      <c r="AP768" s="324"/>
      <c r="AQ768" s="324"/>
      <c r="BD768" s="324"/>
      <c r="BE768" s="324"/>
      <c r="BF768" s="324"/>
      <c r="BG768" s="324"/>
      <c r="BH768" s="324"/>
      <c r="BI768" s="324"/>
      <c r="BJ768" s="324"/>
      <c r="BK768" s="324"/>
      <c r="BL768" s="324"/>
      <c r="BM768" s="324"/>
      <c r="BN768" s="324"/>
      <c r="BO768" s="324"/>
      <c r="BW768" s="325"/>
      <c r="BX768" s="325"/>
      <c r="BY768" s="325"/>
      <c r="BZ768" s="325"/>
      <c r="CA768" s="325"/>
      <c r="CB768" s="325"/>
      <c r="CC768" s="325"/>
      <c r="CD768" s="325"/>
      <c r="CE768" s="325"/>
      <c r="CF768" s="325"/>
      <c r="CG768" s="325"/>
      <c r="CH768" s="325"/>
    </row>
    <row r="769" spans="1:86" s="323" customFormat="1" x14ac:dyDescent="0.25">
      <c r="A769" s="102"/>
      <c r="B769" s="102"/>
      <c r="C769" s="102"/>
      <c r="D769" s="102"/>
      <c r="E769" s="102"/>
      <c r="F769" s="102"/>
      <c r="G769" s="102"/>
      <c r="AH769" s="324"/>
      <c r="AI769" s="324"/>
      <c r="AP769" s="324"/>
      <c r="AQ769" s="324"/>
      <c r="BD769" s="324"/>
      <c r="BE769" s="324"/>
      <c r="BF769" s="324"/>
      <c r="BG769" s="324"/>
      <c r="BH769" s="324"/>
      <c r="BI769" s="324"/>
      <c r="BJ769" s="324"/>
      <c r="BK769" s="324"/>
      <c r="BL769" s="324"/>
      <c r="BM769" s="324"/>
      <c r="BN769" s="324"/>
      <c r="BO769" s="324"/>
      <c r="BW769" s="325"/>
      <c r="BX769" s="325"/>
      <c r="BY769" s="325"/>
      <c r="BZ769" s="325"/>
      <c r="CA769" s="325"/>
      <c r="CB769" s="325"/>
      <c r="CC769" s="325"/>
      <c r="CD769" s="325"/>
      <c r="CE769" s="325"/>
      <c r="CF769" s="325"/>
      <c r="CG769" s="325"/>
      <c r="CH769" s="325"/>
    </row>
    <row r="770" spans="1:86" s="323" customFormat="1" x14ac:dyDescent="0.25">
      <c r="A770" s="102"/>
      <c r="B770" s="102"/>
      <c r="C770" s="102"/>
      <c r="D770" s="102"/>
      <c r="E770" s="102"/>
      <c r="F770" s="102"/>
      <c r="G770" s="102"/>
      <c r="AH770" s="324"/>
      <c r="AI770" s="324"/>
      <c r="AP770" s="324"/>
      <c r="AQ770" s="324"/>
      <c r="BD770" s="324"/>
      <c r="BE770" s="324"/>
      <c r="BF770" s="324"/>
      <c r="BG770" s="324"/>
      <c r="BH770" s="324"/>
      <c r="BI770" s="324"/>
      <c r="BJ770" s="324"/>
      <c r="BK770" s="324"/>
      <c r="BL770" s="324"/>
      <c r="BM770" s="324"/>
      <c r="BN770" s="324"/>
      <c r="BO770" s="324"/>
      <c r="BW770" s="325"/>
      <c r="BX770" s="325"/>
      <c r="BY770" s="325"/>
      <c r="BZ770" s="325"/>
      <c r="CA770" s="325"/>
      <c r="CB770" s="325"/>
      <c r="CC770" s="325"/>
      <c r="CD770" s="325"/>
      <c r="CE770" s="325"/>
      <c r="CF770" s="325"/>
      <c r="CG770" s="325"/>
      <c r="CH770" s="325"/>
    </row>
    <row r="771" spans="1:86" s="323" customFormat="1" x14ac:dyDescent="0.25">
      <c r="A771" s="102"/>
      <c r="B771" s="102"/>
      <c r="C771" s="102"/>
      <c r="D771" s="102"/>
      <c r="E771" s="102"/>
      <c r="F771" s="102"/>
      <c r="G771" s="102"/>
      <c r="AH771" s="324"/>
      <c r="AI771" s="324"/>
      <c r="AP771" s="324"/>
      <c r="AQ771" s="324"/>
      <c r="BD771" s="324"/>
      <c r="BE771" s="324"/>
      <c r="BF771" s="324"/>
      <c r="BG771" s="324"/>
      <c r="BH771" s="324"/>
      <c r="BI771" s="324"/>
      <c r="BJ771" s="324"/>
      <c r="BK771" s="324"/>
      <c r="BL771" s="324"/>
      <c r="BM771" s="324"/>
      <c r="BN771" s="324"/>
      <c r="BO771" s="324"/>
      <c r="BW771" s="325"/>
      <c r="BX771" s="325"/>
      <c r="BY771" s="325"/>
      <c r="BZ771" s="325"/>
      <c r="CA771" s="325"/>
      <c r="CB771" s="325"/>
      <c r="CC771" s="325"/>
      <c r="CD771" s="325"/>
      <c r="CE771" s="325"/>
      <c r="CF771" s="325"/>
      <c r="CG771" s="325"/>
      <c r="CH771" s="325"/>
    </row>
    <row r="772" spans="1:86" s="323" customFormat="1" x14ac:dyDescent="0.25">
      <c r="A772" s="102"/>
      <c r="B772" s="102"/>
      <c r="C772" s="102"/>
      <c r="D772" s="102"/>
      <c r="E772" s="102"/>
      <c r="F772" s="102"/>
      <c r="G772" s="102"/>
      <c r="AH772" s="324"/>
      <c r="AI772" s="324"/>
      <c r="AP772" s="324"/>
      <c r="AQ772" s="324"/>
      <c r="BD772" s="324"/>
      <c r="BE772" s="324"/>
      <c r="BF772" s="324"/>
      <c r="BG772" s="324"/>
      <c r="BH772" s="324"/>
      <c r="BI772" s="324"/>
      <c r="BJ772" s="324"/>
      <c r="BK772" s="324"/>
      <c r="BL772" s="324"/>
      <c r="BM772" s="324"/>
      <c r="BN772" s="324"/>
      <c r="BO772" s="324"/>
      <c r="BW772" s="325"/>
      <c r="BX772" s="325"/>
      <c r="BY772" s="325"/>
      <c r="BZ772" s="325"/>
      <c r="CA772" s="325"/>
      <c r="CB772" s="325"/>
      <c r="CC772" s="325"/>
      <c r="CD772" s="325"/>
      <c r="CE772" s="325"/>
      <c r="CF772" s="325"/>
      <c r="CG772" s="325"/>
      <c r="CH772" s="325"/>
    </row>
    <row r="773" spans="1:86" s="323" customFormat="1" x14ac:dyDescent="0.25">
      <c r="A773" s="102"/>
      <c r="B773" s="102"/>
      <c r="C773" s="102"/>
      <c r="D773" s="102"/>
      <c r="E773" s="102"/>
      <c r="F773" s="102"/>
      <c r="G773" s="102"/>
      <c r="AH773" s="324"/>
      <c r="AI773" s="324"/>
      <c r="AP773" s="324"/>
      <c r="AQ773" s="324"/>
      <c r="BD773" s="324"/>
      <c r="BE773" s="324"/>
      <c r="BF773" s="324"/>
      <c r="BG773" s="324"/>
      <c r="BH773" s="324"/>
      <c r="BI773" s="324"/>
      <c r="BJ773" s="324"/>
      <c r="BK773" s="324"/>
      <c r="BL773" s="324"/>
      <c r="BM773" s="324"/>
      <c r="BN773" s="324"/>
      <c r="BO773" s="324"/>
      <c r="BW773" s="325"/>
      <c r="BX773" s="325"/>
      <c r="BY773" s="325"/>
      <c r="BZ773" s="325"/>
      <c r="CA773" s="325"/>
      <c r="CB773" s="325"/>
      <c r="CC773" s="325"/>
      <c r="CD773" s="325"/>
      <c r="CE773" s="325"/>
      <c r="CF773" s="325"/>
      <c r="CG773" s="325"/>
      <c r="CH773" s="325"/>
    </row>
    <row r="774" spans="1:86" s="323" customFormat="1" x14ac:dyDescent="0.25">
      <c r="A774" s="102"/>
      <c r="B774" s="102"/>
      <c r="C774" s="102"/>
      <c r="D774" s="102"/>
      <c r="E774" s="102"/>
      <c r="F774" s="102"/>
      <c r="G774" s="102"/>
      <c r="AH774" s="324"/>
      <c r="AI774" s="324"/>
      <c r="AP774" s="324"/>
      <c r="AQ774" s="324"/>
      <c r="BD774" s="324"/>
      <c r="BE774" s="324"/>
      <c r="BF774" s="324"/>
      <c r="BG774" s="324"/>
      <c r="BH774" s="324"/>
      <c r="BI774" s="324"/>
      <c r="BJ774" s="324"/>
      <c r="BK774" s="324"/>
      <c r="BL774" s="324"/>
      <c r="BM774" s="324"/>
      <c r="BN774" s="324"/>
      <c r="BO774" s="324"/>
      <c r="BW774" s="325"/>
      <c r="BX774" s="325"/>
      <c r="BY774" s="325"/>
      <c r="BZ774" s="325"/>
      <c r="CA774" s="325"/>
      <c r="CB774" s="325"/>
      <c r="CC774" s="325"/>
      <c r="CD774" s="325"/>
      <c r="CE774" s="325"/>
      <c r="CF774" s="325"/>
      <c r="CG774" s="325"/>
      <c r="CH774" s="325"/>
    </row>
    <row r="775" spans="1:86" s="323" customFormat="1" x14ac:dyDescent="0.25">
      <c r="A775" s="102"/>
      <c r="B775" s="102"/>
      <c r="C775" s="102"/>
      <c r="D775" s="102"/>
      <c r="E775" s="102"/>
      <c r="F775" s="102"/>
      <c r="G775" s="102"/>
      <c r="AH775" s="324"/>
      <c r="AI775" s="324"/>
      <c r="AP775" s="324"/>
      <c r="AQ775" s="324"/>
      <c r="BD775" s="324"/>
      <c r="BE775" s="324"/>
      <c r="BF775" s="324"/>
      <c r="BG775" s="324"/>
      <c r="BH775" s="324"/>
      <c r="BI775" s="324"/>
      <c r="BJ775" s="324"/>
      <c r="BK775" s="324"/>
      <c r="BL775" s="324"/>
      <c r="BM775" s="324"/>
      <c r="BN775" s="324"/>
      <c r="BO775" s="324"/>
      <c r="BW775" s="325"/>
      <c r="BX775" s="325"/>
      <c r="BY775" s="325"/>
      <c r="BZ775" s="325"/>
      <c r="CA775" s="325"/>
      <c r="CB775" s="325"/>
      <c r="CC775" s="325"/>
      <c r="CD775" s="325"/>
      <c r="CE775" s="325"/>
      <c r="CF775" s="325"/>
      <c r="CG775" s="325"/>
      <c r="CH775" s="325"/>
    </row>
    <row r="776" spans="1:86" s="323" customFormat="1" x14ac:dyDescent="0.25">
      <c r="A776" s="102"/>
      <c r="B776" s="102"/>
      <c r="C776" s="102"/>
      <c r="D776" s="102"/>
      <c r="E776" s="102"/>
      <c r="F776" s="102"/>
      <c r="G776" s="102"/>
      <c r="AH776" s="324"/>
      <c r="AI776" s="324"/>
      <c r="AP776" s="324"/>
      <c r="AQ776" s="324"/>
      <c r="BD776" s="324"/>
      <c r="BE776" s="324"/>
      <c r="BF776" s="324"/>
      <c r="BG776" s="324"/>
      <c r="BH776" s="324"/>
      <c r="BI776" s="324"/>
      <c r="BJ776" s="324"/>
      <c r="BK776" s="324"/>
      <c r="BL776" s="324"/>
      <c r="BM776" s="324"/>
      <c r="BN776" s="324"/>
      <c r="BO776" s="324"/>
      <c r="BW776" s="325"/>
      <c r="BX776" s="325"/>
      <c r="BY776" s="325"/>
      <c r="BZ776" s="325"/>
      <c r="CA776" s="325"/>
      <c r="CB776" s="325"/>
      <c r="CC776" s="325"/>
      <c r="CD776" s="325"/>
      <c r="CE776" s="325"/>
      <c r="CF776" s="325"/>
      <c r="CG776" s="325"/>
      <c r="CH776" s="325"/>
    </row>
    <row r="777" spans="1:86" s="323" customFormat="1" x14ac:dyDescent="0.25">
      <c r="A777" s="102"/>
      <c r="B777" s="102"/>
      <c r="C777" s="102"/>
      <c r="D777" s="102"/>
      <c r="E777" s="102"/>
      <c r="F777" s="102"/>
      <c r="G777" s="102"/>
      <c r="AH777" s="324"/>
      <c r="AI777" s="324"/>
      <c r="AP777" s="324"/>
      <c r="AQ777" s="324"/>
      <c r="BD777" s="324"/>
      <c r="BE777" s="324"/>
      <c r="BF777" s="324"/>
      <c r="BG777" s="324"/>
      <c r="BH777" s="324"/>
      <c r="BI777" s="324"/>
      <c r="BJ777" s="324"/>
      <c r="BK777" s="324"/>
      <c r="BL777" s="324"/>
      <c r="BM777" s="324"/>
      <c r="BN777" s="324"/>
      <c r="BO777" s="324"/>
      <c r="BW777" s="325"/>
      <c r="BX777" s="325"/>
      <c r="BY777" s="325"/>
      <c r="BZ777" s="325"/>
      <c r="CA777" s="325"/>
      <c r="CB777" s="325"/>
      <c r="CC777" s="325"/>
      <c r="CD777" s="325"/>
      <c r="CE777" s="325"/>
      <c r="CF777" s="325"/>
      <c r="CG777" s="325"/>
      <c r="CH777" s="325"/>
    </row>
    <row r="778" spans="1:86" s="323" customFormat="1" x14ac:dyDescent="0.25">
      <c r="A778" s="102"/>
      <c r="B778" s="102"/>
      <c r="C778" s="102"/>
      <c r="D778" s="102"/>
      <c r="E778" s="102"/>
      <c r="F778" s="102"/>
      <c r="G778" s="102"/>
      <c r="AH778" s="324"/>
      <c r="AI778" s="324"/>
      <c r="AP778" s="324"/>
      <c r="AQ778" s="324"/>
      <c r="BD778" s="324"/>
      <c r="BE778" s="324"/>
      <c r="BF778" s="324"/>
      <c r="BG778" s="324"/>
      <c r="BH778" s="324"/>
      <c r="BI778" s="324"/>
      <c r="BJ778" s="324"/>
      <c r="BK778" s="324"/>
      <c r="BL778" s="324"/>
      <c r="BM778" s="324"/>
      <c r="BN778" s="324"/>
      <c r="BO778" s="324"/>
      <c r="BW778" s="325"/>
      <c r="BX778" s="325"/>
      <c r="BY778" s="325"/>
      <c r="BZ778" s="325"/>
      <c r="CA778" s="325"/>
      <c r="CB778" s="325"/>
      <c r="CC778" s="325"/>
      <c r="CD778" s="325"/>
      <c r="CE778" s="325"/>
      <c r="CF778" s="325"/>
      <c r="CG778" s="325"/>
      <c r="CH778" s="325"/>
    </row>
    <row r="779" spans="1:86" s="323" customFormat="1" x14ac:dyDescent="0.25">
      <c r="A779" s="102"/>
      <c r="B779" s="102"/>
      <c r="C779" s="102"/>
      <c r="D779" s="102"/>
      <c r="E779" s="102"/>
      <c r="F779" s="102"/>
      <c r="G779" s="102"/>
      <c r="AH779" s="324"/>
      <c r="AI779" s="324"/>
      <c r="AP779" s="324"/>
      <c r="AQ779" s="324"/>
      <c r="BD779" s="324"/>
      <c r="BE779" s="324"/>
      <c r="BF779" s="324"/>
      <c r="BG779" s="324"/>
      <c r="BH779" s="324"/>
      <c r="BI779" s="324"/>
      <c r="BJ779" s="324"/>
      <c r="BK779" s="324"/>
      <c r="BL779" s="324"/>
      <c r="BM779" s="324"/>
      <c r="BN779" s="324"/>
      <c r="BO779" s="324"/>
      <c r="BW779" s="325"/>
      <c r="BX779" s="325"/>
      <c r="BY779" s="325"/>
      <c r="BZ779" s="325"/>
      <c r="CA779" s="325"/>
      <c r="CB779" s="325"/>
      <c r="CC779" s="325"/>
      <c r="CD779" s="325"/>
      <c r="CE779" s="325"/>
      <c r="CF779" s="325"/>
      <c r="CG779" s="325"/>
      <c r="CH779" s="325"/>
    </row>
    <row r="780" spans="1:86" s="323" customFormat="1" x14ac:dyDescent="0.25">
      <c r="A780" s="102"/>
      <c r="B780" s="102"/>
      <c r="C780" s="102"/>
      <c r="D780" s="102"/>
      <c r="E780" s="102"/>
      <c r="F780" s="102"/>
      <c r="G780" s="102"/>
      <c r="AH780" s="324"/>
      <c r="AI780" s="324"/>
      <c r="AP780" s="324"/>
      <c r="AQ780" s="324"/>
      <c r="BD780" s="324"/>
      <c r="BE780" s="324"/>
      <c r="BF780" s="324"/>
      <c r="BG780" s="324"/>
      <c r="BH780" s="324"/>
      <c r="BI780" s="324"/>
      <c r="BJ780" s="324"/>
      <c r="BK780" s="324"/>
      <c r="BL780" s="324"/>
      <c r="BM780" s="324"/>
      <c r="BN780" s="324"/>
      <c r="BO780" s="324"/>
      <c r="BW780" s="325"/>
      <c r="BX780" s="325"/>
      <c r="BY780" s="325"/>
      <c r="BZ780" s="325"/>
      <c r="CA780" s="325"/>
      <c r="CB780" s="325"/>
      <c r="CC780" s="325"/>
      <c r="CD780" s="325"/>
      <c r="CE780" s="325"/>
      <c r="CF780" s="325"/>
      <c r="CG780" s="325"/>
      <c r="CH780" s="325"/>
    </row>
    <row r="781" spans="1:86" s="323" customFormat="1" x14ac:dyDescent="0.25">
      <c r="A781" s="102"/>
      <c r="B781" s="102"/>
      <c r="C781" s="102"/>
      <c r="D781" s="102"/>
      <c r="E781" s="102"/>
      <c r="F781" s="102"/>
      <c r="G781" s="102"/>
      <c r="AH781" s="324"/>
      <c r="AI781" s="324"/>
      <c r="AP781" s="324"/>
      <c r="AQ781" s="324"/>
      <c r="BD781" s="324"/>
      <c r="BE781" s="324"/>
      <c r="BF781" s="324"/>
      <c r="BG781" s="324"/>
      <c r="BH781" s="324"/>
      <c r="BI781" s="324"/>
      <c r="BJ781" s="324"/>
      <c r="BK781" s="324"/>
      <c r="BL781" s="324"/>
      <c r="BM781" s="324"/>
      <c r="BN781" s="324"/>
      <c r="BO781" s="324"/>
      <c r="BW781" s="325"/>
      <c r="BX781" s="325"/>
      <c r="BY781" s="325"/>
      <c r="BZ781" s="325"/>
      <c r="CA781" s="325"/>
      <c r="CB781" s="325"/>
      <c r="CC781" s="325"/>
      <c r="CD781" s="325"/>
      <c r="CE781" s="325"/>
      <c r="CF781" s="325"/>
      <c r="CG781" s="325"/>
      <c r="CH781" s="325"/>
    </row>
    <row r="782" spans="1:86" s="323" customFormat="1" x14ac:dyDescent="0.25">
      <c r="A782" s="102"/>
      <c r="B782" s="102"/>
      <c r="C782" s="102"/>
      <c r="D782" s="102"/>
      <c r="E782" s="102"/>
      <c r="F782" s="102"/>
      <c r="G782" s="102"/>
      <c r="AH782" s="324"/>
      <c r="AI782" s="324"/>
      <c r="AP782" s="324"/>
      <c r="AQ782" s="324"/>
      <c r="BD782" s="324"/>
      <c r="BE782" s="324"/>
      <c r="BF782" s="324"/>
      <c r="BG782" s="324"/>
      <c r="BH782" s="324"/>
      <c r="BI782" s="324"/>
      <c r="BJ782" s="324"/>
      <c r="BK782" s="324"/>
      <c r="BL782" s="324"/>
      <c r="BM782" s="324"/>
      <c r="BN782" s="324"/>
      <c r="BO782" s="324"/>
      <c r="BW782" s="325"/>
      <c r="BX782" s="325"/>
      <c r="BY782" s="325"/>
      <c r="BZ782" s="325"/>
      <c r="CA782" s="325"/>
      <c r="CB782" s="325"/>
      <c r="CC782" s="325"/>
      <c r="CD782" s="325"/>
      <c r="CE782" s="325"/>
      <c r="CF782" s="325"/>
      <c r="CG782" s="325"/>
      <c r="CH782" s="325"/>
    </row>
    <row r="783" spans="1:86" s="323" customFormat="1" x14ac:dyDescent="0.25">
      <c r="A783" s="102"/>
      <c r="B783" s="102"/>
      <c r="C783" s="102"/>
      <c r="D783" s="102"/>
      <c r="E783" s="102"/>
      <c r="F783" s="102"/>
      <c r="G783" s="102"/>
      <c r="AH783" s="324"/>
      <c r="AI783" s="324"/>
      <c r="AP783" s="324"/>
      <c r="AQ783" s="324"/>
      <c r="BD783" s="324"/>
      <c r="BE783" s="324"/>
      <c r="BF783" s="324"/>
      <c r="BG783" s="324"/>
      <c r="BH783" s="324"/>
      <c r="BI783" s="324"/>
      <c r="BJ783" s="324"/>
      <c r="BK783" s="324"/>
      <c r="BL783" s="324"/>
      <c r="BM783" s="324"/>
      <c r="BN783" s="324"/>
      <c r="BO783" s="324"/>
      <c r="BW783" s="325"/>
      <c r="BX783" s="325"/>
      <c r="BY783" s="325"/>
      <c r="BZ783" s="325"/>
      <c r="CA783" s="325"/>
      <c r="CB783" s="325"/>
      <c r="CC783" s="325"/>
      <c r="CD783" s="325"/>
      <c r="CE783" s="325"/>
      <c r="CF783" s="325"/>
      <c r="CG783" s="325"/>
      <c r="CH783" s="325"/>
    </row>
    <row r="784" spans="1:86" s="323" customFormat="1" x14ac:dyDescent="0.25">
      <c r="A784" s="102"/>
      <c r="B784" s="102"/>
      <c r="C784" s="102"/>
      <c r="D784" s="102"/>
      <c r="E784" s="102"/>
      <c r="F784" s="102"/>
      <c r="G784" s="102"/>
      <c r="AH784" s="324"/>
      <c r="AI784" s="324"/>
      <c r="AP784" s="324"/>
      <c r="AQ784" s="324"/>
      <c r="BD784" s="324"/>
      <c r="BE784" s="324"/>
      <c r="BF784" s="324"/>
      <c r="BG784" s="324"/>
      <c r="BH784" s="324"/>
      <c r="BI784" s="324"/>
      <c r="BJ784" s="324"/>
      <c r="BK784" s="324"/>
      <c r="BL784" s="324"/>
      <c r="BM784" s="324"/>
      <c r="BN784" s="324"/>
      <c r="BO784" s="324"/>
      <c r="BW784" s="325"/>
      <c r="BX784" s="325"/>
      <c r="BY784" s="325"/>
      <c r="BZ784" s="325"/>
      <c r="CA784" s="325"/>
      <c r="CB784" s="325"/>
      <c r="CC784" s="325"/>
      <c r="CD784" s="325"/>
      <c r="CE784" s="325"/>
      <c r="CF784" s="325"/>
      <c r="CG784" s="325"/>
      <c r="CH784" s="325"/>
    </row>
    <row r="785" spans="1:86" s="323" customFormat="1" x14ac:dyDescent="0.25">
      <c r="A785" s="102"/>
      <c r="B785" s="102"/>
      <c r="C785" s="102"/>
      <c r="D785" s="102"/>
      <c r="E785" s="102"/>
      <c r="F785" s="102"/>
      <c r="G785" s="102"/>
      <c r="AH785" s="324"/>
      <c r="AI785" s="324"/>
      <c r="AP785" s="324"/>
      <c r="AQ785" s="324"/>
      <c r="BD785" s="324"/>
      <c r="BE785" s="324"/>
      <c r="BF785" s="324"/>
      <c r="BG785" s="324"/>
      <c r="BH785" s="324"/>
      <c r="BI785" s="324"/>
      <c r="BJ785" s="324"/>
      <c r="BK785" s="324"/>
      <c r="BL785" s="324"/>
      <c r="BM785" s="324"/>
      <c r="BN785" s="324"/>
      <c r="BO785" s="324"/>
      <c r="BW785" s="325"/>
      <c r="BX785" s="325"/>
      <c r="BY785" s="325"/>
      <c r="BZ785" s="325"/>
      <c r="CA785" s="325"/>
      <c r="CB785" s="325"/>
      <c r="CC785" s="325"/>
      <c r="CD785" s="325"/>
      <c r="CE785" s="325"/>
      <c r="CF785" s="325"/>
      <c r="CG785" s="325"/>
      <c r="CH785" s="325"/>
    </row>
    <row r="786" spans="1:86" s="323" customFormat="1" x14ac:dyDescent="0.25">
      <c r="A786" s="102"/>
      <c r="B786" s="102"/>
      <c r="C786" s="102"/>
      <c r="D786" s="102"/>
      <c r="E786" s="102"/>
      <c r="F786" s="102"/>
      <c r="G786" s="102"/>
      <c r="AH786" s="324"/>
      <c r="AI786" s="324"/>
      <c r="AP786" s="324"/>
      <c r="AQ786" s="324"/>
      <c r="BD786" s="324"/>
      <c r="BE786" s="324"/>
      <c r="BF786" s="324"/>
      <c r="BG786" s="324"/>
      <c r="BH786" s="324"/>
      <c r="BI786" s="324"/>
      <c r="BJ786" s="324"/>
      <c r="BK786" s="324"/>
      <c r="BL786" s="324"/>
      <c r="BM786" s="324"/>
      <c r="BN786" s="324"/>
      <c r="BO786" s="324"/>
      <c r="BW786" s="325"/>
      <c r="BX786" s="325"/>
      <c r="BY786" s="325"/>
      <c r="BZ786" s="325"/>
      <c r="CA786" s="325"/>
      <c r="CB786" s="325"/>
      <c r="CC786" s="325"/>
      <c r="CD786" s="325"/>
      <c r="CE786" s="325"/>
      <c r="CF786" s="325"/>
      <c r="CG786" s="325"/>
      <c r="CH786" s="325"/>
    </row>
    <row r="787" spans="1:86" s="323" customFormat="1" x14ac:dyDescent="0.25">
      <c r="A787" s="102"/>
      <c r="B787" s="102"/>
      <c r="C787" s="102"/>
      <c r="D787" s="102"/>
      <c r="E787" s="102"/>
      <c r="F787" s="102"/>
      <c r="G787" s="102"/>
      <c r="AH787" s="324"/>
      <c r="AI787" s="324"/>
      <c r="AP787" s="324"/>
      <c r="AQ787" s="324"/>
      <c r="BD787" s="324"/>
      <c r="BE787" s="324"/>
      <c r="BF787" s="324"/>
      <c r="BG787" s="324"/>
      <c r="BH787" s="324"/>
      <c r="BI787" s="324"/>
      <c r="BJ787" s="324"/>
      <c r="BK787" s="324"/>
      <c r="BL787" s="324"/>
      <c r="BM787" s="324"/>
      <c r="BN787" s="324"/>
      <c r="BO787" s="324"/>
      <c r="BW787" s="325"/>
      <c r="BX787" s="325"/>
      <c r="BY787" s="325"/>
      <c r="BZ787" s="325"/>
      <c r="CA787" s="325"/>
      <c r="CB787" s="325"/>
      <c r="CC787" s="325"/>
      <c r="CD787" s="325"/>
      <c r="CE787" s="325"/>
      <c r="CF787" s="325"/>
      <c r="CG787" s="325"/>
      <c r="CH787" s="325"/>
    </row>
    <row r="788" spans="1:86" s="323" customFormat="1" x14ac:dyDescent="0.25">
      <c r="A788" s="102"/>
      <c r="B788" s="102"/>
      <c r="C788" s="102"/>
      <c r="D788" s="102"/>
      <c r="E788" s="102"/>
      <c r="F788" s="102"/>
      <c r="G788" s="102"/>
      <c r="AH788" s="324"/>
      <c r="AI788" s="324"/>
      <c r="AP788" s="324"/>
      <c r="AQ788" s="324"/>
      <c r="BD788" s="324"/>
      <c r="BE788" s="324"/>
      <c r="BF788" s="324"/>
      <c r="BG788" s="324"/>
      <c r="BH788" s="324"/>
      <c r="BI788" s="324"/>
      <c r="BJ788" s="324"/>
      <c r="BK788" s="324"/>
      <c r="BL788" s="324"/>
      <c r="BM788" s="324"/>
      <c r="BN788" s="324"/>
      <c r="BO788" s="324"/>
      <c r="BW788" s="325"/>
      <c r="BX788" s="325"/>
      <c r="BY788" s="325"/>
      <c r="BZ788" s="325"/>
      <c r="CA788" s="325"/>
      <c r="CB788" s="325"/>
      <c r="CC788" s="325"/>
      <c r="CD788" s="325"/>
      <c r="CE788" s="325"/>
      <c r="CF788" s="325"/>
      <c r="CG788" s="325"/>
      <c r="CH788" s="325"/>
    </row>
    <row r="789" spans="1:86" s="323" customFormat="1" x14ac:dyDescent="0.25">
      <c r="A789" s="102"/>
      <c r="B789" s="102"/>
      <c r="C789" s="102"/>
      <c r="D789" s="102"/>
      <c r="E789" s="102"/>
      <c r="F789" s="102"/>
      <c r="G789" s="102"/>
      <c r="AH789" s="324"/>
      <c r="AI789" s="324"/>
      <c r="AP789" s="324"/>
      <c r="AQ789" s="324"/>
      <c r="BD789" s="324"/>
      <c r="BE789" s="324"/>
      <c r="BF789" s="324"/>
      <c r="BG789" s="324"/>
      <c r="BH789" s="324"/>
      <c r="BI789" s="324"/>
      <c r="BJ789" s="324"/>
      <c r="BK789" s="324"/>
      <c r="BL789" s="324"/>
      <c r="BM789" s="324"/>
      <c r="BN789" s="324"/>
      <c r="BO789" s="324"/>
      <c r="BW789" s="325"/>
      <c r="BX789" s="325"/>
      <c r="BY789" s="325"/>
      <c r="BZ789" s="325"/>
      <c r="CA789" s="325"/>
      <c r="CB789" s="325"/>
      <c r="CC789" s="325"/>
      <c r="CD789" s="325"/>
      <c r="CE789" s="325"/>
      <c r="CF789" s="325"/>
      <c r="CG789" s="325"/>
      <c r="CH789" s="325"/>
    </row>
    <row r="790" spans="1:86" s="323" customFormat="1" x14ac:dyDescent="0.25">
      <c r="A790" s="102"/>
      <c r="B790" s="102"/>
      <c r="C790" s="102"/>
      <c r="D790" s="102"/>
      <c r="E790" s="102"/>
      <c r="F790" s="102"/>
      <c r="G790" s="102"/>
      <c r="AH790" s="324"/>
      <c r="AI790" s="324"/>
      <c r="AP790" s="324"/>
      <c r="AQ790" s="324"/>
      <c r="BD790" s="324"/>
      <c r="BE790" s="324"/>
      <c r="BF790" s="324"/>
      <c r="BG790" s="324"/>
      <c r="BH790" s="324"/>
      <c r="BI790" s="324"/>
      <c r="BJ790" s="324"/>
      <c r="BK790" s="324"/>
      <c r="BL790" s="324"/>
      <c r="BM790" s="324"/>
      <c r="BN790" s="324"/>
      <c r="BO790" s="324"/>
      <c r="BW790" s="325"/>
      <c r="BX790" s="325"/>
      <c r="BY790" s="325"/>
      <c r="BZ790" s="325"/>
      <c r="CA790" s="325"/>
      <c r="CB790" s="325"/>
      <c r="CC790" s="325"/>
      <c r="CD790" s="325"/>
      <c r="CE790" s="325"/>
      <c r="CF790" s="325"/>
      <c r="CG790" s="325"/>
      <c r="CH790" s="325"/>
    </row>
    <row r="791" spans="1:86" s="323" customFormat="1" x14ac:dyDescent="0.25">
      <c r="A791" s="102"/>
      <c r="B791" s="102"/>
      <c r="C791" s="102"/>
      <c r="D791" s="102"/>
      <c r="E791" s="102"/>
      <c r="F791" s="102"/>
      <c r="G791" s="102"/>
      <c r="AH791" s="324"/>
      <c r="AI791" s="324"/>
      <c r="AP791" s="324"/>
      <c r="AQ791" s="324"/>
      <c r="BD791" s="324"/>
      <c r="BE791" s="324"/>
      <c r="BF791" s="324"/>
      <c r="BG791" s="324"/>
      <c r="BH791" s="324"/>
      <c r="BI791" s="324"/>
      <c r="BJ791" s="324"/>
      <c r="BK791" s="324"/>
      <c r="BL791" s="324"/>
      <c r="BM791" s="324"/>
      <c r="BN791" s="324"/>
      <c r="BO791" s="324"/>
      <c r="BW791" s="325"/>
      <c r="BX791" s="325"/>
      <c r="BY791" s="325"/>
      <c r="BZ791" s="325"/>
      <c r="CA791" s="325"/>
      <c r="CB791" s="325"/>
      <c r="CC791" s="325"/>
      <c r="CD791" s="325"/>
      <c r="CE791" s="325"/>
      <c r="CF791" s="325"/>
      <c r="CG791" s="325"/>
      <c r="CH791" s="325"/>
    </row>
    <row r="792" spans="1:86" s="323" customFormat="1" x14ac:dyDescent="0.25">
      <c r="A792" s="102"/>
      <c r="B792" s="102"/>
      <c r="C792" s="102"/>
      <c r="D792" s="102"/>
      <c r="E792" s="102"/>
      <c r="F792" s="102"/>
      <c r="G792" s="102"/>
      <c r="AH792" s="324"/>
      <c r="AI792" s="324"/>
      <c r="AP792" s="324"/>
      <c r="AQ792" s="324"/>
      <c r="BD792" s="324"/>
      <c r="BE792" s="324"/>
      <c r="BF792" s="324"/>
      <c r="BG792" s="324"/>
      <c r="BH792" s="324"/>
      <c r="BI792" s="324"/>
      <c r="BJ792" s="324"/>
      <c r="BK792" s="324"/>
      <c r="BL792" s="324"/>
      <c r="BM792" s="324"/>
      <c r="BN792" s="324"/>
      <c r="BO792" s="324"/>
      <c r="BW792" s="325"/>
      <c r="BX792" s="325"/>
      <c r="BY792" s="325"/>
      <c r="BZ792" s="325"/>
      <c r="CA792" s="325"/>
      <c r="CB792" s="325"/>
      <c r="CC792" s="325"/>
      <c r="CD792" s="325"/>
      <c r="CE792" s="325"/>
      <c r="CF792" s="325"/>
      <c r="CG792" s="325"/>
      <c r="CH792" s="325"/>
    </row>
    <row r="793" spans="1:86" s="323" customFormat="1" x14ac:dyDescent="0.25">
      <c r="A793" s="102"/>
      <c r="B793" s="102"/>
      <c r="C793" s="102"/>
      <c r="D793" s="102"/>
      <c r="E793" s="102"/>
      <c r="F793" s="102"/>
      <c r="G793" s="102"/>
      <c r="AH793" s="324"/>
      <c r="AI793" s="324"/>
      <c r="AP793" s="324"/>
      <c r="AQ793" s="324"/>
      <c r="BD793" s="324"/>
      <c r="BE793" s="324"/>
      <c r="BF793" s="324"/>
      <c r="BG793" s="324"/>
      <c r="BH793" s="324"/>
      <c r="BI793" s="324"/>
      <c r="BJ793" s="324"/>
      <c r="BK793" s="324"/>
      <c r="BL793" s="324"/>
      <c r="BM793" s="324"/>
      <c r="BN793" s="324"/>
      <c r="BO793" s="324"/>
      <c r="BW793" s="325"/>
      <c r="BX793" s="325"/>
      <c r="BY793" s="325"/>
      <c r="BZ793" s="325"/>
      <c r="CA793" s="325"/>
      <c r="CB793" s="325"/>
      <c r="CC793" s="325"/>
      <c r="CD793" s="325"/>
      <c r="CE793" s="325"/>
      <c r="CF793" s="325"/>
      <c r="CG793" s="325"/>
      <c r="CH793" s="325"/>
    </row>
    <row r="794" spans="1:86" s="323" customFormat="1" x14ac:dyDescent="0.25">
      <c r="A794" s="102"/>
      <c r="B794" s="102"/>
      <c r="C794" s="102"/>
      <c r="D794" s="102"/>
      <c r="E794" s="102"/>
      <c r="F794" s="102"/>
      <c r="G794" s="102"/>
      <c r="AH794" s="324"/>
      <c r="AI794" s="324"/>
      <c r="AP794" s="324"/>
      <c r="AQ794" s="324"/>
      <c r="BD794" s="324"/>
      <c r="BE794" s="324"/>
      <c r="BF794" s="324"/>
      <c r="BG794" s="324"/>
      <c r="BH794" s="324"/>
      <c r="BI794" s="324"/>
      <c r="BJ794" s="324"/>
      <c r="BK794" s="324"/>
      <c r="BL794" s="324"/>
      <c r="BM794" s="324"/>
      <c r="BN794" s="324"/>
      <c r="BO794" s="324"/>
      <c r="BW794" s="325"/>
      <c r="BX794" s="325"/>
      <c r="BY794" s="325"/>
      <c r="BZ794" s="325"/>
      <c r="CA794" s="325"/>
      <c r="CB794" s="325"/>
      <c r="CC794" s="325"/>
      <c r="CD794" s="325"/>
      <c r="CE794" s="325"/>
      <c r="CF794" s="325"/>
      <c r="CG794" s="325"/>
      <c r="CH794" s="325"/>
    </row>
    <row r="795" spans="1:86" s="323" customFormat="1" x14ac:dyDescent="0.25">
      <c r="A795" s="102"/>
      <c r="B795" s="102"/>
      <c r="C795" s="102"/>
      <c r="D795" s="102"/>
      <c r="E795" s="102"/>
      <c r="F795" s="102"/>
      <c r="G795" s="102"/>
      <c r="AH795" s="324"/>
      <c r="AI795" s="324"/>
      <c r="AP795" s="324"/>
      <c r="AQ795" s="324"/>
      <c r="BD795" s="324"/>
      <c r="BE795" s="324"/>
      <c r="BF795" s="324"/>
      <c r="BG795" s="324"/>
      <c r="BH795" s="324"/>
      <c r="BI795" s="324"/>
      <c r="BJ795" s="324"/>
      <c r="BK795" s="324"/>
      <c r="BL795" s="324"/>
      <c r="BM795" s="324"/>
      <c r="BN795" s="324"/>
      <c r="BO795" s="324"/>
      <c r="BW795" s="325"/>
      <c r="BX795" s="325"/>
      <c r="BY795" s="325"/>
      <c r="BZ795" s="325"/>
      <c r="CA795" s="325"/>
      <c r="CB795" s="325"/>
      <c r="CC795" s="325"/>
      <c r="CD795" s="325"/>
      <c r="CE795" s="325"/>
      <c r="CF795" s="325"/>
      <c r="CG795" s="325"/>
      <c r="CH795" s="325"/>
    </row>
    <row r="796" spans="1:86" s="323" customFormat="1" x14ac:dyDescent="0.25">
      <c r="A796" s="102"/>
      <c r="B796" s="102"/>
      <c r="C796" s="102"/>
      <c r="D796" s="102"/>
      <c r="E796" s="102"/>
      <c r="F796" s="102"/>
      <c r="G796" s="102"/>
      <c r="AH796" s="324"/>
      <c r="AI796" s="324"/>
      <c r="AP796" s="324"/>
      <c r="AQ796" s="324"/>
      <c r="BD796" s="324"/>
      <c r="BE796" s="324"/>
      <c r="BF796" s="324"/>
      <c r="BG796" s="324"/>
      <c r="BH796" s="324"/>
      <c r="BI796" s="324"/>
      <c r="BJ796" s="324"/>
      <c r="BK796" s="324"/>
      <c r="BL796" s="324"/>
      <c r="BM796" s="324"/>
      <c r="BN796" s="324"/>
      <c r="BO796" s="324"/>
      <c r="BW796" s="325"/>
      <c r="BX796" s="325"/>
      <c r="BY796" s="325"/>
      <c r="BZ796" s="325"/>
      <c r="CA796" s="325"/>
      <c r="CB796" s="325"/>
      <c r="CC796" s="325"/>
      <c r="CD796" s="325"/>
      <c r="CE796" s="325"/>
      <c r="CF796" s="325"/>
      <c r="CG796" s="325"/>
      <c r="CH796" s="325"/>
    </row>
    <row r="797" spans="1:86" s="323" customFormat="1" x14ac:dyDescent="0.25">
      <c r="A797" s="102"/>
      <c r="B797" s="102"/>
      <c r="C797" s="102"/>
      <c r="D797" s="102"/>
      <c r="E797" s="102"/>
      <c r="F797" s="102"/>
      <c r="G797" s="102"/>
      <c r="AH797" s="324"/>
      <c r="AI797" s="324"/>
      <c r="AP797" s="324"/>
      <c r="AQ797" s="324"/>
      <c r="BD797" s="324"/>
      <c r="BE797" s="324"/>
      <c r="BF797" s="324"/>
      <c r="BG797" s="324"/>
      <c r="BH797" s="324"/>
      <c r="BI797" s="324"/>
      <c r="BJ797" s="324"/>
      <c r="BK797" s="324"/>
      <c r="BL797" s="324"/>
      <c r="BM797" s="324"/>
      <c r="BN797" s="324"/>
      <c r="BO797" s="324"/>
      <c r="BW797" s="325"/>
      <c r="BX797" s="325"/>
      <c r="BY797" s="325"/>
      <c r="BZ797" s="325"/>
      <c r="CA797" s="325"/>
      <c r="CB797" s="325"/>
      <c r="CC797" s="325"/>
      <c r="CD797" s="325"/>
      <c r="CE797" s="325"/>
      <c r="CF797" s="325"/>
      <c r="CG797" s="325"/>
      <c r="CH797" s="325"/>
    </row>
    <row r="798" spans="1:86" s="323" customFormat="1" x14ac:dyDescent="0.25">
      <c r="A798" s="102"/>
      <c r="B798" s="102"/>
      <c r="C798" s="102"/>
      <c r="D798" s="102"/>
      <c r="E798" s="102"/>
      <c r="F798" s="102"/>
      <c r="G798" s="102"/>
      <c r="AH798" s="324"/>
      <c r="AI798" s="324"/>
      <c r="AP798" s="324"/>
      <c r="AQ798" s="324"/>
      <c r="BD798" s="324"/>
      <c r="BE798" s="324"/>
      <c r="BF798" s="324"/>
      <c r="BG798" s="324"/>
      <c r="BH798" s="324"/>
      <c r="BI798" s="324"/>
      <c r="BJ798" s="324"/>
      <c r="BK798" s="324"/>
      <c r="BL798" s="324"/>
      <c r="BM798" s="324"/>
      <c r="BN798" s="324"/>
      <c r="BO798" s="324"/>
      <c r="BW798" s="325"/>
      <c r="BX798" s="325"/>
      <c r="BY798" s="325"/>
      <c r="BZ798" s="325"/>
      <c r="CA798" s="325"/>
      <c r="CB798" s="325"/>
      <c r="CC798" s="325"/>
      <c r="CD798" s="325"/>
      <c r="CE798" s="325"/>
      <c r="CF798" s="325"/>
      <c r="CG798" s="325"/>
      <c r="CH798" s="325"/>
    </row>
    <row r="799" spans="1:86" s="323" customFormat="1" x14ac:dyDescent="0.25">
      <c r="A799" s="102"/>
      <c r="B799" s="102"/>
      <c r="C799" s="102"/>
      <c r="D799" s="102"/>
      <c r="E799" s="102"/>
      <c r="F799" s="102"/>
      <c r="G799" s="102"/>
      <c r="AH799" s="324"/>
      <c r="AI799" s="324"/>
      <c r="AP799" s="324"/>
      <c r="AQ799" s="324"/>
      <c r="BD799" s="324"/>
      <c r="BE799" s="324"/>
      <c r="BF799" s="324"/>
      <c r="BG799" s="324"/>
      <c r="BH799" s="324"/>
      <c r="BI799" s="324"/>
      <c r="BJ799" s="324"/>
      <c r="BK799" s="324"/>
      <c r="BL799" s="324"/>
      <c r="BM799" s="324"/>
      <c r="BN799" s="324"/>
      <c r="BO799" s="324"/>
      <c r="BW799" s="325"/>
      <c r="BX799" s="325"/>
      <c r="BY799" s="325"/>
      <c r="BZ799" s="325"/>
      <c r="CA799" s="325"/>
      <c r="CB799" s="325"/>
      <c r="CC799" s="325"/>
      <c r="CD799" s="325"/>
      <c r="CE799" s="325"/>
      <c r="CF799" s="325"/>
      <c r="CG799" s="325"/>
      <c r="CH799" s="325"/>
    </row>
    <row r="800" spans="1:86" s="323" customFormat="1" x14ac:dyDescent="0.25">
      <c r="A800" s="102"/>
      <c r="B800" s="102"/>
      <c r="C800" s="102"/>
      <c r="D800" s="102"/>
      <c r="E800" s="102"/>
      <c r="F800" s="102"/>
      <c r="G800" s="102"/>
      <c r="AH800" s="324"/>
      <c r="AI800" s="324"/>
      <c r="AP800" s="324"/>
      <c r="AQ800" s="324"/>
      <c r="BD800" s="324"/>
      <c r="BE800" s="324"/>
      <c r="BF800" s="324"/>
      <c r="BG800" s="324"/>
      <c r="BH800" s="324"/>
      <c r="BI800" s="324"/>
      <c r="BJ800" s="324"/>
      <c r="BK800" s="324"/>
      <c r="BL800" s="324"/>
      <c r="BM800" s="324"/>
      <c r="BN800" s="324"/>
      <c r="BO800" s="324"/>
      <c r="BW800" s="325"/>
      <c r="BX800" s="325"/>
      <c r="BY800" s="325"/>
      <c r="BZ800" s="325"/>
      <c r="CA800" s="325"/>
      <c r="CB800" s="325"/>
      <c r="CC800" s="325"/>
      <c r="CD800" s="325"/>
      <c r="CE800" s="325"/>
      <c r="CF800" s="325"/>
      <c r="CG800" s="325"/>
      <c r="CH800" s="325"/>
    </row>
    <row r="801" spans="1:86" s="323" customFormat="1" x14ac:dyDescent="0.25">
      <c r="A801" s="102"/>
      <c r="B801" s="102"/>
      <c r="C801" s="102"/>
      <c r="D801" s="102"/>
      <c r="E801" s="102"/>
      <c r="F801" s="102"/>
      <c r="G801" s="102"/>
      <c r="AH801" s="324"/>
      <c r="AI801" s="324"/>
      <c r="AP801" s="324"/>
      <c r="AQ801" s="324"/>
      <c r="BD801" s="324"/>
      <c r="BE801" s="324"/>
      <c r="BF801" s="324"/>
      <c r="BG801" s="324"/>
      <c r="BH801" s="324"/>
      <c r="BI801" s="324"/>
      <c r="BJ801" s="324"/>
      <c r="BK801" s="324"/>
      <c r="BL801" s="324"/>
      <c r="BM801" s="324"/>
      <c r="BN801" s="324"/>
      <c r="BO801" s="324"/>
      <c r="BW801" s="325"/>
      <c r="BX801" s="325"/>
      <c r="BY801" s="325"/>
      <c r="BZ801" s="325"/>
      <c r="CA801" s="325"/>
      <c r="CB801" s="325"/>
      <c r="CC801" s="325"/>
      <c r="CD801" s="325"/>
      <c r="CE801" s="325"/>
      <c r="CF801" s="325"/>
      <c r="CG801" s="325"/>
      <c r="CH801" s="325"/>
    </row>
    <row r="802" spans="1:86" s="323" customFormat="1" x14ac:dyDescent="0.25">
      <c r="A802" s="102"/>
      <c r="B802" s="102"/>
      <c r="C802" s="102"/>
      <c r="D802" s="102"/>
      <c r="E802" s="102"/>
      <c r="F802" s="102"/>
      <c r="G802" s="102"/>
      <c r="AH802" s="324"/>
      <c r="AI802" s="324"/>
      <c r="AP802" s="324"/>
      <c r="AQ802" s="324"/>
      <c r="BD802" s="324"/>
      <c r="BE802" s="324"/>
      <c r="BF802" s="324"/>
      <c r="BG802" s="324"/>
      <c r="BH802" s="324"/>
      <c r="BI802" s="324"/>
      <c r="BJ802" s="324"/>
      <c r="BK802" s="324"/>
      <c r="BL802" s="324"/>
      <c r="BM802" s="324"/>
      <c r="BN802" s="324"/>
      <c r="BO802" s="324"/>
      <c r="BW802" s="325"/>
      <c r="BX802" s="325"/>
      <c r="BY802" s="325"/>
      <c r="BZ802" s="325"/>
      <c r="CA802" s="325"/>
      <c r="CB802" s="325"/>
      <c r="CC802" s="325"/>
      <c r="CD802" s="325"/>
      <c r="CE802" s="325"/>
      <c r="CF802" s="325"/>
      <c r="CG802" s="325"/>
      <c r="CH802" s="325"/>
    </row>
    <row r="803" spans="1:86" s="323" customFormat="1" x14ac:dyDescent="0.25">
      <c r="A803" s="102"/>
      <c r="B803" s="102"/>
      <c r="C803" s="102"/>
      <c r="D803" s="102"/>
      <c r="E803" s="102"/>
      <c r="F803" s="102"/>
      <c r="G803" s="102"/>
      <c r="AH803" s="324"/>
      <c r="AI803" s="324"/>
      <c r="AP803" s="324"/>
      <c r="AQ803" s="324"/>
      <c r="BD803" s="324"/>
      <c r="BE803" s="324"/>
      <c r="BF803" s="324"/>
      <c r="BG803" s="324"/>
      <c r="BH803" s="324"/>
      <c r="BI803" s="324"/>
      <c r="BJ803" s="324"/>
      <c r="BK803" s="324"/>
      <c r="BL803" s="324"/>
      <c r="BM803" s="324"/>
      <c r="BN803" s="324"/>
      <c r="BO803" s="324"/>
      <c r="BW803" s="325"/>
      <c r="BX803" s="325"/>
      <c r="BY803" s="325"/>
      <c r="BZ803" s="325"/>
      <c r="CA803" s="325"/>
      <c r="CB803" s="325"/>
      <c r="CC803" s="325"/>
      <c r="CD803" s="325"/>
      <c r="CE803" s="325"/>
      <c r="CF803" s="325"/>
      <c r="CG803" s="325"/>
      <c r="CH803" s="325"/>
    </row>
    <row r="804" spans="1:86" s="323" customFormat="1" x14ac:dyDescent="0.25">
      <c r="A804" s="102"/>
      <c r="B804" s="102"/>
      <c r="C804" s="102"/>
      <c r="D804" s="102"/>
      <c r="E804" s="102"/>
      <c r="F804" s="102"/>
      <c r="G804" s="102"/>
      <c r="AH804" s="324"/>
      <c r="AI804" s="324"/>
      <c r="AP804" s="324"/>
      <c r="AQ804" s="324"/>
      <c r="BD804" s="324"/>
      <c r="BE804" s="324"/>
      <c r="BF804" s="324"/>
      <c r="BG804" s="324"/>
      <c r="BH804" s="324"/>
      <c r="BI804" s="324"/>
      <c r="BJ804" s="324"/>
      <c r="BK804" s="324"/>
      <c r="BL804" s="324"/>
      <c r="BM804" s="324"/>
      <c r="BN804" s="324"/>
      <c r="BO804" s="324"/>
      <c r="BW804" s="325"/>
      <c r="BX804" s="325"/>
      <c r="BY804" s="325"/>
      <c r="BZ804" s="325"/>
      <c r="CA804" s="325"/>
      <c r="CB804" s="325"/>
      <c r="CC804" s="325"/>
      <c r="CD804" s="325"/>
      <c r="CE804" s="325"/>
      <c r="CF804" s="325"/>
      <c r="CG804" s="325"/>
      <c r="CH804" s="325"/>
    </row>
    <row r="805" spans="1:86" s="323" customFormat="1" x14ac:dyDescent="0.25">
      <c r="A805" s="102"/>
      <c r="B805" s="102"/>
      <c r="C805" s="102"/>
      <c r="D805" s="102"/>
      <c r="E805" s="102"/>
      <c r="F805" s="102"/>
      <c r="G805" s="102"/>
      <c r="AH805" s="324"/>
      <c r="AI805" s="324"/>
      <c r="AP805" s="324"/>
      <c r="AQ805" s="324"/>
      <c r="BD805" s="324"/>
      <c r="BE805" s="324"/>
      <c r="BF805" s="324"/>
      <c r="BG805" s="324"/>
      <c r="BH805" s="324"/>
      <c r="BI805" s="324"/>
      <c r="BJ805" s="324"/>
      <c r="BK805" s="324"/>
      <c r="BL805" s="324"/>
      <c r="BM805" s="324"/>
      <c r="BN805" s="324"/>
      <c r="BO805" s="324"/>
      <c r="BW805" s="325"/>
      <c r="BX805" s="325"/>
      <c r="BY805" s="325"/>
      <c r="BZ805" s="325"/>
      <c r="CA805" s="325"/>
      <c r="CB805" s="325"/>
      <c r="CC805" s="325"/>
      <c r="CD805" s="325"/>
      <c r="CE805" s="325"/>
      <c r="CF805" s="325"/>
      <c r="CG805" s="325"/>
      <c r="CH805" s="325"/>
    </row>
    <row r="806" spans="1:86" s="323" customFormat="1" x14ac:dyDescent="0.25">
      <c r="A806" s="102"/>
      <c r="B806" s="102"/>
      <c r="C806" s="102"/>
      <c r="D806" s="102"/>
      <c r="E806" s="102"/>
      <c r="F806" s="102"/>
      <c r="G806" s="102"/>
      <c r="AH806" s="324"/>
      <c r="AI806" s="324"/>
      <c r="AP806" s="324"/>
      <c r="AQ806" s="324"/>
      <c r="BD806" s="324"/>
      <c r="BE806" s="324"/>
      <c r="BF806" s="324"/>
      <c r="BG806" s="324"/>
      <c r="BH806" s="324"/>
      <c r="BI806" s="324"/>
      <c r="BJ806" s="324"/>
      <c r="BK806" s="324"/>
      <c r="BL806" s="324"/>
      <c r="BM806" s="324"/>
      <c r="BN806" s="324"/>
      <c r="BO806" s="324"/>
      <c r="BW806" s="325"/>
      <c r="BX806" s="325"/>
      <c r="BY806" s="325"/>
      <c r="BZ806" s="325"/>
      <c r="CA806" s="325"/>
      <c r="CB806" s="325"/>
      <c r="CC806" s="325"/>
      <c r="CD806" s="325"/>
      <c r="CE806" s="325"/>
      <c r="CF806" s="325"/>
      <c r="CG806" s="325"/>
      <c r="CH806" s="325"/>
    </row>
    <row r="807" spans="1:86" s="323" customFormat="1" x14ac:dyDescent="0.25">
      <c r="A807" s="102"/>
      <c r="B807" s="102"/>
      <c r="C807" s="102"/>
      <c r="D807" s="102"/>
      <c r="E807" s="102"/>
      <c r="F807" s="102"/>
      <c r="G807" s="102"/>
      <c r="AH807" s="324"/>
      <c r="AI807" s="324"/>
      <c r="AP807" s="324"/>
      <c r="AQ807" s="324"/>
      <c r="BD807" s="324"/>
      <c r="BE807" s="324"/>
      <c r="BF807" s="324"/>
      <c r="BG807" s="324"/>
      <c r="BH807" s="324"/>
      <c r="BI807" s="324"/>
      <c r="BJ807" s="324"/>
      <c r="BK807" s="324"/>
      <c r="BL807" s="324"/>
      <c r="BM807" s="324"/>
      <c r="BN807" s="324"/>
      <c r="BO807" s="324"/>
      <c r="BW807" s="325"/>
      <c r="BX807" s="325"/>
      <c r="BY807" s="325"/>
      <c r="BZ807" s="325"/>
      <c r="CA807" s="325"/>
      <c r="CB807" s="325"/>
      <c r="CC807" s="325"/>
      <c r="CD807" s="325"/>
      <c r="CE807" s="325"/>
      <c r="CF807" s="325"/>
      <c r="CG807" s="325"/>
      <c r="CH807" s="325"/>
    </row>
    <row r="808" spans="1:86" s="323" customFormat="1" x14ac:dyDescent="0.25">
      <c r="A808" s="102"/>
      <c r="B808" s="102"/>
      <c r="C808" s="102"/>
      <c r="D808" s="102"/>
      <c r="E808" s="102"/>
      <c r="F808" s="102"/>
      <c r="G808" s="102"/>
      <c r="AH808" s="324"/>
      <c r="AI808" s="324"/>
      <c r="AP808" s="324"/>
      <c r="AQ808" s="324"/>
      <c r="BD808" s="324"/>
      <c r="BE808" s="324"/>
      <c r="BF808" s="324"/>
      <c r="BG808" s="324"/>
      <c r="BH808" s="324"/>
      <c r="BI808" s="324"/>
      <c r="BJ808" s="324"/>
      <c r="BK808" s="324"/>
      <c r="BL808" s="324"/>
      <c r="BM808" s="324"/>
      <c r="BN808" s="324"/>
      <c r="BO808" s="324"/>
      <c r="BW808" s="325"/>
      <c r="BX808" s="325"/>
      <c r="BY808" s="325"/>
      <c r="BZ808" s="325"/>
      <c r="CA808" s="325"/>
      <c r="CB808" s="325"/>
      <c r="CC808" s="325"/>
      <c r="CD808" s="325"/>
      <c r="CE808" s="325"/>
      <c r="CF808" s="325"/>
      <c r="CG808" s="325"/>
      <c r="CH808" s="325"/>
    </row>
    <row r="809" spans="1:86" s="323" customFormat="1" x14ac:dyDescent="0.25">
      <c r="A809" s="102"/>
      <c r="B809" s="102"/>
      <c r="C809" s="102"/>
      <c r="D809" s="102"/>
      <c r="E809" s="102"/>
      <c r="F809" s="102"/>
      <c r="G809" s="102"/>
      <c r="AH809" s="324"/>
      <c r="AI809" s="324"/>
      <c r="AP809" s="324"/>
      <c r="AQ809" s="324"/>
      <c r="BD809" s="324"/>
      <c r="BE809" s="324"/>
      <c r="BF809" s="324"/>
      <c r="BG809" s="324"/>
      <c r="BH809" s="324"/>
      <c r="BI809" s="324"/>
      <c r="BJ809" s="324"/>
      <c r="BK809" s="324"/>
      <c r="BL809" s="324"/>
      <c r="BM809" s="324"/>
      <c r="BN809" s="324"/>
      <c r="BO809" s="324"/>
      <c r="BW809" s="325"/>
      <c r="BX809" s="325"/>
      <c r="BY809" s="325"/>
      <c r="BZ809" s="325"/>
      <c r="CA809" s="325"/>
      <c r="CB809" s="325"/>
      <c r="CC809" s="325"/>
      <c r="CD809" s="325"/>
      <c r="CE809" s="325"/>
      <c r="CF809" s="325"/>
      <c r="CG809" s="325"/>
      <c r="CH809" s="325"/>
    </row>
    <row r="810" spans="1:86" s="323" customFormat="1" x14ac:dyDescent="0.25">
      <c r="A810" s="102"/>
      <c r="B810" s="102"/>
      <c r="C810" s="102"/>
      <c r="D810" s="102"/>
      <c r="E810" s="102"/>
      <c r="F810" s="102"/>
      <c r="G810" s="102"/>
      <c r="AH810" s="324"/>
      <c r="AI810" s="324"/>
      <c r="AP810" s="324"/>
      <c r="AQ810" s="324"/>
      <c r="BD810" s="324"/>
      <c r="BE810" s="324"/>
      <c r="BF810" s="324"/>
      <c r="BG810" s="324"/>
      <c r="BH810" s="324"/>
      <c r="BI810" s="324"/>
      <c r="BJ810" s="324"/>
      <c r="BK810" s="324"/>
      <c r="BL810" s="324"/>
      <c r="BM810" s="324"/>
      <c r="BN810" s="324"/>
      <c r="BO810" s="324"/>
      <c r="BW810" s="325"/>
      <c r="BX810" s="325"/>
      <c r="BY810" s="325"/>
      <c r="BZ810" s="325"/>
      <c r="CA810" s="325"/>
      <c r="CB810" s="325"/>
      <c r="CC810" s="325"/>
      <c r="CD810" s="325"/>
      <c r="CE810" s="325"/>
      <c r="CF810" s="325"/>
      <c r="CG810" s="325"/>
      <c r="CH810" s="325"/>
    </row>
    <row r="811" spans="1:86" s="323" customFormat="1" x14ac:dyDescent="0.25">
      <c r="A811" s="102"/>
      <c r="B811" s="102"/>
      <c r="C811" s="102"/>
      <c r="D811" s="102"/>
      <c r="E811" s="102"/>
      <c r="F811" s="102"/>
      <c r="G811" s="102"/>
      <c r="AH811" s="324"/>
      <c r="AI811" s="324"/>
      <c r="AP811" s="324"/>
      <c r="AQ811" s="324"/>
      <c r="BD811" s="324"/>
      <c r="BE811" s="324"/>
      <c r="BF811" s="324"/>
      <c r="BG811" s="324"/>
      <c r="BH811" s="324"/>
      <c r="BI811" s="324"/>
      <c r="BJ811" s="324"/>
      <c r="BK811" s="324"/>
      <c r="BL811" s="324"/>
      <c r="BM811" s="324"/>
      <c r="BN811" s="324"/>
      <c r="BO811" s="324"/>
      <c r="BW811" s="325"/>
      <c r="BX811" s="325"/>
      <c r="BY811" s="325"/>
      <c r="BZ811" s="325"/>
      <c r="CA811" s="325"/>
      <c r="CB811" s="325"/>
      <c r="CC811" s="325"/>
      <c r="CD811" s="325"/>
      <c r="CE811" s="325"/>
      <c r="CF811" s="325"/>
      <c r="CG811" s="325"/>
      <c r="CH811" s="325"/>
    </row>
    <row r="812" spans="1:86" s="323" customFormat="1" x14ac:dyDescent="0.25">
      <c r="A812" s="102"/>
      <c r="B812" s="102"/>
      <c r="C812" s="102"/>
      <c r="D812" s="102"/>
      <c r="E812" s="102"/>
      <c r="F812" s="102"/>
      <c r="G812" s="102"/>
      <c r="AH812" s="324"/>
      <c r="AI812" s="324"/>
      <c r="AP812" s="324"/>
      <c r="AQ812" s="324"/>
      <c r="BD812" s="324"/>
      <c r="BE812" s="324"/>
      <c r="BF812" s="324"/>
      <c r="BG812" s="324"/>
      <c r="BH812" s="324"/>
      <c r="BI812" s="324"/>
      <c r="BJ812" s="324"/>
      <c r="BK812" s="324"/>
      <c r="BL812" s="324"/>
      <c r="BM812" s="324"/>
      <c r="BN812" s="324"/>
      <c r="BO812" s="324"/>
      <c r="BW812" s="325"/>
      <c r="BX812" s="325"/>
      <c r="BY812" s="325"/>
      <c r="BZ812" s="325"/>
      <c r="CA812" s="325"/>
      <c r="CB812" s="325"/>
      <c r="CC812" s="325"/>
      <c r="CD812" s="325"/>
      <c r="CE812" s="325"/>
      <c r="CF812" s="325"/>
      <c r="CG812" s="325"/>
      <c r="CH812" s="325"/>
    </row>
    <row r="813" spans="1:86" s="323" customFormat="1" x14ac:dyDescent="0.25">
      <c r="A813" s="102"/>
      <c r="B813" s="102"/>
      <c r="C813" s="102"/>
      <c r="D813" s="102"/>
      <c r="E813" s="102"/>
      <c r="F813" s="102"/>
      <c r="G813" s="102"/>
      <c r="AH813" s="324"/>
      <c r="AI813" s="324"/>
      <c r="AP813" s="324"/>
      <c r="AQ813" s="324"/>
      <c r="BD813" s="324"/>
      <c r="BE813" s="324"/>
      <c r="BF813" s="324"/>
      <c r="BG813" s="324"/>
      <c r="BH813" s="324"/>
      <c r="BI813" s="324"/>
      <c r="BJ813" s="324"/>
      <c r="BK813" s="324"/>
      <c r="BL813" s="324"/>
      <c r="BM813" s="324"/>
      <c r="BN813" s="324"/>
      <c r="BO813" s="324"/>
      <c r="BW813" s="325"/>
      <c r="BX813" s="325"/>
      <c r="BY813" s="325"/>
      <c r="BZ813" s="325"/>
      <c r="CA813" s="325"/>
      <c r="CB813" s="325"/>
      <c r="CC813" s="325"/>
      <c r="CD813" s="325"/>
      <c r="CE813" s="325"/>
      <c r="CF813" s="325"/>
      <c r="CG813" s="325"/>
      <c r="CH813" s="325"/>
    </row>
    <row r="814" spans="1:86" s="323" customFormat="1" x14ac:dyDescent="0.25">
      <c r="A814" s="102"/>
      <c r="B814" s="102"/>
      <c r="C814" s="102"/>
      <c r="D814" s="102"/>
      <c r="E814" s="102"/>
      <c r="F814" s="102"/>
      <c r="G814" s="102"/>
      <c r="AH814" s="324"/>
      <c r="AI814" s="324"/>
      <c r="AP814" s="324"/>
      <c r="AQ814" s="324"/>
      <c r="BD814" s="324"/>
      <c r="BE814" s="324"/>
      <c r="BF814" s="324"/>
      <c r="BG814" s="324"/>
      <c r="BH814" s="324"/>
      <c r="BI814" s="324"/>
      <c r="BJ814" s="324"/>
      <c r="BK814" s="324"/>
      <c r="BL814" s="324"/>
      <c r="BM814" s="324"/>
      <c r="BN814" s="324"/>
      <c r="BO814" s="324"/>
      <c r="BW814" s="325"/>
      <c r="BX814" s="325"/>
      <c r="BY814" s="325"/>
      <c r="BZ814" s="325"/>
      <c r="CA814" s="325"/>
      <c r="CB814" s="325"/>
      <c r="CC814" s="325"/>
      <c r="CD814" s="325"/>
      <c r="CE814" s="325"/>
      <c r="CF814" s="325"/>
      <c r="CG814" s="325"/>
      <c r="CH814" s="325"/>
    </row>
    <row r="815" spans="1:86" s="323" customFormat="1" x14ac:dyDescent="0.25">
      <c r="A815" s="102"/>
      <c r="B815" s="102"/>
      <c r="C815" s="102"/>
      <c r="D815" s="102"/>
      <c r="E815" s="102"/>
      <c r="F815" s="102"/>
      <c r="G815" s="102"/>
      <c r="AH815" s="324"/>
      <c r="AI815" s="324"/>
      <c r="AP815" s="324"/>
      <c r="AQ815" s="324"/>
      <c r="BD815" s="324"/>
      <c r="BE815" s="324"/>
      <c r="BF815" s="324"/>
      <c r="BG815" s="324"/>
      <c r="BH815" s="324"/>
      <c r="BI815" s="324"/>
      <c r="BJ815" s="324"/>
      <c r="BK815" s="324"/>
      <c r="BL815" s="324"/>
      <c r="BM815" s="324"/>
      <c r="BN815" s="324"/>
      <c r="BO815" s="324"/>
      <c r="BW815" s="325"/>
      <c r="BX815" s="325"/>
      <c r="BY815" s="325"/>
      <c r="BZ815" s="325"/>
      <c r="CA815" s="325"/>
      <c r="CB815" s="325"/>
      <c r="CC815" s="325"/>
      <c r="CD815" s="325"/>
      <c r="CE815" s="325"/>
      <c r="CF815" s="325"/>
      <c r="CG815" s="325"/>
      <c r="CH815" s="325"/>
    </row>
    <row r="816" spans="1:86" s="323" customFormat="1" x14ac:dyDescent="0.25">
      <c r="A816" s="102"/>
      <c r="B816" s="102"/>
      <c r="C816" s="102"/>
      <c r="D816" s="102"/>
      <c r="E816" s="102"/>
      <c r="F816" s="102"/>
      <c r="G816" s="102"/>
      <c r="AH816" s="324"/>
      <c r="AI816" s="324"/>
      <c r="AP816" s="324"/>
      <c r="AQ816" s="324"/>
      <c r="BD816" s="324"/>
      <c r="BE816" s="324"/>
      <c r="BF816" s="324"/>
      <c r="BG816" s="324"/>
      <c r="BH816" s="324"/>
      <c r="BI816" s="324"/>
      <c r="BJ816" s="324"/>
      <c r="BK816" s="324"/>
      <c r="BL816" s="324"/>
      <c r="BM816" s="324"/>
      <c r="BN816" s="324"/>
      <c r="BO816" s="324"/>
      <c r="BW816" s="325"/>
      <c r="BX816" s="325"/>
      <c r="BY816" s="325"/>
      <c r="BZ816" s="325"/>
      <c r="CA816" s="325"/>
      <c r="CB816" s="325"/>
      <c r="CC816" s="325"/>
      <c r="CD816" s="325"/>
      <c r="CE816" s="325"/>
      <c r="CF816" s="325"/>
      <c r="CG816" s="325"/>
      <c r="CH816" s="325"/>
    </row>
    <row r="817" spans="1:86" s="323" customFormat="1" x14ac:dyDescent="0.25">
      <c r="A817" s="102"/>
      <c r="B817" s="102"/>
      <c r="C817" s="102"/>
      <c r="D817" s="102"/>
      <c r="E817" s="102"/>
      <c r="F817" s="102"/>
      <c r="G817" s="102"/>
      <c r="AH817" s="324"/>
      <c r="AI817" s="324"/>
      <c r="AP817" s="324"/>
      <c r="AQ817" s="324"/>
      <c r="BD817" s="324"/>
      <c r="BE817" s="324"/>
      <c r="BF817" s="324"/>
      <c r="BG817" s="324"/>
      <c r="BH817" s="324"/>
      <c r="BI817" s="324"/>
      <c r="BJ817" s="324"/>
      <c r="BK817" s="324"/>
      <c r="BL817" s="324"/>
      <c r="BM817" s="324"/>
      <c r="BN817" s="324"/>
      <c r="BO817" s="324"/>
      <c r="BW817" s="325"/>
      <c r="BX817" s="325"/>
      <c r="BY817" s="325"/>
      <c r="BZ817" s="325"/>
      <c r="CA817" s="325"/>
      <c r="CB817" s="325"/>
      <c r="CC817" s="325"/>
      <c r="CD817" s="325"/>
      <c r="CE817" s="325"/>
      <c r="CF817" s="325"/>
      <c r="CG817" s="325"/>
      <c r="CH817" s="325"/>
    </row>
    <row r="818" spans="1:86" s="323" customFormat="1" x14ac:dyDescent="0.25">
      <c r="A818" s="102"/>
      <c r="B818" s="102"/>
      <c r="C818" s="102"/>
      <c r="D818" s="102"/>
      <c r="E818" s="102"/>
      <c r="F818" s="102"/>
      <c r="G818" s="102"/>
      <c r="AH818" s="324"/>
      <c r="AI818" s="324"/>
      <c r="AP818" s="324"/>
      <c r="AQ818" s="324"/>
      <c r="BD818" s="324"/>
      <c r="BE818" s="324"/>
      <c r="BF818" s="324"/>
      <c r="BG818" s="324"/>
      <c r="BH818" s="324"/>
      <c r="BI818" s="324"/>
      <c r="BJ818" s="324"/>
      <c r="BK818" s="324"/>
      <c r="BL818" s="324"/>
      <c r="BM818" s="324"/>
      <c r="BN818" s="324"/>
      <c r="BO818" s="324"/>
      <c r="BW818" s="325"/>
      <c r="BX818" s="325"/>
      <c r="BY818" s="325"/>
      <c r="BZ818" s="325"/>
      <c r="CA818" s="325"/>
      <c r="CB818" s="325"/>
      <c r="CC818" s="325"/>
      <c r="CD818" s="325"/>
      <c r="CE818" s="325"/>
      <c r="CF818" s="325"/>
      <c r="CG818" s="325"/>
      <c r="CH818" s="325"/>
    </row>
    <row r="819" spans="1:86" s="323" customFormat="1" x14ac:dyDescent="0.25">
      <c r="A819" s="102"/>
      <c r="B819" s="102"/>
      <c r="C819" s="102"/>
      <c r="D819" s="102"/>
      <c r="E819" s="102"/>
      <c r="F819" s="102"/>
      <c r="G819" s="102"/>
      <c r="AH819" s="324"/>
      <c r="AI819" s="324"/>
      <c r="AP819" s="324"/>
      <c r="AQ819" s="324"/>
      <c r="BD819" s="324"/>
      <c r="BE819" s="324"/>
      <c r="BF819" s="324"/>
      <c r="BG819" s="324"/>
      <c r="BH819" s="324"/>
      <c r="BI819" s="324"/>
      <c r="BJ819" s="324"/>
      <c r="BK819" s="324"/>
      <c r="BL819" s="324"/>
      <c r="BM819" s="324"/>
      <c r="BN819" s="324"/>
      <c r="BO819" s="324"/>
      <c r="BW819" s="325"/>
      <c r="BX819" s="325"/>
      <c r="BY819" s="325"/>
      <c r="BZ819" s="325"/>
      <c r="CA819" s="325"/>
      <c r="CB819" s="325"/>
      <c r="CC819" s="325"/>
      <c r="CD819" s="325"/>
      <c r="CE819" s="325"/>
      <c r="CF819" s="325"/>
      <c r="CG819" s="325"/>
      <c r="CH819" s="325"/>
    </row>
    <row r="820" spans="1:86" s="323" customFormat="1" x14ac:dyDescent="0.25">
      <c r="A820" s="102"/>
      <c r="B820" s="102"/>
      <c r="C820" s="102"/>
      <c r="D820" s="102"/>
      <c r="E820" s="102"/>
      <c r="F820" s="102"/>
      <c r="G820" s="102"/>
      <c r="AH820" s="324"/>
      <c r="AI820" s="324"/>
      <c r="AP820" s="324"/>
      <c r="AQ820" s="324"/>
      <c r="BD820" s="324"/>
      <c r="BE820" s="324"/>
      <c r="BF820" s="324"/>
      <c r="BG820" s="324"/>
      <c r="BH820" s="324"/>
      <c r="BI820" s="324"/>
      <c r="BJ820" s="324"/>
      <c r="BK820" s="324"/>
      <c r="BL820" s="324"/>
      <c r="BM820" s="324"/>
      <c r="BN820" s="324"/>
      <c r="BO820" s="324"/>
      <c r="BW820" s="325"/>
      <c r="BX820" s="325"/>
      <c r="BY820" s="325"/>
      <c r="BZ820" s="325"/>
      <c r="CA820" s="325"/>
      <c r="CB820" s="325"/>
      <c r="CC820" s="325"/>
      <c r="CD820" s="325"/>
      <c r="CE820" s="325"/>
      <c r="CF820" s="325"/>
      <c r="CG820" s="325"/>
      <c r="CH820" s="325"/>
    </row>
    <row r="821" spans="1:86" s="323" customFormat="1" x14ac:dyDescent="0.25">
      <c r="A821" s="102"/>
      <c r="B821" s="102"/>
      <c r="C821" s="102"/>
      <c r="D821" s="102"/>
      <c r="E821" s="102"/>
      <c r="F821" s="102"/>
      <c r="G821" s="102"/>
      <c r="AH821" s="324"/>
      <c r="AI821" s="324"/>
      <c r="AP821" s="324"/>
      <c r="AQ821" s="324"/>
      <c r="BD821" s="324"/>
      <c r="BE821" s="324"/>
      <c r="BF821" s="324"/>
      <c r="BG821" s="324"/>
      <c r="BH821" s="324"/>
      <c r="BI821" s="324"/>
      <c r="BJ821" s="324"/>
      <c r="BK821" s="324"/>
      <c r="BL821" s="324"/>
      <c r="BM821" s="324"/>
      <c r="BN821" s="324"/>
      <c r="BO821" s="324"/>
      <c r="BW821" s="325"/>
      <c r="BX821" s="325"/>
      <c r="BY821" s="325"/>
      <c r="BZ821" s="325"/>
      <c r="CA821" s="325"/>
      <c r="CB821" s="325"/>
      <c r="CC821" s="325"/>
      <c r="CD821" s="325"/>
      <c r="CE821" s="325"/>
      <c r="CF821" s="325"/>
      <c r="CG821" s="325"/>
      <c r="CH821" s="325"/>
    </row>
    <row r="822" spans="1:86" s="323" customFormat="1" x14ac:dyDescent="0.25">
      <c r="A822" s="102"/>
      <c r="B822" s="102"/>
      <c r="C822" s="102"/>
      <c r="D822" s="102"/>
      <c r="E822" s="102"/>
      <c r="F822" s="102"/>
      <c r="G822" s="102"/>
      <c r="AH822" s="324"/>
      <c r="AI822" s="324"/>
      <c r="AP822" s="324"/>
      <c r="AQ822" s="324"/>
      <c r="BD822" s="324"/>
      <c r="BE822" s="324"/>
      <c r="BF822" s="324"/>
      <c r="BG822" s="324"/>
      <c r="BH822" s="324"/>
      <c r="BI822" s="324"/>
      <c r="BJ822" s="324"/>
      <c r="BK822" s="324"/>
      <c r="BL822" s="324"/>
      <c r="BM822" s="324"/>
      <c r="BN822" s="324"/>
      <c r="BO822" s="324"/>
      <c r="BW822" s="325"/>
      <c r="BX822" s="325"/>
      <c r="BY822" s="325"/>
      <c r="BZ822" s="325"/>
      <c r="CA822" s="325"/>
      <c r="CB822" s="325"/>
      <c r="CC822" s="325"/>
      <c r="CD822" s="325"/>
      <c r="CE822" s="325"/>
      <c r="CF822" s="325"/>
      <c r="CG822" s="325"/>
      <c r="CH822" s="325"/>
    </row>
    <row r="823" spans="1:86" s="323" customFormat="1" x14ac:dyDescent="0.25">
      <c r="A823" s="102"/>
      <c r="B823" s="102"/>
      <c r="C823" s="102"/>
      <c r="D823" s="102"/>
      <c r="E823" s="102"/>
      <c r="F823" s="102"/>
      <c r="G823" s="102"/>
      <c r="AH823" s="324"/>
      <c r="AI823" s="324"/>
      <c r="AP823" s="324"/>
      <c r="AQ823" s="324"/>
      <c r="BD823" s="324"/>
      <c r="BE823" s="324"/>
      <c r="BF823" s="324"/>
      <c r="BG823" s="324"/>
      <c r="BH823" s="324"/>
      <c r="BI823" s="324"/>
      <c r="BJ823" s="324"/>
      <c r="BK823" s="324"/>
      <c r="BL823" s="324"/>
      <c r="BM823" s="324"/>
      <c r="BN823" s="324"/>
      <c r="BO823" s="324"/>
      <c r="BW823" s="325"/>
      <c r="BX823" s="325"/>
      <c r="BY823" s="325"/>
      <c r="BZ823" s="325"/>
      <c r="CA823" s="325"/>
      <c r="CB823" s="325"/>
      <c r="CC823" s="325"/>
      <c r="CD823" s="325"/>
      <c r="CE823" s="325"/>
      <c r="CF823" s="325"/>
      <c r="CG823" s="325"/>
      <c r="CH823" s="325"/>
    </row>
    <row r="824" spans="1:86" s="323" customFormat="1" x14ac:dyDescent="0.25">
      <c r="A824" s="102"/>
      <c r="B824" s="102"/>
      <c r="C824" s="102"/>
      <c r="D824" s="102"/>
      <c r="E824" s="102"/>
      <c r="F824" s="102"/>
      <c r="G824" s="102"/>
      <c r="AH824" s="324"/>
      <c r="AI824" s="324"/>
      <c r="AP824" s="324"/>
      <c r="AQ824" s="324"/>
      <c r="BD824" s="324"/>
      <c r="BE824" s="324"/>
      <c r="BF824" s="324"/>
      <c r="BG824" s="324"/>
      <c r="BH824" s="324"/>
      <c r="BI824" s="324"/>
      <c r="BJ824" s="324"/>
      <c r="BK824" s="324"/>
      <c r="BL824" s="324"/>
      <c r="BM824" s="324"/>
      <c r="BN824" s="324"/>
      <c r="BO824" s="324"/>
      <c r="BW824" s="325"/>
      <c r="BX824" s="325"/>
      <c r="BY824" s="325"/>
      <c r="BZ824" s="325"/>
      <c r="CA824" s="325"/>
      <c r="CB824" s="325"/>
      <c r="CC824" s="325"/>
      <c r="CD824" s="325"/>
      <c r="CE824" s="325"/>
      <c r="CF824" s="325"/>
      <c r="CG824" s="325"/>
      <c r="CH824" s="325"/>
    </row>
    <row r="825" spans="1:86" s="323" customFormat="1" x14ac:dyDescent="0.25">
      <c r="A825" s="102"/>
      <c r="B825" s="102"/>
      <c r="C825" s="102"/>
      <c r="D825" s="102"/>
      <c r="E825" s="102"/>
      <c r="F825" s="102"/>
      <c r="G825" s="102"/>
      <c r="AH825" s="324"/>
      <c r="AI825" s="324"/>
      <c r="AP825" s="324"/>
      <c r="AQ825" s="324"/>
      <c r="BD825" s="324"/>
      <c r="BE825" s="324"/>
      <c r="BF825" s="324"/>
      <c r="BG825" s="324"/>
      <c r="BH825" s="324"/>
      <c r="BI825" s="324"/>
      <c r="BJ825" s="324"/>
      <c r="BK825" s="324"/>
      <c r="BL825" s="324"/>
      <c r="BM825" s="324"/>
      <c r="BN825" s="324"/>
      <c r="BO825" s="324"/>
      <c r="BW825" s="325"/>
      <c r="BX825" s="325"/>
      <c r="BY825" s="325"/>
      <c r="BZ825" s="325"/>
      <c r="CA825" s="325"/>
      <c r="CB825" s="325"/>
      <c r="CC825" s="325"/>
      <c r="CD825" s="325"/>
      <c r="CE825" s="325"/>
      <c r="CF825" s="325"/>
      <c r="CG825" s="325"/>
      <c r="CH825" s="325"/>
    </row>
    <row r="826" spans="1:86" s="323" customFormat="1" x14ac:dyDescent="0.25">
      <c r="A826" s="102"/>
      <c r="B826" s="102"/>
      <c r="C826" s="102"/>
      <c r="D826" s="102"/>
      <c r="E826" s="102"/>
      <c r="F826" s="102"/>
      <c r="G826" s="102"/>
      <c r="AH826" s="324"/>
      <c r="AI826" s="324"/>
      <c r="AP826" s="324"/>
      <c r="AQ826" s="324"/>
      <c r="BD826" s="324"/>
      <c r="BE826" s="324"/>
      <c r="BF826" s="324"/>
      <c r="BG826" s="324"/>
      <c r="BH826" s="324"/>
      <c r="BI826" s="324"/>
      <c r="BJ826" s="324"/>
      <c r="BK826" s="324"/>
      <c r="BL826" s="324"/>
      <c r="BM826" s="324"/>
      <c r="BN826" s="324"/>
      <c r="BO826" s="324"/>
      <c r="BW826" s="325"/>
      <c r="BX826" s="325"/>
      <c r="BY826" s="325"/>
      <c r="BZ826" s="325"/>
      <c r="CA826" s="325"/>
      <c r="CB826" s="325"/>
      <c r="CC826" s="325"/>
      <c r="CD826" s="325"/>
      <c r="CE826" s="325"/>
      <c r="CF826" s="325"/>
      <c r="CG826" s="325"/>
      <c r="CH826" s="325"/>
    </row>
    <row r="827" spans="1:86" s="323" customFormat="1" x14ac:dyDescent="0.25">
      <c r="A827" s="102"/>
      <c r="B827" s="102"/>
      <c r="C827" s="102"/>
      <c r="D827" s="102"/>
      <c r="E827" s="102"/>
      <c r="F827" s="102"/>
      <c r="G827" s="102"/>
      <c r="AH827" s="324"/>
      <c r="AI827" s="324"/>
      <c r="AP827" s="324"/>
      <c r="AQ827" s="324"/>
      <c r="BD827" s="324"/>
      <c r="BE827" s="324"/>
      <c r="BF827" s="324"/>
      <c r="BG827" s="324"/>
      <c r="BH827" s="324"/>
      <c r="BI827" s="324"/>
      <c r="BJ827" s="324"/>
      <c r="BK827" s="324"/>
      <c r="BL827" s="324"/>
      <c r="BM827" s="324"/>
      <c r="BN827" s="324"/>
      <c r="BO827" s="324"/>
      <c r="BW827" s="325"/>
      <c r="BX827" s="325"/>
      <c r="BY827" s="325"/>
      <c r="BZ827" s="325"/>
      <c r="CA827" s="325"/>
      <c r="CB827" s="325"/>
      <c r="CC827" s="325"/>
      <c r="CD827" s="325"/>
      <c r="CE827" s="325"/>
      <c r="CF827" s="325"/>
      <c r="CG827" s="325"/>
      <c r="CH827" s="325"/>
    </row>
    <row r="828" spans="1:86" s="323" customFormat="1" x14ac:dyDescent="0.25">
      <c r="A828" s="102"/>
      <c r="B828" s="102"/>
      <c r="C828" s="102"/>
      <c r="D828" s="102"/>
      <c r="E828" s="102"/>
      <c r="F828" s="102"/>
      <c r="G828" s="102"/>
      <c r="AH828" s="324"/>
      <c r="AI828" s="324"/>
      <c r="AP828" s="324"/>
      <c r="AQ828" s="324"/>
      <c r="BD828" s="324"/>
      <c r="BE828" s="324"/>
      <c r="BF828" s="324"/>
      <c r="BG828" s="324"/>
      <c r="BH828" s="324"/>
      <c r="BI828" s="324"/>
      <c r="BJ828" s="324"/>
      <c r="BK828" s="324"/>
      <c r="BL828" s="324"/>
      <c r="BM828" s="324"/>
      <c r="BN828" s="324"/>
      <c r="BO828" s="324"/>
      <c r="BW828" s="325"/>
      <c r="BX828" s="325"/>
      <c r="BY828" s="325"/>
      <c r="BZ828" s="325"/>
      <c r="CA828" s="325"/>
      <c r="CB828" s="325"/>
      <c r="CC828" s="325"/>
      <c r="CD828" s="325"/>
      <c r="CE828" s="325"/>
      <c r="CF828" s="325"/>
      <c r="CG828" s="325"/>
      <c r="CH828" s="325"/>
    </row>
    <row r="829" spans="1:86" s="323" customFormat="1" x14ac:dyDescent="0.25">
      <c r="A829" s="102"/>
      <c r="B829" s="102"/>
      <c r="C829" s="102"/>
      <c r="D829" s="102"/>
      <c r="E829" s="102"/>
      <c r="F829" s="102"/>
      <c r="G829" s="102"/>
      <c r="AH829" s="324"/>
      <c r="AI829" s="324"/>
      <c r="AP829" s="324"/>
      <c r="AQ829" s="324"/>
      <c r="BD829" s="324"/>
      <c r="BE829" s="324"/>
      <c r="BF829" s="324"/>
      <c r="BG829" s="324"/>
      <c r="BH829" s="324"/>
      <c r="BI829" s="324"/>
      <c r="BJ829" s="324"/>
      <c r="BK829" s="324"/>
      <c r="BL829" s="324"/>
      <c r="BM829" s="324"/>
      <c r="BN829" s="324"/>
      <c r="BO829" s="324"/>
      <c r="BW829" s="325"/>
      <c r="BX829" s="325"/>
      <c r="BY829" s="325"/>
      <c r="BZ829" s="325"/>
      <c r="CA829" s="325"/>
      <c r="CB829" s="325"/>
      <c r="CC829" s="325"/>
      <c r="CD829" s="325"/>
      <c r="CE829" s="325"/>
      <c r="CF829" s="325"/>
      <c r="CG829" s="325"/>
      <c r="CH829" s="325"/>
    </row>
    <row r="830" spans="1:86" s="323" customFormat="1" x14ac:dyDescent="0.25">
      <c r="A830" s="102"/>
      <c r="B830" s="102"/>
      <c r="C830" s="102"/>
      <c r="D830" s="102"/>
      <c r="E830" s="102"/>
      <c r="F830" s="102"/>
      <c r="G830" s="102"/>
      <c r="AH830" s="324"/>
      <c r="AI830" s="324"/>
      <c r="AP830" s="324"/>
      <c r="AQ830" s="324"/>
      <c r="BD830" s="324"/>
      <c r="BE830" s="324"/>
      <c r="BF830" s="324"/>
      <c r="BG830" s="324"/>
      <c r="BH830" s="324"/>
      <c r="BI830" s="324"/>
      <c r="BJ830" s="324"/>
      <c r="BK830" s="324"/>
      <c r="BL830" s="324"/>
      <c r="BM830" s="324"/>
      <c r="BN830" s="324"/>
      <c r="BO830" s="324"/>
      <c r="BW830" s="325"/>
      <c r="BX830" s="325"/>
      <c r="BY830" s="325"/>
      <c r="BZ830" s="325"/>
      <c r="CA830" s="325"/>
      <c r="CB830" s="325"/>
      <c r="CC830" s="325"/>
      <c r="CD830" s="325"/>
      <c r="CE830" s="325"/>
      <c r="CF830" s="325"/>
      <c r="CG830" s="325"/>
      <c r="CH830" s="325"/>
    </row>
    <row r="831" spans="1:86" s="323" customFormat="1" x14ac:dyDescent="0.25">
      <c r="A831" s="102"/>
      <c r="B831" s="102"/>
      <c r="C831" s="102"/>
      <c r="D831" s="102"/>
      <c r="E831" s="102"/>
      <c r="F831" s="102"/>
      <c r="G831" s="102"/>
      <c r="AH831" s="324"/>
      <c r="AI831" s="324"/>
      <c r="AP831" s="324"/>
      <c r="AQ831" s="324"/>
      <c r="BD831" s="324"/>
      <c r="BE831" s="324"/>
      <c r="BF831" s="324"/>
      <c r="BG831" s="324"/>
      <c r="BH831" s="324"/>
      <c r="BI831" s="324"/>
      <c r="BJ831" s="324"/>
      <c r="BK831" s="324"/>
      <c r="BL831" s="324"/>
      <c r="BM831" s="324"/>
      <c r="BN831" s="324"/>
      <c r="BO831" s="324"/>
      <c r="BW831" s="325"/>
      <c r="BX831" s="325"/>
      <c r="BY831" s="325"/>
      <c r="BZ831" s="325"/>
      <c r="CA831" s="325"/>
      <c r="CB831" s="325"/>
      <c r="CC831" s="325"/>
      <c r="CD831" s="325"/>
      <c r="CE831" s="325"/>
      <c r="CF831" s="325"/>
      <c r="CG831" s="325"/>
      <c r="CH831" s="325"/>
    </row>
    <row r="832" spans="1:86" s="323" customFormat="1" x14ac:dyDescent="0.25">
      <c r="A832" s="102"/>
      <c r="B832" s="102"/>
      <c r="C832" s="102"/>
      <c r="D832" s="102"/>
      <c r="E832" s="102"/>
      <c r="F832" s="102"/>
      <c r="G832" s="102"/>
      <c r="AH832" s="324"/>
      <c r="AI832" s="324"/>
      <c r="AP832" s="324"/>
      <c r="AQ832" s="324"/>
      <c r="BD832" s="324"/>
      <c r="BE832" s="324"/>
      <c r="BF832" s="324"/>
      <c r="BG832" s="324"/>
      <c r="BH832" s="324"/>
      <c r="BI832" s="324"/>
      <c r="BJ832" s="324"/>
      <c r="BK832" s="324"/>
      <c r="BL832" s="324"/>
      <c r="BM832" s="324"/>
      <c r="BN832" s="324"/>
      <c r="BO832" s="324"/>
      <c r="BW832" s="325"/>
      <c r="BX832" s="325"/>
      <c r="BY832" s="325"/>
      <c r="BZ832" s="325"/>
      <c r="CA832" s="325"/>
      <c r="CB832" s="325"/>
      <c r="CC832" s="325"/>
      <c r="CD832" s="325"/>
      <c r="CE832" s="325"/>
      <c r="CF832" s="325"/>
      <c r="CG832" s="325"/>
      <c r="CH832" s="325"/>
    </row>
    <row r="833" spans="1:86" s="323" customFormat="1" x14ac:dyDescent="0.25">
      <c r="A833" s="102"/>
      <c r="B833" s="102"/>
      <c r="C833" s="102"/>
      <c r="D833" s="102"/>
      <c r="E833" s="102"/>
      <c r="F833" s="102"/>
      <c r="G833" s="102"/>
      <c r="AH833" s="324"/>
      <c r="AI833" s="324"/>
      <c r="AP833" s="324"/>
      <c r="AQ833" s="324"/>
      <c r="BD833" s="324"/>
      <c r="BE833" s="324"/>
      <c r="BF833" s="324"/>
      <c r="BG833" s="324"/>
      <c r="BH833" s="324"/>
      <c r="BI833" s="324"/>
      <c r="BJ833" s="324"/>
      <c r="BK833" s="324"/>
      <c r="BL833" s="324"/>
      <c r="BM833" s="324"/>
      <c r="BN833" s="324"/>
      <c r="BO833" s="324"/>
      <c r="BW833" s="325"/>
      <c r="BX833" s="325"/>
      <c r="BY833" s="325"/>
      <c r="BZ833" s="325"/>
      <c r="CA833" s="325"/>
      <c r="CB833" s="325"/>
      <c r="CC833" s="325"/>
      <c r="CD833" s="325"/>
      <c r="CE833" s="325"/>
      <c r="CF833" s="325"/>
      <c r="CG833" s="325"/>
      <c r="CH833" s="325"/>
    </row>
    <row r="834" spans="1:86" s="323" customFormat="1" x14ac:dyDescent="0.25">
      <c r="A834" s="102"/>
      <c r="B834" s="102"/>
      <c r="C834" s="102"/>
      <c r="D834" s="102"/>
      <c r="E834" s="102"/>
      <c r="F834" s="102"/>
      <c r="G834" s="102"/>
      <c r="AH834" s="324"/>
      <c r="AI834" s="324"/>
      <c r="AP834" s="324"/>
      <c r="AQ834" s="324"/>
      <c r="BD834" s="324"/>
      <c r="BE834" s="324"/>
      <c r="BF834" s="324"/>
      <c r="BG834" s="324"/>
      <c r="BH834" s="324"/>
      <c r="BI834" s="324"/>
      <c r="BJ834" s="324"/>
      <c r="BK834" s="324"/>
      <c r="BL834" s="324"/>
      <c r="BM834" s="324"/>
      <c r="BN834" s="324"/>
      <c r="BO834" s="324"/>
      <c r="BW834" s="325"/>
      <c r="BX834" s="325"/>
      <c r="BY834" s="325"/>
      <c r="BZ834" s="325"/>
      <c r="CA834" s="325"/>
      <c r="CB834" s="325"/>
      <c r="CC834" s="325"/>
      <c r="CD834" s="325"/>
      <c r="CE834" s="325"/>
      <c r="CF834" s="325"/>
      <c r="CG834" s="325"/>
      <c r="CH834" s="325"/>
    </row>
    <row r="835" spans="1:86" s="323" customFormat="1" x14ac:dyDescent="0.25">
      <c r="A835" s="102"/>
      <c r="B835" s="102"/>
      <c r="C835" s="102"/>
      <c r="D835" s="102"/>
      <c r="E835" s="102"/>
      <c r="F835" s="102"/>
      <c r="G835" s="102"/>
      <c r="AH835" s="324"/>
      <c r="AI835" s="324"/>
      <c r="AP835" s="324"/>
      <c r="AQ835" s="324"/>
      <c r="BD835" s="324"/>
      <c r="BE835" s="324"/>
      <c r="BF835" s="324"/>
      <c r="BG835" s="324"/>
      <c r="BH835" s="324"/>
      <c r="BI835" s="324"/>
      <c r="BJ835" s="324"/>
      <c r="BK835" s="324"/>
      <c r="BL835" s="324"/>
      <c r="BM835" s="324"/>
      <c r="BN835" s="324"/>
      <c r="BO835" s="324"/>
      <c r="BW835" s="325"/>
      <c r="BX835" s="325"/>
      <c r="BY835" s="325"/>
      <c r="BZ835" s="325"/>
      <c r="CA835" s="325"/>
      <c r="CB835" s="325"/>
      <c r="CC835" s="325"/>
      <c r="CD835" s="325"/>
      <c r="CE835" s="325"/>
      <c r="CF835" s="325"/>
      <c r="CG835" s="325"/>
      <c r="CH835" s="325"/>
    </row>
    <row r="836" spans="1:86" s="323" customFormat="1" x14ac:dyDescent="0.25">
      <c r="A836" s="102"/>
      <c r="B836" s="102"/>
      <c r="C836" s="102"/>
      <c r="D836" s="102"/>
      <c r="E836" s="102"/>
      <c r="F836" s="102"/>
      <c r="G836" s="102"/>
      <c r="AH836" s="324"/>
      <c r="AI836" s="324"/>
      <c r="AP836" s="324"/>
      <c r="AQ836" s="324"/>
      <c r="BD836" s="324"/>
      <c r="BE836" s="324"/>
      <c r="BF836" s="324"/>
      <c r="BG836" s="324"/>
      <c r="BH836" s="324"/>
      <c r="BI836" s="324"/>
      <c r="BJ836" s="324"/>
      <c r="BK836" s="324"/>
      <c r="BL836" s="324"/>
      <c r="BM836" s="324"/>
      <c r="BN836" s="324"/>
      <c r="BO836" s="324"/>
      <c r="BW836" s="325"/>
      <c r="BX836" s="325"/>
      <c r="BY836" s="325"/>
      <c r="BZ836" s="325"/>
      <c r="CA836" s="325"/>
      <c r="CB836" s="325"/>
      <c r="CC836" s="325"/>
      <c r="CD836" s="325"/>
      <c r="CE836" s="325"/>
      <c r="CF836" s="325"/>
      <c r="CG836" s="325"/>
      <c r="CH836" s="325"/>
    </row>
    <row r="837" spans="1:86" s="323" customFormat="1" x14ac:dyDescent="0.25">
      <c r="A837" s="102"/>
      <c r="B837" s="102"/>
      <c r="C837" s="102"/>
      <c r="D837" s="102"/>
      <c r="E837" s="102"/>
      <c r="F837" s="102"/>
      <c r="G837" s="102"/>
      <c r="AH837" s="324"/>
      <c r="AI837" s="324"/>
      <c r="AP837" s="324"/>
      <c r="AQ837" s="324"/>
      <c r="BD837" s="324"/>
      <c r="BE837" s="324"/>
      <c r="BF837" s="324"/>
      <c r="BG837" s="324"/>
      <c r="BH837" s="324"/>
      <c r="BI837" s="324"/>
      <c r="BJ837" s="324"/>
      <c r="BK837" s="324"/>
      <c r="BL837" s="324"/>
      <c r="BM837" s="324"/>
      <c r="BN837" s="324"/>
      <c r="BO837" s="324"/>
      <c r="BW837" s="325"/>
      <c r="BX837" s="325"/>
      <c r="BY837" s="325"/>
      <c r="BZ837" s="325"/>
      <c r="CA837" s="325"/>
      <c r="CB837" s="325"/>
      <c r="CC837" s="325"/>
      <c r="CD837" s="325"/>
      <c r="CE837" s="325"/>
      <c r="CF837" s="325"/>
      <c r="CG837" s="325"/>
      <c r="CH837" s="325"/>
    </row>
    <row r="838" spans="1:86" s="323" customFormat="1" x14ac:dyDescent="0.25">
      <c r="A838" s="102"/>
      <c r="B838" s="102"/>
      <c r="C838" s="102"/>
      <c r="D838" s="102"/>
      <c r="E838" s="102"/>
      <c r="F838" s="102"/>
      <c r="G838" s="102"/>
      <c r="AH838" s="324"/>
      <c r="AI838" s="324"/>
      <c r="AP838" s="324"/>
      <c r="AQ838" s="324"/>
      <c r="BD838" s="324"/>
      <c r="BE838" s="324"/>
      <c r="BF838" s="324"/>
      <c r="BG838" s="324"/>
      <c r="BH838" s="324"/>
      <c r="BI838" s="324"/>
      <c r="BJ838" s="324"/>
      <c r="BK838" s="324"/>
      <c r="BL838" s="324"/>
      <c r="BM838" s="324"/>
      <c r="BN838" s="324"/>
      <c r="BO838" s="324"/>
      <c r="BW838" s="325"/>
      <c r="BX838" s="325"/>
      <c r="BY838" s="325"/>
      <c r="BZ838" s="325"/>
      <c r="CA838" s="325"/>
      <c r="CB838" s="325"/>
      <c r="CC838" s="325"/>
      <c r="CD838" s="325"/>
      <c r="CE838" s="325"/>
      <c r="CF838" s="325"/>
      <c r="CG838" s="325"/>
      <c r="CH838" s="325"/>
    </row>
    <row r="839" spans="1:86" s="323" customFormat="1" x14ac:dyDescent="0.25">
      <c r="A839" s="102"/>
      <c r="B839" s="102"/>
      <c r="C839" s="102"/>
      <c r="D839" s="102"/>
      <c r="E839" s="102"/>
      <c r="F839" s="102"/>
      <c r="G839" s="102"/>
      <c r="AH839" s="324"/>
      <c r="AI839" s="324"/>
      <c r="AP839" s="324"/>
      <c r="AQ839" s="324"/>
      <c r="BD839" s="324"/>
      <c r="BE839" s="324"/>
      <c r="BF839" s="324"/>
      <c r="BG839" s="324"/>
      <c r="BH839" s="324"/>
      <c r="BI839" s="324"/>
      <c r="BJ839" s="324"/>
      <c r="BK839" s="324"/>
      <c r="BL839" s="324"/>
      <c r="BM839" s="324"/>
      <c r="BN839" s="324"/>
      <c r="BO839" s="324"/>
      <c r="BW839" s="325"/>
      <c r="BX839" s="325"/>
      <c r="BY839" s="325"/>
      <c r="BZ839" s="325"/>
      <c r="CA839" s="325"/>
      <c r="CB839" s="325"/>
      <c r="CC839" s="325"/>
      <c r="CD839" s="325"/>
      <c r="CE839" s="325"/>
      <c r="CF839" s="325"/>
      <c r="CG839" s="325"/>
      <c r="CH839" s="325"/>
    </row>
    <row r="840" spans="1:86" s="323" customFormat="1" x14ac:dyDescent="0.25">
      <c r="A840" s="102"/>
      <c r="B840" s="102"/>
      <c r="C840" s="102"/>
      <c r="D840" s="102"/>
      <c r="E840" s="102"/>
      <c r="F840" s="102"/>
      <c r="G840" s="102"/>
      <c r="AH840" s="324"/>
      <c r="AI840" s="324"/>
      <c r="AP840" s="324"/>
      <c r="AQ840" s="324"/>
      <c r="BD840" s="324"/>
      <c r="BE840" s="324"/>
      <c r="BF840" s="324"/>
      <c r="BG840" s="324"/>
      <c r="BH840" s="324"/>
      <c r="BI840" s="324"/>
      <c r="BJ840" s="324"/>
      <c r="BK840" s="324"/>
      <c r="BL840" s="324"/>
      <c r="BM840" s="324"/>
      <c r="BN840" s="324"/>
      <c r="BO840" s="324"/>
      <c r="BW840" s="325"/>
      <c r="BX840" s="325"/>
      <c r="BY840" s="325"/>
      <c r="BZ840" s="325"/>
      <c r="CA840" s="325"/>
      <c r="CB840" s="325"/>
      <c r="CC840" s="325"/>
      <c r="CD840" s="325"/>
      <c r="CE840" s="325"/>
      <c r="CF840" s="325"/>
      <c r="CG840" s="325"/>
      <c r="CH840" s="325"/>
    </row>
    <row r="841" spans="1:86" s="323" customFormat="1" x14ac:dyDescent="0.25">
      <c r="A841" s="102"/>
      <c r="B841" s="102"/>
      <c r="C841" s="102"/>
      <c r="D841" s="102"/>
      <c r="E841" s="102"/>
      <c r="F841" s="102"/>
      <c r="G841" s="102"/>
      <c r="AH841" s="324"/>
      <c r="AI841" s="324"/>
      <c r="AP841" s="324"/>
      <c r="AQ841" s="324"/>
      <c r="BD841" s="324"/>
      <c r="BE841" s="324"/>
      <c r="BF841" s="324"/>
      <c r="BG841" s="324"/>
      <c r="BH841" s="324"/>
      <c r="BI841" s="324"/>
      <c r="BJ841" s="324"/>
      <c r="BK841" s="324"/>
      <c r="BL841" s="324"/>
      <c r="BM841" s="324"/>
      <c r="BN841" s="324"/>
      <c r="BO841" s="324"/>
      <c r="BW841" s="325"/>
      <c r="BX841" s="325"/>
      <c r="BY841" s="325"/>
      <c r="BZ841" s="325"/>
      <c r="CA841" s="325"/>
      <c r="CB841" s="325"/>
      <c r="CC841" s="325"/>
      <c r="CD841" s="325"/>
      <c r="CE841" s="325"/>
      <c r="CF841" s="325"/>
      <c r="CG841" s="325"/>
      <c r="CH841" s="325"/>
    </row>
    <row r="842" spans="1:86" s="323" customFormat="1" x14ac:dyDescent="0.25">
      <c r="A842" s="102"/>
      <c r="B842" s="102"/>
      <c r="C842" s="102"/>
      <c r="D842" s="102"/>
      <c r="E842" s="102"/>
      <c r="F842" s="102"/>
      <c r="G842" s="102"/>
      <c r="AH842" s="324"/>
      <c r="AI842" s="324"/>
      <c r="AP842" s="324"/>
      <c r="AQ842" s="324"/>
      <c r="BD842" s="324"/>
      <c r="BE842" s="324"/>
      <c r="BF842" s="324"/>
      <c r="BG842" s="324"/>
      <c r="BH842" s="324"/>
      <c r="BI842" s="324"/>
      <c r="BJ842" s="324"/>
      <c r="BK842" s="324"/>
      <c r="BL842" s="324"/>
      <c r="BM842" s="324"/>
      <c r="BN842" s="324"/>
      <c r="BO842" s="324"/>
      <c r="BW842" s="325"/>
      <c r="BX842" s="325"/>
      <c r="BY842" s="325"/>
      <c r="BZ842" s="325"/>
      <c r="CA842" s="325"/>
      <c r="CB842" s="325"/>
      <c r="CC842" s="325"/>
      <c r="CD842" s="325"/>
      <c r="CE842" s="325"/>
      <c r="CF842" s="325"/>
      <c r="CG842" s="325"/>
      <c r="CH842" s="325"/>
    </row>
    <row r="843" spans="1:86" s="323" customFormat="1" x14ac:dyDescent="0.25">
      <c r="A843" s="102"/>
      <c r="B843" s="102"/>
      <c r="C843" s="102"/>
      <c r="D843" s="102"/>
      <c r="E843" s="102"/>
      <c r="F843" s="102"/>
      <c r="G843" s="102"/>
      <c r="AH843" s="324"/>
      <c r="AI843" s="324"/>
      <c r="AP843" s="324"/>
      <c r="AQ843" s="324"/>
      <c r="BD843" s="324"/>
      <c r="BE843" s="324"/>
      <c r="BF843" s="324"/>
      <c r="BG843" s="324"/>
      <c r="BH843" s="324"/>
      <c r="BI843" s="324"/>
      <c r="BJ843" s="324"/>
      <c r="BK843" s="324"/>
      <c r="BL843" s="324"/>
      <c r="BM843" s="324"/>
      <c r="BN843" s="324"/>
      <c r="BO843" s="324"/>
      <c r="BW843" s="325"/>
      <c r="BX843" s="325"/>
      <c r="BY843" s="325"/>
      <c r="BZ843" s="325"/>
      <c r="CA843" s="325"/>
      <c r="CB843" s="325"/>
      <c r="CC843" s="325"/>
      <c r="CD843" s="325"/>
      <c r="CE843" s="325"/>
      <c r="CF843" s="325"/>
      <c r="CG843" s="325"/>
      <c r="CH843" s="325"/>
    </row>
    <row r="844" spans="1:86" s="323" customFormat="1" x14ac:dyDescent="0.25">
      <c r="A844" s="102"/>
      <c r="B844" s="102"/>
      <c r="C844" s="102"/>
      <c r="D844" s="102"/>
      <c r="E844" s="102"/>
      <c r="F844" s="102"/>
      <c r="G844" s="102"/>
      <c r="AH844" s="324"/>
      <c r="AI844" s="324"/>
      <c r="AP844" s="324"/>
      <c r="AQ844" s="324"/>
      <c r="BD844" s="324"/>
      <c r="BE844" s="324"/>
      <c r="BF844" s="324"/>
      <c r="BG844" s="324"/>
      <c r="BH844" s="324"/>
      <c r="BI844" s="324"/>
      <c r="BJ844" s="324"/>
      <c r="BK844" s="324"/>
      <c r="BL844" s="324"/>
      <c r="BM844" s="324"/>
      <c r="BN844" s="324"/>
      <c r="BO844" s="324"/>
      <c r="BW844" s="325"/>
      <c r="BX844" s="325"/>
      <c r="BY844" s="325"/>
      <c r="BZ844" s="325"/>
      <c r="CA844" s="325"/>
      <c r="CB844" s="325"/>
      <c r="CC844" s="325"/>
      <c r="CD844" s="325"/>
      <c r="CE844" s="325"/>
      <c r="CF844" s="325"/>
      <c r="CG844" s="325"/>
      <c r="CH844" s="325"/>
    </row>
    <row r="845" spans="1:86" s="323" customFormat="1" x14ac:dyDescent="0.25">
      <c r="A845" s="102"/>
      <c r="B845" s="102"/>
      <c r="C845" s="102"/>
      <c r="D845" s="102"/>
      <c r="E845" s="102"/>
      <c r="F845" s="102"/>
      <c r="G845" s="102"/>
      <c r="AH845" s="324"/>
      <c r="AI845" s="324"/>
      <c r="AP845" s="324"/>
      <c r="AQ845" s="324"/>
      <c r="BD845" s="324"/>
      <c r="BE845" s="324"/>
      <c r="BF845" s="324"/>
      <c r="BG845" s="324"/>
      <c r="BH845" s="324"/>
      <c r="BI845" s="324"/>
      <c r="BJ845" s="324"/>
      <c r="BK845" s="324"/>
      <c r="BL845" s="324"/>
      <c r="BM845" s="324"/>
      <c r="BN845" s="324"/>
      <c r="BO845" s="324"/>
      <c r="BW845" s="325"/>
      <c r="BX845" s="325"/>
      <c r="BY845" s="325"/>
      <c r="BZ845" s="325"/>
      <c r="CA845" s="325"/>
      <c r="CB845" s="325"/>
      <c r="CC845" s="325"/>
      <c r="CD845" s="325"/>
      <c r="CE845" s="325"/>
      <c r="CF845" s="325"/>
      <c r="CG845" s="325"/>
      <c r="CH845" s="325"/>
    </row>
    <row r="846" spans="1:86" s="323" customFormat="1" x14ac:dyDescent="0.25">
      <c r="A846" s="102"/>
      <c r="B846" s="102"/>
      <c r="C846" s="102"/>
      <c r="D846" s="102"/>
      <c r="E846" s="102"/>
      <c r="F846" s="102"/>
      <c r="G846" s="102"/>
      <c r="AH846" s="324"/>
      <c r="AI846" s="324"/>
      <c r="AP846" s="324"/>
      <c r="AQ846" s="324"/>
      <c r="BD846" s="324"/>
      <c r="BE846" s="324"/>
      <c r="BF846" s="324"/>
      <c r="BG846" s="324"/>
      <c r="BH846" s="324"/>
      <c r="BI846" s="324"/>
      <c r="BJ846" s="324"/>
      <c r="BK846" s="324"/>
      <c r="BL846" s="324"/>
      <c r="BM846" s="324"/>
      <c r="BN846" s="324"/>
      <c r="BO846" s="324"/>
      <c r="BW846" s="325"/>
      <c r="BX846" s="325"/>
      <c r="BY846" s="325"/>
      <c r="BZ846" s="325"/>
      <c r="CA846" s="325"/>
      <c r="CB846" s="325"/>
      <c r="CC846" s="325"/>
      <c r="CD846" s="325"/>
      <c r="CE846" s="325"/>
      <c r="CF846" s="325"/>
      <c r="CG846" s="325"/>
      <c r="CH846" s="325"/>
    </row>
    <row r="847" spans="1:86" s="323" customFormat="1" x14ac:dyDescent="0.25">
      <c r="A847" s="102"/>
      <c r="B847" s="102"/>
      <c r="C847" s="102"/>
      <c r="D847" s="102"/>
      <c r="E847" s="102"/>
      <c r="F847" s="102"/>
      <c r="G847" s="102"/>
      <c r="AH847" s="324"/>
      <c r="AI847" s="324"/>
      <c r="AP847" s="324"/>
      <c r="AQ847" s="324"/>
      <c r="BD847" s="324"/>
      <c r="BE847" s="324"/>
      <c r="BF847" s="324"/>
      <c r="BG847" s="324"/>
      <c r="BH847" s="324"/>
      <c r="BI847" s="324"/>
      <c r="BJ847" s="324"/>
      <c r="BK847" s="324"/>
      <c r="BL847" s="324"/>
      <c r="BM847" s="324"/>
      <c r="BN847" s="324"/>
      <c r="BO847" s="324"/>
      <c r="BW847" s="325"/>
      <c r="BX847" s="325"/>
      <c r="BY847" s="325"/>
      <c r="BZ847" s="325"/>
      <c r="CA847" s="325"/>
      <c r="CB847" s="325"/>
      <c r="CC847" s="325"/>
      <c r="CD847" s="325"/>
      <c r="CE847" s="325"/>
      <c r="CF847" s="325"/>
      <c r="CG847" s="325"/>
      <c r="CH847" s="325"/>
    </row>
    <row r="848" spans="1:86" s="323" customFormat="1" x14ac:dyDescent="0.25">
      <c r="A848" s="102"/>
      <c r="B848" s="102"/>
      <c r="C848" s="102"/>
      <c r="D848" s="102"/>
      <c r="E848" s="102"/>
      <c r="F848" s="102"/>
      <c r="G848" s="102"/>
      <c r="AH848" s="324"/>
      <c r="AI848" s="324"/>
      <c r="AP848" s="324"/>
      <c r="AQ848" s="324"/>
      <c r="BD848" s="324"/>
      <c r="BE848" s="324"/>
      <c r="BF848" s="324"/>
      <c r="BG848" s="324"/>
      <c r="BH848" s="324"/>
      <c r="BI848" s="324"/>
      <c r="BJ848" s="324"/>
      <c r="BK848" s="324"/>
      <c r="BL848" s="324"/>
      <c r="BM848" s="324"/>
      <c r="BN848" s="324"/>
      <c r="BO848" s="324"/>
      <c r="BW848" s="325"/>
      <c r="BX848" s="325"/>
      <c r="BY848" s="325"/>
      <c r="BZ848" s="325"/>
      <c r="CA848" s="325"/>
      <c r="CB848" s="325"/>
      <c r="CC848" s="325"/>
      <c r="CD848" s="325"/>
      <c r="CE848" s="325"/>
      <c r="CF848" s="325"/>
      <c r="CG848" s="325"/>
      <c r="CH848" s="325"/>
    </row>
    <row r="849" spans="1:86" s="323" customFormat="1" x14ac:dyDescent="0.25">
      <c r="A849" s="102"/>
      <c r="B849" s="102"/>
      <c r="C849" s="102"/>
      <c r="D849" s="102"/>
      <c r="E849" s="102"/>
      <c r="F849" s="102"/>
      <c r="G849" s="102"/>
      <c r="AH849" s="324"/>
      <c r="AI849" s="324"/>
      <c r="AP849" s="324"/>
      <c r="AQ849" s="324"/>
      <c r="BD849" s="324"/>
      <c r="BE849" s="324"/>
      <c r="BF849" s="324"/>
      <c r="BG849" s="324"/>
      <c r="BH849" s="324"/>
      <c r="BI849" s="324"/>
      <c r="BJ849" s="324"/>
      <c r="BK849" s="324"/>
      <c r="BL849" s="324"/>
      <c r="BM849" s="324"/>
      <c r="BN849" s="324"/>
      <c r="BO849" s="324"/>
      <c r="BW849" s="325"/>
      <c r="BX849" s="325"/>
      <c r="BY849" s="325"/>
      <c r="BZ849" s="325"/>
      <c r="CA849" s="325"/>
      <c r="CB849" s="325"/>
      <c r="CC849" s="325"/>
      <c r="CD849" s="325"/>
      <c r="CE849" s="325"/>
      <c r="CF849" s="325"/>
      <c r="CG849" s="325"/>
      <c r="CH849" s="325"/>
    </row>
    <row r="850" spans="1:86" s="323" customFormat="1" x14ac:dyDescent="0.25">
      <c r="A850" s="102"/>
      <c r="B850" s="102"/>
      <c r="C850" s="102"/>
      <c r="D850" s="102"/>
      <c r="E850" s="102"/>
      <c r="F850" s="102"/>
      <c r="G850" s="102"/>
      <c r="AH850" s="324"/>
      <c r="AI850" s="324"/>
      <c r="AP850" s="324"/>
      <c r="AQ850" s="324"/>
      <c r="BD850" s="324"/>
      <c r="BE850" s="324"/>
      <c r="BF850" s="324"/>
      <c r="BG850" s="324"/>
      <c r="BH850" s="324"/>
      <c r="BI850" s="324"/>
      <c r="BJ850" s="324"/>
      <c r="BK850" s="324"/>
      <c r="BL850" s="324"/>
      <c r="BM850" s="324"/>
      <c r="BN850" s="324"/>
      <c r="BO850" s="324"/>
      <c r="BW850" s="325"/>
      <c r="BX850" s="325"/>
      <c r="BY850" s="325"/>
      <c r="BZ850" s="325"/>
      <c r="CA850" s="325"/>
      <c r="CB850" s="325"/>
      <c r="CC850" s="325"/>
      <c r="CD850" s="325"/>
      <c r="CE850" s="325"/>
      <c r="CF850" s="325"/>
      <c r="CG850" s="325"/>
      <c r="CH850" s="325"/>
    </row>
    <row r="851" spans="1:86" s="323" customFormat="1" x14ac:dyDescent="0.25">
      <c r="A851" s="102"/>
      <c r="B851" s="102"/>
      <c r="C851" s="102"/>
      <c r="D851" s="102"/>
      <c r="E851" s="102"/>
      <c r="F851" s="102"/>
      <c r="G851" s="102"/>
      <c r="AH851" s="324"/>
      <c r="AI851" s="324"/>
      <c r="AP851" s="324"/>
      <c r="AQ851" s="324"/>
      <c r="BD851" s="324"/>
      <c r="BE851" s="324"/>
      <c r="BF851" s="324"/>
      <c r="BG851" s="324"/>
      <c r="BH851" s="324"/>
      <c r="BI851" s="324"/>
      <c r="BJ851" s="324"/>
      <c r="BK851" s="324"/>
      <c r="BL851" s="324"/>
      <c r="BM851" s="324"/>
      <c r="BN851" s="324"/>
      <c r="BO851" s="324"/>
      <c r="BW851" s="325"/>
      <c r="BX851" s="325"/>
      <c r="BY851" s="325"/>
      <c r="BZ851" s="325"/>
      <c r="CA851" s="325"/>
      <c r="CB851" s="325"/>
      <c r="CC851" s="325"/>
      <c r="CD851" s="325"/>
      <c r="CE851" s="325"/>
      <c r="CF851" s="325"/>
      <c r="CG851" s="325"/>
      <c r="CH851" s="325"/>
    </row>
    <row r="852" spans="1:86" s="323" customFormat="1" x14ac:dyDescent="0.25">
      <c r="A852" s="102"/>
      <c r="B852" s="102"/>
      <c r="C852" s="102"/>
      <c r="D852" s="102"/>
      <c r="E852" s="102"/>
      <c r="F852" s="102"/>
      <c r="G852" s="102"/>
      <c r="AH852" s="324"/>
      <c r="AI852" s="324"/>
      <c r="AP852" s="324"/>
      <c r="AQ852" s="324"/>
      <c r="BD852" s="324"/>
      <c r="BE852" s="324"/>
      <c r="BF852" s="324"/>
      <c r="BG852" s="324"/>
      <c r="BH852" s="324"/>
      <c r="BI852" s="324"/>
      <c r="BJ852" s="324"/>
      <c r="BK852" s="324"/>
      <c r="BL852" s="324"/>
      <c r="BM852" s="324"/>
      <c r="BN852" s="324"/>
      <c r="BO852" s="324"/>
      <c r="BW852" s="325"/>
      <c r="BX852" s="325"/>
      <c r="BY852" s="325"/>
      <c r="BZ852" s="325"/>
      <c r="CA852" s="325"/>
      <c r="CB852" s="325"/>
      <c r="CC852" s="325"/>
      <c r="CD852" s="325"/>
      <c r="CE852" s="325"/>
      <c r="CF852" s="325"/>
      <c r="CG852" s="325"/>
      <c r="CH852" s="325"/>
    </row>
    <row r="853" spans="1:86" s="323" customFormat="1" x14ac:dyDescent="0.25">
      <c r="A853" s="102"/>
      <c r="B853" s="102"/>
      <c r="C853" s="102"/>
      <c r="D853" s="102"/>
      <c r="E853" s="102"/>
      <c r="F853" s="102"/>
      <c r="G853" s="102"/>
      <c r="AH853" s="324"/>
      <c r="AI853" s="324"/>
      <c r="AP853" s="324"/>
      <c r="AQ853" s="324"/>
      <c r="BD853" s="324"/>
      <c r="BE853" s="324"/>
      <c r="BF853" s="324"/>
      <c r="BG853" s="324"/>
      <c r="BH853" s="324"/>
      <c r="BI853" s="324"/>
      <c r="BJ853" s="324"/>
      <c r="BK853" s="324"/>
      <c r="BL853" s="324"/>
      <c r="BM853" s="324"/>
      <c r="BN853" s="324"/>
      <c r="BO853" s="324"/>
      <c r="BW853" s="325"/>
      <c r="BX853" s="325"/>
      <c r="BY853" s="325"/>
      <c r="BZ853" s="325"/>
      <c r="CA853" s="325"/>
      <c r="CB853" s="325"/>
      <c r="CC853" s="325"/>
      <c r="CD853" s="325"/>
      <c r="CE853" s="325"/>
      <c r="CF853" s="325"/>
      <c r="CG853" s="325"/>
      <c r="CH853" s="325"/>
    </row>
    <row r="854" spans="1:86" s="323" customFormat="1" x14ac:dyDescent="0.25">
      <c r="A854" s="102"/>
      <c r="B854" s="102"/>
      <c r="C854" s="102"/>
      <c r="D854" s="102"/>
      <c r="E854" s="102"/>
      <c r="F854" s="102"/>
      <c r="G854" s="102"/>
      <c r="AH854" s="324"/>
      <c r="AI854" s="324"/>
      <c r="AP854" s="324"/>
      <c r="AQ854" s="324"/>
      <c r="BD854" s="324"/>
      <c r="BE854" s="324"/>
      <c r="BF854" s="324"/>
      <c r="BG854" s="324"/>
      <c r="BH854" s="324"/>
      <c r="BI854" s="324"/>
      <c r="BJ854" s="324"/>
      <c r="BK854" s="324"/>
      <c r="BL854" s="324"/>
      <c r="BM854" s="324"/>
      <c r="BN854" s="324"/>
      <c r="BO854" s="324"/>
      <c r="BW854" s="325"/>
      <c r="BX854" s="325"/>
      <c r="BY854" s="325"/>
      <c r="BZ854" s="325"/>
      <c r="CA854" s="325"/>
      <c r="CB854" s="325"/>
      <c r="CC854" s="325"/>
      <c r="CD854" s="325"/>
      <c r="CE854" s="325"/>
      <c r="CF854" s="325"/>
      <c r="CG854" s="325"/>
      <c r="CH854" s="325"/>
    </row>
    <row r="855" spans="1:86" s="323" customFormat="1" x14ac:dyDescent="0.25">
      <c r="A855" s="102"/>
      <c r="B855" s="102"/>
      <c r="C855" s="102"/>
      <c r="D855" s="102"/>
      <c r="E855" s="102"/>
      <c r="F855" s="102"/>
      <c r="G855" s="102"/>
      <c r="AH855" s="324"/>
      <c r="AI855" s="324"/>
      <c r="AP855" s="324"/>
      <c r="AQ855" s="324"/>
      <c r="BD855" s="324"/>
      <c r="BE855" s="324"/>
      <c r="BF855" s="324"/>
      <c r="BG855" s="324"/>
      <c r="BH855" s="324"/>
      <c r="BI855" s="324"/>
      <c r="BJ855" s="324"/>
      <c r="BK855" s="324"/>
      <c r="BL855" s="324"/>
      <c r="BM855" s="324"/>
      <c r="BN855" s="324"/>
      <c r="BO855" s="324"/>
      <c r="BW855" s="325"/>
      <c r="BX855" s="325"/>
      <c r="BY855" s="325"/>
      <c r="BZ855" s="325"/>
      <c r="CA855" s="325"/>
      <c r="CB855" s="325"/>
      <c r="CC855" s="325"/>
      <c r="CD855" s="325"/>
      <c r="CE855" s="325"/>
      <c r="CF855" s="325"/>
      <c r="CG855" s="325"/>
      <c r="CH855" s="325"/>
    </row>
    <row r="856" spans="1:86" s="323" customFormat="1" x14ac:dyDescent="0.25">
      <c r="A856" s="102"/>
      <c r="B856" s="102"/>
      <c r="C856" s="102"/>
      <c r="D856" s="102"/>
      <c r="E856" s="102"/>
      <c r="F856" s="102"/>
      <c r="G856" s="102"/>
      <c r="AH856" s="324"/>
      <c r="AI856" s="324"/>
      <c r="AP856" s="324"/>
      <c r="AQ856" s="324"/>
      <c r="BD856" s="324"/>
      <c r="BE856" s="324"/>
      <c r="BF856" s="324"/>
      <c r="BG856" s="324"/>
      <c r="BH856" s="324"/>
      <c r="BI856" s="324"/>
      <c r="BJ856" s="324"/>
      <c r="BK856" s="324"/>
      <c r="BL856" s="324"/>
      <c r="BM856" s="324"/>
      <c r="BN856" s="324"/>
      <c r="BO856" s="324"/>
      <c r="BW856" s="325"/>
      <c r="BX856" s="325"/>
      <c r="BY856" s="325"/>
      <c r="BZ856" s="325"/>
      <c r="CA856" s="325"/>
      <c r="CB856" s="325"/>
      <c r="CC856" s="325"/>
      <c r="CD856" s="325"/>
      <c r="CE856" s="325"/>
      <c r="CF856" s="325"/>
      <c r="CG856" s="325"/>
      <c r="CH856" s="325"/>
    </row>
    <row r="857" spans="1:86" s="323" customFormat="1" x14ac:dyDescent="0.25">
      <c r="A857" s="102"/>
      <c r="B857" s="102"/>
      <c r="C857" s="102"/>
      <c r="D857" s="102"/>
      <c r="E857" s="102"/>
      <c r="F857" s="102"/>
      <c r="G857" s="102"/>
      <c r="AH857" s="324"/>
      <c r="AI857" s="324"/>
      <c r="AP857" s="324"/>
      <c r="AQ857" s="324"/>
      <c r="BD857" s="324"/>
      <c r="BE857" s="324"/>
      <c r="BF857" s="324"/>
      <c r="BG857" s="324"/>
      <c r="BH857" s="324"/>
      <c r="BI857" s="324"/>
      <c r="BJ857" s="324"/>
      <c r="BK857" s="324"/>
      <c r="BL857" s="324"/>
      <c r="BM857" s="324"/>
      <c r="BN857" s="324"/>
      <c r="BO857" s="324"/>
      <c r="BW857" s="325"/>
      <c r="BX857" s="325"/>
      <c r="BY857" s="325"/>
      <c r="BZ857" s="325"/>
      <c r="CA857" s="325"/>
      <c r="CB857" s="325"/>
      <c r="CC857" s="325"/>
      <c r="CD857" s="325"/>
      <c r="CE857" s="325"/>
      <c r="CF857" s="325"/>
      <c r="CG857" s="325"/>
      <c r="CH857" s="325"/>
    </row>
    <row r="858" spans="1:86" s="323" customFormat="1" x14ac:dyDescent="0.25">
      <c r="A858" s="102"/>
      <c r="B858" s="102"/>
      <c r="C858" s="102"/>
      <c r="D858" s="102"/>
      <c r="E858" s="102"/>
      <c r="F858" s="102"/>
      <c r="G858" s="102"/>
      <c r="AH858" s="324"/>
      <c r="AI858" s="324"/>
      <c r="AP858" s="324"/>
      <c r="AQ858" s="324"/>
      <c r="BD858" s="324"/>
      <c r="BE858" s="324"/>
      <c r="BF858" s="324"/>
      <c r="BG858" s="324"/>
      <c r="BH858" s="324"/>
      <c r="BI858" s="324"/>
      <c r="BJ858" s="324"/>
      <c r="BK858" s="324"/>
      <c r="BL858" s="324"/>
      <c r="BM858" s="324"/>
      <c r="BN858" s="324"/>
      <c r="BO858" s="324"/>
      <c r="BW858" s="325"/>
      <c r="BX858" s="325"/>
      <c r="BY858" s="325"/>
      <c r="BZ858" s="325"/>
      <c r="CA858" s="325"/>
      <c r="CB858" s="325"/>
      <c r="CC858" s="325"/>
      <c r="CD858" s="325"/>
      <c r="CE858" s="325"/>
      <c r="CF858" s="325"/>
      <c r="CG858" s="325"/>
      <c r="CH858" s="325"/>
    </row>
    <row r="859" spans="1:86" s="323" customFormat="1" x14ac:dyDescent="0.25">
      <c r="A859" s="102"/>
      <c r="B859" s="102"/>
      <c r="C859" s="102"/>
      <c r="D859" s="102"/>
      <c r="E859" s="102"/>
      <c r="F859" s="102"/>
      <c r="G859" s="102"/>
      <c r="AH859" s="324"/>
      <c r="AI859" s="324"/>
      <c r="AP859" s="324"/>
      <c r="AQ859" s="324"/>
      <c r="BD859" s="324"/>
      <c r="BE859" s="324"/>
      <c r="BF859" s="324"/>
      <c r="BG859" s="324"/>
      <c r="BH859" s="324"/>
      <c r="BI859" s="324"/>
      <c r="BJ859" s="324"/>
      <c r="BK859" s="324"/>
      <c r="BL859" s="324"/>
      <c r="BM859" s="324"/>
      <c r="BN859" s="324"/>
      <c r="BO859" s="324"/>
      <c r="BW859" s="325"/>
      <c r="BX859" s="325"/>
      <c r="BY859" s="325"/>
      <c r="BZ859" s="325"/>
      <c r="CA859" s="325"/>
      <c r="CB859" s="325"/>
      <c r="CC859" s="325"/>
      <c r="CD859" s="325"/>
      <c r="CE859" s="325"/>
      <c r="CF859" s="325"/>
      <c r="CG859" s="325"/>
      <c r="CH859" s="325"/>
    </row>
    <row r="860" spans="1:86" s="323" customFormat="1" x14ac:dyDescent="0.25">
      <c r="A860" s="102"/>
      <c r="B860" s="102"/>
      <c r="C860" s="102"/>
      <c r="D860" s="102"/>
      <c r="E860" s="102"/>
      <c r="F860" s="102"/>
      <c r="G860" s="102"/>
      <c r="AH860" s="324"/>
      <c r="AI860" s="324"/>
      <c r="AP860" s="324"/>
      <c r="AQ860" s="324"/>
      <c r="BD860" s="324"/>
      <c r="BE860" s="324"/>
      <c r="BF860" s="324"/>
      <c r="BG860" s="324"/>
      <c r="BH860" s="324"/>
      <c r="BI860" s="324"/>
      <c r="BJ860" s="324"/>
      <c r="BK860" s="324"/>
      <c r="BL860" s="324"/>
      <c r="BM860" s="324"/>
      <c r="BN860" s="324"/>
      <c r="BO860" s="324"/>
      <c r="BW860" s="325"/>
      <c r="BX860" s="325"/>
      <c r="BY860" s="325"/>
      <c r="BZ860" s="325"/>
      <c r="CA860" s="325"/>
      <c r="CB860" s="325"/>
      <c r="CC860" s="325"/>
      <c r="CD860" s="325"/>
      <c r="CE860" s="325"/>
      <c r="CF860" s="325"/>
      <c r="CG860" s="325"/>
      <c r="CH860" s="325"/>
    </row>
    <row r="861" spans="1:86" s="323" customFormat="1" x14ac:dyDescent="0.25">
      <c r="A861" s="102"/>
      <c r="B861" s="102"/>
      <c r="C861" s="102"/>
      <c r="D861" s="102"/>
      <c r="E861" s="102"/>
      <c r="F861" s="102"/>
      <c r="G861" s="102"/>
      <c r="AH861" s="324"/>
      <c r="AI861" s="324"/>
      <c r="AP861" s="324"/>
      <c r="AQ861" s="324"/>
      <c r="BD861" s="324"/>
      <c r="BE861" s="324"/>
      <c r="BF861" s="324"/>
      <c r="BG861" s="324"/>
      <c r="BH861" s="324"/>
      <c r="BI861" s="324"/>
      <c r="BJ861" s="324"/>
      <c r="BK861" s="324"/>
      <c r="BL861" s="324"/>
      <c r="BM861" s="324"/>
      <c r="BN861" s="324"/>
      <c r="BO861" s="324"/>
      <c r="BW861" s="325"/>
      <c r="BX861" s="325"/>
      <c r="BY861" s="325"/>
      <c r="BZ861" s="325"/>
      <c r="CA861" s="325"/>
      <c r="CB861" s="325"/>
      <c r="CC861" s="325"/>
      <c r="CD861" s="325"/>
      <c r="CE861" s="325"/>
      <c r="CF861" s="325"/>
      <c r="CG861" s="325"/>
      <c r="CH861" s="325"/>
    </row>
    <row r="862" spans="1:86" s="323" customFormat="1" x14ac:dyDescent="0.25">
      <c r="A862" s="102"/>
      <c r="B862" s="102"/>
      <c r="C862" s="102"/>
      <c r="D862" s="102"/>
      <c r="E862" s="102"/>
      <c r="F862" s="102"/>
      <c r="G862" s="102"/>
      <c r="AH862" s="324"/>
      <c r="AI862" s="324"/>
      <c r="AP862" s="324"/>
      <c r="AQ862" s="324"/>
      <c r="BD862" s="324"/>
      <c r="BE862" s="324"/>
      <c r="BF862" s="324"/>
      <c r="BG862" s="324"/>
      <c r="BH862" s="324"/>
      <c r="BI862" s="324"/>
      <c r="BJ862" s="324"/>
      <c r="BK862" s="324"/>
      <c r="BL862" s="324"/>
      <c r="BM862" s="324"/>
      <c r="BN862" s="324"/>
      <c r="BO862" s="324"/>
      <c r="BW862" s="325"/>
      <c r="BX862" s="325"/>
      <c r="BY862" s="325"/>
      <c r="BZ862" s="325"/>
      <c r="CA862" s="325"/>
      <c r="CB862" s="325"/>
      <c r="CC862" s="325"/>
      <c r="CD862" s="325"/>
      <c r="CE862" s="325"/>
      <c r="CF862" s="325"/>
      <c r="CG862" s="325"/>
      <c r="CH862" s="325"/>
    </row>
    <row r="863" spans="1:86" s="323" customFormat="1" x14ac:dyDescent="0.25">
      <c r="A863" s="102"/>
      <c r="B863" s="102"/>
      <c r="C863" s="102"/>
      <c r="D863" s="102"/>
      <c r="E863" s="102"/>
      <c r="F863" s="102"/>
      <c r="G863" s="102"/>
      <c r="AH863" s="324"/>
      <c r="AI863" s="324"/>
      <c r="AP863" s="324"/>
      <c r="AQ863" s="324"/>
      <c r="BD863" s="324"/>
      <c r="BE863" s="324"/>
      <c r="BF863" s="324"/>
      <c r="BG863" s="324"/>
      <c r="BH863" s="324"/>
      <c r="BI863" s="324"/>
      <c r="BJ863" s="324"/>
      <c r="BK863" s="324"/>
      <c r="BL863" s="324"/>
      <c r="BM863" s="324"/>
      <c r="BN863" s="324"/>
      <c r="BO863" s="324"/>
      <c r="BW863" s="325"/>
      <c r="BX863" s="325"/>
      <c r="BY863" s="325"/>
      <c r="BZ863" s="325"/>
      <c r="CA863" s="325"/>
      <c r="CB863" s="325"/>
      <c r="CC863" s="325"/>
      <c r="CD863" s="325"/>
      <c r="CE863" s="325"/>
      <c r="CF863" s="325"/>
      <c r="CG863" s="325"/>
      <c r="CH863" s="325"/>
    </row>
    <row r="864" spans="1:86" s="323" customFormat="1" x14ac:dyDescent="0.25">
      <c r="A864" s="102"/>
      <c r="B864" s="102"/>
      <c r="C864" s="102"/>
      <c r="D864" s="102"/>
      <c r="E864" s="102"/>
      <c r="F864" s="102"/>
      <c r="G864" s="102"/>
      <c r="AH864" s="324"/>
      <c r="AI864" s="324"/>
      <c r="AP864" s="324"/>
      <c r="AQ864" s="324"/>
      <c r="BD864" s="324"/>
      <c r="BE864" s="324"/>
      <c r="BF864" s="324"/>
      <c r="BG864" s="324"/>
      <c r="BH864" s="324"/>
      <c r="BI864" s="324"/>
      <c r="BJ864" s="324"/>
      <c r="BK864" s="324"/>
      <c r="BL864" s="324"/>
      <c r="BM864" s="324"/>
      <c r="BN864" s="324"/>
      <c r="BO864" s="324"/>
      <c r="BW864" s="325"/>
      <c r="BX864" s="325"/>
      <c r="BY864" s="325"/>
      <c r="BZ864" s="325"/>
      <c r="CA864" s="325"/>
      <c r="CB864" s="325"/>
      <c r="CC864" s="325"/>
      <c r="CD864" s="325"/>
      <c r="CE864" s="325"/>
      <c r="CF864" s="325"/>
      <c r="CG864" s="325"/>
      <c r="CH864" s="325"/>
    </row>
    <row r="865" spans="1:86" s="323" customFormat="1" x14ac:dyDescent="0.25">
      <c r="A865" s="102"/>
      <c r="B865" s="102"/>
      <c r="C865" s="102"/>
      <c r="D865" s="102"/>
      <c r="E865" s="102"/>
      <c r="F865" s="102"/>
      <c r="G865" s="102"/>
      <c r="AH865" s="324"/>
      <c r="AI865" s="324"/>
      <c r="AP865" s="324"/>
      <c r="AQ865" s="324"/>
      <c r="BD865" s="324"/>
      <c r="BE865" s="324"/>
      <c r="BF865" s="324"/>
      <c r="BG865" s="324"/>
      <c r="BH865" s="324"/>
      <c r="BI865" s="324"/>
      <c r="BJ865" s="324"/>
      <c r="BK865" s="324"/>
      <c r="BL865" s="324"/>
      <c r="BM865" s="324"/>
      <c r="BN865" s="324"/>
      <c r="BO865" s="324"/>
      <c r="BW865" s="325"/>
      <c r="BX865" s="325"/>
      <c r="BY865" s="325"/>
      <c r="BZ865" s="325"/>
      <c r="CA865" s="325"/>
      <c r="CB865" s="325"/>
      <c r="CC865" s="325"/>
      <c r="CD865" s="325"/>
      <c r="CE865" s="325"/>
      <c r="CF865" s="325"/>
      <c r="CG865" s="325"/>
      <c r="CH865" s="325"/>
    </row>
    <row r="866" spans="1:86" s="323" customFormat="1" x14ac:dyDescent="0.25">
      <c r="A866" s="102"/>
      <c r="B866" s="102"/>
      <c r="C866" s="102"/>
      <c r="D866" s="102"/>
      <c r="E866" s="102"/>
      <c r="F866" s="102"/>
      <c r="G866" s="102"/>
      <c r="AH866" s="324"/>
      <c r="AI866" s="324"/>
      <c r="AP866" s="324"/>
      <c r="AQ866" s="324"/>
      <c r="BD866" s="324"/>
      <c r="BE866" s="324"/>
      <c r="BF866" s="324"/>
      <c r="BG866" s="324"/>
      <c r="BH866" s="324"/>
      <c r="BI866" s="324"/>
      <c r="BJ866" s="324"/>
      <c r="BK866" s="324"/>
      <c r="BL866" s="324"/>
      <c r="BM866" s="324"/>
      <c r="BN866" s="324"/>
      <c r="BO866" s="324"/>
      <c r="BW866" s="325"/>
      <c r="BX866" s="325"/>
      <c r="BY866" s="325"/>
      <c r="BZ866" s="325"/>
      <c r="CA866" s="325"/>
      <c r="CB866" s="325"/>
      <c r="CC866" s="325"/>
      <c r="CD866" s="325"/>
      <c r="CE866" s="325"/>
      <c r="CF866" s="325"/>
      <c r="CG866" s="325"/>
      <c r="CH866" s="325"/>
    </row>
    <row r="867" spans="1:86" s="323" customFormat="1" x14ac:dyDescent="0.25">
      <c r="A867" s="102"/>
      <c r="B867" s="102"/>
      <c r="C867" s="102"/>
      <c r="D867" s="102"/>
      <c r="E867" s="102"/>
      <c r="F867" s="102"/>
      <c r="G867" s="102"/>
      <c r="AH867" s="324"/>
      <c r="AI867" s="324"/>
      <c r="AP867" s="324"/>
      <c r="AQ867" s="324"/>
      <c r="BD867" s="324"/>
      <c r="BE867" s="324"/>
      <c r="BF867" s="324"/>
      <c r="BG867" s="324"/>
      <c r="BH867" s="324"/>
      <c r="BI867" s="324"/>
      <c r="BJ867" s="324"/>
      <c r="BK867" s="324"/>
      <c r="BL867" s="324"/>
      <c r="BM867" s="324"/>
      <c r="BN867" s="324"/>
      <c r="BO867" s="324"/>
      <c r="BW867" s="325"/>
      <c r="BX867" s="325"/>
      <c r="BY867" s="325"/>
      <c r="BZ867" s="325"/>
      <c r="CA867" s="325"/>
      <c r="CB867" s="325"/>
      <c r="CC867" s="325"/>
      <c r="CD867" s="325"/>
      <c r="CE867" s="325"/>
      <c r="CF867" s="325"/>
      <c r="CG867" s="325"/>
      <c r="CH867" s="325"/>
    </row>
    <row r="868" spans="1:86" s="323" customFormat="1" x14ac:dyDescent="0.25">
      <c r="A868" s="102"/>
      <c r="B868" s="102"/>
      <c r="C868" s="102"/>
      <c r="D868" s="102"/>
      <c r="E868" s="102"/>
      <c r="F868" s="102"/>
      <c r="G868" s="102"/>
      <c r="AH868" s="324"/>
      <c r="AI868" s="324"/>
      <c r="AP868" s="324"/>
      <c r="AQ868" s="324"/>
      <c r="BD868" s="324"/>
      <c r="BE868" s="324"/>
      <c r="BF868" s="324"/>
      <c r="BG868" s="324"/>
      <c r="BH868" s="324"/>
      <c r="BI868" s="324"/>
      <c r="BJ868" s="324"/>
      <c r="BK868" s="324"/>
      <c r="BL868" s="324"/>
      <c r="BM868" s="324"/>
      <c r="BN868" s="324"/>
      <c r="BO868" s="324"/>
      <c r="BW868" s="325"/>
      <c r="BX868" s="325"/>
      <c r="BY868" s="325"/>
      <c r="BZ868" s="325"/>
      <c r="CA868" s="325"/>
      <c r="CB868" s="325"/>
      <c r="CC868" s="325"/>
      <c r="CD868" s="325"/>
      <c r="CE868" s="325"/>
      <c r="CF868" s="325"/>
      <c r="CG868" s="325"/>
      <c r="CH868" s="325"/>
    </row>
    <row r="869" spans="1:86" s="323" customFormat="1" x14ac:dyDescent="0.25">
      <c r="A869" s="102"/>
      <c r="B869" s="102"/>
      <c r="C869" s="102"/>
      <c r="D869" s="102"/>
      <c r="E869" s="102"/>
      <c r="F869" s="102"/>
      <c r="G869" s="102"/>
      <c r="AH869" s="324"/>
      <c r="AI869" s="324"/>
      <c r="AP869" s="324"/>
      <c r="AQ869" s="324"/>
      <c r="BD869" s="324"/>
      <c r="BE869" s="324"/>
      <c r="BF869" s="324"/>
      <c r="BG869" s="324"/>
      <c r="BH869" s="324"/>
      <c r="BI869" s="324"/>
      <c r="BJ869" s="324"/>
      <c r="BK869" s="324"/>
      <c r="BL869" s="324"/>
      <c r="BM869" s="324"/>
      <c r="BN869" s="324"/>
      <c r="BO869" s="324"/>
      <c r="BW869" s="325"/>
      <c r="BX869" s="325"/>
      <c r="BY869" s="325"/>
      <c r="BZ869" s="325"/>
      <c r="CA869" s="325"/>
      <c r="CB869" s="325"/>
      <c r="CC869" s="325"/>
      <c r="CD869" s="325"/>
      <c r="CE869" s="325"/>
      <c r="CF869" s="325"/>
      <c r="CG869" s="325"/>
      <c r="CH869" s="325"/>
    </row>
    <row r="870" spans="1:86" s="323" customFormat="1" x14ac:dyDescent="0.25">
      <c r="A870" s="102"/>
      <c r="B870" s="102"/>
      <c r="C870" s="102"/>
      <c r="D870" s="102"/>
      <c r="E870" s="102"/>
      <c r="F870" s="102"/>
      <c r="G870" s="102"/>
      <c r="AH870" s="324"/>
      <c r="AI870" s="324"/>
      <c r="AP870" s="324"/>
      <c r="AQ870" s="324"/>
      <c r="BD870" s="324"/>
      <c r="BE870" s="324"/>
      <c r="BF870" s="324"/>
      <c r="BG870" s="324"/>
      <c r="BH870" s="324"/>
      <c r="BI870" s="324"/>
      <c r="BJ870" s="324"/>
      <c r="BK870" s="324"/>
      <c r="BL870" s="324"/>
      <c r="BM870" s="324"/>
      <c r="BN870" s="324"/>
      <c r="BO870" s="324"/>
      <c r="BW870" s="325"/>
      <c r="BX870" s="325"/>
      <c r="BY870" s="325"/>
      <c r="BZ870" s="325"/>
      <c r="CA870" s="325"/>
      <c r="CB870" s="325"/>
      <c r="CC870" s="325"/>
      <c r="CD870" s="325"/>
      <c r="CE870" s="325"/>
      <c r="CF870" s="325"/>
      <c r="CG870" s="325"/>
      <c r="CH870" s="325"/>
    </row>
    <row r="871" spans="1:86" s="323" customFormat="1" x14ac:dyDescent="0.25">
      <c r="A871" s="102"/>
      <c r="B871" s="102"/>
      <c r="C871" s="102"/>
      <c r="D871" s="102"/>
      <c r="E871" s="102"/>
      <c r="F871" s="102"/>
      <c r="G871" s="102"/>
      <c r="AH871" s="324"/>
      <c r="AI871" s="324"/>
      <c r="AP871" s="324"/>
      <c r="AQ871" s="324"/>
      <c r="BD871" s="324"/>
      <c r="BE871" s="324"/>
      <c r="BF871" s="324"/>
      <c r="BG871" s="324"/>
      <c r="BH871" s="324"/>
      <c r="BI871" s="324"/>
      <c r="BJ871" s="324"/>
      <c r="BK871" s="324"/>
      <c r="BL871" s="324"/>
      <c r="BM871" s="324"/>
      <c r="BN871" s="324"/>
      <c r="BO871" s="324"/>
      <c r="BW871" s="325"/>
      <c r="BX871" s="325"/>
      <c r="BY871" s="325"/>
      <c r="BZ871" s="325"/>
      <c r="CA871" s="325"/>
      <c r="CB871" s="325"/>
      <c r="CC871" s="325"/>
      <c r="CD871" s="325"/>
      <c r="CE871" s="325"/>
      <c r="CF871" s="325"/>
      <c r="CG871" s="325"/>
      <c r="CH871" s="325"/>
    </row>
    <row r="872" spans="1:86" s="323" customFormat="1" x14ac:dyDescent="0.25">
      <c r="A872" s="102"/>
      <c r="B872" s="102"/>
      <c r="C872" s="102"/>
      <c r="D872" s="102"/>
      <c r="E872" s="102"/>
      <c r="F872" s="102"/>
      <c r="G872" s="102"/>
      <c r="AH872" s="324"/>
      <c r="AI872" s="324"/>
      <c r="AP872" s="324"/>
      <c r="AQ872" s="324"/>
      <c r="BD872" s="324"/>
      <c r="BE872" s="324"/>
      <c r="BF872" s="324"/>
      <c r="BG872" s="324"/>
      <c r="BH872" s="324"/>
      <c r="BI872" s="324"/>
      <c r="BJ872" s="324"/>
      <c r="BK872" s="324"/>
      <c r="BL872" s="324"/>
      <c r="BM872" s="324"/>
      <c r="BN872" s="324"/>
      <c r="BO872" s="324"/>
      <c r="BW872" s="325"/>
      <c r="BX872" s="325"/>
      <c r="BY872" s="325"/>
      <c r="BZ872" s="325"/>
      <c r="CA872" s="325"/>
      <c r="CB872" s="325"/>
      <c r="CC872" s="325"/>
      <c r="CD872" s="325"/>
      <c r="CE872" s="325"/>
      <c r="CF872" s="325"/>
      <c r="CG872" s="325"/>
      <c r="CH872" s="325"/>
    </row>
    <row r="873" spans="1:86" s="323" customFormat="1" x14ac:dyDescent="0.25">
      <c r="A873" s="102"/>
      <c r="B873" s="102"/>
      <c r="C873" s="102"/>
      <c r="D873" s="102"/>
      <c r="E873" s="102"/>
      <c r="F873" s="102"/>
      <c r="G873" s="102"/>
      <c r="AH873" s="324"/>
      <c r="AI873" s="324"/>
      <c r="AP873" s="324"/>
      <c r="AQ873" s="324"/>
      <c r="BD873" s="324"/>
      <c r="BE873" s="324"/>
      <c r="BF873" s="324"/>
      <c r="BG873" s="324"/>
      <c r="BH873" s="324"/>
      <c r="BI873" s="324"/>
      <c r="BJ873" s="324"/>
      <c r="BK873" s="324"/>
      <c r="BL873" s="324"/>
      <c r="BM873" s="324"/>
      <c r="BN873" s="324"/>
      <c r="BO873" s="324"/>
      <c r="BW873" s="325"/>
      <c r="BX873" s="325"/>
      <c r="BY873" s="325"/>
      <c r="BZ873" s="325"/>
      <c r="CA873" s="325"/>
      <c r="CB873" s="325"/>
      <c r="CC873" s="325"/>
      <c r="CD873" s="325"/>
      <c r="CE873" s="325"/>
      <c r="CF873" s="325"/>
      <c r="CG873" s="325"/>
      <c r="CH873" s="325"/>
    </row>
    <row r="874" spans="1:86" s="323" customFormat="1" x14ac:dyDescent="0.25">
      <c r="A874" s="102"/>
      <c r="B874" s="102"/>
      <c r="C874" s="102"/>
      <c r="D874" s="102"/>
      <c r="E874" s="102"/>
      <c r="F874" s="102"/>
      <c r="G874" s="102"/>
      <c r="AH874" s="324"/>
      <c r="AI874" s="324"/>
      <c r="AP874" s="324"/>
      <c r="AQ874" s="324"/>
      <c r="BD874" s="324"/>
      <c r="BE874" s="324"/>
      <c r="BF874" s="324"/>
      <c r="BG874" s="324"/>
      <c r="BH874" s="324"/>
      <c r="BI874" s="324"/>
      <c r="BJ874" s="324"/>
      <c r="BK874" s="324"/>
      <c r="BL874" s="324"/>
      <c r="BM874" s="324"/>
      <c r="BN874" s="324"/>
      <c r="BO874" s="324"/>
      <c r="BW874" s="325"/>
      <c r="BX874" s="325"/>
      <c r="BY874" s="325"/>
      <c r="BZ874" s="325"/>
      <c r="CA874" s="325"/>
      <c r="CB874" s="325"/>
      <c r="CC874" s="325"/>
      <c r="CD874" s="325"/>
      <c r="CE874" s="325"/>
      <c r="CF874" s="325"/>
      <c r="CG874" s="325"/>
      <c r="CH874" s="325"/>
    </row>
    <row r="875" spans="1:86" s="323" customFormat="1" x14ac:dyDescent="0.25">
      <c r="A875" s="102"/>
      <c r="B875" s="102"/>
      <c r="C875" s="102"/>
      <c r="D875" s="102"/>
      <c r="E875" s="102"/>
      <c r="F875" s="102"/>
      <c r="G875" s="102"/>
      <c r="AH875" s="324"/>
      <c r="AI875" s="324"/>
      <c r="AP875" s="324"/>
      <c r="AQ875" s="324"/>
      <c r="BD875" s="324"/>
      <c r="BE875" s="324"/>
      <c r="BF875" s="324"/>
      <c r="BG875" s="324"/>
      <c r="BH875" s="324"/>
      <c r="BI875" s="324"/>
      <c r="BJ875" s="324"/>
      <c r="BK875" s="324"/>
      <c r="BL875" s="324"/>
      <c r="BM875" s="324"/>
      <c r="BN875" s="324"/>
      <c r="BO875" s="324"/>
      <c r="BW875" s="325"/>
      <c r="BX875" s="325"/>
      <c r="BY875" s="325"/>
      <c r="BZ875" s="325"/>
      <c r="CA875" s="325"/>
      <c r="CB875" s="325"/>
      <c r="CC875" s="325"/>
      <c r="CD875" s="325"/>
      <c r="CE875" s="325"/>
      <c r="CF875" s="325"/>
      <c r="CG875" s="325"/>
      <c r="CH875" s="325"/>
    </row>
    <row r="876" spans="1:86" s="323" customFormat="1" x14ac:dyDescent="0.25">
      <c r="A876" s="102"/>
      <c r="B876" s="102"/>
      <c r="C876" s="102"/>
      <c r="D876" s="102"/>
      <c r="E876" s="102"/>
      <c r="F876" s="102"/>
      <c r="G876" s="102"/>
      <c r="AH876" s="324"/>
      <c r="AI876" s="324"/>
      <c r="AP876" s="324"/>
      <c r="AQ876" s="324"/>
      <c r="BD876" s="324"/>
      <c r="BE876" s="324"/>
      <c r="BF876" s="324"/>
      <c r="BG876" s="324"/>
      <c r="BH876" s="324"/>
      <c r="BI876" s="324"/>
      <c r="BJ876" s="324"/>
      <c r="BK876" s="324"/>
      <c r="BL876" s="324"/>
      <c r="BM876" s="324"/>
      <c r="BN876" s="324"/>
      <c r="BO876" s="324"/>
      <c r="BW876" s="325"/>
      <c r="BX876" s="325"/>
      <c r="BY876" s="325"/>
      <c r="BZ876" s="325"/>
      <c r="CA876" s="325"/>
      <c r="CB876" s="325"/>
      <c r="CC876" s="325"/>
      <c r="CD876" s="325"/>
      <c r="CE876" s="325"/>
      <c r="CF876" s="325"/>
      <c r="CG876" s="325"/>
      <c r="CH876" s="325"/>
    </row>
    <row r="877" spans="1:86" s="323" customFormat="1" x14ac:dyDescent="0.25">
      <c r="A877" s="102"/>
      <c r="B877" s="102"/>
      <c r="C877" s="102"/>
      <c r="D877" s="102"/>
      <c r="E877" s="102"/>
      <c r="F877" s="102"/>
      <c r="G877" s="102"/>
      <c r="AH877" s="324"/>
      <c r="AI877" s="324"/>
      <c r="AP877" s="324"/>
      <c r="AQ877" s="324"/>
      <c r="BD877" s="324"/>
      <c r="BE877" s="324"/>
      <c r="BF877" s="324"/>
      <c r="BG877" s="324"/>
      <c r="BH877" s="324"/>
      <c r="BI877" s="324"/>
      <c r="BJ877" s="324"/>
      <c r="BK877" s="324"/>
      <c r="BL877" s="324"/>
      <c r="BM877" s="324"/>
      <c r="BN877" s="324"/>
      <c r="BO877" s="324"/>
      <c r="BW877" s="325"/>
      <c r="BX877" s="325"/>
      <c r="BY877" s="325"/>
      <c r="BZ877" s="325"/>
      <c r="CA877" s="325"/>
      <c r="CB877" s="325"/>
      <c r="CC877" s="325"/>
      <c r="CD877" s="325"/>
      <c r="CE877" s="325"/>
      <c r="CF877" s="325"/>
      <c r="CG877" s="325"/>
      <c r="CH877" s="325"/>
    </row>
    <row r="878" spans="1:86" s="323" customFormat="1" x14ac:dyDescent="0.25">
      <c r="A878" s="102"/>
      <c r="B878" s="102"/>
      <c r="C878" s="102"/>
      <c r="D878" s="102"/>
      <c r="E878" s="102"/>
      <c r="F878" s="102"/>
      <c r="G878" s="102"/>
      <c r="AH878" s="324"/>
      <c r="AI878" s="324"/>
      <c r="AP878" s="324"/>
      <c r="AQ878" s="324"/>
      <c r="BD878" s="324"/>
      <c r="BE878" s="324"/>
      <c r="BF878" s="324"/>
      <c r="BG878" s="324"/>
      <c r="BH878" s="324"/>
      <c r="BI878" s="324"/>
      <c r="BJ878" s="324"/>
      <c r="BK878" s="324"/>
      <c r="BL878" s="324"/>
      <c r="BM878" s="324"/>
      <c r="BN878" s="324"/>
      <c r="BO878" s="324"/>
      <c r="BW878" s="325"/>
      <c r="BX878" s="325"/>
      <c r="BY878" s="325"/>
      <c r="BZ878" s="325"/>
      <c r="CA878" s="325"/>
      <c r="CB878" s="325"/>
      <c r="CC878" s="325"/>
      <c r="CD878" s="325"/>
      <c r="CE878" s="325"/>
      <c r="CF878" s="325"/>
      <c r="CG878" s="325"/>
      <c r="CH878" s="325"/>
    </row>
    <row r="879" spans="1:86" s="323" customFormat="1" x14ac:dyDescent="0.25">
      <c r="A879" s="102"/>
      <c r="B879" s="102"/>
      <c r="C879" s="102"/>
      <c r="D879" s="102"/>
      <c r="E879" s="102"/>
      <c r="F879" s="102"/>
      <c r="G879" s="102"/>
      <c r="AH879" s="324"/>
      <c r="AI879" s="324"/>
      <c r="AP879" s="324"/>
      <c r="AQ879" s="324"/>
      <c r="BD879" s="324"/>
      <c r="BE879" s="324"/>
      <c r="BF879" s="324"/>
      <c r="BG879" s="324"/>
      <c r="BH879" s="324"/>
      <c r="BI879" s="324"/>
      <c r="BJ879" s="324"/>
      <c r="BK879" s="324"/>
      <c r="BL879" s="324"/>
      <c r="BM879" s="324"/>
      <c r="BN879" s="324"/>
      <c r="BO879" s="324"/>
      <c r="BW879" s="325"/>
      <c r="BX879" s="325"/>
      <c r="BY879" s="325"/>
      <c r="BZ879" s="325"/>
      <c r="CA879" s="325"/>
      <c r="CB879" s="325"/>
      <c r="CC879" s="325"/>
      <c r="CD879" s="325"/>
      <c r="CE879" s="325"/>
      <c r="CF879" s="325"/>
      <c r="CG879" s="325"/>
      <c r="CH879" s="325"/>
    </row>
    <row r="880" spans="1:86" s="323" customFormat="1" x14ac:dyDescent="0.25">
      <c r="A880" s="102"/>
      <c r="B880" s="102"/>
      <c r="C880" s="102"/>
      <c r="D880" s="102"/>
      <c r="E880" s="102"/>
      <c r="F880" s="102"/>
      <c r="G880" s="102"/>
      <c r="AH880" s="324"/>
      <c r="AI880" s="324"/>
      <c r="AP880" s="324"/>
      <c r="AQ880" s="324"/>
      <c r="BD880" s="324"/>
      <c r="BE880" s="324"/>
      <c r="BF880" s="324"/>
      <c r="BG880" s="324"/>
      <c r="BH880" s="324"/>
      <c r="BI880" s="324"/>
      <c r="BJ880" s="324"/>
      <c r="BK880" s="324"/>
      <c r="BL880" s="324"/>
      <c r="BM880" s="324"/>
      <c r="BN880" s="324"/>
      <c r="BO880" s="324"/>
      <c r="BW880" s="325"/>
      <c r="BX880" s="325"/>
      <c r="BY880" s="325"/>
      <c r="BZ880" s="325"/>
      <c r="CA880" s="325"/>
      <c r="CB880" s="325"/>
      <c r="CC880" s="325"/>
      <c r="CD880" s="325"/>
      <c r="CE880" s="325"/>
      <c r="CF880" s="325"/>
      <c r="CG880" s="325"/>
      <c r="CH880" s="325"/>
    </row>
    <row r="881" spans="1:86" s="323" customFormat="1" x14ac:dyDescent="0.25">
      <c r="A881" s="102"/>
      <c r="B881" s="102"/>
      <c r="C881" s="102"/>
      <c r="D881" s="102"/>
      <c r="E881" s="102"/>
      <c r="F881" s="102"/>
      <c r="G881" s="102"/>
      <c r="AH881" s="324"/>
      <c r="AI881" s="324"/>
      <c r="AP881" s="324"/>
      <c r="AQ881" s="324"/>
      <c r="BD881" s="324"/>
      <c r="BE881" s="324"/>
      <c r="BF881" s="324"/>
      <c r="BG881" s="324"/>
      <c r="BH881" s="324"/>
      <c r="BI881" s="324"/>
      <c r="BJ881" s="324"/>
      <c r="BK881" s="324"/>
      <c r="BL881" s="324"/>
      <c r="BM881" s="324"/>
      <c r="BN881" s="324"/>
      <c r="BO881" s="324"/>
      <c r="BW881" s="325"/>
      <c r="BX881" s="325"/>
      <c r="BY881" s="325"/>
      <c r="BZ881" s="325"/>
      <c r="CA881" s="325"/>
      <c r="CB881" s="325"/>
      <c r="CC881" s="325"/>
      <c r="CD881" s="325"/>
      <c r="CE881" s="325"/>
      <c r="CF881" s="325"/>
      <c r="CG881" s="325"/>
      <c r="CH881" s="325"/>
    </row>
    <row r="882" spans="1:86" s="323" customFormat="1" x14ac:dyDescent="0.25">
      <c r="A882" s="102"/>
      <c r="B882" s="102"/>
      <c r="C882" s="102"/>
      <c r="D882" s="102"/>
      <c r="E882" s="102"/>
      <c r="F882" s="102"/>
      <c r="G882" s="102"/>
      <c r="AH882" s="324"/>
      <c r="AI882" s="324"/>
      <c r="AP882" s="324"/>
      <c r="AQ882" s="324"/>
      <c r="BD882" s="324"/>
      <c r="BE882" s="324"/>
      <c r="BF882" s="324"/>
      <c r="BG882" s="324"/>
      <c r="BH882" s="324"/>
      <c r="BI882" s="324"/>
      <c r="BJ882" s="324"/>
      <c r="BK882" s="324"/>
      <c r="BL882" s="324"/>
      <c r="BM882" s="324"/>
      <c r="BN882" s="324"/>
      <c r="BO882" s="324"/>
      <c r="BW882" s="325"/>
      <c r="BX882" s="325"/>
      <c r="BY882" s="325"/>
      <c r="BZ882" s="325"/>
      <c r="CA882" s="325"/>
      <c r="CB882" s="325"/>
      <c r="CC882" s="325"/>
      <c r="CD882" s="325"/>
      <c r="CE882" s="325"/>
      <c r="CF882" s="325"/>
      <c r="CG882" s="325"/>
      <c r="CH882" s="325"/>
    </row>
    <row r="883" spans="1:86" s="323" customFormat="1" x14ac:dyDescent="0.25">
      <c r="A883" s="102"/>
      <c r="B883" s="102"/>
      <c r="C883" s="102"/>
      <c r="D883" s="102"/>
      <c r="E883" s="102"/>
      <c r="F883" s="102"/>
      <c r="G883" s="102"/>
      <c r="AH883" s="324"/>
      <c r="AI883" s="324"/>
      <c r="AP883" s="324"/>
      <c r="AQ883" s="324"/>
      <c r="BD883" s="324"/>
      <c r="BE883" s="324"/>
      <c r="BF883" s="324"/>
      <c r="BG883" s="324"/>
      <c r="BH883" s="324"/>
      <c r="BI883" s="324"/>
      <c r="BJ883" s="324"/>
      <c r="BK883" s="324"/>
      <c r="BL883" s="324"/>
      <c r="BM883" s="324"/>
      <c r="BN883" s="324"/>
      <c r="BO883" s="324"/>
      <c r="BW883" s="325"/>
      <c r="BX883" s="325"/>
      <c r="BY883" s="325"/>
      <c r="BZ883" s="325"/>
      <c r="CA883" s="325"/>
      <c r="CB883" s="325"/>
      <c r="CC883" s="325"/>
      <c r="CD883" s="325"/>
      <c r="CE883" s="325"/>
      <c r="CF883" s="325"/>
      <c r="CG883" s="325"/>
      <c r="CH883" s="325"/>
    </row>
    <row r="884" spans="1:86" s="323" customFormat="1" x14ac:dyDescent="0.25">
      <c r="A884" s="102"/>
      <c r="B884" s="102"/>
      <c r="C884" s="102"/>
      <c r="D884" s="102"/>
      <c r="E884" s="102"/>
      <c r="F884" s="102"/>
      <c r="G884" s="102"/>
      <c r="AH884" s="324"/>
      <c r="AI884" s="324"/>
      <c r="AP884" s="324"/>
      <c r="AQ884" s="324"/>
      <c r="BD884" s="324"/>
      <c r="BE884" s="324"/>
      <c r="BF884" s="324"/>
      <c r="BG884" s="324"/>
      <c r="BH884" s="324"/>
      <c r="BI884" s="324"/>
      <c r="BJ884" s="324"/>
      <c r="BK884" s="324"/>
      <c r="BL884" s="324"/>
      <c r="BM884" s="324"/>
      <c r="BN884" s="324"/>
      <c r="BO884" s="324"/>
      <c r="BW884" s="325"/>
      <c r="BX884" s="325"/>
      <c r="BY884" s="325"/>
      <c r="BZ884" s="325"/>
      <c r="CA884" s="325"/>
      <c r="CB884" s="325"/>
      <c r="CC884" s="325"/>
      <c r="CD884" s="325"/>
      <c r="CE884" s="325"/>
      <c r="CF884" s="325"/>
      <c r="CG884" s="325"/>
      <c r="CH884" s="325"/>
    </row>
    <row r="885" spans="1:86" s="323" customFormat="1" x14ac:dyDescent="0.25">
      <c r="A885" s="102"/>
      <c r="B885" s="102"/>
      <c r="C885" s="102"/>
      <c r="D885" s="102"/>
      <c r="E885" s="102"/>
      <c r="F885" s="102"/>
      <c r="G885" s="102"/>
      <c r="AH885" s="324"/>
      <c r="AI885" s="324"/>
      <c r="AP885" s="324"/>
      <c r="AQ885" s="324"/>
      <c r="BD885" s="324"/>
      <c r="BE885" s="324"/>
      <c r="BF885" s="324"/>
      <c r="BG885" s="324"/>
      <c r="BH885" s="324"/>
      <c r="BI885" s="324"/>
      <c r="BJ885" s="324"/>
      <c r="BK885" s="324"/>
      <c r="BL885" s="324"/>
      <c r="BM885" s="324"/>
      <c r="BN885" s="324"/>
      <c r="BO885" s="324"/>
      <c r="BW885" s="325"/>
      <c r="BX885" s="325"/>
      <c r="BY885" s="325"/>
      <c r="BZ885" s="325"/>
      <c r="CA885" s="325"/>
      <c r="CB885" s="325"/>
      <c r="CC885" s="325"/>
      <c r="CD885" s="325"/>
      <c r="CE885" s="325"/>
      <c r="CF885" s="325"/>
      <c r="CG885" s="325"/>
      <c r="CH885" s="325"/>
    </row>
    <row r="886" spans="1:86" s="323" customFormat="1" x14ac:dyDescent="0.25">
      <c r="A886" s="102"/>
      <c r="B886" s="102"/>
      <c r="C886" s="102"/>
      <c r="D886" s="102"/>
      <c r="E886" s="102"/>
      <c r="F886" s="102"/>
      <c r="G886" s="102"/>
      <c r="AH886" s="324"/>
      <c r="AI886" s="324"/>
      <c r="AP886" s="324"/>
      <c r="AQ886" s="324"/>
      <c r="BD886" s="324"/>
      <c r="BE886" s="324"/>
      <c r="BF886" s="324"/>
      <c r="BG886" s="324"/>
      <c r="BH886" s="324"/>
      <c r="BI886" s="324"/>
      <c r="BJ886" s="324"/>
      <c r="BK886" s="324"/>
      <c r="BL886" s="324"/>
      <c r="BM886" s="324"/>
      <c r="BN886" s="324"/>
      <c r="BO886" s="324"/>
      <c r="BW886" s="325"/>
      <c r="BX886" s="325"/>
      <c r="BY886" s="325"/>
      <c r="BZ886" s="325"/>
      <c r="CA886" s="325"/>
      <c r="CB886" s="325"/>
      <c r="CC886" s="325"/>
      <c r="CD886" s="325"/>
      <c r="CE886" s="325"/>
      <c r="CF886" s="325"/>
      <c r="CG886" s="325"/>
      <c r="CH886" s="325"/>
    </row>
    <row r="887" spans="1:86" s="323" customFormat="1" x14ac:dyDescent="0.25">
      <c r="A887" s="102"/>
      <c r="B887" s="102"/>
      <c r="C887" s="102"/>
      <c r="D887" s="102"/>
      <c r="E887" s="102"/>
      <c r="F887" s="102"/>
      <c r="G887" s="102"/>
      <c r="AH887" s="324"/>
      <c r="AI887" s="324"/>
      <c r="AP887" s="324"/>
      <c r="AQ887" s="324"/>
      <c r="BD887" s="324"/>
      <c r="BE887" s="324"/>
      <c r="BF887" s="324"/>
      <c r="BG887" s="324"/>
      <c r="BH887" s="324"/>
      <c r="BI887" s="324"/>
      <c r="BJ887" s="324"/>
      <c r="BK887" s="324"/>
      <c r="BL887" s="324"/>
      <c r="BM887" s="324"/>
      <c r="BN887" s="324"/>
      <c r="BO887" s="324"/>
      <c r="BW887" s="325"/>
      <c r="BX887" s="325"/>
      <c r="BY887" s="325"/>
      <c r="BZ887" s="325"/>
      <c r="CA887" s="325"/>
      <c r="CB887" s="325"/>
      <c r="CC887" s="325"/>
      <c r="CD887" s="325"/>
      <c r="CE887" s="325"/>
      <c r="CF887" s="325"/>
      <c r="CG887" s="325"/>
      <c r="CH887" s="325"/>
    </row>
    <row r="888" spans="1:86" s="323" customFormat="1" x14ac:dyDescent="0.25">
      <c r="A888" s="102"/>
      <c r="B888" s="102"/>
      <c r="C888" s="102"/>
      <c r="D888" s="102"/>
      <c r="E888" s="102"/>
      <c r="F888" s="102"/>
      <c r="G888" s="102"/>
      <c r="AH888" s="324"/>
      <c r="AI888" s="324"/>
      <c r="AP888" s="324"/>
      <c r="AQ888" s="324"/>
      <c r="BD888" s="324"/>
      <c r="BE888" s="324"/>
      <c r="BF888" s="324"/>
      <c r="BG888" s="324"/>
      <c r="BH888" s="324"/>
      <c r="BI888" s="324"/>
      <c r="BJ888" s="324"/>
      <c r="BK888" s="324"/>
      <c r="BL888" s="324"/>
      <c r="BM888" s="324"/>
      <c r="BN888" s="324"/>
      <c r="BO888" s="324"/>
      <c r="BW888" s="325"/>
      <c r="BX888" s="325"/>
      <c r="BY888" s="325"/>
      <c r="BZ888" s="325"/>
      <c r="CA888" s="325"/>
      <c r="CB888" s="325"/>
      <c r="CC888" s="325"/>
      <c r="CD888" s="325"/>
      <c r="CE888" s="325"/>
      <c r="CF888" s="325"/>
      <c r="CG888" s="325"/>
      <c r="CH888" s="325"/>
    </row>
    <row r="889" spans="1:86" s="323" customFormat="1" x14ac:dyDescent="0.25">
      <c r="A889" s="102"/>
      <c r="B889" s="102"/>
      <c r="C889" s="102"/>
      <c r="D889" s="102"/>
      <c r="E889" s="102"/>
      <c r="F889" s="102"/>
      <c r="G889" s="102"/>
      <c r="AH889" s="324"/>
      <c r="AI889" s="324"/>
      <c r="AP889" s="324"/>
      <c r="AQ889" s="324"/>
      <c r="BD889" s="324"/>
      <c r="BE889" s="324"/>
      <c r="BF889" s="324"/>
      <c r="BG889" s="324"/>
      <c r="BH889" s="324"/>
      <c r="BI889" s="324"/>
      <c r="BJ889" s="324"/>
      <c r="BK889" s="324"/>
      <c r="BL889" s="324"/>
      <c r="BM889" s="324"/>
      <c r="BN889" s="324"/>
      <c r="BO889" s="324"/>
      <c r="BW889" s="325"/>
      <c r="BX889" s="325"/>
      <c r="BY889" s="325"/>
      <c r="BZ889" s="325"/>
      <c r="CA889" s="325"/>
      <c r="CB889" s="325"/>
      <c r="CC889" s="325"/>
      <c r="CD889" s="325"/>
      <c r="CE889" s="325"/>
      <c r="CF889" s="325"/>
      <c r="CG889" s="325"/>
      <c r="CH889" s="325"/>
    </row>
    <row r="890" spans="1:86" s="323" customFormat="1" x14ac:dyDescent="0.25">
      <c r="A890" s="102"/>
      <c r="B890" s="102"/>
      <c r="C890" s="102"/>
      <c r="D890" s="102"/>
      <c r="E890" s="102"/>
      <c r="F890" s="102"/>
      <c r="G890" s="102"/>
      <c r="AH890" s="324"/>
      <c r="AI890" s="324"/>
      <c r="AP890" s="324"/>
      <c r="AQ890" s="324"/>
      <c r="BD890" s="324"/>
      <c r="BE890" s="324"/>
      <c r="BF890" s="324"/>
      <c r="BG890" s="324"/>
      <c r="BH890" s="324"/>
      <c r="BI890" s="324"/>
      <c r="BJ890" s="324"/>
      <c r="BK890" s="324"/>
      <c r="BL890" s="324"/>
      <c r="BM890" s="324"/>
      <c r="BN890" s="324"/>
      <c r="BO890" s="324"/>
      <c r="BW890" s="325"/>
      <c r="BX890" s="325"/>
      <c r="BY890" s="325"/>
      <c r="BZ890" s="325"/>
      <c r="CA890" s="325"/>
      <c r="CB890" s="325"/>
      <c r="CC890" s="325"/>
      <c r="CD890" s="325"/>
      <c r="CE890" s="325"/>
      <c r="CF890" s="325"/>
      <c r="CG890" s="325"/>
      <c r="CH890" s="325"/>
    </row>
    <row r="891" spans="1:86" s="323" customFormat="1" x14ac:dyDescent="0.25">
      <c r="A891" s="102"/>
      <c r="B891" s="102"/>
      <c r="C891" s="102"/>
      <c r="D891" s="102"/>
      <c r="E891" s="102"/>
      <c r="F891" s="102"/>
      <c r="G891" s="102"/>
      <c r="AH891" s="324"/>
      <c r="AI891" s="324"/>
      <c r="AP891" s="324"/>
      <c r="AQ891" s="324"/>
      <c r="BD891" s="324"/>
      <c r="BE891" s="324"/>
      <c r="BF891" s="324"/>
      <c r="BG891" s="324"/>
      <c r="BH891" s="324"/>
      <c r="BI891" s="324"/>
      <c r="BJ891" s="324"/>
      <c r="BK891" s="324"/>
      <c r="BL891" s="324"/>
      <c r="BM891" s="324"/>
      <c r="BN891" s="324"/>
      <c r="BO891" s="324"/>
      <c r="BW891" s="325"/>
      <c r="BX891" s="325"/>
      <c r="BY891" s="325"/>
      <c r="BZ891" s="325"/>
      <c r="CA891" s="325"/>
      <c r="CB891" s="325"/>
      <c r="CC891" s="325"/>
      <c r="CD891" s="325"/>
      <c r="CE891" s="325"/>
      <c r="CF891" s="325"/>
      <c r="CG891" s="325"/>
      <c r="CH891" s="325"/>
    </row>
    <row r="892" spans="1:86" s="323" customFormat="1" x14ac:dyDescent="0.25">
      <c r="A892" s="102"/>
      <c r="B892" s="102"/>
      <c r="C892" s="102"/>
      <c r="D892" s="102"/>
      <c r="E892" s="102"/>
      <c r="F892" s="102"/>
      <c r="G892" s="102"/>
      <c r="AH892" s="324"/>
      <c r="AI892" s="324"/>
      <c r="AP892" s="324"/>
      <c r="AQ892" s="324"/>
      <c r="BD892" s="324"/>
      <c r="BE892" s="324"/>
      <c r="BF892" s="324"/>
      <c r="BG892" s="324"/>
      <c r="BH892" s="324"/>
      <c r="BI892" s="324"/>
      <c r="BJ892" s="324"/>
      <c r="BK892" s="324"/>
      <c r="BL892" s="324"/>
      <c r="BM892" s="324"/>
      <c r="BN892" s="324"/>
      <c r="BO892" s="324"/>
      <c r="BW892" s="325"/>
      <c r="BX892" s="325"/>
      <c r="BY892" s="325"/>
      <c r="BZ892" s="325"/>
      <c r="CA892" s="325"/>
      <c r="CB892" s="325"/>
      <c r="CC892" s="325"/>
      <c r="CD892" s="325"/>
      <c r="CE892" s="325"/>
      <c r="CF892" s="325"/>
      <c r="CG892" s="325"/>
      <c r="CH892" s="325"/>
    </row>
    <row r="893" spans="1:86" s="323" customFormat="1" x14ac:dyDescent="0.25">
      <c r="A893" s="102"/>
      <c r="B893" s="102"/>
      <c r="C893" s="102"/>
      <c r="D893" s="102"/>
      <c r="E893" s="102"/>
      <c r="F893" s="102"/>
      <c r="G893" s="102"/>
      <c r="AH893" s="324"/>
      <c r="AI893" s="324"/>
      <c r="AP893" s="324"/>
      <c r="AQ893" s="324"/>
      <c r="BD893" s="324"/>
      <c r="BE893" s="324"/>
      <c r="BF893" s="324"/>
      <c r="BG893" s="324"/>
      <c r="BH893" s="324"/>
      <c r="BI893" s="324"/>
      <c r="BJ893" s="324"/>
      <c r="BK893" s="324"/>
      <c r="BL893" s="324"/>
      <c r="BM893" s="324"/>
      <c r="BN893" s="324"/>
      <c r="BO893" s="324"/>
      <c r="BW893" s="325"/>
      <c r="BX893" s="325"/>
      <c r="BY893" s="325"/>
      <c r="BZ893" s="325"/>
      <c r="CA893" s="325"/>
      <c r="CB893" s="325"/>
      <c r="CC893" s="325"/>
      <c r="CD893" s="325"/>
      <c r="CE893" s="325"/>
      <c r="CF893" s="325"/>
      <c r="CG893" s="325"/>
      <c r="CH893" s="325"/>
    </row>
    <row r="894" spans="1:86" s="323" customFormat="1" x14ac:dyDescent="0.25">
      <c r="A894" s="102"/>
      <c r="B894" s="102"/>
      <c r="C894" s="102"/>
      <c r="D894" s="102"/>
      <c r="E894" s="102"/>
      <c r="F894" s="102"/>
      <c r="G894" s="102"/>
      <c r="AH894" s="324"/>
      <c r="AI894" s="324"/>
      <c r="AP894" s="324"/>
      <c r="AQ894" s="324"/>
      <c r="BD894" s="324"/>
      <c r="BE894" s="324"/>
      <c r="BF894" s="324"/>
      <c r="BG894" s="324"/>
      <c r="BH894" s="324"/>
      <c r="BI894" s="324"/>
      <c r="BJ894" s="324"/>
      <c r="BK894" s="324"/>
      <c r="BL894" s="324"/>
      <c r="BM894" s="324"/>
      <c r="BN894" s="324"/>
      <c r="BO894" s="324"/>
      <c r="BW894" s="325"/>
      <c r="BX894" s="325"/>
      <c r="BY894" s="325"/>
      <c r="BZ894" s="325"/>
      <c r="CA894" s="325"/>
      <c r="CB894" s="325"/>
      <c r="CC894" s="325"/>
      <c r="CD894" s="325"/>
      <c r="CE894" s="325"/>
      <c r="CF894" s="325"/>
      <c r="CG894" s="325"/>
      <c r="CH894" s="325"/>
    </row>
    <row r="895" spans="1:86" s="323" customFormat="1" x14ac:dyDescent="0.25">
      <c r="A895" s="102"/>
      <c r="B895" s="102"/>
      <c r="C895" s="102"/>
      <c r="D895" s="102"/>
      <c r="E895" s="102"/>
      <c r="F895" s="102"/>
      <c r="G895" s="102"/>
      <c r="AH895" s="324"/>
      <c r="AI895" s="324"/>
      <c r="AP895" s="324"/>
      <c r="AQ895" s="324"/>
      <c r="BD895" s="324"/>
      <c r="BE895" s="324"/>
      <c r="BF895" s="324"/>
      <c r="BG895" s="324"/>
      <c r="BH895" s="324"/>
      <c r="BI895" s="324"/>
      <c r="BJ895" s="324"/>
      <c r="BK895" s="324"/>
      <c r="BL895" s="324"/>
      <c r="BM895" s="324"/>
      <c r="BN895" s="324"/>
      <c r="BO895" s="324"/>
      <c r="BW895" s="325"/>
      <c r="BX895" s="325"/>
      <c r="BY895" s="325"/>
      <c r="BZ895" s="325"/>
      <c r="CA895" s="325"/>
      <c r="CB895" s="325"/>
      <c r="CC895" s="325"/>
      <c r="CD895" s="325"/>
      <c r="CE895" s="325"/>
      <c r="CF895" s="325"/>
      <c r="CG895" s="325"/>
      <c r="CH895" s="325"/>
    </row>
    <row r="896" spans="1:86" s="323" customFormat="1" x14ac:dyDescent="0.25">
      <c r="A896" s="102"/>
      <c r="B896" s="102"/>
      <c r="C896" s="102"/>
      <c r="D896" s="102"/>
      <c r="E896" s="102"/>
      <c r="F896" s="102"/>
      <c r="G896" s="102"/>
      <c r="AH896" s="324"/>
      <c r="AI896" s="324"/>
      <c r="AP896" s="324"/>
      <c r="AQ896" s="324"/>
      <c r="BD896" s="324"/>
      <c r="BE896" s="324"/>
      <c r="BF896" s="324"/>
      <c r="BG896" s="324"/>
      <c r="BH896" s="324"/>
      <c r="BI896" s="324"/>
      <c r="BJ896" s="324"/>
      <c r="BK896" s="324"/>
      <c r="BL896" s="324"/>
      <c r="BM896" s="324"/>
      <c r="BN896" s="324"/>
      <c r="BO896" s="324"/>
      <c r="BW896" s="325"/>
      <c r="BX896" s="325"/>
      <c r="BY896" s="325"/>
      <c r="BZ896" s="325"/>
      <c r="CA896" s="325"/>
      <c r="CB896" s="325"/>
      <c r="CC896" s="325"/>
      <c r="CD896" s="325"/>
      <c r="CE896" s="325"/>
      <c r="CF896" s="325"/>
      <c r="CG896" s="325"/>
      <c r="CH896" s="325"/>
    </row>
    <row r="897" spans="1:86" s="323" customFormat="1" x14ac:dyDescent="0.25">
      <c r="A897" s="102"/>
      <c r="B897" s="102"/>
      <c r="C897" s="102"/>
      <c r="D897" s="102"/>
      <c r="E897" s="102"/>
      <c r="F897" s="102"/>
      <c r="G897" s="102"/>
      <c r="AH897" s="324"/>
      <c r="AI897" s="324"/>
      <c r="AP897" s="324"/>
      <c r="AQ897" s="324"/>
      <c r="BD897" s="324"/>
      <c r="BE897" s="324"/>
      <c r="BF897" s="324"/>
      <c r="BG897" s="324"/>
      <c r="BH897" s="324"/>
      <c r="BI897" s="324"/>
      <c r="BJ897" s="324"/>
      <c r="BK897" s="324"/>
      <c r="BL897" s="324"/>
      <c r="BM897" s="324"/>
      <c r="BN897" s="324"/>
      <c r="BO897" s="324"/>
      <c r="BW897" s="325"/>
      <c r="BX897" s="325"/>
      <c r="BY897" s="325"/>
      <c r="BZ897" s="325"/>
      <c r="CA897" s="325"/>
      <c r="CB897" s="325"/>
      <c r="CC897" s="325"/>
      <c r="CD897" s="325"/>
      <c r="CE897" s="325"/>
      <c r="CF897" s="325"/>
      <c r="CG897" s="325"/>
      <c r="CH897" s="325"/>
    </row>
    <row r="898" spans="1:86" s="323" customFormat="1" x14ac:dyDescent="0.25">
      <c r="A898" s="102"/>
      <c r="B898" s="102"/>
      <c r="C898" s="102"/>
      <c r="D898" s="102"/>
      <c r="E898" s="102"/>
      <c r="F898" s="102"/>
      <c r="G898" s="102"/>
      <c r="AH898" s="324"/>
      <c r="AI898" s="324"/>
      <c r="AP898" s="324"/>
      <c r="AQ898" s="324"/>
      <c r="BD898" s="324"/>
      <c r="BE898" s="324"/>
      <c r="BF898" s="324"/>
      <c r="BG898" s="324"/>
      <c r="BH898" s="324"/>
      <c r="BI898" s="324"/>
      <c r="BJ898" s="324"/>
      <c r="BK898" s="324"/>
      <c r="BL898" s="324"/>
      <c r="BM898" s="324"/>
      <c r="BN898" s="324"/>
      <c r="BO898" s="324"/>
      <c r="BW898" s="325"/>
      <c r="BX898" s="325"/>
      <c r="BY898" s="325"/>
      <c r="BZ898" s="325"/>
      <c r="CA898" s="325"/>
      <c r="CB898" s="325"/>
      <c r="CC898" s="325"/>
      <c r="CD898" s="325"/>
      <c r="CE898" s="325"/>
      <c r="CF898" s="325"/>
      <c r="CG898" s="325"/>
      <c r="CH898" s="325"/>
    </row>
    <row r="899" spans="1:86" s="323" customFormat="1" x14ac:dyDescent="0.25">
      <c r="A899" s="102"/>
      <c r="B899" s="102"/>
      <c r="C899" s="102"/>
      <c r="D899" s="102"/>
      <c r="E899" s="102"/>
      <c r="F899" s="102"/>
      <c r="G899" s="102"/>
      <c r="AH899" s="324"/>
      <c r="AI899" s="324"/>
      <c r="AP899" s="324"/>
      <c r="AQ899" s="324"/>
      <c r="BD899" s="324"/>
      <c r="BE899" s="324"/>
      <c r="BF899" s="324"/>
      <c r="BG899" s="324"/>
      <c r="BH899" s="324"/>
      <c r="BI899" s="324"/>
      <c r="BJ899" s="324"/>
      <c r="BK899" s="324"/>
      <c r="BL899" s="324"/>
      <c r="BM899" s="324"/>
      <c r="BN899" s="324"/>
      <c r="BO899" s="324"/>
      <c r="BW899" s="325"/>
      <c r="BX899" s="325"/>
      <c r="BY899" s="325"/>
      <c r="BZ899" s="325"/>
      <c r="CA899" s="325"/>
      <c r="CB899" s="325"/>
      <c r="CC899" s="325"/>
      <c r="CD899" s="325"/>
      <c r="CE899" s="325"/>
      <c r="CF899" s="325"/>
      <c r="CG899" s="325"/>
      <c r="CH899" s="325"/>
    </row>
    <row r="900" spans="1:86" s="323" customFormat="1" x14ac:dyDescent="0.25">
      <c r="A900" s="102"/>
      <c r="B900" s="102"/>
      <c r="C900" s="102"/>
      <c r="D900" s="102"/>
      <c r="E900" s="102"/>
      <c r="F900" s="102"/>
      <c r="G900" s="102"/>
      <c r="AH900" s="324"/>
      <c r="AI900" s="324"/>
      <c r="AP900" s="324"/>
      <c r="AQ900" s="324"/>
      <c r="BD900" s="324"/>
      <c r="BE900" s="324"/>
      <c r="BF900" s="324"/>
      <c r="BG900" s="324"/>
      <c r="BH900" s="324"/>
      <c r="BI900" s="324"/>
      <c r="BJ900" s="324"/>
      <c r="BK900" s="324"/>
      <c r="BL900" s="324"/>
      <c r="BM900" s="324"/>
      <c r="BN900" s="324"/>
      <c r="BO900" s="324"/>
      <c r="BW900" s="325"/>
      <c r="BX900" s="325"/>
      <c r="BY900" s="325"/>
      <c r="BZ900" s="325"/>
      <c r="CA900" s="325"/>
      <c r="CB900" s="325"/>
      <c r="CC900" s="325"/>
      <c r="CD900" s="325"/>
      <c r="CE900" s="325"/>
      <c r="CF900" s="325"/>
      <c r="CG900" s="325"/>
      <c r="CH900" s="325"/>
    </row>
    <row r="901" spans="1:86" s="323" customFormat="1" x14ac:dyDescent="0.25">
      <c r="A901" s="102"/>
      <c r="B901" s="102"/>
      <c r="C901" s="102"/>
      <c r="D901" s="102"/>
      <c r="E901" s="102"/>
      <c r="F901" s="102"/>
      <c r="G901" s="102"/>
      <c r="AH901" s="324"/>
      <c r="AI901" s="324"/>
      <c r="AP901" s="324"/>
      <c r="AQ901" s="324"/>
      <c r="BD901" s="324"/>
      <c r="BE901" s="324"/>
      <c r="BF901" s="324"/>
      <c r="BG901" s="324"/>
      <c r="BH901" s="324"/>
      <c r="BI901" s="324"/>
      <c r="BJ901" s="324"/>
      <c r="BK901" s="324"/>
      <c r="BL901" s="324"/>
      <c r="BM901" s="324"/>
      <c r="BN901" s="324"/>
      <c r="BO901" s="324"/>
      <c r="BW901" s="325"/>
      <c r="BX901" s="325"/>
      <c r="BY901" s="325"/>
      <c r="BZ901" s="325"/>
      <c r="CA901" s="325"/>
      <c r="CB901" s="325"/>
      <c r="CC901" s="325"/>
      <c r="CD901" s="325"/>
      <c r="CE901" s="325"/>
      <c r="CF901" s="325"/>
      <c r="CG901" s="325"/>
      <c r="CH901" s="325"/>
    </row>
    <row r="902" spans="1:86" s="323" customFormat="1" x14ac:dyDescent="0.25">
      <c r="A902" s="102"/>
      <c r="B902" s="102"/>
      <c r="C902" s="102"/>
      <c r="D902" s="102"/>
      <c r="E902" s="102"/>
      <c r="F902" s="102"/>
      <c r="G902" s="102"/>
      <c r="AH902" s="324"/>
      <c r="AI902" s="324"/>
      <c r="AP902" s="324"/>
      <c r="AQ902" s="324"/>
      <c r="BD902" s="324"/>
      <c r="BE902" s="324"/>
      <c r="BF902" s="324"/>
      <c r="BG902" s="324"/>
      <c r="BH902" s="324"/>
      <c r="BI902" s="324"/>
      <c r="BJ902" s="324"/>
      <c r="BK902" s="324"/>
      <c r="BL902" s="324"/>
      <c r="BM902" s="324"/>
      <c r="BN902" s="324"/>
      <c r="BO902" s="324"/>
      <c r="BW902" s="325"/>
      <c r="BX902" s="325"/>
      <c r="BY902" s="325"/>
      <c r="BZ902" s="325"/>
      <c r="CA902" s="325"/>
      <c r="CB902" s="325"/>
      <c r="CC902" s="325"/>
      <c r="CD902" s="325"/>
      <c r="CE902" s="325"/>
      <c r="CF902" s="325"/>
      <c r="CG902" s="325"/>
      <c r="CH902" s="325"/>
    </row>
    <row r="903" spans="1:86" s="323" customFormat="1" x14ac:dyDescent="0.25">
      <c r="A903" s="102"/>
      <c r="B903" s="102"/>
      <c r="C903" s="102"/>
      <c r="D903" s="102"/>
      <c r="E903" s="102"/>
      <c r="F903" s="102"/>
      <c r="G903" s="102"/>
      <c r="AH903" s="324"/>
      <c r="AI903" s="324"/>
      <c r="AP903" s="324"/>
      <c r="AQ903" s="324"/>
      <c r="BD903" s="324"/>
      <c r="BE903" s="324"/>
      <c r="BF903" s="324"/>
      <c r="BG903" s="324"/>
      <c r="BH903" s="324"/>
      <c r="BI903" s="324"/>
      <c r="BJ903" s="324"/>
      <c r="BK903" s="324"/>
      <c r="BL903" s="324"/>
      <c r="BM903" s="324"/>
      <c r="BN903" s="324"/>
      <c r="BO903" s="324"/>
      <c r="BW903" s="325"/>
      <c r="BX903" s="325"/>
      <c r="BY903" s="325"/>
      <c r="BZ903" s="325"/>
      <c r="CA903" s="325"/>
      <c r="CB903" s="325"/>
      <c r="CC903" s="325"/>
      <c r="CD903" s="325"/>
      <c r="CE903" s="325"/>
      <c r="CF903" s="325"/>
      <c r="CG903" s="325"/>
      <c r="CH903" s="325"/>
    </row>
    <row r="904" spans="1:86" s="323" customFormat="1" x14ac:dyDescent="0.25">
      <c r="A904" s="102"/>
      <c r="B904" s="102"/>
      <c r="C904" s="102"/>
      <c r="D904" s="102"/>
      <c r="E904" s="102"/>
      <c r="F904" s="102"/>
      <c r="G904" s="102"/>
      <c r="AH904" s="324"/>
      <c r="AI904" s="324"/>
      <c r="AP904" s="324"/>
      <c r="AQ904" s="324"/>
      <c r="BD904" s="324"/>
      <c r="BE904" s="324"/>
      <c r="BF904" s="324"/>
      <c r="BG904" s="324"/>
      <c r="BH904" s="324"/>
      <c r="BI904" s="324"/>
      <c r="BJ904" s="324"/>
      <c r="BK904" s="324"/>
      <c r="BL904" s="324"/>
      <c r="BM904" s="324"/>
      <c r="BN904" s="324"/>
      <c r="BO904" s="324"/>
      <c r="BW904" s="325"/>
      <c r="BX904" s="325"/>
      <c r="BY904" s="325"/>
      <c r="BZ904" s="325"/>
      <c r="CA904" s="325"/>
      <c r="CB904" s="325"/>
      <c r="CC904" s="325"/>
      <c r="CD904" s="325"/>
      <c r="CE904" s="325"/>
      <c r="CF904" s="325"/>
      <c r="CG904" s="325"/>
      <c r="CH904" s="325"/>
    </row>
    <row r="905" spans="1:86" s="323" customFormat="1" x14ac:dyDescent="0.25">
      <c r="A905" s="102"/>
      <c r="B905" s="102"/>
      <c r="C905" s="102"/>
      <c r="D905" s="102"/>
      <c r="E905" s="102"/>
      <c r="F905" s="102"/>
      <c r="G905" s="102"/>
      <c r="AH905" s="324"/>
      <c r="AI905" s="324"/>
      <c r="AP905" s="324"/>
      <c r="AQ905" s="324"/>
      <c r="BD905" s="324"/>
      <c r="BE905" s="324"/>
      <c r="BF905" s="324"/>
      <c r="BG905" s="324"/>
      <c r="BH905" s="324"/>
      <c r="BI905" s="324"/>
      <c r="BJ905" s="324"/>
      <c r="BK905" s="324"/>
      <c r="BL905" s="324"/>
      <c r="BM905" s="324"/>
      <c r="BN905" s="324"/>
      <c r="BO905" s="324"/>
      <c r="BW905" s="325"/>
      <c r="BX905" s="325"/>
      <c r="BY905" s="325"/>
      <c r="BZ905" s="325"/>
      <c r="CA905" s="325"/>
      <c r="CB905" s="325"/>
      <c r="CC905" s="325"/>
      <c r="CD905" s="325"/>
      <c r="CE905" s="325"/>
      <c r="CF905" s="325"/>
      <c r="CG905" s="325"/>
      <c r="CH905" s="325"/>
    </row>
    <row r="906" spans="1:86" s="323" customFormat="1" x14ac:dyDescent="0.25">
      <c r="A906" s="102"/>
      <c r="B906" s="102"/>
      <c r="C906" s="102"/>
      <c r="D906" s="102"/>
      <c r="E906" s="102"/>
      <c r="F906" s="102"/>
      <c r="G906" s="102"/>
      <c r="AH906" s="324"/>
      <c r="AI906" s="324"/>
      <c r="AP906" s="324"/>
      <c r="AQ906" s="324"/>
      <c r="BD906" s="324"/>
      <c r="BE906" s="324"/>
      <c r="BF906" s="324"/>
      <c r="BG906" s="324"/>
      <c r="BH906" s="324"/>
      <c r="BI906" s="324"/>
      <c r="BJ906" s="324"/>
      <c r="BK906" s="324"/>
      <c r="BL906" s="324"/>
      <c r="BM906" s="324"/>
      <c r="BN906" s="324"/>
      <c r="BO906" s="324"/>
      <c r="BW906" s="325"/>
      <c r="BX906" s="325"/>
      <c r="BY906" s="325"/>
      <c r="BZ906" s="325"/>
      <c r="CA906" s="325"/>
      <c r="CB906" s="325"/>
      <c r="CC906" s="325"/>
      <c r="CD906" s="325"/>
      <c r="CE906" s="325"/>
      <c r="CF906" s="325"/>
      <c r="CG906" s="325"/>
      <c r="CH906" s="325"/>
    </row>
    <row r="907" spans="1:86" s="323" customFormat="1" x14ac:dyDescent="0.25">
      <c r="A907" s="102"/>
      <c r="B907" s="102"/>
      <c r="C907" s="102"/>
      <c r="D907" s="102"/>
      <c r="E907" s="102"/>
      <c r="F907" s="102"/>
      <c r="G907" s="102"/>
      <c r="AH907" s="324"/>
      <c r="AI907" s="324"/>
      <c r="AP907" s="324"/>
      <c r="AQ907" s="324"/>
      <c r="BD907" s="324"/>
      <c r="BE907" s="324"/>
      <c r="BF907" s="324"/>
      <c r="BG907" s="324"/>
      <c r="BH907" s="324"/>
      <c r="BI907" s="324"/>
      <c r="BJ907" s="324"/>
      <c r="BK907" s="324"/>
      <c r="BL907" s="324"/>
      <c r="BM907" s="324"/>
      <c r="BN907" s="324"/>
      <c r="BO907" s="324"/>
      <c r="BW907" s="325"/>
      <c r="BX907" s="325"/>
      <c r="BY907" s="325"/>
      <c r="BZ907" s="325"/>
      <c r="CA907" s="325"/>
      <c r="CB907" s="325"/>
      <c r="CC907" s="325"/>
      <c r="CD907" s="325"/>
      <c r="CE907" s="325"/>
      <c r="CF907" s="325"/>
      <c r="CG907" s="325"/>
      <c r="CH907" s="325"/>
    </row>
    <row r="908" spans="1:86" s="323" customFormat="1" x14ac:dyDescent="0.25">
      <c r="A908" s="102"/>
      <c r="B908" s="102"/>
      <c r="C908" s="102"/>
      <c r="D908" s="102"/>
      <c r="E908" s="102"/>
      <c r="F908" s="102"/>
      <c r="G908" s="102"/>
      <c r="AH908" s="324"/>
      <c r="AI908" s="324"/>
      <c r="AP908" s="324"/>
      <c r="AQ908" s="324"/>
      <c r="BD908" s="324"/>
      <c r="BE908" s="324"/>
      <c r="BF908" s="324"/>
      <c r="BG908" s="324"/>
      <c r="BH908" s="324"/>
      <c r="BI908" s="324"/>
      <c r="BJ908" s="324"/>
      <c r="BK908" s="324"/>
      <c r="BL908" s="324"/>
      <c r="BM908" s="324"/>
      <c r="BN908" s="324"/>
      <c r="BO908" s="324"/>
      <c r="BW908" s="325"/>
      <c r="BX908" s="325"/>
      <c r="BY908" s="325"/>
      <c r="BZ908" s="325"/>
      <c r="CA908" s="325"/>
      <c r="CB908" s="325"/>
      <c r="CC908" s="325"/>
      <c r="CD908" s="325"/>
      <c r="CE908" s="325"/>
      <c r="CF908" s="325"/>
      <c r="CG908" s="325"/>
      <c r="CH908" s="325"/>
    </row>
    <row r="909" spans="1:86" s="323" customFormat="1" x14ac:dyDescent="0.25">
      <c r="A909" s="102"/>
      <c r="B909" s="102"/>
      <c r="C909" s="102"/>
      <c r="D909" s="102"/>
      <c r="E909" s="102"/>
      <c r="F909" s="102"/>
      <c r="G909" s="102"/>
      <c r="AH909" s="324"/>
      <c r="AI909" s="324"/>
      <c r="AP909" s="324"/>
      <c r="AQ909" s="324"/>
      <c r="BD909" s="324"/>
      <c r="BE909" s="324"/>
      <c r="BF909" s="324"/>
      <c r="BG909" s="324"/>
      <c r="BH909" s="324"/>
      <c r="BI909" s="324"/>
      <c r="BJ909" s="324"/>
      <c r="BK909" s="324"/>
      <c r="BL909" s="324"/>
      <c r="BM909" s="324"/>
      <c r="BN909" s="324"/>
      <c r="BO909" s="324"/>
      <c r="BW909" s="325"/>
      <c r="BX909" s="325"/>
      <c r="BY909" s="325"/>
      <c r="BZ909" s="325"/>
      <c r="CA909" s="325"/>
      <c r="CB909" s="325"/>
      <c r="CC909" s="325"/>
      <c r="CD909" s="325"/>
      <c r="CE909" s="325"/>
      <c r="CF909" s="325"/>
      <c r="CG909" s="325"/>
      <c r="CH909" s="325"/>
    </row>
    <row r="910" spans="1:86" s="323" customFormat="1" x14ac:dyDescent="0.25">
      <c r="A910" s="102"/>
      <c r="B910" s="102"/>
      <c r="C910" s="102"/>
      <c r="D910" s="102"/>
      <c r="E910" s="102"/>
      <c r="F910" s="102"/>
      <c r="G910" s="102"/>
      <c r="AH910" s="324"/>
      <c r="AI910" s="324"/>
      <c r="AP910" s="324"/>
      <c r="AQ910" s="324"/>
      <c r="BD910" s="324"/>
      <c r="BE910" s="324"/>
      <c r="BF910" s="324"/>
      <c r="BG910" s="324"/>
      <c r="BH910" s="324"/>
      <c r="BI910" s="324"/>
      <c r="BJ910" s="324"/>
      <c r="BK910" s="324"/>
      <c r="BL910" s="324"/>
      <c r="BM910" s="324"/>
      <c r="BN910" s="324"/>
      <c r="BO910" s="324"/>
      <c r="BW910" s="325"/>
      <c r="BX910" s="325"/>
      <c r="BY910" s="325"/>
      <c r="BZ910" s="325"/>
      <c r="CA910" s="325"/>
      <c r="CB910" s="325"/>
      <c r="CC910" s="325"/>
      <c r="CD910" s="325"/>
      <c r="CE910" s="325"/>
      <c r="CF910" s="325"/>
      <c r="CG910" s="325"/>
      <c r="CH910" s="325"/>
    </row>
    <row r="911" spans="1:86" s="323" customFormat="1" x14ac:dyDescent="0.25">
      <c r="A911" s="102"/>
      <c r="B911" s="102"/>
      <c r="C911" s="102"/>
      <c r="D911" s="102"/>
      <c r="E911" s="102"/>
      <c r="F911" s="102"/>
      <c r="G911" s="102"/>
      <c r="AH911" s="324"/>
      <c r="AI911" s="324"/>
      <c r="AP911" s="324"/>
      <c r="AQ911" s="324"/>
      <c r="BD911" s="324"/>
      <c r="BE911" s="324"/>
      <c r="BF911" s="324"/>
      <c r="BG911" s="324"/>
      <c r="BH911" s="324"/>
      <c r="BI911" s="324"/>
      <c r="BJ911" s="324"/>
      <c r="BK911" s="324"/>
      <c r="BL911" s="324"/>
      <c r="BM911" s="324"/>
      <c r="BN911" s="324"/>
      <c r="BO911" s="324"/>
      <c r="BW911" s="325"/>
      <c r="BX911" s="325"/>
      <c r="BY911" s="325"/>
      <c r="BZ911" s="325"/>
      <c r="CA911" s="325"/>
      <c r="CB911" s="325"/>
      <c r="CC911" s="325"/>
      <c r="CD911" s="325"/>
      <c r="CE911" s="325"/>
      <c r="CF911" s="325"/>
      <c r="CG911" s="325"/>
      <c r="CH911" s="325"/>
    </row>
    <row r="912" spans="1:86" s="323" customFormat="1" x14ac:dyDescent="0.25">
      <c r="A912" s="102"/>
      <c r="B912" s="102"/>
      <c r="C912" s="102"/>
      <c r="D912" s="102"/>
      <c r="E912" s="102"/>
      <c r="F912" s="102"/>
      <c r="G912" s="102"/>
      <c r="AH912" s="324"/>
      <c r="AI912" s="324"/>
      <c r="AP912" s="324"/>
      <c r="AQ912" s="324"/>
      <c r="BD912" s="324"/>
      <c r="BE912" s="324"/>
      <c r="BF912" s="324"/>
      <c r="BG912" s="324"/>
      <c r="BH912" s="324"/>
      <c r="BI912" s="324"/>
      <c r="BJ912" s="324"/>
      <c r="BK912" s="324"/>
      <c r="BL912" s="324"/>
      <c r="BM912" s="324"/>
      <c r="BN912" s="324"/>
      <c r="BO912" s="324"/>
      <c r="BW912" s="325"/>
      <c r="BX912" s="325"/>
      <c r="BY912" s="325"/>
      <c r="BZ912" s="325"/>
      <c r="CA912" s="325"/>
      <c r="CB912" s="325"/>
      <c r="CC912" s="325"/>
      <c r="CD912" s="325"/>
      <c r="CE912" s="325"/>
      <c r="CF912" s="325"/>
      <c r="CG912" s="325"/>
      <c r="CH912" s="325"/>
    </row>
    <row r="913" spans="1:86" s="323" customFormat="1" x14ac:dyDescent="0.25">
      <c r="A913" s="102"/>
      <c r="B913" s="102"/>
      <c r="C913" s="102"/>
      <c r="D913" s="102"/>
      <c r="E913" s="102"/>
      <c r="F913" s="102"/>
      <c r="G913" s="102"/>
      <c r="AH913" s="324"/>
      <c r="AI913" s="324"/>
      <c r="AP913" s="324"/>
      <c r="AQ913" s="324"/>
      <c r="BD913" s="324"/>
      <c r="BE913" s="324"/>
      <c r="BF913" s="324"/>
      <c r="BG913" s="324"/>
      <c r="BH913" s="324"/>
      <c r="BI913" s="324"/>
      <c r="BJ913" s="324"/>
      <c r="BK913" s="324"/>
      <c r="BL913" s="324"/>
      <c r="BM913" s="324"/>
      <c r="BN913" s="324"/>
      <c r="BO913" s="324"/>
      <c r="BW913" s="325"/>
      <c r="BX913" s="325"/>
      <c r="BY913" s="325"/>
      <c r="BZ913" s="325"/>
      <c r="CA913" s="325"/>
      <c r="CB913" s="325"/>
      <c r="CC913" s="325"/>
      <c r="CD913" s="325"/>
      <c r="CE913" s="325"/>
      <c r="CF913" s="325"/>
      <c r="CG913" s="325"/>
      <c r="CH913" s="325"/>
    </row>
    <row r="914" spans="1:86" s="323" customFormat="1" x14ac:dyDescent="0.25">
      <c r="A914" s="102"/>
      <c r="B914" s="102"/>
      <c r="C914" s="102"/>
      <c r="D914" s="102"/>
      <c r="E914" s="102"/>
      <c r="F914" s="102"/>
      <c r="G914" s="102"/>
      <c r="AH914" s="324"/>
      <c r="AI914" s="324"/>
      <c r="AP914" s="324"/>
      <c r="AQ914" s="324"/>
      <c r="BD914" s="324"/>
      <c r="BE914" s="324"/>
      <c r="BF914" s="324"/>
      <c r="BG914" s="324"/>
      <c r="BH914" s="324"/>
      <c r="BI914" s="324"/>
      <c r="BJ914" s="324"/>
      <c r="BK914" s="324"/>
      <c r="BL914" s="324"/>
      <c r="BM914" s="324"/>
      <c r="BN914" s="324"/>
      <c r="BO914" s="324"/>
      <c r="BW914" s="325"/>
      <c r="BX914" s="325"/>
      <c r="BY914" s="325"/>
      <c r="BZ914" s="325"/>
      <c r="CA914" s="325"/>
      <c r="CB914" s="325"/>
      <c r="CC914" s="325"/>
      <c r="CD914" s="325"/>
      <c r="CE914" s="325"/>
      <c r="CF914" s="325"/>
      <c r="CG914" s="325"/>
      <c r="CH914" s="325"/>
    </row>
    <row r="915" spans="1:86" s="323" customFormat="1" x14ac:dyDescent="0.25">
      <c r="A915" s="102"/>
      <c r="B915" s="102"/>
      <c r="C915" s="102"/>
      <c r="D915" s="102"/>
      <c r="E915" s="102"/>
      <c r="F915" s="102"/>
      <c r="G915" s="102"/>
      <c r="AH915" s="324"/>
      <c r="AI915" s="324"/>
      <c r="AP915" s="324"/>
      <c r="AQ915" s="324"/>
      <c r="BD915" s="324"/>
      <c r="BE915" s="324"/>
      <c r="BF915" s="324"/>
      <c r="BG915" s="324"/>
      <c r="BH915" s="324"/>
      <c r="BI915" s="324"/>
      <c r="BJ915" s="324"/>
      <c r="BK915" s="324"/>
      <c r="BL915" s="324"/>
      <c r="BM915" s="324"/>
      <c r="BN915" s="324"/>
      <c r="BO915" s="324"/>
      <c r="BW915" s="325"/>
      <c r="BX915" s="325"/>
      <c r="BY915" s="325"/>
      <c r="BZ915" s="325"/>
      <c r="CA915" s="325"/>
      <c r="CB915" s="325"/>
      <c r="CC915" s="325"/>
      <c r="CD915" s="325"/>
      <c r="CE915" s="325"/>
      <c r="CF915" s="325"/>
      <c r="CG915" s="325"/>
      <c r="CH915" s="325"/>
    </row>
    <row r="916" spans="1:86" s="323" customFormat="1" x14ac:dyDescent="0.25">
      <c r="A916" s="102"/>
      <c r="B916" s="102"/>
      <c r="C916" s="102"/>
      <c r="D916" s="102"/>
      <c r="E916" s="102"/>
      <c r="F916" s="102"/>
      <c r="G916" s="102"/>
      <c r="AH916" s="324"/>
      <c r="AI916" s="324"/>
      <c r="AP916" s="324"/>
      <c r="AQ916" s="324"/>
      <c r="BD916" s="324"/>
      <c r="BE916" s="324"/>
      <c r="BF916" s="324"/>
      <c r="BG916" s="324"/>
      <c r="BH916" s="324"/>
      <c r="BI916" s="324"/>
      <c r="BJ916" s="324"/>
      <c r="BK916" s="324"/>
      <c r="BL916" s="324"/>
      <c r="BM916" s="324"/>
      <c r="BN916" s="324"/>
      <c r="BO916" s="324"/>
      <c r="BW916" s="325"/>
      <c r="BX916" s="325"/>
      <c r="BY916" s="325"/>
      <c r="BZ916" s="325"/>
      <c r="CA916" s="325"/>
      <c r="CB916" s="325"/>
      <c r="CC916" s="325"/>
      <c r="CD916" s="325"/>
      <c r="CE916" s="325"/>
      <c r="CF916" s="325"/>
      <c r="CG916" s="325"/>
      <c r="CH916" s="325"/>
    </row>
    <row r="917" spans="1:86" s="323" customFormat="1" x14ac:dyDescent="0.25">
      <c r="A917" s="102"/>
      <c r="B917" s="102"/>
      <c r="C917" s="102"/>
      <c r="D917" s="102"/>
      <c r="E917" s="102"/>
      <c r="F917" s="102"/>
      <c r="G917" s="102"/>
      <c r="AH917" s="324"/>
      <c r="AI917" s="324"/>
      <c r="AP917" s="324"/>
      <c r="AQ917" s="324"/>
      <c r="BD917" s="324"/>
      <c r="BE917" s="324"/>
      <c r="BF917" s="324"/>
      <c r="BG917" s="324"/>
      <c r="BH917" s="324"/>
      <c r="BI917" s="324"/>
      <c r="BJ917" s="324"/>
      <c r="BK917" s="324"/>
      <c r="BL917" s="324"/>
      <c r="BM917" s="324"/>
      <c r="BN917" s="324"/>
      <c r="BO917" s="324"/>
      <c r="BW917" s="325"/>
      <c r="BX917" s="325"/>
      <c r="BY917" s="325"/>
      <c r="BZ917" s="325"/>
      <c r="CA917" s="325"/>
      <c r="CB917" s="325"/>
      <c r="CC917" s="325"/>
      <c r="CD917" s="325"/>
      <c r="CE917" s="325"/>
      <c r="CF917" s="325"/>
      <c r="CG917" s="325"/>
      <c r="CH917" s="325"/>
    </row>
    <row r="918" spans="1:86" s="323" customFormat="1" x14ac:dyDescent="0.25">
      <c r="A918" s="102"/>
      <c r="B918" s="102"/>
      <c r="C918" s="102"/>
      <c r="D918" s="102"/>
      <c r="E918" s="102"/>
      <c r="F918" s="102"/>
      <c r="G918" s="102"/>
      <c r="AH918" s="324"/>
      <c r="AI918" s="324"/>
      <c r="AP918" s="324"/>
      <c r="AQ918" s="324"/>
      <c r="BD918" s="324"/>
      <c r="BE918" s="324"/>
      <c r="BF918" s="324"/>
      <c r="BG918" s="324"/>
      <c r="BH918" s="324"/>
      <c r="BI918" s="324"/>
      <c r="BJ918" s="324"/>
      <c r="BK918" s="324"/>
      <c r="BL918" s="324"/>
      <c r="BM918" s="324"/>
      <c r="BN918" s="324"/>
      <c r="BO918" s="324"/>
      <c r="BW918" s="325"/>
      <c r="BX918" s="325"/>
      <c r="BY918" s="325"/>
      <c r="BZ918" s="325"/>
      <c r="CA918" s="325"/>
      <c r="CB918" s="325"/>
      <c r="CC918" s="325"/>
      <c r="CD918" s="325"/>
      <c r="CE918" s="325"/>
      <c r="CF918" s="325"/>
      <c r="CG918" s="325"/>
      <c r="CH918" s="325"/>
    </row>
    <row r="919" spans="1:86" s="323" customFormat="1" x14ac:dyDescent="0.25">
      <c r="A919" s="102"/>
      <c r="B919" s="102"/>
      <c r="C919" s="102"/>
      <c r="D919" s="102"/>
      <c r="E919" s="102"/>
      <c r="F919" s="102"/>
      <c r="G919" s="102"/>
      <c r="AH919" s="324"/>
      <c r="AI919" s="324"/>
      <c r="AP919" s="324"/>
      <c r="AQ919" s="324"/>
      <c r="BD919" s="324"/>
      <c r="BE919" s="324"/>
      <c r="BF919" s="324"/>
      <c r="BG919" s="324"/>
      <c r="BH919" s="324"/>
      <c r="BI919" s="324"/>
      <c r="BJ919" s="324"/>
      <c r="BK919" s="324"/>
      <c r="BL919" s="324"/>
      <c r="BM919" s="324"/>
      <c r="BN919" s="324"/>
      <c r="BO919" s="324"/>
      <c r="BW919" s="325"/>
      <c r="BX919" s="325"/>
      <c r="BY919" s="325"/>
      <c r="BZ919" s="325"/>
      <c r="CA919" s="325"/>
      <c r="CB919" s="325"/>
      <c r="CC919" s="325"/>
      <c r="CD919" s="325"/>
      <c r="CE919" s="325"/>
      <c r="CF919" s="325"/>
      <c r="CG919" s="325"/>
      <c r="CH919" s="325"/>
    </row>
    <row r="920" spans="1:86" s="323" customFormat="1" x14ac:dyDescent="0.25">
      <c r="A920" s="102"/>
      <c r="B920" s="102"/>
      <c r="C920" s="102"/>
      <c r="D920" s="102"/>
      <c r="E920" s="102"/>
      <c r="F920" s="102"/>
      <c r="G920" s="102"/>
      <c r="AH920" s="324"/>
      <c r="AI920" s="324"/>
      <c r="AP920" s="324"/>
      <c r="AQ920" s="324"/>
      <c r="BD920" s="324"/>
      <c r="BE920" s="324"/>
      <c r="BF920" s="324"/>
      <c r="BG920" s="324"/>
      <c r="BH920" s="324"/>
      <c r="BI920" s="324"/>
      <c r="BJ920" s="324"/>
      <c r="BK920" s="324"/>
      <c r="BL920" s="324"/>
      <c r="BM920" s="324"/>
      <c r="BN920" s="324"/>
      <c r="BO920" s="324"/>
      <c r="BW920" s="325"/>
      <c r="BX920" s="325"/>
      <c r="BY920" s="325"/>
      <c r="BZ920" s="325"/>
      <c r="CA920" s="325"/>
      <c r="CB920" s="325"/>
      <c r="CC920" s="325"/>
      <c r="CD920" s="325"/>
      <c r="CE920" s="325"/>
      <c r="CF920" s="325"/>
      <c r="CG920" s="325"/>
      <c r="CH920" s="325"/>
    </row>
    <row r="921" spans="1:86" s="323" customFormat="1" x14ac:dyDescent="0.25">
      <c r="A921" s="102"/>
      <c r="B921" s="102"/>
      <c r="C921" s="102"/>
      <c r="D921" s="102"/>
      <c r="E921" s="102"/>
      <c r="F921" s="102"/>
      <c r="G921" s="102"/>
      <c r="AH921" s="324"/>
      <c r="AI921" s="324"/>
      <c r="AP921" s="324"/>
      <c r="AQ921" s="324"/>
      <c r="BD921" s="324"/>
      <c r="BE921" s="324"/>
      <c r="BF921" s="324"/>
      <c r="BG921" s="324"/>
      <c r="BH921" s="324"/>
      <c r="BI921" s="324"/>
      <c r="BJ921" s="324"/>
      <c r="BK921" s="324"/>
      <c r="BL921" s="324"/>
      <c r="BM921" s="324"/>
      <c r="BN921" s="324"/>
      <c r="BO921" s="324"/>
      <c r="BW921" s="325"/>
      <c r="BX921" s="325"/>
      <c r="BY921" s="325"/>
      <c r="BZ921" s="325"/>
      <c r="CA921" s="325"/>
      <c r="CB921" s="325"/>
      <c r="CC921" s="325"/>
      <c r="CD921" s="325"/>
      <c r="CE921" s="325"/>
      <c r="CF921" s="325"/>
      <c r="CG921" s="325"/>
      <c r="CH921" s="325"/>
    </row>
    <row r="922" spans="1:86" s="323" customFormat="1" x14ac:dyDescent="0.25">
      <c r="A922" s="102"/>
      <c r="B922" s="102"/>
      <c r="C922" s="102"/>
      <c r="D922" s="102"/>
      <c r="E922" s="102"/>
      <c r="F922" s="102"/>
      <c r="G922" s="102"/>
      <c r="AH922" s="324"/>
      <c r="AI922" s="324"/>
      <c r="AP922" s="324"/>
      <c r="AQ922" s="324"/>
      <c r="BD922" s="324"/>
      <c r="BE922" s="324"/>
      <c r="BF922" s="324"/>
      <c r="BG922" s="324"/>
      <c r="BH922" s="324"/>
      <c r="BI922" s="324"/>
      <c r="BJ922" s="324"/>
      <c r="BK922" s="324"/>
      <c r="BL922" s="324"/>
      <c r="BM922" s="324"/>
      <c r="BN922" s="324"/>
      <c r="BO922" s="324"/>
      <c r="BW922" s="325"/>
      <c r="BX922" s="325"/>
      <c r="BY922" s="325"/>
      <c r="BZ922" s="325"/>
      <c r="CA922" s="325"/>
      <c r="CB922" s="325"/>
      <c r="CC922" s="325"/>
      <c r="CD922" s="325"/>
      <c r="CE922" s="325"/>
      <c r="CF922" s="325"/>
      <c r="CG922" s="325"/>
      <c r="CH922" s="325"/>
    </row>
    <row r="923" spans="1:86" s="323" customFormat="1" x14ac:dyDescent="0.25">
      <c r="A923" s="102"/>
      <c r="B923" s="102"/>
      <c r="C923" s="102"/>
      <c r="D923" s="102"/>
      <c r="E923" s="102"/>
      <c r="F923" s="102"/>
      <c r="G923" s="102"/>
      <c r="AH923" s="324"/>
      <c r="AI923" s="324"/>
      <c r="AP923" s="324"/>
      <c r="AQ923" s="324"/>
      <c r="BD923" s="324"/>
      <c r="BE923" s="324"/>
      <c r="BF923" s="324"/>
      <c r="BG923" s="324"/>
      <c r="BH923" s="324"/>
      <c r="BI923" s="324"/>
      <c r="BJ923" s="324"/>
      <c r="BK923" s="324"/>
      <c r="BL923" s="324"/>
      <c r="BM923" s="324"/>
      <c r="BN923" s="324"/>
      <c r="BO923" s="324"/>
      <c r="BW923" s="325"/>
      <c r="BX923" s="325"/>
      <c r="BY923" s="325"/>
      <c r="BZ923" s="325"/>
      <c r="CA923" s="325"/>
      <c r="CB923" s="325"/>
      <c r="CC923" s="325"/>
      <c r="CD923" s="325"/>
      <c r="CE923" s="325"/>
      <c r="CF923" s="325"/>
      <c r="CG923" s="325"/>
      <c r="CH923" s="325"/>
    </row>
    <row r="924" spans="1:86" s="323" customFormat="1" x14ac:dyDescent="0.25">
      <c r="A924" s="102"/>
      <c r="B924" s="102"/>
      <c r="C924" s="102"/>
      <c r="D924" s="102"/>
      <c r="E924" s="102"/>
      <c r="F924" s="102"/>
      <c r="G924" s="102"/>
      <c r="AH924" s="324"/>
      <c r="AI924" s="324"/>
      <c r="AP924" s="324"/>
      <c r="AQ924" s="324"/>
      <c r="BD924" s="324"/>
      <c r="BE924" s="324"/>
      <c r="BF924" s="324"/>
      <c r="BG924" s="324"/>
      <c r="BH924" s="324"/>
      <c r="BI924" s="324"/>
      <c r="BJ924" s="324"/>
      <c r="BK924" s="324"/>
      <c r="BL924" s="324"/>
      <c r="BM924" s="324"/>
      <c r="BN924" s="324"/>
      <c r="BO924" s="324"/>
      <c r="BW924" s="325"/>
      <c r="BX924" s="325"/>
      <c r="BY924" s="325"/>
      <c r="BZ924" s="325"/>
      <c r="CA924" s="325"/>
      <c r="CB924" s="325"/>
      <c r="CC924" s="325"/>
      <c r="CD924" s="325"/>
      <c r="CE924" s="325"/>
      <c r="CF924" s="325"/>
      <c r="CG924" s="325"/>
      <c r="CH924" s="325"/>
    </row>
    <row r="925" spans="1:86" s="323" customFormat="1" x14ac:dyDescent="0.25">
      <c r="A925" s="102"/>
      <c r="B925" s="102"/>
      <c r="C925" s="102"/>
      <c r="D925" s="102"/>
      <c r="E925" s="102"/>
      <c r="F925" s="102"/>
      <c r="G925" s="102"/>
      <c r="AH925" s="324"/>
      <c r="AI925" s="324"/>
      <c r="AP925" s="324"/>
      <c r="AQ925" s="324"/>
      <c r="BD925" s="324"/>
      <c r="BE925" s="324"/>
      <c r="BF925" s="324"/>
      <c r="BG925" s="324"/>
      <c r="BH925" s="324"/>
      <c r="BI925" s="324"/>
      <c r="BJ925" s="324"/>
      <c r="BK925" s="324"/>
      <c r="BL925" s="324"/>
      <c r="BM925" s="324"/>
      <c r="BN925" s="324"/>
      <c r="BO925" s="324"/>
      <c r="BW925" s="325"/>
      <c r="BX925" s="325"/>
      <c r="BY925" s="325"/>
      <c r="BZ925" s="325"/>
      <c r="CA925" s="325"/>
      <c r="CB925" s="325"/>
      <c r="CC925" s="325"/>
      <c r="CD925" s="325"/>
      <c r="CE925" s="325"/>
      <c r="CF925" s="325"/>
      <c r="CG925" s="325"/>
      <c r="CH925" s="325"/>
    </row>
    <row r="926" spans="1:86" s="323" customFormat="1" x14ac:dyDescent="0.25">
      <c r="A926" s="102"/>
      <c r="B926" s="102"/>
      <c r="C926" s="102"/>
      <c r="D926" s="102"/>
      <c r="E926" s="102"/>
      <c r="F926" s="102"/>
      <c r="G926" s="102"/>
      <c r="AH926" s="324"/>
      <c r="AI926" s="324"/>
      <c r="AP926" s="324"/>
      <c r="AQ926" s="324"/>
      <c r="BD926" s="324"/>
      <c r="BE926" s="324"/>
      <c r="BF926" s="324"/>
      <c r="BG926" s="324"/>
      <c r="BH926" s="324"/>
      <c r="BI926" s="324"/>
      <c r="BJ926" s="324"/>
      <c r="BK926" s="324"/>
      <c r="BL926" s="324"/>
      <c r="BM926" s="324"/>
      <c r="BN926" s="324"/>
      <c r="BO926" s="324"/>
      <c r="BW926" s="325"/>
      <c r="BX926" s="325"/>
      <c r="BY926" s="325"/>
      <c r="BZ926" s="325"/>
      <c r="CA926" s="325"/>
      <c r="CB926" s="325"/>
      <c r="CC926" s="325"/>
      <c r="CD926" s="325"/>
      <c r="CE926" s="325"/>
      <c r="CF926" s="325"/>
      <c r="CG926" s="325"/>
      <c r="CH926" s="325"/>
    </row>
    <row r="927" spans="1:86" s="323" customFormat="1" x14ac:dyDescent="0.25">
      <c r="A927" s="102"/>
      <c r="B927" s="102"/>
      <c r="C927" s="102"/>
      <c r="D927" s="102"/>
      <c r="E927" s="102"/>
      <c r="F927" s="102"/>
      <c r="G927" s="102"/>
      <c r="AH927" s="324"/>
      <c r="AI927" s="324"/>
      <c r="AP927" s="324"/>
      <c r="AQ927" s="324"/>
      <c r="BD927" s="324"/>
      <c r="BE927" s="324"/>
      <c r="BF927" s="324"/>
      <c r="BG927" s="324"/>
      <c r="BH927" s="324"/>
      <c r="BI927" s="324"/>
      <c r="BJ927" s="324"/>
      <c r="BK927" s="324"/>
      <c r="BL927" s="324"/>
      <c r="BM927" s="324"/>
      <c r="BN927" s="324"/>
      <c r="BO927" s="324"/>
      <c r="BW927" s="325"/>
      <c r="BX927" s="325"/>
      <c r="BY927" s="325"/>
      <c r="BZ927" s="325"/>
      <c r="CA927" s="325"/>
      <c r="CB927" s="325"/>
      <c r="CC927" s="325"/>
      <c r="CD927" s="325"/>
      <c r="CE927" s="325"/>
      <c r="CF927" s="325"/>
      <c r="CG927" s="325"/>
      <c r="CH927" s="325"/>
    </row>
    <row r="928" spans="1:86" s="323" customFormat="1" x14ac:dyDescent="0.25">
      <c r="A928" s="102"/>
      <c r="B928" s="102"/>
      <c r="C928" s="102"/>
      <c r="D928" s="102"/>
      <c r="E928" s="102"/>
      <c r="F928" s="102"/>
      <c r="G928" s="102"/>
      <c r="AH928" s="324"/>
      <c r="AI928" s="324"/>
      <c r="AP928" s="324"/>
      <c r="AQ928" s="324"/>
      <c r="BD928" s="324"/>
      <c r="BE928" s="324"/>
      <c r="BF928" s="324"/>
      <c r="BG928" s="324"/>
      <c r="BH928" s="324"/>
      <c r="BI928" s="324"/>
      <c r="BJ928" s="324"/>
      <c r="BK928" s="324"/>
      <c r="BL928" s="324"/>
      <c r="BM928" s="324"/>
      <c r="BN928" s="324"/>
      <c r="BO928" s="324"/>
      <c r="BW928" s="325"/>
      <c r="BX928" s="325"/>
      <c r="BY928" s="325"/>
      <c r="BZ928" s="325"/>
      <c r="CA928" s="325"/>
      <c r="CB928" s="325"/>
      <c r="CC928" s="325"/>
      <c r="CD928" s="325"/>
      <c r="CE928" s="325"/>
      <c r="CF928" s="325"/>
      <c r="CG928" s="325"/>
      <c r="CH928" s="325"/>
    </row>
    <row r="929" spans="1:86" s="323" customFormat="1" x14ac:dyDescent="0.25">
      <c r="A929" s="102"/>
      <c r="B929" s="102"/>
      <c r="C929" s="102"/>
      <c r="D929" s="102"/>
      <c r="E929" s="102"/>
      <c r="F929" s="102"/>
      <c r="G929" s="102"/>
      <c r="AH929" s="324"/>
      <c r="AI929" s="324"/>
      <c r="AP929" s="324"/>
      <c r="AQ929" s="324"/>
      <c r="BD929" s="324"/>
      <c r="BE929" s="324"/>
      <c r="BF929" s="324"/>
      <c r="BG929" s="324"/>
      <c r="BH929" s="324"/>
      <c r="BI929" s="324"/>
      <c r="BJ929" s="324"/>
      <c r="BK929" s="324"/>
      <c r="BL929" s="324"/>
      <c r="BM929" s="324"/>
      <c r="BN929" s="324"/>
      <c r="BO929" s="324"/>
      <c r="BW929" s="325"/>
      <c r="BX929" s="325"/>
      <c r="BY929" s="325"/>
      <c r="BZ929" s="325"/>
      <c r="CA929" s="325"/>
      <c r="CB929" s="325"/>
      <c r="CC929" s="325"/>
      <c r="CD929" s="325"/>
      <c r="CE929" s="325"/>
      <c r="CF929" s="325"/>
      <c r="CG929" s="325"/>
      <c r="CH929" s="325"/>
    </row>
    <row r="930" spans="1:86" s="323" customFormat="1" x14ac:dyDescent="0.25">
      <c r="A930" s="102"/>
      <c r="B930" s="102"/>
      <c r="C930" s="102"/>
      <c r="D930" s="102"/>
      <c r="E930" s="102"/>
      <c r="F930" s="102"/>
      <c r="G930" s="102"/>
      <c r="AH930" s="324"/>
      <c r="AI930" s="324"/>
      <c r="AP930" s="324"/>
      <c r="AQ930" s="324"/>
      <c r="BD930" s="324"/>
      <c r="BE930" s="324"/>
      <c r="BF930" s="324"/>
      <c r="BG930" s="324"/>
      <c r="BH930" s="324"/>
      <c r="BI930" s="324"/>
      <c r="BJ930" s="324"/>
      <c r="BK930" s="324"/>
      <c r="BL930" s="324"/>
      <c r="BM930" s="324"/>
      <c r="BN930" s="324"/>
      <c r="BO930" s="324"/>
      <c r="BW930" s="325"/>
      <c r="BX930" s="325"/>
      <c r="BY930" s="325"/>
      <c r="BZ930" s="325"/>
      <c r="CA930" s="325"/>
      <c r="CB930" s="325"/>
      <c r="CC930" s="325"/>
      <c r="CD930" s="325"/>
      <c r="CE930" s="325"/>
      <c r="CF930" s="325"/>
      <c r="CG930" s="325"/>
      <c r="CH930" s="325"/>
    </row>
    <row r="931" spans="1:86" s="323" customFormat="1" x14ac:dyDescent="0.25">
      <c r="A931" s="102"/>
      <c r="B931" s="102"/>
      <c r="C931" s="102"/>
      <c r="D931" s="102"/>
      <c r="E931" s="102"/>
      <c r="F931" s="102"/>
      <c r="G931" s="102"/>
      <c r="AH931" s="324"/>
      <c r="AI931" s="324"/>
      <c r="AP931" s="324"/>
      <c r="AQ931" s="324"/>
      <c r="BD931" s="324"/>
      <c r="BE931" s="324"/>
      <c r="BF931" s="324"/>
      <c r="BG931" s="324"/>
      <c r="BH931" s="324"/>
      <c r="BI931" s="324"/>
      <c r="BJ931" s="324"/>
      <c r="BK931" s="324"/>
      <c r="BL931" s="324"/>
      <c r="BM931" s="324"/>
      <c r="BN931" s="324"/>
      <c r="BO931" s="324"/>
      <c r="BW931" s="325"/>
      <c r="BX931" s="325"/>
      <c r="BY931" s="325"/>
      <c r="BZ931" s="325"/>
      <c r="CA931" s="325"/>
      <c r="CB931" s="325"/>
      <c r="CC931" s="325"/>
      <c r="CD931" s="325"/>
      <c r="CE931" s="325"/>
      <c r="CF931" s="325"/>
      <c r="CG931" s="325"/>
      <c r="CH931" s="325"/>
    </row>
    <row r="932" spans="1:86" s="323" customFormat="1" x14ac:dyDescent="0.25">
      <c r="A932" s="102"/>
      <c r="B932" s="102"/>
      <c r="C932" s="102"/>
      <c r="D932" s="102"/>
      <c r="E932" s="102"/>
      <c r="F932" s="102"/>
      <c r="G932" s="102"/>
      <c r="AH932" s="324"/>
      <c r="AI932" s="324"/>
      <c r="AP932" s="324"/>
      <c r="AQ932" s="324"/>
      <c r="BD932" s="324"/>
      <c r="BE932" s="324"/>
      <c r="BF932" s="324"/>
      <c r="BG932" s="324"/>
      <c r="BH932" s="324"/>
      <c r="BI932" s="324"/>
      <c r="BJ932" s="324"/>
      <c r="BK932" s="324"/>
      <c r="BL932" s="324"/>
      <c r="BM932" s="324"/>
      <c r="BN932" s="324"/>
      <c r="BO932" s="324"/>
      <c r="BW932" s="325"/>
      <c r="BX932" s="325"/>
      <c r="BY932" s="325"/>
      <c r="BZ932" s="325"/>
      <c r="CA932" s="325"/>
      <c r="CB932" s="325"/>
      <c r="CC932" s="325"/>
      <c r="CD932" s="325"/>
      <c r="CE932" s="325"/>
      <c r="CF932" s="325"/>
      <c r="CG932" s="325"/>
      <c r="CH932" s="325"/>
    </row>
    <row r="933" spans="1:86" s="323" customFormat="1" x14ac:dyDescent="0.25">
      <c r="A933" s="102"/>
      <c r="B933" s="102"/>
      <c r="C933" s="102"/>
      <c r="D933" s="102"/>
      <c r="E933" s="102"/>
      <c r="F933" s="102"/>
      <c r="G933" s="102"/>
      <c r="AH933" s="324"/>
      <c r="AI933" s="324"/>
      <c r="AP933" s="324"/>
      <c r="AQ933" s="324"/>
      <c r="BD933" s="324"/>
      <c r="BE933" s="324"/>
      <c r="BF933" s="324"/>
      <c r="BG933" s="324"/>
      <c r="BH933" s="324"/>
      <c r="BI933" s="324"/>
      <c r="BJ933" s="324"/>
      <c r="BK933" s="324"/>
      <c r="BL933" s="324"/>
      <c r="BM933" s="324"/>
      <c r="BN933" s="324"/>
      <c r="BO933" s="324"/>
      <c r="BW933" s="325"/>
      <c r="BX933" s="325"/>
      <c r="BY933" s="325"/>
      <c r="BZ933" s="325"/>
      <c r="CA933" s="325"/>
      <c r="CB933" s="325"/>
      <c r="CC933" s="325"/>
      <c r="CD933" s="325"/>
      <c r="CE933" s="325"/>
      <c r="CF933" s="325"/>
      <c r="CG933" s="325"/>
      <c r="CH933" s="325"/>
    </row>
    <row r="934" spans="1:86" s="323" customFormat="1" x14ac:dyDescent="0.25">
      <c r="A934" s="102"/>
      <c r="B934" s="102"/>
      <c r="C934" s="102"/>
      <c r="D934" s="102"/>
      <c r="E934" s="102"/>
      <c r="F934" s="102"/>
      <c r="G934" s="102"/>
      <c r="AH934" s="324"/>
      <c r="AI934" s="324"/>
      <c r="AP934" s="324"/>
      <c r="AQ934" s="324"/>
      <c r="BD934" s="324"/>
      <c r="BE934" s="324"/>
      <c r="BF934" s="324"/>
      <c r="BG934" s="324"/>
      <c r="BH934" s="324"/>
      <c r="BI934" s="324"/>
      <c r="BJ934" s="324"/>
      <c r="BK934" s="324"/>
      <c r="BL934" s="324"/>
      <c r="BM934" s="324"/>
      <c r="BN934" s="324"/>
      <c r="BO934" s="324"/>
      <c r="BW934" s="325"/>
      <c r="BX934" s="325"/>
      <c r="BY934" s="325"/>
      <c r="BZ934" s="325"/>
      <c r="CA934" s="325"/>
      <c r="CB934" s="325"/>
      <c r="CC934" s="325"/>
      <c r="CD934" s="325"/>
      <c r="CE934" s="325"/>
      <c r="CF934" s="325"/>
      <c r="CG934" s="325"/>
      <c r="CH934" s="325"/>
    </row>
    <row r="935" spans="1:86" s="323" customFormat="1" x14ac:dyDescent="0.25">
      <c r="A935" s="102"/>
      <c r="B935" s="102"/>
      <c r="C935" s="102"/>
      <c r="D935" s="102"/>
      <c r="E935" s="102"/>
      <c r="F935" s="102"/>
      <c r="G935" s="102"/>
      <c r="AH935" s="324"/>
      <c r="AI935" s="324"/>
      <c r="AP935" s="324"/>
      <c r="AQ935" s="324"/>
      <c r="BD935" s="324"/>
      <c r="BE935" s="324"/>
      <c r="BF935" s="324"/>
      <c r="BG935" s="324"/>
      <c r="BH935" s="324"/>
      <c r="BI935" s="324"/>
      <c r="BJ935" s="324"/>
      <c r="BK935" s="324"/>
      <c r="BL935" s="324"/>
      <c r="BM935" s="324"/>
      <c r="BN935" s="324"/>
      <c r="BO935" s="324"/>
      <c r="BW935" s="325"/>
      <c r="BX935" s="325"/>
      <c r="BY935" s="325"/>
      <c r="BZ935" s="325"/>
      <c r="CA935" s="325"/>
      <c r="CB935" s="325"/>
      <c r="CC935" s="325"/>
      <c r="CD935" s="325"/>
      <c r="CE935" s="325"/>
      <c r="CF935" s="325"/>
      <c r="CG935" s="325"/>
      <c r="CH935" s="325"/>
    </row>
    <row r="936" spans="1:86" s="323" customFormat="1" x14ac:dyDescent="0.25">
      <c r="A936" s="102"/>
      <c r="B936" s="102"/>
      <c r="C936" s="102"/>
      <c r="D936" s="102"/>
      <c r="E936" s="102"/>
      <c r="F936" s="102"/>
      <c r="G936" s="102"/>
      <c r="AH936" s="324"/>
      <c r="AI936" s="324"/>
      <c r="AP936" s="324"/>
      <c r="AQ936" s="324"/>
      <c r="BD936" s="324"/>
      <c r="BE936" s="324"/>
      <c r="BF936" s="324"/>
      <c r="BG936" s="324"/>
      <c r="BH936" s="324"/>
      <c r="BI936" s="324"/>
      <c r="BJ936" s="324"/>
      <c r="BK936" s="324"/>
      <c r="BL936" s="324"/>
      <c r="BM936" s="324"/>
      <c r="BN936" s="324"/>
      <c r="BO936" s="324"/>
      <c r="BW936" s="325"/>
      <c r="BX936" s="325"/>
      <c r="BY936" s="325"/>
      <c r="BZ936" s="325"/>
      <c r="CA936" s="325"/>
      <c r="CB936" s="325"/>
      <c r="CC936" s="325"/>
      <c r="CD936" s="325"/>
      <c r="CE936" s="325"/>
      <c r="CF936" s="325"/>
      <c r="CG936" s="325"/>
      <c r="CH936" s="325"/>
    </row>
    <row r="937" spans="1:86" s="323" customFormat="1" x14ac:dyDescent="0.25">
      <c r="A937" s="102"/>
      <c r="B937" s="102"/>
      <c r="C937" s="102"/>
      <c r="D937" s="102"/>
      <c r="E937" s="102"/>
      <c r="F937" s="102"/>
      <c r="G937" s="102"/>
      <c r="AH937" s="324"/>
      <c r="AI937" s="324"/>
      <c r="AP937" s="324"/>
      <c r="AQ937" s="324"/>
      <c r="BD937" s="324"/>
      <c r="BE937" s="324"/>
      <c r="BF937" s="324"/>
      <c r="BG937" s="324"/>
      <c r="BH937" s="324"/>
      <c r="BI937" s="324"/>
      <c r="BJ937" s="324"/>
      <c r="BK937" s="324"/>
      <c r="BL937" s="324"/>
      <c r="BM937" s="324"/>
      <c r="BN937" s="324"/>
      <c r="BO937" s="324"/>
      <c r="BW937" s="325"/>
      <c r="BX937" s="325"/>
      <c r="BY937" s="325"/>
      <c r="BZ937" s="325"/>
      <c r="CA937" s="325"/>
      <c r="CB937" s="325"/>
      <c r="CC937" s="325"/>
      <c r="CD937" s="325"/>
      <c r="CE937" s="325"/>
      <c r="CF937" s="325"/>
      <c r="CG937" s="325"/>
      <c r="CH937" s="325"/>
    </row>
    <row r="938" spans="1:86" s="323" customFormat="1" x14ac:dyDescent="0.25">
      <c r="A938" s="102"/>
      <c r="B938" s="102"/>
      <c r="C938" s="102"/>
      <c r="D938" s="102"/>
      <c r="E938" s="102"/>
      <c r="F938" s="102"/>
      <c r="G938" s="102"/>
      <c r="AH938" s="324"/>
      <c r="AI938" s="324"/>
      <c r="AP938" s="324"/>
      <c r="AQ938" s="324"/>
      <c r="BD938" s="324"/>
      <c r="BE938" s="324"/>
      <c r="BF938" s="324"/>
      <c r="BG938" s="324"/>
      <c r="BH938" s="324"/>
      <c r="BI938" s="324"/>
      <c r="BJ938" s="324"/>
      <c r="BK938" s="324"/>
      <c r="BL938" s="324"/>
      <c r="BM938" s="324"/>
      <c r="BN938" s="324"/>
      <c r="BO938" s="324"/>
      <c r="BW938" s="325"/>
      <c r="BX938" s="325"/>
      <c r="BY938" s="325"/>
      <c r="BZ938" s="325"/>
      <c r="CA938" s="325"/>
      <c r="CB938" s="325"/>
      <c r="CC938" s="325"/>
      <c r="CD938" s="325"/>
      <c r="CE938" s="325"/>
      <c r="CF938" s="325"/>
      <c r="CG938" s="325"/>
      <c r="CH938" s="325"/>
    </row>
    <row r="939" spans="1:86" s="323" customFormat="1" x14ac:dyDescent="0.25">
      <c r="A939" s="102"/>
      <c r="B939" s="102"/>
      <c r="C939" s="102"/>
      <c r="D939" s="102"/>
      <c r="E939" s="102"/>
      <c r="F939" s="102"/>
      <c r="G939" s="102"/>
      <c r="AH939" s="324"/>
      <c r="AI939" s="324"/>
      <c r="AP939" s="324"/>
      <c r="AQ939" s="324"/>
      <c r="BD939" s="324"/>
      <c r="BE939" s="324"/>
      <c r="BF939" s="324"/>
      <c r="BG939" s="324"/>
      <c r="BH939" s="324"/>
      <c r="BI939" s="324"/>
      <c r="BJ939" s="324"/>
      <c r="BK939" s="324"/>
      <c r="BL939" s="324"/>
      <c r="BM939" s="324"/>
      <c r="BN939" s="324"/>
      <c r="BO939" s="324"/>
      <c r="BW939" s="325"/>
      <c r="BX939" s="325"/>
      <c r="BY939" s="325"/>
      <c r="BZ939" s="325"/>
      <c r="CA939" s="325"/>
      <c r="CB939" s="325"/>
      <c r="CC939" s="325"/>
      <c r="CD939" s="325"/>
      <c r="CE939" s="325"/>
      <c r="CF939" s="325"/>
      <c r="CG939" s="325"/>
      <c r="CH939" s="325"/>
    </row>
    <row r="940" spans="1:86" s="323" customFormat="1" x14ac:dyDescent="0.25">
      <c r="A940" s="102"/>
      <c r="B940" s="102"/>
      <c r="C940" s="102"/>
      <c r="D940" s="102"/>
      <c r="E940" s="102"/>
      <c r="F940" s="102"/>
      <c r="G940" s="102"/>
      <c r="AH940" s="324"/>
      <c r="AI940" s="324"/>
      <c r="AP940" s="324"/>
      <c r="AQ940" s="324"/>
      <c r="BD940" s="324"/>
      <c r="BE940" s="324"/>
      <c r="BF940" s="324"/>
      <c r="BG940" s="324"/>
      <c r="BH940" s="324"/>
      <c r="BI940" s="324"/>
      <c r="BJ940" s="324"/>
      <c r="BK940" s="324"/>
      <c r="BL940" s="324"/>
      <c r="BM940" s="324"/>
      <c r="BN940" s="324"/>
      <c r="BO940" s="324"/>
      <c r="BW940" s="325"/>
      <c r="BX940" s="325"/>
      <c r="BY940" s="325"/>
      <c r="BZ940" s="325"/>
      <c r="CA940" s="325"/>
      <c r="CB940" s="325"/>
      <c r="CC940" s="325"/>
      <c r="CD940" s="325"/>
      <c r="CE940" s="325"/>
      <c r="CF940" s="325"/>
      <c r="CG940" s="325"/>
      <c r="CH940" s="325"/>
    </row>
    <row r="941" spans="1:86" s="323" customFormat="1" x14ac:dyDescent="0.25">
      <c r="A941" s="102"/>
      <c r="B941" s="102"/>
      <c r="C941" s="102"/>
      <c r="D941" s="102"/>
      <c r="E941" s="102"/>
      <c r="F941" s="102"/>
      <c r="G941" s="102"/>
      <c r="AH941" s="324"/>
      <c r="AI941" s="324"/>
      <c r="AP941" s="324"/>
      <c r="AQ941" s="324"/>
      <c r="BD941" s="324"/>
      <c r="BE941" s="324"/>
      <c r="BF941" s="324"/>
      <c r="BG941" s="324"/>
      <c r="BH941" s="324"/>
      <c r="BI941" s="324"/>
      <c r="BJ941" s="324"/>
      <c r="BK941" s="324"/>
      <c r="BL941" s="324"/>
      <c r="BM941" s="324"/>
      <c r="BN941" s="324"/>
      <c r="BO941" s="324"/>
      <c r="BW941" s="325"/>
      <c r="BX941" s="325"/>
      <c r="BY941" s="325"/>
      <c r="BZ941" s="325"/>
      <c r="CA941" s="325"/>
      <c r="CB941" s="325"/>
      <c r="CC941" s="325"/>
      <c r="CD941" s="325"/>
      <c r="CE941" s="325"/>
      <c r="CF941" s="325"/>
      <c r="CG941" s="325"/>
      <c r="CH941" s="325"/>
    </row>
    <row r="942" spans="1:86" s="323" customFormat="1" x14ac:dyDescent="0.25">
      <c r="A942" s="102"/>
      <c r="B942" s="102"/>
      <c r="C942" s="102"/>
      <c r="D942" s="102"/>
      <c r="E942" s="102"/>
      <c r="F942" s="102"/>
      <c r="G942" s="102"/>
      <c r="AH942" s="324"/>
      <c r="AI942" s="324"/>
      <c r="AP942" s="324"/>
      <c r="AQ942" s="324"/>
      <c r="BD942" s="324"/>
      <c r="BE942" s="324"/>
      <c r="BF942" s="324"/>
      <c r="BG942" s="324"/>
      <c r="BH942" s="324"/>
      <c r="BI942" s="324"/>
      <c r="BJ942" s="324"/>
      <c r="BK942" s="324"/>
      <c r="BL942" s="324"/>
      <c r="BM942" s="324"/>
      <c r="BN942" s="324"/>
      <c r="BO942" s="324"/>
      <c r="BW942" s="325"/>
      <c r="BX942" s="325"/>
      <c r="BY942" s="325"/>
      <c r="BZ942" s="325"/>
      <c r="CA942" s="325"/>
      <c r="CB942" s="325"/>
      <c r="CC942" s="325"/>
      <c r="CD942" s="325"/>
      <c r="CE942" s="325"/>
      <c r="CF942" s="325"/>
      <c r="CG942" s="325"/>
      <c r="CH942" s="325"/>
    </row>
    <row r="943" spans="1:86" s="323" customFormat="1" x14ac:dyDescent="0.25">
      <c r="A943" s="102"/>
      <c r="B943" s="102"/>
      <c r="C943" s="102"/>
      <c r="D943" s="102"/>
      <c r="E943" s="102"/>
      <c r="F943" s="102"/>
      <c r="G943" s="102"/>
      <c r="AH943" s="324"/>
      <c r="AI943" s="324"/>
      <c r="AP943" s="324"/>
      <c r="AQ943" s="324"/>
      <c r="BD943" s="324"/>
      <c r="BE943" s="324"/>
      <c r="BF943" s="324"/>
      <c r="BG943" s="324"/>
      <c r="BH943" s="324"/>
      <c r="BI943" s="324"/>
      <c r="BJ943" s="324"/>
      <c r="BK943" s="324"/>
      <c r="BL943" s="324"/>
      <c r="BM943" s="324"/>
      <c r="BN943" s="324"/>
      <c r="BO943" s="324"/>
      <c r="BW943" s="325"/>
      <c r="BX943" s="325"/>
      <c r="BY943" s="325"/>
      <c r="BZ943" s="325"/>
      <c r="CA943" s="325"/>
      <c r="CB943" s="325"/>
      <c r="CC943" s="325"/>
      <c r="CD943" s="325"/>
      <c r="CE943" s="325"/>
      <c r="CF943" s="325"/>
      <c r="CG943" s="325"/>
      <c r="CH943" s="325"/>
    </row>
    <row r="944" spans="1:86" s="323" customFormat="1" x14ac:dyDescent="0.25">
      <c r="A944" s="102"/>
      <c r="B944" s="102"/>
      <c r="C944" s="102"/>
      <c r="D944" s="102"/>
      <c r="E944" s="102"/>
      <c r="F944" s="102"/>
      <c r="G944" s="102"/>
      <c r="AH944" s="324"/>
      <c r="AI944" s="324"/>
      <c r="AP944" s="324"/>
      <c r="AQ944" s="324"/>
      <c r="BD944" s="324"/>
      <c r="BE944" s="324"/>
      <c r="BF944" s="324"/>
      <c r="BG944" s="324"/>
      <c r="BH944" s="324"/>
      <c r="BI944" s="324"/>
      <c r="BJ944" s="324"/>
      <c r="BK944" s="324"/>
      <c r="BL944" s="324"/>
      <c r="BM944" s="324"/>
      <c r="BN944" s="324"/>
      <c r="BO944" s="324"/>
      <c r="BW944" s="325"/>
      <c r="BX944" s="325"/>
      <c r="BY944" s="325"/>
      <c r="BZ944" s="325"/>
      <c r="CA944" s="325"/>
      <c r="CB944" s="325"/>
      <c r="CC944" s="325"/>
      <c r="CD944" s="325"/>
      <c r="CE944" s="325"/>
      <c r="CF944" s="325"/>
      <c r="CG944" s="325"/>
      <c r="CH944" s="325"/>
    </row>
    <row r="945" spans="1:86" s="323" customFormat="1" x14ac:dyDescent="0.25">
      <c r="A945" s="102"/>
      <c r="B945" s="102"/>
      <c r="C945" s="102"/>
      <c r="D945" s="102"/>
      <c r="E945" s="102"/>
      <c r="F945" s="102"/>
      <c r="G945" s="102"/>
      <c r="AH945" s="324"/>
      <c r="AI945" s="324"/>
      <c r="AP945" s="324"/>
      <c r="AQ945" s="324"/>
      <c r="BD945" s="324"/>
      <c r="BE945" s="324"/>
      <c r="BF945" s="324"/>
      <c r="BG945" s="324"/>
      <c r="BH945" s="324"/>
      <c r="BI945" s="324"/>
      <c r="BJ945" s="324"/>
      <c r="BK945" s="324"/>
      <c r="BL945" s="324"/>
      <c r="BM945" s="324"/>
      <c r="BN945" s="324"/>
      <c r="BO945" s="324"/>
      <c r="BW945" s="325"/>
      <c r="BX945" s="325"/>
      <c r="BY945" s="325"/>
      <c r="BZ945" s="325"/>
      <c r="CA945" s="325"/>
      <c r="CB945" s="325"/>
      <c r="CC945" s="325"/>
      <c r="CD945" s="325"/>
      <c r="CE945" s="325"/>
      <c r="CF945" s="325"/>
      <c r="CG945" s="325"/>
      <c r="CH945" s="325"/>
    </row>
    <row r="946" spans="1:86" s="323" customFormat="1" x14ac:dyDescent="0.25">
      <c r="A946" s="102"/>
      <c r="B946" s="102"/>
      <c r="C946" s="102"/>
      <c r="D946" s="102"/>
      <c r="E946" s="102"/>
      <c r="F946" s="102"/>
      <c r="G946" s="102"/>
      <c r="AH946" s="324"/>
      <c r="AI946" s="324"/>
      <c r="AP946" s="324"/>
      <c r="AQ946" s="324"/>
      <c r="BD946" s="324"/>
      <c r="BE946" s="324"/>
      <c r="BF946" s="324"/>
      <c r="BG946" s="324"/>
      <c r="BH946" s="324"/>
      <c r="BI946" s="324"/>
      <c r="BJ946" s="324"/>
      <c r="BK946" s="324"/>
      <c r="BL946" s="324"/>
      <c r="BM946" s="324"/>
      <c r="BN946" s="324"/>
      <c r="BO946" s="324"/>
      <c r="BW946" s="325"/>
      <c r="BX946" s="325"/>
      <c r="BY946" s="325"/>
      <c r="BZ946" s="325"/>
      <c r="CA946" s="325"/>
      <c r="CB946" s="325"/>
      <c r="CC946" s="325"/>
      <c r="CD946" s="325"/>
      <c r="CE946" s="325"/>
      <c r="CF946" s="325"/>
      <c r="CG946" s="325"/>
      <c r="CH946" s="325"/>
    </row>
    <row r="947" spans="1:86" s="323" customFormat="1" x14ac:dyDescent="0.25">
      <c r="A947" s="102"/>
      <c r="B947" s="102"/>
      <c r="C947" s="102"/>
      <c r="D947" s="102"/>
      <c r="E947" s="102"/>
      <c r="F947" s="102"/>
      <c r="G947" s="102"/>
      <c r="AH947" s="324"/>
      <c r="AI947" s="324"/>
      <c r="AP947" s="324"/>
      <c r="AQ947" s="324"/>
      <c r="BD947" s="324"/>
      <c r="BE947" s="324"/>
      <c r="BF947" s="324"/>
      <c r="BG947" s="324"/>
      <c r="BH947" s="324"/>
      <c r="BI947" s="324"/>
      <c r="BJ947" s="324"/>
      <c r="BK947" s="324"/>
      <c r="BL947" s="324"/>
      <c r="BM947" s="324"/>
      <c r="BN947" s="324"/>
      <c r="BO947" s="324"/>
      <c r="BW947" s="325"/>
      <c r="BX947" s="325"/>
      <c r="BY947" s="325"/>
      <c r="BZ947" s="325"/>
      <c r="CA947" s="325"/>
      <c r="CB947" s="325"/>
      <c r="CC947" s="325"/>
      <c r="CD947" s="325"/>
      <c r="CE947" s="325"/>
      <c r="CF947" s="325"/>
      <c r="CG947" s="325"/>
      <c r="CH947" s="325"/>
    </row>
    <row r="948" spans="1:86" s="323" customFormat="1" x14ac:dyDescent="0.25">
      <c r="A948" s="102"/>
      <c r="B948" s="102"/>
      <c r="C948" s="102"/>
      <c r="D948" s="102"/>
      <c r="E948" s="102"/>
      <c r="F948" s="102"/>
      <c r="G948" s="102"/>
      <c r="AH948" s="324"/>
      <c r="AI948" s="324"/>
      <c r="AP948" s="324"/>
      <c r="AQ948" s="324"/>
      <c r="BD948" s="324"/>
      <c r="BE948" s="324"/>
      <c r="BF948" s="324"/>
      <c r="BG948" s="324"/>
      <c r="BH948" s="324"/>
      <c r="BI948" s="324"/>
      <c r="BJ948" s="324"/>
      <c r="BK948" s="324"/>
      <c r="BL948" s="324"/>
      <c r="BM948" s="324"/>
      <c r="BN948" s="324"/>
      <c r="BO948" s="324"/>
      <c r="BW948" s="325"/>
      <c r="BX948" s="325"/>
      <c r="BY948" s="325"/>
      <c r="BZ948" s="325"/>
      <c r="CA948" s="325"/>
      <c r="CB948" s="325"/>
      <c r="CC948" s="325"/>
      <c r="CD948" s="325"/>
      <c r="CE948" s="325"/>
      <c r="CF948" s="325"/>
      <c r="CG948" s="325"/>
      <c r="CH948" s="325"/>
    </row>
    <row r="949" spans="1:86" s="323" customFormat="1" x14ac:dyDescent="0.25">
      <c r="A949" s="102"/>
      <c r="B949" s="102"/>
      <c r="C949" s="102"/>
      <c r="D949" s="102"/>
      <c r="E949" s="102"/>
      <c r="F949" s="102"/>
      <c r="G949" s="102"/>
      <c r="AH949" s="324"/>
      <c r="AI949" s="324"/>
      <c r="AP949" s="324"/>
      <c r="AQ949" s="324"/>
      <c r="BD949" s="324"/>
      <c r="BE949" s="324"/>
      <c r="BF949" s="324"/>
      <c r="BG949" s="324"/>
      <c r="BH949" s="324"/>
      <c r="BI949" s="324"/>
      <c r="BJ949" s="324"/>
      <c r="BK949" s="324"/>
      <c r="BL949" s="324"/>
      <c r="BM949" s="324"/>
      <c r="BN949" s="324"/>
      <c r="BO949" s="324"/>
      <c r="BW949" s="325"/>
      <c r="BX949" s="325"/>
      <c r="BY949" s="325"/>
      <c r="BZ949" s="325"/>
      <c r="CA949" s="325"/>
      <c r="CB949" s="325"/>
      <c r="CC949" s="325"/>
      <c r="CD949" s="325"/>
      <c r="CE949" s="325"/>
      <c r="CF949" s="325"/>
      <c r="CG949" s="325"/>
      <c r="CH949" s="325"/>
    </row>
    <row r="950" spans="1:86" s="323" customFormat="1" x14ac:dyDescent="0.25">
      <c r="A950" s="102"/>
      <c r="B950" s="102"/>
      <c r="C950" s="102"/>
      <c r="D950" s="102"/>
      <c r="E950" s="102"/>
      <c r="F950" s="102"/>
      <c r="G950" s="102"/>
      <c r="AH950" s="324"/>
      <c r="AI950" s="324"/>
      <c r="AP950" s="324"/>
      <c r="AQ950" s="324"/>
      <c r="BD950" s="324"/>
      <c r="BE950" s="324"/>
      <c r="BF950" s="324"/>
      <c r="BG950" s="324"/>
      <c r="BH950" s="324"/>
      <c r="BI950" s="324"/>
      <c r="BJ950" s="324"/>
      <c r="BK950" s="324"/>
      <c r="BL950" s="324"/>
      <c r="BM950" s="324"/>
      <c r="BN950" s="324"/>
      <c r="BO950" s="324"/>
      <c r="BW950" s="325"/>
      <c r="BX950" s="325"/>
      <c r="BY950" s="325"/>
      <c r="BZ950" s="325"/>
      <c r="CA950" s="325"/>
      <c r="CB950" s="325"/>
      <c r="CC950" s="325"/>
      <c r="CD950" s="325"/>
      <c r="CE950" s="325"/>
      <c r="CF950" s="325"/>
      <c r="CG950" s="325"/>
      <c r="CH950" s="325"/>
    </row>
    <row r="951" spans="1:86" s="323" customFormat="1" x14ac:dyDescent="0.25">
      <c r="A951" s="102"/>
      <c r="B951" s="102"/>
      <c r="C951" s="102"/>
      <c r="D951" s="102"/>
      <c r="E951" s="102"/>
      <c r="F951" s="102"/>
      <c r="G951" s="102"/>
      <c r="AH951" s="324"/>
      <c r="AI951" s="324"/>
      <c r="AP951" s="324"/>
      <c r="AQ951" s="324"/>
      <c r="BD951" s="324"/>
      <c r="BE951" s="324"/>
      <c r="BF951" s="324"/>
      <c r="BG951" s="324"/>
      <c r="BH951" s="324"/>
      <c r="BI951" s="324"/>
      <c r="BJ951" s="324"/>
      <c r="BK951" s="324"/>
      <c r="BL951" s="324"/>
      <c r="BM951" s="324"/>
      <c r="BN951" s="324"/>
      <c r="BO951" s="324"/>
      <c r="BW951" s="325"/>
      <c r="BX951" s="325"/>
      <c r="BY951" s="325"/>
      <c r="BZ951" s="325"/>
      <c r="CA951" s="325"/>
      <c r="CB951" s="325"/>
      <c r="CC951" s="325"/>
      <c r="CD951" s="325"/>
      <c r="CE951" s="325"/>
      <c r="CF951" s="325"/>
      <c r="CG951" s="325"/>
      <c r="CH951" s="325"/>
    </row>
    <row r="952" spans="1:86" s="323" customFormat="1" x14ac:dyDescent="0.25">
      <c r="A952" s="102"/>
      <c r="B952" s="102"/>
      <c r="C952" s="102"/>
      <c r="D952" s="102"/>
      <c r="E952" s="102"/>
      <c r="F952" s="102"/>
      <c r="G952" s="102"/>
      <c r="AH952" s="324"/>
      <c r="AI952" s="324"/>
      <c r="AP952" s="324"/>
      <c r="AQ952" s="324"/>
      <c r="BD952" s="324"/>
      <c r="BE952" s="324"/>
      <c r="BF952" s="324"/>
      <c r="BG952" s="324"/>
      <c r="BH952" s="324"/>
      <c r="BI952" s="324"/>
      <c r="BJ952" s="324"/>
      <c r="BK952" s="324"/>
      <c r="BL952" s="324"/>
      <c r="BM952" s="324"/>
      <c r="BN952" s="324"/>
      <c r="BO952" s="324"/>
      <c r="BW952" s="325"/>
      <c r="BX952" s="325"/>
      <c r="BY952" s="325"/>
      <c r="BZ952" s="325"/>
      <c r="CA952" s="325"/>
      <c r="CB952" s="325"/>
      <c r="CC952" s="325"/>
      <c r="CD952" s="325"/>
      <c r="CE952" s="325"/>
      <c r="CF952" s="325"/>
      <c r="CG952" s="325"/>
      <c r="CH952" s="325"/>
    </row>
    <row r="953" spans="1:86" s="323" customFormat="1" x14ac:dyDescent="0.25">
      <c r="A953" s="102"/>
      <c r="B953" s="102"/>
      <c r="C953" s="102"/>
      <c r="D953" s="102"/>
      <c r="E953" s="102"/>
      <c r="F953" s="102"/>
      <c r="G953" s="102"/>
      <c r="AH953" s="324"/>
      <c r="AI953" s="324"/>
      <c r="AP953" s="324"/>
      <c r="AQ953" s="324"/>
      <c r="BD953" s="324"/>
      <c r="BE953" s="324"/>
      <c r="BF953" s="324"/>
      <c r="BG953" s="324"/>
      <c r="BH953" s="324"/>
      <c r="BI953" s="324"/>
      <c r="BJ953" s="324"/>
      <c r="BK953" s="324"/>
      <c r="BL953" s="324"/>
      <c r="BM953" s="324"/>
      <c r="BN953" s="324"/>
      <c r="BO953" s="324"/>
      <c r="BW953" s="325"/>
      <c r="BX953" s="325"/>
      <c r="BY953" s="325"/>
      <c r="BZ953" s="325"/>
      <c r="CA953" s="325"/>
      <c r="CB953" s="325"/>
      <c r="CC953" s="325"/>
      <c r="CD953" s="325"/>
      <c r="CE953" s="325"/>
      <c r="CF953" s="325"/>
      <c r="CG953" s="325"/>
      <c r="CH953" s="325"/>
    </row>
    <row r="954" spans="1:86" s="323" customFormat="1" x14ac:dyDescent="0.25">
      <c r="A954" s="102"/>
      <c r="B954" s="102"/>
      <c r="C954" s="102"/>
      <c r="D954" s="102"/>
      <c r="E954" s="102"/>
      <c r="F954" s="102"/>
      <c r="G954" s="102"/>
      <c r="AH954" s="324"/>
      <c r="AI954" s="324"/>
      <c r="AP954" s="324"/>
      <c r="AQ954" s="324"/>
      <c r="BD954" s="324"/>
      <c r="BE954" s="324"/>
      <c r="BF954" s="324"/>
      <c r="BG954" s="324"/>
      <c r="BH954" s="324"/>
      <c r="BI954" s="324"/>
      <c r="BJ954" s="324"/>
      <c r="BK954" s="324"/>
      <c r="BL954" s="324"/>
      <c r="BM954" s="324"/>
      <c r="BN954" s="324"/>
      <c r="BO954" s="324"/>
      <c r="BW954" s="325"/>
      <c r="BX954" s="325"/>
      <c r="BY954" s="325"/>
      <c r="BZ954" s="325"/>
      <c r="CA954" s="325"/>
      <c r="CB954" s="325"/>
      <c r="CC954" s="325"/>
      <c r="CD954" s="325"/>
      <c r="CE954" s="325"/>
      <c r="CF954" s="325"/>
      <c r="CG954" s="325"/>
      <c r="CH954" s="325"/>
    </row>
    <row r="955" spans="1:86" s="323" customFormat="1" x14ac:dyDescent="0.25">
      <c r="A955" s="102"/>
      <c r="B955" s="102"/>
      <c r="C955" s="102"/>
      <c r="D955" s="102"/>
      <c r="E955" s="102"/>
      <c r="F955" s="102"/>
      <c r="G955" s="102"/>
      <c r="AH955" s="324"/>
      <c r="AI955" s="324"/>
      <c r="AP955" s="324"/>
      <c r="AQ955" s="324"/>
      <c r="BD955" s="324"/>
      <c r="BE955" s="324"/>
      <c r="BF955" s="324"/>
      <c r="BG955" s="324"/>
      <c r="BH955" s="324"/>
      <c r="BI955" s="324"/>
      <c r="BJ955" s="324"/>
      <c r="BK955" s="324"/>
      <c r="BL955" s="324"/>
      <c r="BM955" s="324"/>
      <c r="BN955" s="324"/>
      <c r="BO955" s="324"/>
      <c r="BW955" s="325"/>
      <c r="BX955" s="325"/>
      <c r="BY955" s="325"/>
      <c r="BZ955" s="325"/>
      <c r="CA955" s="325"/>
      <c r="CB955" s="325"/>
      <c r="CC955" s="325"/>
      <c r="CD955" s="325"/>
      <c r="CE955" s="325"/>
      <c r="CF955" s="325"/>
      <c r="CG955" s="325"/>
      <c r="CH955" s="325"/>
    </row>
    <row r="956" spans="1:86" s="323" customFormat="1" x14ac:dyDescent="0.25">
      <c r="A956" s="102"/>
      <c r="B956" s="102"/>
      <c r="C956" s="102"/>
      <c r="D956" s="102"/>
      <c r="E956" s="102"/>
      <c r="F956" s="102"/>
      <c r="G956" s="102"/>
      <c r="AH956" s="324"/>
      <c r="AI956" s="324"/>
      <c r="AP956" s="324"/>
      <c r="AQ956" s="324"/>
      <c r="BD956" s="324"/>
      <c r="BE956" s="324"/>
      <c r="BF956" s="324"/>
      <c r="BG956" s="324"/>
      <c r="BH956" s="324"/>
      <c r="BI956" s="324"/>
      <c r="BJ956" s="324"/>
      <c r="BK956" s="324"/>
      <c r="BL956" s="324"/>
      <c r="BM956" s="324"/>
      <c r="BN956" s="324"/>
      <c r="BO956" s="324"/>
      <c r="BW956" s="325"/>
      <c r="BX956" s="325"/>
      <c r="BY956" s="325"/>
      <c r="BZ956" s="325"/>
      <c r="CA956" s="325"/>
      <c r="CB956" s="325"/>
      <c r="CC956" s="325"/>
      <c r="CD956" s="325"/>
      <c r="CE956" s="325"/>
      <c r="CF956" s="325"/>
      <c r="CG956" s="325"/>
      <c r="CH956" s="325"/>
    </row>
    <row r="957" spans="1:86" s="323" customFormat="1" x14ac:dyDescent="0.25">
      <c r="A957" s="102"/>
      <c r="B957" s="102"/>
      <c r="C957" s="102"/>
      <c r="D957" s="102"/>
      <c r="E957" s="102"/>
      <c r="F957" s="102"/>
      <c r="G957" s="102"/>
      <c r="AH957" s="324"/>
      <c r="AI957" s="324"/>
      <c r="AP957" s="324"/>
      <c r="AQ957" s="324"/>
      <c r="BD957" s="324"/>
      <c r="BE957" s="324"/>
      <c r="BF957" s="324"/>
      <c r="BG957" s="324"/>
      <c r="BH957" s="324"/>
      <c r="BI957" s="324"/>
      <c r="BJ957" s="324"/>
      <c r="BK957" s="324"/>
      <c r="BL957" s="324"/>
      <c r="BM957" s="324"/>
      <c r="BN957" s="324"/>
      <c r="BO957" s="324"/>
      <c r="BW957" s="325"/>
      <c r="BX957" s="325"/>
      <c r="BY957" s="325"/>
      <c r="BZ957" s="325"/>
      <c r="CA957" s="325"/>
      <c r="CB957" s="325"/>
      <c r="CC957" s="325"/>
      <c r="CD957" s="325"/>
      <c r="CE957" s="325"/>
      <c r="CF957" s="325"/>
      <c r="CG957" s="325"/>
      <c r="CH957" s="325"/>
    </row>
    <row r="958" spans="1:86" s="323" customFormat="1" x14ac:dyDescent="0.25">
      <c r="A958" s="102"/>
      <c r="B958" s="102"/>
      <c r="C958" s="102"/>
      <c r="D958" s="102"/>
      <c r="E958" s="102"/>
      <c r="F958" s="102"/>
      <c r="G958" s="102"/>
      <c r="AH958" s="324"/>
      <c r="AI958" s="324"/>
      <c r="AP958" s="324"/>
      <c r="AQ958" s="324"/>
      <c r="BD958" s="324"/>
      <c r="BE958" s="324"/>
      <c r="BF958" s="324"/>
      <c r="BG958" s="324"/>
      <c r="BH958" s="324"/>
      <c r="BI958" s="324"/>
      <c r="BJ958" s="324"/>
      <c r="BK958" s="324"/>
      <c r="BL958" s="324"/>
      <c r="BM958" s="324"/>
      <c r="BN958" s="324"/>
      <c r="BO958" s="324"/>
      <c r="BW958" s="325"/>
      <c r="BX958" s="325"/>
      <c r="BY958" s="325"/>
      <c r="BZ958" s="325"/>
      <c r="CA958" s="325"/>
      <c r="CB958" s="325"/>
      <c r="CC958" s="325"/>
      <c r="CD958" s="325"/>
      <c r="CE958" s="325"/>
      <c r="CF958" s="325"/>
      <c r="CG958" s="325"/>
      <c r="CH958" s="325"/>
    </row>
    <row r="959" spans="1:86" s="323" customFormat="1" x14ac:dyDescent="0.25">
      <c r="A959" s="102"/>
      <c r="B959" s="102"/>
      <c r="C959" s="102"/>
      <c r="D959" s="102"/>
      <c r="E959" s="102"/>
      <c r="F959" s="102"/>
      <c r="G959" s="102"/>
      <c r="AH959" s="324"/>
      <c r="AI959" s="324"/>
      <c r="AP959" s="324"/>
      <c r="AQ959" s="324"/>
      <c r="BD959" s="324"/>
      <c r="BE959" s="324"/>
      <c r="BF959" s="324"/>
      <c r="BG959" s="324"/>
      <c r="BH959" s="324"/>
      <c r="BI959" s="324"/>
      <c r="BJ959" s="324"/>
      <c r="BK959" s="324"/>
      <c r="BL959" s="324"/>
      <c r="BM959" s="324"/>
      <c r="BN959" s="324"/>
      <c r="BO959" s="324"/>
      <c r="BW959" s="325"/>
      <c r="BX959" s="325"/>
      <c r="BY959" s="325"/>
      <c r="BZ959" s="325"/>
      <c r="CA959" s="325"/>
      <c r="CB959" s="325"/>
      <c r="CC959" s="325"/>
      <c r="CD959" s="325"/>
      <c r="CE959" s="325"/>
      <c r="CF959" s="325"/>
      <c r="CG959" s="325"/>
      <c r="CH959" s="325"/>
    </row>
    <row r="960" spans="1:86" s="323" customFormat="1" x14ac:dyDescent="0.25">
      <c r="A960" s="102"/>
      <c r="B960" s="102"/>
      <c r="C960" s="102"/>
      <c r="D960" s="102"/>
      <c r="E960" s="102"/>
      <c r="F960" s="102"/>
      <c r="G960" s="102"/>
      <c r="AH960" s="324"/>
      <c r="AI960" s="324"/>
      <c r="AP960" s="324"/>
      <c r="AQ960" s="324"/>
      <c r="BD960" s="324"/>
      <c r="BE960" s="324"/>
      <c r="BF960" s="324"/>
      <c r="BG960" s="324"/>
      <c r="BH960" s="324"/>
      <c r="BI960" s="324"/>
      <c r="BJ960" s="324"/>
      <c r="BK960" s="324"/>
      <c r="BL960" s="324"/>
      <c r="BM960" s="324"/>
      <c r="BN960" s="324"/>
      <c r="BO960" s="324"/>
      <c r="BW960" s="325"/>
      <c r="BX960" s="325"/>
      <c r="BY960" s="325"/>
      <c r="BZ960" s="325"/>
      <c r="CA960" s="325"/>
      <c r="CB960" s="325"/>
      <c r="CC960" s="325"/>
      <c r="CD960" s="325"/>
      <c r="CE960" s="325"/>
      <c r="CF960" s="325"/>
      <c r="CG960" s="325"/>
      <c r="CH960" s="325"/>
    </row>
    <row r="961" spans="1:86" s="323" customFormat="1" x14ac:dyDescent="0.25">
      <c r="A961" s="102"/>
      <c r="B961" s="102"/>
      <c r="C961" s="102"/>
      <c r="D961" s="102"/>
      <c r="E961" s="102"/>
      <c r="F961" s="102"/>
      <c r="G961" s="102"/>
      <c r="AH961" s="324"/>
      <c r="AI961" s="324"/>
      <c r="AP961" s="324"/>
      <c r="AQ961" s="324"/>
      <c r="BD961" s="324"/>
      <c r="BE961" s="324"/>
      <c r="BF961" s="324"/>
      <c r="BG961" s="324"/>
      <c r="BH961" s="324"/>
      <c r="BI961" s="324"/>
      <c r="BJ961" s="324"/>
      <c r="BK961" s="324"/>
      <c r="BL961" s="324"/>
      <c r="BM961" s="324"/>
      <c r="BN961" s="324"/>
      <c r="BO961" s="324"/>
      <c r="BW961" s="325"/>
      <c r="BX961" s="325"/>
      <c r="BY961" s="325"/>
      <c r="BZ961" s="325"/>
      <c r="CA961" s="325"/>
      <c r="CB961" s="325"/>
      <c r="CC961" s="325"/>
      <c r="CD961" s="325"/>
      <c r="CE961" s="325"/>
      <c r="CF961" s="325"/>
      <c r="CG961" s="325"/>
      <c r="CH961" s="325"/>
    </row>
    <row r="962" spans="1:86" s="323" customFormat="1" x14ac:dyDescent="0.25">
      <c r="A962" s="102"/>
      <c r="B962" s="102"/>
      <c r="C962" s="102"/>
      <c r="D962" s="102"/>
      <c r="E962" s="102"/>
      <c r="F962" s="102"/>
      <c r="G962" s="102"/>
      <c r="AH962" s="324"/>
      <c r="AI962" s="324"/>
      <c r="AP962" s="324"/>
      <c r="AQ962" s="324"/>
      <c r="BD962" s="324"/>
      <c r="BE962" s="324"/>
      <c r="BF962" s="324"/>
      <c r="BG962" s="324"/>
      <c r="BH962" s="324"/>
      <c r="BI962" s="324"/>
      <c r="BJ962" s="324"/>
      <c r="BK962" s="324"/>
      <c r="BL962" s="324"/>
      <c r="BM962" s="324"/>
      <c r="BN962" s="324"/>
      <c r="BO962" s="324"/>
      <c r="BW962" s="325"/>
      <c r="BX962" s="325"/>
      <c r="BY962" s="325"/>
      <c r="BZ962" s="325"/>
      <c r="CA962" s="325"/>
      <c r="CB962" s="325"/>
      <c r="CC962" s="325"/>
      <c r="CD962" s="325"/>
      <c r="CE962" s="325"/>
      <c r="CF962" s="325"/>
      <c r="CG962" s="325"/>
      <c r="CH962" s="325"/>
    </row>
    <row r="963" spans="1:86" s="323" customFormat="1" x14ac:dyDescent="0.25">
      <c r="A963" s="102"/>
      <c r="B963" s="102"/>
      <c r="C963" s="102"/>
      <c r="D963" s="102"/>
      <c r="E963" s="102"/>
      <c r="F963" s="102"/>
      <c r="G963" s="102"/>
      <c r="AH963" s="324"/>
      <c r="AI963" s="324"/>
      <c r="AP963" s="324"/>
      <c r="AQ963" s="324"/>
      <c r="BD963" s="324"/>
      <c r="BE963" s="324"/>
      <c r="BF963" s="324"/>
      <c r="BG963" s="324"/>
      <c r="BH963" s="324"/>
      <c r="BI963" s="324"/>
      <c r="BJ963" s="324"/>
      <c r="BK963" s="324"/>
      <c r="BL963" s="324"/>
      <c r="BM963" s="324"/>
      <c r="BN963" s="324"/>
      <c r="BO963" s="324"/>
      <c r="BW963" s="325"/>
      <c r="BX963" s="325"/>
      <c r="BY963" s="325"/>
      <c r="BZ963" s="325"/>
      <c r="CA963" s="325"/>
      <c r="CB963" s="325"/>
      <c r="CC963" s="325"/>
      <c r="CD963" s="325"/>
      <c r="CE963" s="325"/>
      <c r="CF963" s="325"/>
      <c r="CG963" s="325"/>
      <c r="CH963" s="325"/>
    </row>
    <row r="964" spans="1:86" s="323" customFormat="1" x14ac:dyDescent="0.25">
      <c r="A964" s="102"/>
      <c r="B964" s="102"/>
      <c r="C964" s="102"/>
      <c r="D964" s="102"/>
      <c r="E964" s="102"/>
      <c r="F964" s="102"/>
      <c r="G964" s="102"/>
      <c r="AH964" s="324"/>
      <c r="AI964" s="324"/>
      <c r="AP964" s="324"/>
      <c r="AQ964" s="324"/>
      <c r="BD964" s="324"/>
      <c r="BE964" s="324"/>
      <c r="BF964" s="324"/>
      <c r="BG964" s="324"/>
      <c r="BH964" s="324"/>
      <c r="BI964" s="324"/>
      <c r="BJ964" s="324"/>
      <c r="BK964" s="324"/>
      <c r="BL964" s="324"/>
      <c r="BM964" s="324"/>
      <c r="BN964" s="324"/>
      <c r="BO964" s="324"/>
      <c r="BW964" s="325"/>
      <c r="BX964" s="325"/>
      <c r="BY964" s="325"/>
      <c r="BZ964" s="325"/>
      <c r="CA964" s="325"/>
      <c r="CB964" s="325"/>
      <c r="CC964" s="325"/>
      <c r="CD964" s="325"/>
      <c r="CE964" s="325"/>
      <c r="CF964" s="325"/>
      <c r="CG964" s="325"/>
      <c r="CH964" s="325"/>
    </row>
    <row r="965" spans="1:86" s="323" customFormat="1" x14ac:dyDescent="0.25">
      <c r="A965" s="102"/>
      <c r="B965" s="102"/>
      <c r="C965" s="102"/>
      <c r="D965" s="102"/>
      <c r="E965" s="102"/>
      <c r="F965" s="102"/>
      <c r="G965" s="102"/>
      <c r="AH965" s="324"/>
      <c r="AI965" s="324"/>
      <c r="AP965" s="324"/>
      <c r="AQ965" s="324"/>
      <c r="BD965" s="324"/>
      <c r="BE965" s="324"/>
      <c r="BF965" s="324"/>
      <c r="BG965" s="324"/>
      <c r="BH965" s="324"/>
      <c r="BI965" s="324"/>
      <c r="BJ965" s="324"/>
      <c r="BK965" s="324"/>
      <c r="BL965" s="324"/>
      <c r="BM965" s="324"/>
      <c r="BN965" s="324"/>
      <c r="BO965" s="324"/>
      <c r="BW965" s="325"/>
      <c r="BX965" s="325"/>
      <c r="BY965" s="325"/>
      <c r="BZ965" s="325"/>
      <c r="CA965" s="325"/>
      <c r="CB965" s="325"/>
      <c r="CC965" s="325"/>
      <c r="CD965" s="325"/>
      <c r="CE965" s="325"/>
      <c r="CF965" s="325"/>
      <c r="CG965" s="325"/>
      <c r="CH965" s="325"/>
    </row>
    <row r="966" spans="1:86" s="323" customFormat="1" x14ac:dyDescent="0.25">
      <c r="A966" s="102"/>
      <c r="B966" s="102"/>
      <c r="C966" s="102"/>
      <c r="D966" s="102"/>
      <c r="E966" s="102"/>
      <c r="F966" s="102"/>
      <c r="G966" s="102"/>
      <c r="AH966" s="324"/>
      <c r="AI966" s="324"/>
      <c r="AP966" s="324"/>
      <c r="AQ966" s="324"/>
      <c r="BD966" s="324"/>
      <c r="BE966" s="324"/>
      <c r="BF966" s="324"/>
      <c r="BG966" s="324"/>
      <c r="BH966" s="324"/>
      <c r="BI966" s="324"/>
      <c r="BJ966" s="324"/>
      <c r="BK966" s="324"/>
      <c r="BL966" s="324"/>
      <c r="BM966" s="324"/>
      <c r="BN966" s="324"/>
      <c r="BO966" s="324"/>
      <c r="BW966" s="325"/>
      <c r="BX966" s="325"/>
      <c r="BY966" s="325"/>
      <c r="BZ966" s="325"/>
      <c r="CA966" s="325"/>
      <c r="CB966" s="325"/>
      <c r="CC966" s="325"/>
      <c r="CD966" s="325"/>
      <c r="CE966" s="325"/>
      <c r="CF966" s="325"/>
      <c r="CG966" s="325"/>
      <c r="CH966" s="325"/>
    </row>
    <row r="967" spans="1:86" s="323" customFormat="1" x14ac:dyDescent="0.25">
      <c r="A967" s="102"/>
      <c r="B967" s="102"/>
      <c r="C967" s="102"/>
      <c r="D967" s="102"/>
      <c r="E967" s="102"/>
      <c r="F967" s="102"/>
      <c r="G967" s="102"/>
      <c r="AH967" s="324"/>
      <c r="AI967" s="324"/>
      <c r="AP967" s="324"/>
      <c r="AQ967" s="324"/>
      <c r="BD967" s="324"/>
      <c r="BE967" s="324"/>
      <c r="BF967" s="324"/>
      <c r="BG967" s="324"/>
      <c r="BH967" s="324"/>
      <c r="BI967" s="324"/>
      <c r="BJ967" s="324"/>
      <c r="BK967" s="324"/>
      <c r="BL967" s="324"/>
      <c r="BM967" s="324"/>
      <c r="BN967" s="324"/>
      <c r="BO967" s="324"/>
      <c r="BW967" s="325"/>
      <c r="BX967" s="325"/>
      <c r="BY967" s="325"/>
      <c r="BZ967" s="325"/>
      <c r="CA967" s="325"/>
      <c r="CB967" s="325"/>
      <c r="CC967" s="325"/>
      <c r="CD967" s="325"/>
      <c r="CE967" s="325"/>
      <c r="CF967" s="325"/>
      <c r="CG967" s="325"/>
      <c r="CH967" s="325"/>
    </row>
    <row r="968" spans="1:86" s="323" customFormat="1" x14ac:dyDescent="0.25">
      <c r="A968" s="102"/>
      <c r="B968" s="102"/>
      <c r="C968" s="102"/>
      <c r="D968" s="102"/>
      <c r="E968" s="102"/>
      <c r="F968" s="102"/>
      <c r="G968" s="102"/>
      <c r="AH968" s="324"/>
      <c r="AI968" s="324"/>
      <c r="AP968" s="324"/>
      <c r="AQ968" s="324"/>
      <c r="BD968" s="324"/>
      <c r="BE968" s="324"/>
      <c r="BF968" s="324"/>
      <c r="BG968" s="324"/>
      <c r="BH968" s="324"/>
      <c r="BI968" s="324"/>
      <c r="BJ968" s="324"/>
      <c r="BK968" s="324"/>
      <c r="BL968" s="324"/>
      <c r="BM968" s="324"/>
      <c r="BN968" s="324"/>
      <c r="BO968" s="324"/>
      <c r="BW968" s="325"/>
      <c r="BX968" s="325"/>
      <c r="BY968" s="325"/>
      <c r="BZ968" s="325"/>
      <c r="CA968" s="325"/>
      <c r="CB968" s="325"/>
      <c r="CC968" s="325"/>
      <c r="CD968" s="325"/>
      <c r="CE968" s="325"/>
      <c r="CF968" s="325"/>
      <c r="CG968" s="325"/>
      <c r="CH968" s="325"/>
    </row>
    <row r="969" spans="1:86" s="323" customFormat="1" x14ac:dyDescent="0.25">
      <c r="A969" s="102"/>
      <c r="B969" s="102"/>
      <c r="C969" s="102"/>
      <c r="D969" s="102"/>
      <c r="E969" s="102"/>
      <c r="F969" s="102"/>
      <c r="G969" s="102"/>
      <c r="AH969" s="324"/>
      <c r="AI969" s="324"/>
      <c r="AP969" s="324"/>
      <c r="AQ969" s="324"/>
      <c r="BD969" s="324"/>
      <c r="BE969" s="324"/>
      <c r="BF969" s="324"/>
      <c r="BG969" s="324"/>
      <c r="BH969" s="324"/>
      <c r="BI969" s="324"/>
      <c r="BJ969" s="324"/>
      <c r="BK969" s="324"/>
      <c r="BL969" s="324"/>
      <c r="BM969" s="324"/>
      <c r="BN969" s="324"/>
      <c r="BO969" s="324"/>
      <c r="BW969" s="325"/>
      <c r="BX969" s="325"/>
      <c r="BY969" s="325"/>
      <c r="BZ969" s="325"/>
      <c r="CA969" s="325"/>
      <c r="CB969" s="325"/>
      <c r="CC969" s="325"/>
      <c r="CD969" s="325"/>
      <c r="CE969" s="325"/>
      <c r="CF969" s="325"/>
      <c r="CG969" s="325"/>
      <c r="CH969" s="325"/>
    </row>
    <row r="970" spans="1:86" s="323" customFormat="1" x14ac:dyDescent="0.25">
      <c r="A970" s="102"/>
      <c r="B970" s="102"/>
      <c r="C970" s="102"/>
      <c r="D970" s="102"/>
      <c r="E970" s="102"/>
      <c r="F970" s="102"/>
      <c r="G970" s="102"/>
      <c r="AH970" s="324"/>
      <c r="AI970" s="324"/>
      <c r="AP970" s="324"/>
      <c r="AQ970" s="324"/>
      <c r="BD970" s="324"/>
      <c r="BE970" s="324"/>
      <c r="BF970" s="324"/>
      <c r="BG970" s="324"/>
      <c r="BH970" s="324"/>
      <c r="BI970" s="324"/>
      <c r="BJ970" s="324"/>
      <c r="BK970" s="324"/>
      <c r="BL970" s="324"/>
      <c r="BM970" s="324"/>
      <c r="BN970" s="324"/>
      <c r="BO970" s="324"/>
      <c r="BW970" s="325"/>
      <c r="BX970" s="325"/>
      <c r="BY970" s="325"/>
      <c r="BZ970" s="325"/>
      <c r="CA970" s="325"/>
      <c r="CB970" s="325"/>
      <c r="CC970" s="325"/>
      <c r="CD970" s="325"/>
      <c r="CE970" s="325"/>
      <c r="CF970" s="325"/>
      <c r="CG970" s="325"/>
      <c r="CH970" s="325"/>
    </row>
    <row r="971" spans="1:86" s="323" customFormat="1" x14ac:dyDescent="0.25">
      <c r="A971" s="102"/>
      <c r="B971" s="102"/>
      <c r="C971" s="102"/>
      <c r="D971" s="102"/>
      <c r="E971" s="102"/>
      <c r="F971" s="102"/>
      <c r="G971" s="102"/>
      <c r="AH971" s="324"/>
      <c r="AI971" s="324"/>
      <c r="AP971" s="324"/>
      <c r="AQ971" s="324"/>
      <c r="BD971" s="324"/>
      <c r="BE971" s="324"/>
      <c r="BF971" s="324"/>
      <c r="BG971" s="324"/>
      <c r="BH971" s="324"/>
      <c r="BI971" s="324"/>
      <c r="BJ971" s="324"/>
      <c r="BK971" s="324"/>
      <c r="BL971" s="324"/>
      <c r="BM971" s="324"/>
      <c r="BN971" s="324"/>
      <c r="BO971" s="324"/>
      <c r="BW971" s="325"/>
      <c r="BX971" s="325"/>
      <c r="BY971" s="325"/>
      <c r="BZ971" s="325"/>
      <c r="CA971" s="325"/>
      <c r="CB971" s="325"/>
      <c r="CC971" s="325"/>
      <c r="CD971" s="325"/>
      <c r="CE971" s="325"/>
      <c r="CF971" s="325"/>
      <c r="CG971" s="325"/>
      <c r="CH971" s="325"/>
    </row>
    <row r="972" spans="1:86" s="323" customFormat="1" x14ac:dyDescent="0.25">
      <c r="A972" s="102"/>
      <c r="B972" s="102"/>
      <c r="C972" s="102"/>
      <c r="D972" s="102"/>
      <c r="E972" s="102"/>
      <c r="F972" s="102"/>
      <c r="G972" s="102"/>
      <c r="AH972" s="324"/>
      <c r="AI972" s="324"/>
      <c r="AP972" s="324"/>
      <c r="AQ972" s="324"/>
      <c r="BD972" s="324"/>
      <c r="BE972" s="324"/>
      <c r="BF972" s="324"/>
      <c r="BG972" s="324"/>
      <c r="BH972" s="324"/>
      <c r="BI972" s="324"/>
      <c r="BJ972" s="324"/>
      <c r="BK972" s="324"/>
      <c r="BL972" s="324"/>
      <c r="BM972" s="324"/>
      <c r="BN972" s="324"/>
      <c r="BO972" s="324"/>
      <c r="BW972" s="325"/>
      <c r="BX972" s="325"/>
      <c r="BY972" s="325"/>
      <c r="BZ972" s="325"/>
      <c r="CA972" s="325"/>
      <c r="CB972" s="325"/>
      <c r="CC972" s="325"/>
      <c r="CD972" s="325"/>
      <c r="CE972" s="325"/>
      <c r="CF972" s="325"/>
      <c r="CG972" s="325"/>
      <c r="CH972" s="325"/>
    </row>
    <row r="973" spans="1:86" s="323" customFormat="1" x14ac:dyDescent="0.25">
      <c r="A973" s="102"/>
      <c r="B973" s="102"/>
      <c r="C973" s="102"/>
      <c r="D973" s="102"/>
      <c r="E973" s="102"/>
      <c r="F973" s="102"/>
      <c r="G973" s="102"/>
      <c r="AH973" s="324"/>
      <c r="AI973" s="324"/>
      <c r="AP973" s="324"/>
      <c r="AQ973" s="324"/>
      <c r="BD973" s="324"/>
      <c r="BE973" s="324"/>
      <c r="BF973" s="324"/>
      <c r="BG973" s="324"/>
      <c r="BH973" s="324"/>
      <c r="BI973" s="324"/>
      <c r="BJ973" s="324"/>
      <c r="BK973" s="324"/>
      <c r="BL973" s="324"/>
      <c r="BM973" s="324"/>
      <c r="BN973" s="324"/>
      <c r="BO973" s="324"/>
      <c r="BW973" s="325"/>
      <c r="BX973" s="325"/>
      <c r="BY973" s="325"/>
      <c r="BZ973" s="325"/>
      <c r="CA973" s="325"/>
      <c r="CB973" s="325"/>
      <c r="CC973" s="325"/>
      <c r="CD973" s="325"/>
      <c r="CE973" s="325"/>
      <c r="CF973" s="325"/>
      <c r="CG973" s="325"/>
      <c r="CH973" s="325"/>
    </row>
    <row r="974" spans="1:86" s="323" customFormat="1" x14ac:dyDescent="0.25">
      <c r="A974" s="102"/>
      <c r="B974" s="102"/>
      <c r="C974" s="102"/>
      <c r="D974" s="102"/>
      <c r="E974" s="102"/>
      <c r="F974" s="102"/>
      <c r="G974" s="102"/>
      <c r="AH974" s="324"/>
      <c r="AI974" s="324"/>
      <c r="AP974" s="324"/>
      <c r="AQ974" s="324"/>
      <c r="BD974" s="324"/>
      <c r="BE974" s="324"/>
      <c r="BF974" s="324"/>
      <c r="BG974" s="324"/>
      <c r="BH974" s="324"/>
      <c r="BI974" s="324"/>
      <c r="BJ974" s="324"/>
      <c r="BK974" s="324"/>
      <c r="BL974" s="324"/>
      <c r="BM974" s="324"/>
      <c r="BN974" s="324"/>
      <c r="BO974" s="324"/>
      <c r="BW974" s="325"/>
      <c r="BX974" s="325"/>
      <c r="BY974" s="325"/>
      <c r="BZ974" s="325"/>
      <c r="CA974" s="325"/>
      <c r="CB974" s="325"/>
      <c r="CC974" s="325"/>
      <c r="CD974" s="325"/>
      <c r="CE974" s="325"/>
      <c r="CF974" s="325"/>
      <c r="CG974" s="325"/>
      <c r="CH974" s="325"/>
    </row>
    <row r="975" spans="1:86" s="323" customFormat="1" x14ac:dyDescent="0.25">
      <c r="A975" s="102"/>
      <c r="B975" s="102"/>
      <c r="C975" s="102"/>
      <c r="D975" s="102"/>
      <c r="E975" s="102"/>
      <c r="F975" s="102"/>
      <c r="G975" s="102"/>
      <c r="AH975" s="324"/>
      <c r="AI975" s="324"/>
      <c r="AP975" s="324"/>
      <c r="AQ975" s="324"/>
      <c r="BD975" s="324"/>
      <c r="BE975" s="324"/>
      <c r="BF975" s="324"/>
      <c r="BG975" s="324"/>
      <c r="BH975" s="324"/>
      <c r="BI975" s="324"/>
      <c r="BJ975" s="324"/>
      <c r="BK975" s="324"/>
      <c r="BL975" s="324"/>
      <c r="BM975" s="324"/>
      <c r="BN975" s="324"/>
      <c r="BO975" s="324"/>
      <c r="BW975" s="325"/>
      <c r="BX975" s="325"/>
      <c r="BY975" s="325"/>
      <c r="BZ975" s="325"/>
      <c r="CA975" s="325"/>
      <c r="CB975" s="325"/>
      <c r="CC975" s="325"/>
      <c r="CD975" s="325"/>
      <c r="CE975" s="325"/>
      <c r="CF975" s="325"/>
      <c r="CG975" s="325"/>
      <c r="CH975" s="325"/>
    </row>
    <row r="976" spans="1:86" s="323" customFormat="1" x14ac:dyDescent="0.25">
      <c r="A976" s="102"/>
      <c r="B976" s="102"/>
      <c r="C976" s="102"/>
      <c r="D976" s="102"/>
      <c r="E976" s="102"/>
      <c r="F976" s="102"/>
      <c r="G976" s="102"/>
      <c r="AH976" s="324"/>
      <c r="AI976" s="324"/>
      <c r="AP976" s="324"/>
      <c r="AQ976" s="324"/>
      <c r="BD976" s="324"/>
      <c r="BE976" s="324"/>
      <c r="BF976" s="324"/>
      <c r="BG976" s="324"/>
      <c r="BH976" s="324"/>
      <c r="BI976" s="324"/>
      <c r="BJ976" s="324"/>
      <c r="BK976" s="324"/>
      <c r="BL976" s="324"/>
      <c r="BM976" s="324"/>
      <c r="BN976" s="324"/>
      <c r="BO976" s="324"/>
      <c r="BW976" s="325"/>
      <c r="BX976" s="325"/>
      <c r="BY976" s="325"/>
      <c r="BZ976" s="325"/>
      <c r="CA976" s="325"/>
      <c r="CB976" s="325"/>
      <c r="CC976" s="325"/>
      <c r="CD976" s="325"/>
      <c r="CE976" s="325"/>
      <c r="CF976" s="325"/>
      <c r="CG976" s="325"/>
      <c r="CH976" s="325"/>
    </row>
    <row r="977" spans="1:86" s="323" customFormat="1" x14ac:dyDescent="0.25">
      <c r="A977" s="102"/>
      <c r="B977" s="102"/>
      <c r="C977" s="102"/>
      <c r="D977" s="102"/>
      <c r="E977" s="102"/>
      <c r="F977" s="102"/>
      <c r="G977" s="102"/>
      <c r="AH977" s="324"/>
      <c r="AI977" s="324"/>
      <c r="AP977" s="324"/>
      <c r="AQ977" s="324"/>
      <c r="BD977" s="324"/>
      <c r="BE977" s="324"/>
      <c r="BF977" s="324"/>
      <c r="BG977" s="324"/>
      <c r="BH977" s="324"/>
      <c r="BI977" s="324"/>
      <c r="BJ977" s="324"/>
      <c r="BK977" s="324"/>
      <c r="BL977" s="324"/>
      <c r="BM977" s="324"/>
      <c r="BN977" s="324"/>
      <c r="BO977" s="324"/>
      <c r="BW977" s="325"/>
      <c r="BX977" s="325"/>
      <c r="BY977" s="325"/>
      <c r="BZ977" s="325"/>
      <c r="CA977" s="325"/>
      <c r="CB977" s="325"/>
      <c r="CC977" s="325"/>
      <c r="CD977" s="325"/>
      <c r="CE977" s="325"/>
      <c r="CF977" s="325"/>
      <c r="CG977" s="325"/>
      <c r="CH977" s="325"/>
    </row>
    <row r="978" spans="1:86" s="323" customFormat="1" x14ac:dyDescent="0.25">
      <c r="A978" s="102"/>
      <c r="B978" s="102"/>
      <c r="C978" s="102"/>
      <c r="D978" s="102"/>
      <c r="E978" s="102"/>
      <c r="F978" s="102"/>
      <c r="G978" s="102"/>
      <c r="AH978" s="324"/>
      <c r="AI978" s="324"/>
      <c r="AP978" s="324"/>
      <c r="AQ978" s="324"/>
      <c r="BD978" s="324"/>
      <c r="BE978" s="324"/>
      <c r="BF978" s="324"/>
      <c r="BG978" s="324"/>
      <c r="BH978" s="324"/>
      <c r="BI978" s="324"/>
      <c r="BJ978" s="324"/>
      <c r="BK978" s="324"/>
      <c r="BL978" s="324"/>
      <c r="BM978" s="324"/>
      <c r="BN978" s="324"/>
      <c r="BO978" s="324"/>
      <c r="BW978" s="325"/>
      <c r="BX978" s="325"/>
      <c r="BY978" s="325"/>
      <c r="BZ978" s="325"/>
      <c r="CA978" s="325"/>
      <c r="CB978" s="325"/>
      <c r="CC978" s="325"/>
      <c r="CD978" s="325"/>
      <c r="CE978" s="325"/>
      <c r="CF978" s="325"/>
      <c r="CG978" s="325"/>
      <c r="CH978" s="325"/>
    </row>
    <row r="979" spans="1:86" s="323" customFormat="1" x14ac:dyDescent="0.25">
      <c r="A979" s="102"/>
      <c r="B979" s="102"/>
      <c r="C979" s="102"/>
      <c r="D979" s="102"/>
      <c r="E979" s="102"/>
      <c r="F979" s="102"/>
      <c r="G979" s="102"/>
      <c r="AH979" s="324"/>
      <c r="AI979" s="324"/>
      <c r="AP979" s="324"/>
      <c r="AQ979" s="324"/>
      <c r="BD979" s="324"/>
      <c r="BE979" s="324"/>
      <c r="BF979" s="324"/>
      <c r="BG979" s="324"/>
      <c r="BH979" s="324"/>
      <c r="BI979" s="324"/>
      <c r="BJ979" s="324"/>
      <c r="BK979" s="324"/>
      <c r="BL979" s="324"/>
      <c r="BM979" s="324"/>
      <c r="BN979" s="324"/>
      <c r="BO979" s="324"/>
      <c r="BW979" s="325"/>
      <c r="BX979" s="325"/>
      <c r="BY979" s="325"/>
      <c r="BZ979" s="325"/>
      <c r="CA979" s="325"/>
      <c r="CB979" s="325"/>
      <c r="CC979" s="325"/>
      <c r="CD979" s="325"/>
      <c r="CE979" s="325"/>
      <c r="CF979" s="325"/>
      <c r="CG979" s="325"/>
      <c r="CH979" s="325"/>
    </row>
    <row r="980" spans="1:86" s="323" customFormat="1" x14ac:dyDescent="0.25">
      <c r="A980" s="102"/>
      <c r="B980" s="102"/>
      <c r="C980" s="102"/>
      <c r="D980" s="102"/>
      <c r="E980" s="102"/>
      <c r="F980" s="102"/>
      <c r="G980" s="102"/>
      <c r="AH980" s="324"/>
      <c r="AI980" s="324"/>
      <c r="AP980" s="324"/>
      <c r="AQ980" s="324"/>
      <c r="BD980" s="324"/>
      <c r="BE980" s="324"/>
      <c r="BF980" s="324"/>
      <c r="BG980" s="324"/>
      <c r="BH980" s="324"/>
      <c r="BI980" s="324"/>
      <c r="BJ980" s="324"/>
      <c r="BK980" s="324"/>
      <c r="BL980" s="324"/>
      <c r="BM980" s="324"/>
      <c r="BN980" s="324"/>
      <c r="BO980" s="324"/>
      <c r="BW980" s="325"/>
      <c r="BX980" s="325"/>
      <c r="BY980" s="325"/>
      <c r="BZ980" s="325"/>
      <c r="CA980" s="325"/>
      <c r="CB980" s="325"/>
      <c r="CC980" s="325"/>
      <c r="CD980" s="325"/>
      <c r="CE980" s="325"/>
      <c r="CF980" s="325"/>
      <c r="CG980" s="325"/>
      <c r="CH980" s="325"/>
    </row>
    <row r="981" spans="1:86" s="323" customFormat="1" x14ac:dyDescent="0.25">
      <c r="A981" s="102"/>
      <c r="B981" s="102"/>
      <c r="C981" s="102"/>
      <c r="D981" s="102"/>
      <c r="E981" s="102"/>
      <c r="F981" s="102"/>
      <c r="G981" s="102"/>
      <c r="AH981" s="324"/>
      <c r="AI981" s="324"/>
      <c r="AP981" s="324"/>
      <c r="AQ981" s="324"/>
      <c r="BD981" s="324"/>
      <c r="BE981" s="324"/>
      <c r="BF981" s="324"/>
      <c r="BG981" s="324"/>
      <c r="BH981" s="324"/>
      <c r="BI981" s="324"/>
      <c r="BJ981" s="324"/>
      <c r="BK981" s="324"/>
      <c r="BL981" s="324"/>
      <c r="BM981" s="324"/>
      <c r="BN981" s="324"/>
      <c r="BO981" s="324"/>
      <c r="BW981" s="325"/>
      <c r="BX981" s="325"/>
      <c r="BY981" s="325"/>
      <c r="BZ981" s="325"/>
      <c r="CA981" s="325"/>
      <c r="CB981" s="325"/>
      <c r="CC981" s="325"/>
      <c r="CD981" s="325"/>
      <c r="CE981" s="325"/>
      <c r="CF981" s="325"/>
      <c r="CG981" s="325"/>
      <c r="CH981" s="325"/>
    </row>
    <row r="982" spans="1:86" s="323" customFormat="1" x14ac:dyDescent="0.25">
      <c r="A982" s="102"/>
      <c r="B982" s="102"/>
      <c r="C982" s="102"/>
      <c r="D982" s="102"/>
      <c r="E982" s="102"/>
      <c r="F982" s="102"/>
      <c r="G982" s="102"/>
      <c r="AH982" s="324"/>
      <c r="AI982" s="324"/>
      <c r="AP982" s="324"/>
      <c r="AQ982" s="324"/>
      <c r="BD982" s="324"/>
      <c r="BE982" s="324"/>
      <c r="BF982" s="324"/>
      <c r="BG982" s="324"/>
      <c r="BH982" s="324"/>
      <c r="BI982" s="324"/>
      <c r="BJ982" s="324"/>
      <c r="BK982" s="324"/>
      <c r="BL982" s="324"/>
      <c r="BM982" s="324"/>
      <c r="BN982" s="324"/>
      <c r="BO982" s="324"/>
      <c r="BW982" s="325"/>
      <c r="BX982" s="325"/>
      <c r="BY982" s="325"/>
      <c r="BZ982" s="325"/>
      <c r="CA982" s="325"/>
      <c r="CB982" s="325"/>
      <c r="CC982" s="325"/>
      <c r="CD982" s="325"/>
      <c r="CE982" s="325"/>
      <c r="CF982" s="325"/>
      <c r="CG982" s="325"/>
      <c r="CH982" s="325"/>
    </row>
    <row r="983" spans="1:86" s="323" customFormat="1" x14ac:dyDescent="0.25">
      <c r="A983" s="102"/>
      <c r="B983" s="102"/>
      <c r="C983" s="102"/>
      <c r="D983" s="102"/>
      <c r="E983" s="102"/>
      <c r="F983" s="102"/>
      <c r="G983" s="102"/>
      <c r="AH983" s="324"/>
      <c r="AI983" s="324"/>
      <c r="AP983" s="324"/>
      <c r="AQ983" s="324"/>
      <c r="BD983" s="324"/>
      <c r="BE983" s="324"/>
      <c r="BF983" s="324"/>
      <c r="BG983" s="324"/>
      <c r="BH983" s="324"/>
      <c r="BI983" s="324"/>
      <c r="BJ983" s="324"/>
      <c r="BK983" s="324"/>
      <c r="BL983" s="324"/>
      <c r="BM983" s="324"/>
      <c r="BN983" s="324"/>
      <c r="BO983" s="324"/>
      <c r="BW983" s="325"/>
      <c r="BX983" s="325"/>
      <c r="BY983" s="325"/>
      <c r="BZ983" s="325"/>
      <c r="CA983" s="325"/>
      <c r="CB983" s="325"/>
      <c r="CC983" s="325"/>
      <c r="CD983" s="325"/>
      <c r="CE983" s="325"/>
      <c r="CF983" s="325"/>
      <c r="CG983" s="325"/>
      <c r="CH983" s="325"/>
    </row>
    <row r="984" spans="1:86" s="323" customFormat="1" x14ac:dyDescent="0.25">
      <c r="A984" s="102"/>
      <c r="B984" s="102"/>
      <c r="C984" s="102"/>
      <c r="D984" s="102"/>
      <c r="E984" s="102"/>
      <c r="F984" s="102"/>
      <c r="G984" s="102"/>
      <c r="AH984" s="324"/>
      <c r="AI984" s="324"/>
      <c r="AP984" s="324"/>
      <c r="AQ984" s="324"/>
      <c r="BD984" s="324"/>
      <c r="BE984" s="324"/>
      <c r="BF984" s="324"/>
      <c r="BG984" s="324"/>
      <c r="BH984" s="324"/>
      <c r="BI984" s="324"/>
      <c r="BJ984" s="324"/>
      <c r="BK984" s="324"/>
      <c r="BL984" s="324"/>
      <c r="BM984" s="324"/>
      <c r="BN984" s="324"/>
      <c r="BO984" s="324"/>
      <c r="BW984" s="325"/>
      <c r="BX984" s="325"/>
      <c r="BY984" s="325"/>
      <c r="BZ984" s="325"/>
      <c r="CA984" s="325"/>
      <c r="CB984" s="325"/>
      <c r="CC984" s="325"/>
      <c r="CD984" s="325"/>
      <c r="CE984" s="325"/>
      <c r="CF984" s="325"/>
      <c r="CG984" s="325"/>
      <c r="CH984" s="325"/>
    </row>
    <row r="985" spans="1:86" s="323" customFormat="1" x14ac:dyDescent="0.25">
      <c r="A985" s="102"/>
      <c r="B985" s="102"/>
      <c r="C985" s="102"/>
      <c r="D985" s="102"/>
      <c r="E985" s="102"/>
      <c r="F985" s="102"/>
      <c r="G985" s="102"/>
      <c r="AH985" s="324"/>
      <c r="AI985" s="324"/>
      <c r="AP985" s="324"/>
      <c r="AQ985" s="324"/>
      <c r="BD985" s="324"/>
      <c r="BE985" s="324"/>
      <c r="BF985" s="324"/>
      <c r="BG985" s="324"/>
      <c r="BH985" s="324"/>
      <c r="BI985" s="324"/>
      <c r="BJ985" s="324"/>
      <c r="BK985" s="324"/>
      <c r="BL985" s="324"/>
      <c r="BM985" s="324"/>
      <c r="BN985" s="324"/>
      <c r="BO985" s="324"/>
      <c r="BW985" s="325"/>
      <c r="BX985" s="325"/>
      <c r="BY985" s="325"/>
      <c r="BZ985" s="325"/>
      <c r="CA985" s="325"/>
      <c r="CB985" s="325"/>
      <c r="CC985" s="325"/>
      <c r="CD985" s="325"/>
      <c r="CE985" s="325"/>
      <c r="CF985" s="325"/>
      <c r="CG985" s="325"/>
      <c r="CH985" s="325"/>
    </row>
    <row r="986" spans="1:86" s="323" customFormat="1" x14ac:dyDescent="0.25">
      <c r="A986" s="102"/>
      <c r="B986" s="102"/>
      <c r="C986" s="102"/>
      <c r="D986" s="102"/>
      <c r="E986" s="102"/>
      <c r="F986" s="102"/>
      <c r="G986" s="102"/>
      <c r="AH986" s="324"/>
      <c r="AI986" s="324"/>
      <c r="AP986" s="324"/>
      <c r="AQ986" s="324"/>
      <c r="BD986" s="324"/>
      <c r="BE986" s="324"/>
      <c r="BF986" s="324"/>
      <c r="BG986" s="324"/>
      <c r="BH986" s="324"/>
      <c r="BI986" s="324"/>
      <c r="BJ986" s="324"/>
      <c r="BK986" s="324"/>
      <c r="BL986" s="324"/>
      <c r="BM986" s="324"/>
      <c r="BN986" s="324"/>
      <c r="BO986" s="324"/>
      <c r="BW986" s="325"/>
      <c r="BX986" s="325"/>
      <c r="BY986" s="325"/>
      <c r="BZ986" s="325"/>
      <c r="CA986" s="325"/>
      <c r="CB986" s="325"/>
      <c r="CC986" s="325"/>
      <c r="CD986" s="325"/>
      <c r="CE986" s="325"/>
      <c r="CF986" s="325"/>
      <c r="CG986" s="325"/>
      <c r="CH986" s="325"/>
    </row>
    <row r="987" spans="1:86" s="323" customFormat="1" x14ac:dyDescent="0.25">
      <c r="A987" s="102"/>
      <c r="B987" s="102"/>
      <c r="C987" s="102"/>
      <c r="D987" s="102"/>
      <c r="E987" s="102"/>
      <c r="F987" s="102"/>
      <c r="G987" s="102"/>
      <c r="AH987" s="324"/>
      <c r="AI987" s="324"/>
      <c r="AP987" s="324"/>
      <c r="AQ987" s="324"/>
      <c r="BD987" s="324"/>
      <c r="BE987" s="324"/>
      <c r="BF987" s="324"/>
      <c r="BG987" s="324"/>
      <c r="BH987" s="324"/>
      <c r="BI987" s="324"/>
      <c r="BJ987" s="324"/>
      <c r="BK987" s="324"/>
      <c r="BL987" s="324"/>
      <c r="BM987" s="324"/>
      <c r="BN987" s="324"/>
      <c r="BO987" s="324"/>
      <c r="BW987" s="325"/>
      <c r="BX987" s="325"/>
      <c r="BY987" s="325"/>
      <c r="BZ987" s="325"/>
      <c r="CA987" s="325"/>
      <c r="CB987" s="325"/>
      <c r="CC987" s="325"/>
      <c r="CD987" s="325"/>
      <c r="CE987" s="325"/>
      <c r="CF987" s="325"/>
      <c r="CG987" s="325"/>
      <c r="CH987" s="325"/>
    </row>
    <row r="988" spans="1:86" s="323" customFormat="1" x14ac:dyDescent="0.25">
      <c r="A988" s="102"/>
      <c r="B988" s="102"/>
      <c r="C988" s="102"/>
      <c r="D988" s="102"/>
      <c r="E988" s="102"/>
      <c r="F988" s="102"/>
      <c r="G988" s="102"/>
      <c r="AH988" s="324"/>
      <c r="AI988" s="324"/>
      <c r="AP988" s="324"/>
      <c r="AQ988" s="324"/>
      <c r="BD988" s="324"/>
      <c r="BE988" s="324"/>
      <c r="BF988" s="324"/>
      <c r="BG988" s="324"/>
      <c r="BH988" s="324"/>
      <c r="BI988" s="324"/>
      <c r="BJ988" s="324"/>
      <c r="BK988" s="324"/>
      <c r="BL988" s="324"/>
      <c r="BM988" s="324"/>
      <c r="BN988" s="324"/>
      <c r="BO988" s="324"/>
      <c r="BW988" s="325"/>
      <c r="BX988" s="325"/>
      <c r="BY988" s="325"/>
      <c r="BZ988" s="325"/>
      <c r="CA988" s="325"/>
      <c r="CB988" s="325"/>
      <c r="CC988" s="325"/>
      <c r="CD988" s="325"/>
      <c r="CE988" s="325"/>
      <c r="CF988" s="325"/>
      <c r="CG988" s="325"/>
      <c r="CH988" s="325"/>
    </row>
    <row r="989" spans="1:86" s="323" customFormat="1" x14ac:dyDescent="0.25">
      <c r="A989" s="102"/>
      <c r="B989" s="102"/>
      <c r="C989" s="102"/>
      <c r="D989" s="102"/>
      <c r="E989" s="102"/>
      <c r="F989" s="102"/>
      <c r="G989" s="102"/>
      <c r="AH989" s="324"/>
      <c r="AI989" s="324"/>
      <c r="AP989" s="324"/>
      <c r="AQ989" s="324"/>
      <c r="BD989" s="324"/>
      <c r="BE989" s="324"/>
      <c r="BF989" s="324"/>
      <c r="BG989" s="324"/>
      <c r="BH989" s="324"/>
      <c r="BI989" s="324"/>
      <c r="BJ989" s="324"/>
      <c r="BK989" s="324"/>
      <c r="BL989" s="324"/>
      <c r="BM989" s="324"/>
      <c r="BN989" s="324"/>
      <c r="BO989" s="324"/>
      <c r="BW989" s="325"/>
      <c r="BX989" s="325"/>
      <c r="BY989" s="325"/>
      <c r="BZ989" s="325"/>
      <c r="CA989" s="325"/>
      <c r="CB989" s="325"/>
      <c r="CC989" s="325"/>
      <c r="CD989" s="325"/>
      <c r="CE989" s="325"/>
      <c r="CF989" s="325"/>
      <c r="CG989" s="325"/>
      <c r="CH989" s="325"/>
    </row>
    <row r="990" spans="1:86" s="323" customFormat="1" x14ac:dyDescent="0.25">
      <c r="A990" s="102"/>
      <c r="B990" s="102"/>
      <c r="C990" s="102"/>
      <c r="D990" s="102"/>
      <c r="E990" s="102"/>
      <c r="F990" s="102"/>
      <c r="G990" s="102"/>
      <c r="AH990" s="324"/>
      <c r="AI990" s="324"/>
      <c r="AP990" s="324"/>
      <c r="AQ990" s="324"/>
      <c r="BD990" s="324"/>
      <c r="BE990" s="324"/>
      <c r="BF990" s="324"/>
      <c r="BG990" s="324"/>
      <c r="BH990" s="324"/>
      <c r="BI990" s="324"/>
      <c r="BJ990" s="324"/>
      <c r="BK990" s="324"/>
      <c r="BL990" s="324"/>
      <c r="BM990" s="324"/>
      <c r="BN990" s="324"/>
      <c r="BO990" s="324"/>
      <c r="BW990" s="325"/>
      <c r="BX990" s="325"/>
      <c r="BY990" s="325"/>
      <c r="BZ990" s="325"/>
      <c r="CA990" s="325"/>
      <c r="CB990" s="325"/>
      <c r="CC990" s="325"/>
      <c r="CD990" s="325"/>
      <c r="CE990" s="325"/>
      <c r="CF990" s="325"/>
      <c r="CG990" s="325"/>
      <c r="CH990" s="325"/>
    </row>
    <row r="991" spans="1:86" s="323" customFormat="1" x14ac:dyDescent="0.25">
      <c r="A991" s="102"/>
      <c r="B991" s="102"/>
      <c r="C991" s="102"/>
      <c r="D991" s="102"/>
      <c r="E991" s="102"/>
      <c r="F991" s="102"/>
      <c r="G991" s="102"/>
      <c r="AH991" s="324"/>
      <c r="AI991" s="324"/>
      <c r="AP991" s="324"/>
      <c r="AQ991" s="324"/>
      <c r="BD991" s="324"/>
      <c r="BE991" s="324"/>
      <c r="BF991" s="324"/>
      <c r="BG991" s="324"/>
      <c r="BH991" s="324"/>
      <c r="BI991" s="324"/>
      <c r="BJ991" s="324"/>
      <c r="BK991" s="324"/>
      <c r="BL991" s="324"/>
      <c r="BM991" s="324"/>
      <c r="BN991" s="324"/>
      <c r="BO991" s="324"/>
      <c r="BW991" s="325"/>
      <c r="BX991" s="325"/>
      <c r="BY991" s="325"/>
      <c r="BZ991" s="325"/>
      <c r="CA991" s="325"/>
      <c r="CB991" s="325"/>
      <c r="CC991" s="325"/>
      <c r="CD991" s="325"/>
      <c r="CE991" s="325"/>
      <c r="CF991" s="325"/>
      <c r="CG991" s="325"/>
      <c r="CH991" s="325"/>
    </row>
    <row r="992" spans="1:86" s="323" customFormat="1" x14ac:dyDescent="0.25">
      <c r="A992" s="102"/>
      <c r="B992" s="102"/>
      <c r="C992" s="102"/>
      <c r="D992" s="102"/>
      <c r="E992" s="102"/>
      <c r="F992" s="102"/>
      <c r="G992" s="102"/>
      <c r="AH992" s="324"/>
      <c r="AI992" s="324"/>
      <c r="AP992" s="324"/>
      <c r="AQ992" s="324"/>
      <c r="BD992" s="324"/>
      <c r="BE992" s="324"/>
      <c r="BF992" s="324"/>
      <c r="BG992" s="324"/>
      <c r="BH992" s="324"/>
      <c r="BI992" s="324"/>
      <c r="BJ992" s="324"/>
      <c r="BK992" s="324"/>
      <c r="BL992" s="324"/>
      <c r="BM992" s="324"/>
      <c r="BN992" s="324"/>
      <c r="BO992" s="324"/>
      <c r="BW992" s="325"/>
      <c r="BX992" s="325"/>
      <c r="BY992" s="325"/>
      <c r="BZ992" s="325"/>
      <c r="CA992" s="325"/>
      <c r="CB992" s="325"/>
      <c r="CC992" s="325"/>
      <c r="CD992" s="325"/>
      <c r="CE992" s="325"/>
      <c r="CF992" s="325"/>
      <c r="CG992" s="325"/>
      <c r="CH992" s="325"/>
    </row>
    <row r="993" spans="1:86" s="323" customFormat="1" x14ac:dyDescent="0.25">
      <c r="A993" s="102"/>
      <c r="B993" s="102"/>
      <c r="C993" s="102"/>
      <c r="D993" s="102"/>
      <c r="E993" s="102"/>
      <c r="F993" s="102"/>
      <c r="G993" s="102"/>
      <c r="AH993" s="324"/>
      <c r="AI993" s="324"/>
      <c r="AP993" s="324"/>
      <c r="AQ993" s="324"/>
      <c r="BD993" s="324"/>
      <c r="BE993" s="324"/>
      <c r="BF993" s="324"/>
      <c r="BG993" s="324"/>
      <c r="BH993" s="324"/>
      <c r="BI993" s="324"/>
      <c r="BJ993" s="324"/>
      <c r="BK993" s="324"/>
      <c r="BL993" s="324"/>
      <c r="BM993" s="324"/>
      <c r="BN993" s="324"/>
      <c r="BO993" s="324"/>
      <c r="BW993" s="325"/>
      <c r="BX993" s="325"/>
      <c r="BY993" s="325"/>
      <c r="BZ993" s="325"/>
      <c r="CA993" s="325"/>
      <c r="CB993" s="325"/>
      <c r="CC993" s="325"/>
      <c r="CD993" s="325"/>
      <c r="CE993" s="325"/>
      <c r="CF993" s="325"/>
      <c r="CG993" s="325"/>
      <c r="CH993" s="325"/>
    </row>
    <row r="994" spans="1:86" s="323" customFormat="1" x14ac:dyDescent="0.25">
      <c r="A994" s="102"/>
      <c r="B994" s="102"/>
      <c r="C994" s="102"/>
      <c r="D994" s="102"/>
      <c r="E994" s="102"/>
      <c r="F994" s="102"/>
      <c r="G994" s="102"/>
      <c r="AH994" s="324"/>
      <c r="AI994" s="324"/>
      <c r="AP994" s="324"/>
      <c r="AQ994" s="324"/>
      <c r="BD994" s="324"/>
      <c r="BE994" s="324"/>
      <c r="BF994" s="324"/>
      <c r="BG994" s="324"/>
      <c r="BH994" s="324"/>
      <c r="BI994" s="324"/>
      <c r="BJ994" s="324"/>
      <c r="BK994" s="324"/>
      <c r="BL994" s="324"/>
      <c r="BM994" s="324"/>
      <c r="BN994" s="324"/>
      <c r="BO994" s="324"/>
      <c r="BW994" s="325"/>
      <c r="BX994" s="325"/>
      <c r="BY994" s="325"/>
      <c r="BZ994" s="325"/>
      <c r="CA994" s="325"/>
      <c r="CB994" s="325"/>
      <c r="CC994" s="325"/>
      <c r="CD994" s="325"/>
      <c r="CE994" s="325"/>
      <c r="CF994" s="325"/>
      <c r="CG994" s="325"/>
      <c r="CH994" s="325"/>
    </row>
    <row r="995" spans="1:86" s="323" customFormat="1" x14ac:dyDescent="0.25">
      <c r="A995" s="102"/>
      <c r="B995" s="102"/>
      <c r="C995" s="102"/>
      <c r="D995" s="102"/>
      <c r="E995" s="102"/>
      <c r="F995" s="102"/>
      <c r="G995" s="102"/>
      <c r="AH995" s="324"/>
      <c r="AI995" s="324"/>
      <c r="AP995" s="324"/>
      <c r="AQ995" s="324"/>
      <c r="BD995" s="324"/>
      <c r="BE995" s="324"/>
      <c r="BF995" s="324"/>
      <c r="BG995" s="324"/>
      <c r="BH995" s="324"/>
      <c r="BI995" s="324"/>
      <c r="BJ995" s="324"/>
      <c r="BK995" s="324"/>
      <c r="BL995" s="324"/>
      <c r="BM995" s="324"/>
      <c r="BN995" s="324"/>
      <c r="BO995" s="324"/>
      <c r="BW995" s="325"/>
      <c r="BX995" s="325"/>
      <c r="BY995" s="325"/>
      <c r="BZ995" s="325"/>
      <c r="CA995" s="325"/>
      <c r="CB995" s="325"/>
      <c r="CC995" s="325"/>
      <c r="CD995" s="325"/>
      <c r="CE995" s="325"/>
      <c r="CF995" s="325"/>
      <c r="CG995" s="325"/>
      <c r="CH995" s="325"/>
    </row>
    <row r="996" spans="1:86" s="323" customFormat="1" x14ac:dyDescent="0.25">
      <c r="A996" s="102"/>
      <c r="B996" s="102"/>
      <c r="C996" s="102"/>
      <c r="D996" s="102"/>
      <c r="E996" s="102"/>
      <c r="F996" s="102"/>
      <c r="G996" s="102"/>
      <c r="AH996" s="324"/>
      <c r="AI996" s="324"/>
      <c r="AP996" s="324"/>
      <c r="AQ996" s="324"/>
      <c r="BD996" s="324"/>
      <c r="BE996" s="324"/>
      <c r="BF996" s="324"/>
      <c r="BG996" s="324"/>
      <c r="BH996" s="324"/>
      <c r="BI996" s="324"/>
      <c r="BJ996" s="324"/>
      <c r="BK996" s="324"/>
      <c r="BL996" s="324"/>
      <c r="BM996" s="324"/>
      <c r="BN996" s="324"/>
      <c r="BO996" s="324"/>
      <c r="BW996" s="325"/>
      <c r="BX996" s="325"/>
      <c r="BY996" s="325"/>
      <c r="BZ996" s="325"/>
      <c r="CA996" s="325"/>
      <c r="CB996" s="325"/>
      <c r="CC996" s="325"/>
      <c r="CD996" s="325"/>
      <c r="CE996" s="325"/>
      <c r="CF996" s="325"/>
      <c r="CG996" s="325"/>
      <c r="CH996" s="325"/>
    </row>
    <row r="997" spans="1:86" s="323" customFormat="1" x14ac:dyDescent="0.25">
      <c r="A997" s="102"/>
      <c r="B997" s="102"/>
      <c r="C997" s="102"/>
      <c r="D997" s="102"/>
      <c r="E997" s="102"/>
      <c r="F997" s="102"/>
      <c r="G997" s="102"/>
      <c r="AH997" s="324"/>
      <c r="AI997" s="324"/>
      <c r="AP997" s="324"/>
      <c r="AQ997" s="324"/>
      <c r="BD997" s="324"/>
      <c r="BE997" s="324"/>
      <c r="BF997" s="324"/>
      <c r="BG997" s="324"/>
      <c r="BH997" s="324"/>
      <c r="BI997" s="324"/>
      <c r="BJ997" s="324"/>
      <c r="BK997" s="324"/>
      <c r="BL997" s="324"/>
      <c r="BM997" s="324"/>
      <c r="BN997" s="324"/>
      <c r="BO997" s="324"/>
      <c r="BW997" s="325"/>
      <c r="BX997" s="325"/>
      <c r="BY997" s="325"/>
      <c r="BZ997" s="325"/>
      <c r="CA997" s="325"/>
      <c r="CB997" s="325"/>
      <c r="CC997" s="325"/>
      <c r="CD997" s="325"/>
      <c r="CE997" s="325"/>
      <c r="CF997" s="325"/>
      <c r="CG997" s="325"/>
      <c r="CH997" s="325"/>
    </row>
    <row r="998" spans="1:86" s="323" customFormat="1" x14ac:dyDescent="0.25">
      <c r="A998" s="102"/>
      <c r="B998" s="102"/>
      <c r="C998" s="102"/>
      <c r="D998" s="102"/>
      <c r="E998" s="102"/>
      <c r="F998" s="102"/>
      <c r="G998" s="102"/>
      <c r="AH998" s="324"/>
      <c r="AI998" s="324"/>
      <c r="AP998" s="324"/>
      <c r="AQ998" s="324"/>
      <c r="BD998" s="324"/>
      <c r="BE998" s="324"/>
      <c r="BF998" s="324"/>
      <c r="BG998" s="324"/>
      <c r="BH998" s="324"/>
      <c r="BI998" s="324"/>
      <c r="BJ998" s="324"/>
      <c r="BK998" s="324"/>
      <c r="BL998" s="324"/>
      <c r="BM998" s="324"/>
      <c r="BN998" s="324"/>
      <c r="BO998" s="324"/>
      <c r="BW998" s="325"/>
      <c r="BX998" s="325"/>
      <c r="BY998" s="325"/>
      <c r="BZ998" s="325"/>
      <c r="CA998" s="325"/>
      <c r="CB998" s="325"/>
      <c r="CC998" s="325"/>
      <c r="CD998" s="325"/>
      <c r="CE998" s="325"/>
      <c r="CF998" s="325"/>
      <c r="CG998" s="325"/>
      <c r="CH998" s="325"/>
    </row>
    <row r="999" spans="1:86" s="323" customFormat="1" x14ac:dyDescent="0.25">
      <c r="A999" s="102"/>
      <c r="B999" s="102"/>
      <c r="C999" s="102"/>
      <c r="D999" s="102"/>
      <c r="E999" s="102"/>
      <c r="F999" s="102"/>
      <c r="G999" s="102"/>
      <c r="AH999" s="324"/>
      <c r="AI999" s="324"/>
      <c r="AP999" s="324"/>
      <c r="AQ999" s="324"/>
      <c r="BD999" s="324"/>
      <c r="BE999" s="324"/>
      <c r="BF999" s="324"/>
      <c r="BG999" s="324"/>
      <c r="BH999" s="324"/>
      <c r="BI999" s="324"/>
      <c r="BJ999" s="324"/>
      <c r="BK999" s="324"/>
      <c r="BL999" s="324"/>
      <c r="BM999" s="324"/>
      <c r="BN999" s="324"/>
      <c r="BO999" s="324"/>
      <c r="BW999" s="325"/>
      <c r="BX999" s="325"/>
      <c r="BY999" s="325"/>
      <c r="BZ999" s="325"/>
      <c r="CA999" s="325"/>
      <c r="CB999" s="325"/>
      <c r="CC999" s="325"/>
      <c r="CD999" s="325"/>
      <c r="CE999" s="325"/>
      <c r="CF999" s="325"/>
      <c r="CG999" s="325"/>
      <c r="CH999" s="325"/>
    </row>
    <row r="1000" spans="1:86" s="323" customFormat="1" x14ac:dyDescent="0.25">
      <c r="A1000" s="102"/>
      <c r="B1000" s="102"/>
      <c r="C1000" s="102"/>
      <c r="D1000" s="102"/>
      <c r="E1000" s="102"/>
      <c r="F1000" s="102"/>
      <c r="G1000" s="102"/>
      <c r="AH1000" s="324"/>
      <c r="AI1000" s="324"/>
      <c r="AP1000" s="324"/>
      <c r="AQ1000" s="324"/>
      <c r="BD1000" s="324"/>
      <c r="BE1000" s="324"/>
      <c r="BF1000" s="324"/>
      <c r="BG1000" s="324"/>
      <c r="BH1000" s="324"/>
      <c r="BI1000" s="324"/>
      <c r="BJ1000" s="324"/>
      <c r="BK1000" s="324"/>
      <c r="BL1000" s="324"/>
      <c r="BM1000" s="324"/>
      <c r="BN1000" s="324"/>
      <c r="BO1000" s="324"/>
      <c r="BW1000" s="325"/>
      <c r="BX1000" s="325"/>
      <c r="BY1000" s="325"/>
      <c r="BZ1000" s="325"/>
      <c r="CA1000" s="325"/>
      <c r="CB1000" s="325"/>
      <c r="CC1000" s="325"/>
      <c r="CD1000" s="325"/>
      <c r="CE1000" s="325"/>
      <c r="CF1000" s="325"/>
      <c r="CG1000" s="325"/>
      <c r="CH1000" s="325"/>
    </row>
    <row r="1001" spans="1:86" s="323" customFormat="1" x14ac:dyDescent="0.25">
      <c r="A1001" s="102"/>
      <c r="B1001" s="102"/>
      <c r="C1001" s="102"/>
      <c r="D1001" s="102"/>
      <c r="E1001" s="102"/>
      <c r="F1001" s="102"/>
      <c r="G1001" s="102"/>
      <c r="AH1001" s="324"/>
      <c r="AI1001" s="324"/>
      <c r="AP1001" s="324"/>
      <c r="AQ1001" s="324"/>
      <c r="BD1001" s="324"/>
      <c r="BE1001" s="324"/>
      <c r="BF1001" s="324"/>
      <c r="BG1001" s="324"/>
      <c r="BH1001" s="324"/>
      <c r="BI1001" s="324"/>
      <c r="BJ1001" s="324"/>
      <c r="BK1001" s="324"/>
      <c r="BL1001" s="324"/>
      <c r="BM1001" s="324"/>
      <c r="BN1001" s="324"/>
      <c r="BO1001" s="324"/>
      <c r="BW1001" s="325"/>
      <c r="BX1001" s="325"/>
      <c r="BY1001" s="325"/>
      <c r="BZ1001" s="325"/>
      <c r="CA1001" s="325"/>
      <c r="CB1001" s="325"/>
      <c r="CC1001" s="325"/>
      <c r="CD1001" s="325"/>
      <c r="CE1001" s="325"/>
      <c r="CF1001" s="325"/>
      <c r="CG1001" s="325"/>
      <c r="CH1001" s="325"/>
    </row>
    <row r="1002" spans="1:86" s="323" customFormat="1" x14ac:dyDescent="0.25">
      <c r="A1002" s="102"/>
      <c r="B1002" s="102"/>
      <c r="C1002" s="102"/>
      <c r="D1002" s="102"/>
      <c r="E1002" s="102"/>
      <c r="F1002" s="102"/>
      <c r="G1002" s="102"/>
      <c r="AH1002" s="324"/>
      <c r="AI1002" s="324"/>
      <c r="AP1002" s="324"/>
      <c r="AQ1002" s="324"/>
      <c r="BD1002" s="324"/>
      <c r="BE1002" s="324"/>
      <c r="BF1002" s="324"/>
      <c r="BG1002" s="324"/>
      <c r="BH1002" s="324"/>
      <c r="BI1002" s="324"/>
      <c r="BJ1002" s="324"/>
      <c r="BK1002" s="324"/>
      <c r="BL1002" s="324"/>
      <c r="BM1002" s="324"/>
      <c r="BN1002" s="324"/>
      <c r="BO1002" s="324"/>
      <c r="BW1002" s="325"/>
      <c r="BX1002" s="325"/>
      <c r="BY1002" s="325"/>
      <c r="BZ1002" s="325"/>
      <c r="CA1002" s="325"/>
      <c r="CB1002" s="325"/>
      <c r="CC1002" s="325"/>
      <c r="CD1002" s="325"/>
      <c r="CE1002" s="325"/>
      <c r="CF1002" s="325"/>
      <c r="CG1002" s="325"/>
      <c r="CH1002" s="325"/>
    </row>
    <row r="1003" spans="1:86" s="323" customFormat="1" x14ac:dyDescent="0.25">
      <c r="A1003" s="102"/>
      <c r="B1003" s="102"/>
      <c r="C1003" s="102"/>
      <c r="D1003" s="102"/>
      <c r="E1003" s="102"/>
      <c r="F1003" s="102"/>
      <c r="G1003" s="102"/>
      <c r="AH1003" s="324"/>
      <c r="AI1003" s="324"/>
      <c r="AP1003" s="324"/>
      <c r="AQ1003" s="324"/>
      <c r="BD1003" s="324"/>
      <c r="BE1003" s="324"/>
      <c r="BF1003" s="324"/>
      <c r="BG1003" s="324"/>
      <c r="BH1003" s="324"/>
      <c r="BI1003" s="324"/>
      <c r="BJ1003" s="324"/>
      <c r="BK1003" s="324"/>
      <c r="BL1003" s="324"/>
      <c r="BM1003" s="324"/>
      <c r="BN1003" s="324"/>
      <c r="BO1003" s="324"/>
      <c r="BW1003" s="325"/>
      <c r="BX1003" s="325"/>
      <c r="BY1003" s="325"/>
      <c r="BZ1003" s="325"/>
      <c r="CA1003" s="325"/>
      <c r="CB1003" s="325"/>
      <c r="CC1003" s="325"/>
      <c r="CD1003" s="325"/>
      <c r="CE1003" s="325"/>
      <c r="CF1003" s="325"/>
      <c r="CG1003" s="325"/>
      <c r="CH1003" s="325"/>
    </row>
    <row r="1004" spans="1:86" s="323" customFormat="1" x14ac:dyDescent="0.25">
      <c r="A1004" s="102"/>
      <c r="B1004" s="102"/>
      <c r="C1004" s="102"/>
      <c r="D1004" s="102"/>
      <c r="E1004" s="102"/>
      <c r="F1004" s="102"/>
      <c r="G1004" s="102"/>
      <c r="AH1004" s="324"/>
      <c r="AI1004" s="324"/>
      <c r="AP1004" s="324"/>
      <c r="AQ1004" s="324"/>
      <c r="BD1004" s="324"/>
      <c r="BE1004" s="324"/>
      <c r="BF1004" s="324"/>
      <c r="BG1004" s="324"/>
      <c r="BH1004" s="324"/>
      <c r="BI1004" s="324"/>
      <c r="BJ1004" s="324"/>
      <c r="BK1004" s="324"/>
      <c r="BL1004" s="324"/>
      <c r="BM1004" s="324"/>
      <c r="BN1004" s="324"/>
      <c r="BO1004" s="324"/>
      <c r="BW1004" s="325"/>
      <c r="BX1004" s="325"/>
      <c r="BY1004" s="325"/>
      <c r="BZ1004" s="325"/>
      <c r="CA1004" s="325"/>
      <c r="CB1004" s="325"/>
      <c r="CC1004" s="325"/>
      <c r="CD1004" s="325"/>
      <c r="CE1004" s="325"/>
      <c r="CF1004" s="325"/>
      <c r="CG1004" s="325"/>
      <c r="CH1004" s="325"/>
    </row>
    <row r="1005" spans="1:86" s="323" customFormat="1" x14ac:dyDescent="0.25">
      <c r="A1005" s="102"/>
      <c r="B1005" s="102"/>
      <c r="C1005" s="102"/>
      <c r="D1005" s="102"/>
      <c r="E1005" s="102"/>
      <c r="F1005" s="102"/>
      <c r="G1005" s="102"/>
      <c r="AH1005" s="324"/>
      <c r="AI1005" s="324"/>
      <c r="AP1005" s="324"/>
      <c r="AQ1005" s="324"/>
      <c r="BD1005" s="324"/>
      <c r="BE1005" s="324"/>
      <c r="BF1005" s="324"/>
      <c r="BG1005" s="324"/>
      <c r="BH1005" s="324"/>
      <c r="BI1005" s="324"/>
      <c r="BJ1005" s="324"/>
      <c r="BK1005" s="324"/>
      <c r="BL1005" s="324"/>
      <c r="BM1005" s="324"/>
      <c r="BN1005" s="324"/>
      <c r="BO1005" s="324"/>
      <c r="BW1005" s="325"/>
      <c r="BX1005" s="325"/>
      <c r="BY1005" s="325"/>
      <c r="BZ1005" s="325"/>
      <c r="CA1005" s="325"/>
      <c r="CB1005" s="325"/>
      <c r="CC1005" s="325"/>
      <c r="CD1005" s="325"/>
      <c r="CE1005" s="325"/>
      <c r="CF1005" s="325"/>
      <c r="CG1005" s="325"/>
      <c r="CH1005" s="325"/>
    </row>
    <row r="1006" spans="1:86" s="323" customFormat="1" x14ac:dyDescent="0.25">
      <c r="A1006" s="102"/>
      <c r="B1006" s="102"/>
      <c r="C1006" s="102"/>
      <c r="D1006" s="102"/>
      <c r="E1006" s="102"/>
      <c r="F1006" s="102"/>
      <c r="G1006" s="102"/>
      <c r="AH1006" s="324"/>
      <c r="AI1006" s="324"/>
      <c r="AP1006" s="324"/>
      <c r="AQ1006" s="324"/>
      <c r="BD1006" s="324"/>
      <c r="BE1006" s="324"/>
      <c r="BF1006" s="324"/>
      <c r="BG1006" s="324"/>
      <c r="BH1006" s="324"/>
      <c r="BI1006" s="324"/>
      <c r="BJ1006" s="324"/>
      <c r="BK1006" s="324"/>
      <c r="BL1006" s="324"/>
      <c r="BM1006" s="324"/>
      <c r="BN1006" s="324"/>
      <c r="BO1006" s="324"/>
      <c r="BW1006" s="325"/>
      <c r="BX1006" s="325"/>
      <c r="BY1006" s="325"/>
      <c r="BZ1006" s="325"/>
      <c r="CA1006" s="325"/>
      <c r="CB1006" s="325"/>
      <c r="CC1006" s="325"/>
      <c r="CD1006" s="325"/>
      <c r="CE1006" s="325"/>
      <c r="CF1006" s="325"/>
      <c r="CG1006" s="325"/>
      <c r="CH1006" s="325"/>
    </row>
    <row r="1007" spans="1:86" s="323" customFormat="1" x14ac:dyDescent="0.25">
      <c r="A1007" s="102"/>
      <c r="B1007" s="102"/>
      <c r="C1007" s="102"/>
      <c r="D1007" s="102"/>
      <c r="E1007" s="102"/>
      <c r="F1007" s="102"/>
      <c r="G1007" s="102"/>
      <c r="AH1007" s="324"/>
      <c r="AI1007" s="324"/>
      <c r="AP1007" s="324"/>
      <c r="AQ1007" s="324"/>
      <c r="BD1007" s="324"/>
      <c r="BE1007" s="324"/>
      <c r="BF1007" s="324"/>
      <c r="BG1007" s="324"/>
      <c r="BH1007" s="324"/>
      <c r="BI1007" s="324"/>
      <c r="BJ1007" s="324"/>
      <c r="BK1007" s="324"/>
      <c r="BL1007" s="324"/>
      <c r="BM1007" s="324"/>
      <c r="BN1007" s="324"/>
      <c r="BO1007" s="324"/>
      <c r="BW1007" s="325"/>
      <c r="BX1007" s="325"/>
      <c r="BY1007" s="325"/>
      <c r="BZ1007" s="325"/>
      <c r="CA1007" s="325"/>
      <c r="CB1007" s="325"/>
      <c r="CC1007" s="325"/>
      <c r="CD1007" s="325"/>
      <c r="CE1007" s="325"/>
      <c r="CF1007" s="325"/>
      <c r="CG1007" s="325"/>
      <c r="CH1007" s="325"/>
    </row>
    <row r="1008" spans="1:86" s="323" customFormat="1" x14ac:dyDescent="0.25">
      <c r="A1008" s="102"/>
      <c r="B1008" s="102"/>
      <c r="C1008" s="102"/>
      <c r="D1008" s="102"/>
      <c r="E1008" s="102"/>
      <c r="F1008" s="102"/>
      <c r="G1008" s="102"/>
      <c r="AH1008" s="324"/>
      <c r="AI1008" s="324"/>
      <c r="AP1008" s="324"/>
      <c r="AQ1008" s="324"/>
      <c r="BD1008" s="324"/>
      <c r="BE1008" s="324"/>
      <c r="BF1008" s="324"/>
      <c r="BG1008" s="324"/>
      <c r="BH1008" s="324"/>
      <c r="BI1008" s="324"/>
      <c r="BJ1008" s="324"/>
      <c r="BK1008" s="324"/>
      <c r="BL1008" s="324"/>
      <c r="BM1008" s="324"/>
      <c r="BN1008" s="324"/>
      <c r="BO1008" s="324"/>
      <c r="BW1008" s="325"/>
      <c r="BX1008" s="325"/>
      <c r="BY1008" s="325"/>
      <c r="BZ1008" s="325"/>
      <c r="CA1008" s="325"/>
      <c r="CB1008" s="325"/>
      <c r="CC1008" s="325"/>
      <c r="CD1008" s="325"/>
      <c r="CE1008" s="325"/>
      <c r="CF1008" s="325"/>
      <c r="CG1008" s="325"/>
      <c r="CH1008" s="325"/>
    </row>
    <row r="1009" spans="1:86" s="323" customFormat="1" x14ac:dyDescent="0.25">
      <c r="A1009" s="102"/>
      <c r="B1009" s="102"/>
      <c r="C1009" s="102"/>
      <c r="D1009" s="102"/>
      <c r="E1009" s="102"/>
      <c r="F1009" s="102"/>
      <c r="G1009" s="102"/>
      <c r="AH1009" s="324"/>
      <c r="AI1009" s="324"/>
      <c r="AP1009" s="324"/>
      <c r="AQ1009" s="324"/>
      <c r="BD1009" s="324"/>
      <c r="BE1009" s="324"/>
      <c r="BF1009" s="324"/>
      <c r="BG1009" s="324"/>
      <c r="BH1009" s="324"/>
      <c r="BI1009" s="324"/>
      <c r="BJ1009" s="324"/>
      <c r="BK1009" s="324"/>
      <c r="BL1009" s="324"/>
      <c r="BM1009" s="324"/>
      <c r="BN1009" s="324"/>
      <c r="BO1009" s="324"/>
      <c r="BW1009" s="325"/>
      <c r="BX1009" s="325"/>
      <c r="BY1009" s="325"/>
      <c r="BZ1009" s="325"/>
      <c r="CA1009" s="325"/>
      <c r="CB1009" s="325"/>
      <c r="CC1009" s="325"/>
      <c r="CD1009" s="325"/>
      <c r="CE1009" s="325"/>
      <c r="CF1009" s="325"/>
      <c r="CG1009" s="325"/>
      <c r="CH1009" s="325"/>
    </row>
    <row r="1010" spans="1:86" s="323" customFormat="1" x14ac:dyDescent="0.25">
      <c r="A1010" s="102"/>
      <c r="B1010" s="102"/>
      <c r="C1010" s="102"/>
      <c r="D1010" s="102"/>
      <c r="E1010" s="102"/>
      <c r="F1010" s="102"/>
      <c r="G1010" s="102"/>
      <c r="AH1010" s="324"/>
      <c r="AI1010" s="324"/>
      <c r="AP1010" s="324"/>
      <c r="AQ1010" s="324"/>
      <c r="BD1010" s="324"/>
      <c r="BE1010" s="324"/>
      <c r="BF1010" s="324"/>
      <c r="BG1010" s="324"/>
      <c r="BH1010" s="324"/>
      <c r="BI1010" s="324"/>
      <c r="BJ1010" s="324"/>
      <c r="BK1010" s="324"/>
      <c r="BL1010" s="324"/>
      <c r="BM1010" s="324"/>
      <c r="BN1010" s="324"/>
      <c r="BO1010" s="324"/>
      <c r="BW1010" s="325"/>
      <c r="BX1010" s="325"/>
      <c r="BY1010" s="325"/>
      <c r="BZ1010" s="325"/>
      <c r="CA1010" s="325"/>
      <c r="CB1010" s="325"/>
      <c r="CC1010" s="325"/>
      <c r="CD1010" s="325"/>
      <c r="CE1010" s="325"/>
      <c r="CF1010" s="325"/>
      <c r="CG1010" s="325"/>
      <c r="CH1010" s="325"/>
    </row>
    <row r="1011" spans="1:86" s="323" customFormat="1" x14ac:dyDescent="0.25">
      <c r="A1011" s="102"/>
      <c r="B1011" s="102"/>
      <c r="C1011" s="102"/>
      <c r="D1011" s="102"/>
      <c r="E1011" s="102"/>
      <c r="F1011" s="102"/>
      <c r="G1011" s="102"/>
      <c r="AH1011" s="324"/>
      <c r="AI1011" s="324"/>
      <c r="AP1011" s="324"/>
      <c r="AQ1011" s="324"/>
      <c r="BD1011" s="324"/>
      <c r="BE1011" s="324"/>
      <c r="BF1011" s="324"/>
      <c r="BG1011" s="324"/>
      <c r="BH1011" s="324"/>
      <c r="BI1011" s="324"/>
      <c r="BJ1011" s="324"/>
      <c r="BK1011" s="324"/>
      <c r="BL1011" s="324"/>
      <c r="BM1011" s="324"/>
      <c r="BN1011" s="324"/>
      <c r="BO1011" s="324"/>
      <c r="BW1011" s="325"/>
      <c r="BX1011" s="325"/>
      <c r="BY1011" s="325"/>
      <c r="BZ1011" s="325"/>
      <c r="CA1011" s="325"/>
      <c r="CB1011" s="325"/>
      <c r="CC1011" s="325"/>
      <c r="CD1011" s="325"/>
      <c r="CE1011" s="325"/>
      <c r="CF1011" s="325"/>
      <c r="CG1011" s="325"/>
      <c r="CH1011" s="325"/>
    </row>
    <row r="1012" spans="1:86" s="323" customFormat="1" x14ac:dyDescent="0.25">
      <c r="A1012" s="102"/>
      <c r="B1012" s="102"/>
      <c r="C1012" s="102"/>
      <c r="D1012" s="102"/>
      <c r="E1012" s="102"/>
      <c r="F1012" s="102"/>
      <c r="G1012" s="102"/>
      <c r="AH1012" s="324"/>
      <c r="AI1012" s="324"/>
      <c r="AP1012" s="324"/>
      <c r="AQ1012" s="324"/>
      <c r="BD1012" s="324"/>
      <c r="BE1012" s="324"/>
      <c r="BF1012" s="324"/>
      <c r="BG1012" s="324"/>
      <c r="BH1012" s="324"/>
      <c r="BI1012" s="324"/>
      <c r="BJ1012" s="324"/>
      <c r="BK1012" s="324"/>
      <c r="BL1012" s="324"/>
      <c r="BM1012" s="324"/>
      <c r="BN1012" s="324"/>
      <c r="BO1012" s="324"/>
      <c r="BW1012" s="325"/>
      <c r="BX1012" s="325"/>
      <c r="BY1012" s="325"/>
      <c r="BZ1012" s="325"/>
      <c r="CA1012" s="325"/>
      <c r="CB1012" s="325"/>
      <c r="CC1012" s="325"/>
      <c r="CD1012" s="325"/>
      <c r="CE1012" s="325"/>
      <c r="CF1012" s="325"/>
      <c r="CG1012" s="325"/>
      <c r="CH1012" s="325"/>
    </row>
    <row r="1013" spans="1:86" s="323" customFormat="1" x14ac:dyDescent="0.25">
      <c r="A1013" s="102"/>
      <c r="B1013" s="102"/>
      <c r="C1013" s="102"/>
      <c r="D1013" s="102"/>
      <c r="E1013" s="102"/>
      <c r="F1013" s="102"/>
      <c r="G1013" s="102"/>
      <c r="AH1013" s="324"/>
      <c r="AI1013" s="324"/>
      <c r="AP1013" s="324"/>
      <c r="AQ1013" s="324"/>
      <c r="BD1013" s="324"/>
      <c r="BE1013" s="324"/>
      <c r="BF1013" s="324"/>
      <c r="BG1013" s="324"/>
      <c r="BH1013" s="324"/>
      <c r="BI1013" s="324"/>
      <c r="BJ1013" s="324"/>
      <c r="BK1013" s="324"/>
      <c r="BL1013" s="324"/>
      <c r="BM1013" s="324"/>
      <c r="BN1013" s="324"/>
      <c r="BO1013" s="324"/>
      <c r="BW1013" s="325"/>
      <c r="BX1013" s="325"/>
      <c r="BY1013" s="325"/>
      <c r="BZ1013" s="325"/>
      <c r="CA1013" s="325"/>
      <c r="CB1013" s="325"/>
      <c r="CC1013" s="325"/>
      <c r="CD1013" s="325"/>
      <c r="CE1013" s="325"/>
      <c r="CF1013" s="325"/>
      <c r="CG1013" s="325"/>
      <c r="CH1013" s="325"/>
    </row>
    <row r="1014" spans="1:86" s="323" customFormat="1" x14ac:dyDescent="0.25">
      <c r="A1014" s="102"/>
      <c r="B1014" s="102"/>
      <c r="C1014" s="102"/>
      <c r="D1014" s="102"/>
      <c r="E1014" s="102"/>
      <c r="F1014" s="102"/>
      <c r="G1014" s="102"/>
      <c r="AH1014" s="324"/>
      <c r="AI1014" s="324"/>
      <c r="AP1014" s="324"/>
      <c r="AQ1014" s="324"/>
      <c r="BD1014" s="324"/>
      <c r="BE1014" s="324"/>
      <c r="BF1014" s="324"/>
      <c r="BG1014" s="324"/>
      <c r="BH1014" s="324"/>
      <c r="BI1014" s="324"/>
      <c r="BJ1014" s="324"/>
      <c r="BK1014" s="324"/>
      <c r="BL1014" s="324"/>
      <c r="BM1014" s="324"/>
      <c r="BN1014" s="324"/>
      <c r="BO1014" s="324"/>
      <c r="BW1014" s="325"/>
      <c r="BX1014" s="325"/>
      <c r="BY1014" s="325"/>
      <c r="BZ1014" s="325"/>
      <c r="CA1014" s="325"/>
      <c r="CB1014" s="325"/>
      <c r="CC1014" s="325"/>
      <c r="CD1014" s="325"/>
      <c r="CE1014" s="325"/>
      <c r="CF1014" s="325"/>
      <c r="CG1014" s="325"/>
      <c r="CH1014" s="325"/>
    </row>
    <row r="1015" spans="1:86" s="323" customFormat="1" x14ac:dyDescent="0.25">
      <c r="A1015" s="102"/>
      <c r="B1015" s="102"/>
      <c r="C1015" s="102"/>
      <c r="D1015" s="102"/>
      <c r="E1015" s="102"/>
      <c r="F1015" s="102"/>
      <c r="G1015" s="102"/>
      <c r="AH1015" s="324"/>
      <c r="AI1015" s="324"/>
      <c r="AP1015" s="324"/>
      <c r="AQ1015" s="324"/>
      <c r="BD1015" s="324"/>
      <c r="BE1015" s="324"/>
      <c r="BF1015" s="324"/>
      <c r="BG1015" s="324"/>
      <c r="BH1015" s="324"/>
      <c r="BI1015" s="324"/>
      <c r="BJ1015" s="324"/>
      <c r="BK1015" s="324"/>
      <c r="BL1015" s="324"/>
      <c r="BM1015" s="324"/>
      <c r="BN1015" s="324"/>
      <c r="BO1015" s="324"/>
      <c r="BW1015" s="325"/>
      <c r="BX1015" s="325"/>
      <c r="BY1015" s="325"/>
      <c r="BZ1015" s="325"/>
      <c r="CA1015" s="325"/>
      <c r="CB1015" s="325"/>
      <c r="CC1015" s="325"/>
      <c r="CD1015" s="325"/>
      <c r="CE1015" s="325"/>
      <c r="CF1015" s="325"/>
      <c r="CG1015" s="325"/>
      <c r="CH1015" s="325"/>
    </row>
    <row r="1016" spans="1:86" s="323" customFormat="1" x14ac:dyDescent="0.25">
      <c r="A1016" s="102"/>
      <c r="B1016" s="102"/>
      <c r="C1016" s="102"/>
      <c r="D1016" s="102"/>
      <c r="E1016" s="102"/>
      <c r="F1016" s="102"/>
      <c r="G1016" s="102"/>
      <c r="AH1016" s="324"/>
      <c r="AI1016" s="324"/>
      <c r="AP1016" s="324"/>
      <c r="AQ1016" s="324"/>
      <c r="BD1016" s="324"/>
      <c r="BE1016" s="324"/>
      <c r="BF1016" s="324"/>
      <c r="BG1016" s="324"/>
      <c r="BH1016" s="324"/>
      <c r="BI1016" s="324"/>
      <c r="BJ1016" s="324"/>
      <c r="BK1016" s="324"/>
      <c r="BL1016" s="324"/>
      <c r="BM1016" s="324"/>
      <c r="BN1016" s="324"/>
      <c r="BO1016" s="324"/>
      <c r="BW1016" s="325"/>
      <c r="BX1016" s="325"/>
      <c r="BY1016" s="325"/>
      <c r="BZ1016" s="325"/>
      <c r="CA1016" s="325"/>
      <c r="CB1016" s="325"/>
      <c r="CC1016" s="325"/>
      <c r="CD1016" s="325"/>
      <c r="CE1016" s="325"/>
      <c r="CF1016" s="325"/>
      <c r="CG1016" s="325"/>
      <c r="CH1016" s="325"/>
    </row>
    <row r="1017" spans="1:86" s="323" customFormat="1" x14ac:dyDescent="0.25">
      <c r="A1017" s="102"/>
      <c r="B1017" s="102"/>
      <c r="C1017" s="102"/>
      <c r="D1017" s="102"/>
      <c r="E1017" s="102"/>
      <c r="F1017" s="102"/>
      <c r="G1017" s="102"/>
      <c r="AH1017" s="324"/>
      <c r="AI1017" s="324"/>
      <c r="AP1017" s="324"/>
      <c r="AQ1017" s="324"/>
      <c r="BD1017" s="324"/>
      <c r="BE1017" s="324"/>
      <c r="BF1017" s="324"/>
      <c r="BG1017" s="324"/>
      <c r="BH1017" s="324"/>
      <c r="BI1017" s="324"/>
      <c r="BJ1017" s="324"/>
      <c r="BK1017" s="324"/>
      <c r="BL1017" s="324"/>
      <c r="BM1017" s="324"/>
      <c r="BN1017" s="324"/>
      <c r="BO1017" s="324"/>
      <c r="BW1017" s="325"/>
      <c r="BX1017" s="325"/>
      <c r="BY1017" s="325"/>
      <c r="BZ1017" s="325"/>
      <c r="CA1017" s="325"/>
      <c r="CB1017" s="325"/>
      <c r="CC1017" s="325"/>
      <c r="CD1017" s="325"/>
      <c r="CE1017" s="325"/>
      <c r="CF1017" s="325"/>
      <c r="CG1017" s="325"/>
      <c r="CH1017" s="325"/>
    </row>
    <row r="1018" spans="1:86" s="323" customFormat="1" x14ac:dyDescent="0.25">
      <c r="A1018" s="102"/>
      <c r="B1018" s="102"/>
      <c r="C1018" s="102"/>
      <c r="D1018" s="102"/>
      <c r="E1018" s="102"/>
      <c r="F1018" s="102"/>
      <c r="G1018" s="102"/>
      <c r="AH1018" s="324"/>
      <c r="AI1018" s="324"/>
      <c r="AP1018" s="324"/>
      <c r="AQ1018" s="324"/>
      <c r="BD1018" s="324"/>
      <c r="BE1018" s="324"/>
      <c r="BF1018" s="324"/>
      <c r="BG1018" s="324"/>
      <c r="BH1018" s="324"/>
      <c r="BI1018" s="324"/>
      <c r="BJ1018" s="324"/>
      <c r="BK1018" s="324"/>
      <c r="BL1018" s="324"/>
      <c r="BM1018" s="324"/>
      <c r="BN1018" s="324"/>
      <c r="BO1018" s="324"/>
      <c r="BW1018" s="325"/>
      <c r="BX1018" s="325"/>
      <c r="BY1018" s="325"/>
      <c r="BZ1018" s="325"/>
      <c r="CA1018" s="325"/>
      <c r="CB1018" s="325"/>
      <c r="CC1018" s="325"/>
      <c r="CD1018" s="325"/>
      <c r="CE1018" s="325"/>
      <c r="CF1018" s="325"/>
      <c r="CG1018" s="325"/>
      <c r="CH1018" s="325"/>
    </row>
    <row r="1019" spans="1:86" s="323" customFormat="1" x14ac:dyDescent="0.25">
      <c r="A1019" s="102"/>
      <c r="B1019" s="102"/>
      <c r="C1019" s="102"/>
      <c r="D1019" s="102"/>
      <c r="E1019" s="102"/>
      <c r="F1019" s="102"/>
      <c r="G1019" s="102"/>
      <c r="AH1019" s="324"/>
      <c r="AI1019" s="324"/>
      <c r="AP1019" s="324"/>
      <c r="AQ1019" s="324"/>
      <c r="BD1019" s="324"/>
      <c r="BE1019" s="324"/>
      <c r="BF1019" s="324"/>
      <c r="BG1019" s="324"/>
      <c r="BH1019" s="324"/>
      <c r="BI1019" s="324"/>
      <c r="BJ1019" s="324"/>
      <c r="BK1019" s="324"/>
      <c r="BL1019" s="324"/>
      <c r="BM1019" s="324"/>
      <c r="BN1019" s="324"/>
      <c r="BO1019" s="324"/>
      <c r="BW1019" s="325"/>
      <c r="BX1019" s="325"/>
      <c r="BY1019" s="325"/>
      <c r="BZ1019" s="325"/>
      <c r="CA1019" s="325"/>
      <c r="CB1019" s="325"/>
      <c r="CC1019" s="325"/>
      <c r="CD1019" s="325"/>
      <c r="CE1019" s="325"/>
      <c r="CF1019" s="325"/>
      <c r="CG1019" s="325"/>
      <c r="CH1019" s="325"/>
    </row>
    <row r="1020" spans="1:86" s="323" customFormat="1" x14ac:dyDescent="0.25">
      <c r="A1020" s="102"/>
      <c r="B1020" s="102"/>
      <c r="C1020" s="102"/>
      <c r="D1020" s="102"/>
      <c r="E1020" s="102"/>
      <c r="F1020" s="102"/>
      <c r="G1020" s="102"/>
      <c r="AH1020" s="324"/>
      <c r="AI1020" s="324"/>
      <c r="AP1020" s="324"/>
      <c r="AQ1020" s="324"/>
      <c r="BD1020" s="324"/>
      <c r="BE1020" s="324"/>
      <c r="BF1020" s="324"/>
      <c r="BG1020" s="324"/>
      <c r="BH1020" s="324"/>
      <c r="BI1020" s="324"/>
      <c r="BJ1020" s="324"/>
      <c r="BK1020" s="324"/>
      <c r="BL1020" s="324"/>
      <c r="BM1020" s="324"/>
      <c r="BN1020" s="324"/>
      <c r="BO1020" s="324"/>
      <c r="BW1020" s="325"/>
      <c r="BX1020" s="325"/>
      <c r="BY1020" s="325"/>
      <c r="BZ1020" s="325"/>
      <c r="CA1020" s="325"/>
      <c r="CB1020" s="325"/>
      <c r="CC1020" s="325"/>
      <c r="CD1020" s="325"/>
      <c r="CE1020" s="325"/>
      <c r="CF1020" s="325"/>
      <c r="CG1020" s="325"/>
      <c r="CH1020" s="325"/>
    </row>
    <row r="1021" spans="1:86" s="323" customFormat="1" x14ac:dyDescent="0.25">
      <c r="A1021" s="102"/>
      <c r="B1021" s="102"/>
      <c r="C1021" s="102"/>
      <c r="D1021" s="102"/>
      <c r="E1021" s="102"/>
      <c r="F1021" s="102"/>
      <c r="G1021" s="102"/>
      <c r="AH1021" s="324"/>
      <c r="AI1021" s="324"/>
      <c r="AP1021" s="324"/>
      <c r="AQ1021" s="324"/>
      <c r="BD1021" s="324"/>
      <c r="BE1021" s="324"/>
      <c r="BF1021" s="324"/>
      <c r="BG1021" s="324"/>
      <c r="BH1021" s="324"/>
      <c r="BI1021" s="324"/>
      <c r="BJ1021" s="324"/>
      <c r="BK1021" s="324"/>
      <c r="BL1021" s="324"/>
      <c r="BM1021" s="324"/>
      <c r="BN1021" s="324"/>
      <c r="BO1021" s="324"/>
      <c r="BW1021" s="325"/>
      <c r="BX1021" s="325"/>
      <c r="BY1021" s="325"/>
      <c r="BZ1021" s="325"/>
      <c r="CA1021" s="325"/>
      <c r="CB1021" s="325"/>
      <c r="CC1021" s="325"/>
      <c r="CD1021" s="325"/>
      <c r="CE1021" s="325"/>
      <c r="CF1021" s="325"/>
      <c r="CG1021" s="325"/>
      <c r="CH1021" s="325"/>
    </row>
    <row r="1022" spans="1:86" s="323" customFormat="1" x14ac:dyDescent="0.25">
      <c r="A1022" s="102"/>
      <c r="B1022" s="102"/>
      <c r="C1022" s="102"/>
      <c r="D1022" s="102"/>
      <c r="E1022" s="102"/>
      <c r="F1022" s="102"/>
      <c r="G1022" s="102"/>
      <c r="AH1022" s="324"/>
      <c r="AI1022" s="324"/>
      <c r="AP1022" s="324"/>
      <c r="AQ1022" s="324"/>
      <c r="BD1022" s="324"/>
      <c r="BE1022" s="324"/>
      <c r="BF1022" s="324"/>
      <c r="BG1022" s="324"/>
      <c r="BH1022" s="324"/>
      <c r="BI1022" s="324"/>
      <c r="BJ1022" s="324"/>
      <c r="BK1022" s="324"/>
      <c r="BL1022" s="324"/>
      <c r="BM1022" s="324"/>
      <c r="BN1022" s="324"/>
      <c r="BO1022" s="324"/>
      <c r="BW1022" s="325"/>
      <c r="BX1022" s="325"/>
      <c r="BY1022" s="325"/>
      <c r="BZ1022" s="325"/>
      <c r="CA1022" s="325"/>
      <c r="CB1022" s="325"/>
      <c r="CC1022" s="325"/>
      <c r="CD1022" s="325"/>
      <c r="CE1022" s="325"/>
      <c r="CF1022" s="325"/>
      <c r="CG1022" s="325"/>
      <c r="CH1022" s="325"/>
    </row>
    <row r="1023" spans="1:86" s="323" customFormat="1" x14ac:dyDescent="0.25">
      <c r="A1023" s="102"/>
      <c r="B1023" s="102"/>
      <c r="C1023" s="102"/>
      <c r="D1023" s="102"/>
      <c r="E1023" s="102"/>
      <c r="F1023" s="102"/>
      <c r="G1023" s="102"/>
      <c r="AH1023" s="324"/>
      <c r="AI1023" s="324"/>
      <c r="AP1023" s="324"/>
      <c r="AQ1023" s="324"/>
      <c r="BD1023" s="324"/>
      <c r="BE1023" s="324"/>
      <c r="BF1023" s="324"/>
      <c r="BG1023" s="324"/>
      <c r="BH1023" s="324"/>
      <c r="BI1023" s="324"/>
      <c r="BJ1023" s="324"/>
      <c r="BK1023" s="324"/>
      <c r="BL1023" s="324"/>
      <c r="BM1023" s="324"/>
      <c r="BN1023" s="324"/>
      <c r="BO1023" s="324"/>
      <c r="BW1023" s="325"/>
      <c r="BX1023" s="325"/>
      <c r="BY1023" s="325"/>
      <c r="BZ1023" s="325"/>
      <c r="CA1023" s="325"/>
      <c r="CB1023" s="325"/>
      <c r="CC1023" s="325"/>
      <c r="CD1023" s="325"/>
      <c r="CE1023" s="325"/>
      <c r="CF1023" s="325"/>
      <c r="CG1023" s="325"/>
      <c r="CH1023" s="325"/>
    </row>
    <row r="1024" spans="1:86" s="323" customFormat="1" x14ac:dyDescent="0.25">
      <c r="A1024" s="102"/>
      <c r="B1024" s="102"/>
      <c r="C1024" s="102"/>
      <c r="D1024" s="102"/>
      <c r="E1024" s="102"/>
      <c r="F1024" s="102"/>
      <c r="G1024" s="102"/>
      <c r="AH1024" s="324"/>
      <c r="AI1024" s="324"/>
      <c r="AP1024" s="324"/>
      <c r="AQ1024" s="324"/>
      <c r="BD1024" s="324"/>
      <c r="BE1024" s="324"/>
      <c r="BF1024" s="324"/>
      <c r="BG1024" s="324"/>
      <c r="BH1024" s="324"/>
      <c r="BI1024" s="324"/>
      <c r="BJ1024" s="324"/>
      <c r="BK1024" s="324"/>
      <c r="BL1024" s="324"/>
      <c r="BM1024" s="324"/>
      <c r="BN1024" s="324"/>
      <c r="BO1024" s="324"/>
      <c r="BW1024" s="325"/>
      <c r="BX1024" s="325"/>
      <c r="BY1024" s="325"/>
      <c r="BZ1024" s="325"/>
      <c r="CA1024" s="325"/>
      <c r="CB1024" s="325"/>
      <c r="CC1024" s="325"/>
      <c r="CD1024" s="325"/>
      <c r="CE1024" s="325"/>
      <c r="CF1024" s="325"/>
      <c r="CG1024" s="325"/>
      <c r="CH1024" s="325"/>
    </row>
    <row r="1025" spans="1:86" s="323" customFormat="1" x14ac:dyDescent="0.25">
      <c r="A1025" s="102"/>
      <c r="B1025" s="102"/>
      <c r="C1025" s="102"/>
      <c r="D1025" s="102"/>
      <c r="E1025" s="102"/>
      <c r="F1025" s="102"/>
      <c r="G1025" s="102"/>
      <c r="AH1025" s="324"/>
      <c r="AI1025" s="324"/>
      <c r="AP1025" s="324"/>
      <c r="AQ1025" s="324"/>
      <c r="BD1025" s="324"/>
      <c r="BE1025" s="324"/>
      <c r="BF1025" s="324"/>
      <c r="BG1025" s="324"/>
      <c r="BH1025" s="324"/>
      <c r="BI1025" s="324"/>
      <c r="BJ1025" s="324"/>
      <c r="BK1025" s="324"/>
      <c r="BL1025" s="324"/>
      <c r="BM1025" s="324"/>
      <c r="BN1025" s="324"/>
      <c r="BO1025" s="324"/>
      <c r="BW1025" s="325"/>
      <c r="BX1025" s="325"/>
      <c r="BY1025" s="325"/>
      <c r="BZ1025" s="325"/>
      <c r="CA1025" s="325"/>
      <c r="CB1025" s="325"/>
      <c r="CC1025" s="325"/>
      <c r="CD1025" s="325"/>
      <c r="CE1025" s="325"/>
      <c r="CF1025" s="325"/>
      <c r="CG1025" s="325"/>
      <c r="CH1025" s="325"/>
    </row>
    <row r="1026" spans="1:86" s="323" customFormat="1" x14ac:dyDescent="0.25">
      <c r="A1026" s="102"/>
      <c r="B1026" s="102"/>
      <c r="C1026" s="102"/>
      <c r="D1026" s="102"/>
      <c r="E1026" s="102"/>
      <c r="F1026" s="102"/>
      <c r="G1026" s="102"/>
      <c r="AH1026" s="324"/>
      <c r="AI1026" s="324"/>
      <c r="AP1026" s="324"/>
      <c r="AQ1026" s="324"/>
      <c r="BD1026" s="324"/>
      <c r="BE1026" s="324"/>
      <c r="BF1026" s="324"/>
      <c r="BG1026" s="324"/>
      <c r="BH1026" s="324"/>
      <c r="BI1026" s="324"/>
      <c r="BJ1026" s="324"/>
      <c r="BK1026" s="324"/>
      <c r="BL1026" s="324"/>
      <c r="BM1026" s="324"/>
      <c r="BN1026" s="324"/>
      <c r="BO1026" s="324"/>
      <c r="BW1026" s="325"/>
      <c r="BX1026" s="325"/>
      <c r="BY1026" s="325"/>
      <c r="BZ1026" s="325"/>
      <c r="CA1026" s="325"/>
      <c r="CB1026" s="325"/>
      <c r="CC1026" s="325"/>
      <c r="CD1026" s="325"/>
      <c r="CE1026" s="325"/>
      <c r="CF1026" s="325"/>
      <c r="CG1026" s="325"/>
      <c r="CH1026" s="325"/>
    </row>
    <row r="1027" spans="1:86" s="323" customFormat="1" x14ac:dyDescent="0.25">
      <c r="A1027" s="102"/>
      <c r="B1027" s="102"/>
      <c r="C1027" s="102"/>
      <c r="D1027" s="102"/>
      <c r="E1027" s="102"/>
      <c r="F1027" s="102"/>
      <c r="G1027" s="102"/>
      <c r="AH1027" s="324"/>
      <c r="AI1027" s="324"/>
      <c r="AP1027" s="324"/>
      <c r="AQ1027" s="324"/>
      <c r="BD1027" s="324"/>
      <c r="BE1027" s="324"/>
      <c r="BF1027" s="324"/>
      <c r="BG1027" s="324"/>
      <c r="BH1027" s="324"/>
      <c r="BI1027" s="324"/>
      <c r="BJ1027" s="324"/>
      <c r="BK1027" s="324"/>
      <c r="BL1027" s="324"/>
      <c r="BM1027" s="324"/>
      <c r="BN1027" s="324"/>
      <c r="BO1027" s="324"/>
      <c r="BW1027" s="325"/>
      <c r="BX1027" s="325"/>
      <c r="BY1027" s="325"/>
      <c r="BZ1027" s="325"/>
      <c r="CA1027" s="325"/>
      <c r="CB1027" s="325"/>
      <c r="CC1027" s="325"/>
      <c r="CD1027" s="325"/>
      <c r="CE1027" s="325"/>
      <c r="CF1027" s="325"/>
      <c r="CG1027" s="325"/>
      <c r="CH1027" s="325"/>
    </row>
    <row r="1028" spans="1:86" s="323" customFormat="1" x14ac:dyDescent="0.25">
      <c r="A1028" s="102"/>
      <c r="B1028" s="102"/>
      <c r="C1028" s="102"/>
      <c r="D1028" s="102"/>
      <c r="E1028" s="102"/>
      <c r="F1028" s="102"/>
      <c r="G1028" s="102"/>
      <c r="AH1028" s="324"/>
      <c r="AI1028" s="324"/>
      <c r="AP1028" s="324"/>
      <c r="AQ1028" s="324"/>
      <c r="BD1028" s="324"/>
      <c r="BE1028" s="324"/>
      <c r="BF1028" s="324"/>
      <c r="BG1028" s="324"/>
      <c r="BH1028" s="324"/>
      <c r="BI1028" s="324"/>
      <c r="BJ1028" s="324"/>
      <c r="BK1028" s="324"/>
      <c r="BL1028" s="324"/>
      <c r="BM1028" s="324"/>
      <c r="BN1028" s="324"/>
      <c r="BO1028" s="324"/>
      <c r="BW1028" s="325"/>
      <c r="BX1028" s="325"/>
      <c r="BY1028" s="325"/>
      <c r="BZ1028" s="325"/>
      <c r="CA1028" s="325"/>
      <c r="CB1028" s="325"/>
      <c r="CC1028" s="325"/>
      <c r="CD1028" s="325"/>
      <c r="CE1028" s="325"/>
      <c r="CF1028" s="325"/>
      <c r="CG1028" s="325"/>
      <c r="CH1028" s="325"/>
    </row>
    <row r="1029" spans="1:86" s="323" customFormat="1" x14ac:dyDescent="0.25">
      <c r="A1029" s="102"/>
      <c r="B1029" s="102"/>
      <c r="C1029" s="102"/>
      <c r="D1029" s="102"/>
      <c r="E1029" s="102"/>
      <c r="F1029" s="102"/>
      <c r="G1029" s="102"/>
      <c r="AH1029" s="324"/>
      <c r="AI1029" s="324"/>
      <c r="AP1029" s="324"/>
      <c r="AQ1029" s="324"/>
      <c r="BD1029" s="324"/>
      <c r="BE1029" s="324"/>
      <c r="BF1029" s="324"/>
      <c r="BG1029" s="324"/>
      <c r="BH1029" s="324"/>
      <c r="BI1029" s="324"/>
      <c r="BJ1029" s="324"/>
      <c r="BK1029" s="324"/>
      <c r="BL1029" s="324"/>
      <c r="BM1029" s="324"/>
      <c r="BN1029" s="324"/>
      <c r="BO1029" s="324"/>
      <c r="BW1029" s="325"/>
      <c r="BX1029" s="325"/>
      <c r="BY1029" s="325"/>
      <c r="BZ1029" s="325"/>
      <c r="CA1029" s="325"/>
      <c r="CB1029" s="325"/>
      <c r="CC1029" s="325"/>
      <c r="CD1029" s="325"/>
      <c r="CE1029" s="325"/>
      <c r="CF1029" s="325"/>
      <c r="CG1029" s="325"/>
      <c r="CH1029" s="325"/>
    </row>
    <row r="1030" spans="1:86" s="323" customFormat="1" x14ac:dyDescent="0.25">
      <c r="A1030" s="102"/>
      <c r="B1030" s="102"/>
      <c r="C1030" s="102"/>
      <c r="D1030" s="102"/>
      <c r="E1030" s="102"/>
      <c r="F1030" s="102"/>
      <c r="G1030" s="102"/>
      <c r="AH1030" s="324"/>
      <c r="AI1030" s="324"/>
      <c r="AP1030" s="324"/>
      <c r="AQ1030" s="324"/>
      <c r="BD1030" s="324"/>
      <c r="BE1030" s="324"/>
      <c r="BF1030" s="324"/>
      <c r="BG1030" s="324"/>
      <c r="BH1030" s="324"/>
      <c r="BI1030" s="324"/>
      <c r="BJ1030" s="324"/>
      <c r="BK1030" s="324"/>
      <c r="BL1030" s="324"/>
      <c r="BM1030" s="324"/>
      <c r="BN1030" s="324"/>
      <c r="BO1030" s="324"/>
      <c r="BW1030" s="325"/>
      <c r="BX1030" s="325"/>
      <c r="BY1030" s="325"/>
      <c r="BZ1030" s="325"/>
      <c r="CA1030" s="325"/>
      <c r="CB1030" s="325"/>
      <c r="CC1030" s="325"/>
      <c r="CD1030" s="325"/>
      <c r="CE1030" s="325"/>
      <c r="CF1030" s="325"/>
      <c r="CG1030" s="325"/>
      <c r="CH1030" s="325"/>
    </row>
    <row r="1031" spans="1:86" s="323" customFormat="1" x14ac:dyDescent="0.25">
      <c r="A1031" s="102"/>
      <c r="B1031" s="102"/>
      <c r="C1031" s="102"/>
      <c r="D1031" s="102"/>
      <c r="E1031" s="102"/>
      <c r="F1031" s="102"/>
      <c r="G1031" s="102"/>
      <c r="AH1031" s="324"/>
      <c r="AI1031" s="324"/>
      <c r="AP1031" s="324"/>
      <c r="AQ1031" s="324"/>
      <c r="BD1031" s="324"/>
      <c r="BE1031" s="324"/>
      <c r="BF1031" s="324"/>
      <c r="BG1031" s="324"/>
      <c r="BH1031" s="324"/>
      <c r="BI1031" s="324"/>
      <c r="BJ1031" s="324"/>
      <c r="BK1031" s="324"/>
      <c r="BL1031" s="324"/>
      <c r="BM1031" s="324"/>
      <c r="BN1031" s="324"/>
      <c r="BO1031" s="324"/>
      <c r="BW1031" s="325"/>
      <c r="BX1031" s="325"/>
      <c r="BY1031" s="325"/>
      <c r="BZ1031" s="325"/>
      <c r="CA1031" s="325"/>
      <c r="CB1031" s="325"/>
      <c r="CC1031" s="325"/>
      <c r="CD1031" s="325"/>
      <c r="CE1031" s="325"/>
      <c r="CF1031" s="325"/>
      <c r="CG1031" s="325"/>
      <c r="CH1031" s="325"/>
    </row>
    <row r="1032" spans="1:86" s="323" customFormat="1" x14ac:dyDescent="0.25">
      <c r="A1032" s="102"/>
      <c r="B1032" s="102"/>
      <c r="C1032" s="102"/>
      <c r="D1032" s="102"/>
      <c r="E1032" s="102"/>
      <c r="F1032" s="102"/>
      <c r="G1032" s="102"/>
      <c r="AH1032" s="324"/>
      <c r="AI1032" s="324"/>
      <c r="AP1032" s="324"/>
      <c r="AQ1032" s="324"/>
      <c r="BD1032" s="324"/>
      <c r="BE1032" s="324"/>
      <c r="BF1032" s="324"/>
      <c r="BG1032" s="324"/>
      <c r="BH1032" s="324"/>
      <c r="BI1032" s="324"/>
      <c r="BJ1032" s="324"/>
      <c r="BK1032" s="324"/>
      <c r="BL1032" s="324"/>
      <c r="BM1032" s="324"/>
      <c r="BN1032" s="324"/>
      <c r="BO1032" s="324"/>
      <c r="BW1032" s="325"/>
      <c r="BX1032" s="325"/>
      <c r="BY1032" s="325"/>
      <c r="BZ1032" s="325"/>
      <c r="CA1032" s="325"/>
      <c r="CB1032" s="325"/>
      <c r="CC1032" s="325"/>
      <c r="CD1032" s="325"/>
      <c r="CE1032" s="325"/>
      <c r="CF1032" s="325"/>
      <c r="CG1032" s="325"/>
      <c r="CH1032" s="325"/>
    </row>
    <row r="1033" spans="1:86" s="323" customFormat="1" x14ac:dyDescent="0.25">
      <c r="A1033" s="102"/>
      <c r="B1033" s="102"/>
      <c r="C1033" s="102"/>
      <c r="D1033" s="102"/>
      <c r="E1033" s="102"/>
      <c r="F1033" s="102"/>
      <c r="G1033" s="102"/>
      <c r="AH1033" s="324"/>
      <c r="AI1033" s="324"/>
      <c r="AP1033" s="324"/>
      <c r="AQ1033" s="324"/>
      <c r="BD1033" s="324"/>
      <c r="BE1033" s="324"/>
      <c r="BF1033" s="324"/>
      <c r="BG1033" s="324"/>
      <c r="BH1033" s="324"/>
      <c r="BI1033" s="324"/>
      <c r="BJ1033" s="324"/>
      <c r="BK1033" s="324"/>
      <c r="BL1033" s="324"/>
      <c r="BM1033" s="324"/>
      <c r="BN1033" s="324"/>
      <c r="BO1033" s="324"/>
      <c r="BW1033" s="325"/>
      <c r="BX1033" s="325"/>
      <c r="BY1033" s="325"/>
      <c r="BZ1033" s="325"/>
      <c r="CA1033" s="325"/>
      <c r="CB1033" s="325"/>
      <c r="CC1033" s="325"/>
      <c r="CD1033" s="325"/>
      <c r="CE1033" s="325"/>
      <c r="CF1033" s="325"/>
      <c r="CG1033" s="325"/>
      <c r="CH1033" s="325"/>
    </row>
    <row r="1034" spans="1:86" s="323" customFormat="1" x14ac:dyDescent="0.25">
      <c r="A1034" s="102"/>
      <c r="B1034" s="102"/>
      <c r="C1034" s="102"/>
      <c r="D1034" s="102"/>
      <c r="E1034" s="102"/>
      <c r="F1034" s="102"/>
      <c r="G1034" s="102"/>
      <c r="AH1034" s="324"/>
      <c r="AI1034" s="324"/>
      <c r="AP1034" s="324"/>
      <c r="AQ1034" s="324"/>
      <c r="BD1034" s="324"/>
      <c r="BE1034" s="324"/>
      <c r="BF1034" s="324"/>
      <c r="BG1034" s="324"/>
      <c r="BH1034" s="324"/>
      <c r="BI1034" s="324"/>
      <c r="BJ1034" s="324"/>
      <c r="BK1034" s="324"/>
      <c r="BL1034" s="324"/>
      <c r="BM1034" s="324"/>
      <c r="BN1034" s="324"/>
      <c r="BO1034" s="324"/>
      <c r="BW1034" s="325"/>
      <c r="BX1034" s="325"/>
      <c r="BY1034" s="325"/>
      <c r="BZ1034" s="325"/>
      <c r="CA1034" s="325"/>
      <c r="CB1034" s="325"/>
      <c r="CC1034" s="325"/>
      <c r="CD1034" s="325"/>
      <c r="CE1034" s="325"/>
      <c r="CF1034" s="325"/>
      <c r="CG1034" s="325"/>
      <c r="CH1034" s="325"/>
    </row>
    <row r="1035" spans="1:86" s="323" customFormat="1" x14ac:dyDescent="0.25">
      <c r="A1035" s="102"/>
      <c r="B1035" s="102"/>
      <c r="C1035" s="102"/>
      <c r="D1035" s="102"/>
      <c r="E1035" s="102"/>
      <c r="F1035" s="102"/>
      <c r="G1035" s="102"/>
      <c r="AH1035" s="324"/>
      <c r="AI1035" s="324"/>
      <c r="AP1035" s="324"/>
      <c r="AQ1035" s="324"/>
      <c r="BD1035" s="324"/>
      <c r="BE1035" s="324"/>
      <c r="BF1035" s="324"/>
      <c r="BG1035" s="324"/>
      <c r="BH1035" s="324"/>
      <c r="BI1035" s="324"/>
      <c r="BJ1035" s="324"/>
      <c r="BK1035" s="324"/>
      <c r="BL1035" s="324"/>
      <c r="BM1035" s="324"/>
      <c r="BN1035" s="324"/>
      <c r="BO1035" s="324"/>
      <c r="BW1035" s="325"/>
      <c r="BX1035" s="325"/>
      <c r="BY1035" s="325"/>
      <c r="BZ1035" s="325"/>
      <c r="CA1035" s="325"/>
      <c r="CB1035" s="325"/>
      <c r="CC1035" s="325"/>
      <c r="CD1035" s="325"/>
      <c r="CE1035" s="325"/>
      <c r="CF1035" s="325"/>
      <c r="CG1035" s="325"/>
      <c r="CH1035" s="325"/>
    </row>
    <row r="1036" spans="1:86" s="323" customFormat="1" x14ac:dyDescent="0.25">
      <c r="A1036" s="102"/>
      <c r="B1036" s="102"/>
      <c r="C1036" s="102"/>
      <c r="D1036" s="102"/>
      <c r="E1036" s="102"/>
      <c r="F1036" s="102"/>
      <c r="G1036" s="102"/>
      <c r="AH1036" s="324"/>
      <c r="AI1036" s="324"/>
      <c r="AP1036" s="324"/>
      <c r="AQ1036" s="324"/>
      <c r="BD1036" s="324"/>
      <c r="BE1036" s="324"/>
      <c r="BF1036" s="324"/>
      <c r="BG1036" s="324"/>
      <c r="BH1036" s="324"/>
      <c r="BI1036" s="324"/>
      <c r="BJ1036" s="324"/>
      <c r="BK1036" s="324"/>
      <c r="BL1036" s="324"/>
      <c r="BM1036" s="324"/>
      <c r="BN1036" s="324"/>
      <c r="BO1036" s="324"/>
      <c r="BW1036" s="325"/>
      <c r="BX1036" s="325"/>
      <c r="BY1036" s="325"/>
      <c r="BZ1036" s="325"/>
      <c r="CA1036" s="325"/>
      <c r="CB1036" s="325"/>
      <c r="CC1036" s="325"/>
      <c r="CD1036" s="325"/>
      <c r="CE1036" s="325"/>
      <c r="CF1036" s="325"/>
      <c r="CG1036" s="325"/>
      <c r="CH1036" s="325"/>
    </row>
    <row r="1037" spans="1:86" s="323" customFormat="1" x14ac:dyDescent="0.25">
      <c r="A1037" s="102"/>
      <c r="B1037" s="102"/>
      <c r="C1037" s="102"/>
      <c r="D1037" s="102"/>
      <c r="E1037" s="102"/>
      <c r="F1037" s="102"/>
      <c r="G1037" s="102"/>
      <c r="AH1037" s="324"/>
      <c r="AI1037" s="324"/>
      <c r="AP1037" s="324"/>
      <c r="AQ1037" s="324"/>
      <c r="BD1037" s="324"/>
      <c r="BE1037" s="324"/>
      <c r="BF1037" s="324"/>
      <c r="BG1037" s="324"/>
      <c r="BH1037" s="324"/>
      <c r="BI1037" s="324"/>
      <c r="BJ1037" s="324"/>
      <c r="BK1037" s="324"/>
      <c r="BL1037" s="324"/>
      <c r="BM1037" s="324"/>
      <c r="BN1037" s="324"/>
      <c r="BO1037" s="324"/>
      <c r="BW1037" s="325"/>
      <c r="BX1037" s="325"/>
      <c r="BY1037" s="325"/>
      <c r="BZ1037" s="325"/>
      <c r="CA1037" s="325"/>
      <c r="CB1037" s="325"/>
      <c r="CC1037" s="325"/>
      <c r="CD1037" s="325"/>
      <c r="CE1037" s="325"/>
      <c r="CF1037" s="325"/>
      <c r="CG1037" s="325"/>
      <c r="CH1037" s="325"/>
    </row>
    <row r="1038" spans="1:86" s="323" customFormat="1" x14ac:dyDescent="0.25">
      <c r="A1038" s="102"/>
      <c r="B1038" s="102"/>
      <c r="C1038" s="102"/>
      <c r="D1038" s="102"/>
      <c r="E1038" s="102"/>
      <c r="F1038" s="102"/>
      <c r="G1038" s="102"/>
      <c r="AH1038" s="324"/>
      <c r="AI1038" s="324"/>
      <c r="AP1038" s="324"/>
      <c r="AQ1038" s="324"/>
      <c r="BD1038" s="324"/>
      <c r="BE1038" s="324"/>
      <c r="BF1038" s="324"/>
      <c r="BG1038" s="324"/>
      <c r="BH1038" s="324"/>
      <c r="BI1038" s="324"/>
      <c r="BJ1038" s="324"/>
      <c r="BK1038" s="324"/>
      <c r="BL1038" s="324"/>
      <c r="BM1038" s="324"/>
      <c r="BN1038" s="324"/>
      <c r="BO1038" s="324"/>
      <c r="BW1038" s="325"/>
      <c r="BX1038" s="325"/>
      <c r="BY1038" s="325"/>
      <c r="BZ1038" s="325"/>
      <c r="CA1038" s="325"/>
      <c r="CB1038" s="325"/>
      <c r="CC1038" s="325"/>
      <c r="CD1038" s="325"/>
      <c r="CE1038" s="325"/>
      <c r="CF1038" s="325"/>
      <c r="CG1038" s="325"/>
      <c r="CH1038" s="325"/>
    </row>
    <row r="1039" spans="1:86" s="323" customFormat="1" x14ac:dyDescent="0.25">
      <c r="A1039" s="102"/>
      <c r="B1039" s="102"/>
      <c r="C1039" s="102"/>
      <c r="D1039" s="102"/>
      <c r="E1039" s="102"/>
      <c r="F1039" s="102"/>
      <c r="G1039" s="102"/>
      <c r="AH1039" s="324"/>
      <c r="AI1039" s="324"/>
      <c r="AP1039" s="324"/>
      <c r="AQ1039" s="324"/>
      <c r="BD1039" s="324"/>
      <c r="BE1039" s="324"/>
      <c r="BF1039" s="324"/>
      <c r="BG1039" s="324"/>
      <c r="BH1039" s="324"/>
      <c r="BI1039" s="324"/>
      <c r="BJ1039" s="324"/>
      <c r="BK1039" s="324"/>
      <c r="BL1039" s="324"/>
      <c r="BM1039" s="324"/>
      <c r="BN1039" s="324"/>
      <c r="BO1039" s="324"/>
      <c r="BW1039" s="325"/>
      <c r="BX1039" s="325"/>
      <c r="BY1039" s="325"/>
      <c r="BZ1039" s="325"/>
      <c r="CA1039" s="325"/>
      <c r="CB1039" s="325"/>
      <c r="CC1039" s="325"/>
      <c r="CD1039" s="325"/>
      <c r="CE1039" s="325"/>
      <c r="CF1039" s="325"/>
      <c r="CG1039" s="325"/>
      <c r="CH1039" s="325"/>
    </row>
    <row r="1040" spans="1:86" s="323" customFormat="1" x14ac:dyDescent="0.25">
      <c r="A1040" s="102"/>
      <c r="B1040" s="102"/>
      <c r="C1040" s="102"/>
      <c r="D1040" s="102"/>
      <c r="E1040" s="102"/>
      <c r="F1040" s="102"/>
      <c r="G1040" s="102"/>
      <c r="AH1040" s="324"/>
      <c r="AI1040" s="324"/>
      <c r="AP1040" s="324"/>
      <c r="AQ1040" s="324"/>
      <c r="BD1040" s="324"/>
      <c r="BE1040" s="324"/>
      <c r="BF1040" s="324"/>
      <c r="BG1040" s="324"/>
      <c r="BH1040" s="324"/>
      <c r="BI1040" s="324"/>
      <c r="BJ1040" s="324"/>
      <c r="BK1040" s="324"/>
      <c r="BL1040" s="324"/>
      <c r="BM1040" s="324"/>
      <c r="BN1040" s="324"/>
      <c r="BO1040" s="324"/>
      <c r="BW1040" s="325"/>
      <c r="BX1040" s="325"/>
      <c r="BY1040" s="325"/>
      <c r="BZ1040" s="325"/>
      <c r="CA1040" s="325"/>
      <c r="CB1040" s="325"/>
      <c r="CC1040" s="325"/>
      <c r="CD1040" s="325"/>
      <c r="CE1040" s="325"/>
      <c r="CF1040" s="325"/>
      <c r="CG1040" s="325"/>
      <c r="CH1040" s="325"/>
    </row>
    <row r="1041" spans="1:86" s="323" customFormat="1" x14ac:dyDescent="0.25">
      <c r="A1041" s="102"/>
      <c r="B1041" s="102"/>
      <c r="C1041" s="102"/>
      <c r="D1041" s="102"/>
      <c r="E1041" s="102"/>
      <c r="F1041" s="102"/>
      <c r="G1041" s="102"/>
      <c r="AH1041" s="324"/>
      <c r="AI1041" s="324"/>
      <c r="AP1041" s="324"/>
      <c r="AQ1041" s="324"/>
      <c r="BD1041" s="324"/>
      <c r="BE1041" s="324"/>
      <c r="BF1041" s="324"/>
      <c r="BG1041" s="324"/>
      <c r="BH1041" s="324"/>
      <c r="BI1041" s="324"/>
      <c r="BJ1041" s="324"/>
      <c r="BK1041" s="324"/>
      <c r="BL1041" s="324"/>
      <c r="BM1041" s="324"/>
      <c r="BN1041" s="324"/>
      <c r="BO1041" s="324"/>
      <c r="BW1041" s="325"/>
      <c r="BX1041" s="325"/>
      <c r="BY1041" s="325"/>
      <c r="BZ1041" s="325"/>
      <c r="CA1041" s="325"/>
      <c r="CB1041" s="325"/>
      <c r="CC1041" s="325"/>
      <c r="CD1041" s="325"/>
      <c r="CE1041" s="325"/>
      <c r="CF1041" s="325"/>
      <c r="CG1041" s="325"/>
      <c r="CH1041" s="325"/>
    </row>
    <row r="1042" spans="1:86" s="323" customFormat="1" x14ac:dyDescent="0.25">
      <c r="A1042" s="102"/>
      <c r="B1042" s="102"/>
      <c r="C1042" s="102"/>
      <c r="D1042" s="102"/>
      <c r="E1042" s="102"/>
      <c r="F1042" s="102"/>
      <c r="G1042" s="102"/>
      <c r="AH1042" s="324"/>
      <c r="AI1042" s="324"/>
      <c r="AP1042" s="324"/>
      <c r="AQ1042" s="324"/>
      <c r="BD1042" s="324"/>
      <c r="BE1042" s="324"/>
      <c r="BF1042" s="324"/>
      <c r="BG1042" s="324"/>
      <c r="BH1042" s="324"/>
      <c r="BI1042" s="324"/>
      <c r="BJ1042" s="324"/>
      <c r="BK1042" s="324"/>
      <c r="BL1042" s="324"/>
      <c r="BM1042" s="324"/>
      <c r="BN1042" s="324"/>
      <c r="BO1042" s="324"/>
      <c r="BW1042" s="325"/>
      <c r="BX1042" s="325"/>
      <c r="BY1042" s="325"/>
      <c r="BZ1042" s="325"/>
      <c r="CA1042" s="325"/>
      <c r="CB1042" s="325"/>
      <c r="CC1042" s="325"/>
      <c r="CD1042" s="325"/>
      <c r="CE1042" s="325"/>
      <c r="CF1042" s="325"/>
      <c r="CG1042" s="325"/>
      <c r="CH1042" s="325"/>
    </row>
    <row r="1043" spans="1:86" s="323" customFormat="1" x14ac:dyDescent="0.25">
      <c r="A1043" s="102"/>
      <c r="B1043" s="102"/>
      <c r="C1043" s="102"/>
      <c r="D1043" s="102"/>
      <c r="E1043" s="102"/>
      <c r="F1043" s="102"/>
      <c r="G1043" s="102"/>
      <c r="AH1043" s="324"/>
      <c r="AI1043" s="324"/>
      <c r="AP1043" s="324"/>
      <c r="AQ1043" s="324"/>
      <c r="BD1043" s="324"/>
      <c r="BE1043" s="324"/>
      <c r="BF1043" s="324"/>
      <c r="BG1043" s="324"/>
      <c r="BH1043" s="324"/>
      <c r="BI1043" s="324"/>
      <c r="BJ1043" s="324"/>
      <c r="BK1043" s="324"/>
      <c r="BL1043" s="324"/>
      <c r="BM1043" s="324"/>
      <c r="BN1043" s="324"/>
      <c r="BO1043" s="324"/>
      <c r="BW1043" s="325"/>
      <c r="BX1043" s="325"/>
      <c r="BY1043" s="325"/>
      <c r="BZ1043" s="325"/>
      <c r="CA1043" s="325"/>
      <c r="CB1043" s="325"/>
      <c r="CC1043" s="325"/>
      <c r="CD1043" s="325"/>
      <c r="CE1043" s="325"/>
      <c r="CF1043" s="325"/>
      <c r="CG1043" s="325"/>
      <c r="CH1043" s="325"/>
    </row>
    <row r="1044" spans="1:86" s="323" customFormat="1" x14ac:dyDescent="0.25">
      <c r="A1044" s="102"/>
      <c r="B1044" s="102"/>
      <c r="C1044" s="102"/>
      <c r="D1044" s="102"/>
      <c r="E1044" s="102"/>
      <c r="F1044" s="102"/>
      <c r="G1044" s="102"/>
      <c r="AH1044" s="324"/>
      <c r="AI1044" s="324"/>
      <c r="AP1044" s="324"/>
      <c r="AQ1044" s="324"/>
      <c r="BD1044" s="324"/>
      <c r="BE1044" s="324"/>
      <c r="BF1044" s="324"/>
      <c r="BG1044" s="324"/>
      <c r="BH1044" s="324"/>
      <c r="BI1044" s="324"/>
      <c r="BJ1044" s="324"/>
      <c r="BK1044" s="324"/>
      <c r="BL1044" s="324"/>
      <c r="BM1044" s="324"/>
      <c r="BN1044" s="324"/>
      <c r="BO1044" s="324"/>
      <c r="BW1044" s="325"/>
      <c r="BX1044" s="325"/>
      <c r="BY1044" s="325"/>
      <c r="BZ1044" s="325"/>
      <c r="CA1044" s="325"/>
      <c r="CB1044" s="325"/>
      <c r="CC1044" s="325"/>
      <c r="CD1044" s="325"/>
      <c r="CE1044" s="325"/>
      <c r="CF1044" s="325"/>
      <c r="CG1044" s="325"/>
      <c r="CH1044" s="325"/>
    </row>
    <row r="1045" spans="1:86" s="323" customFormat="1" x14ac:dyDescent="0.25">
      <c r="A1045" s="102"/>
      <c r="B1045" s="102"/>
      <c r="C1045" s="102"/>
      <c r="D1045" s="102"/>
      <c r="E1045" s="102"/>
      <c r="F1045" s="102"/>
      <c r="G1045" s="102"/>
      <c r="AH1045" s="324"/>
      <c r="AI1045" s="324"/>
      <c r="AP1045" s="324"/>
      <c r="AQ1045" s="324"/>
      <c r="BD1045" s="324"/>
      <c r="BE1045" s="324"/>
      <c r="BF1045" s="324"/>
      <c r="BG1045" s="324"/>
      <c r="BH1045" s="324"/>
      <c r="BI1045" s="324"/>
      <c r="BJ1045" s="324"/>
      <c r="BK1045" s="324"/>
      <c r="BL1045" s="324"/>
      <c r="BM1045" s="324"/>
      <c r="BN1045" s="324"/>
      <c r="BO1045" s="324"/>
      <c r="BW1045" s="325"/>
      <c r="BX1045" s="325"/>
      <c r="BY1045" s="325"/>
      <c r="BZ1045" s="325"/>
      <c r="CA1045" s="325"/>
      <c r="CB1045" s="325"/>
      <c r="CC1045" s="325"/>
      <c r="CD1045" s="325"/>
      <c r="CE1045" s="325"/>
      <c r="CF1045" s="325"/>
      <c r="CG1045" s="325"/>
      <c r="CH1045" s="325"/>
    </row>
    <row r="1046" spans="1:86" s="323" customFormat="1" x14ac:dyDescent="0.25">
      <c r="A1046" s="102"/>
      <c r="B1046" s="102"/>
      <c r="C1046" s="102"/>
      <c r="D1046" s="102"/>
      <c r="E1046" s="102"/>
      <c r="F1046" s="102"/>
      <c r="G1046" s="102"/>
      <c r="AH1046" s="324"/>
      <c r="AI1046" s="324"/>
      <c r="AP1046" s="324"/>
      <c r="AQ1046" s="324"/>
      <c r="BD1046" s="324"/>
      <c r="BE1046" s="324"/>
      <c r="BF1046" s="324"/>
      <c r="BG1046" s="324"/>
      <c r="BH1046" s="324"/>
      <c r="BI1046" s="324"/>
      <c r="BJ1046" s="324"/>
      <c r="BK1046" s="324"/>
      <c r="BL1046" s="324"/>
      <c r="BM1046" s="324"/>
      <c r="BN1046" s="324"/>
      <c r="BO1046" s="324"/>
      <c r="BW1046" s="325"/>
      <c r="BX1046" s="325"/>
      <c r="BY1046" s="325"/>
      <c r="BZ1046" s="325"/>
      <c r="CA1046" s="325"/>
      <c r="CB1046" s="325"/>
      <c r="CC1046" s="325"/>
      <c r="CD1046" s="325"/>
      <c r="CE1046" s="325"/>
      <c r="CF1046" s="325"/>
      <c r="CG1046" s="325"/>
      <c r="CH1046" s="325"/>
    </row>
    <row r="1047" spans="1:86" s="323" customFormat="1" x14ac:dyDescent="0.25">
      <c r="A1047" s="102"/>
      <c r="B1047" s="102"/>
      <c r="C1047" s="102"/>
      <c r="D1047" s="102"/>
      <c r="E1047" s="102"/>
      <c r="F1047" s="102"/>
      <c r="G1047" s="102"/>
      <c r="AH1047" s="324"/>
      <c r="AI1047" s="324"/>
      <c r="AP1047" s="324"/>
      <c r="AQ1047" s="324"/>
      <c r="BD1047" s="324"/>
      <c r="BE1047" s="324"/>
      <c r="BF1047" s="324"/>
      <c r="BG1047" s="324"/>
      <c r="BH1047" s="324"/>
      <c r="BI1047" s="324"/>
      <c r="BJ1047" s="324"/>
      <c r="BK1047" s="324"/>
      <c r="BL1047" s="324"/>
      <c r="BM1047" s="324"/>
      <c r="BN1047" s="324"/>
      <c r="BO1047" s="324"/>
      <c r="BW1047" s="325"/>
      <c r="BX1047" s="325"/>
      <c r="BY1047" s="325"/>
      <c r="BZ1047" s="325"/>
      <c r="CA1047" s="325"/>
      <c r="CB1047" s="325"/>
      <c r="CC1047" s="325"/>
      <c r="CD1047" s="325"/>
      <c r="CE1047" s="325"/>
      <c r="CF1047" s="325"/>
      <c r="CG1047" s="325"/>
      <c r="CH1047" s="325"/>
    </row>
    <row r="1048" spans="1:86" s="323" customFormat="1" x14ac:dyDescent="0.25">
      <c r="A1048" s="102"/>
      <c r="B1048" s="102"/>
      <c r="C1048" s="102"/>
      <c r="D1048" s="102"/>
      <c r="E1048" s="102"/>
      <c r="F1048" s="102"/>
      <c r="G1048" s="102"/>
      <c r="AH1048" s="324"/>
      <c r="AI1048" s="324"/>
      <c r="AP1048" s="324"/>
      <c r="AQ1048" s="324"/>
      <c r="BD1048" s="324"/>
      <c r="BE1048" s="324"/>
      <c r="BF1048" s="324"/>
      <c r="BG1048" s="324"/>
      <c r="BH1048" s="324"/>
      <c r="BI1048" s="324"/>
      <c r="BJ1048" s="324"/>
      <c r="BK1048" s="324"/>
      <c r="BL1048" s="324"/>
      <c r="BM1048" s="324"/>
      <c r="BN1048" s="324"/>
      <c r="BO1048" s="324"/>
      <c r="BW1048" s="325"/>
      <c r="BX1048" s="325"/>
      <c r="BY1048" s="325"/>
      <c r="BZ1048" s="325"/>
      <c r="CA1048" s="325"/>
      <c r="CB1048" s="325"/>
      <c r="CC1048" s="325"/>
      <c r="CD1048" s="325"/>
      <c r="CE1048" s="325"/>
      <c r="CF1048" s="325"/>
      <c r="CG1048" s="325"/>
      <c r="CH1048" s="325"/>
    </row>
    <row r="1049" spans="1:86" s="323" customFormat="1" x14ac:dyDescent="0.25">
      <c r="A1049" s="102"/>
      <c r="B1049" s="102"/>
      <c r="C1049" s="102"/>
      <c r="D1049" s="102"/>
      <c r="E1049" s="102"/>
      <c r="F1049" s="102"/>
      <c r="G1049" s="102"/>
      <c r="AH1049" s="324"/>
      <c r="AI1049" s="324"/>
      <c r="AP1049" s="324"/>
      <c r="AQ1049" s="324"/>
      <c r="BD1049" s="324"/>
      <c r="BE1049" s="324"/>
      <c r="BF1049" s="324"/>
      <c r="BG1049" s="324"/>
      <c r="BH1049" s="324"/>
      <c r="BI1049" s="324"/>
      <c r="BJ1049" s="324"/>
      <c r="BK1049" s="324"/>
      <c r="BL1049" s="324"/>
      <c r="BM1049" s="324"/>
      <c r="BN1049" s="324"/>
      <c r="BO1049" s="324"/>
      <c r="BW1049" s="325"/>
      <c r="BX1049" s="325"/>
      <c r="BY1049" s="325"/>
      <c r="BZ1049" s="325"/>
      <c r="CA1049" s="325"/>
      <c r="CB1049" s="325"/>
      <c r="CC1049" s="325"/>
      <c r="CD1049" s="325"/>
      <c r="CE1049" s="325"/>
      <c r="CF1049" s="325"/>
      <c r="CG1049" s="325"/>
      <c r="CH1049" s="325"/>
    </row>
    <row r="1050" spans="1:86" s="323" customFormat="1" x14ac:dyDescent="0.25">
      <c r="A1050" s="102"/>
      <c r="B1050" s="102"/>
      <c r="C1050" s="102"/>
      <c r="D1050" s="102"/>
      <c r="E1050" s="102"/>
      <c r="F1050" s="102"/>
      <c r="G1050" s="102"/>
      <c r="AH1050" s="324"/>
      <c r="AI1050" s="324"/>
      <c r="AP1050" s="324"/>
      <c r="AQ1050" s="324"/>
      <c r="BD1050" s="324"/>
      <c r="BE1050" s="324"/>
      <c r="BF1050" s="324"/>
      <c r="BG1050" s="324"/>
      <c r="BH1050" s="324"/>
      <c r="BI1050" s="324"/>
      <c r="BJ1050" s="324"/>
      <c r="BK1050" s="324"/>
      <c r="BL1050" s="324"/>
      <c r="BM1050" s="324"/>
      <c r="BN1050" s="324"/>
      <c r="BO1050" s="324"/>
      <c r="BW1050" s="325"/>
      <c r="BX1050" s="325"/>
      <c r="BY1050" s="325"/>
      <c r="BZ1050" s="325"/>
      <c r="CA1050" s="325"/>
      <c r="CB1050" s="325"/>
      <c r="CC1050" s="325"/>
      <c r="CD1050" s="325"/>
      <c r="CE1050" s="325"/>
      <c r="CF1050" s="325"/>
      <c r="CG1050" s="325"/>
      <c r="CH1050" s="325"/>
    </row>
    <row r="1051" spans="1:86" s="323" customFormat="1" x14ac:dyDescent="0.25">
      <c r="A1051" s="102"/>
      <c r="B1051" s="102"/>
      <c r="C1051" s="102"/>
      <c r="D1051" s="102"/>
      <c r="E1051" s="102"/>
      <c r="F1051" s="102"/>
      <c r="G1051" s="102"/>
      <c r="AH1051" s="324"/>
      <c r="AI1051" s="324"/>
      <c r="AP1051" s="324"/>
      <c r="AQ1051" s="324"/>
      <c r="BD1051" s="324"/>
      <c r="BE1051" s="324"/>
      <c r="BF1051" s="324"/>
      <c r="BG1051" s="324"/>
      <c r="BH1051" s="324"/>
      <c r="BI1051" s="324"/>
      <c r="BJ1051" s="324"/>
      <c r="BK1051" s="324"/>
      <c r="BL1051" s="324"/>
      <c r="BM1051" s="324"/>
      <c r="BN1051" s="324"/>
      <c r="BO1051" s="324"/>
      <c r="BW1051" s="325"/>
      <c r="BX1051" s="325"/>
      <c r="BY1051" s="325"/>
      <c r="BZ1051" s="325"/>
      <c r="CA1051" s="325"/>
      <c r="CB1051" s="325"/>
      <c r="CC1051" s="325"/>
      <c r="CD1051" s="325"/>
      <c r="CE1051" s="325"/>
      <c r="CF1051" s="325"/>
      <c r="CG1051" s="325"/>
      <c r="CH1051" s="325"/>
    </row>
    <row r="1052" spans="1:86" s="323" customFormat="1" x14ac:dyDescent="0.25">
      <c r="A1052" s="102"/>
      <c r="B1052" s="102"/>
      <c r="C1052" s="102"/>
      <c r="D1052" s="102"/>
      <c r="E1052" s="102"/>
      <c r="F1052" s="102"/>
      <c r="G1052" s="102"/>
      <c r="AH1052" s="324"/>
      <c r="AI1052" s="324"/>
      <c r="AP1052" s="324"/>
      <c r="AQ1052" s="324"/>
      <c r="BD1052" s="324"/>
      <c r="BE1052" s="324"/>
      <c r="BF1052" s="324"/>
      <c r="BG1052" s="324"/>
      <c r="BH1052" s="324"/>
      <c r="BI1052" s="324"/>
      <c r="BJ1052" s="324"/>
      <c r="BK1052" s="324"/>
      <c r="BL1052" s="324"/>
      <c r="BM1052" s="324"/>
      <c r="BN1052" s="324"/>
      <c r="BO1052" s="324"/>
      <c r="BW1052" s="325"/>
      <c r="BX1052" s="325"/>
      <c r="BY1052" s="325"/>
      <c r="BZ1052" s="325"/>
      <c r="CA1052" s="325"/>
      <c r="CB1052" s="325"/>
      <c r="CC1052" s="325"/>
      <c r="CD1052" s="325"/>
      <c r="CE1052" s="325"/>
      <c r="CF1052" s="325"/>
      <c r="CG1052" s="325"/>
      <c r="CH1052" s="325"/>
    </row>
    <row r="1053" spans="1:86" s="323" customFormat="1" x14ac:dyDescent="0.25">
      <c r="A1053" s="102"/>
      <c r="B1053" s="102"/>
      <c r="C1053" s="102"/>
      <c r="D1053" s="102"/>
      <c r="E1053" s="102"/>
      <c r="F1053" s="102"/>
      <c r="G1053" s="102"/>
      <c r="AH1053" s="324"/>
      <c r="AI1053" s="324"/>
      <c r="AP1053" s="324"/>
      <c r="AQ1053" s="324"/>
      <c r="BD1053" s="324"/>
      <c r="BE1053" s="324"/>
      <c r="BF1053" s="324"/>
      <c r="BG1053" s="324"/>
      <c r="BH1053" s="324"/>
      <c r="BI1053" s="324"/>
      <c r="BJ1053" s="324"/>
      <c r="BK1053" s="324"/>
      <c r="BL1053" s="324"/>
      <c r="BM1053" s="324"/>
      <c r="BN1053" s="324"/>
      <c r="BO1053" s="324"/>
      <c r="BW1053" s="325"/>
      <c r="BX1053" s="325"/>
      <c r="BY1053" s="325"/>
      <c r="BZ1053" s="325"/>
      <c r="CA1053" s="325"/>
      <c r="CB1053" s="325"/>
      <c r="CC1053" s="325"/>
      <c r="CD1053" s="325"/>
      <c r="CE1053" s="325"/>
      <c r="CF1053" s="325"/>
      <c r="CG1053" s="325"/>
      <c r="CH1053" s="325"/>
    </row>
    <row r="1054" spans="1:86" s="323" customFormat="1" x14ac:dyDescent="0.25">
      <c r="A1054" s="102"/>
      <c r="B1054" s="102"/>
      <c r="C1054" s="102"/>
      <c r="D1054" s="102"/>
      <c r="E1054" s="102"/>
      <c r="F1054" s="102"/>
      <c r="G1054" s="102"/>
      <c r="AH1054" s="324"/>
      <c r="AI1054" s="324"/>
      <c r="AP1054" s="324"/>
      <c r="AQ1054" s="324"/>
      <c r="BD1054" s="324"/>
      <c r="BE1054" s="324"/>
      <c r="BF1054" s="324"/>
      <c r="BG1054" s="324"/>
      <c r="BH1054" s="324"/>
      <c r="BI1054" s="324"/>
      <c r="BJ1054" s="324"/>
      <c r="BK1054" s="324"/>
      <c r="BL1054" s="324"/>
      <c r="BM1054" s="324"/>
      <c r="BN1054" s="324"/>
      <c r="BO1054" s="324"/>
      <c r="BW1054" s="325"/>
      <c r="BX1054" s="325"/>
      <c r="BY1054" s="325"/>
      <c r="BZ1054" s="325"/>
      <c r="CA1054" s="325"/>
      <c r="CB1054" s="325"/>
      <c r="CC1054" s="325"/>
      <c r="CD1054" s="325"/>
      <c r="CE1054" s="325"/>
      <c r="CF1054" s="325"/>
      <c r="CG1054" s="325"/>
      <c r="CH1054" s="325"/>
    </row>
    <row r="1055" spans="1:86" s="323" customFormat="1" x14ac:dyDescent="0.25">
      <c r="A1055" s="102"/>
      <c r="B1055" s="102"/>
      <c r="C1055" s="102"/>
      <c r="D1055" s="102"/>
      <c r="E1055" s="102"/>
      <c r="F1055" s="102"/>
      <c r="G1055" s="102"/>
      <c r="AH1055" s="324"/>
      <c r="AI1055" s="324"/>
      <c r="AP1055" s="324"/>
      <c r="AQ1055" s="324"/>
      <c r="BD1055" s="324"/>
      <c r="BE1055" s="324"/>
      <c r="BF1055" s="324"/>
      <c r="BG1055" s="324"/>
      <c r="BH1055" s="324"/>
      <c r="BI1055" s="324"/>
      <c r="BJ1055" s="324"/>
      <c r="BK1055" s="324"/>
      <c r="BL1055" s="324"/>
      <c r="BM1055" s="324"/>
      <c r="BN1055" s="324"/>
      <c r="BO1055" s="324"/>
      <c r="BW1055" s="325"/>
      <c r="BX1055" s="325"/>
      <c r="BY1055" s="325"/>
      <c r="BZ1055" s="325"/>
      <c r="CA1055" s="325"/>
      <c r="CB1055" s="325"/>
      <c r="CC1055" s="325"/>
      <c r="CD1055" s="325"/>
      <c r="CE1055" s="325"/>
      <c r="CF1055" s="325"/>
      <c r="CG1055" s="325"/>
      <c r="CH1055" s="325"/>
    </row>
    <row r="1056" spans="1:86" s="323" customFormat="1" x14ac:dyDescent="0.25">
      <c r="A1056" s="102"/>
      <c r="B1056" s="102"/>
      <c r="C1056" s="102"/>
      <c r="D1056" s="102"/>
      <c r="E1056" s="102"/>
      <c r="F1056" s="102"/>
      <c r="G1056" s="102"/>
      <c r="AH1056" s="324"/>
      <c r="AI1056" s="324"/>
      <c r="AP1056" s="324"/>
      <c r="AQ1056" s="324"/>
      <c r="BD1056" s="324"/>
      <c r="BE1056" s="324"/>
      <c r="BF1056" s="324"/>
      <c r="BG1056" s="324"/>
      <c r="BH1056" s="324"/>
      <c r="BI1056" s="324"/>
      <c r="BJ1056" s="324"/>
      <c r="BK1056" s="324"/>
      <c r="BL1056" s="324"/>
      <c r="BM1056" s="324"/>
      <c r="BN1056" s="324"/>
      <c r="BO1056" s="324"/>
      <c r="BW1056" s="325"/>
      <c r="BX1056" s="325"/>
      <c r="BY1056" s="325"/>
      <c r="BZ1056" s="325"/>
      <c r="CA1056" s="325"/>
      <c r="CB1056" s="325"/>
      <c r="CC1056" s="325"/>
      <c r="CD1056" s="325"/>
      <c r="CE1056" s="325"/>
      <c r="CF1056" s="325"/>
      <c r="CG1056" s="325"/>
      <c r="CH1056" s="325"/>
    </row>
    <row r="1057" spans="1:86" s="323" customFormat="1" x14ac:dyDescent="0.25">
      <c r="A1057" s="102"/>
      <c r="B1057" s="102"/>
      <c r="C1057" s="102"/>
      <c r="D1057" s="102"/>
      <c r="E1057" s="102"/>
      <c r="F1057" s="102"/>
      <c r="G1057" s="102"/>
      <c r="AH1057" s="324"/>
      <c r="AI1057" s="324"/>
      <c r="AP1057" s="324"/>
      <c r="AQ1057" s="324"/>
      <c r="BD1057" s="324"/>
      <c r="BE1057" s="324"/>
      <c r="BF1057" s="324"/>
      <c r="BG1057" s="324"/>
      <c r="BH1057" s="324"/>
      <c r="BI1057" s="324"/>
      <c r="BJ1057" s="324"/>
      <c r="BK1057" s="324"/>
      <c r="BL1057" s="324"/>
      <c r="BM1057" s="324"/>
      <c r="BN1057" s="324"/>
      <c r="BO1057" s="324"/>
      <c r="BW1057" s="325"/>
      <c r="BX1057" s="325"/>
      <c r="BY1057" s="325"/>
      <c r="BZ1057" s="325"/>
      <c r="CA1057" s="325"/>
      <c r="CB1057" s="325"/>
      <c r="CC1057" s="325"/>
      <c r="CD1057" s="325"/>
      <c r="CE1057" s="325"/>
      <c r="CF1057" s="325"/>
      <c r="CG1057" s="325"/>
      <c r="CH1057" s="325"/>
    </row>
    <row r="1058" spans="1:86" s="323" customFormat="1" x14ac:dyDescent="0.25">
      <c r="A1058" s="102"/>
      <c r="B1058" s="102"/>
      <c r="C1058" s="102"/>
      <c r="D1058" s="102"/>
      <c r="E1058" s="102"/>
      <c r="F1058" s="102"/>
      <c r="G1058" s="102"/>
      <c r="AH1058" s="324"/>
      <c r="AI1058" s="324"/>
      <c r="AP1058" s="324"/>
      <c r="AQ1058" s="324"/>
      <c r="BD1058" s="324"/>
      <c r="BE1058" s="324"/>
      <c r="BF1058" s="324"/>
      <c r="BG1058" s="324"/>
      <c r="BH1058" s="324"/>
      <c r="BI1058" s="324"/>
      <c r="BJ1058" s="324"/>
      <c r="BK1058" s="324"/>
      <c r="BL1058" s="324"/>
      <c r="BM1058" s="324"/>
      <c r="BN1058" s="324"/>
      <c r="BO1058" s="324"/>
      <c r="BW1058" s="325"/>
      <c r="BX1058" s="325"/>
      <c r="BY1058" s="325"/>
      <c r="BZ1058" s="325"/>
      <c r="CA1058" s="325"/>
      <c r="CB1058" s="325"/>
      <c r="CC1058" s="325"/>
      <c r="CD1058" s="325"/>
      <c r="CE1058" s="325"/>
      <c r="CF1058" s="325"/>
      <c r="CG1058" s="325"/>
      <c r="CH1058" s="325"/>
    </row>
    <row r="1059" spans="1:86" s="323" customFormat="1" x14ac:dyDescent="0.25">
      <c r="A1059" s="102"/>
      <c r="B1059" s="102"/>
      <c r="C1059" s="102"/>
      <c r="D1059" s="102"/>
      <c r="E1059" s="102"/>
      <c r="F1059" s="102"/>
      <c r="G1059" s="102"/>
      <c r="AH1059" s="324"/>
      <c r="AI1059" s="324"/>
      <c r="AP1059" s="324"/>
      <c r="AQ1059" s="324"/>
      <c r="BD1059" s="324"/>
      <c r="BE1059" s="324"/>
      <c r="BF1059" s="324"/>
      <c r="BG1059" s="324"/>
      <c r="BH1059" s="324"/>
      <c r="BI1059" s="324"/>
      <c r="BJ1059" s="324"/>
      <c r="BK1059" s="324"/>
      <c r="BL1059" s="324"/>
      <c r="BM1059" s="324"/>
      <c r="BN1059" s="324"/>
      <c r="BO1059" s="324"/>
      <c r="BW1059" s="325"/>
      <c r="BX1059" s="325"/>
      <c r="BY1059" s="325"/>
      <c r="BZ1059" s="325"/>
      <c r="CA1059" s="325"/>
      <c r="CB1059" s="325"/>
      <c r="CC1059" s="325"/>
      <c r="CD1059" s="325"/>
      <c r="CE1059" s="325"/>
      <c r="CF1059" s="325"/>
      <c r="CG1059" s="325"/>
      <c r="CH1059" s="325"/>
    </row>
    <row r="1060" spans="1:86" s="323" customFormat="1" x14ac:dyDescent="0.25">
      <c r="A1060" s="102"/>
      <c r="B1060" s="102"/>
      <c r="C1060" s="102"/>
      <c r="D1060" s="102"/>
      <c r="E1060" s="102"/>
      <c r="F1060" s="102"/>
      <c r="G1060" s="102"/>
      <c r="AH1060" s="324"/>
      <c r="AI1060" s="324"/>
      <c r="AP1060" s="324"/>
      <c r="AQ1060" s="324"/>
      <c r="BD1060" s="324"/>
      <c r="BE1060" s="324"/>
      <c r="BF1060" s="324"/>
      <c r="BG1060" s="324"/>
      <c r="BH1060" s="324"/>
      <c r="BI1060" s="324"/>
      <c r="BJ1060" s="324"/>
      <c r="BK1060" s="324"/>
      <c r="BL1060" s="324"/>
      <c r="BM1060" s="324"/>
      <c r="BN1060" s="324"/>
      <c r="BO1060" s="324"/>
      <c r="BW1060" s="325"/>
      <c r="BX1060" s="325"/>
      <c r="BY1060" s="325"/>
      <c r="BZ1060" s="325"/>
      <c r="CA1060" s="325"/>
      <c r="CB1060" s="325"/>
      <c r="CC1060" s="325"/>
      <c r="CD1060" s="325"/>
      <c r="CE1060" s="325"/>
      <c r="CF1060" s="325"/>
      <c r="CG1060" s="325"/>
      <c r="CH1060" s="325"/>
    </row>
    <row r="1061" spans="1:86" s="323" customFormat="1" x14ac:dyDescent="0.25">
      <c r="A1061" s="102"/>
      <c r="B1061" s="102"/>
      <c r="C1061" s="102"/>
      <c r="D1061" s="102"/>
      <c r="E1061" s="102"/>
      <c r="F1061" s="102"/>
      <c r="G1061" s="102"/>
      <c r="AH1061" s="324"/>
      <c r="AI1061" s="324"/>
      <c r="AP1061" s="324"/>
      <c r="AQ1061" s="324"/>
      <c r="BD1061" s="324"/>
      <c r="BE1061" s="324"/>
      <c r="BF1061" s="324"/>
      <c r="BG1061" s="324"/>
      <c r="BH1061" s="324"/>
      <c r="BI1061" s="324"/>
      <c r="BJ1061" s="324"/>
      <c r="BK1061" s="324"/>
      <c r="BL1061" s="324"/>
      <c r="BM1061" s="324"/>
      <c r="BN1061" s="324"/>
      <c r="BO1061" s="324"/>
      <c r="BW1061" s="325"/>
      <c r="BX1061" s="325"/>
      <c r="BY1061" s="325"/>
      <c r="BZ1061" s="325"/>
      <c r="CA1061" s="325"/>
      <c r="CB1061" s="325"/>
      <c r="CC1061" s="325"/>
      <c r="CD1061" s="325"/>
      <c r="CE1061" s="325"/>
      <c r="CF1061" s="325"/>
      <c r="CG1061" s="325"/>
      <c r="CH1061" s="325"/>
    </row>
    <row r="1062" spans="1:86" s="323" customFormat="1" x14ac:dyDescent="0.25">
      <c r="A1062" s="102"/>
      <c r="B1062" s="102"/>
      <c r="C1062" s="102"/>
      <c r="D1062" s="102"/>
      <c r="E1062" s="102"/>
      <c r="F1062" s="102"/>
      <c r="G1062" s="102"/>
      <c r="AH1062" s="324"/>
      <c r="AI1062" s="324"/>
      <c r="AP1062" s="324"/>
      <c r="AQ1062" s="324"/>
      <c r="BD1062" s="324"/>
      <c r="BE1062" s="324"/>
      <c r="BF1062" s="324"/>
      <c r="BG1062" s="324"/>
      <c r="BH1062" s="324"/>
      <c r="BI1062" s="324"/>
      <c r="BJ1062" s="324"/>
      <c r="BK1062" s="324"/>
      <c r="BL1062" s="324"/>
      <c r="BM1062" s="324"/>
      <c r="BN1062" s="324"/>
      <c r="BO1062" s="324"/>
      <c r="BW1062" s="325"/>
      <c r="BX1062" s="325"/>
      <c r="BY1062" s="325"/>
      <c r="BZ1062" s="325"/>
      <c r="CA1062" s="325"/>
      <c r="CB1062" s="325"/>
      <c r="CC1062" s="325"/>
      <c r="CD1062" s="325"/>
      <c r="CE1062" s="325"/>
      <c r="CF1062" s="325"/>
      <c r="CG1062" s="325"/>
      <c r="CH1062" s="325"/>
    </row>
    <row r="1063" spans="1:86" s="323" customFormat="1" x14ac:dyDescent="0.25">
      <c r="A1063" s="102"/>
      <c r="B1063" s="102"/>
      <c r="C1063" s="102"/>
      <c r="D1063" s="102"/>
      <c r="E1063" s="102"/>
      <c r="F1063" s="102"/>
      <c r="G1063" s="102"/>
      <c r="AH1063" s="324"/>
      <c r="AI1063" s="324"/>
      <c r="AP1063" s="324"/>
      <c r="AQ1063" s="324"/>
      <c r="BD1063" s="324"/>
      <c r="BE1063" s="324"/>
      <c r="BF1063" s="324"/>
      <c r="BG1063" s="324"/>
      <c r="BH1063" s="324"/>
      <c r="BI1063" s="324"/>
      <c r="BJ1063" s="324"/>
      <c r="BK1063" s="324"/>
      <c r="BL1063" s="324"/>
      <c r="BM1063" s="324"/>
      <c r="BN1063" s="324"/>
      <c r="BO1063" s="324"/>
      <c r="BW1063" s="325"/>
      <c r="BX1063" s="325"/>
      <c r="BY1063" s="325"/>
      <c r="BZ1063" s="325"/>
      <c r="CA1063" s="325"/>
      <c r="CB1063" s="325"/>
      <c r="CC1063" s="325"/>
      <c r="CD1063" s="325"/>
      <c r="CE1063" s="325"/>
      <c r="CF1063" s="325"/>
      <c r="CG1063" s="325"/>
      <c r="CH1063" s="325"/>
    </row>
    <row r="1064" spans="1:86" s="323" customFormat="1" x14ac:dyDescent="0.25">
      <c r="A1064" s="102"/>
      <c r="B1064" s="102"/>
      <c r="C1064" s="102"/>
      <c r="D1064" s="102"/>
      <c r="E1064" s="102"/>
      <c r="F1064" s="102"/>
      <c r="G1064" s="102"/>
      <c r="AH1064" s="324"/>
      <c r="AI1064" s="324"/>
      <c r="AP1064" s="324"/>
      <c r="AQ1064" s="324"/>
      <c r="BD1064" s="324"/>
      <c r="BE1064" s="324"/>
      <c r="BF1064" s="324"/>
      <c r="BG1064" s="324"/>
      <c r="BH1064" s="324"/>
      <c r="BI1064" s="324"/>
      <c r="BJ1064" s="324"/>
      <c r="BK1064" s="324"/>
      <c r="BL1064" s="324"/>
      <c r="BM1064" s="324"/>
      <c r="BN1064" s="324"/>
      <c r="BO1064" s="324"/>
      <c r="BW1064" s="325"/>
      <c r="BX1064" s="325"/>
      <c r="BY1064" s="325"/>
      <c r="BZ1064" s="325"/>
      <c r="CA1064" s="325"/>
      <c r="CB1064" s="325"/>
      <c r="CC1064" s="325"/>
      <c r="CD1064" s="325"/>
      <c r="CE1064" s="325"/>
      <c r="CF1064" s="325"/>
      <c r="CG1064" s="325"/>
      <c r="CH1064" s="325"/>
    </row>
    <row r="1065" spans="1:86" s="323" customFormat="1" x14ac:dyDescent="0.25">
      <c r="A1065" s="102"/>
      <c r="B1065" s="102"/>
      <c r="C1065" s="102"/>
      <c r="D1065" s="102"/>
      <c r="E1065" s="102"/>
      <c r="F1065" s="102"/>
      <c r="G1065" s="102"/>
      <c r="AH1065" s="324"/>
      <c r="AI1065" s="324"/>
      <c r="AP1065" s="324"/>
      <c r="AQ1065" s="324"/>
      <c r="BD1065" s="324"/>
      <c r="BE1065" s="324"/>
      <c r="BF1065" s="324"/>
      <c r="BG1065" s="324"/>
      <c r="BH1065" s="324"/>
      <c r="BI1065" s="324"/>
      <c r="BJ1065" s="324"/>
      <c r="BK1065" s="324"/>
      <c r="BL1065" s="324"/>
      <c r="BM1065" s="324"/>
      <c r="BN1065" s="324"/>
      <c r="BO1065" s="324"/>
      <c r="BW1065" s="325"/>
      <c r="BX1065" s="325"/>
      <c r="BY1065" s="325"/>
      <c r="BZ1065" s="325"/>
      <c r="CA1065" s="325"/>
      <c r="CB1065" s="325"/>
      <c r="CC1065" s="325"/>
      <c r="CD1065" s="325"/>
      <c r="CE1065" s="325"/>
      <c r="CF1065" s="325"/>
      <c r="CG1065" s="325"/>
      <c r="CH1065" s="325"/>
    </row>
    <row r="1066" spans="1:86" s="323" customFormat="1" x14ac:dyDescent="0.25">
      <c r="A1066" s="102"/>
      <c r="B1066" s="102"/>
      <c r="C1066" s="102"/>
      <c r="D1066" s="102"/>
      <c r="E1066" s="102"/>
      <c r="F1066" s="102"/>
      <c r="G1066" s="102"/>
      <c r="AH1066" s="324"/>
      <c r="AI1066" s="324"/>
      <c r="AP1066" s="324"/>
      <c r="AQ1066" s="324"/>
      <c r="BD1066" s="324"/>
      <c r="BE1066" s="324"/>
      <c r="BF1066" s="324"/>
      <c r="BG1066" s="324"/>
      <c r="BH1066" s="324"/>
      <c r="BI1066" s="324"/>
      <c r="BJ1066" s="324"/>
      <c r="BK1066" s="324"/>
      <c r="BL1066" s="324"/>
      <c r="BM1066" s="324"/>
      <c r="BN1066" s="324"/>
      <c r="BO1066" s="324"/>
      <c r="BW1066" s="325"/>
      <c r="BX1066" s="325"/>
      <c r="BY1066" s="325"/>
      <c r="BZ1066" s="325"/>
      <c r="CA1066" s="325"/>
      <c r="CB1066" s="325"/>
      <c r="CC1066" s="325"/>
      <c r="CD1066" s="325"/>
      <c r="CE1066" s="325"/>
      <c r="CF1066" s="325"/>
      <c r="CG1066" s="325"/>
      <c r="CH1066" s="325"/>
    </row>
    <row r="1067" spans="1:86" s="323" customFormat="1" x14ac:dyDescent="0.25">
      <c r="A1067" s="102"/>
      <c r="B1067" s="102"/>
      <c r="C1067" s="102"/>
      <c r="D1067" s="102"/>
      <c r="E1067" s="102"/>
      <c r="F1067" s="102"/>
      <c r="G1067" s="102"/>
      <c r="AH1067" s="324"/>
      <c r="AI1067" s="324"/>
      <c r="AP1067" s="324"/>
      <c r="AQ1067" s="324"/>
      <c r="BD1067" s="324"/>
      <c r="BE1067" s="324"/>
      <c r="BF1067" s="324"/>
      <c r="BG1067" s="324"/>
      <c r="BH1067" s="324"/>
      <c r="BI1067" s="324"/>
      <c r="BJ1067" s="324"/>
      <c r="BK1067" s="324"/>
      <c r="BL1067" s="324"/>
      <c r="BM1067" s="324"/>
      <c r="BN1067" s="324"/>
      <c r="BO1067" s="324"/>
      <c r="BW1067" s="325"/>
      <c r="BX1067" s="325"/>
      <c r="BY1067" s="325"/>
      <c r="BZ1067" s="325"/>
      <c r="CA1067" s="325"/>
      <c r="CB1067" s="325"/>
      <c r="CC1067" s="325"/>
      <c r="CD1067" s="325"/>
      <c r="CE1067" s="325"/>
      <c r="CF1067" s="325"/>
      <c r="CG1067" s="325"/>
      <c r="CH1067" s="325"/>
    </row>
    <row r="1068" spans="1:86" s="323" customFormat="1" x14ac:dyDescent="0.25">
      <c r="A1068" s="102"/>
      <c r="B1068" s="102"/>
      <c r="C1068" s="102"/>
      <c r="D1068" s="102"/>
      <c r="E1068" s="102"/>
      <c r="F1068" s="102"/>
      <c r="G1068" s="102"/>
      <c r="AH1068" s="324"/>
      <c r="AI1068" s="324"/>
      <c r="AP1068" s="324"/>
      <c r="AQ1068" s="324"/>
      <c r="BD1068" s="324"/>
      <c r="BE1068" s="324"/>
      <c r="BF1068" s="324"/>
      <c r="BG1068" s="324"/>
      <c r="BH1068" s="324"/>
      <c r="BI1068" s="324"/>
      <c r="BJ1068" s="324"/>
      <c r="BK1068" s="324"/>
      <c r="BL1068" s="324"/>
      <c r="BM1068" s="324"/>
      <c r="BN1068" s="324"/>
      <c r="BO1068" s="324"/>
      <c r="BW1068" s="325"/>
      <c r="BX1068" s="325"/>
      <c r="BY1068" s="325"/>
      <c r="BZ1068" s="325"/>
      <c r="CA1068" s="325"/>
      <c r="CB1068" s="325"/>
      <c r="CC1068" s="325"/>
      <c r="CD1068" s="325"/>
      <c r="CE1068" s="325"/>
      <c r="CF1068" s="325"/>
      <c r="CG1068" s="325"/>
      <c r="CH1068" s="325"/>
    </row>
    <row r="1069" spans="1:86" s="323" customFormat="1" x14ac:dyDescent="0.25">
      <c r="A1069" s="102"/>
      <c r="B1069" s="102"/>
      <c r="C1069" s="102"/>
      <c r="D1069" s="102"/>
      <c r="E1069" s="102"/>
      <c r="F1069" s="102"/>
      <c r="G1069" s="102"/>
      <c r="AH1069" s="324"/>
      <c r="AI1069" s="324"/>
      <c r="AP1069" s="324"/>
      <c r="AQ1069" s="324"/>
      <c r="BD1069" s="324"/>
      <c r="BE1069" s="324"/>
      <c r="BF1069" s="324"/>
      <c r="BG1069" s="324"/>
      <c r="BH1069" s="324"/>
      <c r="BI1069" s="324"/>
      <c r="BJ1069" s="324"/>
      <c r="BK1069" s="324"/>
      <c r="BL1069" s="324"/>
      <c r="BM1069" s="324"/>
      <c r="BN1069" s="324"/>
      <c r="BO1069" s="324"/>
      <c r="BW1069" s="325"/>
      <c r="BX1069" s="325"/>
      <c r="BY1069" s="325"/>
      <c r="BZ1069" s="325"/>
      <c r="CA1069" s="325"/>
      <c r="CB1069" s="325"/>
      <c r="CC1069" s="325"/>
      <c r="CD1069" s="325"/>
      <c r="CE1069" s="325"/>
      <c r="CF1069" s="325"/>
      <c r="CG1069" s="325"/>
      <c r="CH1069" s="325"/>
    </row>
    <row r="1070" spans="1:86" s="323" customFormat="1" x14ac:dyDescent="0.25">
      <c r="A1070" s="102"/>
      <c r="B1070" s="102"/>
      <c r="C1070" s="102"/>
      <c r="D1070" s="102"/>
      <c r="E1070" s="102"/>
      <c r="F1070" s="102"/>
      <c r="G1070" s="102"/>
      <c r="AH1070" s="324"/>
      <c r="AI1070" s="324"/>
      <c r="AP1070" s="324"/>
      <c r="AQ1070" s="324"/>
      <c r="BD1070" s="324"/>
      <c r="BE1070" s="324"/>
      <c r="BF1070" s="324"/>
      <c r="BG1070" s="324"/>
      <c r="BH1070" s="324"/>
      <c r="BI1070" s="324"/>
      <c r="BJ1070" s="324"/>
      <c r="BK1070" s="324"/>
      <c r="BL1070" s="324"/>
      <c r="BM1070" s="324"/>
      <c r="BN1070" s="324"/>
      <c r="BO1070" s="324"/>
      <c r="BW1070" s="325"/>
      <c r="BX1070" s="325"/>
      <c r="BY1070" s="325"/>
      <c r="BZ1070" s="325"/>
      <c r="CA1070" s="325"/>
      <c r="CB1070" s="325"/>
      <c r="CC1070" s="325"/>
      <c r="CD1070" s="325"/>
      <c r="CE1070" s="325"/>
      <c r="CF1070" s="325"/>
      <c r="CG1070" s="325"/>
      <c r="CH1070" s="325"/>
    </row>
    <row r="1071" spans="1:86" s="323" customFormat="1" x14ac:dyDescent="0.25">
      <c r="A1071" s="102"/>
      <c r="B1071" s="102"/>
      <c r="C1071" s="102"/>
      <c r="D1071" s="102"/>
      <c r="E1071" s="102"/>
      <c r="F1071" s="102"/>
      <c r="G1071" s="102"/>
      <c r="AH1071" s="324"/>
      <c r="AI1071" s="324"/>
      <c r="AP1071" s="324"/>
      <c r="AQ1071" s="324"/>
      <c r="BD1071" s="324"/>
      <c r="BE1071" s="324"/>
      <c r="BF1071" s="324"/>
      <c r="BG1071" s="324"/>
      <c r="BH1071" s="324"/>
      <c r="BI1071" s="324"/>
      <c r="BJ1071" s="324"/>
      <c r="BK1071" s="324"/>
      <c r="BL1071" s="324"/>
      <c r="BM1071" s="324"/>
      <c r="BN1071" s="324"/>
      <c r="BO1071" s="324"/>
      <c r="BW1071" s="325"/>
      <c r="BX1071" s="325"/>
      <c r="BY1071" s="325"/>
      <c r="BZ1071" s="325"/>
      <c r="CA1071" s="325"/>
      <c r="CB1071" s="325"/>
      <c r="CC1071" s="325"/>
      <c r="CD1071" s="325"/>
      <c r="CE1071" s="325"/>
      <c r="CF1071" s="325"/>
      <c r="CG1071" s="325"/>
      <c r="CH1071" s="325"/>
    </row>
    <row r="1072" spans="1:86" s="323" customFormat="1" x14ac:dyDescent="0.25">
      <c r="A1072" s="102"/>
      <c r="B1072" s="102"/>
      <c r="C1072" s="102"/>
      <c r="D1072" s="102"/>
      <c r="E1072" s="102"/>
      <c r="F1072" s="102"/>
      <c r="G1072" s="102"/>
      <c r="AH1072" s="324"/>
      <c r="AI1072" s="324"/>
      <c r="AP1072" s="324"/>
      <c r="AQ1072" s="324"/>
      <c r="BD1072" s="324"/>
      <c r="BE1072" s="324"/>
      <c r="BF1072" s="324"/>
      <c r="BG1072" s="324"/>
      <c r="BH1072" s="324"/>
      <c r="BI1072" s="324"/>
      <c r="BJ1072" s="324"/>
      <c r="BK1072" s="324"/>
      <c r="BL1072" s="324"/>
      <c r="BM1072" s="324"/>
      <c r="BN1072" s="324"/>
      <c r="BO1072" s="324"/>
      <c r="BW1072" s="325"/>
      <c r="BX1072" s="325"/>
      <c r="BY1072" s="325"/>
      <c r="BZ1072" s="325"/>
      <c r="CA1072" s="325"/>
      <c r="CB1072" s="325"/>
      <c r="CC1072" s="325"/>
      <c r="CD1072" s="325"/>
      <c r="CE1072" s="325"/>
      <c r="CF1072" s="325"/>
      <c r="CG1072" s="325"/>
      <c r="CH1072" s="325"/>
    </row>
    <row r="1073" spans="1:86" s="323" customFormat="1" x14ac:dyDescent="0.25">
      <c r="A1073" s="102"/>
      <c r="B1073" s="102"/>
      <c r="C1073" s="102"/>
      <c r="D1073" s="102"/>
      <c r="E1073" s="102"/>
      <c r="F1073" s="102"/>
      <c r="G1073" s="102"/>
      <c r="AH1073" s="324"/>
      <c r="AI1073" s="324"/>
      <c r="AP1073" s="324"/>
      <c r="AQ1073" s="324"/>
      <c r="BD1073" s="324"/>
      <c r="BE1073" s="324"/>
      <c r="BF1073" s="324"/>
      <c r="BG1073" s="324"/>
      <c r="BH1073" s="324"/>
      <c r="BI1073" s="324"/>
      <c r="BJ1073" s="324"/>
      <c r="BK1073" s="324"/>
      <c r="BL1073" s="324"/>
      <c r="BM1073" s="324"/>
      <c r="BN1073" s="324"/>
      <c r="BO1073" s="324"/>
      <c r="BW1073" s="325"/>
      <c r="BX1073" s="325"/>
      <c r="BY1073" s="325"/>
      <c r="BZ1073" s="325"/>
      <c r="CA1073" s="325"/>
      <c r="CB1073" s="325"/>
      <c r="CC1073" s="325"/>
      <c r="CD1073" s="325"/>
      <c r="CE1073" s="325"/>
      <c r="CF1073" s="325"/>
      <c r="CG1073" s="325"/>
      <c r="CH1073" s="325"/>
    </row>
    <row r="1074" spans="1:86" s="323" customFormat="1" x14ac:dyDescent="0.25">
      <c r="A1074" s="102"/>
      <c r="B1074" s="102"/>
      <c r="C1074" s="102"/>
      <c r="D1074" s="102"/>
      <c r="E1074" s="102"/>
      <c r="F1074" s="102"/>
      <c r="G1074" s="102"/>
      <c r="AH1074" s="324"/>
      <c r="AI1074" s="324"/>
      <c r="AP1074" s="324"/>
      <c r="AQ1074" s="324"/>
      <c r="BD1074" s="324"/>
      <c r="BE1074" s="324"/>
      <c r="BF1074" s="324"/>
      <c r="BG1074" s="324"/>
      <c r="BH1074" s="324"/>
      <c r="BI1074" s="324"/>
      <c r="BJ1074" s="324"/>
      <c r="BK1074" s="324"/>
      <c r="BL1074" s="324"/>
      <c r="BM1074" s="324"/>
      <c r="BN1074" s="324"/>
      <c r="BO1074" s="324"/>
      <c r="BW1074" s="325"/>
      <c r="BX1074" s="325"/>
      <c r="BY1074" s="325"/>
      <c r="BZ1074" s="325"/>
      <c r="CA1074" s="325"/>
      <c r="CB1074" s="325"/>
      <c r="CC1074" s="325"/>
      <c r="CD1074" s="325"/>
      <c r="CE1074" s="325"/>
      <c r="CF1074" s="325"/>
      <c r="CG1074" s="325"/>
      <c r="CH1074" s="325"/>
    </row>
    <row r="1075" spans="1:86" s="323" customFormat="1" x14ac:dyDescent="0.25">
      <c r="A1075" s="102"/>
      <c r="B1075" s="102"/>
      <c r="C1075" s="102"/>
      <c r="D1075" s="102"/>
      <c r="E1075" s="102"/>
      <c r="F1075" s="102"/>
      <c r="G1075" s="102"/>
      <c r="AH1075" s="324"/>
      <c r="AI1075" s="324"/>
      <c r="AP1075" s="324"/>
      <c r="AQ1075" s="324"/>
      <c r="BD1075" s="324"/>
      <c r="BE1075" s="324"/>
      <c r="BF1075" s="324"/>
      <c r="BG1075" s="324"/>
      <c r="BH1075" s="324"/>
      <c r="BI1075" s="324"/>
      <c r="BJ1075" s="324"/>
      <c r="BK1075" s="324"/>
      <c r="BL1075" s="324"/>
      <c r="BM1075" s="324"/>
      <c r="BN1075" s="324"/>
      <c r="BO1075" s="324"/>
      <c r="BW1075" s="325"/>
      <c r="BX1075" s="325"/>
      <c r="BY1075" s="325"/>
      <c r="BZ1075" s="325"/>
      <c r="CA1075" s="325"/>
      <c r="CB1075" s="325"/>
      <c r="CC1075" s="325"/>
      <c r="CD1075" s="325"/>
      <c r="CE1075" s="325"/>
      <c r="CF1075" s="325"/>
      <c r="CG1075" s="325"/>
      <c r="CH1075" s="325"/>
    </row>
    <row r="1076" spans="1:86" s="323" customFormat="1" x14ac:dyDescent="0.25">
      <c r="A1076" s="102"/>
      <c r="B1076" s="102"/>
      <c r="C1076" s="102"/>
      <c r="D1076" s="102"/>
      <c r="E1076" s="102"/>
      <c r="F1076" s="102"/>
      <c r="G1076" s="102"/>
      <c r="AH1076" s="324"/>
      <c r="AI1076" s="324"/>
      <c r="AP1076" s="324"/>
      <c r="AQ1076" s="324"/>
      <c r="BD1076" s="324"/>
      <c r="BE1076" s="324"/>
      <c r="BF1076" s="324"/>
      <c r="BG1076" s="324"/>
      <c r="BH1076" s="324"/>
      <c r="BI1076" s="324"/>
      <c r="BJ1076" s="324"/>
      <c r="BK1076" s="324"/>
      <c r="BL1076" s="324"/>
      <c r="BM1076" s="324"/>
      <c r="BN1076" s="324"/>
      <c r="BO1076" s="324"/>
      <c r="BW1076" s="325"/>
      <c r="BX1076" s="325"/>
      <c r="BY1076" s="325"/>
      <c r="BZ1076" s="325"/>
      <c r="CA1076" s="325"/>
      <c r="CB1076" s="325"/>
      <c r="CC1076" s="325"/>
      <c r="CD1076" s="325"/>
      <c r="CE1076" s="325"/>
      <c r="CF1076" s="325"/>
      <c r="CG1076" s="325"/>
      <c r="CH1076" s="325"/>
    </row>
    <row r="1077" spans="1:86" s="323" customFormat="1" x14ac:dyDescent="0.25">
      <c r="A1077" s="102"/>
      <c r="B1077" s="102"/>
      <c r="C1077" s="102"/>
      <c r="D1077" s="102"/>
      <c r="E1077" s="102"/>
      <c r="F1077" s="102"/>
      <c r="G1077" s="102"/>
      <c r="AH1077" s="324"/>
      <c r="AI1077" s="324"/>
      <c r="AP1077" s="324"/>
      <c r="AQ1077" s="324"/>
      <c r="BD1077" s="324"/>
      <c r="BE1077" s="324"/>
      <c r="BF1077" s="324"/>
      <c r="BG1077" s="324"/>
      <c r="BH1077" s="324"/>
      <c r="BI1077" s="324"/>
      <c r="BJ1077" s="324"/>
      <c r="BK1077" s="324"/>
      <c r="BL1077" s="324"/>
      <c r="BM1077" s="324"/>
      <c r="BN1077" s="324"/>
      <c r="BO1077" s="324"/>
      <c r="BW1077" s="325"/>
      <c r="BX1077" s="325"/>
      <c r="BY1077" s="325"/>
      <c r="BZ1077" s="325"/>
      <c r="CA1077" s="325"/>
      <c r="CB1077" s="325"/>
      <c r="CC1077" s="325"/>
      <c r="CD1077" s="325"/>
      <c r="CE1077" s="325"/>
      <c r="CF1077" s="325"/>
      <c r="CG1077" s="325"/>
      <c r="CH1077" s="325"/>
    </row>
    <row r="1078" spans="1:86" s="323" customFormat="1" x14ac:dyDescent="0.25">
      <c r="A1078" s="102"/>
      <c r="B1078" s="102"/>
      <c r="C1078" s="102"/>
      <c r="D1078" s="102"/>
      <c r="E1078" s="102"/>
      <c r="F1078" s="102"/>
      <c r="G1078" s="102"/>
      <c r="AH1078" s="324"/>
      <c r="AI1078" s="324"/>
      <c r="AP1078" s="324"/>
      <c r="AQ1078" s="324"/>
      <c r="BD1078" s="324"/>
      <c r="BE1078" s="324"/>
      <c r="BF1078" s="324"/>
      <c r="BG1078" s="324"/>
      <c r="BH1078" s="324"/>
      <c r="BI1078" s="324"/>
      <c r="BJ1078" s="324"/>
      <c r="BK1078" s="324"/>
      <c r="BL1078" s="324"/>
      <c r="BM1078" s="324"/>
      <c r="BN1078" s="324"/>
      <c r="BO1078" s="324"/>
      <c r="BW1078" s="325"/>
      <c r="BX1078" s="325"/>
      <c r="BY1078" s="325"/>
      <c r="BZ1078" s="325"/>
      <c r="CA1078" s="325"/>
      <c r="CB1078" s="325"/>
      <c r="CC1078" s="325"/>
      <c r="CD1078" s="325"/>
      <c r="CE1078" s="325"/>
      <c r="CF1078" s="325"/>
      <c r="CG1078" s="325"/>
      <c r="CH1078" s="325"/>
    </row>
    <row r="1079" spans="1:86" s="323" customFormat="1" x14ac:dyDescent="0.25">
      <c r="A1079" s="102"/>
      <c r="B1079" s="102"/>
      <c r="C1079" s="102"/>
      <c r="D1079" s="102"/>
      <c r="E1079" s="102"/>
      <c r="F1079" s="102"/>
      <c r="G1079" s="102"/>
      <c r="AH1079" s="324"/>
      <c r="AI1079" s="324"/>
      <c r="AP1079" s="324"/>
      <c r="AQ1079" s="324"/>
      <c r="BD1079" s="324"/>
      <c r="BE1079" s="324"/>
      <c r="BF1079" s="324"/>
      <c r="BG1079" s="324"/>
      <c r="BH1079" s="324"/>
      <c r="BI1079" s="324"/>
      <c r="BJ1079" s="324"/>
      <c r="BK1079" s="324"/>
      <c r="BL1079" s="324"/>
      <c r="BM1079" s="324"/>
      <c r="BN1079" s="324"/>
      <c r="BO1079" s="324"/>
      <c r="BW1079" s="325"/>
      <c r="BX1079" s="325"/>
      <c r="BY1079" s="325"/>
      <c r="BZ1079" s="325"/>
      <c r="CA1079" s="325"/>
      <c r="CB1079" s="325"/>
      <c r="CC1079" s="325"/>
      <c r="CD1079" s="325"/>
      <c r="CE1079" s="325"/>
      <c r="CF1079" s="325"/>
      <c r="CG1079" s="325"/>
      <c r="CH1079" s="325"/>
    </row>
    <row r="1080" spans="1:86" s="323" customFormat="1" x14ac:dyDescent="0.25">
      <c r="A1080" s="102"/>
      <c r="B1080" s="102"/>
      <c r="C1080" s="102"/>
      <c r="D1080" s="102"/>
      <c r="E1080" s="102"/>
      <c r="F1080" s="102"/>
      <c r="G1080" s="102"/>
      <c r="AH1080" s="324"/>
      <c r="AI1080" s="324"/>
      <c r="AP1080" s="324"/>
      <c r="AQ1080" s="324"/>
      <c r="BD1080" s="324"/>
      <c r="BE1080" s="324"/>
      <c r="BF1080" s="324"/>
      <c r="BG1080" s="324"/>
      <c r="BH1080" s="324"/>
      <c r="BI1080" s="324"/>
      <c r="BJ1080" s="324"/>
      <c r="BK1080" s="324"/>
      <c r="BL1080" s="324"/>
      <c r="BM1080" s="324"/>
      <c r="BN1080" s="324"/>
      <c r="BO1080" s="324"/>
      <c r="BW1080" s="325"/>
      <c r="BX1080" s="325"/>
      <c r="BY1080" s="325"/>
      <c r="BZ1080" s="325"/>
      <c r="CA1080" s="325"/>
      <c r="CB1080" s="325"/>
      <c r="CC1080" s="325"/>
      <c r="CD1080" s="325"/>
      <c r="CE1080" s="325"/>
      <c r="CF1080" s="325"/>
      <c r="CG1080" s="325"/>
      <c r="CH1080" s="325"/>
    </row>
    <row r="1081" spans="1:86" s="323" customFormat="1" x14ac:dyDescent="0.25">
      <c r="A1081" s="102"/>
      <c r="B1081" s="102"/>
      <c r="C1081" s="102"/>
      <c r="D1081" s="102"/>
      <c r="E1081" s="102"/>
      <c r="F1081" s="102"/>
      <c r="G1081" s="102"/>
      <c r="AH1081" s="324"/>
      <c r="AI1081" s="324"/>
      <c r="AP1081" s="324"/>
      <c r="AQ1081" s="324"/>
      <c r="BD1081" s="324"/>
      <c r="BE1081" s="324"/>
      <c r="BF1081" s="324"/>
      <c r="BG1081" s="324"/>
      <c r="BH1081" s="324"/>
      <c r="BI1081" s="324"/>
      <c r="BJ1081" s="324"/>
      <c r="BK1081" s="324"/>
      <c r="BL1081" s="324"/>
      <c r="BM1081" s="324"/>
      <c r="BN1081" s="324"/>
      <c r="BO1081" s="324"/>
      <c r="BW1081" s="325"/>
      <c r="BX1081" s="325"/>
      <c r="BY1081" s="325"/>
      <c r="BZ1081" s="325"/>
      <c r="CA1081" s="325"/>
      <c r="CB1081" s="325"/>
      <c r="CC1081" s="325"/>
      <c r="CD1081" s="325"/>
      <c r="CE1081" s="325"/>
      <c r="CF1081" s="325"/>
      <c r="CG1081" s="325"/>
      <c r="CH1081" s="325"/>
    </row>
    <row r="1082" spans="1:86" s="323" customFormat="1" x14ac:dyDescent="0.25">
      <c r="A1082" s="102"/>
      <c r="B1082" s="102"/>
      <c r="C1082" s="102"/>
      <c r="D1082" s="102"/>
      <c r="E1082" s="102"/>
      <c r="F1082" s="102"/>
      <c r="G1082" s="102"/>
      <c r="AH1082" s="324"/>
      <c r="AI1082" s="324"/>
      <c r="AP1082" s="324"/>
      <c r="AQ1082" s="324"/>
      <c r="BD1082" s="324"/>
      <c r="BE1082" s="324"/>
      <c r="BF1082" s="324"/>
      <c r="BG1082" s="324"/>
      <c r="BH1082" s="324"/>
      <c r="BI1082" s="324"/>
      <c r="BJ1082" s="324"/>
      <c r="BK1082" s="324"/>
      <c r="BL1082" s="324"/>
      <c r="BM1082" s="324"/>
      <c r="BN1082" s="324"/>
      <c r="BO1082" s="324"/>
      <c r="BW1082" s="325"/>
      <c r="BX1082" s="325"/>
      <c r="BY1082" s="325"/>
      <c r="BZ1082" s="325"/>
      <c r="CA1082" s="325"/>
      <c r="CB1082" s="325"/>
      <c r="CC1082" s="325"/>
      <c r="CD1082" s="325"/>
      <c r="CE1082" s="325"/>
      <c r="CF1082" s="325"/>
      <c r="CG1082" s="325"/>
      <c r="CH1082" s="325"/>
    </row>
    <row r="1083" spans="1:86" s="323" customFormat="1" x14ac:dyDescent="0.25">
      <c r="A1083" s="102"/>
      <c r="B1083" s="102"/>
      <c r="C1083" s="102"/>
      <c r="D1083" s="102"/>
      <c r="E1083" s="102"/>
      <c r="F1083" s="102"/>
      <c r="G1083" s="102"/>
      <c r="AH1083" s="324"/>
      <c r="AI1083" s="324"/>
      <c r="AP1083" s="324"/>
      <c r="AQ1083" s="324"/>
      <c r="BD1083" s="324"/>
      <c r="BE1083" s="324"/>
      <c r="BF1083" s="324"/>
      <c r="BG1083" s="324"/>
      <c r="BH1083" s="324"/>
      <c r="BI1083" s="324"/>
      <c r="BJ1083" s="324"/>
      <c r="BK1083" s="324"/>
      <c r="BL1083" s="324"/>
      <c r="BM1083" s="324"/>
      <c r="BN1083" s="324"/>
      <c r="BO1083" s="324"/>
      <c r="BW1083" s="325"/>
      <c r="BX1083" s="325"/>
      <c r="BY1083" s="325"/>
      <c r="BZ1083" s="325"/>
      <c r="CA1083" s="325"/>
      <c r="CB1083" s="325"/>
      <c r="CC1083" s="325"/>
      <c r="CD1083" s="325"/>
      <c r="CE1083" s="325"/>
      <c r="CF1083" s="325"/>
      <c r="CG1083" s="325"/>
      <c r="CH1083" s="325"/>
    </row>
    <row r="1084" spans="1:86" s="323" customFormat="1" x14ac:dyDescent="0.25">
      <c r="A1084" s="102"/>
      <c r="B1084" s="102"/>
      <c r="C1084" s="102"/>
      <c r="D1084" s="102"/>
      <c r="E1084" s="102"/>
      <c r="F1084" s="102"/>
      <c r="G1084" s="102"/>
      <c r="AH1084" s="324"/>
      <c r="AI1084" s="324"/>
      <c r="AP1084" s="324"/>
      <c r="AQ1084" s="324"/>
      <c r="BD1084" s="324"/>
      <c r="BE1084" s="324"/>
      <c r="BF1084" s="324"/>
      <c r="BG1084" s="324"/>
      <c r="BH1084" s="324"/>
      <c r="BI1084" s="324"/>
      <c r="BJ1084" s="324"/>
      <c r="BK1084" s="324"/>
      <c r="BL1084" s="324"/>
      <c r="BM1084" s="324"/>
      <c r="BN1084" s="324"/>
      <c r="BO1084" s="324"/>
      <c r="BW1084" s="325"/>
      <c r="BX1084" s="325"/>
      <c r="BY1084" s="325"/>
      <c r="BZ1084" s="325"/>
      <c r="CA1084" s="325"/>
      <c r="CB1084" s="325"/>
      <c r="CC1084" s="325"/>
      <c r="CD1084" s="325"/>
      <c r="CE1084" s="325"/>
      <c r="CF1084" s="325"/>
      <c r="CG1084" s="325"/>
      <c r="CH1084" s="325"/>
    </row>
    <row r="1085" spans="1:86" s="323" customFormat="1" x14ac:dyDescent="0.25">
      <c r="A1085" s="102"/>
      <c r="B1085" s="102"/>
      <c r="C1085" s="102"/>
      <c r="D1085" s="102"/>
      <c r="E1085" s="102"/>
      <c r="F1085" s="102"/>
      <c r="G1085" s="102"/>
      <c r="AH1085" s="324"/>
      <c r="AI1085" s="324"/>
      <c r="AP1085" s="324"/>
      <c r="AQ1085" s="324"/>
      <c r="BD1085" s="324"/>
      <c r="BE1085" s="324"/>
      <c r="BF1085" s="324"/>
      <c r="BG1085" s="324"/>
      <c r="BH1085" s="324"/>
      <c r="BI1085" s="324"/>
      <c r="BJ1085" s="324"/>
      <c r="BK1085" s="324"/>
      <c r="BL1085" s="324"/>
      <c r="BM1085" s="324"/>
      <c r="BN1085" s="324"/>
      <c r="BO1085" s="324"/>
      <c r="BW1085" s="325"/>
      <c r="BX1085" s="325"/>
      <c r="BY1085" s="325"/>
      <c r="BZ1085" s="325"/>
      <c r="CA1085" s="325"/>
      <c r="CB1085" s="325"/>
      <c r="CC1085" s="325"/>
      <c r="CD1085" s="325"/>
      <c r="CE1085" s="325"/>
      <c r="CF1085" s="325"/>
      <c r="CG1085" s="325"/>
      <c r="CH1085" s="325"/>
    </row>
    <row r="1086" spans="1:86" s="323" customFormat="1" x14ac:dyDescent="0.25">
      <c r="A1086" s="102"/>
      <c r="B1086" s="102"/>
      <c r="C1086" s="102"/>
      <c r="D1086" s="102"/>
      <c r="E1086" s="102"/>
      <c r="F1086" s="102"/>
      <c r="G1086" s="102"/>
      <c r="AH1086" s="324"/>
      <c r="AI1086" s="324"/>
      <c r="AP1086" s="324"/>
      <c r="AQ1086" s="324"/>
      <c r="BD1086" s="324"/>
      <c r="BE1086" s="324"/>
      <c r="BF1086" s="324"/>
      <c r="BG1086" s="324"/>
      <c r="BH1086" s="324"/>
      <c r="BI1086" s="324"/>
      <c r="BJ1086" s="324"/>
      <c r="BK1086" s="324"/>
      <c r="BL1086" s="324"/>
      <c r="BM1086" s="324"/>
      <c r="BN1086" s="324"/>
      <c r="BO1086" s="324"/>
      <c r="BW1086" s="325"/>
      <c r="BX1086" s="325"/>
      <c r="BY1086" s="325"/>
      <c r="BZ1086" s="325"/>
      <c r="CA1086" s="325"/>
      <c r="CB1086" s="325"/>
      <c r="CC1086" s="325"/>
      <c r="CD1086" s="325"/>
      <c r="CE1086" s="325"/>
      <c r="CF1086" s="325"/>
      <c r="CG1086" s="325"/>
      <c r="CH1086" s="325"/>
    </row>
    <row r="1087" spans="1:86" s="323" customFormat="1" x14ac:dyDescent="0.25">
      <c r="A1087" s="102"/>
      <c r="B1087" s="102"/>
      <c r="C1087" s="102"/>
      <c r="D1087" s="102"/>
      <c r="E1087" s="102"/>
      <c r="F1087" s="102"/>
      <c r="G1087" s="102"/>
      <c r="AH1087" s="324"/>
      <c r="AI1087" s="324"/>
      <c r="AP1087" s="324"/>
      <c r="AQ1087" s="324"/>
      <c r="BD1087" s="324"/>
      <c r="BE1087" s="324"/>
      <c r="BF1087" s="324"/>
      <c r="BG1087" s="324"/>
      <c r="BH1087" s="324"/>
      <c r="BI1087" s="324"/>
      <c r="BJ1087" s="324"/>
      <c r="BK1087" s="324"/>
      <c r="BL1087" s="324"/>
      <c r="BM1087" s="324"/>
      <c r="BN1087" s="324"/>
      <c r="BO1087" s="324"/>
      <c r="BW1087" s="325"/>
      <c r="BX1087" s="325"/>
      <c r="BY1087" s="325"/>
      <c r="BZ1087" s="325"/>
      <c r="CA1087" s="325"/>
      <c r="CB1087" s="325"/>
      <c r="CC1087" s="325"/>
      <c r="CD1087" s="325"/>
      <c r="CE1087" s="325"/>
      <c r="CF1087" s="325"/>
      <c r="CG1087" s="325"/>
      <c r="CH1087" s="325"/>
    </row>
    <row r="1088" spans="1:86" s="323" customFormat="1" x14ac:dyDescent="0.25">
      <c r="A1088" s="102"/>
      <c r="B1088" s="102"/>
      <c r="C1088" s="102"/>
      <c r="D1088" s="102"/>
      <c r="E1088" s="102"/>
      <c r="F1088" s="102"/>
      <c r="G1088" s="102"/>
      <c r="AH1088" s="324"/>
      <c r="AI1088" s="324"/>
      <c r="AP1088" s="324"/>
      <c r="AQ1088" s="324"/>
      <c r="BD1088" s="324"/>
      <c r="BE1088" s="324"/>
      <c r="BF1088" s="324"/>
      <c r="BG1088" s="324"/>
      <c r="BH1088" s="324"/>
      <c r="BI1088" s="324"/>
      <c r="BJ1088" s="324"/>
      <c r="BK1088" s="324"/>
      <c r="BL1088" s="324"/>
      <c r="BM1088" s="324"/>
      <c r="BN1088" s="324"/>
      <c r="BO1088" s="324"/>
      <c r="BW1088" s="325"/>
      <c r="BX1088" s="325"/>
      <c r="BY1088" s="325"/>
      <c r="BZ1088" s="325"/>
      <c r="CA1088" s="325"/>
      <c r="CB1088" s="325"/>
      <c r="CC1088" s="325"/>
      <c r="CD1088" s="325"/>
      <c r="CE1088" s="325"/>
      <c r="CF1088" s="325"/>
      <c r="CG1088" s="325"/>
      <c r="CH1088" s="325"/>
    </row>
    <row r="1089" spans="1:86" s="323" customFormat="1" x14ac:dyDescent="0.25">
      <c r="A1089" s="102"/>
      <c r="B1089" s="102"/>
      <c r="C1089" s="102"/>
      <c r="D1089" s="102"/>
      <c r="E1089" s="102"/>
      <c r="F1089" s="102"/>
      <c r="G1089" s="102"/>
      <c r="AH1089" s="324"/>
      <c r="AI1089" s="324"/>
      <c r="AP1089" s="324"/>
      <c r="AQ1089" s="324"/>
      <c r="BD1089" s="324"/>
      <c r="BE1089" s="324"/>
      <c r="BF1089" s="324"/>
      <c r="BG1089" s="324"/>
      <c r="BH1089" s="324"/>
      <c r="BI1089" s="324"/>
      <c r="BJ1089" s="324"/>
      <c r="BK1089" s="324"/>
      <c r="BL1089" s="324"/>
      <c r="BM1089" s="324"/>
      <c r="BN1089" s="324"/>
      <c r="BO1089" s="324"/>
      <c r="BW1089" s="325"/>
      <c r="BX1089" s="325"/>
      <c r="BY1089" s="325"/>
      <c r="BZ1089" s="325"/>
      <c r="CA1089" s="325"/>
      <c r="CB1089" s="325"/>
      <c r="CC1089" s="325"/>
      <c r="CD1089" s="325"/>
      <c r="CE1089" s="325"/>
      <c r="CF1089" s="325"/>
      <c r="CG1089" s="325"/>
      <c r="CH1089" s="325"/>
    </row>
    <row r="1090" spans="1:86" s="323" customFormat="1" x14ac:dyDescent="0.25">
      <c r="A1090" s="102"/>
      <c r="B1090" s="102"/>
      <c r="C1090" s="102"/>
      <c r="D1090" s="102"/>
      <c r="E1090" s="102"/>
      <c r="F1090" s="102"/>
      <c r="G1090" s="102"/>
      <c r="AH1090" s="324"/>
      <c r="AI1090" s="324"/>
      <c r="AP1090" s="324"/>
      <c r="AQ1090" s="324"/>
      <c r="BD1090" s="324"/>
      <c r="BE1090" s="324"/>
      <c r="BF1090" s="324"/>
      <c r="BG1090" s="324"/>
      <c r="BH1090" s="324"/>
      <c r="BI1090" s="324"/>
      <c r="BJ1090" s="324"/>
      <c r="BK1090" s="324"/>
      <c r="BL1090" s="324"/>
      <c r="BM1090" s="324"/>
      <c r="BN1090" s="324"/>
      <c r="BO1090" s="324"/>
      <c r="BW1090" s="325"/>
      <c r="BX1090" s="325"/>
      <c r="BY1090" s="325"/>
      <c r="BZ1090" s="325"/>
      <c r="CA1090" s="325"/>
      <c r="CB1090" s="325"/>
      <c r="CC1090" s="325"/>
      <c r="CD1090" s="325"/>
      <c r="CE1090" s="325"/>
      <c r="CF1090" s="325"/>
      <c r="CG1090" s="325"/>
      <c r="CH1090" s="325"/>
    </row>
    <row r="1091" spans="1:86" s="323" customFormat="1" x14ac:dyDescent="0.25">
      <c r="A1091" s="102"/>
      <c r="B1091" s="102"/>
      <c r="C1091" s="102"/>
      <c r="D1091" s="102"/>
      <c r="E1091" s="102"/>
      <c r="F1091" s="102"/>
      <c r="G1091" s="102"/>
      <c r="AH1091" s="324"/>
      <c r="AI1091" s="324"/>
      <c r="AP1091" s="324"/>
      <c r="AQ1091" s="324"/>
      <c r="BD1091" s="324"/>
      <c r="BE1091" s="324"/>
      <c r="BF1091" s="324"/>
      <c r="BG1091" s="324"/>
      <c r="BH1091" s="324"/>
      <c r="BI1091" s="324"/>
      <c r="BJ1091" s="324"/>
      <c r="BK1091" s="324"/>
      <c r="BL1091" s="324"/>
      <c r="BM1091" s="324"/>
      <c r="BN1091" s="324"/>
      <c r="BO1091" s="324"/>
      <c r="BW1091" s="325"/>
      <c r="BX1091" s="325"/>
      <c r="BY1091" s="325"/>
      <c r="BZ1091" s="325"/>
      <c r="CA1091" s="325"/>
      <c r="CB1091" s="325"/>
      <c r="CC1091" s="325"/>
      <c r="CD1091" s="325"/>
      <c r="CE1091" s="325"/>
      <c r="CF1091" s="325"/>
      <c r="CG1091" s="325"/>
      <c r="CH1091" s="325"/>
    </row>
    <row r="1092" spans="1:86" s="323" customFormat="1" x14ac:dyDescent="0.25">
      <c r="A1092" s="102"/>
      <c r="B1092" s="102"/>
      <c r="C1092" s="102"/>
      <c r="D1092" s="102"/>
      <c r="E1092" s="102"/>
      <c r="F1092" s="102"/>
      <c r="G1092" s="102"/>
      <c r="AH1092" s="324"/>
      <c r="AI1092" s="324"/>
      <c r="AP1092" s="324"/>
      <c r="AQ1092" s="324"/>
      <c r="BD1092" s="324"/>
      <c r="BE1092" s="324"/>
      <c r="BF1092" s="324"/>
      <c r="BG1092" s="324"/>
      <c r="BH1092" s="324"/>
      <c r="BI1092" s="324"/>
      <c r="BJ1092" s="324"/>
      <c r="BK1092" s="324"/>
      <c r="BL1092" s="324"/>
      <c r="BM1092" s="324"/>
      <c r="BN1092" s="324"/>
      <c r="BO1092" s="324"/>
      <c r="BW1092" s="325"/>
      <c r="BX1092" s="325"/>
      <c r="BY1092" s="325"/>
      <c r="BZ1092" s="325"/>
      <c r="CA1092" s="325"/>
      <c r="CB1092" s="325"/>
      <c r="CC1092" s="325"/>
      <c r="CD1092" s="325"/>
      <c r="CE1092" s="325"/>
      <c r="CF1092" s="325"/>
      <c r="CG1092" s="325"/>
      <c r="CH1092" s="325"/>
    </row>
    <row r="1093" spans="1:86" s="323" customFormat="1" x14ac:dyDescent="0.25">
      <c r="A1093" s="102"/>
      <c r="B1093" s="102"/>
      <c r="C1093" s="102"/>
      <c r="D1093" s="102"/>
      <c r="E1093" s="102"/>
      <c r="F1093" s="102"/>
      <c r="G1093" s="102"/>
      <c r="AH1093" s="324"/>
      <c r="AI1093" s="324"/>
      <c r="AP1093" s="324"/>
      <c r="AQ1093" s="324"/>
      <c r="BD1093" s="324"/>
      <c r="BE1093" s="324"/>
      <c r="BF1093" s="324"/>
      <c r="BG1093" s="324"/>
      <c r="BH1093" s="324"/>
      <c r="BI1093" s="324"/>
      <c r="BJ1093" s="324"/>
      <c r="BK1093" s="324"/>
      <c r="BL1093" s="324"/>
      <c r="BM1093" s="324"/>
      <c r="BN1093" s="324"/>
      <c r="BO1093" s="324"/>
      <c r="BW1093" s="325"/>
      <c r="BX1093" s="325"/>
      <c r="BY1093" s="325"/>
      <c r="BZ1093" s="325"/>
      <c r="CA1093" s="325"/>
      <c r="CB1093" s="325"/>
      <c r="CC1093" s="325"/>
      <c r="CD1093" s="325"/>
      <c r="CE1093" s="325"/>
      <c r="CF1093" s="325"/>
      <c r="CG1093" s="325"/>
      <c r="CH1093" s="325"/>
    </row>
    <row r="1094" spans="1:86" s="323" customFormat="1" x14ac:dyDescent="0.25">
      <c r="A1094" s="102"/>
      <c r="B1094" s="102"/>
      <c r="C1094" s="102"/>
      <c r="D1094" s="102"/>
      <c r="E1094" s="102"/>
      <c r="F1094" s="102"/>
      <c r="G1094" s="102"/>
      <c r="AH1094" s="324"/>
      <c r="AI1094" s="324"/>
      <c r="AP1094" s="324"/>
      <c r="AQ1094" s="324"/>
      <c r="BD1094" s="324"/>
      <c r="BE1094" s="324"/>
      <c r="BF1094" s="324"/>
      <c r="BG1094" s="324"/>
      <c r="BH1094" s="324"/>
      <c r="BI1094" s="324"/>
      <c r="BJ1094" s="324"/>
      <c r="BK1094" s="324"/>
      <c r="BL1094" s="324"/>
      <c r="BM1094" s="324"/>
      <c r="BN1094" s="324"/>
      <c r="BO1094" s="324"/>
      <c r="BW1094" s="325"/>
      <c r="BX1094" s="325"/>
      <c r="BY1094" s="325"/>
      <c r="BZ1094" s="325"/>
      <c r="CA1094" s="325"/>
      <c r="CB1094" s="325"/>
      <c r="CC1094" s="325"/>
      <c r="CD1094" s="325"/>
      <c r="CE1094" s="325"/>
      <c r="CF1094" s="325"/>
      <c r="CG1094" s="325"/>
      <c r="CH1094" s="325"/>
    </row>
    <row r="1095" spans="1:86" s="323" customFormat="1" x14ac:dyDescent="0.25">
      <c r="A1095" s="102"/>
      <c r="B1095" s="102"/>
      <c r="C1095" s="102"/>
      <c r="D1095" s="102"/>
      <c r="E1095" s="102"/>
      <c r="F1095" s="102"/>
      <c r="G1095" s="102"/>
      <c r="AH1095" s="324"/>
      <c r="AI1095" s="324"/>
      <c r="AP1095" s="324"/>
      <c r="AQ1095" s="324"/>
      <c r="BD1095" s="324"/>
      <c r="BE1095" s="324"/>
      <c r="BF1095" s="324"/>
      <c r="BG1095" s="324"/>
      <c r="BH1095" s="324"/>
      <c r="BI1095" s="324"/>
      <c r="BJ1095" s="324"/>
      <c r="BK1095" s="324"/>
      <c r="BL1095" s="324"/>
      <c r="BM1095" s="324"/>
      <c r="BN1095" s="324"/>
      <c r="BO1095" s="324"/>
      <c r="BW1095" s="325"/>
      <c r="BX1095" s="325"/>
      <c r="BY1095" s="325"/>
      <c r="BZ1095" s="325"/>
      <c r="CA1095" s="325"/>
      <c r="CB1095" s="325"/>
      <c r="CC1095" s="325"/>
      <c r="CD1095" s="325"/>
      <c r="CE1095" s="325"/>
      <c r="CF1095" s="325"/>
      <c r="CG1095" s="325"/>
      <c r="CH1095" s="325"/>
    </row>
    <row r="1096" spans="1:86" s="323" customFormat="1" x14ac:dyDescent="0.25">
      <c r="A1096" s="102"/>
      <c r="B1096" s="102"/>
      <c r="C1096" s="102"/>
      <c r="D1096" s="102"/>
      <c r="E1096" s="102"/>
      <c r="F1096" s="102"/>
      <c r="G1096" s="102"/>
      <c r="AH1096" s="324"/>
      <c r="AI1096" s="324"/>
      <c r="AP1096" s="324"/>
      <c r="AQ1096" s="324"/>
      <c r="BD1096" s="324"/>
      <c r="BE1096" s="324"/>
      <c r="BF1096" s="324"/>
      <c r="BG1096" s="324"/>
      <c r="BH1096" s="324"/>
      <c r="BI1096" s="324"/>
      <c r="BJ1096" s="324"/>
      <c r="BK1096" s="324"/>
      <c r="BL1096" s="324"/>
      <c r="BM1096" s="324"/>
      <c r="BN1096" s="324"/>
      <c r="BO1096" s="324"/>
      <c r="BW1096" s="325"/>
      <c r="BX1096" s="325"/>
      <c r="BY1096" s="325"/>
      <c r="BZ1096" s="325"/>
      <c r="CA1096" s="325"/>
      <c r="CB1096" s="325"/>
      <c r="CC1096" s="325"/>
      <c r="CD1096" s="325"/>
      <c r="CE1096" s="325"/>
      <c r="CF1096" s="325"/>
      <c r="CG1096" s="325"/>
      <c r="CH1096" s="325"/>
    </row>
    <row r="1097" spans="1:86" s="323" customFormat="1" x14ac:dyDescent="0.25">
      <c r="A1097" s="102"/>
      <c r="B1097" s="102"/>
      <c r="C1097" s="102"/>
      <c r="D1097" s="102"/>
      <c r="E1097" s="102"/>
      <c r="F1097" s="102"/>
      <c r="G1097" s="102"/>
      <c r="AH1097" s="324"/>
      <c r="AI1097" s="324"/>
      <c r="AP1097" s="324"/>
      <c r="AQ1097" s="324"/>
      <c r="BD1097" s="324"/>
      <c r="BE1097" s="324"/>
      <c r="BF1097" s="324"/>
      <c r="BG1097" s="324"/>
      <c r="BH1097" s="324"/>
      <c r="BI1097" s="324"/>
      <c r="BJ1097" s="324"/>
      <c r="BK1097" s="324"/>
      <c r="BL1097" s="324"/>
      <c r="BM1097" s="324"/>
      <c r="BN1097" s="324"/>
      <c r="BO1097" s="324"/>
      <c r="BW1097" s="325"/>
      <c r="BX1097" s="325"/>
      <c r="BY1097" s="325"/>
      <c r="BZ1097" s="325"/>
      <c r="CA1097" s="325"/>
      <c r="CB1097" s="325"/>
      <c r="CC1097" s="325"/>
      <c r="CD1097" s="325"/>
      <c r="CE1097" s="325"/>
      <c r="CF1097" s="325"/>
      <c r="CG1097" s="325"/>
      <c r="CH1097" s="325"/>
    </row>
    <row r="1098" spans="1:86" s="323" customFormat="1" x14ac:dyDescent="0.25">
      <c r="A1098" s="102"/>
      <c r="B1098" s="102"/>
      <c r="C1098" s="102"/>
      <c r="D1098" s="102"/>
      <c r="E1098" s="102"/>
      <c r="F1098" s="102"/>
      <c r="G1098" s="102"/>
      <c r="AH1098" s="324"/>
      <c r="AI1098" s="324"/>
      <c r="AP1098" s="324"/>
      <c r="AQ1098" s="324"/>
      <c r="BD1098" s="324"/>
      <c r="BE1098" s="324"/>
      <c r="BF1098" s="324"/>
      <c r="BG1098" s="324"/>
      <c r="BH1098" s="324"/>
      <c r="BI1098" s="324"/>
      <c r="BJ1098" s="324"/>
      <c r="BK1098" s="324"/>
      <c r="BL1098" s="324"/>
      <c r="BM1098" s="324"/>
      <c r="BN1098" s="324"/>
      <c r="BO1098" s="324"/>
      <c r="BW1098" s="325"/>
      <c r="BX1098" s="325"/>
      <c r="BY1098" s="325"/>
      <c r="BZ1098" s="325"/>
      <c r="CA1098" s="325"/>
      <c r="CB1098" s="325"/>
      <c r="CC1098" s="325"/>
      <c r="CD1098" s="325"/>
      <c r="CE1098" s="325"/>
      <c r="CF1098" s="325"/>
      <c r="CG1098" s="325"/>
      <c r="CH1098" s="325"/>
    </row>
    <row r="1099" spans="1:86" s="323" customFormat="1" x14ac:dyDescent="0.25">
      <c r="A1099" s="102"/>
      <c r="B1099" s="102"/>
      <c r="C1099" s="102"/>
      <c r="D1099" s="102"/>
      <c r="E1099" s="102"/>
      <c r="F1099" s="102"/>
      <c r="G1099" s="102"/>
      <c r="AH1099" s="324"/>
      <c r="AI1099" s="324"/>
      <c r="AP1099" s="324"/>
      <c r="AQ1099" s="324"/>
      <c r="BD1099" s="324"/>
      <c r="BE1099" s="324"/>
      <c r="BF1099" s="324"/>
      <c r="BG1099" s="324"/>
      <c r="BH1099" s="324"/>
      <c r="BI1099" s="324"/>
      <c r="BJ1099" s="324"/>
      <c r="BK1099" s="324"/>
      <c r="BL1099" s="324"/>
      <c r="BM1099" s="324"/>
      <c r="BN1099" s="324"/>
      <c r="BO1099" s="324"/>
      <c r="BW1099" s="325"/>
      <c r="BX1099" s="325"/>
      <c r="BY1099" s="325"/>
      <c r="BZ1099" s="325"/>
      <c r="CA1099" s="325"/>
      <c r="CB1099" s="325"/>
      <c r="CC1099" s="325"/>
      <c r="CD1099" s="325"/>
      <c r="CE1099" s="325"/>
      <c r="CF1099" s="325"/>
      <c r="CG1099" s="325"/>
      <c r="CH1099" s="325"/>
    </row>
    <row r="1100" spans="1:86" s="323" customFormat="1" x14ac:dyDescent="0.25">
      <c r="A1100" s="102"/>
      <c r="B1100" s="102"/>
      <c r="C1100" s="102"/>
      <c r="D1100" s="102"/>
      <c r="E1100" s="102"/>
      <c r="F1100" s="102"/>
      <c r="G1100" s="102"/>
      <c r="AH1100" s="324"/>
      <c r="AI1100" s="324"/>
      <c r="AP1100" s="324"/>
      <c r="AQ1100" s="324"/>
      <c r="BD1100" s="324"/>
      <c r="BE1100" s="324"/>
      <c r="BF1100" s="324"/>
      <c r="BG1100" s="324"/>
      <c r="BH1100" s="324"/>
      <c r="BI1100" s="324"/>
      <c r="BJ1100" s="324"/>
      <c r="BK1100" s="324"/>
      <c r="BL1100" s="324"/>
      <c r="BM1100" s="324"/>
      <c r="BN1100" s="324"/>
      <c r="BO1100" s="324"/>
      <c r="BW1100" s="325"/>
      <c r="BX1100" s="325"/>
      <c r="BY1100" s="325"/>
      <c r="BZ1100" s="325"/>
      <c r="CA1100" s="325"/>
      <c r="CB1100" s="325"/>
      <c r="CC1100" s="325"/>
      <c r="CD1100" s="325"/>
      <c r="CE1100" s="325"/>
      <c r="CF1100" s="325"/>
      <c r="CG1100" s="325"/>
      <c r="CH1100" s="325"/>
    </row>
    <row r="1101" spans="1:86" s="323" customFormat="1" x14ac:dyDescent="0.25">
      <c r="A1101" s="102"/>
      <c r="B1101" s="102"/>
      <c r="C1101" s="102"/>
      <c r="D1101" s="102"/>
      <c r="E1101" s="102"/>
      <c r="F1101" s="102"/>
      <c r="G1101" s="102"/>
      <c r="AH1101" s="324"/>
      <c r="AI1101" s="324"/>
      <c r="AP1101" s="324"/>
      <c r="AQ1101" s="324"/>
      <c r="BD1101" s="324"/>
      <c r="BE1101" s="324"/>
      <c r="BF1101" s="324"/>
      <c r="BG1101" s="324"/>
      <c r="BH1101" s="324"/>
      <c r="BI1101" s="324"/>
      <c r="BJ1101" s="324"/>
      <c r="BK1101" s="324"/>
      <c r="BL1101" s="324"/>
      <c r="BM1101" s="324"/>
      <c r="BN1101" s="324"/>
      <c r="BO1101" s="324"/>
      <c r="BW1101" s="325"/>
      <c r="BX1101" s="325"/>
      <c r="BY1101" s="325"/>
      <c r="BZ1101" s="325"/>
      <c r="CA1101" s="325"/>
      <c r="CB1101" s="325"/>
      <c r="CC1101" s="325"/>
      <c r="CD1101" s="325"/>
      <c r="CE1101" s="325"/>
      <c r="CF1101" s="325"/>
      <c r="CG1101" s="325"/>
      <c r="CH1101" s="325"/>
    </row>
    <row r="1102" spans="1:86" s="323" customFormat="1" x14ac:dyDescent="0.25">
      <c r="A1102" s="102"/>
      <c r="B1102" s="102"/>
      <c r="C1102" s="102"/>
      <c r="D1102" s="102"/>
      <c r="E1102" s="102"/>
      <c r="F1102" s="102"/>
      <c r="G1102" s="102"/>
      <c r="AH1102" s="324"/>
      <c r="AI1102" s="324"/>
      <c r="AP1102" s="324"/>
      <c r="AQ1102" s="324"/>
      <c r="BD1102" s="324"/>
      <c r="BE1102" s="324"/>
      <c r="BF1102" s="324"/>
      <c r="BG1102" s="324"/>
      <c r="BH1102" s="324"/>
      <c r="BI1102" s="324"/>
      <c r="BJ1102" s="324"/>
      <c r="BK1102" s="324"/>
      <c r="BL1102" s="324"/>
      <c r="BM1102" s="324"/>
      <c r="BN1102" s="324"/>
      <c r="BO1102" s="324"/>
      <c r="BW1102" s="325"/>
      <c r="BX1102" s="325"/>
      <c r="BY1102" s="325"/>
      <c r="BZ1102" s="325"/>
      <c r="CA1102" s="325"/>
      <c r="CB1102" s="325"/>
      <c r="CC1102" s="325"/>
      <c r="CD1102" s="325"/>
      <c r="CE1102" s="325"/>
      <c r="CF1102" s="325"/>
      <c r="CG1102" s="325"/>
      <c r="CH1102" s="325"/>
    </row>
    <row r="1103" spans="1:86" s="323" customFormat="1" x14ac:dyDescent="0.25">
      <c r="A1103" s="102"/>
      <c r="B1103" s="102"/>
      <c r="C1103" s="102"/>
      <c r="D1103" s="102"/>
      <c r="E1103" s="102"/>
      <c r="F1103" s="102"/>
      <c r="G1103" s="102"/>
      <c r="AH1103" s="324"/>
      <c r="AI1103" s="324"/>
      <c r="AP1103" s="324"/>
      <c r="AQ1103" s="324"/>
      <c r="BD1103" s="324"/>
      <c r="BE1103" s="324"/>
      <c r="BF1103" s="324"/>
      <c r="BG1103" s="324"/>
      <c r="BH1103" s="324"/>
      <c r="BI1103" s="324"/>
      <c r="BJ1103" s="324"/>
      <c r="BK1103" s="324"/>
      <c r="BL1103" s="324"/>
      <c r="BM1103" s="324"/>
      <c r="BN1103" s="324"/>
      <c r="BO1103" s="324"/>
      <c r="BW1103" s="325"/>
      <c r="BX1103" s="325"/>
      <c r="BY1103" s="325"/>
      <c r="BZ1103" s="325"/>
      <c r="CA1103" s="325"/>
      <c r="CB1103" s="325"/>
      <c r="CC1103" s="325"/>
      <c r="CD1103" s="325"/>
      <c r="CE1103" s="325"/>
      <c r="CF1103" s="325"/>
      <c r="CG1103" s="325"/>
      <c r="CH1103" s="325"/>
    </row>
    <row r="1104" spans="1:86" s="323" customFormat="1" x14ac:dyDescent="0.25">
      <c r="A1104" s="102"/>
      <c r="B1104" s="102"/>
      <c r="C1104" s="102"/>
      <c r="D1104" s="102"/>
      <c r="E1104" s="102"/>
      <c r="F1104" s="102"/>
      <c r="G1104" s="102"/>
      <c r="AH1104" s="324"/>
      <c r="AI1104" s="324"/>
      <c r="AP1104" s="324"/>
      <c r="AQ1104" s="324"/>
      <c r="BD1104" s="324"/>
      <c r="BE1104" s="324"/>
      <c r="BF1104" s="324"/>
      <c r="BG1104" s="324"/>
      <c r="BH1104" s="324"/>
      <c r="BI1104" s="324"/>
      <c r="BJ1104" s="324"/>
      <c r="BK1104" s="324"/>
      <c r="BL1104" s="324"/>
      <c r="BM1104" s="324"/>
      <c r="BN1104" s="324"/>
      <c r="BO1104" s="324"/>
      <c r="BW1104" s="325"/>
      <c r="BX1104" s="325"/>
      <c r="BY1104" s="325"/>
      <c r="BZ1104" s="325"/>
      <c r="CA1104" s="325"/>
      <c r="CB1104" s="325"/>
      <c r="CC1104" s="325"/>
      <c r="CD1104" s="325"/>
      <c r="CE1104" s="325"/>
      <c r="CF1104" s="325"/>
      <c r="CG1104" s="325"/>
      <c r="CH1104" s="325"/>
    </row>
    <row r="1105" spans="1:86" s="323" customFormat="1" x14ac:dyDescent="0.25">
      <c r="A1105" s="102"/>
      <c r="B1105" s="102"/>
      <c r="C1105" s="102"/>
      <c r="D1105" s="102"/>
      <c r="E1105" s="102"/>
      <c r="F1105" s="102"/>
      <c r="G1105" s="102"/>
      <c r="AH1105" s="324"/>
      <c r="AI1105" s="324"/>
      <c r="AP1105" s="324"/>
      <c r="AQ1105" s="324"/>
      <c r="BD1105" s="324"/>
      <c r="BE1105" s="324"/>
      <c r="BF1105" s="324"/>
      <c r="BG1105" s="324"/>
      <c r="BH1105" s="324"/>
      <c r="BI1105" s="324"/>
      <c r="BJ1105" s="324"/>
      <c r="BK1105" s="324"/>
      <c r="BL1105" s="324"/>
      <c r="BM1105" s="324"/>
      <c r="BN1105" s="324"/>
      <c r="BO1105" s="324"/>
      <c r="BW1105" s="325"/>
      <c r="BX1105" s="325"/>
      <c r="BY1105" s="325"/>
      <c r="BZ1105" s="325"/>
      <c r="CA1105" s="325"/>
      <c r="CB1105" s="325"/>
      <c r="CC1105" s="325"/>
      <c r="CD1105" s="325"/>
      <c r="CE1105" s="325"/>
      <c r="CF1105" s="325"/>
      <c r="CG1105" s="325"/>
      <c r="CH1105" s="325"/>
    </row>
    <row r="1106" spans="1:86" s="323" customFormat="1" x14ac:dyDescent="0.25">
      <c r="A1106" s="102"/>
      <c r="B1106" s="102"/>
      <c r="C1106" s="102"/>
      <c r="D1106" s="102"/>
      <c r="E1106" s="102"/>
      <c r="F1106" s="102"/>
      <c r="G1106" s="102"/>
      <c r="AH1106" s="324"/>
      <c r="AI1106" s="324"/>
      <c r="AP1106" s="324"/>
      <c r="AQ1106" s="324"/>
      <c r="BD1106" s="324"/>
      <c r="BE1106" s="324"/>
      <c r="BF1106" s="324"/>
      <c r="BG1106" s="324"/>
      <c r="BH1106" s="324"/>
      <c r="BI1106" s="324"/>
      <c r="BJ1106" s="324"/>
      <c r="BK1106" s="324"/>
      <c r="BL1106" s="324"/>
      <c r="BM1106" s="324"/>
      <c r="BN1106" s="324"/>
      <c r="BO1106" s="324"/>
      <c r="BW1106" s="325"/>
      <c r="BX1106" s="325"/>
      <c r="BY1106" s="325"/>
      <c r="BZ1106" s="325"/>
      <c r="CA1106" s="325"/>
      <c r="CB1106" s="325"/>
      <c r="CC1106" s="325"/>
      <c r="CD1106" s="325"/>
      <c r="CE1106" s="325"/>
      <c r="CF1106" s="325"/>
      <c r="CG1106" s="325"/>
      <c r="CH1106" s="325"/>
    </row>
    <row r="1107" spans="1:86" s="323" customFormat="1" x14ac:dyDescent="0.25">
      <c r="A1107" s="102"/>
      <c r="B1107" s="102"/>
      <c r="C1107" s="102"/>
      <c r="D1107" s="102"/>
      <c r="E1107" s="102"/>
      <c r="F1107" s="102"/>
      <c r="G1107" s="102"/>
      <c r="AH1107" s="324"/>
      <c r="AI1107" s="324"/>
      <c r="AP1107" s="324"/>
      <c r="AQ1107" s="324"/>
      <c r="BD1107" s="324"/>
      <c r="BE1107" s="324"/>
      <c r="BF1107" s="324"/>
      <c r="BG1107" s="324"/>
      <c r="BH1107" s="324"/>
      <c r="BI1107" s="324"/>
      <c r="BJ1107" s="324"/>
      <c r="BK1107" s="324"/>
      <c r="BL1107" s="324"/>
      <c r="BM1107" s="324"/>
      <c r="BN1107" s="324"/>
      <c r="BO1107" s="324"/>
      <c r="BW1107" s="325"/>
      <c r="BX1107" s="325"/>
      <c r="BY1107" s="325"/>
      <c r="BZ1107" s="325"/>
      <c r="CA1107" s="325"/>
      <c r="CB1107" s="325"/>
      <c r="CC1107" s="325"/>
      <c r="CD1107" s="325"/>
      <c r="CE1107" s="325"/>
      <c r="CF1107" s="325"/>
      <c r="CG1107" s="325"/>
      <c r="CH1107" s="325"/>
    </row>
    <row r="1108" spans="1:86" s="323" customFormat="1" x14ac:dyDescent="0.25">
      <c r="A1108" s="102"/>
      <c r="B1108" s="102"/>
      <c r="C1108" s="102"/>
      <c r="D1108" s="102"/>
      <c r="E1108" s="102"/>
      <c r="F1108" s="102"/>
      <c r="G1108" s="102"/>
      <c r="AH1108" s="324"/>
      <c r="AI1108" s="324"/>
      <c r="AP1108" s="324"/>
      <c r="AQ1108" s="324"/>
      <c r="BD1108" s="324"/>
      <c r="BE1108" s="324"/>
      <c r="BF1108" s="324"/>
      <c r="BG1108" s="324"/>
      <c r="BH1108" s="324"/>
      <c r="BI1108" s="324"/>
      <c r="BJ1108" s="324"/>
      <c r="BK1108" s="324"/>
      <c r="BL1108" s="324"/>
      <c r="BM1108" s="324"/>
      <c r="BN1108" s="324"/>
      <c r="BO1108" s="324"/>
      <c r="BW1108" s="325"/>
      <c r="BX1108" s="325"/>
      <c r="BY1108" s="325"/>
      <c r="BZ1108" s="325"/>
      <c r="CA1108" s="325"/>
      <c r="CB1108" s="325"/>
      <c r="CC1108" s="325"/>
      <c r="CD1108" s="325"/>
      <c r="CE1108" s="325"/>
      <c r="CF1108" s="325"/>
      <c r="CG1108" s="325"/>
      <c r="CH1108" s="325"/>
    </row>
    <row r="1109" spans="1:86" s="323" customFormat="1" x14ac:dyDescent="0.25">
      <c r="A1109" s="102"/>
      <c r="B1109" s="102"/>
      <c r="C1109" s="102"/>
      <c r="D1109" s="102"/>
      <c r="E1109" s="102"/>
      <c r="F1109" s="102"/>
      <c r="G1109" s="102"/>
      <c r="AH1109" s="324"/>
      <c r="AI1109" s="324"/>
      <c r="AP1109" s="324"/>
      <c r="AQ1109" s="324"/>
      <c r="BD1109" s="324"/>
      <c r="BE1109" s="324"/>
      <c r="BF1109" s="324"/>
      <c r="BG1109" s="324"/>
      <c r="BH1109" s="324"/>
      <c r="BI1109" s="324"/>
      <c r="BJ1109" s="324"/>
      <c r="BK1109" s="324"/>
      <c r="BL1109" s="324"/>
      <c r="BM1109" s="324"/>
      <c r="BN1109" s="324"/>
      <c r="BO1109" s="324"/>
      <c r="BW1109" s="325"/>
      <c r="BX1109" s="325"/>
      <c r="BY1109" s="325"/>
      <c r="BZ1109" s="325"/>
      <c r="CA1109" s="325"/>
      <c r="CB1109" s="325"/>
      <c r="CC1109" s="325"/>
      <c r="CD1109" s="325"/>
      <c r="CE1109" s="325"/>
      <c r="CF1109" s="325"/>
      <c r="CG1109" s="325"/>
      <c r="CH1109" s="325"/>
    </row>
    <row r="1110" spans="1:86" s="323" customFormat="1" x14ac:dyDescent="0.25">
      <c r="A1110" s="102"/>
      <c r="B1110" s="102"/>
      <c r="C1110" s="102"/>
      <c r="D1110" s="102"/>
      <c r="E1110" s="102"/>
      <c r="F1110" s="102"/>
      <c r="G1110" s="102"/>
      <c r="AH1110" s="324"/>
      <c r="AI1110" s="324"/>
      <c r="AP1110" s="324"/>
      <c r="AQ1110" s="324"/>
      <c r="BD1110" s="324"/>
      <c r="BE1110" s="324"/>
      <c r="BF1110" s="324"/>
      <c r="BG1110" s="324"/>
      <c r="BH1110" s="324"/>
      <c r="BI1110" s="324"/>
      <c r="BJ1110" s="324"/>
      <c r="BK1110" s="324"/>
      <c r="BL1110" s="324"/>
      <c r="BM1110" s="324"/>
      <c r="BN1110" s="324"/>
      <c r="BO1110" s="324"/>
      <c r="BW1110" s="325"/>
      <c r="BX1110" s="325"/>
      <c r="BY1110" s="325"/>
      <c r="BZ1110" s="325"/>
      <c r="CA1110" s="325"/>
      <c r="CB1110" s="325"/>
      <c r="CC1110" s="325"/>
      <c r="CD1110" s="325"/>
      <c r="CE1110" s="325"/>
      <c r="CF1110" s="325"/>
      <c r="CG1110" s="325"/>
      <c r="CH1110" s="325"/>
    </row>
    <row r="1111" spans="1:86" s="323" customFormat="1" x14ac:dyDescent="0.25">
      <c r="A1111" s="102"/>
      <c r="B1111" s="102"/>
      <c r="C1111" s="102"/>
      <c r="D1111" s="102"/>
      <c r="E1111" s="102"/>
      <c r="F1111" s="102"/>
      <c r="G1111" s="102"/>
      <c r="AH1111" s="324"/>
      <c r="AI1111" s="324"/>
      <c r="AP1111" s="324"/>
      <c r="AQ1111" s="324"/>
      <c r="BD1111" s="324"/>
      <c r="BE1111" s="324"/>
      <c r="BF1111" s="324"/>
      <c r="BG1111" s="324"/>
      <c r="BH1111" s="324"/>
      <c r="BI1111" s="324"/>
      <c r="BJ1111" s="324"/>
      <c r="BK1111" s="324"/>
      <c r="BL1111" s="324"/>
      <c r="BM1111" s="324"/>
      <c r="BN1111" s="324"/>
      <c r="BO1111" s="324"/>
      <c r="BW1111" s="325"/>
      <c r="BX1111" s="325"/>
      <c r="BY1111" s="325"/>
      <c r="BZ1111" s="325"/>
      <c r="CA1111" s="325"/>
      <c r="CB1111" s="325"/>
      <c r="CC1111" s="325"/>
      <c r="CD1111" s="325"/>
      <c r="CE1111" s="325"/>
      <c r="CF1111" s="325"/>
      <c r="CG1111" s="325"/>
      <c r="CH1111" s="325"/>
    </row>
    <row r="1112" spans="1:86" s="323" customFormat="1" x14ac:dyDescent="0.25">
      <c r="A1112" s="102"/>
      <c r="B1112" s="102"/>
      <c r="C1112" s="102"/>
      <c r="D1112" s="102"/>
      <c r="E1112" s="102"/>
      <c r="F1112" s="102"/>
      <c r="G1112" s="102"/>
      <c r="AH1112" s="324"/>
      <c r="AI1112" s="324"/>
      <c r="AP1112" s="324"/>
      <c r="AQ1112" s="324"/>
      <c r="BD1112" s="324"/>
      <c r="BE1112" s="324"/>
      <c r="BF1112" s="324"/>
      <c r="BG1112" s="324"/>
      <c r="BH1112" s="324"/>
      <c r="BI1112" s="324"/>
      <c r="BJ1112" s="324"/>
      <c r="BK1112" s="324"/>
      <c r="BL1112" s="324"/>
      <c r="BM1112" s="324"/>
      <c r="BN1112" s="324"/>
      <c r="BO1112" s="324"/>
      <c r="BW1112" s="325"/>
      <c r="BX1112" s="325"/>
      <c r="BY1112" s="325"/>
      <c r="BZ1112" s="325"/>
      <c r="CA1112" s="325"/>
      <c r="CB1112" s="325"/>
      <c r="CC1112" s="325"/>
      <c r="CD1112" s="325"/>
      <c r="CE1112" s="325"/>
      <c r="CF1112" s="325"/>
      <c r="CG1112" s="325"/>
      <c r="CH1112" s="325"/>
    </row>
    <row r="1113" spans="1:86" s="323" customFormat="1" x14ac:dyDescent="0.25">
      <c r="A1113" s="102"/>
      <c r="B1113" s="102"/>
      <c r="C1113" s="102"/>
      <c r="D1113" s="102"/>
      <c r="E1113" s="102"/>
      <c r="F1113" s="102"/>
      <c r="G1113" s="102"/>
      <c r="AH1113" s="324"/>
      <c r="AI1113" s="324"/>
      <c r="AP1113" s="324"/>
      <c r="AQ1113" s="324"/>
      <c r="BD1113" s="324"/>
      <c r="BE1113" s="324"/>
      <c r="BF1113" s="324"/>
      <c r="BG1113" s="324"/>
      <c r="BH1113" s="324"/>
      <c r="BI1113" s="324"/>
      <c r="BJ1113" s="324"/>
      <c r="BK1113" s="324"/>
      <c r="BL1113" s="324"/>
      <c r="BM1113" s="324"/>
      <c r="BN1113" s="324"/>
      <c r="BO1113" s="324"/>
      <c r="BW1113" s="325"/>
      <c r="BX1113" s="325"/>
      <c r="BY1113" s="325"/>
      <c r="BZ1113" s="325"/>
      <c r="CA1113" s="325"/>
      <c r="CB1113" s="325"/>
      <c r="CC1113" s="325"/>
      <c r="CD1113" s="325"/>
      <c r="CE1113" s="325"/>
      <c r="CF1113" s="325"/>
      <c r="CG1113" s="325"/>
      <c r="CH1113" s="325"/>
    </row>
    <row r="1114" spans="1:86" s="323" customFormat="1" x14ac:dyDescent="0.25">
      <c r="A1114" s="102"/>
      <c r="B1114" s="102"/>
      <c r="C1114" s="102"/>
      <c r="D1114" s="102"/>
      <c r="E1114" s="102"/>
      <c r="F1114" s="102"/>
      <c r="G1114" s="102"/>
      <c r="AH1114" s="324"/>
      <c r="AI1114" s="324"/>
      <c r="AP1114" s="324"/>
      <c r="AQ1114" s="324"/>
      <c r="BD1114" s="324"/>
      <c r="BE1114" s="324"/>
      <c r="BF1114" s="324"/>
      <c r="BG1114" s="324"/>
      <c r="BH1114" s="324"/>
      <c r="BI1114" s="324"/>
      <c r="BJ1114" s="324"/>
      <c r="BK1114" s="324"/>
      <c r="BL1114" s="324"/>
      <c r="BM1114" s="324"/>
      <c r="BN1114" s="324"/>
      <c r="BO1114" s="324"/>
      <c r="BW1114" s="325"/>
      <c r="BX1114" s="325"/>
      <c r="BY1114" s="325"/>
      <c r="BZ1114" s="325"/>
      <c r="CA1114" s="325"/>
      <c r="CB1114" s="325"/>
      <c r="CC1114" s="325"/>
      <c r="CD1114" s="325"/>
      <c r="CE1114" s="325"/>
      <c r="CF1114" s="325"/>
      <c r="CG1114" s="325"/>
      <c r="CH1114" s="325"/>
    </row>
    <row r="1115" spans="1:86" s="323" customFormat="1" x14ac:dyDescent="0.25">
      <c r="A1115" s="102"/>
      <c r="B1115" s="102"/>
      <c r="C1115" s="102"/>
      <c r="D1115" s="102"/>
      <c r="E1115" s="102"/>
      <c r="F1115" s="102"/>
      <c r="G1115" s="102"/>
      <c r="AH1115" s="324"/>
      <c r="AI1115" s="324"/>
      <c r="AP1115" s="324"/>
      <c r="AQ1115" s="324"/>
      <c r="BD1115" s="324"/>
      <c r="BE1115" s="324"/>
      <c r="BF1115" s="324"/>
      <c r="BG1115" s="324"/>
      <c r="BH1115" s="324"/>
      <c r="BI1115" s="324"/>
      <c r="BJ1115" s="324"/>
      <c r="BK1115" s="324"/>
      <c r="BL1115" s="324"/>
      <c r="BM1115" s="324"/>
      <c r="BN1115" s="324"/>
      <c r="BO1115" s="324"/>
      <c r="BW1115" s="325"/>
      <c r="BX1115" s="325"/>
      <c r="BY1115" s="325"/>
      <c r="BZ1115" s="325"/>
      <c r="CA1115" s="325"/>
      <c r="CB1115" s="325"/>
      <c r="CC1115" s="325"/>
      <c r="CD1115" s="325"/>
      <c r="CE1115" s="325"/>
      <c r="CF1115" s="325"/>
      <c r="CG1115" s="325"/>
      <c r="CH1115" s="325"/>
    </row>
    <row r="1116" spans="1:86" s="323" customFormat="1" x14ac:dyDescent="0.25">
      <c r="A1116" s="102"/>
      <c r="B1116" s="102"/>
      <c r="C1116" s="102"/>
      <c r="D1116" s="102"/>
      <c r="E1116" s="102"/>
      <c r="F1116" s="102"/>
      <c r="G1116" s="102"/>
      <c r="AH1116" s="324"/>
      <c r="AI1116" s="324"/>
      <c r="AP1116" s="324"/>
      <c r="AQ1116" s="324"/>
      <c r="BD1116" s="324"/>
      <c r="BE1116" s="324"/>
      <c r="BF1116" s="324"/>
      <c r="BG1116" s="324"/>
      <c r="BH1116" s="324"/>
      <c r="BI1116" s="324"/>
      <c r="BJ1116" s="324"/>
      <c r="BK1116" s="324"/>
      <c r="BL1116" s="324"/>
      <c r="BM1116" s="324"/>
      <c r="BN1116" s="324"/>
      <c r="BO1116" s="324"/>
      <c r="BW1116" s="325"/>
      <c r="BX1116" s="325"/>
      <c r="BY1116" s="325"/>
      <c r="BZ1116" s="325"/>
      <c r="CA1116" s="325"/>
      <c r="CB1116" s="325"/>
      <c r="CC1116" s="325"/>
      <c r="CD1116" s="325"/>
      <c r="CE1116" s="325"/>
      <c r="CF1116" s="325"/>
      <c r="CG1116" s="325"/>
      <c r="CH1116" s="325"/>
    </row>
    <row r="1117" spans="1:86" s="323" customFormat="1" x14ac:dyDescent="0.25">
      <c r="A1117" s="102"/>
      <c r="B1117" s="102"/>
      <c r="C1117" s="102"/>
      <c r="D1117" s="102"/>
      <c r="E1117" s="102"/>
      <c r="F1117" s="102"/>
      <c r="G1117" s="102"/>
      <c r="AH1117" s="324"/>
      <c r="AI1117" s="324"/>
      <c r="AP1117" s="324"/>
      <c r="AQ1117" s="324"/>
      <c r="BD1117" s="324"/>
      <c r="BE1117" s="324"/>
      <c r="BF1117" s="324"/>
      <c r="BG1117" s="324"/>
      <c r="BH1117" s="324"/>
      <c r="BI1117" s="324"/>
      <c r="BJ1117" s="324"/>
      <c r="BK1117" s="324"/>
      <c r="BL1117" s="324"/>
      <c r="BM1117" s="324"/>
      <c r="BN1117" s="324"/>
      <c r="BO1117" s="324"/>
      <c r="BW1117" s="325"/>
      <c r="BX1117" s="325"/>
      <c r="BY1117" s="325"/>
      <c r="BZ1117" s="325"/>
      <c r="CA1117" s="325"/>
      <c r="CB1117" s="325"/>
      <c r="CC1117" s="325"/>
      <c r="CD1117" s="325"/>
      <c r="CE1117" s="325"/>
      <c r="CF1117" s="325"/>
      <c r="CG1117" s="325"/>
      <c r="CH1117" s="325"/>
    </row>
    <row r="1118" spans="1:86" s="323" customFormat="1" x14ac:dyDescent="0.25">
      <c r="A1118" s="102"/>
      <c r="B1118" s="102"/>
      <c r="C1118" s="102"/>
      <c r="D1118" s="102"/>
      <c r="E1118" s="102"/>
      <c r="F1118" s="102"/>
      <c r="G1118" s="102"/>
      <c r="AH1118" s="324"/>
      <c r="AI1118" s="324"/>
      <c r="AP1118" s="324"/>
      <c r="AQ1118" s="324"/>
      <c r="BD1118" s="324"/>
      <c r="BE1118" s="324"/>
      <c r="BF1118" s="324"/>
      <c r="BG1118" s="324"/>
      <c r="BH1118" s="324"/>
      <c r="BI1118" s="324"/>
      <c r="BJ1118" s="324"/>
      <c r="BK1118" s="324"/>
      <c r="BL1118" s="324"/>
      <c r="BM1118" s="324"/>
      <c r="BN1118" s="324"/>
      <c r="BO1118" s="324"/>
      <c r="BW1118" s="325"/>
      <c r="BX1118" s="325"/>
      <c r="BY1118" s="325"/>
      <c r="BZ1118" s="325"/>
      <c r="CA1118" s="325"/>
      <c r="CB1118" s="325"/>
      <c r="CC1118" s="325"/>
      <c r="CD1118" s="325"/>
      <c r="CE1118" s="325"/>
      <c r="CF1118" s="325"/>
      <c r="CG1118" s="325"/>
      <c r="CH1118" s="325"/>
    </row>
    <row r="1119" spans="1:86" s="323" customFormat="1" x14ac:dyDescent="0.25">
      <c r="A1119" s="102"/>
      <c r="B1119" s="102"/>
      <c r="C1119" s="102"/>
      <c r="D1119" s="102"/>
      <c r="E1119" s="102"/>
      <c r="F1119" s="102"/>
      <c r="G1119" s="102"/>
      <c r="AH1119" s="324"/>
      <c r="AI1119" s="324"/>
      <c r="AP1119" s="324"/>
      <c r="AQ1119" s="324"/>
      <c r="BD1119" s="324"/>
      <c r="BE1119" s="324"/>
      <c r="BF1119" s="324"/>
      <c r="BG1119" s="324"/>
      <c r="BH1119" s="324"/>
      <c r="BI1119" s="324"/>
      <c r="BJ1119" s="324"/>
      <c r="BK1119" s="324"/>
      <c r="BL1119" s="324"/>
      <c r="BM1119" s="324"/>
      <c r="BN1119" s="324"/>
      <c r="BO1119" s="324"/>
      <c r="BW1119" s="325"/>
      <c r="BX1119" s="325"/>
      <c r="BY1119" s="325"/>
      <c r="BZ1119" s="325"/>
      <c r="CA1119" s="325"/>
      <c r="CB1119" s="325"/>
      <c r="CC1119" s="325"/>
      <c r="CD1119" s="325"/>
      <c r="CE1119" s="325"/>
      <c r="CF1119" s="325"/>
      <c r="CG1119" s="325"/>
      <c r="CH1119" s="325"/>
    </row>
    <row r="1120" spans="1:86" s="323" customFormat="1" x14ac:dyDescent="0.25">
      <c r="A1120" s="102"/>
      <c r="B1120" s="102"/>
      <c r="C1120" s="102"/>
      <c r="D1120" s="102"/>
      <c r="E1120" s="102"/>
      <c r="F1120" s="102"/>
      <c r="G1120" s="102"/>
      <c r="AH1120" s="324"/>
      <c r="AI1120" s="324"/>
      <c r="AP1120" s="324"/>
      <c r="AQ1120" s="324"/>
      <c r="BD1120" s="324"/>
      <c r="BE1120" s="324"/>
      <c r="BF1120" s="324"/>
      <c r="BG1120" s="324"/>
      <c r="BH1120" s="324"/>
      <c r="BI1120" s="324"/>
      <c r="BJ1120" s="324"/>
      <c r="BK1120" s="324"/>
      <c r="BL1120" s="324"/>
      <c r="BM1120" s="324"/>
      <c r="BN1120" s="324"/>
      <c r="BO1120" s="324"/>
      <c r="BW1120" s="325"/>
      <c r="BX1120" s="325"/>
      <c r="BY1120" s="325"/>
      <c r="BZ1120" s="325"/>
      <c r="CA1120" s="325"/>
      <c r="CB1120" s="325"/>
      <c r="CC1120" s="325"/>
      <c r="CD1120" s="325"/>
      <c r="CE1120" s="325"/>
      <c r="CF1120" s="325"/>
      <c r="CG1120" s="325"/>
      <c r="CH1120" s="325"/>
    </row>
    <row r="1121" spans="1:86" s="323" customFormat="1" x14ac:dyDescent="0.25">
      <c r="A1121" s="102"/>
      <c r="B1121" s="102"/>
      <c r="C1121" s="102"/>
      <c r="D1121" s="102"/>
      <c r="E1121" s="102"/>
      <c r="F1121" s="102"/>
      <c r="G1121" s="102"/>
      <c r="AH1121" s="324"/>
      <c r="AI1121" s="324"/>
      <c r="AP1121" s="324"/>
      <c r="AQ1121" s="324"/>
      <c r="BD1121" s="324"/>
      <c r="BE1121" s="324"/>
      <c r="BF1121" s="324"/>
      <c r="BG1121" s="324"/>
      <c r="BH1121" s="324"/>
      <c r="BI1121" s="324"/>
      <c r="BJ1121" s="324"/>
      <c r="BK1121" s="324"/>
      <c r="BL1121" s="324"/>
      <c r="BM1121" s="324"/>
      <c r="BN1121" s="324"/>
      <c r="BO1121" s="324"/>
      <c r="BW1121" s="325"/>
      <c r="BX1121" s="325"/>
      <c r="BY1121" s="325"/>
      <c r="BZ1121" s="325"/>
      <c r="CA1121" s="325"/>
      <c r="CB1121" s="325"/>
      <c r="CC1121" s="325"/>
      <c r="CD1121" s="325"/>
      <c r="CE1121" s="325"/>
      <c r="CF1121" s="325"/>
      <c r="CG1121" s="325"/>
      <c r="CH1121" s="325"/>
    </row>
    <row r="1122" spans="1:86" s="323" customFormat="1" x14ac:dyDescent="0.25">
      <c r="A1122" s="102"/>
      <c r="B1122" s="102"/>
      <c r="C1122" s="102"/>
      <c r="D1122" s="102"/>
      <c r="E1122" s="102"/>
      <c r="F1122" s="102"/>
      <c r="G1122" s="102"/>
      <c r="AH1122" s="324"/>
      <c r="AI1122" s="324"/>
      <c r="AP1122" s="324"/>
      <c r="AQ1122" s="324"/>
      <c r="BD1122" s="324"/>
      <c r="BE1122" s="324"/>
      <c r="BF1122" s="324"/>
      <c r="BG1122" s="324"/>
      <c r="BH1122" s="324"/>
      <c r="BI1122" s="324"/>
      <c r="BJ1122" s="324"/>
      <c r="BK1122" s="324"/>
      <c r="BL1122" s="324"/>
      <c r="BM1122" s="324"/>
      <c r="BN1122" s="324"/>
      <c r="BO1122" s="324"/>
      <c r="BW1122" s="325"/>
      <c r="BX1122" s="325"/>
      <c r="BY1122" s="325"/>
      <c r="BZ1122" s="325"/>
      <c r="CA1122" s="325"/>
      <c r="CB1122" s="325"/>
      <c r="CC1122" s="325"/>
      <c r="CD1122" s="325"/>
      <c r="CE1122" s="325"/>
      <c r="CF1122" s="325"/>
      <c r="CG1122" s="325"/>
      <c r="CH1122" s="325"/>
    </row>
    <row r="1123" spans="1:86" s="323" customFormat="1" x14ac:dyDescent="0.25">
      <c r="A1123" s="102"/>
      <c r="B1123" s="102"/>
      <c r="C1123" s="102"/>
      <c r="D1123" s="102"/>
      <c r="E1123" s="102"/>
      <c r="F1123" s="102"/>
      <c r="G1123" s="102"/>
      <c r="AH1123" s="324"/>
      <c r="AI1123" s="324"/>
      <c r="AP1123" s="324"/>
      <c r="AQ1123" s="324"/>
      <c r="BD1123" s="324"/>
      <c r="BE1123" s="324"/>
      <c r="BF1123" s="324"/>
      <c r="BG1123" s="324"/>
      <c r="BH1123" s="324"/>
      <c r="BI1123" s="324"/>
      <c r="BJ1123" s="324"/>
      <c r="BK1123" s="324"/>
      <c r="BL1123" s="324"/>
      <c r="BM1123" s="324"/>
      <c r="BN1123" s="324"/>
      <c r="BO1123" s="324"/>
      <c r="BW1123" s="325"/>
      <c r="BX1123" s="325"/>
      <c r="BY1123" s="325"/>
      <c r="BZ1123" s="325"/>
      <c r="CA1123" s="325"/>
      <c r="CB1123" s="325"/>
      <c r="CC1123" s="325"/>
      <c r="CD1123" s="325"/>
      <c r="CE1123" s="325"/>
      <c r="CF1123" s="325"/>
      <c r="CG1123" s="325"/>
      <c r="CH1123" s="325"/>
    </row>
    <row r="1124" spans="1:86" s="323" customFormat="1" x14ac:dyDescent="0.25">
      <c r="A1124" s="102"/>
      <c r="B1124" s="102"/>
      <c r="C1124" s="102"/>
      <c r="D1124" s="102"/>
      <c r="E1124" s="102"/>
      <c r="F1124" s="102"/>
      <c r="G1124" s="102"/>
      <c r="AH1124" s="324"/>
      <c r="AI1124" s="324"/>
      <c r="AP1124" s="324"/>
      <c r="AQ1124" s="324"/>
      <c r="BD1124" s="324"/>
      <c r="BE1124" s="324"/>
      <c r="BF1124" s="324"/>
      <c r="BG1124" s="324"/>
      <c r="BH1124" s="324"/>
      <c r="BI1124" s="324"/>
      <c r="BJ1124" s="324"/>
      <c r="BK1124" s="324"/>
      <c r="BL1124" s="324"/>
      <c r="BM1124" s="324"/>
      <c r="BN1124" s="324"/>
      <c r="BO1124" s="324"/>
      <c r="BW1124" s="325"/>
      <c r="BX1124" s="325"/>
      <c r="BY1124" s="325"/>
      <c r="BZ1124" s="325"/>
      <c r="CA1124" s="325"/>
      <c r="CB1124" s="325"/>
      <c r="CC1124" s="325"/>
      <c r="CD1124" s="325"/>
      <c r="CE1124" s="325"/>
      <c r="CF1124" s="325"/>
      <c r="CG1124" s="325"/>
      <c r="CH1124" s="325"/>
    </row>
    <row r="1125" spans="1:86" s="323" customFormat="1" x14ac:dyDescent="0.25">
      <c r="A1125" s="102"/>
      <c r="B1125" s="102"/>
      <c r="C1125" s="102"/>
      <c r="D1125" s="102"/>
      <c r="E1125" s="102"/>
      <c r="F1125" s="102"/>
      <c r="G1125" s="102"/>
      <c r="AH1125" s="324"/>
      <c r="AI1125" s="324"/>
      <c r="AP1125" s="324"/>
      <c r="AQ1125" s="324"/>
      <c r="BD1125" s="324"/>
      <c r="BE1125" s="324"/>
      <c r="BF1125" s="324"/>
      <c r="BG1125" s="324"/>
      <c r="BH1125" s="324"/>
      <c r="BI1125" s="324"/>
      <c r="BJ1125" s="324"/>
      <c r="BK1125" s="324"/>
      <c r="BL1125" s="324"/>
      <c r="BM1125" s="324"/>
      <c r="BN1125" s="324"/>
      <c r="BO1125" s="324"/>
      <c r="BW1125" s="325"/>
      <c r="BX1125" s="325"/>
      <c r="BY1125" s="325"/>
      <c r="BZ1125" s="325"/>
      <c r="CA1125" s="325"/>
      <c r="CB1125" s="325"/>
      <c r="CC1125" s="325"/>
      <c r="CD1125" s="325"/>
      <c r="CE1125" s="325"/>
      <c r="CF1125" s="325"/>
      <c r="CG1125" s="325"/>
      <c r="CH1125" s="325"/>
    </row>
    <row r="1126" spans="1:86" s="323" customFormat="1" x14ac:dyDescent="0.25">
      <c r="A1126" s="102"/>
      <c r="B1126" s="102"/>
      <c r="C1126" s="102"/>
      <c r="D1126" s="102"/>
      <c r="E1126" s="102"/>
      <c r="F1126" s="102"/>
      <c r="G1126" s="102"/>
      <c r="AH1126" s="324"/>
      <c r="AI1126" s="324"/>
      <c r="AP1126" s="324"/>
      <c r="AQ1126" s="324"/>
      <c r="BD1126" s="324"/>
      <c r="BE1126" s="324"/>
      <c r="BF1126" s="324"/>
      <c r="BG1126" s="324"/>
      <c r="BH1126" s="324"/>
      <c r="BI1126" s="324"/>
      <c r="BJ1126" s="324"/>
      <c r="BK1126" s="324"/>
      <c r="BL1126" s="324"/>
      <c r="BM1126" s="324"/>
      <c r="BN1126" s="324"/>
      <c r="BO1126" s="324"/>
      <c r="BW1126" s="325"/>
      <c r="BX1126" s="325"/>
      <c r="BY1126" s="325"/>
      <c r="BZ1126" s="325"/>
      <c r="CA1126" s="325"/>
      <c r="CB1126" s="325"/>
      <c r="CC1126" s="325"/>
      <c r="CD1126" s="325"/>
      <c r="CE1126" s="325"/>
      <c r="CF1126" s="325"/>
      <c r="CG1126" s="325"/>
      <c r="CH1126" s="325"/>
    </row>
    <row r="1127" spans="1:86" s="323" customFormat="1" x14ac:dyDescent="0.25">
      <c r="A1127" s="102"/>
      <c r="B1127" s="102"/>
      <c r="C1127" s="102"/>
      <c r="D1127" s="102"/>
      <c r="E1127" s="102"/>
      <c r="F1127" s="102"/>
      <c r="G1127" s="102"/>
      <c r="AH1127" s="324"/>
      <c r="AI1127" s="324"/>
      <c r="AP1127" s="324"/>
      <c r="AQ1127" s="324"/>
      <c r="BD1127" s="324"/>
      <c r="BE1127" s="324"/>
      <c r="BF1127" s="324"/>
      <c r="BG1127" s="324"/>
      <c r="BH1127" s="324"/>
      <c r="BI1127" s="324"/>
      <c r="BJ1127" s="324"/>
      <c r="BK1127" s="324"/>
      <c r="BL1127" s="324"/>
      <c r="BM1127" s="324"/>
      <c r="BN1127" s="324"/>
      <c r="BO1127" s="324"/>
      <c r="BW1127" s="325"/>
      <c r="BX1127" s="325"/>
      <c r="BY1127" s="325"/>
      <c r="BZ1127" s="325"/>
      <c r="CA1127" s="325"/>
      <c r="CB1127" s="325"/>
      <c r="CC1127" s="325"/>
      <c r="CD1127" s="325"/>
      <c r="CE1127" s="325"/>
      <c r="CF1127" s="325"/>
      <c r="CG1127" s="325"/>
      <c r="CH1127" s="325"/>
    </row>
    <row r="1128" spans="1:86" s="323" customFormat="1" x14ac:dyDescent="0.25">
      <c r="A1128" s="102"/>
      <c r="B1128" s="102"/>
      <c r="C1128" s="102"/>
      <c r="D1128" s="102"/>
      <c r="E1128" s="102"/>
      <c r="F1128" s="102"/>
      <c r="G1128" s="102"/>
      <c r="AH1128" s="324"/>
      <c r="AI1128" s="324"/>
      <c r="AP1128" s="324"/>
      <c r="AQ1128" s="324"/>
      <c r="BD1128" s="324"/>
      <c r="BE1128" s="324"/>
      <c r="BF1128" s="324"/>
      <c r="BG1128" s="324"/>
      <c r="BH1128" s="324"/>
      <c r="BI1128" s="324"/>
      <c r="BJ1128" s="324"/>
      <c r="BK1128" s="324"/>
      <c r="BL1128" s="324"/>
      <c r="BM1128" s="324"/>
      <c r="BN1128" s="324"/>
      <c r="BO1128" s="324"/>
      <c r="BW1128" s="325"/>
      <c r="BX1128" s="325"/>
      <c r="BY1128" s="325"/>
      <c r="BZ1128" s="325"/>
      <c r="CA1128" s="325"/>
      <c r="CB1128" s="325"/>
      <c r="CC1128" s="325"/>
      <c r="CD1128" s="325"/>
      <c r="CE1128" s="325"/>
      <c r="CF1128" s="325"/>
      <c r="CG1128" s="325"/>
      <c r="CH1128" s="325"/>
    </row>
    <row r="1129" spans="1:86" s="323" customFormat="1" x14ac:dyDescent="0.25">
      <c r="A1129" s="102"/>
      <c r="B1129" s="102"/>
      <c r="C1129" s="102"/>
      <c r="D1129" s="102"/>
      <c r="E1129" s="102"/>
      <c r="F1129" s="102"/>
      <c r="G1129" s="102"/>
      <c r="AH1129" s="324"/>
      <c r="AI1129" s="324"/>
      <c r="AP1129" s="324"/>
      <c r="AQ1129" s="324"/>
      <c r="BD1129" s="324"/>
      <c r="BE1129" s="324"/>
      <c r="BF1129" s="324"/>
      <c r="BG1129" s="324"/>
      <c r="BH1129" s="324"/>
      <c r="BI1129" s="324"/>
      <c r="BJ1129" s="324"/>
      <c r="BK1129" s="324"/>
      <c r="BL1129" s="324"/>
      <c r="BM1129" s="324"/>
      <c r="BN1129" s="324"/>
      <c r="BO1129" s="324"/>
      <c r="BW1129" s="325"/>
      <c r="BX1129" s="325"/>
      <c r="BY1129" s="325"/>
      <c r="BZ1129" s="325"/>
      <c r="CA1129" s="325"/>
      <c r="CB1129" s="325"/>
      <c r="CC1129" s="325"/>
      <c r="CD1129" s="325"/>
      <c r="CE1129" s="325"/>
      <c r="CF1129" s="325"/>
      <c r="CG1129" s="325"/>
      <c r="CH1129" s="325"/>
    </row>
    <row r="1130" spans="1:86" s="323" customFormat="1" x14ac:dyDescent="0.25">
      <c r="A1130" s="102"/>
      <c r="B1130" s="102"/>
      <c r="C1130" s="102"/>
      <c r="D1130" s="102"/>
      <c r="E1130" s="102"/>
      <c r="F1130" s="102"/>
      <c r="G1130" s="102"/>
      <c r="AH1130" s="324"/>
      <c r="AI1130" s="324"/>
      <c r="AP1130" s="324"/>
      <c r="AQ1130" s="324"/>
      <c r="BD1130" s="324"/>
      <c r="BE1130" s="324"/>
      <c r="BF1130" s="324"/>
      <c r="BG1130" s="324"/>
      <c r="BH1130" s="324"/>
      <c r="BI1130" s="324"/>
      <c r="BJ1130" s="324"/>
      <c r="BK1130" s="324"/>
      <c r="BL1130" s="324"/>
      <c r="BM1130" s="324"/>
      <c r="BN1130" s="324"/>
      <c r="BO1130" s="324"/>
      <c r="BW1130" s="325"/>
      <c r="BX1130" s="325"/>
      <c r="BY1130" s="325"/>
      <c r="BZ1130" s="325"/>
      <c r="CA1130" s="325"/>
      <c r="CB1130" s="325"/>
      <c r="CC1130" s="325"/>
      <c r="CD1130" s="325"/>
      <c r="CE1130" s="325"/>
      <c r="CF1130" s="325"/>
      <c r="CG1130" s="325"/>
      <c r="CH1130" s="325"/>
    </row>
    <row r="1131" spans="1:86" s="323" customFormat="1" x14ac:dyDescent="0.25">
      <c r="A1131" s="102"/>
      <c r="B1131" s="102"/>
      <c r="C1131" s="102"/>
      <c r="D1131" s="102"/>
      <c r="E1131" s="102"/>
      <c r="F1131" s="102"/>
      <c r="G1131" s="102"/>
      <c r="AH1131" s="324"/>
      <c r="AI1131" s="324"/>
      <c r="AP1131" s="324"/>
      <c r="AQ1131" s="324"/>
      <c r="BD1131" s="324"/>
      <c r="BE1131" s="324"/>
      <c r="BF1131" s="324"/>
      <c r="BG1131" s="324"/>
      <c r="BH1131" s="324"/>
      <c r="BI1131" s="324"/>
      <c r="BJ1131" s="324"/>
      <c r="BK1131" s="324"/>
      <c r="BL1131" s="324"/>
      <c r="BM1131" s="324"/>
      <c r="BN1131" s="324"/>
      <c r="BO1131" s="324"/>
      <c r="BW1131" s="325"/>
      <c r="BX1131" s="325"/>
      <c r="BY1131" s="325"/>
      <c r="BZ1131" s="325"/>
      <c r="CA1131" s="325"/>
      <c r="CB1131" s="325"/>
      <c r="CC1131" s="325"/>
      <c r="CD1131" s="325"/>
      <c r="CE1131" s="325"/>
      <c r="CF1131" s="325"/>
      <c r="CG1131" s="325"/>
      <c r="CH1131" s="325"/>
    </row>
    <row r="1132" spans="1:86" s="323" customFormat="1" x14ac:dyDescent="0.25">
      <c r="A1132" s="102"/>
      <c r="B1132" s="102"/>
      <c r="C1132" s="102"/>
      <c r="D1132" s="102"/>
      <c r="E1132" s="102"/>
      <c r="F1132" s="102"/>
      <c r="G1132" s="102"/>
      <c r="AH1132" s="324"/>
      <c r="AI1132" s="324"/>
      <c r="AP1132" s="324"/>
      <c r="AQ1132" s="324"/>
      <c r="BD1132" s="324"/>
      <c r="BE1132" s="324"/>
      <c r="BF1132" s="324"/>
      <c r="BG1132" s="324"/>
      <c r="BH1132" s="324"/>
      <c r="BI1132" s="324"/>
      <c r="BJ1132" s="324"/>
      <c r="BK1132" s="324"/>
      <c r="BL1132" s="324"/>
      <c r="BM1132" s="324"/>
      <c r="BN1132" s="324"/>
      <c r="BO1132" s="324"/>
      <c r="BW1132" s="325"/>
      <c r="BX1132" s="325"/>
      <c r="BY1132" s="325"/>
      <c r="BZ1132" s="325"/>
      <c r="CA1132" s="325"/>
      <c r="CB1132" s="325"/>
      <c r="CC1132" s="325"/>
      <c r="CD1132" s="325"/>
      <c r="CE1132" s="325"/>
      <c r="CF1132" s="325"/>
      <c r="CG1132" s="325"/>
      <c r="CH1132" s="325"/>
    </row>
    <row r="1133" spans="1:86" s="323" customFormat="1" x14ac:dyDescent="0.25">
      <c r="A1133" s="102"/>
      <c r="B1133" s="102"/>
      <c r="C1133" s="102"/>
      <c r="D1133" s="102"/>
      <c r="E1133" s="102"/>
      <c r="F1133" s="102"/>
      <c r="G1133" s="102"/>
      <c r="AH1133" s="324"/>
      <c r="AI1133" s="324"/>
      <c r="AP1133" s="324"/>
      <c r="AQ1133" s="324"/>
      <c r="BD1133" s="324"/>
      <c r="BE1133" s="324"/>
      <c r="BF1133" s="324"/>
      <c r="BG1133" s="324"/>
      <c r="BH1133" s="324"/>
      <c r="BI1133" s="324"/>
      <c r="BJ1133" s="324"/>
      <c r="BK1133" s="324"/>
      <c r="BL1133" s="324"/>
      <c r="BM1133" s="324"/>
      <c r="BN1133" s="324"/>
      <c r="BO1133" s="324"/>
      <c r="BW1133" s="325"/>
      <c r="BX1133" s="325"/>
      <c r="BY1133" s="325"/>
      <c r="BZ1133" s="325"/>
      <c r="CA1133" s="325"/>
      <c r="CB1133" s="325"/>
      <c r="CC1133" s="325"/>
      <c r="CD1133" s="325"/>
      <c r="CE1133" s="325"/>
      <c r="CF1133" s="325"/>
      <c r="CG1133" s="325"/>
      <c r="CH1133" s="325"/>
    </row>
    <row r="1134" spans="1:86" s="323" customFormat="1" x14ac:dyDescent="0.25">
      <c r="A1134" s="102"/>
      <c r="B1134" s="102"/>
      <c r="C1134" s="102"/>
      <c r="D1134" s="102"/>
      <c r="E1134" s="102"/>
      <c r="F1134" s="102"/>
      <c r="G1134" s="102"/>
      <c r="AH1134" s="324"/>
      <c r="AI1134" s="324"/>
      <c r="AP1134" s="324"/>
      <c r="AQ1134" s="324"/>
      <c r="BD1134" s="324"/>
      <c r="BE1134" s="324"/>
      <c r="BF1134" s="324"/>
      <c r="BG1134" s="324"/>
      <c r="BH1134" s="324"/>
      <c r="BI1134" s="324"/>
      <c r="BJ1134" s="324"/>
      <c r="BK1134" s="324"/>
      <c r="BL1134" s="324"/>
      <c r="BM1134" s="324"/>
      <c r="BN1134" s="324"/>
      <c r="BO1134" s="324"/>
      <c r="BW1134" s="325"/>
      <c r="BX1134" s="325"/>
      <c r="BY1134" s="325"/>
      <c r="BZ1134" s="325"/>
      <c r="CA1134" s="325"/>
      <c r="CB1134" s="325"/>
      <c r="CC1134" s="325"/>
      <c r="CD1134" s="325"/>
      <c r="CE1134" s="325"/>
      <c r="CF1134" s="325"/>
      <c r="CG1134" s="325"/>
      <c r="CH1134" s="325"/>
    </row>
    <row r="1135" spans="1:86" s="323" customFormat="1" x14ac:dyDescent="0.25">
      <c r="A1135" s="102"/>
      <c r="B1135" s="102"/>
      <c r="C1135" s="102"/>
      <c r="D1135" s="102"/>
      <c r="E1135" s="102"/>
      <c r="F1135" s="102"/>
      <c r="G1135" s="102"/>
      <c r="AH1135" s="324"/>
      <c r="AI1135" s="324"/>
      <c r="AP1135" s="324"/>
      <c r="AQ1135" s="324"/>
      <c r="BD1135" s="324"/>
      <c r="BE1135" s="324"/>
      <c r="BF1135" s="324"/>
      <c r="BG1135" s="324"/>
      <c r="BH1135" s="324"/>
      <c r="BI1135" s="324"/>
      <c r="BJ1135" s="324"/>
      <c r="BK1135" s="324"/>
      <c r="BL1135" s="324"/>
      <c r="BM1135" s="324"/>
      <c r="BN1135" s="324"/>
      <c r="BO1135" s="324"/>
      <c r="BW1135" s="325"/>
      <c r="BX1135" s="325"/>
      <c r="BY1135" s="325"/>
      <c r="BZ1135" s="325"/>
      <c r="CA1135" s="325"/>
      <c r="CB1135" s="325"/>
      <c r="CC1135" s="325"/>
      <c r="CD1135" s="325"/>
      <c r="CE1135" s="325"/>
      <c r="CF1135" s="325"/>
      <c r="CG1135" s="325"/>
      <c r="CH1135" s="325"/>
    </row>
    <row r="1136" spans="1:86" s="323" customFormat="1" x14ac:dyDescent="0.25">
      <c r="A1136" s="102"/>
      <c r="B1136" s="102"/>
      <c r="C1136" s="102"/>
      <c r="D1136" s="102"/>
      <c r="E1136" s="102"/>
      <c r="F1136" s="102"/>
      <c r="G1136" s="102"/>
      <c r="AH1136" s="324"/>
      <c r="AI1136" s="324"/>
      <c r="AP1136" s="324"/>
      <c r="AQ1136" s="324"/>
      <c r="BD1136" s="324"/>
      <c r="BE1136" s="324"/>
      <c r="BF1136" s="324"/>
      <c r="BG1136" s="324"/>
      <c r="BH1136" s="324"/>
      <c r="BI1136" s="324"/>
      <c r="BJ1136" s="324"/>
      <c r="BK1136" s="324"/>
      <c r="BL1136" s="324"/>
      <c r="BM1136" s="324"/>
      <c r="BN1136" s="324"/>
      <c r="BO1136" s="324"/>
      <c r="BW1136" s="325"/>
      <c r="BX1136" s="325"/>
      <c r="BY1136" s="325"/>
      <c r="BZ1136" s="325"/>
      <c r="CA1136" s="325"/>
      <c r="CB1136" s="325"/>
      <c r="CC1136" s="325"/>
      <c r="CD1136" s="325"/>
      <c r="CE1136" s="325"/>
      <c r="CF1136" s="325"/>
      <c r="CG1136" s="325"/>
      <c r="CH1136" s="325"/>
    </row>
    <row r="1137" spans="1:86" s="323" customFormat="1" x14ac:dyDescent="0.25">
      <c r="A1137" s="102"/>
      <c r="B1137" s="102"/>
      <c r="C1137" s="102"/>
      <c r="D1137" s="102"/>
      <c r="E1137" s="102"/>
      <c r="F1137" s="102"/>
      <c r="G1137" s="102"/>
      <c r="AH1137" s="324"/>
      <c r="AI1137" s="324"/>
      <c r="AP1137" s="324"/>
      <c r="AQ1137" s="324"/>
      <c r="BD1137" s="324"/>
      <c r="BE1137" s="324"/>
      <c r="BF1137" s="324"/>
      <c r="BG1137" s="324"/>
      <c r="BH1137" s="324"/>
      <c r="BI1137" s="324"/>
      <c r="BJ1137" s="324"/>
      <c r="BK1137" s="324"/>
      <c r="BL1137" s="324"/>
      <c r="BM1137" s="324"/>
      <c r="BN1137" s="324"/>
      <c r="BO1137" s="324"/>
      <c r="BW1137" s="325"/>
      <c r="BX1137" s="325"/>
      <c r="BY1137" s="325"/>
      <c r="BZ1137" s="325"/>
      <c r="CA1137" s="325"/>
      <c r="CB1137" s="325"/>
      <c r="CC1137" s="325"/>
      <c r="CD1137" s="325"/>
      <c r="CE1137" s="325"/>
      <c r="CF1137" s="325"/>
      <c r="CG1137" s="325"/>
      <c r="CH1137" s="325"/>
    </row>
    <row r="1138" spans="1:86" s="323" customFormat="1" x14ac:dyDescent="0.25">
      <c r="A1138" s="102"/>
      <c r="B1138" s="102"/>
      <c r="C1138" s="102"/>
      <c r="D1138" s="102"/>
      <c r="E1138" s="102"/>
      <c r="F1138" s="102"/>
      <c r="G1138" s="102"/>
      <c r="AH1138" s="324"/>
      <c r="AI1138" s="324"/>
      <c r="AP1138" s="324"/>
      <c r="AQ1138" s="324"/>
      <c r="BD1138" s="324"/>
      <c r="BE1138" s="324"/>
      <c r="BF1138" s="324"/>
      <c r="BG1138" s="324"/>
      <c r="BH1138" s="324"/>
      <c r="BI1138" s="324"/>
      <c r="BJ1138" s="324"/>
      <c r="BK1138" s="324"/>
      <c r="BL1138" s="324"/>
      <c r="BM1138" s="324"/>
      <c r="BN1138" s="324"/>
      <c r="BO1138" s="324"/>
      <c r="BW1138" s="325"/>
      <c r="BX1138" s="325"/>
      <c r="BY1138" s="325"/>
      <c r="BZ1138" s="325"/>
      <c r="CA1138" s="325"/>
      <c r="CB1138" s="325"/>
      <c r="CC1138" s="325"/>
      <c r="CD1138" s="325"/>
      <c r="CE1138" s="325"/>
      <c r="CF1138" s="325"/>
      <c r="CG1138" s="325"/>
      <c r="CH1138" s="325"/>
    </row>
    <row r="1139" spans="1:86" s="323" customFormat="1" x14ac:dyDescent="0.25">
      <c r="A1139" s="102"/>
      <c r="B1139" s="102"/>
      <c r="C1139" s="102"/>
      <c r="D1139" s="102"/>
      <c r="E1139" s="102"/>
      <c r="F1139" s="102"/>
      <c r="G1139" s="102"/>
      <c r="AH1139" s="324"/>
      <c r="AI1139" s="324"/>
      <c r="AP1139" s="324"/>
      <c r="AQ1139" s="324"/>
      <c r="BD1139" s="324"/>
      <c r="BE1139" s="324"/>
      <c r="BF1139" s="324"/>
      <c r="BG1139" s="324"/>
      <c r="BH1139" s="324"/>
      <c r="BI1139" s="324"/>
      <c r="BJ1139" s="324"/>
      <c r="BK1139" s="324"/>
      <c r="BL1139" s="324"/>
      <c r="BM1139" s="324"/>
      <c r="BN1139" s="324"/>
      <c r="BO1139" s="324"/>
      <c r="BW1139" s="325"/>
      <c r="BX1139" s="325"/>
      <c r="BY1139" s="325"/>
      <c r="BZ1139" s="325"/>
      <c r="CA1139" s="325"/>
      <c r="CB1139" s="325"/>
      <c r="CC1139" s="325"/>
      <c r="CD1139" s="325"/>
      <c r="CE1139" s="325"/>
      <c r="CF1139" s="325"/>
      <c r="CG1139" s="325"/>
      <c r="CH1139" s="325"/>
    </row>
    <row r="1140" spans="1:86" s="323" customFormat="1" x14ac:dyDescent="0.25">
      <c r="A1140" s="102"/>
      <c r="B1140" s="102"/>
      <c r="C1140" s="102"/>
      <c r="D1140" s="102"/>
      <c r="E1140" s="102"/>
      <c r="F1140" s="102"/>
      <c r="G1140" s="102"/>
      <c r="AH1140" s="324"/>
      <c r="AI1140" s="324"/>
      <c r="AP1140" s="324"/>
      <c r="AQ1140" s="324"/>
      <c r="BD1140" s="324"/>
      <c r="BE1140" s="324"/>
      <c r="BF1140" s="324"/>
      <c r="BG1140" s="324"/>
      <c r="BH1140" s="324"/>
      <c r="BI1140" s="324"/>
      <c r="BJ1140" s="324"/>
      <c r="BK1140" s="324"/>
      <c r="BL1140" s="324"/>
      <c r="BM1140" s="324"/>
      <c r="BN1140" s="324"/>
      <c r="BO1140" s="324"/>
      <c r="BW1140" s="325"/>
      <c r="BX1140" s="325"/>
      <c r="BY1140" s="325"/>
      <c r="BZ1140" s="325"/>
      <c r="CA1140" s="325"/>
      <c r="CB1140" s="325"/>
      <c r="CC1140" s="325"/>
      <c r="CD1140" s="325"/>
      <c r="CE1140" s="325"/>
      <c r="CF1140" s="325"/>
      <c r="CG1140" s="325"/>
      <c r="CH1140" s="325"/>
    </row>
    <row r="1141" spans="1:86" s="323" customFormat="1" x14ac:dyDescent="0.25">
      <c r="A1141" s="102"/>
      <c r="B1141" s="102"/>
      <c r="C1141" s="102"/>
      <c r="D1141" s="102"/>
      <c r="E1141" s="102"/>
      <c r="F1141" s="102"/>
      <c r="G1141" s="102"/>
      <c r="AH1141" s="324"/>
      <c r="AI1141" s="324"/>
      <c r="AP1141" s="324"/>
      <c r="AQ1141" s="324"/>
      <c r="BD1141" s="324"/>
      <c r="BE1141" s="324"/>
      <c r="BF1141" s="324"/>
      <c r="BG1141" s="324"/>
      <c r="BH1141" s="324"/>
      <c r="BI1141" s="324"/>
      <c r="BJ1141" s="324"/>
      <c r="BK1141" s="324"/>
      <c r="BL1141" s="324"/>
      <c r="BM1141" s="324"/>
      <c r="BN1141" s="324"/>
      <c r="BO1141" s="324"/>
      <c r="BW1141" s="325"/>
      <c r="BX1141" s="325"/>
      <c r="BY1141" s="325"/>
      <c r="BZ1141" s="325"/>
      <c r="CA1141" s="325"/>
      <c r="CB1141" s="325"/>
      <c r="CC1141" s="325"/>
      <c r="CD1141" s="325"/>
      <c r="CE1141" s="325"/>
      <c r="CF1141" s="325"/>
      <c r="CG1141" s="325"/>
      <c r="CH1141" s="325"/>
    </row>
    <row r="1142" spans="1:86" s="323" customFormat="1" x14ac:dyDescent="0.25">
      <c r="A1142" s="102"/>
      <c r="B1142" s="102"/>
      <c r="C1142" s="102"/>
      <c r="D1142" s="102"/>
      <c r="E1142" s="102"/>
      <c r="F1142" s="102"/>
      <c r="G1142" s="102"/>
      <c r="AH1142" s="324"/>
      <c r="AI1142" s="324"/>
      <c r="AP1142" s="324"/>
      <c r="AQ1142" s="324"/>
      <c r="BD1142" s="324"/>
      <c r="BE1142" s="324"/>
      <c r="BF1142" s="324"/>
      <c r="BG1142" s="324"/>
      <c r="BH1142" s="324"/>
      <c r="BI1142" s="324"/>
      <c r="BJ1142" s="324"/>
      <c r="BK1142" s="324"/>
      <c r="BL1142" s="324"/>
      <c r="BM1142" s="324"/>
      <c r="BN1142" s="324"/>
      <c r="BO1142" s="324"/>
      <c r="BW1142" s="325"/>
      <c r="BX1142" s="325"/>
      <c r="BY1142" s="325"/>
      <c r="BZ1142" s="325"/>
      <c r="CA1142" s="325"/>
      <c r="CB1142" s="325"/>
      <c r="CC1142" s="325"/>
      <c r="CD1142" s="325"/>
      <c r="CE1142" s="325"/>
      <c r="CF1142" s="325"/>
      <c r="CG1142" s="325"/>
      <c r="CH1142" s="325"/>
    </row>
    <row r="1143" spans="1:86" s="323" customFormat="1" x14ac:dyDescent="0.25">
      <c r="A1143" s="102"/>
      <c r="B1143" s="102"/>
      <c r="C1143" s="102"/>
      <c r="D1143" s="102"/>
      <c r="E1143" s="102"/>
      <c r="F1143" s="102"/>
      <c r="G1143" s="102"/>
      <c r="AH1143" s="324"/>
      <c r="AI1143" s="324"/>
      <c r="AP1143" s="324"/>
      <c r="AQ1143" s="324"/>
      <c r="BD1143" s="324"/>
      <c r="BE1143" s="324"/>
      <c r="BF1143" s="324"/>
      <c r="BG1143" s="324"/>
      <c r="BH1143" s="324"/>
      <c r="BI1143" s="324"/>
      <c r="BJ1143" s="324"/>
      <c r="BK1143" s="324"/>
      <c r="BL1143" s="324"/>
      <c r="BM1143" s="324"/>
      <c r="BN1143" s="324"/>
      <c r="BO1143" s="324"/>
      <c r="BW1143" s="325"/>
      <c r="BX1143" s="325"/>
      <c r="BY1143" s="325"/>
      <c r="BZ1143" s="325"/>
      <c r="CA1143" s="325"/>
      <c r="CB1143" s="325"/>
      <c r="CC1143" s="325"/>
      <c r="CD1143" s="325"/>
      <c r="CE1143" s="325"/>
      <c r="CF1143" s="325"/>
      <c r="CG1143" s="325"/>
      <c r="CH1143" s="325"/>
    </row>
    <row r="1144" spans="1:86" s="323" customFormat="1" x14ac:dyDescent="0.25">
      <c r="A1144" s="102"/>
      <c r="B1144" s="102"/>
      <c r="C1144" s="102"/>
      <c r="D1144" s="102"/>
      <c r="E1144" s="102"/>
      <c r="F1144" s="102"/>
      <c r="G1144" s="102"/>
      <c r="AH1144" s="324"/>
      <c r="AI1144" s="324"/>
      <c r="AP1144" s="324"/>
      <c r="AQ1144" s="324"/>
      <c r="BD1144" s="324"/>
      <c r="BE1144" s="324"/>
      <c r="BF1144" s="324"/>
      <c r="BG1144" s="324"/>
      <c r="BH1144" s="324"/>
      <c r="BI1144" s="324"/>
      <c r="BJ1144" s="324"/>
      <c r="BK1144" s="324"/>
      <c r="BL1144" s="324"/>
      <c r="BM1144" s="324"/>
      <c r="BN1144" s="324"/>
      <c r="BO1144" s="324"/>
      <c r="BW1144" s="325"/>
      <c r="BX1144" s="325"/>
      <c r="BY1144" s="325"/>
      <c r="BZ1144" s="325"/>
      <c r="CA1144" s="325"/>
      <c r="CB1144" s="325"/>
      <c r="CC1144" s="325"/>
      <c r="CD1144" s="325"/>
      <c r="CE1144" s="325"/>
      <c r="CF1144" s="325"/>
      <c r="CG1144" s="325"/>
      <c r="CH1144" s="325"/>
    </row>
    <row r="1145" spans="1:86" s="323" customFormat="1" x14ac:dyDescent="0.25">
      <c r="A1145" s="102"/>
      <c r="B1145" s="102"/>
      <c r="C1145" s="102"/>
      <c r="D1145" s="102"/>
      <c r="E1145" s="102"/>
      <c r="F1145" s="102"/>
      <c r="G1145" s="102"/>
      <c r="AH1145" s="324"/>
      <c r="AI1145" s="324"/>
      <c r="AP1145" s="324"/>
      <c r="AQ1145" s="324"/>
      <c r="BD1145" s="324"/>
      <c r="BE1145" s="324"/>
      <c r="BF1145" s="324"/>
      <c r="BG1145" s="324"/>
      <c r="BH1145" s="324"/>
      <c r="BI1145" s="324"/>
      <c r="BJ1145" s="324"/>
      <c r="BK1145" s="324"/>
      <c r="BL1145" s="324"/>
      <c r="BM1145" s="324"/>
      <c r="BN1145" s="324"/>
      <c r="BO1145" s="324"/>
      <c r="BW1145" s="325"/>
      <c r="BX1145" s="325"/>
      <c r="BY1145" s="325"/>
      <c r="BZ1145" s="325"/>
      <c r="CA1145" s="325"/>
      <c r="CB1145" s="325"/>
      <c r="CC1145" s="325"/>
      <c r="CD1145" s="325"/>
      <c r="CE1145" s="325"/>
      <c r="CF1145" s="325"/>
      <c r="CG1145" s="325"/>
      <c r="CH1145" s="325"/>
    </row>
    <row r="1146" spans="1:86" s="323" customFormat="1" x14ac:dyDescent="0.25">
      <c r="A1146" s="102"/>
      <c r="B1146" s="102"/>
      <c r="C1146" s="102"/>
      <c r="D1146" s="102"/>
      <c r="E1146" s="102"/>
      <c r="F1146" s="102"/>
      <c r="G1146" s="102"/>
      <c r="AH1146" s="324"/>
      <c r="AI1146" s="324"/>
      <c r="AP1146" s="324"/>
      <c r="AQ1146" s="324"/>
      <c r="BD1146" s="324"/>
      <c r="BE1146" s="324"/>
      <c r="BF1146" s="324"/>
      <c r="BG1146" s="324"/>
      <c r="BH1146" s="324"/>
      <c r="BI1146" s="324"/>
      <c r="BJ1146" s="324"/>
      <c r="BK1146" s="324"/>
      <c r="BL1146" s="324"/>
      <c r="BM1146" s="324"/>
      <c r="BN1146" s="324"/>
      <c r="BO1146" s="324"/>
      <c r="BW1146" s="325"/>
      <c r="BX1146" s="325"/>
      <c r="BY1146" s="325"/>
      <c r="BZ1146" s="325"/>
      <c r="CA1146" s="325"/>
      <c r="CB1146" s="325"/>
      <c r="CC1146" s="325"/>
      <c r="CD1146" s="325"/>
      <c r="CE1146" s="325"/>
      <c r="CF1146" s="325"/>
      <c r="CG1146" s="325"/>
      <c r="CH1146" s="325"/>
    </row>
    <row r="1147" spans="1:86" s="323" customFormat="1" x14ac:dyDescent="0.25">
      <c r="A1147" s="102"/>
      <c r="B1147" s="102"/>
      <c r="C1147" s="102"/>
      <c r="D1147" s="102"/>
      <c r="E1147" s="102"/>
      <c r="F1147" s="102"/>
      <c r="G1147" s="102"/>
      <c r="AH1147" s="324"/>
      <c r="AI1147" s="324"/>
      <c r="AP1147" s="324"/>
      <c r="AQ1147" s="324"/>
      <c r="BD1147" s="324"/>
      <c r="BE1147" s="324"/>
      <c r="BF1147" s="324"/>
      <c r="BG1147" s="324"/>
      <c r="BH1147" s="324"/>
      <c r="BI1147" s="324"/>
      <c r="BJ1147" s="324"/>
      <c r="BK1147" s="324"/>
      <c r="BL1147" s="324"/>
      <c r="BM1147" s="324"/>
      <c r="BN1147" s="324"/>
      <c r="BO1147" s="324"/>
      <c r="BW1147" s="325"/>
      <c r="BX1147" s="325"/>
      <c r="BY1147" s="325"/>
      <c r="BZ1147" s="325"/>
      <c r="CA1147" s="325"/>
      <c r="CB1147" s="325"/>
      <c r="CC1147" s="325"/>
      <c r="CD1147" s="325"/>
      <c r="CE1147" s="325"/>
      <c r="CF1147" s="325"/>
      <c r="CG1147" s="325"/>
      <c r="CH1147" s="325"/>
    </row>
    <row r="1148" spans="1:86" s="323" customFormat="1" x14ac:dyDescent="0.25">
      <c r="A1148" s="102"/>
      <c r="B1148" s="102"/>
      <c r="C1148" s="102"/>
      <c r="D1148" s="102"/>
      <c r="E1148" s="102"/>
      <c r="F1148" s="102"/>
      <c r="G1148" s="102"/>
      <c r="AH1148" s="324"/>
      <c r="AI1148" s="324"/>
      <c r="AP1148" s="324"/>
      <c r="AQ1148" s="324"/>
      <c r="BD1148" s="324"/>
      <c r="BE1148" s="324"/>
      <c r="BF1148" s="324"/>
      <c r="BG1148" s="324"/>
      <c r="BH1148" s="324"/>
      <c r="BI1148" s="324"/>
      <c r="BJ1148" s="324"/>
      <c r="BK1148" s="324"/>
      <c r="BL1148" s="324"/>
      <c r="BM1148" s="324"/>
      <c r="BN1148" s="324"/>
      <c r="BO1148" s="324"/>
      <c r="BW1148" s="325"/>
      <c r="BX1148" s="325"/>
      <c r="BY1148" s="325"/>
      <c r="BZ1148" s="325"/>
      <c r="CA1148" s="325"/>
      <c r="CB1148" s="325"/>
      <c r="CC1148" s="325"/>
      <c r="CD1148" s="325"/>
      <c r="CE1148" s="325"/>
      <c r="CF1148" s="325"/>
      <c r="CG1148" s="325"/>
      <c r="CH1148" s="325"/>
    </row>
    <row r="1149" spans="1:86" s="323" customFormat="1" x14ac:dyDescent="0.25">
      <c r="A1149" s="102"/>
      <c r="B1149" s="102"/>
      <c r="C1149" s="102"/>
      <c r="D1149" s="102"/>
      <c r="E1149" s="102"/>
      <c r="F1149" s="102"/>
      <c r="G1149" s="102"/>
      <c r="AH1149" s="324"/>
      <c r="AI1149" s="324"/>
      <c r="AP1149" s="324"/>
      <c r="AQ1149" s="324"/>
      <c r="BD1149" s="324"/>
      <c r="BE1149" s="324"/>
      <c r="BF1149" s="324"/>
      <c r="BG1149" s="324"/>
      <c r="BH1149" s="324"/>
      <c r="BI1149" s="324"/>
      <c r="BJ1149" s="324"/>
      <c r="BK1149" s="324"/>
      <c r="BL1149" s="324"/>
      <c r="BM1149" s="324"/>
      <c r="BN1149" s="324"/>
      <c r="BO1149" s="324"/>
      <c r="BW1149" s="325"/>
      <c r="BX1149" s="325"/>
      <c r="BY1149" s="325"/>
      <c r="BZ1149" s="325"/>
      <c r="CA1149" s="325"/>
      <c r="CB1149" s="325"/>
      <c r="CC1149" s="325"/>
      <c r="CD1149" s="325"/>
      <c r="CE1149" s="325"/>
      <c r="CF1149" s="325"/>
      <c r="CG1149" s="325"/>
      <c r="CH1149" s="325"/>
    </row>
    <row r="1150" spans="1:86" s="323" customFormat="1" x14ac:dyDescent="0.25">
      <c r="A1150" s="102"/>
      <c r="B1150" s="102"/>
      <c r="C1150" s="102"/>
      <c r="D1150" s="102"/>
      <c r="E1150" s="102"/>
      <c r="F1150" s="102"/>
      <c r="G1150" s="102"/>
      <c r="AH1150" s="324"/>
      <c r="AI1150" s="324"/>
      <c r="AP1150" s="324"/>
      <c r="AQ1150" s="324"/>
      <c r="BD1150" s="324"/>
      <c r="BE1150" s="324"/>
      <c r="BF1150" s="324"/>
      <c r="BG1150" s="324"/>
      <c r="BH1150" s="324"/>
      <c r="BI1150" s="324"/>
      <c r="BJ1150" s="324"/>
      <c r="BK1150" s="324"/>
      <c r="BL1150" s="324"/>
      <c r="BM1150" s="324"/>
      <c r="BN1150" s="324"/>
      <c r="BO1150" s="324"/>
      <c r="BW1150" s="325"/>
      <c r="BX1150" s="325"/>
      <c r="BY1150" s="325"/>
      <c r="BZ1150" s="325"/>
      <c r="CA1150" s="325"/>
      <c r="CB1150" s="325"/>
      <c r="CC1150" s="325"/>
      <c r="CD1150" s="325"/>
      <c r="CE1150" s="325"/>
      <c r="CF1150" s="325"/>
      <c r="CG1150" s="325"/>
      <c r="CH1150" s="325"/>
    </row>
    <row r="1151" spans="1:86" s="323" customFormat="1" x14ac:dyDescent="0.25">
      <c r="A1151" s="102"/>
      <c r="B1151" s="102"/>
      <c r="C1151" s="102"/>
      <c r="D1151" s="102"/>
      <c r="E1151" s="102"/>
      <c r="F1151" s="102"/>
      <c r="G1151" s="102"/>
      <c r="AH1151" s="324"/>
      <c r="AI1151" s="324"/>
      <c r="AP1151" s="324"/>
      <c r="AQ1151" s="324"/>
      <c r="BD1151" s="324"/>
      <c r="BE1151" s="324"/>
      <c r="BF1151" s="324"/>
      <c r="BG1151" s="324"/>
      <c r="BH1151" s="324"/>
      <c r="BI1151" s="324"/>
      <c r="BJ1151" s="324"/>
      <c r="BK1151" s="324"/>
      <c r="BL1151" s="324"/>
      <c r="BM1151" s="324"/>
      <c r="BN1151" s="324"/>
      <c r="BO1151" s="324"/>
      <c r="BW1151" s="325"/>
      <c r="BX1151" s="325"/>
      <c r="BY1151" s="325"/>
      <c r="BZ1151" s="325"/>
      <c r="CA1151" s="325"/>
      <c r="CB1151" s="325"/>
      <c r="CC1151" s="325"/>
      <c r="CD1151" s="325"/>
      <c r="CE1151" s="325"/>
      <c r="CF1151" s="325"/>
      <c r="CG1151" s="325"/>
      <c r="CH1151" s="325"/>
    </row>
    <row r="1152" spans="1:86" s="323" customFormat="1" x14ac:dyDescent="0.25">
      <c r="A1152" s="102"/>
      <c r="B1152" s="102"/>
      <c r="C1152" s="102"/>
      <c r="D1152" s="102"/>
      <c r="E1152" s="102"/>
      <c r="F1152" s="102"/>
      <c r="G1152" s="102"/>
      <c r="AH1152" s="324"/>
      <c r="AI1152" s="324"/>
      <c r="AP1152" s="324"/>
      <c r="AQ1152" s="324"/>
      <c r="BD1152" s="324"/>
      <c r="BE1152" s="324"/>
      <c r="BF1152" s="324"/>
      <c r="BG1152" s="324"/>
      <c r="BH1152" s="324"/>
      <c r="BI1152" s="324"/>
      <c r="BJ1152" s="324"/>
      <c r="BK1152" s="324"/>
      <c r="BL1152" s="324"/>
      <c r="BM1152" s="324"/>
      <c r="BN1152" s="324"/>
      <c r="BO1152" s="324"/>
      <c r="BW1152" s="325"/>
      <c r="BX1152" s="325"/>
      <c r="BY1152" s="325"/>
      <c r="BZ1152" s="325"/>
      <c r="CA1152" s="325"/>
      <c r="CB1152" s="325"/>
      <c r="CC1152" s="325"/>
      <c r="CD1152" s="325"/>
      <c r="CE1152" s="325"/>
      <c r="CF1152" s="325"/>
      <c r="CG1152" s="325"/>
      <c r="CH1152" s="325"/>
    </row>
    <row r="1153" spans="1:86" s="323" customFormat="1" x14ac:dyDescent="0.25">
      <c r="A1153" s="102"/>
      <c r="B1153" s="102"/>
      <c r="C1153" s="102"/>
      <c r="D1153" s="102"/>
      <c r="E1153" s="102"/>
      <c r="F1153" s="102"/>
      <c r="G1153" s="102"/>
      <c r="AH1153" s="324"/>
      <c r="AI1153" s="324"/>
      <c r="AP1153" s="324"/>
      <c r="AQ1153" s="324"/>
      <c r="BD1153" s="324"/>
      <c r="BE1153" s="324"/>
      <c r="BF1153" s="324"/>
      <c r="BG1153" s="324"/>
      <c r="BH1153" s="324"/>
      <c r="BI1153" s="324"/>
      <c r="BJ1153" s="324"/>
      <c r="BK1153" s="324"/>
      <c r="BL1153" s="324"/>
      <c r="BM1153" s="324"/>
      <c r="BN1153" s="324"/>
      <c r="BO1153" s="324"/>
      <c r="BW1153" s="325"/>
      <c r="BX1153" s="325"/>
      <c r="BY1153" s="325"/>
      <c r="BZ1153" s="325"/>
      <c r="CA1153" s="325"/>
      <c r="CB1153" s="325"/>
      <c r="CC1153" s="325"/>
      <c r="CD1153" s="325"/>
      <c r="CE1153" s="325"/>
      <c r="CF1153" s="325"/>
      <c r="CG1153" s="325"/>
      <c r="CH1153" s="325"/>
    </row>
    <row r="1154" spans="1:86" s="323" customFormat="1" x14ac:dyDescent="0.25">
      <c r="A1154" s="102"/>
      <c r="B1154" s="102"/>
      <c r="C1154" s="102"/>
      <c r="D1154" s="102"/>
      <c r="E1154" s="102"/>
      <c r="F1154" s="102"/>
      <c r="G1154" s="102"/>
      <c r="AH1154" s="324"/>
      <c r="AI1154" s="324"/>
      <c r="AP1154" s="324"/>
      <c r="AQ1154" s="324"/>
      <c r="BD1154" s="324"/>
      <c r="BE1154" s="324"/>
      <c r="BF1154" s="324"/>
      <c r="BG1154" s="324"/>
      <c r="BH1154" s="324"/>
      <c r="BI1154" s="324"/>
      <c r="BJ1154" s="324"/>
      <c r="BK1154" s="324"/>
      <c r="BL1154" s="324"/>
      <c r="BM1154" s="324"/>
      <c r="BN1154" s="324"/>
      <c r="BO1154" s="324"/>
      <c r="BW1154" s="325"/>
      <c r="BX1154" s="325"/>
      <c r="BY1154" s="325"/>
      <c r="BZ1154" s="325"/>
      <c r="CA1154" s="325"/>
      <c r="CB1154" s="325"/>
      <c r="CC1154" s="325"/>
      <c r="CD1154" s="325"/>
      <c r="CE1154" s="325"/>
      <c r="CF1154" s="325"/>
      <c r="CG1154" s="325"/>
      <c r="CH1154" s="325"/>
    </row>
    <row r="1155" spans="1:86" s="323" customFormat="1" x14ac:dyDescent="0.25">
      <c r="A1155" s="102"/>
      <c r="B1155" s="102"/>
      <c r="C1155" s="102"/>
      <c r="D1155" s="102"/>
      <c r="E1155" s="102"/>
      <c r="F1155" s="102"/>
      <c r="G1155" s="102"/>
      <c r="AH1155" s="324"/>
      <c r="AI1155" s="324"/>
      <c r="AP1155" s="324"/>
      <c r="AQ1155" s="324"/>
      <c r="BD1155" s="324"/>
      <c r="BE1155" s="324"/>
      <c r="BF1155" s="324"/>
      <c r="BG1155" s="324"/>
      <c r="BH1155" s="324"/>
      <c r="BI1155" s="324"/>
      <c r="BJ1155" s="324"/>
      <c r="BK1155" s="324"/>
      <c r="BL1155" s="324"/>
      <c r="BM1155" s="324"/>
      <c r="BN1155" s="324"/>
      <c r="BO1155" s="324"/>
      <c r="BW1155" s="325"/>
      <c r="BX1155" s="325"/>
      <c r="BY1155" s="325"/>
      <c r="BZ1155" s="325"/>
      <c r="CA1155" s="325"/>
      <c r="CB1155" s="325"/>
      <c r="CC1155" s="325"/>
      <c r="CD1155" s="325"/>
      <c r="CE1155" s="325"/>
      <c r="CF1155" s="325"/>
      <c r="CG1155" s="325"/>
      <c r="CH1155" s="325"/>
    </row>
    <row r="1156" spans="1:86" s="323" customFormat="1" x14ac:dyDescent="0.25">
      <c r="A1156" s="102"/>
      <c r="B1156" s="102"/>
      <c r="C1156" s="102"/>
      <c r="D1156" s="102"/>
      <c r="E1156" s="102"/>
      <c r="F1156" s="102"/>
      <c r="G1156" s="102"/>
      <c r="AH1156" s="324"/>
      <c r="AI1156" s="324"/>
      <c r="AP1156" s="324"/>
      <c r="AQ1156" s="324"/>
      <c r="BD1156" s="324"/>
      <c r="BE1156" s="324"/>
      <c r="BF1156" s="324"/>
      <c r="BG1156" s="324"/>
      <c r="BH1156" s="324"/>
      <c r="BI1156" s="324"/>
      <c r="BJ1156" s="324"/>
      <c r="BK1156" s="324"/>
      <c r="BL1156" s="324"/>
      <c r="BM1156" s="324"/>
      <c r="BN1156" s="324"/>
      <c r="BO1156" s="324"/>
      <c r="BW1156" s="325"/>
      <c r="BX1156" s="325"/>
      <c r="BY1156" s="325"/>
      <c r="BZ1156" s="325"/>
      <c r="CA1156" s="325"/>
      <c r="CB1156" s="325"/>
      <c r="CC1156" s="325"/>
      <c r="CD1156" s="325"/>
      <c r="CE1156" s="325"/>
      <c r="CF1156" s="325"/>
      <c r="CG1156" s="325"/>
      <c r="CH1156" s="325"/>
    </row>
    <row r="1157" spans="1:86" s="323" customFormat="1" x14ac:dyDescent="0.25">
      <c r="A1157" s="102"/>
      <c r="B1157" s="102"/>
      <c r="C1157" s="102"/>
      <c r="D1157" s="102"/>
      <c r="E1157" s="102"/>
      <c r="F1157" s="102"/>
      <c r="G1157" s="102"/>
      <c r="AH1157" s="324"/>
      <c r="AI1157" s="324"/>
      <c r="AP1157" s="324"/>
      <c r="AQ1157" s="324"/>
      <c r="BD1157" s="324"/>
      <c r="BE1157" s="324"/>
      <c r="BF1157" s="324"/>
      <c r="BG1157" s="324"/>
      <c r="BH1157" s="324"/>
      <c r="BI1157" s="324"/>
      <c r="BJ1157" s="324"/>
      <c r="BK1157" s="324"/>
      <c r="BL1157" s="324"/>
      <c r="BM1157" s="324"/>
      <c r="BN1157" s="324"/>
      <c r="BO1157" s="324"/>
      <c r="BW1157" s="325"/>
      <c r="BX1157" s="325"/>
      <c r="BY1157" s="325"/>
      <c r="BZ1157" s="325"/>
      <c r="CA1157" s="325"/>
      <c r="CB1157" s="325"/>
      <c r="CC1157" s="325"/>
      <c r="CD1157" s="325"/>
      <c r="CE1157" s="325"/>
      <c r="CF1157" s="325"/>
      <c r="CG1157" s="325"/>
      <c r="CH1157" s="325"/>
    </row>
    <row r="1158" spans="1:86" s="323" customFormat="1" x14ac:dyDescent="0.25">
      <c r="A1158" s="102"/>
      <c r="B1158" s="102"/>
      <c r="C1158" s="102"/>
      <c r="D1158" s="102"/>
      <c r="E1158" s="102"/>
      <c r="F1158" s="102"/>
      <c r="G1158" s="102"/>
      <c r="AH1158" s="324"/>
      <c r="AI1158" s="324"/>
      <c r="AP1158" s="324"/>
      <c r="AQ1158" s="324"/>
      <c r="BD1158" s="324"/>
      <c r="BE1158" s="324"/>
      <c r="BF1158" s="324"/>
      <c r="BG1158" s="324"/>
      <c r="BH1158" s="324"/>
      <c r="BI1158" s="324"/>
      <c r="BJ1158" s="324"/>
      <c r="BK1158" s="324"/>
      <c r="BL1158" s="324"/>
      <c r="BM1158" s="324"/>
      <c r="BN1158" s="324"/>
      <c r="BO1158" s="324"/>
      <c r="BW1158" s="325"/>
      <c r="BX1158" s="325"/>
      <c r="BY1158" s="325"/>
      <c r="BZ1158" s="325"/>
      <c r="CA1158" s="325"/>
      <c r="CB1158" s="325"/>
      <c r="CC1158" s="325"/>
      <c r="CD1158" s="325"/>
      <c r="CE1158" s="325"/>
      <c r="CF1158" s="325"/>
      <c r="CG1158" s="325"/>
      <c r="CH1158" s="325"/>
    </row>
    <row r="1159" spans="1:86" s="323" customFormat="1" x14ac:dyDescent="0.25">
      <c r="A1159" s="102"/>
      <c r="B1159" s="102"/>
      <c r="C1159" s="102"/>
      <c r="D1159" s="102"/>
      <c r="E1159" s="102"/>
      <c r="F1159" s="102"/>
      <c r="G1159" s="102"/>
      <c r="AH1159" s="324"/>
      <c r="AI1159" s="324"/>
      <c r="AP1159" s="324"/>
      <c r="AQ1159" s="324"/>
      <c r="BD1159" s="324"/>
      <c r="BE1159" s="324"/>
      <c r="BF1159" s="324"/>
      <c r="BG1159" s="324"/>
      <c r="BH1159" s="324"/>
      <c r="BI1159" s="324"/>
      <c r="BJ1159" s="324"/>
      <c r="BK1159" s="324"/>
      <c r="BL1159" s="324"/>
      <c r="BM1159" s="324"/>
      <c r="BN1159" s="324"/>
      <c r="BO1159" s="324"/>
      <c r="BW1159" s="325"/>
      <c r="BX1159" s="325"/>
      <c r="BY1159" s="325"/>
      <c r="BZ1159" s="325"/>
      <c r="CA1159" s="325"/>
      <c r="CB1159" s="325"/>
      <c r="CC1159" s="325"/>
      <c r="CD1159" s="325"/>
      <c r="CE1159" s="325"/>
      <c r="CF1159" s="325"/>
      <c r="CG1159" s="325"/>
      <c r="CH1159" s="325"/>
    </row>
    <row r="1160" spans="1:86" s="323" customFormat="1" x14ac:dyDescent="0.25">
      <c r="A1160" s="102"/>
      <c r="B1160" s="102"/>
      <c r="C1160" s="102"/>
      <c r="D1160" s="102"/>
      <c r="E1160" s="102"/>
      <c r="F1160" s="102"/>
      <c r="G1160" s="102"/>
      <c r="AH1160" s="324"/>
      <c r="AI1160" s="324"/>
      <c r="AP1160" s="324"/>
      <c r="AQ1160" s="324"/>
      <c r="BD1160" s="324"/>
      <c r="BE1160" s="324"/>
      <c r="BF1160" s="324"/>
      <c r="BG1160" s="324"/>
      <c r="BH1160" s="324"/>
      <c r="BI1160" s="324"/>
      <c r="BJ1160" s="324"/>
      <c r="BK1160" s="324"/>
      <c r="BL1160" s="324"/>
      <c r="BM1160" s="324"/>
      <c r="BN1160" s="324"/>
      <c r="BO1160" s="324"/>
      <c r="BW1160" s="325"/>
      <c r="BX1160" s="325"/>
      <c r="BY1160" s="325"/>
      <c r="BZ1160" s="325"/>
      <c r="CA1160" s="325"/>
      <c r="CB1160" s="325"/>
      <c r="CC1160" s="325"/>
      <c r="CD1160" s="325"/>
      <c r="CE1160" s="325"/>
      <c r="CF1160" s="325"/>
      <c r="CG1160" s="325"/>
      <c r="CH1160" s="325"/>
    </row>
    <row r="1161" spans="1:86" s="323" customFormat="1" x14ac:dyDescent="0.25">
      <c r="A1161" s="102"/>
      <c r="B1161" s="102"/>
      <c r="C1161" s="102"/>
      <c r="D1161" s="102"/>
      <c r="E1161" s="102"/>
      <c r="F1161" s="102"/>
      <c r="G1161" s="102"/>
      <c r="AH1161" s="324"/>
      <c r="AI1161" s="324"/>
      <c r="AP1161" s="324"/>
      <c r="AQ1161" s="324"/>
      <c r="BD1161" s="324"/>
      <c r="BE1161" s="324"/>
      <c r="BF1161" s="324"/>
      <c r="BG1161" s="324"/>
      <c r="BH1161" s="324"/>
      <c r="BI1161" s="324"/>
      <c r="BJ1161" s="324"/>
      <c r="BK1161" s="324"/>
      <c r="BL1161" s="324"/>
      <c r="BM1161" s="324"/>
      <c r="BN1161" s="324"/>
      <c r="BO1161" s="324"/>
      <c r="BW1161" s="325"/>
      <c r="BX1161" s="325"/>
      <c r="BY1161" s="325"/>
      <c r="BZ1161" s="325"/>
      <c r="CA1161" s="325"/>
      <c r="CB1161" s="325"/>
      <c r="CC1161" s="325"/>
      <c r="CD1161" s="325"/>
      <c r="CE1161" s="325"/>
      <c r="CF1161" s="325"/>
      <c r="CG1161" s="325"/>
      <c r="CH1161" s="325"/>
    </row>
    <row r="1162" spans="1:86" s="323" customFormat="1" x14ac:dyDescent="0.25">
      <c r="A1162" s="102"/>
      <c r="B1162" s="102"/>
      <c r="C1162" s="102"/>
      <c r="D1162" s="102"/>
      <c r="E1162" s="102"/>
      <c r="F1162" s="102"/>
      <c r="G1162" s="102"/>
      <c r="AH1162" s="324"/>
      <c r="AI1162" s="324"/>
      <c r="AP1162" s="324"/>
      <c r="AQ1162" s="324"/>
      <c r="BD1162" s="324"/>
      <c r="BE1162" s="324"/>
      <c r="BF1162" s="324"/>
      <c r="BG1162" s="324"/>
      <c r="BH1162" s="324"/>
      <c r="BI1162" s="324"/>
      <c r="BJ1162" s="324"/>
      <c r="BK1162" s="324"/>
      <c r="BL1162" s="324"/>
      <c r="BM1162" s="324"/>
      <c r="BN1162" s="324"/>
      <c r="BO1162" s="324"/>
      <c r="BW1162" s="325"/>
      <c r="BX1162" s="325"/>
      <c r="BY1162" s="325"/>
      <c r="BZ1162" s="325"/>
      <c r="CA1162" s="325"/>
      <c r="CB1162" s="325"/>
      <c r="CC1162" s="325"/>
      <c r="CD1162" s="325"/>
      <c r="CE1162" s="325"/>
      <c r="CF1162" s="325"/>
      <c r="CG1162" s="325"/>
      <c r="CH1162" s="325"/>
    </row>
    <row r="1163" spans="1:86" s="323" customFormat="1" x14ac:dyDescent="0.25">
      <c r="A1163" s="102"/>
      <c r="B1163" s="102"/>
      <c r="C1163" s="102"/>
      <c r="D1163" s="102"/>
      <c r="E1163" s="102"/>
      <c r="F1163" s="102"/>
      <c r="G1163" s="102"/>
      <c r="AH1163" s="324"/>
      <c r="AI1163" s="324"/>
      <c r="AP1163" s="324"/>
      <c r="AQ1163" s="324"/>
      <c r="BD1163" s="324"/>
      <c r="BE1163" s="324"/>
      <c r="BF1163" s="324"/>
      <c r="BG1163" s="324"/>
      <c r="BH1163" s="324"/>
      <c r="BI1163" s="324"/>
      <c r="BJ1163" s="324"/>
      <c r="BK1163" s="324"/>
      <c r="BL1163" s="324"/>
      <c r="BM1163" s="324"/>
      <c r="BN1163" s="324"/>
      <c r="BO1163" s="324"/>
      <c r="BW1163" s="325"/>
      <c r="BX1163" s="325"/>
      <c r="BY1163" s="325"/>
      <c r="BZ1163" s="325"/>
      <c r="CA1163" s="325"/>
      <c r="CB1163" s="325"/>
      <c r="CC1163" s="325"/>
      <c r="CD1163" s="325"/>
      <c r="CE1163" s="325"/>
      <c r="CF1163" s="325"/>
      <c r="CG1163" s="325"/>
      <c r="CH1163" s="325"/>
    </row>
    <row r="1164" spans="1:86" s="323" customFormat="1" x14ac:dyDescent="0.25">
      <c r="A1164" s="102"/>
      <c r="B1164" s="102"/>
      <c r="C1164" s="102"/>
      <c r="D1164" s="102"/>
      <c r="E1164" s="102"/>
      <c r="F1164" s="102"/>
      <c r="G1164" s="102"/>
      <c r="AH1164" s="324"/>
      <c r="AI1164" s="324"/>
      <c r="AP1164" s="324"/>
      <c r="AQ1164" s="324"/>
      <c r="BD1164" s="324"/>
      <c r="BE1164" s="324"/>
      <c r="BF1164" s="324"/>
      <c r="BG1164" s="324"/>
      <c r="BH1164" s="324"/>
      <c r="BI1164" s="324"/>
      <c r="BJ1164" s="324"/>
      <c r="BK1164" s="324"/>
      <c r="BL1164" s="324"/>
      <c r="BM1164" s="324"/>
      <c r="BN1164" s="324"/>
      <c r="BO1164" s="324"/>
      <c r="BW1164" s="325"/>
      <c r="BX1164" s="325"/>
      <c r="BY1164" s="325"/>
      <c r="BZ1164" s="325"/>
      <c r="CA1164" s="325"/>
      <c r="CB1164" s="325"/>
      <c r="CC1164" s="325"/>
      <c r="CD1164" s="325"/>
      <c r="CE1164" s="325"/>
      <c r="CF1164" s="325"/>
      <c r="CG1164" s="325"/>
      <c r="CH1164" s="325"/>
    </row>
    <row r="1165" spans="1:86" s="323" customFormat="1" x14ac:dyDescent="0.25">
      <c r="A1165" s="102"/>
      <c r="B1165" s="102"/>
      <c r="C1165" s="102"/>
      <c r="D1165" s="102"/>
      <c r="E1165" s="102"/>
      <c r="F1165" s="102"/>
      <c r="G1165" s="102"/>
      <c r="AH1165" s="324"/>
      <c r="AI1165" s="324"/>
      <c r="AP1165" s="324"/>
      <c r="AQ1165" s="324"/>
      <c r="BD1165" s="324"/>
      <c r="BE1165" s="324"/>
      <c r="BF1165" s="324"/>
      <c r="BG1165" s="324"/>
      <c r="BH1165" s="324"/>
      <c r="BI1165" s="324"/>
      <c r="BJ1165" s="324"/>
      <c r="BK1165" s="324"/>
      <c r="BL1165" s="324"/>
      <c r="BM1165" s="324"/>
      <c r="BN1165" s="324"/>
      <c r="BO1165" s="324"/>
      <c r="BW1165" s="325"/>
      <c r="BX1165" s="325"/>
      <c r="BY1165" s="325"/>
      <c r="BZ1165" s="325"/>
      <c r="CA1165" s="325"/>
      <c r="CB1165" s="325"/>
      <c r="CC1165" s="325"/>
      <c r="CD1165" s="325"/>
      <c r="CE1165" s="325"/>
      <c r="CF1165" s="325"/>
      <c r="CG1165" s="325"/>
      <c r="CH1165" s="325"/>
    </row>
    <row r="1166" spans="1:86" s="323" customFormat="1" x14ac:dyDescent="0.25">
      <c r="A1166" s="102"/>
      <c r="B1166" s="102"/>
      <c r="C1166" s="102"/>
      <c r="D1166" s="102"/>
      <c r="E1166" s="102"/>
      <c r="F1166" s="102"/>
      <c r="G1166" s="102"/>
      <c r="AH1166" s="324"/>
      <c r="AI1166" s="324"/>
      <c r="AP1166" s="324"/>
      <c r="AQ1166" s="324"/>
      <c r="BD1166" s="324"/>
      <c r="BE1166" s="324"/>
      <c r="BF1166" s="324"/>
      <c r="BG1166" s="324"/>
      <c r="BH1166" s="324"/>
      <c r="BI1166" s="324"/>
      <c r="BJ1166" s="324"/>
      <c r="BK1166" s="324"/>
      <c r="BL1166" s="324"/>
      <c r="BM1166" s="324"/>
      <c r="BN1166" s="324"/>
      <c r="BO1166" s="324"/>
      <c r="BW1166" s="325"/>
      <c r="BX1166" s="325"/>
      <c r="BY1166" s="325"/>
      <c r="BZ1166" s="325"/>
      <c r="CA1166" s="325"/>
      <c r="CB1166" s="325"/>
      <c r="CC1166" s="325"/>
      <c r="CD1166" s="325"/>
      <c r="CE1166" s="325"/>
      <c r="CF1166" s="325"/>
      <c r="CG1166" s="325"/>
      <c r="CH1166" s="325"/>
    </row>
    <row r="1167" spans="1:86" s="323" customFormat="1" x14ac:dyDescent="0.25">
      <c r="A1167" s="102"/>
      <c r="B1167" s="102"/>
      <c r="C1167" s="102"/>
      <c r="D1167" s="102"/>
      <c r="E1167" s="102"/>
      <c r="F1167" s="102"/>
      <c r="G1167" s="102"/>
      <c r="AH1167" s="324"/>
      <c r="AI1167" s="324"/>
      <c r="AP1167" s="324"/>
      <c r="AQ1167" s="324"/>
      <c r="BD1167" s="324"/>
      <c r="BE1167" s="324"/>
      <c r="BF1167" s="324"/>
      <c r="BG1167" s="324"/>
      <c r="BH1167" s="324"/>
      <c r="BI1167" s="324"/>
      <c r="BJ1167" s="324"/>
      <c r="BK1167" s="324"/>
      <c r="BL1167" s="324"/>
      <c r="BM1167" s="324"/>
      <c r="BN1167" s="324"/>
      <c r="BO1167" s="324"/>
      <c r="BW1167" s="325"/>
      <c r="BX1167" s="325"/>
      <c r="BY1167" s="325"/>
      <c r="BZ1167" s="325"/>
      <c r="CA1167" s="325"/>
      <c r="CB1167" s="325"/>
      <c r="CC1167" s="325"/>
      <c r="CD1167" s="325"/>
      <c r="CE1167" s="325"/>
      <c r="CF1167" s="325"/>
      <c r="CG1167" s="325"/>
      <c r="CH1167" s="325"/>
    </row>
    <row r="1168" spans="1:86" s="323" customFormat="1" x14ac:dyDescent="0.25">
      <c r="A1168" s="102"/>
      <c r="B1168" s="102"/>
      <c r="C1168" s="102"/>
      <c r="D1168" s="102"/>
      <c r="E1168" s="102"/>
      <c r="F1168" s="102"/>
      <c r="G1168" s="102"/>
      <c r="AH1168" s="324"/>
      <c r="AI1168" s="324"/>
      <c r="AP1168" s="324"/>
      <c r="AQ1168" s="324"/>
      <c r="BD1168" s="324"/>
      <c r="BE1168" s="324"/>
      <c r="BF1168" s="324"/>
      <c r="BG1168" s="324"/>
      <c r="BH1168" s="324"/>
      <c r="BI1168" s="324"/>
      <c r="BJ1168" s="324"/>
      <c r="BK1168" s="324"/>
      <c r="BL1168" s="324"/>
      <c r="BM1168" s="324"/>
      <c r="BN1168" s="324"/>
      <c r="BO1168" s="324"/>
      <c r="BW1168" s="325"/>
      <c r="BX1168" s="325"/>
      <c r="BY1168" s="325"/>
      <c r="BZ1168" s="325"/>
      <c r="CA1168" s="325"/>
      <c r="CB1168" s="325"/>
      <c r="CC1168" s="325"/>
      <c r="CD1168" s="325"/>
      <c r="CE1168" s="325"/>
      <c r="CF1168" s="325"/>
      <c r="CG1168" s="325"/>
      <c r="CH1168" s="325"/>
    </row>
    <row r="1169" spans="1:86" s="323" customFormat="1" x14ac:dyDescent="0.25">
      <c r="A1169" s="102"/>
      <c r="B1169" s="102"/>
      <c r="C1169" s="102"/>
      <c r="D1169" s="102"/>
      <c r="E1169" s="102"/>
      <c r="F1169" s="102"/>
      <c r="G1169" s="102"/>
      <c r="AH1169" s="324"/>
      <c r="AI1169" s="324"/>
      <c r="AP1169" s="324"/>
      <c r="AQ1169" s="324"/>
      <c r="BD1169" s="324"/>
      <c r="BE1169" s="324"/>
      <c r="BF1169" s="324"/>
      <c r="BG1169" s="324"/>
      <c r="BH1169" s="324"/>
      <c r="BI1169" s="324"/>
      <c r="BJ1169" s="324"/>
      <c r="BK1169" s="324"/>
      <c r="BL1169" s="324"/>
      <c r="BM1169" s="324"/>
      <c r="BN1169" s="324"/>
      <c r="BO1169" s="324"/>
      <c r="BW1169" s="325"/>
      <c r="BX1169" s="325"/>
      <c r="BY1169" s="325"/>
      <c r="BZ1169" s="325"/>
      <c r="CA1169" s="325"/>
      <c r="CB1169" s="325"/>
      <c r="CC1169" s="325"/>
      <c r="CD1169" s="325"/>
      <c r="CE1169" s="325"/>
      <c r="CF1169" s="325"/>
      <c r="CG1169" s="325"/>
      <c r="CH1169" s="325"/>
    </row>
    <row r="1170" spans="1:86" s="323" customFormat="1" x14ac:dyDescent="0.25">
      <c r="A1170" s="102"/>
      <c r="B1170" s="102"/>
      <c r="C1170" s="102"/>
      <c r="D1170" s="102"/>
      <c r="E1170" s="102"/>
      <c r="F1170" s="102"/>
      <c r="G1170" s="102"/>
      <c r="AH1170" s="324"/>
      <c r="AI1170" s="324"/>
      <c r="AP1170" s="324"/>
      <c r="AQ1170" s="324"/>
      <c r="BD1170" s="324"/>
      <c r="BE1170" s="324"/>
      <c r="BF1170" s="324"/>
      <c r="BG1170" s="324"/>
      <c r="BH1170" s="324"/>
      <c r="BI1170" s="324"/>
      <c r="BJ1170" s="324"/>
      <c r="BK1170" s="324"/>
      <c r="BL1170" s="324"/>
      <c r="BM1170" s="324"/>
      <c r="BN1170" s="324"/>
      <c r="BO1170" s="324"/>
      <c r="BW1170" s="325"/>
      <c r="BX1170" s="325"/>
      <c r="BY1170" s="325"/>
      <c r="BZ1170" s="325"/>
      <c r="CA1170" s="325"/>
      <c r="CB1170" s="325"/>
      <c r="CC1170" s="325"/>
      <c r="CD1170" s="325"/>
      <c r="CE1170" s="325"/>
      <c r="CF1170" s="325"/>
      <c r="CG1170" s="325"/>
      <c r="CH1170" s="325"/>
    </row>
    <row r="1171" spans="1:86" s="323" customFormat="1" x14ac:dyDescent="0.25">
      <c r="A1171" s="102"/>
      <c r="B1171" s="102"/>
      <c r="C1171" s="102"/>
      <c r="D1171" s="102"/>
      <c r="E1171" s="102"/>
      <c r="F1171" s="102"/>
      <c r="G1171" s="102"/>
      <c r="AH1171" s="324"/>
      <c r="AI1171" s="324"/>
      <c r="AP1171" s="324"/>
      <c r="AQ1171" s="324"/>
      <c r="BD1171" s="324"/>
      <c r="BE1171" s="324"/>
      <c r="BF1171" s="324"/>
      <c r="BG1171" s="324"/>
      <c r="BH1171" s="324"/>
      <c r="BI1171" s="324"/>
      <c r="BJ1171" s="324"/>
      <c r="BK1171" s="324"/>
      <c r="BL1171" s="324"/>
      <c r="BM1171" s="324"/>
      <c r="BN1171" s="324"/>
      <c r="BO1171" s="324"/>
      <c r="BW1171" s="325"/>
      <c r="BX1171" s="325"/>
      <c r="BY1171" s="325"/>
      <c r="BZ1171" s="325"/>
      <c r="CA1171" s="325"/>
      <c r="CB1171" s="325"/>
      <c r="CC1171" s="325"/>
      <c r="CD1171" s="325"/>
      <c r="CE1171" s="325"/>
      <c r="CF1171" s="325"/>
      <c r="CG1171" s="325"/>
      <c r="CH1171" s="325"/>
    </row>
    <row r="1172" spans="1:86" s="323" customFormat="1" x14ac:dyDescent="0.25">
      <c r="A1172" s="102"/>
      <c r="B1172" s="102"/>
      <c r="C1172" s="102"/>
      <c r="D1172" s="102"/>
      <c r="E1172" s="102"/>
      <c r="F1172" s="102"/>
      <c r="G1172" s="102"/>
      <c r="AH1172" s="324"/>
      <c r="AI1172" s="324"/>
      <c r="AP1172" s="324"/>
      <c r="AQ1172" s="324"/>
      <c r="BD1172" s="324"/>
      <c r="BE1172" s="324"/>
      <c r="BF1172" s="324"/>
      <c r="BG1172" s="324"/>
      <c r="BH1172" s="324"/>
      <c r="BI1172" s="324"/>
      <c r="BJ1172" s="324"/>
      <c r="BK1172" s="324"/>
      <c r="BL1172" s="324"/>
      <c r="BM1172" s="324"/>
      <c r="BN1172" s="324"/>
      <c r="BO1172" s="324"/>
      <c r="BW1172" s="325"/>
      <c r="BX1172" s="325"/>
      <c r="BY1172" s="325"/>
      <c r="BZ1172" s="325"/>
      <c r="CA1172" s="325"/>
      <c r="CB1172" s="325"/>
      <c r="CC1172" s="325"/>
      <c r="CD1172" s="325"/>
      <c r="CE1172" s="325"/>
      <c r="CF1172" s="325"/>
      <c r="CG1172" s="325"/>
      <c r="CH1172" s="325"/>
    </row>
    <row r="1173" spans="1:86" s="323" customFormat="1" x14ac:dyDescent="0.25">
      <c r="A1173" s="102"/>
      <c r="B1173" s="102"/>
      <c r="C1173" s="102"/>
      <c r="D1173" s="102"/>
      <c r="E1173" s="102"/>
      <c r="F1173" s="102"/>
      <c r="G1173" s="102"/>
      <c r="AH1173" s="324"/>
      <c r="AI1173" s="324"/>
      <c r="AP1173" s="324"/>
      <c r="AQ1173" s="324"/>
      <c r="BD1173" s="324"/>
      <c r="BE1173" s="324"/>
      <c r="BF1173" s="324"/>
      <c r="BG1173" s="324"/>
      <c r="BH1173" s="324"/>
      <c r="BI1173" s="324"/>
      <c r="BJ1173" s="324"/>
      <c r="BK1173" s="324"/>
      <c r="BL1173" s="324"/>
      <c r="BM1173" s="324"/>
      <c r="BN1173" s="324"/>
      <c r="BO1173" s="324"/>
      <c r="BW1173" s="325"/>
      <c r="BX1173" s="325"/>
      <c r="BY1173" s="325"/>
      <c r="BZ1173" s="325"/>
      <c r="CA1173" s="325"/>
      <c r="CB1173" s="325"/>
      <c r="CC1173" s="325"/>
      <c r="CD1173" s="325"/>
      <c r="CE1173" s="325"/>
      <c r="CF1173" s="325"/>
      <c r="CG1173" s="325"/>
      <c r="CH1173" s="325"/>
    </row>
    <row r="1174" spans="1:86" s="323" customFormat="1" x14ac:dyDescent="0.25">
      <c r="A1174" s="102"/>
      <c r="B1174" s="102"/>
      <c r="C1174" s="102"/>
      <c r="D1174" s="102"/>
      <c r="E1174" s="102"/>
      <c r="F1174" s="102"/>
      <c r="G1174" s="102"/>
      <c r="AH1174" s="324"/>
      <c r="AI1174" s="324"/>
      <c r="AP1174" s="324"/>
      <c r="AQ1174" s="324"/>
      <c r="BD1174" s="324"/>
      <c r="BE1174" s="324"/>
      <c r="BF1174" s="324"/>
      <c r="BG1174" s="324"/>
      <c r="BH1174" s="324"/>
      <c r="BI1174" s="324"/>
      <c r="BJ1174" s="324"/>
      <c r="BK1174" s="324"/>
      <c r="BL1174" s="324"/>
      <c r="BM1174" s="324"/>
      <c r="BN1174" s="324"/>
      <c r="BO1174" s="324"/>
      <c r="BW1174" s="325"/>
      <c r="BX1174" s="325"/>
      <c r="BY1174" s="325"/>
      <c r="BZ1174" s="325"/>
      <c r="CA1174" s="325"/>
      <c r="CB1174" s="325"/>
      <c r="CC1174" s="325"/>
      <c r="CD1174" s="325"/>
      <c r="CE1174" s="325"/>
      <c r="CF1174" s="325"/>
      <c r="CG1174" s="325"/>
      <c r="CH1174" s="325"/>
    </row>
    <row r="1175" spans="1:86" s="323" customFormat="1" x14ac:dyDescent="0.25">
      <c r="A1175" s="102"/>
      <c r="B1175" s="102"/>
      <c r="C1175" s="102"/>
      <c r="D1175" s="102"/>
      <c r="E1175" s="102"/>
      <c r="F1175" s="102"/>
      <c r="G1175" s="102"/>
      <c r="AH1175" s="324"/>
      <c r="AI1175" s="324"/>
      <c r="AP1175" s="324"/>
      <c r="AQ1175" s="324"/>
      <c r="BD1175" s="324"/>
      <c r="BE1175" s="324"/>
      <c r="BF1175" s="324"/>
      <c r="BG1175" s="324"/>
      <c r="BH1175" s="324"/>
      <c r="BI1175" s="324"/>
      <c r="BJ1175" s="324"/>
      <c r="BK1175" s="324"/>
      <c r="BL1175" s="324"/>
      <c r="BM1175" s="324"/>
      <c r="BN1175" s="324"/>
      <c r="BO1175" s="324"/>
      <c r="BW1175" s="325"/>
      <c r="BX1175" s="325"/>
      <c r="BY1175" s="325"/>
      <c r="BZ1175" s="325"/>
      <c r="CA1175" s="325"/>
      <c r="CB1175" s="325"/>
      <c r="CC1175" s="325"/>
      <c r="CD1175" s="325"/>
      <c r="CE1175" s="325"/>
      <c r="CF1175" s="325"/>
      <c r="CG1175" s="325"/>
      <c r="CH1175" s="325"/>
    </row>
    <row r="1176" spans="1:86" s="323" customFormat="1" x14ac:dyDescent="0.25">
      <c r="A1176" s="102"/>
      <c r="B1176" s="102"/>
      <c r="C1176" s="102"/>
      <c r="D1176" s="102"/>
      <c r="E1176" s="102"/>
      <c r="F1176" s="102"/>
      <c r="G1176" s="102"/>
      <c r="AH1176" s="324"/>
      <c r="AI1176" s="324"/>
      <c r="AP1176" s="324"/>
      <c r="AQ1176" s="324"/>
      <c r="BD1176" s="324"/>
      <c r="BE1176" s="324"/>
      <c r="BF1176" s="324"/>
      <c r="BG1176" s="324"/>
      <c r="BH1176" s="324"/>
      <c r="BI1176" s="324"/>
      <c r="BJ1176" s="324"/>
      <c r="BK1176" s="324"/>
      <c r="BL1176" s="324"/>
      <c r="BM1176" s="324"/>
      <c r="BN1176" s="324"/>
      <c r="BO1176" s="324"/>
      <c r="BW1176" s="325"/>
      <c r="BX1176" s="325"/>
      <c r="BY1176" s="325"/>
      <c r="BZ1176" s="325"/>
      <c r="CA1176" s="325"/>
      <c r="CB1176" s="325"/>
      <c r="CC1176" s="325"/>
      <c r="CD1176" s="325"/>
      <c r="CE1176" s="325"/>
      <c r="CF1176" s="325"/>
      <c r="CG1176" s="325"/>
      <c r="CH1176" s="325"/>
    </row>
    <row r="1177" spans="1:86" s="323" customFormat="1" x14ac:dyDescent="0.25">
      <c r="A1177" s="102"/>
      <c r="B1177" s="102"/>
      <c r="C1177" s="102"/>
      <c r="D1177" s="102"/>
      <c r="E1177" s="102"/>
      <c r="F1177" s="102"/>
      <c r="G1177" s="102"/>
      <c r="AH1177" s="324"/>
      <c r="AI1177" s="324"/>
      <c r="AP1177" s="324"/>
      <c r="AQ1177" s="324"/>
      <c r="BD1177" s="324"/>
      <c r="BE1177" s="324"/>
      <c r="BF1177" s="324"/>
      <c r="BG1177" s="324"/>
      <c r="BH1177" s="324"/>
      <c r="BI1177" s="324"/>
      <c r="BJ1177" s="324"/>
      <c r="BK1177" s="324"/>
      <c r="BL1177" s="324"/>
      <c r="BM1177" s="324"/>
      <c r="BN1177" s="324"/>
      <c r="BO1177" s="324"/>
      <c r="BW1177" s="325"/>
      <c r="BX1177" s="325"/>
      <c r="BY1177" s="325"/>
      <c r="BZ1177" s="325"/>
      <c r="CA1177" s="325"/>
      <c r="CB1177" s="325"/>
      <c r="CC1177" s="325"/>
      <c r="CD1177" s="325"/>
      <c r="CE1177" s="325"/>
      <c r="CF1177" s="325"/>
      <c r="CG1177" s="325"/>
      <c r="CH1177" s="325"/>
    </row>
    <row r="1178" spans="1:86" s="323" customFormat="1" x14ac:dyDescent="0.25">
      <c r="A1178" s="102"/>
      <c r="B1178" s="102"/>
      <c r="C1178" s="102"/>
      <c r="D1178" s="102"/>
      <c r="E1178" s="102"/>
      <c r="F1178" s="102"/>
      <c r="G1178" s="102"/>
      <c r="AH1178" s="324"/>
      <c r="AI1178" s="324"/>
      <c r="AP1178" s="324"/>
      <c r="AQ1178" s="324"/>
      <c r="BD1178" s="324"/>
      <c r="BE1178" s="324"/>
      <c r="BF1178" s="324"/>
      <c r="BG1178" s="324"/>
      <c r="BH1178" s="324"/>
      <c r="BI1178" s="324"/>
      <c r="BJ1178" s="324"/>
      <c r="BK1178" s="324"/>
      <c r="BL1178" s="324"/>
      <c r="BM1178" s="324"/>
      <c r="BN1178" s="324"/>
      <c r="BO1178" s="324"/>
      <c r="BW1178" s="325"/>
      <c r="BX1178" s="325"/>
      <c r="BY1178" s="325"/>
      <c r="BZ1178" s="325"/>
      <c r="CA1178" s="325"/>
      <c r="CB1178" s="325"/>
      <c r="CC1178" s="325"/>
      <c r="CD1178" s="325"/>
      <c r="CE1178" s="325"/>
      <c r="CF1178" s="325"/>
      <c r="CG1178" s="325"/>
      <c r="CH1178" s="325"/>
    </row>
    <row r="1179" spans="1:86" s="323" customFormat="1" x14ac:dyDescent="0.25">
      <c r="A1179" s="102"/>
      <c r="B1179" s="102"/>
      <c r="C1179" s="102"/>
      <c r="D1179" s="102"/>
      <c r="E1179" s="102"/>
      <c r="F1179" s="102"/>
      <c r="G1179" s="102"/>
      <c r="AH1179" s="324"/>
      <c r="AI1179" s="324"/>
      <c r="AP1179" s="324"/>
      <c r="AQ1179" s="324"/>
      <c r="BD1179" s="324"/>
      <c r="BE1179" s="324"/>
      <c r="BF1179" s="324"/>
      <c r="BG1179" s="324"/>
      <c r="BH1179" s="324"/>
      <c r="BI1179" s="324"/>
      <c r="BJ1179" s="324"/>
      <c r="BK1179" s="324"/>
      <c r="BL1179" s="324"/>
      <c r="BM1179" s="324"/>
      <c r="BN1179" s="324"/>
      <c r="BO1179" s="324"/>
      <c r="BW1179" s="325"/>
      <c r="BX1179" s="325"/>
      <c r="BY1179" s="325"/>
      <c r="BZ1179" s="325"/>
      <c r="CA1179" s="325"/>
      <c r="CB1179" s="325"/>
      <c r="CC1179" s="325"/>
      <c r="CD1179" s="325"/>
      <c r="CE1179" s="325"/>
      <c r="CF1179" s="325"/>
      <c r="CG1179" s="325"/>
      <c r="CH1179" s="325"/>
    </row>
    <row r="1180" spans="1:86" s="323" customFormat="1" x14ac:dyDescent="0.25">
      <c r="A1180" s="102"/>
      <c r="B1180" s="102"/>
      <c r="C1180" s="102"/>
      <c r="D1180" s="102"/>
      <c r="E1180" s="102"/>
      <c r="F1180" s="102"/>
      <c r="G1180" s="102"/>
      <c r="AH1180" s="324"/>
      <c r="AI1180" s="324"/>
      <c r="AP1180" s="324"/>
      <c r="AQ1180" s="324"/>
      <c r="BD1180" s="324"/>
      <c r="BE1180" s="324"/>
      <c r="BF1180" s="324"/>
      <c r="BG1180" s="324"/>
      <c r="BH1180" s="324"/>
      <c r="BI1180" s="324"/>
      <c r="BJ1180" s="324"/>
      <c r="BK1180" s="324"/>
      <c r="BL1180" s="324"/>
      <c r="BM1180" s="324"/>
      <c r="BN1180" s="324"/>
      <c r="BO1180" s="324"/>
      <c r="BW1180" s="325"/>
      <c r="BX1180" s="325"/>
      <c r="BY1180" s="325"/>
      <c r="BZ1180" s="325"/>
      <c r="CA1180" s="325"/>
      <c r="CB1180" s="325"/>
      <c r="CC1180" s="325"/>
      <c r="CD1180" s="325"/>
      <c r="CE1180" s="325"/>
      <c r="CF1180" s="325"/>
      <c r="CG1180" s="325"/>
      <c r="CH1180" s="325"/>
    </row>
    <row r="1181" spans="1:86" s="323" customFormat="1" x14ac:dyDescent="0.25">
      <c r="A1181" s="102"/>
      <c r="B1181" s="102"/>
      <c r="C1181" s="102"/>
      <c r="D1181" s="102"/>
      <c r="E1181" s="102"/>
      <c r="F1181" s="102"/>
      <c r="G1181" s="102"/>
      <c r="AH1181" s="324"/>
      <c r="AI1181" s="324"/>
      <c r="AP1181" s="324"/>
      <c r="AQ1181" s="324"/>
      <c r="BD1181" s="324"/>
      <c r="BE1181" s="324"/>
      <c r="BF1181" s="324"/>
      <c r="BG1181" s="324"/>
      <c r="BH1181" s="324"/>
      <c r="BI1181" s="324"/>
      <c r="BJ1181" s="324"/>
      <c r="BK1181" s="324"/>
      <c r="BL1181" s="324"/>
      <c r="BM1181" s="324"/>
      <c r="BN1181" s="324"/>
      <c r="BO1181" s="324"/>
      <c r="BW1181" s="325"/>
      <c r="BX1181" s="325"/>
      <c r="BY1181" s="325"/>
      <c r="BZ1181" s="325"/>
      <c r="CA1181" s="325"/>
      <c r="CB1181" s="325"/>
      <c r="CC1181" s="325"/>
      <c r="CD1181" s="325"/>
      <c r="CE1181" s="325"/>
      <c r="CF1181" s="325"/>
      <c r="CG1181" s="325"/>
      <c r="CH1181" s="325"/>
    </row>
    <row r="1182" spans="1:86" s="323" customFormat="1" x14ac:dyDescent="0.25">
      <c r="A1182" s="102"/>
      <c r="B1182" s="102"/>
      <c r="C1182" s="102"/>
      <c r="D1182" s="102"/>
      <c r="E1182" s="102"/>
      <c r="F1182" s="102"/>
      <c r="G1182" s="102"/>
      <c r="AH1182" s="324"/>
      <c r="AI1182" s="324"/>
      <c r="AP1182" s="324"/>
      <c r="AQ1182" s="324"/>
      <c r="BD1182" s="324"/>
      <c r="BE1182" s="324"/>
      <c r="BF1182" s="324"/>
      <c r="BG1182" s="324"/>
      <c r="BH1182" s="324"/>
      <c r="BI1182" s="324"/>
      <c r="BJ1182" s="324"/>
      <c r="BK1182" s="324"/>
      <c r="BL1182" s="324"/>
      <c r="BM1182" s="324"/>
      <c r="BN1182" s="324"/>
      <c r="BO1182" s="324"/>
      <c r="BW1182" s="325"/>
      <c r="BX1182" s="325"/>
      <c r="BY1182" s="325"/>
      <c r="BZ1182" s="325"/>
      <c r="CA1182" s="325"/>
      <c r="CB1182" s="325"/>
      <c r="CC1182" s="325"/>
      <c r="CD1182" s="325"/>
      <c r="CE1182" s="325"/>
      <c r="CF1182" s="325"/>
      <c r="CG1182" s="325"/>
      <c r="CH1182" s="325"/>
    </row>
    <row r="1183" spans="1:86" s="323" customFormat="1" x14ac:dyDescent="0.25">
      <c r="A1183" s="102"/>
      <c r="B1183" s="102"/>
      <c r="C1183" s="102"/>
      <c r="D1183" s="102"/>
      <c r="E1183" s="102"/>
      <c r="F1183" s="102"/>
      <c r="G1183" s="102"/>
      <c r="AH1183" s="324"/>
      <c r="AI1183" s="324"/>
      <c r="AP1183" s="324"/>
      <c r="AQ1183" s="324"/>
      <c r="BD1183" s="324"/>
      <c r="BE1183" s="324"/>
      <c r="BF1183" s="324"/>
      <c r="BG1183" s="324"/>
      <c r="BH1183" s="324"/>
      <c r="BI1183" s="324"/>
      <c r="BJ1183" s="324"/>
      <c r="BK1183" s="324"/>
      <c r="BL1183" s="324"/>
      <c r="BM1183" s="324"/>
      <c r="BN1183" s="324"/>
      <c r="BO1183" s="324"/>
      <c r="BW1183" s="325"/>
      <c r="BX1183" s="325"/>
      <c r="BY1183" s="325"/>
      <c r="BZ1183" s="325"/>
      <c r="CA1183" s="325"/>
      <c r="CB1183" s="325"/>
      <c r="CC1183" s="325"/>
      <c r="CD1183" s="325"/>
      <c r="CE1183" s="325"/>
      <c r="CF1183" s="325"/>
      <c r="CG1183" s="325"/>
      <c r="CH1183" s="325"/>
    </row>
    <row r="1184" spans="1:86" s="323" customFormat="1" x14ac:dyDescent="0.25">
      <c r="A1184" s="102"/>
      <c r="B1184" s="102"/>
      <c r="C1184" s="102"/>
      <c r="D1184" s="102"/>
      <c r="E1184" s="102"/>
      <c r="F1184" s="102"/>
      <c r="G1184" s="102"/>
      <c r="AH1184" s="324"/>
      <c r="AI1184" s="324"/>
      <c r="AP1184" s="324"/>
      <c r="AQ1184" s="324"/>
      <c r="BD1184" s="324"/>
      <c r="BE1184" s="324"/>
      <c r="BF1184" s="324"/>
      <c r="BG1184" s="324"/>
      <c r="BH1184" s="324"/>
      <c r="BI1184" s="324"/>
      <c r="BJ1184" s="324"/>
      <c r="BK1184" s="324"/>
      <c r="BL1184" s="324"/>
      <c r="BM1184" s="324"/>
      <c r="BN1184" s="324"/>
      <c r="BO1184" s="324"/>
      <c r="BW1184" s="325"/>
      <c r="BX1184" s="325"/>
      <c r="BY1184" s="325"/>
      <c r="BZ1184" s="325"/>
      <c r="CA1184" s="325"/>
      <c r="CB1184" s="325"/>
      <c r="CC1184" s="325"/>
      <c r="CD1184" s="325"/>
      <c r="CE1184" s="325"/>
      <c r="CF1184" s="325"/>
      <c r="CG1184" s="325"/>
      <c r="CH1184" s="325"/>
    </row>
    <row r="1185" spans="1:86" s="323" customFormat="1" x14ac:dyDescent="0.25">
      <c r="A1185" s="102"/>
      <c r="B1185" s="102"/>
      <c r="C1185" s="102"/>
      <c r="D1185" s="102"/>
      <c r="E1185" s="102"/>
      <c r="F1185" s="102"/>
      <c r="G1185" s="102"/>
      <c r="AH1185" s="324"/>
      <c r="AI1185" s="324"/>
      <c r="AP1185" s="324"/>
      <c r="AQ1185" s="324"/>
      <c r="BD1185" s="324"/>
      <c r="BE1185" s="324"/>
      <c r="BF1185" s="324"/>
      <c r="BG1185" s="324"/>
      <c r="BH1185" s="324"/>
      <c r="BI1185" s="324"/>
      <c r="BJ1185" s="324"/>
      <c r="BK1185" s="324"/>
      <c r="BL1185" s="324"/>
      <c r="BM1185" s="324"/>
      <c r="BN1185" s="324"/>
      <c r="BO1185" s="324"/>
      <c r="BW1185" s="325"/>
      <c r="BX1185" s="325"/>
      <c r="BY1185" s="325"/>
      <c r="BZ1185" s="325"/>
      <c r="CA1185" s="325"/>
      <c r="CB1185" s="325"/>
      <c r="CC1185" s="325"/>
      <c r="CD1185" s="325"/>
      <c r="CE1185" s="325"/>
      <c r="CF1185" s="325"/>
      <c r="CG1185" s="325"/>
      <c r="CH1185" s="325"/>
    </row>
    <row r="1186" spans="1:86" s="323" customFormat="1" x14ac:dyDescent="0.25">
      <c r="A1186" s="102"/>
      <c r="B1186" s="102"/>
      <c r="C1186" s="102"/>
      <c r="D1186" s="102"/>
      <c r="E1186" s="102"/>
      <c r="F1186" s="102"/>
      <c r="G1186" s="102"/>
      <c r="AH1186" s="324"/>
      <c r="AI1186" s="324"/>
      <c r="AP1186" s="324"/>
      <c r="AQ1186" s="324"/>
      <c r="BD1186" s="324"/>
      <c r="BE1186" s="324"/>
      <c r="BF1186" s="324"/>
      <c r="BG1186" s="324"/>
      <c r="BH1186" s="324"/>
      <c r="BI1186" s="324"/>
      <c r="BJ1186" s="324"/>
      <c r="BK1186" s="324"/>
      <c r="BL1186" s="324"/>
      <c r="BM1186" s="324"/>
      <c r="BN1186" s="324"/>
      <c r="BO1186" s="324"/>
      <c r="BW1186" s="325"/>
      <c r="BX1186" s="325"/>
      <c r="BY1186" s="325"/>
      <c r="BZ1186" s="325"/>
      <c r="CA1186" s="325"/>
      <c r="CB1186" s="325"/>
      <c r="CC1186" s="325"/>
      <c r="CD1186" s="325"/>
      <c r="CE1186" s="325"/>
      <c r="CF1186" s="325"/>
      <c r="CG1186" s="325"/>
      <c r="CH1186" s="325"/>
    </row>
    <row r="1187" spans="1:86" s="323" customFormat="1" x14ac:dyDescent="0.25">
      <c r="A1187" s="102"/>
      <c r="B1187" s="102"/>
      <c r="C1187" s="102"/>
      <c r="D1187" s="102"/>
      <c r="E1187" s="102"/>
      <c r="F1187" s="102"/>
      <c r="G1187" s="102"/>
      <c r="AH1187" s="324"/>
      <c r="AI1187" s="324"/>
      <c r="AP1187" s="324"/>
      <c r="AQ1187" s="324"/>
      <c r="BD1187" s="324"/>
      <c r="BE1187" s="324"/>
      <c r="BF1187" s="324"/>
      <c r="BG1187" s="324"/>
      <c r="BH1187" s="324"/>
      <c r="BI1187" s="324"/>
      <c r="BJ1187" s="324"/>
      <c r="BK1187" s="324"/>
      <c r="BL1187" s="324"/>
      <c r="BM1187" s="324"/>
      <c r="BN1187" s="324"/>
      <c r="BO1187" s="324"/>
      <c r="BW1187" s="325"/>
      <c r="BX1187" s="325"/>
      <c r="BY1187" s="325"/>
      <c r="BZ1187" s="325"/>
      <c r="CA1187" s="325"/>
      <c r="CB1187" s="325"/>
      <c r="CC1187" s="325"/>
      <c r="CD1187" s="325"/>
      <c r="CE1187" s="325"/>
      <c r="CF1187" s="325"/>
      <c r="CG1187" s="325"/>
      <c r="CH1187" s="325"/>
    </row>
    <row r="1188" spans="1:86" s="323" customFormat="1" x14ac:dyDescent="0.25">
      <c r="A1188" s="102"/>
      <c r="B1188" s="102"/>
      <c r="C1188" s="102"/>
      <c r="D1188" s="102"/>
      <c r="E1188" s="102"/>
      <c r="F1188" s="102"/>
      <c r="G1188" s="102"/>
      <c r="AH1188" s="324"/>
      <c r="AI1188" s="324"/>
      <c r="AP1188" s="324"/>
      <c r="AQ1188" s="324"/>
      <c r="BD1188" s="324"/>
      <c r="BE1188" s="324"/>
      <c r="BF1188" s="324"/>
      <c r="BG1188" s="324"/>
      <c r="BH1188" s="324"/>
      <c r="BI1188" s="324"/>
      <c r="BJ1188" s="324"/>
      <c r="BK1188" s="324"/>
      <c r="BL1188" s="324"/>
      <c r="BM1188" s="324"/>
      <c r="BN1188" s="324"/>
      <c r="BO1188" s="324"/>
      <c r="BW1188" s="325"/>
      <c r="BX1188" s="325"/>
      <c r="BY1188" s="325"/>
      <c r="BZ1188" s="325"/>
      <c r="CA1188" s="325"/>
      <c r="CB1188" s="325"/>
      <c r="CC1188" s="325"/>
      <c r="CD1188" s="325"/>
      <c r="CE1188" s="325"/>
      <c r="CF1188" s="325"/>
      <c r="CG1188" s="325"/>
      <c r="CH1188" s="325"/>
    </row>
    <row r="1189" spans="1:86" s="323" customFormat="1" x14ac:dyDescent="0.25">
      <c r="A1189" s="102"/>
      <c r="B1189" s="102"/>
      <c r="C1189" s="102"/>
      <c r="D1189" s="102"/>
      <c r="E1189" s="102"/>
      <c r="F1189" s="102"/>
      <c r="G1189" s="102"/>
      <c r="AH1189" s="324"/>
      <c r="AI1189" s="324"/>
      <c r="AP1189" s="324"/>
      <c r="AQ1189" s="324"/>
      <c r="BD1189" s="324"/>
      <c r="BE1189" s="324"/>
      <c r="BF1189" s="324"/>
      <c r="BG1189" s="324"/>
      <c r="BH1189" s="324"/>
      <c r="BI1189" s="324"/>
      <c r="BJ1189" s="324"/>
      <c r="BK1189" s="324"/>
      <c r="BL1189" s="324"/>
      <c r="BM1189" s="324"/>
      <c r="BN1189" s="324"/>
      <c r="BO1189" s="324"/>
      <c r="BW1189" s="325"/>
      <c r="BX1189" s="325"/>
      <c r="BY1189" s="325"/>
      <c r="BZ1189" s="325"/>
      <c r="CA1189" s="325"/>
      <c r="CB1189" s="325"/>
      <c r="CC1189" s="325"/>
      <c r="CD1189" s="325"/>
      <c r="CE1189" s="325"/>
      <c r="CF1189" s="325"/>
      <c r="CG1189" s="325"/>
      <c r="CH1189" s="325"/>
    </row>
    <row r="1190" spans="1:86" s="323" customFormat="1" x14ac:dyDescent="0.25">
      <c r="A1190" s="102"/>
      <c r="B1190" s="102"/>
      <c r="C1190" s="102"/>
      <c r="D1190" s="102"/>
      <c r="E1190" s="102"/>
      <c r="F1190" s="102"/>
      <c r="G1190" s="102"/>
      <c r="AH1190" s="324"/>
      <c r="AI1190" s="324"/>
      <c r="AP1190" s="324"/>
      <c r="AQ1190" s="324"/>
      <c r="BD1190" s="324"/>
      <c r="BE1190" s="324"/>
      <c r="BF1190" s="324"/>
      <c r="BG1190" s="324"/>
      <c r="BH1190" s="324"/>
      <c r="BI1190" s="324"/>
      <c r="BJ1190" s="324"/>
      <c r="BK1190" s="324"/>
      <c r="BL1190" s="324"/>
      <c r="BM1190" s="324"/>
      <c r="BN1190" s="324"/>
      <c r="BO1190" s="324"/>
      <c r="BW1190" s="325"/>
      <c r="BX1190" s="325"/>
      <c r="BY1190" s="325"/>
      <c r="BZ1190" s="325"/>
      <c r="CA1190" s="325"/>
      <c r="CB1190" s="325"/>
      <c r="CC1190" s="325"/>
      <c r="CD1190" s="325"/>
      <c r="CE1190" s="325"/>
      <c r="CF1190" s="325"/>
      <c r="CG1190" s="325"/>
      <c r="CH1190" s="325"/>
    </row>
    <row r="1191" spans="1:86" s="323" customFormat="1" x14ac:dyDescent="0.25">
      <c r="A1191" s="102"/>
      <c r="B1191" s="102"/>
      <c r="C1191" s="102"/>
      <c r="D1191" s="102"/>
      <c r="E1191" s="102"/>
      <c r="F1191" s="102"/>
      <c r="G1191" s="102"/>
      <c r="AH1191" s="324"/>
      <c r="AI1191" s="324"/>
      <c r="AP1191" s="324"/>
      <c r="AQ1191" s="324"/>
      <c r="BD1191" s="324"/>
      <c r="BE1191" s="324"/>
      <c r="BF1191" s="324"/>
      <c r="BG1191" s="324"/>
      <c r="BH1191" s="324"/>
      <c r="BI1191" s="324"/>
      <c r="BJ1191" s="324"/>
      <c r="BK1191" s="324"/>
      <c r="BL1191" s="324"/>
      <c r="BM1191" s="324"/>
      <c r="BN1191" s="324"/>
      <c r="BO1191" s="324"/>
      <c r="BW1191" s="325"/>
      <c r="BX1191" s="325"/>
      <c r="BY1191" s="325"/>
      <c r="BZ1191" s="325"/>
      <c r="CA1191" s="325"/>
      <c r="CB1191" s="325"/>
      <c r="CC1191" s="325"/>
      <c r="CD1191" s="325"/>
      <c r="CE1191" s="325"/>
      <c r="CF1191" s="325"/>
      <c r="CG1191" s="325"/>
      <c r="CH1191" s="325"/>
    </row>
    <row r="1192" spans="1:86" s="323" customFormat="1" x14ac:dyDescent="0.25">
      <c r="A1192" s="102"/>
      <c r="B1192" s="102"/>
      <c r="C1192" s="102"/>
      <c r="D1192" s="102"/>
      <c r="E1192" s="102"/>
      <c r="F1192" s="102"/>
      <c r="G1192" s="102"/>
      <c r="AH1192" s="324"/>
      <c r="AI1192" s="324"/>
      <c r="AP1192" s="324"/>
      <c r="AQ1192" s="324"/>
      <c r="BD1192" s="324"/>
      <c r="BE1192" s="324"/>
      <c r="BF1192" s="324"/>
      <c r="BG1192" s="324"/>
      <c r="BH1192" s="324"/>
      <c r="BI1192" s="324"/>
      <c r="BJ1192" s="324"/>
      <c r="BK1192" s="324"/>
      <c r="BL1192" s="324"/>
      <c r="BM1192" s="324"/>
      <c r="BN1192" s="324"/>
      <c r="BO1192" s="324"/>
      <c r="BW1192" s="325"/>
      <c r="BX1192" s="325"/>
      <c r="BY1192" s="325"/>
      <c r="BZ1192" s="325"/>
      <c r="CA1192" s="325"/>
      <c r="CB1192" s="325"/>
      <c r="CC1192" s="325"/>
      <c r="CD1192" s="325"/>
      <c r="CE1192" s="325"/>
      <c r="CF1192" s="325"/>
      <c r="CG1192" s="325"/>
      <c r="CH1192" s="325"/>
    </row>
    <row r="1193" spans="1:86" s="323" customFormat="1" x14ac:dyDescent="0.25">
      <c r="A1193" s="102"/>
      <c r="B1193" s="102"/>
      <c r="C1193" s="102"/>
      <c r="D1193" s="102"/>
      <c r="E1193" s="102"/>
      <c r="F1193" s="102"/>
      <c r="G1193" s="102"/>
      <c r="AH1193" s="324"/>
      <c r="AI1193" s="324"/>
      <c r="AP1193" s="324"/>
      <c r="AQ1193" s="324"/>
      <c r="BD1193" s="324"/>
      <c r="BE1193" s="324"/>
      <c r="BF1193" s="324"/>
      <c r="BG1193" s="324"/>
      <c r="BH1193" s="324"/>
      <c r="BI1193" s="324"/>
      <c r="BJ1193" s="324"/>
      <c r="BK1193" s="324"/>
      <c r="BL1193" s="324"/>
      <c r="BM1193" s="324"/>
      <c r="BN1193" s="324"/>
      <c r="BO1193" s="324"/>
      <c r="BW1193" s="325"/>
      <c r="BX1193" s="325"/>
      <c r="BY1193" s="325"/>
      <c r="BZ1193" s="325"/>
      <c r="CA1193" s="325"/>
      <c r="CB1193" s="325"/>
      <c r="CC1193" s="325"/>
      <c r="CD1193" s="325"/>
      <c r="CE1193" s="325"/>
      <c r="CF1193" s="325"/>
      <c r="CG1193" s="325"/>
      <c r="CH1193" s="325"/>
    </row>
    <row r="1194" spans="1:86" s="323" customFormat="1" x14ac:dyDescent="0.25">
      <c r="A1194" s="102"/>
      <c r="B1194" s="102"/>
      <c r="C1194" s="102"/>
      <c r="D1194" s="102"/>
      <c r="E1194" s="102"/>
      <c r="F1194" s="102"/>
      <c r="G1194" s="102"/>
      <c r="AH1194" s="324"/>
      <c r="AI1194" s="324"/>
      <c r="AP1194" s="324"/>
      <c r="AQ1194" s="324"/>
      <c r="BD1194" s="324"/>
      <c r="BE1194" s="324"/>
      <c r="BF1194" s="324"/>
      <c r="BG1194" s="324"/>
      <c r="BH1194" s="324"/>
      <c r="BI1194" s="324"/>
      <c r="BJ1194" s="324"/>
      <c r="BK1194" s="324"/>
      <c r="BL1194" s="324"/>
      <c r="BM1194" s="324"/>
      <c r="BN1194" s="324"/>
      <c r="BO1194" s="324"/>
      <c r="BW1194" s="325"/>
      <c r="BX1194" s="325"/>
      <c r="BY1194" s="325"/>
      <c r="BZ1194" s="325"/>
      <c r="CA1194" s="325"/>
      <c r="CB1194" s="325"/>
      <c r="CC1194" s="325"/>
      <c r="CD1194" s="325"/>
      <c r="CE1194" s="325"/>
      <c r="CF1194" s="325"/>
      <c r="CG1194" s="325"/>
      <c r="CH1194" s="325"/>
    </row>
    <row r="1195" spans="1:86" s="323" customFormat="1" x14ac:dyDescent="0.25">
      <c r="A1195" s="102"/>
      <c r="B1195" s="102"/>
      <c r="C1195" s="102"/>
      <c r="D1195" s="102"/>
      <c r="E1195" s="102"/>
      <c r="F1195" s="102"/>
      <c r="G1195" s="102"/>
      <c r="AH1195" s="324"/>
      <c r="AI1195" s="324"/>
      <c r="AP1195" s="324"/>
      <c r="AQ1195" s="324"/>
      <c r="BD1195" s="324"/>
      <c r="BE1195" s="324"/>
      <c r="BF1195" s="324"/>
      <c r="BG1195" s="324"/>
      <c r="BH1195" s="324"/>
      <c r="BI1195" s="324"/>
      <c r="BJ1195" s="324"/>
      <c r="BK1195" s="324"/>
      <c r="BL1195" s="324"/>
      <c r="BM1195" s="324"/>
      <c r="BN1195" s="324"/>
      <c r="BO1195" s="324"/>
      <c r="BW1195" s="325"/>
      <c r="BX1195" s="325"/>
      <c r="BY1195" s="325"/>
      <c r="BZ1195" s="325"/>
      <c r="CA1195" s="325"/>
      <c r="CB1195" s="325"/>
      <c r="CC1195" s="325"/>
      <c r="CD1195" s="325"/>
      <c r="CE1195" s="325"/>
      <c r="CF1195" s="325"/>
      <c r="CG1195" s="325"/>
      <c r="CH1195" s="325"/>
    </row>
    <row r="1196" spans="1:86" s="323" customFormat="1" x14ac:dyDescent="0.25">
      <c r="A1196" s="102"/>
      <c r="B1196" s="102"/>
      <c r="C1196" s="102"/>
      <c r="D1196" s="102"/>
      <c r="E1196" s="102"/>
      <c r="F1196" s="102"/>
      <c r="G1196" s="102"/>
      <c r="AH1196" s="324"/>
      <c r="AI1196" s="324"/>
      <c r="AP1196" s="324"/>
      <c r="AQ1196" s="324"/>
      <c r="BD1196" s="324"/>
      <c r="BE1196" s="324"/>
      <c r="BF1196" s="324"/>
      <c r="BG1196" s="324"/>
      <c r="BH1196" s="324"/>
      <c r="BI1196" s="324"/>
      <c r="BJ1196" s="324"/>
      <c r="BK1196" s="324"/>
      <c r="BL1196" s="324"/>
      <c r="BM1196" s="324"/>
      <c r="BN1196" s="324"/>
      <c r="BO1196" s="324"/>
      <c r="BW1196" s="325"/>
      <c r="BX1196" s="325"/>
      <c r="BY1196" s="325"/>
      <c r="BZ1196" s="325"/>
      <c r="CA1196" s="325"/>
      <c r="CB1196" s="325"/>
      <c r="CC1196" s="325"/>
      <c r="CD1196" s="325"/>
      <c r="CE1196" s="325"/>
      <c r="CF1196" s="325"/>
      <c r="CG1196" s="325"/>
      <c r="CH1196" s="325"/>
    </row>
    <row r="1197" spans="1:86" s="323" customFormat="1" x14ac:dyDescent="0.25">
      <c r="A1197" s="102"/>
      <c r="B1197" s="102"/>
      <c r="C1197" s="102"/>
      <c r="D1197" s="102"/>
      <c r="E1197" s="102"/>
      <c r="F1197" s="102"/>
      <c r="G1197" s="102"/>
      <c r="AH1197" s="324"/>
      <c r="AI1197" s="324"/>
      <c r="AP1197" s="324"/>
      <c r="AQ1197" s="324"/>
      <c r="BD1197" s="324"/>
      <c r="BE1197" s="324"/>
      <c r="BF1197" s="324"/>
      <c r="BG1197" s="324"/>
      <c r="BH1197" s="324"/>
      <c r="BI1197" s="324"/>
      <c r="BJ1197" s="324"/>
      <c r="BK1197" s="324"/>
      <c r="BL1197" s="324"/>
      <c r="BM1197" s="324"/>
      <c r="BN1197" s="324"/>
      <c r="BO1197" s="324"/>
      <c r="BW1197" s="325"/>
      <c r="BX1197" s="325"/>
      <c r="BY1197" s="325"/>
      <c r="BZ1197" s="325"/>
      <c r="CA1197" s="325"/>
      <c r="CB1197" s="325"/>
      <c r="CC1197" s="325"/>
      <c r="CD1197" s="325"/>
      <c r="CE1197" s="325"/>
      <c r="CF1197" s="325"/>
      <c r="CG1197" s="325"/>
      <c r="CH1197" s="325"/>
    </row>
    <row r="1198" spans="1:86" s="323" customFormat="1" x14ac:dyDescent="0.25">
      <c r="A1198" s="102"/>
      <c r="B1198" s="102"/>
      <c r="C1198" s="102"/>
      <c r="D1198" s="102"/>
      <c r="E1198" s="102"/>
      <c r="F1198" s="102"/>
      <c r="G1198" s="102"/>
      <c r="AH1198" s="324"/>
      <c r="AI1198" s="324"/>
      <c r="AP1198" s="324"/>
      <c r="AQ1198" s="324"/>
      <c r="BD1198" s="324"/>
      <c r="BE1198" s="324"/>
      <c r="BF1198" s="324"/>
      <c r="BG1198" s="324"/>
      <c r="BH1198" s="324"/>
      <c r="BI1198" s="324"/>
      <c r="BJ1198" s="324"/>
      <c r="BK1198" s="324"/>
      <c r="BL1198" s="324"/>
      <c r="BM1198" s="324"/>
      <c r="BN1198" s="324"/>
      <c r="BO1198" s="324"/>
      <c r="BW1198" s="325"/>
      <c r="BX1198" s="325"/>
      <c r="BY1198" s="325"/>
      <c r="BZ1198" s="325"/>
      <c r="CA1198" s="325"/>
      <c r="CB1198" s="325"/>
      <c r="CC1198" s="325"/>
      <c r="CD1198" s="325"/>
      <c r="CE1198" s="325"/>
      <c r="CF1198" s="325"/>
      <c r="CG1198" s="325"/>
      <c r="CH1198" s="325"/>
    </row>
    <row r="1199" spans="1:86" s="323" customFormat="1" x14ac:dyDescent="0.25">
      <c r="A1199" s="102"/>
      <c r="B1199" s="102"/>
      <c r="C1199" s="102"/>
      <c r="D1199" s="102"/>
      <c r="E1199" s="102"/>
      <c r="F1199" s="102"/>
      <c r="G1199" s="102"/>
      <c r="AH1199" s="324"/>
      <c r="AI1199" s="324"/>
      <c r="AP1199" s="324"/>
      <c r="AQ1199" s="324"/>
      <c r="BD1199" s="324"/>
      <c r="BE1199" s="324"/>
      <c r="BF1199" s="324"/>
      <c r="BG1199" s="324"/>
      <c r="BH1199" s="324"/>
      <c r="BI1199" s="324"/>
      <c r="BJ1199" s="324"/>
      <c r="BK1199" s="324"/>
      <c r="BL1199" s="324"/>
      <c r="BM1199" s="324"/>
      <c r="BN1199" s="324"/>
      <c r="BO1199" s="324"/>
      <c r="BW1199" s="325"/>
      <c r="BX1199" s="325"/>
      <c r="BY1199" s="325"/>
      <c r="BZ1199" s="325"/>
      <c r="CA1199" s="325"/>
      <c r="CB1199" s="325"/>
      <c r="CC1199" s="325"/>
      <c r="CD1199" s="325"/>
      <c r="CE1199" s="325"/>
      <c r="CF1199" s="325"/>
      <c r="CG1199" s="325"/>
      <c r="CH1199" s="325"/>
    </row>
    <row r="1200" spans="1:86" s="323" customFormat="1" x14ac:dyDescent="0.25">
      <c r="A1200" s="102"/>
      <c r="B1200" s="102"/>
      <c r="C1200" s="102"/>
      <c r="D1200" s="102"/>
      <c r="E1200" s="102"/>
      <c r="F1200" s="102"/>
      <c r="G1200" s="102"/>
      <c r="AH1200" s="324"/>
      <c r="AI1200" s="324"/>
      <c r="AP1200" s="324"/>
      <c r="AQ1200" s="324"/>
      <c r="BD1200" s="324"/>
      <c r="BE1200" s="324"/>
      <c r="BF1200" s="324"/>
      <c r="BG1200" s="324"/>
      <c r="BH1200" s="324"/>
      <c r="BI1200" s="324"/>
      <c r="BJ1200" s="324"/>
      <c r="BK1200" s="324"/>
      <c r="BL1200" s="324"/>
      <c r="BM1200" s="324"/>
      <c r="BN1200" s="324"/>
      <c r="BO1200" s="324"/>
      <c r="BW1200" s="325"/>
      <c r="BX1200" s="325"/>
      <c r="BY1200" s="325"/>
      <c r="BZ1200" s="325"/>
      <c r="CA1200" s="325"/>
      <c r="CB1200" s="325"/>
      <c r="CC1200" s="325"/>
      <c r="CD1200" s="325"/>
      <c r="CE1200" s="325"/>
      <c r="CF1200" s="325"/>
      <c r="CG1200" s="325"/>
      <c r="CH1200" s="325"/>
    </row>
    <row r="1201" spans="1:86" s="323" customFormat="1" x14ac:dyDescent="0.25">
      <c r="A1201" s="102"/>
      <c r="B1201" s="102"/>
      <c r="C1201" s="102"/>
      <c r="D1201" s="102"/>
      <c r="E1201" s="102"/>
      <c r="F1201" s="102"/>
      <c r="G1201" s="102"/>
      <c r="AH1201" s="324"/>
      <c r="AI1201" s="324"/>
      <c r="AP1201" s="324"/>
      <c r="AQ1201" s="324"/>
      <c r="BD1201" s="324"/>
      <c r="BE1201" s="324"/>
      <c r="BF1201" s="324"/>
      <c r="BG1201" s="324"/>
      <c r="BH1201" s="324"/>
      <c r="BI1201" s="324"/>
      <c r="BJ1201" s="324"/>
      <c r="BK1201" s="324"/>
      <c r="BL1201" s="324"/>
      <c r="BM1201" s="324"/>
      <c r="BN1201" s="324"/>
      <c r="BO1201" s="324"/>
      <c r="BW1201" s="325"/>
      <c r="BX1201" s="325"/>
      <c r="BY1201" s="325"/>
      <c r="BZ1201" s="325"/>
      <c r="CA1201" s="325"/>
      <c r="CB1201" s="325"/>
      <c r="CC1201" s="325"/>
      <c r="CD1201" s="325"/>
      <c r="CE1201" s="325"/>
      <c r="CF1201" s="325"/>
      <c r="CG1201" s="325"/>
      <c r="CH1201" s="325"/>
    </row>
    <row r="1202" spans="1:86" s="323" customFormat="1" x14ac:dyDescent="0.25">
      <c r="A1202" s="102"/>
      <c r="B1202" s="102"/>
      <c r="C1202" s="102"/>
      <c r="D1202" s="102"/>
      <c r="E1202" s="102"/>
      <c r="F1202" s="102"/>
      <c r="G1202" s="102"/>
      <c r="AH1202" s="324"/>
      <c r="AI1202" s="324"/>
      <c r="AP1202" s="324"/>
      <c r="AQ1202" s="324"/>
      <c r="BD1202" s="324"/>
      <c r="BE1202" s="324"/>
      <c r="BF1202" s="324"/>
      <c r="BG1202" s="324"/>
      <c r="BH1202" s="324"/>
      <c r="BI1202" s="324"/>
      <c r="BJ1202" s="324"/>
      <c r="BK1202" s="324"/>
      <c r="BL1202" s="324"/>
      <c r="BM1202" s="324"/>
      <c r="BN1202" s="324"/>
      <c r="BO1202" s="324"/>
      <c r="BW1202" s="325"/>
      <c r="BX1202" s="325"/>
      <c r="BY1202" s="325"/>
      <c r="BZ1202" s="325"/>
      <c r="CA1202" s="325"/>
      <c r="CB1202" s="325"/>
      <c r="CC1202" s="325"/>
      <c r="CD1202" s="325"/>
      <c r="CE1202" s="325"/>
      <c r="CF1202" s="325"/>
      <c r="CG1202" s="325"/>
      <c r="CH1202" s="325"/>
    </row>
    <row r="1203" spans="1:86" s="323" customFormat="1" x14ac:dyDescent="0.25">
      <c r="A1203" s="102"/>
      <c r="B1203" s="102"/>
      <c r="C1203" s="102"/>
      <c r="D1203" s="102"/>
      <c r="E1203" s="102"/>
      <c r="F1203" s="102"/>
      <c r="G1203" s="102"/>
      <c r="AH1203" s="324"/>
      <c r="AI1203" s="324"/>
      <c r="AP1203" s="324"/>
      <c r="AQ1203" s="324"/>
      <c r="BD1203" s="324"/>
      <c r="BE1203" s="324"/>
      <c r="BF1203" s="324"/>
      <c r="BG1203" s="324"/>
      <c r="BH1203" s="324"/>
      <c r="BI1203" s="324"/>
      <c r="BJ1203" s="324"/>
      <c r="BK1203" s="324"/>
      <c r="BL1203" s="324"/>
      <c r="BM1203" s="324"/>
      <c r="BN1203" s="324"/>
      <c r="BO1203" s="324"/>
      <c r="BW1203" s="325"/>
      <c r="BX1203" s="325"/>
      <c r="BY1203" s="325"/>
      <c r="BZ1203" s="325"/>
      <c r="CA1203" s="325"/>
      <c r="CB1203" s="325"/>
      <c r="CC1203" s="325"/>
      <c r="CD1203" s="325"/>
      <c r="CE1203" s="325"/>
      <c r="CF1203" s="325"/>
      <c r="CG1203" s="325"/>
      <c r="CH1203" s="325"/>
    </row>
    <row r="1204" spans="1:86" s="323" customFormat="1" x14ac:dyDescent="0.25">
      <c r="A1204" s="102"/>
      <c r="B1204" s="102"/>
      <c r="C1204" s="102"/>
      <c r="D1204" s="102"/>
      <c r="E1204" s="102"/>
      <c r="F1204" s="102"/>
      <c r="G1204" s="102"/>
      <c r="AH1204" s="324"/>
      <c r="AI1204" s="324"/>
      <c r="AP1204" s="324"/>
      <c r="AQ1204" s="324"/>
      <c r="BD1204" s="324"/>
      <c r="BE1204" s="324"/>
      <c r="BF1204" s="324"/>
      <c r="BG1204" s="324"/>
      <c r="BH1204" s="324"/>
      <c r="BI1204" s="324"/>
      <c r="BJ1204" s="324"/>
      <c r="BK1204" s="324"/>
      <c r="BL1204" s="324"/>
      <c r="BM1204" s="324"/>
      <c r="BN1204" s="324"/>
      <c r="BO1204" s="324"/>
      <c r="BW1204" s="325"/>
      <c r="BX1204" s="325"/>
      <c r="BY1204" s="325"/>
      <c r="BZ1204" s="325"/>
      <c r="CA1204" s="325"/>
      <c r="CB1204" s="325"/>
      <c r="CC1204" s="325"/>
      <c r="CD1204" s="325"/>
      <c r="CE1204" s="325"/>
      <c r="CF1204" s="325"/>
      <c r="CG1204" s="325"/>
      <c r="CH1204" s="325"/>
    </row>
    <row r="1205" spans="1:86" s="323" customFormat="1" x14ac:dyDescent="0.25">
      <c r="A1205" s="102"/>
      <c r="B1205" s="102"/>
      <c r="C1205" s="102"/>
      <c r="D1205" s="102"/>
      <c r="E1205" s="102"/>
      <c r="F1205" s="102"/>
      <c r="G1205" s="102"/>
      <c r="AH1205" s="324"/>
      <c r="AI1205" s="324"/>
      <c r="AP1205" s="324"/>
      <c r="AQ1205" s="324"/>
      <c r="BD1205" s="324"/>
      <c r="BE1205" s="324"/>
      <c r="BF1205" s="324"/>
      <c r="BG1205" s="324"/>
      <c r="BH1205" s="324"/>
      <c r="BI1205" s="324"/>
      <c r="BJ1205" s="324"/>
      <c r="BK1205" s="324"/>
      <c r="BL1205" s="324"/>
      <c r="BM1205" s="324"/>
      <c r="BN1205" s="324"/>
      <c r="BO1205" s="324"/>
      <c r="BW1205" s="325"/>
      <c r="BX1205" s="325"/>
      <c r="BY1205" s="325"/>
      <c r="BZ1205" s="325"/>
      <c r="CA1205" s="325"/>
      <c r="CB1205" s="325"/>
      <c r="CC1205" s="325"/>
      <c r="CD1205" s="325"/>
      <c r="CE1205" s="325"/>
      <c r="CF1205" s="325"/>
      <c r="CG1205" s="325"/>
      <c r="CH1205" s="325"/>
    </row>
    <row r="1206" spans="1:86" s="323" customFormat="1" x14ac:dyDescent="0.25">
      <c r="A1206" s="102"/>
      <c r="B1206" s="102"/>
      <c r="C1206" s="102"/>
      <c r="D1206" s="102"/>
      <c r="E1206" s="102"/>
      <c r="F1206" s="102"/>
      <c r="G1206" s="102"/>
      <c r="AH1206" s="324"/>
      <c r="AI1206" s="324"/>
      <c r="AP1206" s="324"/>
      <c r="AQ1206" s="324"/>
      <c r="BD1206" s="324"/>
      <c r="BE1206" s="324"/>
      <c r="BF1206" s="324"/>
      <c r="BG1206" s="324"/>
      <c r="BH1206" s="324"/>
      <c r="BI1206" s="324"/>
      <c r="BJ1206" s="324"/>
      <c r="BK1206" s="324"/>
      <c r="BL1206" s="324"/>
      <c r="BM1206" s="324"/>
      <c r="BN1206" s="324"/>
      <c r="BO1206" s="324"/>
      <c r="BW1206" s="325"/>
      <c r="BX1206" s="325"/>
      <c r="BY1206" s="325"/>
      <c r="BZ1206" s="325"/>
      <c r="CA1206" s="325"/>
      <c r="CB1206" s="325"/>
      <c r="CC1206" s="325"/>
      <c r="CD1206" s="325"/>
      <c r="CE1206" s="325"/>
      <c r="CF1206" s="325"/>
      <c r="CG1206" s="325"/>
      <c r="CH1206" s="325"/>
    </row>
    <row r="1207" spans="1:86" s="323" customFormat="1" x14ac:dyDescent="0.25">
      <c r="A1207" s="102"/>
      <c r="B1207" s="102"/>
      <c r="C1207" s="102"/>
      <c r="D1207" s="102"/>
      <c r="E1207" s="102"/>
      <c r="F1207" s="102"/>
      <c r="G1207" s="102"/>
      <c r="AH1207" s="324"/>
      <c r="AI1207" s="324"/>
      <c r="AP1207" s="324"/>
      <c r="AQ1207" s="324"/>
      <c r="BD1207" s="324"/>
      <c r="BE1207" s="324"/>
      <c r="BF1207" s="324"/>
      <c r="BG1207" s="324"/>
      <c r="BH1207" s="324"/>
      <c r="BI1207" s="324"/>
      <c r="BJ1207" s="324"/>
      <c r="BK1207" s="324"/>
      <c r="BL1207" s="324"/>
      <c r="BM1207" s="324"/>
      <c r="BN1207" s="324"/>
      <c r="BO1207" s="324"/>
      <c r="BW1207" s="325"/>
      <c r="BX1207" s="325"/>
      <c r="BY1207" s="325"/>
      <c r="BZ1207" s="325"/>
      <c r="CA1207" s="325"/>
      <c r="CB1207" s="325"/>
      <c r="CC1207" s="325"/>
      <c r="CD1207" s="325"/>
      <c r="CE1207" s="325"/>
      <c r="CF1207" s="325"/>
      <c r="CG1207" s="325"/>
      <c r="CH1207" s="325"/>
    </row>
    <row r="1208" spans="1:86" s="323" customFormat="1" x14ac:dyDescent="0.25">
      <c r="A1208" s="102"/>
      <c r="B1208" s="102"/>
      <c r="C1208" s="102"/>
      <c r="D1208" s="102"/>
      <c r="E1208" s="102"/>
      <c r="F1208" s="102"/>
      <c r="G1208" s="102"/>
      <c r="AH1208" s="324"/>
      <c r="AI1208" s="324"/>
      <c r="AP1208" s="324"/>
      <c r="AQ1208" s="324"/>
      <c r="BD1208" s="324"/>
      <c r="BE1208" s="324"/>
      <c r="BF1208" s="324"/>
      <c r="BG1208" s="324"/>
      <c r="BH1208" s="324"/>
      <c r="BI1208" s="324"/>
      <c r="BJ1208" s="324"/>
      <c r="BK1208" s="324"/>
      <c r="BL1208" s="324"/>
      <c r="BM1208" s="324"/>
      <c r="BN1208" s="324"/>
      <c r="BO1208" s="324"/>
      <c r="BW1208" s="325"/>
      <c r="BX1208" s="325"/>
      <c r="BY1208" s="325"/>
      <c r="BZ1208" s="325"/>
      <c r="CA1208" s="325"/>
      <c r="CB1208" s="325"/>
      <c r="CC1208" s="325"/>
      <c r="CD1208" s="325"/>
      <c r="CE1208" s="325"/>
      <c r="CF1208" s="325"/>
      <c r="CG1208" s="325"/>
      <c r="CH1208" s="325"/>
    </row>
    <row r="1209" spans="1:86" s="323" customFormat="1" x14ac:dyDescent="0.25">
      <c r="A1209" s="102"/>
      <c r="B1209" s="102"/>
      <c r="C1209" s="102"/>
      <c r="D1209" s="102"/>
      <c r="E1209" s="102"/>
      <c r="F1209" s="102"/>
      <c r="G1209" s="102"/>
      <c r="AH1209" s="324"/>
      <c r="AI1209" s="324"/>
      <c r="AP1209" s="324"/>
      <c r="AQ1209" s="324"/>
      <c r="BD1209" s="324"/>
      <c r="BE1209" s="324"/>
      <c r="BF1209" s="324"/>
      <c r="BG1209" s="324"/>
      <c r="BH1209" s="324"/>
      <c r="BI1209" s="324"/>
      <c r="BJ1209" s="324"/>
      <c r="BK1209" s="324"/>
      <c r="BL1209" s="324"/>
      <c r="BM1209" s="324"/>
      <c r="BN1209" s="324"/>
      <c r="BO1209" s="324"/>
      <c r="BW1209" s="325"/>
      <c r="BX1209" s="325"/>
      <c r="BY1209" s="325"/>
      <c r="BZ1209" s="325"/>
      <c r="CA1209" s="325"/>
      <c r="CB1209" s="325"/>
      <c r="CC1209" s="325"/>
      <c r="CD1209" s="325"/>
      <c r="CE1209" s="325"/>
      <c r="CF1209" s="325"/>
      <c r="CG1209" s="325"/>
      <c r="CH1209" s="325"/>
    </row>
    <row r="1210" spans="1:86" s="323" customFormat="1" x14ac:dyDescent="0.25">
      <c r="A1210" s="102"/>
      <c r="B1210" s="102"/>
      <c r="C1210" s="102"/>
      <c r="D1210" s="102"/>
      <c r="E1210" s="102"/>
      <c r="F1210" s="102"/>
      <c r="G1210" s="102"/>
      <c r="AH1210" s="324"/>
      <c r="AI1210" s="324"/>
      <c r="AP1210" s="324"/>
      <c r="AQ1210" s="324"/>
      <c r="BD1210" s="324"/>
      <c r="BE1210" s="324"/>
      <c r="BF1210" s="324"/>
      <c r="BG1210" s="324"/>
      <c r="BH1210" s="324"/>
      <c r="BI1210" s="324"/>
      <c r="BJ1210" s="324"/>
      <c r="BK1210" s="324"/>
      <c r="BL1210" s="324"/>
      <c r="BM1210" s="324"/>
      <c r="BN1210" s="324"/>
      <c r="BO1210" s="324"/>
      <c r="BW1210" s="325"/>
      <c r="BX1210" s="325"/>
      <c r="BY1210" s="325"/>
      <c r="BZ1210" s="325"/>
      <c r="CA1210" s="325"/>
      <c r="CB1210" s="325"/>
      <c r="CC1210" s="325"/>
      <c r="CD1210" s="325"/>
      <c r="CE1210" s="325"/>
      <c r="CF1210" s="325"/>
      <c r="CG1210" s="325"/>
      <c r="CH1210" s="325"/>
    </row>
    <row r="1211" spans="1:86" s="323" customFormat="1" x14ac:dyDescent="0.25">
      <c r="A1211" s="102"/>
      <c r="B1211" s="102"/>
      <c r="C1211" s="102"/>
      <c r="D1211" s="102"/>
      <c r="E1211" s="102"/>
      <c r="F1211" s="102"/>
      <c r="G1211" s="102"/>
      <c r="AH1211" s="324"/>
      <c r="AI1211" s="324"/>
      <c r="AP1211" s="324"/>
      <c r="AQ1211" s="324"/>
      <c r="BD1211" s="324"/>
      <c r="BE1211" s="324"/>
      <c r="BF1211" s="324"/>
      <c r="BG1211" s="324"/>
      <c r="BH1211" s="324"/>
      <c r="BI1211" s="324"/>
      <c r="BJ1211" s="324"/>
      <c r="BK1211" s="324"/>
      <c r="BL1211" s="324"/>
      <c r="BM1211" s="324"/>
      <c r="BN1211" s="324"/>
      <c r="BO1211" s="324"/>
      <c r="BW1211" s="325"/>
      <c r="BX1211" s="325"/>
      <c r="BY1211" s="325"/>
      <c r="BZ1211" s="325"/>
      <c r="CA1211" s="325"/>
      <c r="CB1211" s="325"/>
      <c r="CC1211" s="325"/>
      <c r="CD1211" s="325"/>
      <c r="CE1211" s="325"/>
      <c r="CF1211" s="325"/>
      <c r="CG1211" s="325"/>
      <c r="CH1211" s="325"/>
    </row>
    <row r="1212" spans="1:86" s="323" customFormat="1" x14ac:dyDescent="0.25">
      <c r="A1212" s="102"/>
      <c r="B1212" s="102"/>
      <c r="C1212" s="102"/>
      <c r="D1212" s="102"/>
      <c r="E1212" s="102"/>
      <c r="F1212" s="102"/>
      <c r="G1212" s="102"/>
      <c r="AH1212" s="324"/>
      <c r="AI1212" s="324"/>
      <c r="AP1212" s="324"/>
      <c r="AQ1212" s="324"/>
      <c r="BD1212" s="324"/>
      <c r="BE1212" s="324"/>
      <c r="BF1212" s="324"/>
      <c r="BG1212" s="324"/>
      <c r="BH1212" s="324"/>
      <c r="BI1212" s="324"/>
      <c r="BJ1212" s="324"/>
      <c r="BK1212" s="324"/>
      <c r="BL1212" s="324"/>
      <c r="BM1212" s="324"/>
      <c r="BN1212" s="324"/>
      <c r="BO1212" s="324"/>
      <c r="BW1212" s="325"/>
      <c r="BX1212" s="325"/>
      <c r="BY1212" s="325"/>
      <c r="BZ1212" s="325"/>
      <c r="CA1212" s="325"/>
      <c r="CB1212" s="325"/>
      <c r="CC1212" s="325"/>
      <c r="CD1212" s="325"/>
      <c r="CE1212" s="325"/>
      <c r="CF1212" s="325"/>
      <c r="CG1212" s="325"/>
      <c r="CH1212" s="325"/>
    </row>
    <row r="1213" spans="1:86" s="323" customFormat="1" x14ac:dyDescent="0.25">
      <c r="A1213" s="102"/>
      <c r="B1213" s="102"/>
      <c r="C1213" s="102"/>
      <c r="D1213" s="102"/>
      <c r="E1213" s="102"/>
      <c r="F1213" s="102"/>
      <c r="G1213" s="102"/>
      <c r="AH1213" s="324"/>
      <c r="AI1213" s="324"/>
      <c r="AP1213" s="324"/>
      <c r="AQ1213" s="324"/>
      <c r="BD1213" s="324"/>
      <c r="BE1213" s="324"/>
      <c r="BF1213" s="324"/>
      <c r="BG1213" s="324"/>
      <c r="BH1213" s="324"/>
      <c r="BI1213" s="324"/>
      <c r="BJ1213" s="324"/>
      <c r="BK1213" s="324"/>
      <c r="BL1213" s="324"/>
      <c r="BM1213" s="324"/>
      <c r="BN1213" s="324"/>
      <c r="BO1213" s="324"/>
      <c r="BW1213" s="325"/>
      <c r="BX1213" s="325"/>
      <c r="BY1213" s="325"/>
      <c r="BZ1213" s="325"/>
      <c r="CA1213" s="325"/>
      <c r="CB1213" s="325"/>
      <c r="CC1213" s="325"/>
      <c r="CD1213" s="325"/>
      <c r="CE1213" s="325"/>
      <c r="CF1213" s="325"/>
      <c r="CG1213" s="325"/>
      <c r="CH1213" s="325"/>
    </row>
    <row r="1214" spans="1:86" s="323" customFormat="1" x14ac:dyDescent="0.25">
      <c r="A1214" s="102"/>
      <c r="B1214" s="102"/>
      <c r="C1214" s="102"/>
      <c r="D1214" s="102"/>
      <c r="E1214" s="102"/>
      <c r="F1214" s="102"/>
      <c r="G1214" s="102"/>
      <c r="AH1214" s="324"/>
      <c r="AI1214" s="324"/>
      <c r="AP1214" s="324"/>
      <c r="AQ1214" s="324"/>
      <c r="BD1214" s="324"/>
      <c r="BE1214" s="324"/>
      <c r="BF1214" s="324"/>
      <c r="BG1214" s="324"/>
      <c r="BH1214" s="324"/>
      <c r="BI1214" s="324"/>
      <c r="BJ1214" s="324"/>
      <c r="BK1214" s="324"/>
      <c r="BL1214" s="324"/>
      <c r="BM1214" s="324"/>
      <c r="BN1214" s="324"/>
      <c r="BO1214" s="324"/>
      <c r="BW1214" s="325"/>
      <c r="BX1214" s="325"/>
      <c r="BY1214" s="325"/>
      <c r="BZ1214" s="325"/>
      <c r="CA1214" s="325"/>
      <c r="CB1214" s="325"/>
      <c r="CC1214" s="325"/>
      <c r="CD1214" s="325"/>
      <c r="CE1214" s="325"/>
      <c r="CF1214" s="325"/>
      <c r="CG1214" s="325"/>
      <c r="CH1214" s="325"/>
    </row>
    <row r="1215" spans="1:86" s="323" customFormat="1" x14ac:dyDescent="0.25">
      <c r="A1215" s="102"/>
      <c r="B1215" s="102"/>
      <c r="C1215" s="102"/>
      <c r="D1215" s="102"/>
      <c r="E1215" s="102"/>
      <c r="F1215" s="102"/>
      <c r="G1215" s="102"/>
      <c r="AH1215" s="324"/>
      <c r="AI1215" s="324"/>
      <c r="AP1215" s="324"/>
      <c r="AQ1215" s="324"/>
      <c r="BD1215" s="324"/>
      <c r="BE1215" s="324"/>
      <c r="BF1215" s="324"/>
      <c r="BG1215" s="324"/>
      <c r="BH1215" s="324"/>
      <c r="BI1215" s="324"/>
      <c r="BJ1215" s="324"/>
      <c r="BK1215" s="324"/>
      <c r="BL1215" s="324"/>
      <c r="BM1215" s="324"/>
      <c r="BN1215" s="324"/>
      <c r="BO1215" s="324"/>
      <c r="BW1215" s="325"/>
      <c r="BX1215" s="325"/>
      <c r="BY1215" s="325"/>
      <c r="BZ1215" s="325"/>
      <c r="CA1215" s="325"/>
      <c r="CB1215" s="325"/>
      <c r="CC1215" s="325"/>
      <c r="CD1215" s="325"/>
      <c r="CE1215" s="325"/>
      <c r="CF1215" s="325"/>
      <c r="CG1215" s="325"/>
      <c r="CH1215" s="325"/>
    </row>
    <row r="1216" spans="1:86" s="323" customFormat="1" x14ac:dyDescent="0.25">
      <c r="A1216" s="102"/>
      <c r="B1216" s="102"/>
      <c r="C1216" s="102"/>
      <c r="D1216" s="102"/>
      <c r="E1216" s="102"/>
      <c r="F1216" s="102"/>
      <c r="G1216" s="102"/>
      <c r="AH1216" s="324"/>
      <c r="AI1216" s="324"/>
      <c r="AP1216" s="324"/>
      <c r="AQ1216" s="324"/>
      <c r="BD1216" s="324"/>
      <c r="BE1216" s="324"/>
      <c r="BF1216" s="324"/>
      <c r="BG1216" s="324"/>
      <c r="BH1216" s="324"/>
      <c r="BI1216" s="324"/>
      <c r="BJ1216" s="324"/>
      <c r="BK1216" s="324"/>
      <c r="BL1216" s="324"/>
      <c r="BM1216" s="324"/>
      <c r="BN1216" s="324"/>
      <c r="BO1216" s="324"/>
      <c r="BW1216" s="325"/>
      <c r="BX1216" s="325"/>
      <c r="BY1216" s="325"/>
      <c r="BZ1216" s="325"/>
      <c r="CA1216" s="325"/>
      <c r="CB1216" s="325"/>
      <c r="CC1216" s="325"/>
      <c r="CD1216" s="325"/>
      <c r="CE1216" s="325"/>
      <c r="CF1216" s="325"/>
      <c r="CG1216" s="325"/>
      <c r="CH1216" s="325"/>
    </row>
    <row r="1217" spans="1:86" s="323" customFormat="1" x14ac:dyDescent="0.25">
      <c r="A1217" s="102"/>
      <c r="B1217" s="102"/>
      <c r="C1217" s="102"/>
      <c r="D1217" s="102"/>
      <c r="E1217" s="102"/>
      <c r="F1217" s="102"/>
      <c r="G1217" s="102"/>
      <c r="AH1217" s="324"/>
      <c r="AI1217" s="324"/>
      <c r="AP1217" s="324"/>
      <c r="AQ1217" s="324"/>
      <c r="BD1217" s="324"/>
      <c r="BE1217" s="324"/>
      <c r="BF1217" s="324"/>
      <c r="BG1217" s="324"/>
      <c r="BH1217" s="324"/>
      <c r="BI1217" s="324"/>
      <c r="BJ1217" s="324"/>
      <c r="BK1217" s="324"/>
      <c r="BL1217" s="324"/>
      <c r="BM1217" s="324"/>
      <c r="BN1217" s="324"/>
      <c r="BO1217" s="324"/>
      <c r="BW1217" s="325"/>
      <c r="BX1217" s="325"/>
      <c r="BY1217" s="325"/>
      <c r="BZ1217" s="325"/>
      <c r="CA1217" s="325"/>
      <c r="CB1217" s="325"/>
      <c r="CC1217" s="325"/>
      <c r="CD1217" s="325"/>
      <c r="CE1217" s="325"/>
      <c r="CF1217" s="325"/>
      <c r="CG1217" s="325"/>
      <c r="CH1217" s="325"/>
    </row>
    <row r="1218" spans="1:86" s="323" customFormat="1" x14ac:dyDescent="0.25">
      <c r="A1218" s="102"/>
      <c r="B1218" s="102"/>
      <c r="C1218" s="102"/>
      <c r="D1218" s="102"/>
      <c r="E1218" s="102"/>
      <c r="F1218" s="102"/>
      <c r="G1218" s="102"/>
      <c r="AH1218" s="324"/>
      <c r="AI1218" s="324"/>
      <c r="AP1218" s="324"/>
      <c r="AQ1218" s="324"/>
      <c r="BD1218" s="324"/>
      <c r="BE1218" s="324"/>
      <c r="BF1218" s="324"/>
      <c r="BG1218" s="324"/>
      <c r="BH1218" s="324"/>
      <c r="BI1218" s="324"/>
      <c r="BJ1218" s="324"/>
      <c r="BK1218" s="324"/>
      <c r="BL1218" s="324"/>
      <c r="BM1218" s="324"/>
      <c r="BN1218" s="324"/>
      <c r="BO1218" s="324"/>
      <c r="BW1218" s="325"/>
      <c r="BX1218" s="325"/>
      <c r="BY1218" s="325"/>
      <c r="BZ1218" s="325"/>
      <c r="CA1218" s="325"/>
      <c r="CB1218" s="325"/>
      <c r="CC1218" s="325"/>
      <c r="CD1218" s="325"/>
      <c r="CE1218" s="325"/>
      <c r="CF1218" s="325"/>
      <c r="CG1218" s="325"/>
      <c r="CH1218" s="325"/>
    </row>
    <row r="1219" spans="1:86" s="323" customFormat="1" x14ac:dyDescent="0.25">
      <c r="A1219" s="102"/>
      <c r="B1219" s="102"/>
      <c r="C1219" s="102"/>
      <c r="D1219" s="102"/>
      <c r="E1219" s="102"/>
      <c r="F1219" s="102"/>
      <c r="G1219" s="102"/>
      <c r="AH1219" s="324"/>
      <c r="AI1219" s="324"/>
      <c r="AP1219" s="324"/>
      <c r="AQ1219" s="324"/>
      <c r="BD1219" s="324"/>
      <c r="BE1219" s="324"/>
      <c r="BF1219" s="324"/>
      <c r="BG1219" s="324"/>
      <c r="BH1219" s="324"/>
      <c r="BI1219" s="324"/>
      <c r="BJ1219" s="324"/>
      <c r="BK1219" s="324"/>
      <c r="BL1219" s="324"/>
      <c r="BM1219" s="324"/>
      <c r="BN1219" s="324"/>
      <c r="BO1219" s="324"/>
      <c r="BW1219" s="325"/>
      <c r="BX1219" s="325"/>
      <c r="BY1219" s="325"/>
      <c r="BZ1219" s="325"/>
      <c r="CA1219" s="325"/>
      <c r="CB1219" s="325"/>
      <c r="CC1219" s="325"/>
      <c r="CD1219" s="325"/>
      <c r="CE1219" s="325"/>
      <c r="CF1219" s="325"/>
      <c r="CG1219" s="325"/>
      <c r="CH1219" s="325"/>
    </row>
    <row r="1220" spans="1:86" s="323" customFormat="1" x14ac:dyDescent="0.25">
      <c r="A1220" s="102"/>
      <c r="B1220" s="102"/>
      <c r="C1220" s="102"/>
      <c r="D1220" s="102"/>
      <c r="E1220" s="102"/>
      <c r="F1220" s="102"/>
      <c r="G1220" s="102"/>
      <c r="AH1220" s="324"/>
      <c r="AI1220" s="324"/>
      <c r="AP1220" s="324"/>
      <c r="AQ1220" s="324"/>
      <c r="BD1220" s="324"/>
      <c r="BE1220" s="324"/>
      <c r="BF1220" s="324"/>
      <c r="BG1220" s="324"/>
      <c r="BH1220" s="324"/>
      <c r="BI1220" s="324"/>
      <c r="BJ1220" s="324"/>
      <c r="BK1220" s="324"/>
      <c r="BL1220" s="324"/>
      <c r="BM1220" s="324"/>
      <c r="BN1220" s="324"/>
      <c r="BO1220" s="324"/>
      <c r="BW1220" s="325"/>
      <c r="BX1220" s="325"/>
      <c r="BY1220" s="325"/>
      <c r="BZ1220" s="325"/>
      <c r="CA1220" s="325"/>
      <c r="CB1220" s="325"/>
      <c r="CC1220" s="325"/>
      <c r="CD1220" s="325"/>
      <c r="CE1220" s="325"/>
      <c r="CF1220" s="325"/>
      <c r="CG1220" s="325"/>
      <c r="CH1220" s="325"/>
    </row>
    <row r="1221" spans="1:86" s="323" customFormat="1" x14ac:dyDescent="0.25">
      <c r="A1221" s="102"/>
      <c r="B1221" s="102"/>
      <c r="C1221" s="102"/>
      <c r="D1221" s="102"/>
      <c r="E1221" s="102"/>
      <c r="F1221" s="102"/>
      <c r="G1221" s="102"/>
      <c r="AH1221" s="324"/>
      <c r="AI1221" s="324"/>
      <c r="AP1221" s="324"/>
      <c r="AQ1221" s="324"/>
      <c r="BD1221" s="324"/>
      <c r="BE1221" s="324"/>
      <c r="BF1221" s="324"/>
      <c r="BG1221" s="324"/>
      <c r="BH1221" s="324"/>
      <c r="BI1221" s="324"/>
      <c r="BJ1221" s="324"/>
      <c r="BK1221" s="324"/>
      <c r="BL1221" s="324"/>
      <c r="BM1221" s="324"/>
      <c r="BN1221" s="324"/>
      <c r="BO1221" s="324"/>
      <c r="BW1221" s="325"/>
      <c r="BX1221" s="325"/>
      <c r="BY1221" s="325"/>
      <c r="BZ1221" s="325"/>
      <c r="CA1221" s="325"/>
      <c r="CB1221" s="325"/>
      <c r="CC1221" s="325"/>
      <c r="CD1221" s="325"/>
      <c r="CE1221" s="325"/>
      <c r="CF1221" s="325"/>
      <c r="CG1221" s="325"/>
      <c r="CH1221" s="325"/>
    </row>
    <row r="1222" spans="1:86" s="323" customFormat="1" x14ac:dyDescent="0.25">
      <c r="A1222" s="102"/>
      <c r="B1222" s="102"/>
      <c r="C1222" s="102"/>
      <c r="D1222" s="102"/>
      <c r="E1222" s="102"/>
      <c r="F1222" s="102"/>
      <c r="G1222" s="102"/>
      <c r="AH1222" s="324"/>
      <c r="AI1222" s="324"/>
      <c r="AP1222" s="324"/>
      <c r="AQ1222" s="324"/>
      <c r="BD1222" s="324"/>
      <c r="BE1222" s="324"/>
      <c r="BF1222" s="324"/>
      <c r="BG1222" s="324"/>
      <c r="BH1222" s="324"/>
      <c r="BI1222" s="324"/>
      <c r="BJ1222" s="324"/>
      <c r="BK1222" s="324"/>
      <c r="BL1222" s="324"/>
      <c r="BM1222" s="324"/>
      <c r="BN1222" s="324"/>
      <c r="BO1222" s="324"/>
      <c r="BW1222" s="325"/>
      <c r="BX1222" s="325"/>
      <c r="BY1222" s="325"/>
      <c r="BZ1222" s="325"/>
      <c r="CA1222" s="325"/>
      <c r="CB1222" s="325"/>
      <c r="CC1222" s="325"/>
      <c r="CD1222" s="325"/>
      <c r="CE1222" s="325"/>
      <c r="CF1222" s="325"/>
      <c r="CG1222" s="325"/>
      <c r="CH1222" s="325"/>
    </row>
    <row r="1223" spans="1:86" s="323" customFormat="1" x14ac:dyDescent="0.25">
      <c r="A1223" s="102"/>
      <c r="B1223" s="102"/>
      <c r="C1223" s="102"/>
      <c r="D1223" s="102"/>
      <c r="E1223" s="102"/>
      <c r="F1223" s="102"/>
      <c r="G1223" s="102"/>
      <c r="AH1223" s="324"/>
      <c r="AI1223" s="324"/>
      <c r="AP1223" s="324"/>
      <c r="AQ1223" s="324"/>
      <c r="BD1223" s="324"/>
      <c r="BE1223" s="324"/>
      <c r="BF1223" s="324"/>
      <c r="BG1223" s="324"/>
      <c r="BH1223" s="324"/>
      <c r="BI1223" s="324"/>
      <c r="BJ1223" s="324"/>
      <c r="BK1223" s="324"/>
      <c r="BL1223" s="324"/>
      <c r="BM1223" s="324"/>
      <c r="BN1223" s="324"/>
      <c r="BO1223" s="324"/>
      <c r="BW1223" s="325"/>
      <c r="BX1223" s="325"/>
      <c r="BY1223" s="325"/>
      <c r="BZ1223" s="325"/>
      <c r="CA1223" s="325"/>
      <c r="CB1223" s="325"/>
      <c r="CC1223" s="325"/>
      <c r="CD1223" s="325"/>
      <c r="CE1223" s="325"/>
      <c r="CF1223" s="325"/>
      <c r="CG1223" s="325"/>
      <c r="CH1223" s="325"/>
    </row>
    <row r="1224" spans="1:86" s="323" customFormat="1" x14ac:dyDescent="0.25">
      <c r="A1224" s="102"/>
      <c r="B1224" s="102"/>
      <c r="C1224" s="102"/>
      <c r="D1224" s="102"/>
      <c r="E1224" s="102"/>
      <c r="F1224" s="102"/>
      <c r="G1224" s="102"/>
      <c r="AH1224" s="324"/>
      <c r="AI1224" s="324"/>
      <c r="AP1224" s="324"/>
      <c r="AQ1224" s="324"/>
      <c r="BD1224" s="324"/>
      <c r="BE1224" s="324"/>
      <c r="BF1224" s="324"/>
      <c r="BG1224" s="324"/>
      <c r="BH1224" s="324"/>
      <c r="BI1224" s="324"/>
      <c r="BJ1224" s="324"/>
      <c r="BK1224" s="324"/>
      <c r="BL1224" s="324"/>
      <c r="BM1224" s="324"/>
      <c r="BN1224" s="324"/>
      <c r="BO1224" s="324"/>
      <c r="BW1224" s="325"/>
      <c r="BX1224" s="325"/>
      <c r="BY1224" s="325"/>
      <c r="BZ1224" s="325"/>
      <c r="CA1224" s="325"/>
      <c r="CB1224" s="325"/>
      <c r="CC1224" s="325"/>
      <c r="CD1224" s="325"/>
      <c r="CE1224" s="325"/>
      <c r="CF1224" s="325"/>
      <c r="CG1224" s="325"/>
      <c r="CH1224" s="325"/>
    </row>
    <row r="1225" spans="1:86" s="323" customFormat="1" x14ac:dyDescent="0.25">
      <c r="A1225" s="102"/>
      <c r="B1225" s="102"/>
      <c r="C1225" s="102"/>
      <c r="D1225" s="102"/>
      <c r="E1225" s="102"/>
      <c r="F1225" s="102"/>
      <c r="G1225" s="102"/>
      <c r="AH1225" s="324"/>
      <c r="AI1225" s="324"/>
      <c r="AP1225" s="324"/>
      <c r="AQ1225" s="324"/>
      <c r="BD1225" s="324"/>
      <c r="BE1225" s="324"/>
      <c r="BF1225" s="324"/>
      <c r="BG1225" s="324"/>
      <c r="BH1225" s="324"/>
      <c r="BI1225" s="324"/>
      <c r="BJ1225" s="324"/>
      <c r="BK1225" s="324"/>
      <c r="BL1225" s="324"/>
      <c r="BM1225" s="324"/>
      <c r="BN1225" s="324"/>
      <c r="BO1225" s="324"/>
      <c r="BW1225" s="325"/>
      <c r="BX1225" s="325"/>
      <c r="BY1225" s="325"/>
      <c r="BZ1225" s="325"/>
      <c r="CA1225" s="325"/>
      <c r="CB1225" s="325"/>
      <c r="CC1225" s="325"/>
      <c r="CD1225" s="325"/>
      <c r="CE1225" s="325"/>
      <c r="CF1225" s="325"/>
      <c r="CG1225" s="325"/>
      <c r="CH1225" s="325"/>
    </row>
    <row r="1226" spans="1:86" s="323" customFormat="1" x14ac:dyDescent="0.25">
      <c r="A1226" s="102"/>
      <c r="B1226" s="102"/>
      <c r="C1226" s="102"/>
      <c r="D1226" s="102"/>
      <c r="E1226" s="102"/>
      <c r="F1226" s="102"/>
      <c r="G1226" s="102"/>
      <c r="AH1226" s="324"/>
      <c r="AI1226" s="324"/>
      <c r="AP1226" s="324"/>
      <c r="AQ1226" s="324"/>
      <c r="BD1226" s="324"/>
      <c r="BE1226" s="324"/>
      <c r="BF1226" s="324"/>
      <c r="BG1226" s="324"/>
      <c r="BH1226" s="324"/>
      <c r="BI1226" s="324"/>
      <c r="BJ1226" s="324"/>
      <c r="BK1226" s="324"/>
      <c r="BL1226" s="324"/>
      <c r="BM1226" s="324"/>
      <c r="BN1226" s="324"/>
      <c r="BO1226" s="324"/>
      <c r="BW1226" s="325"/>
      <c r="BX1226" s="325"/>
      <c r="BY1226" s="325"/>
      <c r="BZ1226" s="325"/>
      <c r="CA1226" s="325"/>
      <c r="CB1226" s="325"/>
      <c r="CC1226" s="325"/>
      <c r="CD1226" s="325"/>
      <c r="CE1226" s="325"/>
      <c r="CF1226" s="325"/>
      <c r="CG1226" s="325"/>
      <c r="CH1226" s="325"/>
    </row>
    <row r="1227" spans="1:86" s="323" customFormat="1" x14ac:dyDescent="0.25">
      <c r="A1227" s="102"/>
      <c r="B1227" s="102"/>
      <c r="C1227" s="102"/>
      <c r="D1227" s="102"/>
      <c r="E1227" s="102"/>
      <c r="F1227" s="102"/>
      <c r="G1227" s="102"/>
      <c r="AH1227" s="324"/>
      <c r="AI1227" s="324"/>
      <c r="AP1227" s="324"/>
      <c r="AQ1227" s="324"/>
      <c r="BD1227" s="324"/>
      <c r="BE1227" s="324"/>
      <c r="BF1227" s="324"/>
      <c r="BG1227" s="324"/>
      <c r="BH1227" s="324"/>
      <c r="BI1227" s="324"/>
      <c r="BJ1227" s="324"/>
      <c r="BK1227" s="324"/>
      <c r="BL1227" s="324"/>
      <c r="BM1227" s="324"/>
      <c r="BN1227" s="324"/>
      <c r="BO1227" s="324"/>
      <c r="BW1227" s="325"/>
      <c r="BX1227" s="325"/>
      <c r="BY1227" s="325"/>
      <c r="BZ1227" s="325"/>
      <c r="CA1227" s="325"/>
      <c r="CB1227" s="325"/>
      <c r="CC1227" s="325"/>
      <c r="CD1227" s="325"/>
      <c r="CE1227" s="325"/>
      <c r="CF1227" s="325"/>
      <c r="CG1227" s="325"/>
      <c r="CH1227" s="325"/>
    </row>
    <row r="1228" spans="1:86" s="323" customFormat="1" x14ac:dyDescent="0.25">
      <c r="A1228" s="102"/>
      <c r="B1228" s="102"/>
      <c r="C1228" s="102"/>
      <c r="D1228" s="102"/>
      <c r="E1228" s="102"/>
      <c r="F1228" s="102"/>
      <c r="G1228" s="102"/>
      <c r="AH1228" s="324"/>
      <c r="AI1228" s="324"/>
      <c r="AP1228" s="324"/>
      <c r="AQ1228" s="324"/>
      <c r="BD1228" s="324"/>
      <c r="BE1228" s="324"/>
      <c r="BF1228" s="324"/>
      <c r="BG1228" s="324"/>
      <c r="BH1228" s="324"/>
      <c r="BI1228" s="324"/>
      <c r="BJ1228" s="324"/>
      <c r="BK1228" s="324"/>
      <c r="BL1228" s="324"/>
      <c r="BM1228" s="324"/>
      <c r="BN1228" s="324"/>
      <c r="BO1228" s="324"/>
      <c r="BW1228" s="325"/>
      <c r="BX1228" s="325"/>
      <c r="BY1228" s="325"/>
      <c r="BZ1228" s="325"/>
      <c r="CA1228" s="325"/>
      <c r="CB1228" s="325"/>
      <c r="CC1228" s="325"/>
      <c r="CD1228" s="325"/>
      <c r="CE1228" s="325"/>
      <c r="CF1228" s="325"/>
      <c r="CG1228" s="325"/>
      <c r="CH1228" s="325"/>
    </row>
    <row r="1229" spans="1:86" s="323" customFormat="1" x14ac:dyDescent="0.25">
      <c r="A1229" s="102"/>
      <c r="B1229" s="102"/>
      <c r="C1229" s="102"/>
      <c r="D1229" s="102"/>
      <c r="E1229" s="102"/>
      <c r="F1229" s="102"/>
      <c r="G1229" s="102"/>
      <c r="AH1229" s="324"/>
      <c r="AI1229" s="324"/>
      <c r="AP1229" s="324"/>
      <c r="AQ1229" s="324"/>
      <c r="BD1229" s="324"/>
      <c r="BE1229" s="324"/>
      <c r="BF1229" s="324"/>
      <c r="BG1229" s="324"/>
      <c r="BH1229" s="324"/>
      <c r="BI1229" s="324"/>
      <c r="BJ1229" s="324"/>
      <c r="BK1229" s="324"/>
      <c r="BL1229" s="324"/>
      <c r="BM1229" s="324"/>
      <c r="BN1229" s="324"/>
      <c r="BO1229" s="324"/>
      <c r="BW1229" s="325"/>
      <c r="BX1229" s="325"/>
      <c r="BY1229" s="325"/>
      <c r="BZ1229" s="325"/>
      <c r="CA1229" s="325"/>
      <c r="CB1229" s="325"/>
      <c r="CC1229" s="325"/>
      <c r="CD1229" s="325"/>
      <c r="CE1229" s="325"/>
      <c r="CF1229" s="325"/>
      <c r="CG1229" s="325"/>
      <c r="CH1229" s="325"/>
    </row>
    <row r="1230" spans="1:86" s="323" customFormat="1" x14ac:dyDescent="0.25">
      <c r="A1230" s="102"/>
      <c r="B1230" s="102"/>
      <c r="C1230" s="102"/>
      <c r="D1230" s="102"/>
      <c r="E1230" s="102"/>
      <c r="F1230" s="102"/>
      <c r="G1230" s="102"/>
      <c r="AH1230" s="324"/>
      <c r="AI1230" s="324"/>
      <c r="AP1230" s="324"/>
      <c r="AQ1230" s="324"/>
      <c r="BD1230" s="324"/>
      <c r="BE1230" s="324"/>
      <c r="BF1230" s="324"/>
      <c r="BG1230" s="324"/>
      <c r="BH1230" s="324"/>
      <c r="BI1230" s="324"/>
      <c r="BJ1230" s="324"/>
      <c r="BK1230" s="324"/>
      <c r="BL1230" s="324"/>
      <c r="BM1230" s="324"/>
      <c r="BN1230" s="324"/>
      <c r="BO1230" s="324"/>
      <c r="BW1230" s="325"/>
      <c r="BX1230" s="325"/>
      <c r="BY1230" s="325"/>
      <c r="BZ1230" s="325"/>
      <c r="CA1230" s="325"/>
      <c r="CB1230" s="325"/>
      <c r="CC1230" s="325"/>
      <c r="CD1230" s="325"/>
      <c r="CE1230" s="325"/>
      <c r="CF1230" s="325"/>
      <c r="CG1230" s="325"/>
      <c r="CH1230" s="325"/>
    </row>
    <row r="1231" spans="1:86" s="323" customFormat="1" x14ac:dyDescent="0.25">
      <c r="A1231" s="102"/>
      <c r="B1231" s="102"/>
      <c r="C1231" s="102"/>
      <c r="D1231" s="102"/>
      <c r="E1231" s="102"/>
      <c r="F1231" s="102"/>
      <c r="G1231" s="102"/>
      <c r="AH1231" s="324"/>
      <c r="AI1231" s="324"/>
      <c r="AP1231" s="324"/>
      <c r="AQ1231" s="324"/>
      <c r="BD1231" s="324"/>
      <c r="BE1231" s="324"/>
      <c r="BF1231" s="324"/>
      <c r="BG1231" s="324"/>
      <c r="BH1231" s="324"/>
      <c r="BI1231" s="324"/>
      <c r="BJ1231" s="324"/>
      <c r="BK1231" s="324"/>
      <c r="BL1231" s="324"/>
      <c r="BM1231" s="324"/>
      <c r="BN1231" s="324"/>
      <c r="BO1231" s="324"/>
      <c r="BW1231" s="325"/>
      <c r="BX1231" s="325"/>
      <c r="BY1231" s="325"/>
      <c r="BZ1231" s="325"/>
      <c r="CA1231" s="325"/>
      <c r="CB1231" s="325"/>
      <c r="CC1231" s="325"/>
      <c r="CD1231" s="325"/>
      <c r="CE1231" s="325"/>
      <c r="CF1231" s="325"/>
      <c r="CG1231" s="325"/>
      <c r="CH1231" s="325"/>
    </row>
    <row r="1232" spans="1:86" s="323" customFormat="1" x14ac:dyDescent="0.25">
      <c r="A1232" s="102"/>
      <c r="B1232" s="102"/>
      <c r="C1232" s="102"/>
      <c r="D1232" s="102"/>
      <c r="E1232" s="102"/>
      <c r="F1232" s="102"/>
      <c r="G1232" s="102"/>
      <c r="AH1232" s="324"/>
      <c r="AI1232" s="324"/>
      <c r="AP1232" s="324"/>
      <c r="AQ1232" s="324"/>
      <c r="BD1232" s="324"/>
      <c r="BE1232" s="324"/>
      <c r="BF1232" s="324"/>
      <c r="BG1232" s="324"/>
      <c r="BH1232" s="324"/>
      <c r="BI1232" s="324"/>
      <c r="BJ1232" s="324"/>
      <c r="BK1232" s="324"/>
      <c r="BL1232" s="324"/>
      <c r="BM1232" s="324"/>
      <c r="BN1232" s="324"/>
      <c r="BO1232" s="324"/>
      <c r="BW1232" s="325"/>
      <c r="BX1232" s="325"/>
      <c r="BY1232" s="325"/>
      <c r="BZ1232" s="325"/>
      <c r="CA1232" s="325"/>
      <c r="CB1232" s="325"/>
      <c r="CC1232" s="325"/>
      <c r="CD1232" s="325"/>
      <c r="CE1232" s="325"/>
      <c r="CF1232" s="325"/>
      <c r="CG1232" s="325"/>
      <c r="CH1232" s="325"/>
    </row>
    <row r="1233" spans="1:86" s="323" customFormat="1" x14ac:dyDescent="0.25">
      <c r="A1233" s="102"/>
      <c r="B1233" s="102"/>
      <c r="C1233" s="102"/>
      <c r="D1233" s="102"/>
      <c r="E1233" s="102"/>
      <c r="F1233" s="102"/>
      <c r="G1233" s="102"/>
      <c r="AH1233" s="324"/>
      <c r="AI1233" s="324"/>
      <c r="AP1233" s="324"/>
      <c r="AQ1233" s="324"/>
      <c r="BD1233" s="324"/>
      <c r="BE1233" s="324"/>
      <c r="BF1233" s="324"/>
      <c r="BG1233" s="324"/>
      <c r="BH1233" s="324"/>
      <c r="BI1233" s="324"/>
      <c r="BJ1233" s="324"/>
      <c r="BK1233" s="324"/>
      <c r="BL1233" s="324"/>
      <c r="BM1233" s="324"/>
      <c r="BN1233" s="324"/>
      <c r="BO1233" s="324"/>
      <c r="BW1233" s="325"/>
      <c r="BX1233" s="325"/>
      <c r="BY1233" s="325"/>
      <c r="BZ1233" s="325"/>
      <c r="CA1233" s="325"/>
      <c r="CB1233" s="325"/>
      <c r="CC1233" s="325"/>
      <c r="CD1233" s="325"/>
      <c r="CE1233" s="325"/>
      <c r="CF1233" s="325"/>
      <c r="CG1233" s="325"/>
      <c r="CH1233" s="325"/>
    </row>
    <row r="1234" spans="1:86" s="323" customFormat="1" x14ac:dyDescent="0.25">
      <c r="A1234" s="102"/>
      <c r="B1234" s="102"/>
      <c r="C1234" s="102"/>
      <c r="D1234" s="102"/>
      <c r="E1234" s="102"/>
      <c r="F1234" s="102"/>
      <c r="G1234" s="102"/>
      <c r="AH1234" s="324"/>
      <c r="AI1234" s="324"/>
      <c r="AP1234" s="324"/>
      <c r="AQ1234" s="324"/>
      <c r="BD1234" s="324"/>
      <c r="BE1234" s="324"/>
      <c r="BF1234" s="324"/>
      <c r="BG1234" s="324"/>
      <c r="BH1234" s="324"/>
      <c r="BI1234" s="324"/>
      <c r="BJ1234" s="324"/>
      <c r="BK1234" s="324"/>
      <c r="BL1234" s="324"/>
      <c r="BM1234" s="324"/>
      <c r="BN1234" s="324"/>
      <c r="BO1234" s="324"/>
      <c r="BW1234" s="325"/>
      <c r="BX1234" s="325"/>
      <c r="BY1234" s="325"/>
      <c r="BZ1234" s="325"/>
      <c r="CA1234" s="325"/>
      <c r="CB1234" s="325"/>
      <c r="CC1234" s="325"/>
      <c r="CD1234" s="325"/>
      <c r="CE1234" s="325"/>
      <c r="CF1234" s="325"/>
      <c r="CG1234" s="325"/>
      <c r="CH1234" s="325"/>
    </row>
    <row r="1235" spans="1:86" s="323" customFormat="1" x14ac:dyDescent="0.25">
      <c r="A1235" s="102"/>
      <c r="B1235" s="102"/>
      <c r="C1235" s="102"/>
      <c r="D1235" s="102"/>
      <c r="E1235" s="102"/>
      <c r="F1235" s="102"/>
      <c r="G1235" s="102"/>
      <c r="AH1235" s="324"/>
      <c r="AI1235" s="324"/>
      <c r="AP1235" s="324"/>
      <c r="AQ1235" s="324"/>
      <c r="BD1235" s="324"/>
      <c r="BE1235" s="324"/>
      <c r="BF1235" s="324"/>
      <c r="BG1235" s="324"/>
      <c r="BH1235" s="324"/>
      <c r="BI1235" s="324"/>
      <c r="BJ1235" s="324"/>
      <c r="BK1235" s="324"/>
      <c r="BL1235" s="324"/>
      <c r="BM1235" s="324"/>
      <c r="BN1235" s="324"/>
      <c r="BO1235" s="324"/>
      <c r="BW1235" s="325"/>
      <c r="BX1235" s="325"/>
      <c r="BY1235" s="325"/>
      <c r="BZ1235" s="325"/>
      <c r="CA1235" s="325"/>
      <c r="CB1235" s="325"/>
      <c r="CC1235" s="325"/>
      <c r="CD1235" s="325"/>
      <c r="CE1235" s="325"/>
      <c r="CF1235" s="325"/>
      <c r="CG1235" s="325"/>
      <c r="CH1235" s="325"/>
    </row>
    <row r="1236" spans="1:86" s="323" customFormat="1" x14ac:dyDescent="0.25">
      <c r="A1236" s="102"/>
      <c r="B1236" s="102"/>
      <c r="C1236" s="102"/>
      <c r="D1236" s="102"/>
      <c r="E1236" s="102"/>
      <c r="F1236" s="102"/>
      <c r="G1236" s="102"/>
      <c r="AH1236" s="324"/>
      <c r="AI1236" s="324"/>
      <c r="AP1236" s="324"/>
      <c r="AQ1236" s="324"/>
      <c r="BD1236" s="324"/>
      <c r="BE1236" s="324"/>
      <c r="BF1236" s="324"/>
      <c r="BG1236" s="324"/>
      <c r="BH1236" s="324"/>
      <c r="BI1236" s="324"/>
      <c r="BJ1236" s="324"/>
      <c r="BK1236" s="324"/>
      <c r="BL1236" s="324"/>
      <c r="BM1236" s="324"/>
      <c r="BN1236" s="324"/>
      <c r="BO1236" s="324"/>
      <c r="BW1236" s="325"/>
      <c r="BX1236" s="325"/>
      <c r="BY1236" s="325"/>
      <c r="BZ1236" s="325"/>
      <c r="CA1236" s="325"/>
      <c r="CB1236" s="325"/>
      <c r="CC1236" s="325"/>
      <c r="CD1236" s="325"/>
      <c r="CE1236" s="325"/>
      <c r="CF1236" s="325"/>
      <c r="CG1236" s="325"/>
      <c r="CH1236" s="325"/>
    </row>
    <row r="1237" spans="1:86" s="323" customFormat="1" x14ac:dyDescent="0.25">
      <c r="A1237" s="102"/>
      <c r="B1237" s="102"/>
      <c r="C1237" s="102"/>
      <c r="D1237" s="102"/>
      <c r="E1237" s="102"/>
      <c r="F1237" s="102"/>
      <c r="G1237" s="102"/>
      <c r="AH1237" s="324"/>
      <c r="AI1237" s="324"/>
      <c r="AP1237" s="324"/>
      <c r="AQ1237" s="324"/>
      <c r="BD1237" s="324"/>
      <c r="BE1237" s="324"/>
      <c r="BF1237" s="324"/>
      <c r="BG1237" s="324"/>
      <c r="BH1237" s="324"/>
      <c r="BI1237" s="324"/>
      <c r="BJ1237" s="324"/>
      <c r="BK1237" s="324"/>
      <c r="BL1237" s="324"/>
      <c r="BM1237" s="324"/>
      <c r="BN1237" s="324"/>
      <c r="BO1237" s="324"/>
      <c r="BW1237" s="325"/>
      <c r="BX1237" s="325"/>
      <c r="BY1237" s="325"/>
      <c r="BZ1237" s="325"/>
      <c r="CA1237" s="325"/>
      <c r="CB1237" s="325"/>
      <c r="CC1237" s="325"/>
      <c r="CD1237" s="325"/>
      <c r="CE1237" s="325"/>
      <c r="CF1237" s="325"/>
      <c r="CG1237" s="325"/>
      <c r="CH1237" s="325"/>
    </row>
    <row r="1238" spans="1:86" s="323" customFormat="1" x14ac:dyDescent="0.25">
      <c r="A1238" s="102"/>
      <c r="B1238" s="102"/>
      <c r="C1238" s="102"/>
      <c r="D1238" s="102"/>
      <c r="E1238" s="102"/>
      <c r="F1238" s="102"/>
      <c r="G1238" s="102"/>
      <c r="AH1238" s="324"/>
      <c r="AI1238" s="324"/>
      <c r="AP1238" s="324"/>
      <c r="AQ1238" s="324"/>
      <c r="BD1238" s="324"/>
      <c r="BE1238" s="324"/>
      <c r="BF1238" s="324"/>
      <c r="BG1238" s="324"/>
      <c r="BH1238" s="324"/>
      <c r="BI1238" s="324"/>
      <c r="BJ1238" s="324"/>
      <c r="BK1238" s="324"/>
      <c r="BL1238" s="324"/>
      <c r="BM1238" s="324"/>
      <c r="BN1238" s="324"/>
      <c r="BO1238" s="324"/>
      <c r="BW1238" s="325"/>
      <c r="BX1238" s="325"/>
      <c r="BY1238" s="325"/>
      <c r="BZ1238" s="325"/>
      <c r="CA1238" s="325"/>
      <c r="CB1238" s="325"/>
      <c r="CC1238" s="325"/>
      <c r="CD1238" s="325"/>
      <c r="CE1238" s="325"/>
      <c r="CF1238" s="325"/>
      <c r="CG1238" s="325"/>
      <c r="CH1238" s="325"/>
    </row>
    <row r="1239" spans="1:86" s="323" customFormat="1" x14ac:dyDescent="0.25">
      <c r="A1239" s="102"/>
      <c r="B1239" s="102"/>
      <c r="C1239" s="102"/>
      <c r="D1239" s="102"/>
      <c r="E1239" s="102"/>
      <c r="F1239" s="102"/>
      <c r="G1239" s="102"/>
      <c r="AH1239" s="324"/>
      <c r="AI1239" s="324"/>
      <c r="AP1239" s="324"/>
      <c r="AQ1239" s="324"/>
      <c r="BD1239" s="324"/>
      <c r="BE1239" s="324"/>
      <c r="BF1239" s="324"/>
      <c r="BG1239" s="324"/>
      <c r="BH1239" s="324"/>
      <c r="BI1239" s="324"/>
      <c r="BJ1239" s="324"/>
      <c r="BK1239" s="324"/>
      <c r="BL1239" s="324"/>
      <c r="BM1239" s="324"/>
      <c r="BN1239" s="324"/>
      <c r="BO1239" s="324"/>
      <c r="BW1239" s="325"/>
      <c r="BX1239" s="325"/>
      <c r="BY1239" s="325"/>
      <c r="BZ1239" s="325"/>
      <c r="CA1239" s="325"/>
      <c r="CB1239" s="325"/>
      <c r="CC1239" s="325"/>
      <c r="CD1239" s="325"/>
      <c r="CE1239" s="325"/>
      <c r="CF1239" s="325"/>
      <c r="CG1239" s="325"/>
      <c r="CH1239" s="325"/>
    </row>
    <row r="1240" spans="1:86" s="323" customFormat="1" x14ac:dyDescent="0.25">
      <c r="A1240" s="102"/>
      <c r="B1240" s="102"/>
      <c r="C1240" s="102"/>
      <c r="D1240" s="102"/>
      <c r="E1240" s="102"/>
      <c r="F1240" s="102"/>
      <c r="G1240" s="102"/>
      <c r="AH1240" s="324"/>
      <c r="AI1240" s="324"/>
      <c r="AP1240" s="324"/>
      <c r="AQ1240" s="324"/>
      <c r="BD1240" s="324"/>
      <c r="BE1240" s="324"/>
      <c r="BF1240" s="324"/>
      <c r="BG1240" s="324"/>
      <c r="BH1240" s="324"/>
      <c r="BI1240" s="324"/>
      <c r="BJ1240" s="324"/>
      <c r="BK1240" s="324"/>
      <c r="BL1240" s="324"/>
      <c r="BM1240" s="324"/>
      <c r="BN1240" s="324"/>
      <c r="BO1240" s="324"/>
      <c r="BW1240" s="325"/>
      <c r="BX1240" s="325"/>
      <c r="BY1240" s="325"/>
      <c r="BZ1240" s="325"/>
      <c r="CA1240" s="325"/>
      <c r="CB1240" s="325"/>
      <c r="CC1240" s="325"/>
      <c r="CD1240" s="325"/>
      <c r="CE1240" s="325"/>
      <c r="CF1240" s="325"/>
      <c r="CG1240" s="325"/>
      <c r="CH1240" s="325"/>
    </row>
    <row r="1241" spans="1:86" s="323" customFormat="1" x14ac:dyDescent="0.25">
      <c r="A1241" s="102"/>
      <c r="B1241" s="102"/>
      <c r="C1241" s="102"/>
      <c r="D1241" s="102"/>
      <c r="E1241" s="102"/>
      <c r="F1241" s="102"/>
      <c r="G1241" s="102"/>
      <c r="AH1241" s="324"/>
      <c r="AI1241" s="324"/>
      <c r="AP1241" s="324"/>
      <c r="AQ1241" s="324"/>
      <c r="BD1241" s="324"/>
      <c r="BE1241" s="324"/>
      <c r="BF1241" s="324"/>
      <c r="BG1241" s="324"/>
      <c r="BH1241" s="324"/>
      <c r="BI1241" s="324"/>
      <c r="BJ1241" s="324"/>
      <c r="BK1241" s="324"/>
      <c r="BL1241" s="324"/>
      <c r="BM1241" s="324"/>
      <c r="BN1241" s="324"/>
      <c r="BO1241" s="324"/>
      <c r="BW1241" s="325"/>
      <c r="BX1241" s="325"/>
      <c r="BY1241" s="325"/>
      <c r="BZ1241" s="325"/>
      <c r="CA1241" s="325"/>
      <c r="CB1241" s="325"/>
      <c r="CC1241" s="325"/>
      <c r="CD1241" s="325"/>
      <c r="CE1241" s="325"/>
      <c r="CF1241" s="325"/>
      <c r="CG1241" s="325"/>
      <c r="CH1241" s="325"/>
    </row>
    <row r="1242" spans="1:86" s="323" customFormat="1" x14ac:dyDescent="0.25">
      <c r="A1242" s="102"/>
      <c r="B1242" s="102"/>
      <c r="C1242" s="102"/>
      <c r="D1242" s="102"/>
      <c r="E1242" s="102"/>
      <c r="F1242" s="102"/>
      <c r="G1242" s="102"/>
      <c r="AH1242" s="324"/>
      <c r="AI1242" s="324"/>
      <c r="AP1242" s="324"/>
      <c r="AQ1242" s="324"/>
      <c r="BD1242" s="324"/>
      <c r="BE1242" s="324"/>
      <c r="BF1242" s="324"/>
      <c r="BG1242" s="324"/>
      <c r="BH1242" s="324"/>
      <c r="BI1242" s="324"/>
      <c r="BJ1242" s="324"/>
      <c r="BK1242" s="324"/>
      <c r="BL1242" s="324"/>
      <c r="BM1242" s="324"/>
      <c r="BN1242" s="324"/>
      <c r="BO1242" s="324"/>
      <c r="BW1242" s="325"/>
      <c r="BX1242" s="325"/>
      <c r="BY1242" s="325"/>
      <c r="BZ1242" s="325"/>
      <c r="CA1242" s="325"/>
      <c r="CB1242" s="325"/>
      <c r="CC1242" s="325"/>
      <c r="CD1242" s="325"/>
      <c r="CE1242" s="325"/>
      <c r="CF1242" s="325"/>
      <c r="CG1242" s="325"/>
      <c r="CH1242" s="325"/>
    </row>
    <row r="1243" spans="1:86" s="323" customFormat="1" x14ac:dyDescent="0.25">
      <c r="A1243" s="102"/>
      <c r="B1243" s="102"/>
      <c r="C1243" s="102"/>
      <c r="D1243" s="102"/>
      <c r="E1243" s="102"/>
      <c r="F1243" s="102"/>
      <c r="G1243" s="102"/>
      <c r="AH1243" s="324"/>
      <c r="AI1243" s="324"/>
      <c r="AP1243" s="324"/>
      <c r="AQ1243" s="324"/>
      <c r="BD1243" s="324"/>
      <c r="BE1243" s="324"/>
      <c r="BF1243" s="324"/>
      <c r="BG1243" s="324"/>
      <c r="BH1243" s="324"/>
      <c r="BI1243" s="324"/>
      <c r="BJ1243" s="324"/>
      <c r="BK1243" s="324"/>
      <c r="BL1243" s="324"/>
      <c r="BM1243" s="324"/>
      <c r="BN1243" s="324"/>
      <c r="BO1243" s="324"/>
      <c r="BW1243" s="325"/>
      <c r="BX1243" s="325"/>
      <c r="BY1243" s="325"/>
      <c r="BZ1243" s="325"/>
      <c r="CA1243" s="325"/>
      <c r="CB1243" s="325"/>
      <c r="CC1243" s="325"/>
      <c r="CD1243" s="325"/>
      <c r="CE1243" s="325"/>
      <c r="CF1243" s="325"/>
      <c r="CG1243" s="325"/>
      <c r="CH1243" s="325"/>
    </row>
    <row r="1244" spans="1:86" s="323" customFormat="1" x14ac:dyDescent="0.25">
      <c r="A1244" s="102"/>
      <c r="B1244" s="102"/>
      <c r="C1244" s="102"/>
      <c r="D1244" s="102"/>
      <c r="E1244" s="102"/>
      <c r="F1244" s="102"/>
      <c r="G1244" s="102"/>
      <c r="AH1244" s="324"/>
      <c r="AI1244" s="324"/>
      <c r="AP1244" s="324"/>
      <c r="AQ1244" s="324"/>
      <c r="BD1244" s="324"/>
      <c r="BE1244" s="324"/>
      <c r="BF1244" s="324"/>
      <c r="BG1244" s="324"/>
      <c r="BH1244" s="324"/>
      <c r="BI1244" s="324"/>
      <c r="BJ1244" s="324"/>
      <c r="BK1244" s="324"/>
      <c r="BL1244" s="324"/>
      <c r="BM1244" s="324"/>
      <c r="BN1244" s="324"/>
      <c r="BO1244" s="324"/>
      <c r="BW1244" s="325"/>
      <c r="BX1244" s="325"/>
      <c r="BY1244" s="325"/>
      <c r="BZ1244" s="325"/>
      <c r="CA1244" s="325"/>
      <c r="CB1244" s="325"/>
      <c r="CC1244" s="325"/>
      <c r="CD1244" s="325"/>
      <c r="CE1244" s="325"/>
      <c r="CF1244" s="325"/>
      <c r="CG1244" s="325"/>
      <c r="CH1244" s="325"/>
    </row>
    <row r="1245" spans="1:86" s="323" customFormat="1" x14ac:dyDescent="0.25">
      <c r="A1245" s="102"/>
      <c r="B1245" s="102"/>
      <c r="C1245" s="102"/>
      <c r="D1245" s="102"/>
      <c r="E1245" s="102"/>
      <c r="F1245" s="102"/>
      <c r="G1245" s="102"/>
      <c r="AH1245" s="324"/>
      <c r="AI1245" s="324"/>
      <c r="AP1245" s="324"/>
      <c r="AQ1245" s="324"/>
      <c r="BD1245" s="324"/>
      <c r="BE1245" s="324"/>
      <c r="BF1245" s="324"/>
      <c r="BG1245" s="324"/>
      <c r="BH1245" s="324"/>
      <c r="BI1245" s="324"/>
      <c r="BJ1245" s="324"/>
      <c r="BK1245" s="324"/>
      <c r="BL1245" s="324"/>
      <c r="BM1245" s="324"/>
      <c r="BN1245" s="324"/>
      <c r="BO1245" s="324"/>
      <c r="BW1245" s="325"/>
      <c r="BX1245" s="325"/>
      <c r="BY1245" s="325"/>
      <c r="BZ1245" s="325"/>
      <c r="CA1245" s="325"/>
      <c r="CB1245" s="325"/>
      <c r="CC1245" s="325"/>
      <c r="CD1245" s="325"/>
      <c r="CE1245" s="325"/>
      <c r="CF1245" s="325"/>
      <c r="CG1245" s="325"/>
      <c r="CH1245" s="325"/>
    </row>
    <row r="1246" spans="1:86" s="323" customFormat="1" x14ac:dyDescent="0.25">
      <c r="A1246" s="102"/>
      <c r="B1246" s="102"/>
      <c r="C1246" s="102"/>
      <c r="D1246" s="102"/>
      <c r="E1246" s="102"/>
      <c r="F1246" s="102"/>
      <c r="G1246" s="102"/>
      <c r="AH1246" s="324"/>
      <c r="AI1246" s="324"/>
      <c r="AP1246" s="324"/>
      <c r="AQ1246" s="324"/>
      <c r="BD1246" s="324"/>
      <c r="BE1246" s="324"/>
      <c r="BF1246" s="324"/>
      <c r="BG1246" s="324"/>
      <c r="BH1246" s="324"/>
      <c r="BI1246" s="324"/>
      <c r="BJ1246" s="324"/>
      <c r="BK1246" s="324"/>
      <c r="BL1246" s="324"/>
      <c r="BM1246" s="324"/>
      <c r="BN1246" s="324"/>
      <c r="BO1246" s="324"/>
      <c r="BW1246" s="325"/>
      <c r="BX1246" s="325"/>
      <c r="BY1246" s="325"/>
      <c r="BZ1246" s="325"/>
      <c r="CA1246" s="325"/>
      <c r="CB1246" s="325"/>
      <c r="CC1246" s="325"/>
      <c r="CD1246" s="325"/>
      <c r="CE1246" s="325"/>
      <c r="CF1246" s="325"/>
      <c r="CG1246" s="325"/>
      <c r="CH1246" s="325"/>
    </row>
    <row r="1247" spans="1:86" s="323" customFormat="1" x14ac:dyDescent="0.25">
      <c r="A1247" s="102"/>
      <c r="B1247" s="102"/>
      <c r="C1247" s="102"/>
      <c r="D1247" s="102"/>
      <c r="E1247" s="102"/>
      <c r="F1247" s="102"/>
      <c r="G1247" s="102"/>
      <c r="AH1247" s="324"/>
      <c r="AI1247" s="324"/>
      <c r="AP1247" s="324"/>
      <c r="AQ1247" s="324"/>
      <c r="BD1247" s="324"/>
      <c r="BE1247" s="324"/>
      <c r="BF1247" s="324"/>
      <c r="BG1247" s="324"/>
      <c r="BH1247" s="324"/>
      <c r="BI1247" s="324"/>
      <c r="BJ1247" s="324"/>
      <c r="BK1247" s="324"/>
      <c r="BL1247" s="324"/>
      <c r="BM1247" s="324"/>
      <c r="BN1247" s="324"/>
      <c r="BO1247" s="324"/>
      <c r="BW1247" s="325"/>
      <c r="BX1247" s="325"/>
      <c r="BY1247" s="325"/>
      <c r="BZ1247" s="325"/>
      <c r="CA1247" s="325"/>
      <c r="CB1247" s="325"/>
      <c r="CC1247" s="325"/>
      <c r="CD1247" s="325"/>
      <c r="CE1247" s="325"/>
      <c r="CF1247" s="325"/>
      <c r="CG1247" s="325"/>
      <c r="CH1247" s="325"/>
    </row>
    <row r="1248" spans="1:86" s="323" customFormat="1" x14ac:dyDescent="0.25">
      <c r="A1248" s="102"/>
      <c r="B1248" s="102"/>
      <c r="C1248" s="102"/>
      <c r="D1248" s="102"/>
      <c r="E1248" s="102"/>
      <c r="F1248" s="102"/>
      <c r="G1248" s="102"/>
      <c r="AH1248" s="324"/>
      <c r="AI1248" s="324"/>
      <c r="AP1248" s="324"/>
      <c r="AQ1248" s="324"/>
      <c r="BD1248" s="324"/>
      <c r="BE1248" s="324"/>
      <c r="BF1248" s="324"/>
      <c r="BG1248" s="324"/>
      <c r="BH1248" s="324"/>
      <c r="BI1248" s="324"/>
      <c r="BJ1248" s="324"/>
      <c r="BK1248" s="324"/>
      <c r="BL1248" s="324"/>
      <c r="BM1248" s="324"/>
      <c r="BN1248" s="324"/>
      <c r="BO1248" s="324"/>
      <c r="BW1248" s="325"/>
      <c r="BX1248" s="325"/>
      <c r="BY1248" s="325"/>
      <c r="BZ1248" s="325"/>
      <c r="CA1248" s="325"/>
      <c r="CB1248" s="325"/>
      <c r="CC1248" s="325"/>
      <c r="CD1248" s="325"/>
      <c r="CE1248" s="325"/>
      <c r="CF1248" s="325"/>
      <c r="CG1248" s="325"/>
      <c r="CH1248" s="325"/>
    </row>
    <row r="1249" spans="1:86" s="323" customFormat="1" x14ac:dyDescent="0.25">
      <c r="A1249" s="102"/>
      <c r="B1249" s="102"/>
      <c r="C1249" s="102"/>
      <c r="D1249" s="102"/>
      <c r="E1249" s="102"/>
      <c r="F1249" s="102"/>
      <c r="G1249" s="102"/>
      <c r="AH1249" s="324"/>
      <c r="AI1249" s="324"/>
      <c r="AP1249" s="324"/>
      <c r="AQ1249" s="324"/>
      <c r="BD1249" s="324"/>
      <c r="BE1249" s="324"/>
      <c r="BF1249" s="324"/>
      <c r="BG1249" s="324"/>
      <c r="BH1249" s="324"/>
      <c r="BI1249" s="324"/>
      <c r="BJ1249" s="324"/>
      <c r="BK1249" s="324"/>
      <c r="BL1249" s="324"/>
      <c r="BM1249" s="324"/>
      <c r="BN1249" s="324"/>
      <c r="BO1249" s="324"/>
      <c r="BW1249" s="325"/>
      <c r="BX1249" s="325"/>
      <c r="BY1249" s="325"/>
      <c r="BZ1249" s="325"/>
      <c r="CA1249" s="325"/>
      <c r="CB1249" s="325"/>
      <c r="CC1249" s="325"/>
      <c r="CD1249" s="325"/>
      <c r="CE1249" s="325"/>
      <c r="CF1249" s="325"/>
      <c r="CG1249" s="325"/>
      <c r="CH1249" s="325"/>
    </row>
    <row r="1250" spans="1:86" s="323" customFormat="1" x14ac:dyDescent="0.25">
      <c r="A1250" s="102"/>
      <c r="B1250" s="102"/>
      <c r="C1250" s="102"/>
      <c r="D1250" s="102"/>
      <c r="E1250" s="102"/>
      <c r="F1250" s="102"/>
      <c r="G1250" s="102"/>
      <c r="AH1250" s="324"/>
      <c r="AI1250" s="324"/>
      <c r="AP1250" s="324"/>
      <c r="AQ1250" s="324"/>
      <c r="BD1250" s="324"/>
      <c r="BE1250" s="324"/>
      <c r="BF1250" s="324"/>
      <c r="BG1250" s="324"/>
      <c r="BH1250" s="324"/>
      <c r="BI1250" s="324"/>
      <c r="BJ1250" s="324"/>
      <c r="BK1250" s="324"/>
      <c r="BL1250" s="324"/>
      <c r="BM1250" s="324"/>
      <c r="BN1250" s="324"/>
      <c r="BO1250" s="324"/>
      <c r="BW1250" s="325"/>
      <c r="BX1250" s="325"/>
      <c r="BY1250" s="325"/>
      <c r="BZ1250" s="325"/>
      <c r="CA1250" s="325"/>
      <c r="CB1250" s="325"/>
      <c r="CC1250" s="325"/>
      <c r="CD1250" s="325"/>
      <c r="CE1250" s="325"/>
      <c r="CF1250" s="325"/>
      <c r="CG1250" s="325"/>
      <c r="CH1250" s="325"/>
    </row>
    <row r="1251" spans="1:86" s="323" customFormat="1" x14ac:dyDescent="0.25">
      <c r="A1251" s="102"/>
      <c r="B1251" s="102"/>
      <c r="C1251" s="102"/>
      <c r="D1251" s="102"/>
      <c r="E1251" s="102"/>
      <c r="F1251" s="102"/>
      <c r="G1251" s="102"/>
      <c r="AH1251" s="324"/>
      <c r="AI1251" s="324"/>
      <c r="AP1251" s="324"/>
      <c r="AQ1251" s="324"/>
      <c r="BD1251" s="324"/>
      <c r="BE1251" s="324"/>
      <c r="BF1251" s="324"/>
      <c r="BG1251" s="324"/>
      <c r="BH1251" s="324"/>
      <c r="BI1251" s="324"/>
      <c r="BJ1251" s="324"/>
      <c r="BK1251" s="324"/>
      <c r="BL1251" s="324"/>
      <c r="BM1251" s="324"/>
      <c r="BN1251" s="324"/>
      <c r="BO1251" s="324"/>
      <c r="BW1251" s="325"/>
      <c r="BX1251" s="325"/>
      <c r="BY1251" s="325"/>
      <c r="BZ1251" s="325"/>
      <c r="CA1251" s="325"/>
      <c r="CB1251" s="325"/>
      <c r="CC1251" s="325"/>
      <c r="CD1251" s="325"/>
      <c r="CE1251" s="325"/>
      <c r="CF1251" s="325"/>
      <c r="CG1251" s="325"/>
      <c r="CH1251" s="325"/>
    </row>
    <row r="1252" spans="1:86" s="323" customFormat="1" x14ac:dyDescent="0.25">
      <c r="A1252" s="102"/>
      <c r="B1252" s="102"/>
      <c r="C1252" s="102"/>
      <c r="D1252" s="102"/>
      <c r="E1252" s="102"/>
      <c r="F1252" s="102"/>
      <c r="G1252" s="102"/>
      <c r="AH1252" s="324"/>
      <c r="AI1252" s="324"/>
      <c r="AP1252" s="324"/>
      <c r="AQ1252" s="324"/>
      <c r="BD1252" s="324"/>
      <c r="BE1252" s="324"/>
      <c r="BF1252" s="324"/>
      <c r="BG1252" s="324"/>
      <c r="BH1252" s="324"/>
      <c r="BI1252" s="324"/>
      <c r="BJ1252" s="324"/>
      <c r="BK1252" s="324"/>
      <c r="BL1252" s="324"/>
      <c r="BM1252" s="324"/>
      <c r="BN1252" s="324"/>
      <c r="BO1252" s="324"/>
      <c r="BW1252" s="325"/>
      <c r="BX1252" s="325"/>
      <c r="BY1252" s="325"/>
      <c r="BZ1252" s="325"/>
      <c r="CA1252" s="325"/>
      <c r="CB1252" s="325"/>
      <c r="CC1252" s="325"/>
      <c r="CD1252" s="325"/>
      <c r="CE1252" s="325"/>
      <c r="CF1252" s="325"/>
      <c r="CG1252" s="325"/>
      <c r="CH1252" s="325"/>
    </row>
    <row r="1253" spans="1:86" s="323" customFormat="1" x14ac:dyDescent="0.25">
      <c r="A1253" s="102"/>
      <c r="B1253" s="102"/>
      <c r="C1253" s="102"/>
      <c r="D1253" s="102"/>
      <c r="E1253" s="102"/>
      <c r="F1253" s="102"/>
      <c r="G1253" s="102"/>
      <c r="AH1253" s="324"/>
      <c r="AI1253" s="324"/>
      <c r="AP1253" s="324"/>
      <c r="AQ1253" s="324"/>
      <c r="BD1253" s="324"/>
      <c r="BE1253" s="324"/>
      <c r="BF1253" s="324"/>
      <c r="BG1253" s="324"/>
      <c r="BH1253" s="324"/>
      <c r="BI1253" s="324"/>
      <c r="BJ1253" s="324"/>
      <c r="BK1253" s="324"/>
      <c r="BL1253" s="324"/>
      <c r="BM1253" s="324"/>
      <c r="BN1253" s="324"/>
      <c r="BO1253" s="324"/>
      <c r="BW1253" s="325"/>
      <c r="BX1253" s="325"/>
      <c r="BY1253" s="325"/>
      <c r="BZ1253" s="325"/>
      <c r="CA1253" s="325"/>
      <c r="CB1253" s="325"/>
      <c r="CC1253" s="325"/>
      <c r="CD1253" s="325"/>
      <c r="CE1253" s="325"/>
      <c r="CF1253" s="325"/>
      <c r="CG1253" s="325"/>
      <c r="CH1253" s="325"/>
    </row>
    <row r="1254" spans="1:86" s="323" customFormat="1" x14ac:dyDescent="0.25">
      <c r="A1254" s="102"/>
      <c r="B1254" s="102"/>
      <c r="C1254" s="102"/>
      <c r="D1254" s="102"/>
      <c r="E1254" s="102"/>
      <c r="F1254" s="102"/>
      <c r="G1254" s="102"/>
      <c r="AH1254" s="324"/>
      <c r="AI1254" s="324"/>
      <c r="AP1254" s="324"/>
      <c r="AQ1254" s="324"/>
      <c r="BD1254" s="324"/>
      <c r="BE1254" s="324"/>
      <c r="BF1254" s="324"/>
      <c r="BG1254" s="324"/>
      <c r="BH1254" s="324"/>
      <c r="BI1254" s="324"/>
      <c r="BJ1254" s="324"/>
      <c r="BK1254" s="324"/>
      <c r="BL1254" s="324"/>
      <c r="BM1254" s="324"/>
      <c r="BN1254" s="324"/>
      <c r="BO1254" s="324"/>
      <c r="BW1254" s="325"/>
      <c r="BX1254" s="325"/>
      <c r="BY1254" s="325"/>
      <c r="BZ1254" s="325"/>
      <c r="CA1254" s="325"/>
      <c r="CB1254" s="325"/>
      <c r="CC1254" s="325"/>
      <c r="CD1254" s="325"/>
      <c r="CE1254" s="325"/>
      <c r="CF1254" s="325"/>
      <c r="CG1254" s="325"/>
      <c r="CH1254" s="325"/>
    </row>
    <row r="1255" spans="1:86" s="323" customFormat="1" x14ac:dyDescent="0.25">
      <c r="A1255" s="102"/>
      <c r="B1255" s="102"/>
      <c r="C1255" s="102"/>
      <c r="D1255" s="102"/>
      <c r="E1255" s="102"/>
      <c r="F1255" s="102"/>
      <c r="G1255" s="102"/>
      <c r="AH1255" s="324"/>
      <c r="AI1255" s="324"/>
      <c r="AP1255" s="324"/>
      <c r="AQ1255" s="324"/>
      <c r="BD1255" s="324"/>
      <c r="BE1255" s="324"/>
      <c r="BF1255" s="324"/>
      <c r="BG1255" s="324"/>
      <c r="BH1255" s="324"/>
      <c r="BI1255" s="324"/>
      <c r="BJ1255" s="324"/>
      <c r="BK1255" s="324"/>
      <c r="BL1255" s="324"/>
      <c r="BM1255" s="324"/>
      <c r="BN1255" s="324"/>
      <c r="BO1255" s="324"/>
      <c r="BW1255" s="325"/>
      <c r="BX1255" s="325"/>
      <c r="BY1255" s="325"/>
      <c r="BZ1255" s="325"/>
      <c r="CA1255" s="325"/>
      <c r="CB1255" s="325"/>
      <c r="CC1255" s="325"/>
      <c r="CD1255" s="325"/>
      <c r="CE1255" s="325"/>
      <c r="CF1255" s="325"/>
      <c r="CG1255" s="325"/>
      <c r="CH1255" s="325"/>
    </row>
    <row r="1256" spans="1:86" s="323" customFormat="1" x14ac:dyDescent="0.25">
      <c r="A1256" s="102"/>
      <c r="B1256" s="102"/>
      <c r="C1256" s="102"/>
      <c r="D1256" s="102"/>
      <c r="E1256" s="102"/>
      <c r="F1256" s="102"/>
      <c r="G1256" s="102"/>
      <c r="AH1256" s="324"/>
      <c r="AI1256" s="324"/>
      <c r="AP1256" s="324"/>
      <c r="AQ1256" s="324"/>
      <c r="BD1256" s="324"/>
      <c r="BE1256" s="324"/>
      <c r="BF1256" s="324"/>
      <c r="BG1256" s="324"/>
      <c r="BH1256" s="324"/>
      <c r="BI1256" s="324"/>
      <c r="BJ1256" s="324"/>
      <c r="BK1256" s="324"/>
      <c r="BL1256" s="324"/>
      <c r="BM1256" s="324"/>
      <c r="BN1256" s="324"/>
      <c r="BO1256" s="324"/>
      <c r="BW1256" s="325"/>
      <c r="BX1256" s="325"/>
      <c r="BY1256" s="325"/>
      <c r="BZ1256" s="325"/>
      <c r="CA1256" s="325"/>
      <c r="CB1256" s="325"/>
      <c r="CC1256" s="325"/>
      <c r="CD1256" s="325"/>
      <c r="CE1256" s="325"/>
      <c r="CF1256" s="325"/>
      <c r="CG1256" s="325"/>
      <c r="CH1256" s="325"/>
    </row>
    <row r="1257" spans="1:86" s="323" customFormat="1" x14ac:dyDescent="0.25">
      <c r="A1257" s="102"/>
      <c r="B1257" s="102"/>
      <c r="C1257" s="102"/>
      <c r="D1257" s="102"/>
      <c r="E1257" s="102"/>
      <c r="F1257" s="102"/>
      <c r="G1257" s="102"/>
      <c r="AH1257" s="324"/>
      <c r="AI1257" s="324"/>
      <c r="AP1257" s="324"/>
      <c r="AQ1257" s="324"/>
      <c r="BD1257" s="324"/>
      <c r="BE1257" s="324"/>
      <c r="BF1257" s="324"/>
      <c r="BG1257" s="324"/>
      <c r="BH1257" s="324"/>
      <c r="BI1257" s="324"/>
      <c r="BJ1257" s="324"/>
      <c r="BK1257" s="324"/>
      <c r="BL1257" s="324"/>
      <c r="BM1257" s="324"/>
      <c r="BN1257" s="324"/>
      <c r="BO1257" s="324"/>
      <c r="BW1257" s="325"/>
      <c r="BX1257" s="325"/>
      <c r="BY1257" s="325"/>
      <c r="BZ1257" s="325"/>
      <c r="CA1257" s="325"/>
      <c r="CB1257" s="325"/>
      <c r="CC1257" s="325"/>
      <c r="CD1257" s="325"/>
      <c r="CE1257" s="325"/>
      <c r="CF1257" s="325"/>
      <c r="CG1257" s="325"/>
      <c r="CH1257" s="325"/>
    </row>
    <row r="1258" spans="1:86" s="323" customFormat="1" x14ac:dyDescent="0.25">
      <c r="A1258" s="102"/>
      <c r="B1258" s="102"/>
      <c r="C1258" s="102"/>
      <c r="D1258" s="102"/>
      <c r="E1258" s="102"/>
      <c r="F1258" s="102"/>
      <c r="G1258" s="102"/>
      <c r="AH1258" s="324"/>
      <c r="AI1258" s="324"/>
      <c r="AP1258" s="324"/>
      <c r="AQ1258" s="324"/>
      <c r="BD1258" s="324"/>
      <c r="BE1258" s="324"/>
      <c r="BF1258" s="324"/>
      <c r="BG1258" s="324"/>
      <c r="BH1258" s="324"/>
      <c r="BI1258" s="324"/>
      <c r="BJ1258" s="324"/>
      <c r="BK1258" s="324"/>
      <c r="BL1258" s="324"/>
      <c r="BM1258" s="324"/>
      <c r="BN1258" s="324"/>
      <c r="BO1258" s="324"/>
      <c r="BW1258" s="325"/>
      <c r="BX1258" s="325"/>
      <c r="BY1258" s="325"/>
      <c r="BZ1258" s="325"/>
      <c r="CA1258" s="325"/>
      <c r="CB1258" s="325"/>
      <c r="CC1258" s="325"/>
      <c r="CD1258" s="325"/>
      <c r="CE1258" s="325"/>
      <c r="CF1258" s="325"/>
      <c r="CG1258" s="325"/>
      <c r="CH1258" s="325"/>
    </row>
    <row r="1259" spans="1:86" s="323" customFormat="1" x14ac:dyDescent="0.25">
      <c r="A1259" s="102"/>
      <c r="B1259" s="102"/>
      <c r="C1259" s="102"/>
      <c r="D1259" s="102"/>
      <c r="E1259" s="102"/>
      <c r="F1259" s="102"/>
      <c r="G1259" s="102"/>
      <c r="AH1259" s="324"/>
      <c r="AI1259" s="324"/>
      <c r="AP1259" s="324"/>
      <c r="AQ1259" s="324"/>
      <c r="BD1259" s="324"/>
      <c r="BE1259" s="324"/>
      <c r="BF1259" s="324"/>
      <c r="BG1259" s="324"/>
      <c r="BH1259" s="324"/>
      <c r="BI1259" s="324"/>
      <c r="BJ1259" s="324"/>
      <c r="BK1259" s="324"/>
      <c r="BL1259" s="324"/>
      <c r="BM1259" s="324"/>
      <c r="BN1259" s="324"/>
      <c r="BO1259" s="324"/>
      <c r="BW1259" s="325"/>
      <c r="BX1259" s="325"/>
      <c r="BY1259" s="325"/>
      <c r="BZ1259" s="325"/>
      <c r="CA1259" s="325"/>
      <c r="CB1259" s="325"/>
      <c r="CC1259" s="325"/>
      <c r="CD1259" s="325"/>
      <c r="CE1259" s="325"/>
      <c r="CF1259" s="325"/>
      <c r="CG1259" s="325"/>
      <c r="CH1259" s="325"/>
    </row>
    <row r="1260" spans="1:86" s="323" customFormat="1" x14ac:dyDescent="0.25">
      <c r="A1260" s="102"/>
      <c r="B1260" s="102"/>
      <c r="C1260" s="102"/>
      <c r="D1260" s="102"/>
      <c r="E1260" s="102"/>
      <c r="F1260" s="102"/>
      <c r="G1260" s="102"/>
      <c r="AH1260" s="324"/>
      <c r="AI1260" s="324"/>
      <c r="AP1260" s="324"/>
      <c r="AQ1260" s="324"/>
      <c r="BD1260" s="324"/>
      <c r="BE1260" s="324"/>
      <c r="BF1260" s="324"/>
      <c r="BG1260" s="324"/>
      <c r="BH1260" s="324"/>
      <c r="BI1260" s="324"/>
      <c r="BJ1260" s="324"/>
      <c r="BK1260" s="324"/>
      <c r="BL1260" s="324"/>
      <c r="BM1260" s="324"/>
      <c r="BN1260" s="324"/>
      <c r="BO1260" s="324"/>
      <c r="BW1260" s="325"/>
      <c r="BX1260" s="325"/>
      <c r="BY1260" s="325"/>
      <c r="BZ1260" s="325"/>
      <c r="CA1260" s="325"/>
      <c r="CB1260" s="325"/>
      <c r="CC1260" s="325"/>
      <c r="CD1260" s="325"/>
      <c r="CE1260" s="325"/>
      <c r="CF1260" s="325"/>
      <c r="CG1260" s="325"/>
      <c r="CH1260" s="325"/>
    </row>
    <row r="1261" spans="1:86" s="323" customFormat="1" x14ac:dyDescent="0.25">
      <c r="A1261" s="102"/>
      <c r="B1261" s="102"/>
      <c r="C1261" s="102"/>
      <c r="D1261" s="102"/>
      <c r="E1261" s="102"/>
      <c r="F1261" s="102"/>
      <c r="G1261" s="102"/>
      <c r="AH1261" s="324"/>
      <c r="AI1261" s="324"/>
      <c r="AP1261" s="324"/>
      <c r="AQ1261" s="324"/>
      <c r="BD1261" s="324"/>
      <c r="BE1261" s="324"/>
      <c r="BF1261" s="324"/>
      <c r="BG1261" s="324"/>
      <c r="BH1261" s="324"/>
      <c r="BI1261" s="324"/>
      <c r="BJ1261" s="324"/>
      <c r="BK1261" s="324"/>
      <c r="BL1261" s="324"/>
      <c r="BM1261" s="324"/>
      <c r="BN1261" s="324"/>
      <c r="BO1261" s="324"/>
      <c r="BW1261" s="325"/>
      <c r="BX1261" s="325"/>
      <c r="BY1261" s="325"/>
      <c r="BZ1261" s="325"/>
      <c r="CA1261" s="325"/>
      <c r="CB1261" s="325"/>
      <c r="CC1261" s="325"/>
      <c r="CD1261" s="325"/>
      <c r="CE1261" s="325"/>
      <c r="CF1261" s="325"/>
      <c r="CG1261" s="325"/>
      <c r="CH1261" s="325"/>
    </row>
    <row r="1262" spans="1:86" s="323" customFormat="1" x14ac:dyDescent="0.25">
      <c r="A1262" s="102"/>
      <c r="B1262" s="102"/>
      <c r="C1262" s="102"/>
      <c r="D1262" s="102"/>
      <c r="E1262" s="102"/>
      <c r="F1262" s="102"/>
      <c r="G1262" s="102"/>
      <c r="AH1262" s="324"/>
      <c r="AI1262" s="324"/>
      <c r="AP1262" s="324"/>
      <c r="AQ1262" s="324"/>
      <c r="BD1262" s="324"/>
      <c r="BE1262" s="324"/>
      <c r="BF1262" s="324"/>
      <c r="BG1262" s="324"/>
      <c r="BH1262" s="324"/>
      <c r="BI1262" s="324"/>
      <c r="BJ1262" s="324"/>
      <c r="BK1262" s="324"/>
      <c r="BL1262" s="324"/>
      <c r="BM1262" s="324"/>
      <c r="BN1262" s="324"/>
      <c r="BO1262" s="324"/>
      <c r="BW1262" s="325"/>
      <c r="BX1262" s="325"/>
      <c r="BY1262" s="325"/>
      <c r="BZ1262" s="325"/>
      <c r="CA1262" s="325"/>
      <c r="CB1262" s="325"/>
      <c r="CC1262" s="325"/>
      <c r="CD1262" s="325"/>
      <c r="CE1262" s="325"/>
      <c r="CF1262" s="325"/>
      <c r="CG1262" s="325"/>
      <c r="CH1262" s="325"/>
    </row>
    <row r="1263" spans="1:86" s="323" customFormat="1" x14ac:dyDescent="0.25">
      <c r="A1263" s="102"/>
      <c r="B1263" s="102"/>
      <c r="C1263" s="102"/>
      <c r="D1263" s="102"/>
      <c r="E1263" s="102"/>
      <c r="F1263" s="102"/>
      <c r="G1263" s="102"/>
      <c r="AH1263" s="324"/>
      <c r="AI1263" s="324"/>
      <c r="AP1263" s="324"/>
      <c r="AQ1263" s="324"/>
      <c r="BD1263" s="324"/>
      <c r="BE1263" s="324"/>
      <c r="BF1263" s="324"/>
      <c r="BG1263" s="324"/>
      <c r="BH1263" s="324"/>
      <c r="BI1263" s="324"/>
      <c r="BJ1263" s="324"/>
      <c r="BK1263" s="324"/>
      <c r="BL1263" s="324"/>
      <c r="BM1263" s="324"/>
      <c r="BN1263" s="324"/>
      <c r="BO1263" s="324"/>
      <c r="BW1263" s="325"/>
      <c r="BX1263" s="325"/>
      <c r="BY1263" s="325"/>
      <c r="BZ1263" s="325"/>
      <c r="CA1263" s="325"/>
      <c r="CB1263" s="325"/>
      <c r="CC1263" s="325"/>
      <c r="CD1263" s="325"/>
      <c r="CE1263" s="325"/>
      <c r="CF1263" s="325"/>
      <c r="CG1263" s="325"/>
      <c r="CH1263" s="325"/>
    </row>
    <row r="1264" spans="1:86" s="323" customFormat="1" x14ac:dyDescent="0.25">
      <c r="A1264" s="102"/>
      <c r="B1264" s="102"/>
      <c r="C1264" s="102"/>
      <c r="D1264" s="102"/>
      <c r="E1264" s="102"/>
      <c r="F1264" s="102"/>
      <c r="G1264" s="102"/>
      <c r="AH1264" s="324"/>
      <c r="AI1264" s="324"/>
      <c r="AP1264" s="324"/>
      <c r="AQ1264" s="324"/>
      <c r="BD1264" s="324"/>
      <c r="BE1264" s="324"/>
      <c r="BF1264" s="324"/>
      <c r="BG1264" s="324"/>
      <c r="BH1264" s="324"/>
      <c r="BI1264" s="324"/>
      <c r="BJ1264" s="324"/>
      <c r="BK1264" s="324"/>
      <c r="BL1264" s="324"/>
      <c r="BM1264" s="324"/>
      <c r="BN1264" s="324"/>
      <c r="BO1264" s="324"/>
      <c r="BW1264" s="325"/>
      <c r="BX1264" s="325"/>
      <c r="BY1264" s="325"/>
      <c r="BZ1264" s="325"/>
      <c r="CA1264" s="325"/>
      <c r="CB1264" s="325"/>
      <c r="CC1264" s="325"/>
      <c r="CD1264" s="325"/>
      <c r="CE1264" s="325"/>
      <c r="CF1264" s="325"/>
      <c r="CG1264" s="325"/>
      <c r="CH1264" s="325"/>
    </row>
    <row r="1265" spans="1:86" s="323" customFormat="1" x14ac:dyDescent="0.25">
      <c r="A1265" s="102"/>
      <c r="B1265" s="102"/>
      <c r="C1265" s="102"/>
      <c r="D1265" s="102"/>
      <c r="E1265" s="102"/>
      <c r="F1265" s="102"/>
      <c r="G1265" s="102"/>
      <c r="AH1265" s="324"/>
      <c r="AI1265" s="324"/>
      <c r="AP1265" s="324"/>
      <c r="AQ1265" s="324"/>
      <c r="BD1265" s="324"/>
      <c r="BE1265" s="324"/>
      <c r="BF1265" s="324"/>
      <c r="BG1265" s="324"/>
      <c r="BH1265" s="324"/>
      <c r="BI1265" s="324"/>
      <c r="BJ1265" s="324"/>
      <c r="BK1265" s="324"/>
      <c r="BL1265" s="324"/>
      <c r="BM1265" s="324"/>
      <c r="BN1265" s="324"/>
      <c r="BO1265" s="324"/>
      <c r="BW1265" s="325"/>
      <c r="BX1265" s="325"/>
      <c r="BY1265" s="325"/>
      <c r="BZ1265" s="325"/>
      <c r="CA1265" s="325"/>
      <c r="CB1265" s="325"/>
      <c r="CC1265" s="325"/>
      <c r="CD1265" s="325"/>
      <c r="CE1265" s="325"/>
      <c r="CF1265" s="325"/>
      <c r="CG1265" s="325"/>
      <c r="CH1265" s="325"/>
    </row>
    <row r="1266" spans="1:86" s="323" customFormat="1" x14ac:dyDescent="0.25">
      <c r="A1266" s="102"/>
      <c r="B1266" s="102"/>
      <c r="C1266" s="102"/>
      <c r="D1266" s="102"/>
      <c r="E1266" s="102"/>
      <c r="F1266" s="102"/>
      <c r="G1266" s="102"/>
      <c r="AH1266" s="324"/>
      <c r="AI1266" s="324"/>
      <c r="AP1266" s="324"/>
      <c r="AQ1266" s="324"/>
      <c r="BD1266" s="324"/>
      <c r="BE1266" s="324"/>
      <c r="BF1266" s="324"/>
      <c r="BG1266" s="324"/>
      <c r="BH1266" s="324"/>
      <c r="BI1266" s="324"/>
      <c r="BJ1266" s="324"/>
      <c r="BK1266" s="324"/>
      <c r="BL1266" s="324"/>
      <c r="BM1266" s="324"/>
      <c r="BN1266" s="324"/>
      <c r="BO1266" s="324"/>
      <c r="BW1266" s="325"/>
      <c r="BX1266" s="325"/>
      <c r="BY1266" s="325"/>
      <c r="BZ1266" s="325"/>
      <c r="CA1266" s="325"/>
      <c r="CB1266" s="325"/>
      <c r="CC1266" s="325"/>
      <c r="CD1266" s="325"/>
      <c r="CE1266" s="325"/>
      <c r="CF1266" s="325"/>
      <c r="CG1266" s="325"/>
      <c r="CH1266" s="325"/>
    </row>
    <row r="1267" spans="1:86" s="323" customFormat="1" x14ac:dyDescent="0.25">
      <c r="A1267" s="102"/>
      <c r="B1267" s="102"/>
      <c r="C1267" s="102"/>
      <c r="D1267" s="102"/>
      <c r="E1267" s="102"/>
      <c r="F1267" s="102"/>
      <c r="G1267" s="102"/>
      <c r="AH1267" s="324"/>
      <c r="AI1267" s="324"/>
      <c r="AP1267" s="324"/>
      <c r="AQ1267" s="324"/>
      <c r="BD1267" s="324"/>
      <c r="BE1267" s="324"/>
      <c r="BF1267" s="324"/>
      <c r="BG1267" s="324"/>
      <c r="BH1267" s="324"/>
      <c r="BI1267" s="324"/>
      <c r="BJ1267" s="324"/>
      <c r="BK1267" s="324"/>
      <c r="BL1267" s="324"/>
      <c r="BM1267" s="324"/>
      <c r="BN1267" s="324"/>
      <c r="BO1267" s="324"/>
      <c r="BW1267" s="325"/>
      <c r="BX1267" s="325"/>
      <c r="BY1267" s="325"/>
      <c r="BZ1267" s="325"/>
      <c r="CA1267" s="325"/>
      <c r="CB1267" s="325"/>
      <c r="CC1267" s="325"/>
      <c r="CD1267" s="325"/>
      <c r="CE1267" s="325"/>
      <c r="CF1267" s="325"/>
      <c r="CG1267" s="325"/>
      <c r="CH1267" s="325"/>
    </row>
    <row r="1268" spans="1:86" s="323" customFormat="1" x14ac:dyDescent="0.25">
      <c r="A1268" s="102"/>
      <c r="B1268" s="102"/>
      <c r="C1268" s="102"/>
      <c r="D1268" s="102"/>
      <c r="E1268" s="102"/>
      <c r="F1268" s="102"/>
      <c r="G1268" s="102"/>
      <c r="AH1268" s="324"/>
      <c r="AI1268" s="324"/>
      <c r="AP1268" s="324"/>
      <c r="AQ1268" s="324"/>
      <c r="BD1268" s="324"/>
      <c r="BE1268" s="324"/>
      <c r="BF1268" s="324"/>
      <c r="BG1268" s="324"/>
      <c r="BH1268" s="324"/>
      <c r="BI1268" s="324"/>
      <c r="BJ1268" s="324"/>
      <c r="BK1268" s="324"/>
      <c r="BL1268" s="324"/>
      <c r="BM1268" s="324"/>
      <c r="BN1268" s="324"/>
      <c r="BO1268" s="324"/>
      <c r="BW1268" s="325"/>
      <c r="BX1268" s="325"/>
      <c r="BY1268" s="325"/>
      <c r="BZ1268" s="325"/>
      <c r="CA1268" s="325"/>
      <c r="CB1268" s="325"/>
      <c r="CC1268" s="325"/>
      <c r="CD1268" s="325"/>
      <c r="CE1268" s="325"/>
      <c r="CF1268" s="325"/>
      <c r="CG1268" s="325"/>
      <c r="CH1268" s="325"/>
    </row>
    <row r="1269" spans="1:86" s="323" customFormat="1" x14ac:dyDescent="0.25">
      <c r="A1269" s="102"/>
      <c r="B1269" s="102"/>
      <c r="C1269" s="102"/>
      <c r="D1269" s="102"/>
      <c r="E1269" s="102"/>
      <c r="F1269" s="102"/>
      <c r="G1269" s="102"/>
      <c r="AH1269" s="324"/>
      <c r="AI1269" s="324"/>
      <c r="AP1269" s="324"/>
      <c r="AQ1269" s="324"/>
      <c r="BD1269" s="324"/>
      <c r="BE1269" s="324"/>
      <c r="BF1269" s="324"/>
      <c r="BG1269" s="324"/>
      <c r="BH1269" s="324"/>
      <c r="BI1269" s="324"/>
      <c r="BJ1269" s="324"/>
      <c r="BK1269" s="324"/>
      <c r="BL1269" s="324"/>
      <c r="BM1269" s="324"/>
      <c r="BN1269" s="324"/>
      <c r="BO1269" s="324"/>
      <c r="BW1269" s="325"/>
      <c r="BX1269" s="325"/>
      <c r="BY1269" s="325"/>
      <c r="BZ1269" s="325"/>
      <c r="CA1269" s="325"/>
      <c r="CB1269" s="325"/>
      <c r="CC1269" s="325"/>
      <c r="CD1269" s="325"/>
      <c r="CE1269" s="325"/>
      <c r="CF1269" s="325"/>
      <c r="CG1269" s="325"/>
      <c r="CH1269" s="325"/>
    </row>
    <row r="1270" spans="1:86" s="323" customFormat="1" x14ac:dyDescent="0.25">
      <c r="A1270" s="102"/>
      <c r="B1270" s="102"/>
      <c r="C1270" s="102"/>
      <c r="D1270" s="102"/>
      <c r="E1270" s="102"/>
      <c r="F1270" s="102"/>
      <c r="G1270" s="102"/>
      <c r="AH1270" s="324"/>
      <c r="AI1270" s="324"/>
      <c r="AP1270" s="324"/>
      <c r="AQ1270" s="324"/>
      <c r="BD1270" s="324"/>
      <c r="BE1270" s="324"/>
      <c r="BF1270" s="324"/>
      <c r="BG1270" s="324"/>
      <c r="BH1270" s="324"/>
      <c r="BI1270" s="324"/>
      <c r="BJ1270" s="324"/>
      <c r="BK1270" s="324"/>
      <c r="BL1270" s="324"/>
      <c r="BM1270" s="324"/>
      <c r="BN1270" s="324"/>
      <c r="BO1270" s="324"/>
      <c r="BW1270" s="325"/>
      <c r="BX1270" s="325"/>
      <c r="BY1270" s="325"/>
      <c r="BZ1270" s="325"/>
      <c r="CA1270" s="325"/>
      <c r="CB1270" s="325"/>
      <c r="CC1270" s="325"/>
      <c r="CD1270" s="325"/>
      <c r="CE1270" s="325"/>
      <c r="CF1270" s="325"/>
      <c r="CG1270" s="325"/>
      <c r="CH1270" s="325"/>
    </row>
    <row r="1271" spans="1:86" s="323" customFormat="1" x14ac:dyDescent="0.25">
      <c r="A1271" s="102"/>
      <c r="B1271" s="102"/>
      <c r="C1271" s="102"/>
      <c r="D1271" s="102"/>
      <c r="E1271" s="102"/>
      <c r="F1271" s="102"/>
      <c r="G1271" s="102"/>
      <c r="AH1271" s="324"/>
      <c r="AI1271" s="324"/>
      <c r="AP1271" s="324"/>
      <c r="AQ1271" s="324"/>
      <c r="BD1271" s="324"/>
      <c r="BE1271" s="324"/>
      <c r="BF1271" s="324"/>
      <c r="BG1271" s="324"/>
      <c r="BH1271" s="324"/>
      <c r="BI1271" s="324"/>
      <c r="BJ1271" s="324"/>
      <c r="BK1271" s="324"/>
      <c r="BL1271" s="324"/>
      <c r="BM1271" s="324"/>
      <c r="BN1271" s="324"/>
      <c r="BO1271" s="324"/>
      <c r="BW1271" s="325"/>
      <c r="BX1271" s="325"/>
      <c r="BY1271" s="325"/>
      <c r="BZ1271" s="325"/>
      <c r="CA1271" s="325"/>
      <c r="CB1271" s="325"/>
      <c r="CC1271" s="325"/>
      <c r="CD1271" s="325"/>
      <c r="CE1271" s="325"/>
      <c r="CF1271" s="325"/>
      <c r="CG1271" s="325"/>
      <c r="CH1271" s="325"/>
    </row>
    <row r="1272" spans="1:86" s="323" customFormat="1" x14ac:dyDescent="0.25">
      <c r="A1272" s="102"/>
      <c r="B1272" s="102"/>
      <c r="C1272" s="102"/>
      <c r="D1272" s="102"/>
      <c r="E1272" s="102"/>
      <c r="F1272" s="102"/>
      <c r="G1272" s="102"/>
      <c r="AH1272" s="324"/>
      <c r="AI1272" s="324"/>
      <c r="AP1272" s="324"/>
      <c r="AQ1272" s="324"/>
      <c r="BD1272" s="324"/>
      <c r="BE1272" s="324"/>
      <c r="BF1272" s="324"/>
      <c r="BG1272" s="324"/>
      <c r="BH1272" s="324"/>
      <c r="BI1272" s="324"/>
      <c r="BJ1272" s="324"/>
      <c r="BK1272" s="324"/>
      <c r="BL1272" s="324"/>
      <c r="BM1272" s="324"/>
      <c r="BN1272" s="324"/>
      <c r="BO1272" s="324"/>
      <c r="BW1272" s="325"/>
      <c r="BX1272" s="325"/>
      <c r="BY1272" s="325"/>
      <c r="BZ1272" s="325"/>
      <c r="CA1272" s="325"/>
      <c r="CB1272" s="325"/>
      <c r="CC1272" s="325"/>
      <c r="CD1272" s="325"/>
      <c r="CE1272" s="325"/>
      <c r="CF1272" s="325"/>
      <c r="CG1272" s="325"/>
      <c r="CH1272" s="325"/>
    </row>
    <row r="1273" spans="1:86" s="323" customFormat="1" x14ac:dyDescent="0.25">
      <c r="A1273" s="102"/>
      <c r="B1273" s="102"/>
      <c r="C1273" s="102"/>
      <c r="D1273" s="102"/>
      <c r="E1273" s="102"/>
      <c r="F1273" s="102"/>
      <c r="G1273" s="102"/>
      <c r="AH1273" s="324"/>
      <c r="AI1273" s="324"/>
      <c r="AP1273" s="324"/>
      <c r="AQ1273" s="324"/>
      <c r="BD1273" s="324"/>
      <c r="BE1273" s="324"/>
      <c r="BF1273" s="324"/>
      <c r="BG1273" s="324"/>
      <c r="BH1273" s="324"/>
      <c r="BI1273" s="324"/>
      <c r="BJ1273" s="324"/>
      <c r="BK1273" s="324"/>
      <c r="BL1273" s="324"/>
      <c r="BM1273" s="324"/>
      <c r="BN1273" s="324"/>
      <c r="BO1273" s="324"/>
      <c r="BW1273" s="325"/>
      <c r="BX1273" s="325"/>
      <c r="BY1273" s="325"/>
      <c r="BZ1273" s="325"/>
      <c r="CA1273" s="325"/>
      <c r="CB1273" s="325"/>
      <c r="CC1273" s="325"/>
      <c r="CD1273" s="325"/>
      <c r="CE1273" s="325"/>
      <c r="CF1273" s="325"/>
      <c r="CG1273" s="325"/>
      <c r="CH1273" s="325"/>
    </row>
    <row r="1274" spans="1:86" s="323" customFormat="1" x14ac:dyDescent="0.25">
      <c r="A1274" s="102"/>
      <c r="B1274" s="102"/>
      <c r="C1274" s="102"/>
      <c r="D1274" s="102"/>
      <c r="E1274" s="102"/>
      <c r="F1274" s="102"/>
      <c r="G1274" s="102"/>
      <c r="AH1274" s="324"/>
      <c r="AI1274" s="324"/>
      <c r="AP1274" s="324"/>
      <c r="AQ1274" s="324"/>
      <c r="BD1274" s="324"/>
      <c r="BE1274" s="324"/>
      <c r="BF1274" s="324"/>
      <c r="BG1274" s="324"/>
      <c r="BH1274" s="324"/>
      <c r="BI1274" s="324"/>
      <c r="BJ1274" s="324"/>
      <c r="BK1274" s="324"/>
      <c r="BL1274" s="324"/>
      <c r="BM1274" s="324"/>
      <c r="BN1274" s="324"/>
      <c r="BO1274" s="324"/>
      <c r="BW1274" s="325"/>
      <c r="BX1274" s="325"/>
      <c r="BY1274" s="325"/>
      <c r="BZ1274" s="325"/>
      <c r="CA1274" s="325"/>
      <c r="CB1274" s="325"/>
      <c r="CC1274" s="325"/>
      <c r="CD1274" s="325"/>
      <c r="CE1274" s="325"/>
      <c r="CF1274" s="325"/>
      <c r="CG1274" s="325"/>
      <c r="CH1274" s="325"/>
    </row>
    <row r="1275" spans="1:86" s="323" customFormat="1" x14ac:dyDescent="0.25">
      <c r="A1275" s="102"/>
      <c r="B1275" s="102"/>
      <c r="C1275" s="102"/>
      <c r="D1275" s="102"/>
      <c r="E1275" s="102"/>
      <c r="F1275" s="102"/>
      <c r="G1275" s="102"/>
      <c r="AH1275" s="324"/>
      <c r="AI1275" s="324"/>
      <c r="AP1275" s="324"/>
      <c r="AQ1275" s="324"/>
      <c r="BD1275" s="324"/>
      <c r="BE1275" s="324"/>
      <c r="BF1275" s="324"/>
      <c r="BG1275" s="324"/>
      <c r="BH1275" s="324"/>
      <c r="BI1275" s="324"/>
      <c r="BJ1275" s="324"/>
      <c r="BK1275" s="324"/>
      <c r="BL1275" s="324"/>
      <c r="BM1275" s="324"/>
      <c r="BN1275" s="324"/>
      <c r="BO1275" s="324"/>
      <c r="BW1275" s="325"/>
      <c r="BX1275" s="325"/>
      <c r="BY1275" s="325"/>
      <c r="BZ1275" s="325"/>
      <c r="CA1275" s="325"/>
      <c r="CB1275" s="325"/>
      <c r="CC1275" s="325"/>
      <c r="CD1275" s="325"/>
      <c r="CE1275" s="325"/>
      <c r="CF1275" s="325"/>
      <c r="CG1275" s="325"/>
      <c r="CH1275" s="325"/>
    </row>
    <row r="1276" spans="1:86" s="323" customFormat="1" x14ac:dyDescent="0.25">
      <c r="A1276" s="102"/>
      <c r="B1276" s="102"/>
      <c r="C1276" s="102"/>
      <c r="D1276" s="102"/>
      <c r="E1276" s="102"/>
      <c r="F1276" s="102"/>
      <c r="G1276" s="102"/>
      <c r="AH1276" s="324"/>
      <c r="AI1276" s="324"/>
      <c r="AP1276" s="324"/>
      <c r="AQ1276" s="324"/>
      <c r="BD1276" s="324"/>
      <c r="BE1276" s="324"/>
      <c r="BF1276" s="324"/>
      <c r="BG1276" s="324"/>
      <c r="BH1276" s="324"/>
      <c r="BI1276" s="324"/>
      <c r="BJ1276" s="324"/>
      <c r="BK1276" s="324"/>
      <c r="BL1276" s="324"/>
      <c r="BM1276" s="324"/>
      <c r="BN1276" s="324"/>
      <c r="BO1276" s="324"/>
      <c r="BW1276" s="325"/>
      <c r="BX1276" s="325"/>
      <c r="BY1276" s="325"/>
      <c r="BZ1276" s="325"/>
      <c r="CA1276" s="325"/>
      <c r="CB1276" s="325"/>
      <c r="CC1276" s="325"/>
      <c r="CD1276" s="325"/>
      <c r="CE1276" s="325"/>
      <c r="CF1276" s="325"/>
      <c r="CG1276" s="325"/>
      <c r="CH1276" s="325"/>
    </row>
    <row r="1277" spans="1:86" s="323" customFormat="1" x14ac:dyDescent="0.25">
      <c r="A1277" s="102"/>
      <c r="B1277" s="102"/>
      <c r="C1277" s="102"/>
      <c r="D1277" s="102"/>
      <c r="E1277" s="102"/>
      <c r="F1277" s="102"/>
      <c r="G1277" s="102"/>
      <c r="AH1277" s="324"/>
      <c r="AI1277" s="324"/>
      <c r="AP1277" s="324"/>
      <c r="AQ1277" s="324"/>
      <c r="BD1277" s="324"/>
      <c r="BE1277" s="324"/>
      <c r="BF1277" s="324"/>
      <c r="BG1277" s="324"/>
      <c r="BH1277" s="324"/>
      <c r="BI1277" s="324"/>
      <c r="BJ1277" s="324"/>
      <c r="BK1277" s="324"/>
      <c r="BL1277" s="324"/>
      <c r="BM1277" s="324"/>
      <c r="BN1277" s="324"/>
      <c r="BO1277" s="324"/>
      <c r="BW1277" s="325"/>
      <c r="BX1277" s="325"/>
      <c r="BY1277" s="325"/>
      <c r="BZ1277" s="325"/>
      <c r="CA1277" s="325"/>
      <c r="CB1277" s="325"/>
      <c r="CC1277" s="325"/>
      <c r="CD1277" s="325"/>
      <c r="CE1277" s="325"/>
      <c r="CF1277" s="325"/>
      <c r="CG1277" s="325"/>
      <c r="CH1277" s="325"/>
    </row>
    <row r="1278" spans="1:86" s="323" customFormat="1" x14ac:dyDescent="0.25">
      <c r="A1278" s="102"/>
      <c r="B1278" s="102"/>
      <c r="C1278" s="102"/>
      <c r="D1278" s="102"/>
      <c r="E1278" s="102"/>
      <c r="F1278" s="102"/>
      <c r="G1278" s="102"/>
      <c r="AH1278" s="324"/>
      <c r="AI1278" s="324"/>
      <c r="AP1278" s="324"/>
      <c r="AQ1278" s="324"/>
      <c r="BD1278" s="324"/>
      <c r="BE1278" s="324"/>
      <c r="BF1278" s="324"/>
      <c r="BG1278" s="324"/>
      <c r="BH1278" s="324"/>
      <c r="BI1278" s="324"/>
      <c r="BJ1278" s="324"/>
      <c r="BK1278" s="324"/>
      <c r="BL1278" s="324"/>
      <c r="BM1278" s="324"/>
      <c r="BN1278" s="324"/>
      <c r="BO1278" s="324"/>
      <c r="BW1278" s="325"/>
      <c r="BX1278" s="325"/>
      <c r="BY1278" s="325"/>
      <c r="BZ1278" s="325"/>
      <c r="CA1278" s="325"/>
      <c r="CB1278" s="325"/>
      <c r="CC1278" s="325"/>
      <c r="CD1278" s="325"/>
      <c r="CE1278" s="325"/>
      <c r="CF1278" s="325"/>
      <c r="CG1278" s="325"/>
      <c r="CH1278" s="325"/>
    </row>
    <row r="1279" spans="1:86" s="323" customFormat="1" x14ac:dyDescent="0.25">
      <c r="A1279" s="102"/>
      <c r="B1279" s="102"/>
      <c r="C1279" s="102"/>
      <c r="D1279" s="102"/>
      <c r="E1279" s="102"/>
      <c r="F1279" s="102"/>
      <c r="G1279" s="102"/>
      <c r="AH1279" s="324"/>
      <c r="AI1279" s="324"/>
      <c r="AP1279" s="324"/>
      <c r="AQ1279" s="324"/>
      <c r="BD1279" s="324"/>
      <c r="BE1279" s="324"/>
      <c r="BF1279" s="324"/>
      <c r="BG1279" s="324"/>
      <c r="BH1279" s="324"/>
      <c r="BI1279" s="324"/>
      <c r="BJ1279" s="324"/>
      <c r="BK1279" s="324"/>
      <c r="BL1279" s="324"/>
      <c r="BM1279" s="324"/>
      <c r="BN1279" s="324"/>
      <c r="BO1279" s="324"/>
      <c r="BW1279" s="325"/>
      <c r="BX1279" s="325"/>
      <c r="BY1279" s="325"/>
      <c r="BZ1279" s="325"/>
      <c r="CA1279" s="325"/>
      <c r="CB1279" s="325"/>
      <c r="CC1279" s="325"/>
      <c r="CD1279" s="325"/>
      <c r="CE1279" s="325"/>
      <c r="CF1279" s="325"/>
      <c r="CG1279" s="325"/>
      <c r="CH1279" s="325"/>
    </row>
    <row r="1280" spans="1:86" s="323" customFormat="1" x14ac:dyDescent="0.25">
      <c r="A1280" s="102"/>
      <c r="B1280" s="102"/>
      <c r="C1280" s="102"/>
      <c r="D1280" s="102"/>
      <c r="E1280" s="102"/>
      <c r="F1280" s="102"/>
      <c r="G1280" s="102"/>
      <c r="AH1280" s="324"/>
      <c r="AI1280" s="324"/>
      <c r="AP1280" s="324"/>
      <c r="AQ1280" s="324"/>
      <c r="BD1280" s="324"/>
      <c r="BE1280" s="324"/>
      <c r="BF1280" s="324"/>
      <c r="BG1280" s="324"/>
      <c r="BH1280" s="324"/>
      <c r="BI1280" s="324"/>
      <c r="BJ1280" s="324"/>
      <c r="BK1280" s="324"/>
      <c r="BL1280" s="324"/>
      <c r="BM1280" s="324"/>
      <c r="BN1280" s="324"/>
      <c r="BO1280" s="324"/>
      <c r="BW1280" s="325"/>
      <c r="BX1280" s="325"/>
      <c r="BY1280" s="325"/>
      <c r="BZ1280" s="325"/>
      <c r="CA1280" s="325"/>
      <c r="CB1280" s="325"/>
      <c r="CC1280" s="325"/>
      <c r="CD1280" s="325"/>
      <c r="CE1280" s="325"/>
      <c r="CF1280" s="325"/>
      <c r="CG1280" s="325"/>
      <c r="CH1280" s="325"/>
    </row>
    <row r="1281" spans="1:86" s="323" customFormat="1" x14ac:dyDescent="0.25">
      <c r="A1281" s="102"/>
      <c r="B1281" s="102"/>
      <c r="C1281" s="102"/>
      <c r="D1281" s="102"/>
      <c r="E1281" s="102"/>
      <c r="F1281" s="102"/>
      <c r="G1281" s="102"/>
      <c r="AH1281" s="324"/>
      <c r="AI1281" s="324"/>
      <c r="AP1281" s="324"/>
      <c r="AQ1281" s="324"/>
      <c r="BD1281" s="324"/>
      <c r="BE1281" s="324"/>
      <c r="BF1281" s="324"/>
      <c r="BG1281" s="324"/>
      <c r="BH1281" s="324"/>
      <c r="BI1281" s="324"/>
      <c r="BJ1281" s="324"/>
      <c r="BK1281" s="324"/>
      <c r="BL1281" s="324"/>
      <c r="BM1281" s="324"/>
      <c r="BN1281" s="324"/>
      <c r="BO1281" s="324"/>
      <c r="BW1281" s="325"/>
      <c r="BX1281" s="325"/>
      <c r="BY1281" s="325"/>
      <c r="BZ1281" s="325"/>
      <c r="CA1281" s="325"/>
      <c r="CB1281" s="325"/>
      <c r="CC1281" s="325"/>
      <c r="CD1281" s="325"/>
      <c r="CE1281" s="325"/>
      <c r="CF1281" s="325"/>
      <c r="CG1281" s="325"/>
      <c r="CH1281" s="325"/>
    </row>
    <row r="1282" spans="1:86" s="323" customFormat="1" x14ac:dyDescent="0.25">
      <c r="A1282" s="102"/>
      <c r="B1282" s="102"/>
      <c r="C1282" s="102"/>
      <c r="D1282" s="102"/>
      <c r="E1282" s="102"/>
      <c r="F1282" s="102"/>
      <c r="G1282" s="102"/>
      <c r="AH1282" s="324"/>
      <c r="AI1282" s="324"/>
      <c r="AP1282" s="324"/>
      <c r="AQ1282" s="324"/>
      <c r="BD1282" s="324"/>
      <c r="BE1282" s="324"/>
      <c r="BF1282" s="324"/>
      <c r="BG1282" s="324"/>
      <c r="BH1282" s="324"/>
      <c r="BI1282" s="324"/>
      <c r="BJ1282" s="324"/>
      <c r="BK1282" s="324"/>
      <c r="BL1282" s="324"/>
      <c r="BM1282" s="324"/>
      <c r="BN1282" s="324"/>
      <c r="BO1282" s="324"/>
      <c r="BW1282" s="325"/>
      <c r="BX1282" s="325"/>
      <c r="BY1282" s="325"/>
      <c r="BZ1282" s="325"/>
      <c r="CA1282" s="325"/>
      <c r="CB1282" s="325"/>
      <c r="CC1282" s="325"/>
      <c r="CD1282" s="325"/>
      <c r="CE1282" s="325"/>
      <c r="CF1282" s="325"/>
      <c r="CG1282" s="325"/>
      <c r="CH1282" s="325"/>
    </row>
    <row r="1283" spans="1:86" s="323" customFormat="1" x14ac:dyDescent="0.25">
      <c r="A1283" s="102"/>
      <c r="B1283" s="102"/>
      <c r="C1283" s="102"/>
      <c r="D1283" s="102"/>
      <c r="E1283" s="102"/>
      <c r="F1283" s="102"/>
      <c r="G1283" s="102"/>
      <c r="AH1283" s="324"/>
      <c r="AI1283" s="324"/>
      <c r="AP1283" s="324"/>
      <c r="AQ1283" s="324"/>
      <c r="BD1283" s="324"/>
      <c r="BE1283" s="324"/>
      <c r="BF1283" s="324"/>
      <c r="BG1283" s="324"/>
      <c r="BH1283" s="324"/>
      <c r="BI1283" s="324"/>
      <c r="BJ1283" s="324"/>
      <c r="BK1283" s="324"/>
      <c r="BL1283" s="324"/>
      <c r="BM1283" s="324"/>
      <c r="BN1283" s="324"/>
      <c r="BO1283" s="324"/>
      <c r="BW1283" s="325"/>
      <c r="BX1283" s="325"/>
      <c r="BY1283" s="325"/>
      <c r="BZ1283" s="325"/>
      <c r="CA1283" s="325"/>
      <c r="CB1283" s="325"/>
      <c r="CC1283" s="325"/>
      <c r="CD1283" s="325"/>
      <c r="CE1283" s="325"/>
      <c r="CF1283" s="325"/>
      <c r="CG1283" s="325"/>
      <c r="CH1283" s="325"/>
    </row>
    <row r="1284" spans="1:86" s="323" customFormat="1" x14ac:dyDescent="0.25">
      <c r="A1284" s="102"/>
      <c r="B1284" s="102"/>
      <c r="C1284" s="102"/>
      <c r="D1284" s="102"/>
      <c r="E1284" s="102"/>
      <c r="F1284" s="102"/>
      <c r="G1284" s="102"/>
      <c r="AH1284" s="324"/>
      <c r="AI1284" s="324"/>
      <c r="AP1284" s="324"/>
      <c r="AQ1284" s="324"/>
      <c r="BD1284" s="324"/>
      <c r="BE1284" s="324"/>
      <c r="BF1284" s="324"/>
      <c r="BG1284" s="324"/>
      <c r="BH1284" s="324"/>
      <c r="BI1284" s="324"/>
      <c r="BJ1284" s="324"/>
      <c r="BK1284" s="324"/>
      <c r="BL1284" s="324"/>
      <c r="BM1284" s="324"/>
      <c r="BN1284" s="324"/>
      <c r="BO1284" s="324"/>
      <c r="BW1284" s="325"/>
      <c r="BX1284" s="325"/>
      <c r="BY1284" s="325"/>
      <c r="BZ1284" s="325"/>
      <c r="CA1284" s="325"/>
      <c r="CB1284" s="325"/>
      <c r="CC1284" s="325"/>
      <c r="CD1284" s="325"/>
      <c r="CE1284" s="325"/>
      <c r="CF1284" s="325"/>
      <c r="CG1284" s="325"/>
      <c r="CH1284" s="325"/>
    </row>
    <row r="1285" spans="1:86" s="323" customFormat="1" x14ac:dyDescent="0.25">
      <c r="A1285" s="102"/>
      <c r="B1285" s="102"/>
      <c r="C1285" s="102"/>
      <c r="D1285" s="102"/>
      <c r="E1285" s="102"/>
      <c r="F1285" s="102"/>
      <c r="G1285" s="102"/>
      <c r="AH1285" s="324"/>
      <c r="AI1285" s="324"/>
      <c r="AP1285" s="324"/>
      <c r="AQ1285" s="324"/>
      <c r="BD1285" s="324"/>
      <c r="BE1285" s="324"/>
      <c r="BF1285" s="324"/>
      <c r="BG1285" s="324"/>
      <c r="BH1285" s="324"/>
      <c r="BI1285" s="324"/>
      <c r="BJ1285" s="324"/>
      <c r="BK1285" s="324"/>
      <c r="BL1285" s="324"/>
      <c r="BM1285" s="324"/>
      <c r="BN1285" s="324"/>
      <c r="BO1285" s="324"/>
      <c r="BW1285" s="325"/>
      <c r="BX1285" s="325"/>
      <c r="BY1285" s="325"/>
      <c r="BZ1285" s="325"/>
      <c r="CA1285" s="325"/>
      <c r="CB1285" s="325"/>
      <c r="CC1285" s="325"/>
      <c r="CD1285" s="325"/>
      <c r="CE1285" s="325"/>
      <c r="CF1285" s="325"/>
      <c r="CG1285" s="325"/>
      <c r="CH1285" s="325"/>
    </row>
    <row r="1286" spans="1:86" s="323" customFormat="1" x14ac:dyDescent="0.25">
      <c r="A1286" s="102"/>
      <c r="B1286" s="102"/>
      <c r="C1286" s="102"/>
      <c r="D1286" s="102"/>
      <c r="E1286" s="102"/>
      <c r="F1286" s="102"/>
      <c r="G1286" s="102"/>
      <c r="AH1286" s="324"/>
      <c r="AI1286" s="324"/>
      <c r="AP1286" s="324"/>
      <c r="AQ1286" s="324"/>
      <c r="BD1286" s="324"/>
      <c r="BE1286" s="324"/>
      <c r="BF1286" s="324"/>
      <c r="BG1286" s="324"/>
      <c r="BH1286" s="324"/>
      <c r="BI1286" s="324"/>
      <c r="BJ1286" s="324"/>
      <c r="BK1286" s="324"/>
      <c r="BL1286" s="324"/>
      <c r="BM1286" s="324"/>
      <c r="BN1286" s="324"/>
      <c r="BO1286" s="324"/>
      <c r="BW1286" s="325"/>
      <c r="BX1286" s="325"/>
      <c r="BY1286" s="325"/>
      <c r="BZ1286" s="325"/>
      <c r="CA1286" s="325"/>
      <c r="CB1286" s="325"/>
      <c r="CC1286" s="325"/>
      <c r="CD1286" s="325"/>
      <c r="CE1286" s="325"/>
      <c r="CF1286" s="325"/>
      <c r="CG1286" s="325"/>
      <c r="CH1286" s="325"/>
    </row>
    <row r="1287" spans="1:86" s="323" customFormat="1" x14ac:dyDescent="0.25">
      <c r="A1287" s="102"/>
      <c r="B1287" s="102"/>
      <c r="C1287" s="102"/>
      <c r="D1287" s="102"/>
      <c r="E1287" s="102"/>
      <c r="F1287" s="102"/>
      <c r="G1287" s="102"/>
      <c r="AH1287" s="324"/>
      <c r="AI1287" s="324"/>
      <c r="AP1287" s="324"/>
      <c r="AQ1287" s="324"/>
      <c r="BD1287" s="324"/>
      <c r="BE1287" s="324"/>
      <c r="BF1287" s="324"/>
      <c r="BG1287" s="324"/>
      <c r="BH1287" s="324"/>
      <c r="BI1287" s="324"/>
      <c r="BJ1287" s="324"/>
      <c r="BK1287" s="324"/>
      <c r="BL1287" s="324"/>
      <c r="BM1287" s="324"/>
      <c r="BN1287" s="324"/>
      <c r="BO1287" s="324"/>
      <c r="BW1287" s="325"/>
      <c r="BX1287" s="325"/>
      <c r="BY1287" s="325"/>
      <c r="BZ1287" s="325"/>
      <c r="CA1287" s="325"/>
      <c r="CB1287" s="325"/>
      <c r="CC1287" s="325"/>
      <c r="CD1287" s="325"/>
      <c r="CE1287" s="325"/>
      <c r="CF1287" s="325"/>
      <c r="CG1287" s="325"/>
      <c r="CH1287" s="325"/>
    </row>
    <row r="1288" spans="1:86" s="323" customFormat="1" x14ac:dyDescent="0.25">
      <c r="A1288" s="102"/>
      <c r="B1288" s="102"/>
      <c r="C1288" s="102"/>
      <c r="D1288" s="102"/>
      <c r="E1288" s="102"/>
      <c r="F1288" s="102"/>
      <c r="G1288" s="102"/>
      <c r="AH1288" s="324"/>
      <c r="AI1288" s="324"/>
      <c r="AP1288" s="324"/>
      <c r="AQ1288" s="324"/>
      <c r="BD1288" s="324"/>
      <c r="BE1288" s="324"/>
      <c r="BF1288" s="324"/>
      <c r="BG1288" s="324"/>
      <c r="BH1288" s="324"/>
      <c r="BI1288" s="324"/>
      <c r="BJ1288" s="324"/>
      <c r="BK1288" s="324"/>
      <c r="BL1288" s="324"/>
      <c r="BM1288" s="324"/>
      <c r="BN1288" s="324"/>
      <c r="BO1288" s="324"/>
      <c r="BW1288" s="325"/>
      <c r="BX1288" s="325"/>
      <c r="BY1288" s="325"/>
      <c r="BZ1288" s="325"/>
      <c r="CA1288" s="325"/>
      <c r="CB1288" s="325"/>
      <c r="CC1288" s="325"/>
      <c r="CD1288" s="325"/>
      <c r="CE1288" s="325"/>
      <c r="CF1288" s="325"/>
      <c r="CG1288" s="325"/>
      <c r="CH1288" s="325"/>
    </row>
    <row r="1289" spans="1:86" s="323" customFormat="1" x14ac:dyDescent="0.25">
      <c r="A1289" s="102"/>
      <c r="B1289" s="102"/>
      <c r="C1289" s="102"/>
      <c r="D1289" s="102"/>
      <c r="E1289" s="102"/>
      <c r="F1289" s="102"/>
      <c r="G1289" s="102"/>
      <c r="AH1289" s="324"/>
      <c r="AI1289" s="324"/>
      <c r="AP1289" s="324"/>
      <c r="AQ1289" s="324"/>
      <c r="BD1289" s="324"/>
      <c r="BE1289" s="324"/>
      <c r="BF1289" s="324"/>
      <c r="BG1289" s="324"/>
      <c r="BH1289" s="324"/>
      <c r="BI1289" s="324"/>
      <c r="BJ1289" s="324"/>
      <c r="BK1289" s="324"/>
      <c r="BL1289" s="324"/>
      <c r="BM1289" s="324"/>
      <c r="BN1289" s="324"/>
      <c r="BO1289" s="324"/>
      <c r="BW1289" s="325"/>
      <c r="BX1289" s="325"/>
      <c r="BY1289" s="325"/>
      <c r="BZ1289" s="325"/>
      <c r="CA1289" s="325"/>
      <c r="CB1289" s="325"/>
      <c r="CC1289" s="325"/>
      <c r="CD1289" s="325"/>
      <c r="CE1289" s="325"/>
      <c r="CF1289" s="325"/>
      <c r="CG1289" s="325"/>
      <c r="CH1289" s="325"/>
    </row>
    <row r="1290" spans="1:86" s="323" customFormat="1" x14ac:dyDescent="0.25">
      <c r="A1290" s="102"/>
      <c r="B1290" s="102"/>
      <c r="C1290" s="102"/>
      <c r="D1290" s="102"/>
      <c r="E1290" s="102"/>
      <c r="F1290" s="102"/>
      <c r="G1290" s="102"/>
      <c r="AH1290" s="324"/>
      <c r="AI1290" s="324"/>
      <c r="AP1290" s="324"/>
      <c r="AQ1290" s="324"/>
      <c r="BD1290" s="324"/>
      <c r="BE1290" s="324"/>
      <c r="BF1290" s="324"/>
      <c r="BG1290" s="324"/>
      <c r="BH1290" s="324"/>
      <c r="BI1290" s="324"/>
      <c r="BJ1290" s="324"/>
      <c r="BK1290" s="324"/>
      <c r="BL1290" s="324"/>
      <c r="BM1290" s="324"/>
      <c r="BN1290" s="324"/>
      <c r="BO1290" s="324"/>
      <c r="BW1290" s="325"/>
      <c r="BX1290" s="325"/>
      <c r="BY1290" s="325"/>
      <c r="BZ1290" s="325"/>
      <c r="CA1290" s="325"/>
      <c r="CB1290" s="325"/>
      <c r="CC1290" s="325"/>
      <c r="CD1290" s="325"/>
      <c r="CE1290" s="325"/>
      <c r="CF1290" s="325"/>
      <c r="CG1290" s="325"/>
      <c r="CH1290" s="325"/>
    </row>
    <row r="1291" spans="1:86" s="323" customFormat="1" x14ac:dyDescent="0.25">
      <c r="A1291" s="102"/>
      <c r="B1291" s="102"/>
      <c r="C1291" s="102"/>
      <c r="D1291" s="102"/>
      <c r="E1291" s="102"/>
      <c r="F1291" s="102"/>
      <c r="G1291" s="102"/>
      <c r="AH1291" s="324"/>
      <c r="AI1291" s="324"/>
      <c r="AP1291" s="324"/>
      <c r="AQ1291" s="324"/>
      <c r="BD1291" s="324"/>
      <c r="BE1291" s="324"/>
      <c r="BF1291" s="324"/>
      <c r="BG1291" s="324"/>
      <c r="BH1291" s="324"/>
      <c r="BI1291" s="324"/>
      <c r="BJ1291" s="324"/>
      <c r="BK1291" s="324"/>
      <c r="BL1291" s="324"/>
      <c r="BM1291" s="324"/>
      <c r="BN1291" s="324"/>
      <c r="BO1291" s="324"/>
      <c r="BW1291" s="325"/>
      <c r="BX1291" s="325"/>
      <c r="BY1291" s="325"/>
      <c r="BZ1291" s="325"/>
      <c r="CA1291" s="325"/>
      <c r="CB1291" s="325"/>
      <c r="CC1291" s="325"/>
      <c r="CD1291" s="325"/>
      <c r="CE1291" s="325"/>
      <c r="CF1291" s="325"/>
      <c r="CG1291" s="325"/>
      <c r="CH1291" s="325"/>
    </row>
    <row r="1292" spans="1:86" s="323" customFormat="1" x14ac:dyDescent="0.25">
      <c r="A1292" s="102"/>
      <c r="B1292" s="102"/>
      <c r="C1292" s="102"/>
      <c r="D1292" s="102"/>
      <c r="E1292" s="102"/>
      <c r="F1292" s="102"/>
      <c r="G1292" s="102"/>
      <c r="AH1292" s="324"/>
      <c r="AI1292" s="324"/>
      <c r="AP1292" s="324"/>
      <c r="AQ1292" s="324"/>
      <c r="BD1292" s="324"/>
      <c r="BE1292" s="324"/>
      <c r="BF1292" s="324"/>
      <c r="BG1292" s="324"/>
      <c r="BH1292" s="324"/>
      <c r="BI1292" s="324"/>
      <c r="BJ1292" s="324"/>
      <c r="BK1292" s="324"/>
      <c r="BL1292" s="324"/>
      <c r="BM1292" s="324"/>
      <c r="BN1292" s="324"/>
      <c r="BO1292" s="324"/>
      <c r="BW1292" s="325"/>
      <c r="BX1292" s="325"/>
      <c r="BY1292" s="325"/>
      <c r="BZ1292" s="325"/>
      <c r="CA1292" s="325"/>
      <c r="CB1292" s="325"/>
      <c r="CC1292" s="325"/>
      <c r="CD1292" s="325"/>
      <c r="CE1292" s="325"/>
      <c r="CF1292" s="325"/>
      <c r="CG1292" s="325"/>
      <c r="CH1292" s="325"/>
    </row>
    <row r="1293" spans="1:86" s="323" customFormat="1" x14ac:dyDescent="0.25">
      <c r="A1293" s="102"/>
      <c r="B1293" s="102"/>
      <c r="C1293" s="102"/>
      <c r="D1293" s="102"/>
      <c r="E1293" s="102"/>
      <c r="F1293" s="102"/>
      <c r="G1293" s="102"/>
      <c r="AH1293" s="324"/>
      <c r="AI1293" s="324"/>
      <c r="AP1293" s="324"/>
      <c r="AQ1293" s="324"/>
      <c r="BD1293" s="324"/>
      <c r="BE1293" s="324"/>
      <c r="BF1293" s="324"/>
      <c r="BG1293" s="324"/>
      <c r="BH1293" s="324"/>
      <c r="BI1293" s="324"/>
      <c r="BJ1293" s="324"/>
      <c r="BK1293" s="324"/>
      <c r="BL1293" s="324"/>
      <c r="BM1293" s="324"/>
      <c r="BN1293" s="324"/>
      <c r="BO1293" s="324"/>
      <c r="BW1293" s="325"/>
      <c r="BX1293" s="325"/>
      <c r="BY1293" s="325"/>
      <c r="BZ1293" s="325"/>
      <c r="CA1293" s="325"/>
      <c r="CB1293" s="325"/>
      <c r="CC1293" s="325"/>
      <c r="CD1293" s="325"/>
      <c r="CE1293" s="325"/>
      <c r="CF1293" s="325"/>
      <c r="CG1293" s="325"/>
      <c r="CH1293" s="325"/>
    </row>
    <row r="1294" spans="1:86" s="323" customFormat="1" x14ac:dyDescent="0.25">
      <c r="A1294" s="102"/>
      <c r="B1294" s="102"/>
      <c r="C1294" s="102"/>
      <c r="D1294" s="102"/>
      <c r="E1294" s="102"/>
      <c r="F1294" s="102"/>
      <c r="G1294" s="102"/>
      <c r="AH1294" s="324"/>
      <c r="AI1294" s="324"/>
      <c r="AP1294" s="324"/>
      <c r="AQ1294" s="324"/>
      <c r="BD1294" s="324"/>
      <c r="BE1294" s="324"/>
      <c r="BF1294" s="324"/>
      <c r="BG1294" s="324"/>
      <c r="BH1294" s="324"/>
      <c r="BI1294" s="324"/>
      <c r="BJ1294" s="324"/>
      <c r="BK1294" s="324"/>
      <c r="BL1294" s="324"/>
      <c r="BM1294" s="324"/>
      <c r="BN1294" s="324"/>
      <c r="BO1294" s="324"/>
      <c r="BW1294" s="325"/>
      <c r="BX1294" s="325"/>
      <c r="BY1294" s="325"/>
      <c r="BZ1294" s="325"/>
      <c r="CA1294" s="325"/>
      <c r="CB1294" s="325"/>
      <c r="CC1294" s="325"/>
      <c r="CD1294" s="325"/>
      <c r="CE1294" s="325"/>
      <c r="CF1294" s="325"/>
      <c r="CG1294" s="325"/>
      <c r="CH1294" s="325"/>
    </row>
    <row r="1295" spans="1:86" s="323" customFormat="1" x14ac:dyDescent="0.25">
      <c r="A1295" s="102"/>
      <c r="B1295" s="102"/>
      <c r="C1295" s="102"/>
      <c r="D1295" s="102"/>
      <c r="E1295" s="102"/>
      <c r="F1295" s="102"/>
      <c r="G1295" s="102"/>
      <c r="AH1295" s="324"/>
      <c r="AI1295" s="324"/>
      <c r="AP1295" s="324"/>
      <c r="AQ1295" s="324"/>
      <c r="BD1295" s="324"/>
      <c r="BE1295" s="324"/>
      <c r="BF1295" s="324"/>
      <c r="BG1295" s="324"/>
      <c r="BH1295" s="324"/>
      <c r="BI1295" s="324"/>
      <c r="BJ1295" s="324"/>
      <c r="BK1295" s="324"/>
      <c r="BL1295" s="324"/>
      <c r="BM1295" s="324"/>
      <c r="BN1295" s="324"/>
      <c r="BO1295" s="324"/>
      <c r="BW1295" s="325"/>
      <c r="BX1295" s="325"/>
      <c r="BY1295" s="325"/>
      <c r="BZ1295" s="325"/>
      <c r="CA1295" s="325"/>
      <c r="CB1295" s="325"/>
      <c r="CC1295" s="325"/>
      <c r="CD1295" s="325"/>
      <c r="CE1295" s="325"/>
      <c r="CF1295" s="325"/>
      <c r="CG1295" s="325"/>
      <c r="CH1295" s="325"/>
    </row>
    <row r="1296" spans="1:86" s="323" customFormat="1" x14ac:dyDescent="0.25">
      <c r="A1296" s="102"/>
      <c r="B1296" s="102"/>
      <c r="C1296" s="102"/>
      <c r="D1296" s="102"/>
      <c r="E1296" s="102"/>
      <c r="F1296" s="102"/>
      <c r="G1296" s="102"/>
      <c r="AH1296" s="324"/>
      <c r="AI1296" s="324"/>
      <c r="AP1296" s="324"/>
      <c r="AQ1296" s="324"/>
      <c r="BD1296" s="324"/>
      <c r="BE1296" s="324"/>
      <c r="BF1296" s="324"/>
      <c r="BG1296" s="324"/>
      <c r="BH1296" s="324"/>
      <c r="BI1296" s="324"/>
      <c r="BJ1296" s="324"/>
      <c r="BK1296" s="324"/>
      <c r="BL1296" s="324"/>
      <c r="BM1296" s="324"/>
      <c r="BN1296" s="324"/>
      <c r="BO1296" s="324"/>
      <c r="BW1296" s="325"/>
      <c r="BX1296" s="325"/>
      <c r="BY1296" s="325"/>
      <c r="BZ1296" s="325"/>
      <c r="CA1296" s="325"/>
      <c r="CB1296" s="325"/>
      <c r="CC1296" s="325"/>
      <c r="CD1296" s="325"/>
      <c r="CE1296" s="325"/>
      <c r="CF1296" s="325"/>
      <c r="CG1296" s="325"/>
      <c r="CH1296" s="325"/>
    </row>
    <row r="1297" spans="1:86" s="323" customFormat="1" x14ac:dyDescent="0.25">
      <c r="A1297" s="102"/>
      <c r="B1297" s="102"/>
      <c r="C1297" s="102"/>
      <c r="D1297" s="102"/>
      <c r="E1297" s="102"/>
      <c r="F1297" s="102"/>
      <c r="G1297" s="102"/>
      <c r="AH1297" s="324"/>
      <c r="AI1297" s="324"/>
      <c r="AP1297" s="324"/>
      <c r="AQ1297" s="324"/>
      <c r="BD1297" s="324"/>
      <c r="BE1297" s="324"/>
      <c r="BF1297" s="324"/>
      <c r="BG1297" s="324"/>
      <c r="BH1297" s="324"/>
      <c r="BI1297" s="324"/>
      <c r="BJ1297" s="324"/>
      <c r="BK1297" s="324"/>
      <c r="BL1297" s="324"/>
      <c r="BM1297" s="324"/>
      <c r="BN1297" s="324"/>
      <c r="BO1297" s="324"/>
      <c r="BW1297" s="325"/>
      <c r="BX1297" s="325"/>
      <c r="BY1297" s="325"/>
      <c r="BZ1297" s="325"/>
      <c r="CA1297" s="325"/>
      <c r="CB1297" s="325"/>
      <c r="CC1297" s="325"/>
      <c r="CD1297" s="325"/>
      <c r="CE1297" s="325"/>
      <c r="CF1297" s="325"/>
      <c r="CG1297" s="325"/>
      <c r="CH1297" s="325"/>
    </row>
    <row r="1298" spans="1:86" s="323" customFormat="1" x14ac:dyDescent="0.25">
      <c r="A1298" s="102"/>
      <c r="B1298" s="102"/>
      <c r="C1298" s="102"/>
      <c r="D1298" s="102"/>
      <c r="E1298" s="102"/>
      <c r="F1298" s="102"/>
      <c r="G1298" s="102"/>
      <c r="AH1298" s="324"/>
      <c r="AI1298" s="324"/>
      <c r="AP1298" s="324"/>
      <c r="AQ1298" s="324"/>
      <c r="BD1298" s="324"/>
      <c r="BE1298" s="324"/>
      <c r="BF1298" s="324"/>
      <c r="BG1298" s="324"/>
      <c r="BH1298" s="324"/>
      <c r="BI1298" s="324"/>
      <c r="BJ1298" s="324"/>
      <c r="BK1298" s="324"/>
      <c r="BL1298" s="324"/>
      <c r="BM1298" s="324"/>
      <c r="BN1298" s="324"/>
      <c r="BO1298" s="324"/>
      <c r="BW1298" s="325"/>
      <c r="BX1298" s="325"/>
      <c r="BY1298" s="325"/>
      <c r="BZ1298" s="325"/>
      <c r="CA1298" s="325"/>
      <c r="CB1298" s="325"/>
      <c r="CC1298" s="325"/>
      <c r="CD1298" s="325"/>
      <c r="CE1298" s="325"/>
      <c r="CF1298" s="325"/>
      <c r="CG1298" s="325"/>
      <c r="CH1298" s="325"/>
    </row>
    <row r="1299" spans="1:86" s="323" customFormat="1" x14ac:dyDescent="0.25">
      <c r="A1299" s="102"/>
      <c r="B1299" s="102"/>
      <c r="C1299" s="102"/>
      <c r="D1299" s="102"/>
      <c r="E1299" s="102"/>
      <c r="F1299" s="102"/>
      <c r="G1299" s="102"/>
      <c r="AH1299" s="324"/>
      <c r="AI1299" s="324"/>
      <c r="AP1299" s="324"/>
      <c r="AQ1299" s="324"/>
      <c r="BD1299" s="324"/>
      <c r="BE1299" s="324"/>
      <c r="BF1299" s="324"/>
      <c r="BG1299" s="324"/>
      <c r="BH1299" s="324"/>
      <c r="BI1299" s="324"/>
      <c r="BJ1299" s="324"/>
      <c r="BK1299" s="324"/>
      <c r="BL1299" s="324"/>
      <c r="BM1299" s="324"/>
      <c r="BN1299" s="324"/>
      <c r="BO1299" s="324"/>
      <c r="BW1299" s="325"/>
      <c r="BX1299" s="325"/>
      <c r="BY1299" s="325"/>
      <c r="BZ1299" s="325"/>
      <c r="CA1299" s="325"/>
      <c r="CB1299" s="325"/>
      <c r="CC1299" s="325"/>
      <c r="CD1299" s="325"/>
      <c r="CE1299" s="325"/>
      <c r="CF1299" s="325"/>
      <c r="CG1299" s="325"/>
      <c r="CH1299" s="325"/>
    </row>
    <row r="1300" spans="1:86" s="323" customFormat="1" x14ac:dyDescent="0.25">
      <c r="A1300" s="102"/>
      <c r="B1300" s="102"/>
      <c r="C1300" s="102"/>
      <c r="D1300" s="102"/>
      <c r="E1300" s="102"/>
      <c r="F1300" s="102"/>
      <c r="G1300" s="102"/>
      <c r="AH1300" s="324"/>
      <c r="AI1300" s="324"/>
      <c r="AP1300" s="324"/>
      <c r="AQ1300" s="324"/>
      <c r="BD1300" s="324"/>
      <c r="BE1300" s="324"/>
      <c r="BF1300" s="324"/>
      <c r="BG1300" s="324"/>
      <c r="BH1300" s="324"/>
      <c r="BI1300" s="324"/>
      <c r="BJ1300" s="324"/>
      <c r="BK1300" s="324"/>
      <c r="BL1300" s="324"/>
      <c r="BM1300" s="324"/>
      <c r="BN1300" s="324"/>
      <c r="BO1300" s="324"/>
      <c r="BW1300" s="325"/>
      <c r="BX1300" s="325"/>
      <c r="BY1300" s="325"/>
      <c r="BZ1300" s="325"/>
      <c r="CA1300" s="325"/>
      <c r="CB1300" s="325"/>
      <c r="CC1300" s="325"/>
      <c r="CD1300" s="325"/>
      <c r="CE1300" s="325"/>
      <c r="CF1300" s="325"/>
      <c r="CG1300" s="325"/>
      <c r="CH1300" s="325"/>
    </row>
    <row r="1301" spans="1:86" s="323" customFormat="1" x14ac:dyDescent="0.25">
      <c r="A1301" s="102"/>
      <c r="B1301" s="102"/>
      <c r="C1301" s="102"/>
      <c r="D1301" s="102"/>
      <c r="E1301" s="102"/>
      <c r="F1301" s="102"/>
      <c r="G1301" s="102"/>
      <c r="AH1301" s="324"/>
      <c r="AI1301" s="324"/>
      <c r="AP1301" s="324"/>
      <c r="AQ1301" s="324"/>
      <c r="BD1301" s="324"/>
      <c r="BE1301" s="324"/>
      <c r="BF1301" s="324"/>
      <c r="BG1301" s="324"/>
      <c r="BH1301" s="324"/>
      <c r="BI1301" s="324"/>
      <c r="BJ1301" s="324"/>
      <c r="BK1301" s="324"/>
      <c r="BL1301" s="324"/>
      <c r="BM1301" s="324"/>
      <c r="BN1301" s="324"/>
      <c r="BO1301" s="324"/>
      <c r="BW1301" s="325"/>
      <c r="BX1301" s="325"/>
      <c r="BY1301" s="325"/>
      <c r="BZ1301" s="325"/>
      <c r="CA1301" s="325"/>
      <c r="CB1301" s="325"/>
      <c r="CC1301" s="325"/>
      <c r="CD1301" s="325"/>
      <c r="CE1301" s="325"/>
      <c r="CF1301" s="325"/>
      <c r="CG1301" s="325"/>
      <c r="CH1301" s="325"/>
    </row>
    <row r="1302" spans="1:86" s="323" customFormat="1" x14ac:dyDescent="0.25">
      <c r="A1302" s="102"/>
      <c r="B1302" s="102"/>
      <c r="C1302" s="102"/>
      <c r="D1302" s="102"/>
      <c r="E1302" s="102"/>
      <c r="F1302" s="102"/>
      <c r="G1302" s="102"/>
      <c r="AH1302" s="324"/>
      <c r="AI1302" s="324"/>
      <c r="AP1302" s="324"/>
      <c r="AQ1302" s="324"/>
      <c r="BD1302" s="324"/>
      <c r="BE1302" s="324"/>
      <c r="BF1302" s="324"/>
      <c r="BG1302" s="324"/>
      <c r="BH1302" s="324"/>
      <c r="BI1302" s="324"/>
      <c r="BJ1302" s="324"/>
      <c r="BK1302" s="324"/>
      <c r="BL1302" s="324"/>
      <c r="BM1302" s="324"/>
      <c r="BN1302" s="324"/>
      <c r="BO1302" s="324"/>
      <c r="BW1302" s="325"/>
      <c r="BX1302" s="325"/>
      <c r="BY1302" s="325"/>
      <c r="BZ1302" s="325"/>
      <c r="CA1302" s="325"/>
      <c r="CB1302" s="325"/>
      <c r="CC1302" s="325"/>
      <c r="CD1302" s="325"/>
      <c r="CE1302" s="325"/>
      <c r="CF1302" s="325"/>
      <c r="CG1302" s="325"/>
      <c r="CH1302" s="325"/>
    </row>
    <row r="1303" spans="1:86" s="323" customFormat="1" x14ac:dyDescent="0.25">
      <c r="A1303" s="102"/>
      <c r="B1303" s="102"/>
      <c r="C1303" s="102"/>
      <c r="D1303" s="102"/>
      <c r="E1303" s="102"/>
      <c r="F1303" s="102"/>
      <c r="G1303" s="102"/>
      <c r="AH1303" s="324"/>
      <c r="AI1303" s="324"/>
      <c r="AP1303" s="324"/>
      <c r="AQ1303" s="324"/>
      <c r="BD1303" s="324"/>
      <c r="BE1303" s="324"/>
      <c r="BF1303" s="324"/>
      <c r="BG1303" s="324"/>
      <c r="BH1303" s="324"/>
      <c r="BI1303" s="324"/>
      <c r="BJ1303" s="324"/>
      <c r="BK1303" s="324"/>
      <c r="BL1303" s="324"/>
      <c r="BM1303" s="324"/>
      <c r="BN1303" s="324"/>
      <c r="BO1303" s="324"/>
      <c r="BW1303" s="325"/>
      <c r="BX1303" s="325"/>
      <c r="BY1303" s="325"/>
      <c r="BZ1303" s="325"/>
      <c r="CA1303" s="325"/>
      <c r="CB1303" s="325"/>
      <c r="CC1303" s="325"/>
      <c r="CD1303" s="325"/>
      <c r="CE1303" s="325"/>
      <c r="CF1303" s="325"/>
      <c r="CG1303" s="325"/>
      <c r="CH1303" s="325"/>
    </row>
    <row r="1304" spans="1:86" s="323" customFormat="1" x14ac:dyDescent="0.25">
      <c r="A1304" s="102"/>
      <c r="B1304" s="102"/>
      <c r="C1304" s="102"/>
      <c r="D1304" s="102"/>
      <c r="E1304" s="102"/>
      <c r="F1304" s="102"/>
      <c r="G1304" s="102"/>
      <c r="AH1304" s="324"/>
      <c r="AI1304" s="324"/>
      <c r="AP1304" s="324"/>
      <c r="AQ1304" s="324"/>
      <c r="BD1304" s="324"/>
      <c r="BE1304" s="324"/>
      <c r="BF1304" s="324"/>
      <c r="BG1304" s="324"/>
      <c r="BH1304" s="324"/>
      <c r="BI1304" s="324"/>
      <c r="BJ1304" s="324"/>
      <c r="BK1304" s="324"/>
      <c r="BL1304" s="324"/>
      <c r="BM1304" s="324"/>
      <c r="BN1304" s="324"/>
      <c r="BO1304" s="324"/>
      <c r="BW1304" s="325"/>
      <c r="BX1304" s="325"/>
      <c r="BY1304" s="325"/>
      <c r="BZ1304" s="325"/>
      <c r="CA1304" s="325"/>
      <c r="CB1304" s="325"/>
      <c r="CC1304" s="325"/>
      <c r="CD1304" s="325"/>
      <c r="CE1304" s="325"/>
      <c r="CF1304" s="325"/>
      <c r="CG1304" s="325"/>
      <c r="CH1304" s="325"/>
    </row>
    <row r="1305" spans="1:86" s="323" customFormat="1" x14ac:dyDescent="0.25">
      <c r="A1305" s="102"/>
      <c r="B1305" s="102"/>
      <c r="C1305" s="102"/>
      <c r="D1305" s="102"/>
      <c r="E1305" s="102"/>
      <c r="F1305" s="102"/>
      <c r="G1305" s="102"/>
      <c r="AH1305" s="324"/>
      <c r="AI1305" s="324"/>
      <c r="AP1305" s="324"/>
      <c r="AQ1305" s="324"/>
      <c r="BD1305" s="324"/>
      <c r="BE1305" s="324"/>
      <c r="BF1305" s="324"/>
      <c r="BG1305" s="324"/>
      <c r="BH1305" s="324"/>
      <c r="BI1305" s="324"/>
      <c r="BJ1305" s="324"/>
      <c r="BK1305" s="324"/>
      <c r="BL1305" s="324"/>
      <c r="BM1305" s="324"/>
      <c r="BN1305" s="324"/>
      <c r="BO1305" s="324"/>
      <c r="BW1305" s="325"/>
      <c r="BX1305" s="325"/>
      <c r="BY1305" s="325"/>
      <c r="BZ1305" s="325"/>
      <c r="CA1305" s="325"/>
      <c r="CB1305" s="325"/>
      <c r="CC1305" s="325"/>
      <c r="CD1305" s="325"/>
      <c r="CE1305" s="325"/>
      <c r="CF1305" s="325"/>
      <c r="CG1305" s="325"/>
      <c r="CH1305" s="325"/>
    </row>
    <row r="1306" spans="1:86" s="323" customFormat="1" x14ac:dyDescent="0.25">
      <c r="A1306" s="102"/>
      <c r="B1306" s="102"/>
      <c r="C1306" s="102"/>
      <c r="D1306" s="102"/>
      <c r="E1306" s="102"/>
      <c r="F1306" s="102"/>
      <c r="G1306" s="102"/>
      <c r="AH1306" s="324"/>
      <c r="AI1306" s="324"/>
      <c r="AP1306" s="324"/>
      <c r="AQ1306" s="324"/>
      <c r="BD1306" s="324"/>
      <c r="BE1306" s="324"/>
      <c r="BF1306" s="324"/>
      <c r="BG1306" s="324"/>
      <c r="BH1306" s="324"/>
      <c r="BI1306" s="324"/>
      <c r="BJ1306" s="324"/>
      <c r="BK1306" s="324"/>
      <c r="BL1306" s="324"/>
      <c r="BM1306" s="324"/>
      <c r="BN1306" s="324"/>
      <c r="BO1306" s="324"/>
      <c r="BW1306" s="325"/>
      <c r="BX1306" s="325"/>
      <c r="BY1306" s="325"/>
      <c r="BZ1306" s="325"/>
      <c r="CA1306" s="325"/>
      <c r="CB1306" s="325"/>
      <c r="CC1306" s="325"/>
      <c r="CD1306" s="325"/>
      <c r="CE1306" s="325"/>
      <c r="CF1306" s="325"/>
      <c r="CG1306" s="325"/>
      <c r="CH1306" s="325"/>
    </row>
    <row r="1307" spans="1:86" s="323" customFormat="1" x14ac:dyDescent="0.25">
      <c r="A1307" s="102"/>
      <c r="B1307" s="102"/>
      <c r="C1307" s="102"/>
      <c r="D1307" s="102"/>
      <c r="E1307" s="102"/>
      <c r="F1307" s="102"/>
      <c r="G1307" s="102"/>
      <c r="AH1307" s="324"/>
      <c r="AI1307" s="324"/>
      <c r="AP1307" s="324"/>
      <c r="AQ1307" s="324"/>
      <c r="BD1307" s="324"/>
      <c r="BE1307" s="324"/>
      <c r="BF1307" s="324"/>
      <c r="BG1307" s="324"/>
      <c r="BH1307" s="324"/>
      <c r="BI1307" s="324"/>
      <c r="BJ1307" s="324"/>
      <c r="BK1307" s="324"/>
      <c r="BL1307" s="324"/>
      <c r="BM1307" s="324"/>
      <c r="BN1307" s="324"/>
      <c r="BO1307" s="324"/>
      <c r="BW1307" s="325"/>
      <c r="BX1307" s="325"/>
      <c r="BY1307" s="325"/>
      <c r="BZ1307" s="325"/>
      <c r="CA1307" s="325"/>
      <c r="CB1307" s="325"/>
      <c r="CC1307" s="325"/>
      <c r="CD1307" s="325"/>
      <c r="CE1307" s="325"/>
      <c r="CF1307" s="325"/>
      <c r="CG1307" s="325"/>
      <c r="CH1307" s="325"/>
    </row>
    <row r="1308" spans="1:86" s="323" customFormat="1" x14ac:dyDescent="0.25">
      <c r="A1308" s="102"/>
      <c r="B1308" s="102"/>
      <c r="C1308" s="102"/>
      <c r="D1308" s="102"/>
      <c r="E1308" s="102"/>
      <c r="F1308" s="102"/>
      <c r="G1308" s="102"/>
      <c r="AH1308" s="324"/>
      <c r="AI1308" s="324"/>
      <c r="AP1308" s="324"/>
      <c r="AQ1308" s="324"/>
      <c r="BD1308" s="324"/>
      <c r="BE1308" s="324"/>
      <c r="BF1308" s="324"/>
      <c r="BG1308" s="324"/>
      <c r="BH1308" s="324"/>
      <c r="BI1308" s="324"/>
      <c r="BJ1308" s="324"/>
      <c r="BK1308" s="324"/>
      <c r="BL1308" s="324"/>
      <c r="BM1308" s="324"/>
      <c r="BN1308" s="324"/>
      <c r="BO1308" s="324"/>
      <c r="BW1308" s="325"/>
      <c r="BX1308" s="325"/>
      <c r="BY1308" s="325"/>
      <c r="BZ1308" s="325"/>
      <c r="CA1308" s="325"/>
      <c r="CB1308" s="325"/>
      <c r="CC1308" s="325"/>
      <c r="CD1308" s="325"/>
      <c r="CE1308" s="325"/>
      <c r="CF1308" s="325"/>
      <c r="CG1308" s="325"/>
      <c r="CH1308" s="325"/>
    </row>
    <row r="1309" spans="1:86" s="323" customFormat="1" x14ac:dyDescent="0.25">
      <c r="A1309" s="102"/>
      <c r="B1309" s="102"/>
      <c r="C1309" s="102"/>
      <c r="D1309" s="102"/>
      <c r="E1309" s="102"/>
      <c r="F1309" s="102"/>
      <c r="G1309" s="102"/>
      <c r="AH1309" s="324"/>
      <c r="AI1309" s="324"/>
      <c r="AP1309" s="324"/>
      <c r="AQ1309" s="324"/>
      <c r="BD1309" s="324"/>
      <c r="BE1309" s="324"/>
      <c r="BF1309" s="324"/>
      <c r="BG1309" s="324"/>
      <c r="BH1309" s="324"/>
      <c r="BI1309" s="324"/>
      <c r="BJ1309" s="324"/>
      <c r="BK1309" s="324"/>
      <c r="BL1309" s="324"/>
      <c r="BM1309" s="324"/>
      <c r="BN1309" s="324"/>
      <c r="BO1309" s="324"/>
      <c r="BW1309" s="325"/>
      <c r="BX1309" s="325"/>
      <c r="BY1309" s="325"/>
      <c r="BZ1309" s="325"/>
      <c r="CA1309" s="325"/>
      <c r="CB1309" s="325"/>
      <c r="CC1309" s="325"/>
      <c r="CD1309" s="325"/>
      <c r="CE1309" s="325"/>
      <c r="CF1309" s="325"/>
      <c r="CG1309" s="325"/>
      <c r="CH1309" s="325"/>
    </row>
    <row r="1310" spans="1:86" s="323" customFormat="1" x14ac:dyDescent="0.25">
      <c r="A1310" s="102"/>
      <c r="B1310" s="102"/>
      <c r="C1310" s="102"/>
      <c r="D1310" s="102"/>
      <c r="E1310" s="102"/>
      <c r="F1310" s="102"/>
      <c r="G1310" s="102"/>
      <c r="AH1310" s="324"/>
      <c r="AI1310" s="324"/>
      <c r="AP1310" s="324"/>
      <c r="AQ1310" s="324"/>
      <c r="BD1310" s="324"/>
      <c r="BE1310" s="324"/>
      <c r="BF1310" s="324"/>
      <c r="BG1310" s="324"/>
      <c r="BH1310" s="324"/>
      <c r="BI1310" s="324"/>
      <c r="BJ1310" s="324"/>
      <c r="BK1310" s="324"/>
      <c r="BL1310" s="324"/>
      <c r="BM1310" s="324"/>
      <c r="BN1310" s="324"/>
      <c r="BO1310" s="324"/>
      <c r="BW1310" s="325"/>
      <c r="BX1310" s="325"/>
      <c r="BY1310" s="325"/>
      <c r="BZ1310" s="325"/>
      <c r="CA1310" s="325"/>
      <c r="CB1310" s="325"/>
      <c r="CC1310" s="325"/>
      <c r="CD1310" s="325"/>
      <c r="CE1310" s="325"/>
      <c r="CF1310" s="325"/>
      <c r="CG1310" s="325"/>
      <c r="CH1310" s="325"/>
    </row>
    <row r="1311" spans="1:86" s="323" customFormat="1" x14ac:dyDescent="0.25">
      <c r="A1311" s="102"/>
      <c r="B1311" s="102"/>
      <c r="C1311" s="102"/>
      <c r="D1311" s="102"/>
      <c r="E1311" s="102"/>
      <c r="F1311" s="102"/>
      <c r="G1311" s="102"/>
      <c r="AH1311" s="324"/>
      <c r="AI1311" s="324"/>
      <c r="AP1311" s="324"/>
      <c r="AQ1311" s="324"/>
      <c r="BD1311" s="324"/>
      <c r="BE1311" s="324"/>
      <c r="BF1311" s="324"/>
      <c r="BG1311" s="324"/>
      <c r="BH1311" s="324"/>
      <c r="BI1311" s="324"/>
      <c r="BJ1311" s="324"/>
      <c r="BK1311" s="324"/>
      <c r="BL1311" s="324"/>
      <c r="BM1311" s="324"/>
      <c r="BN1311" s="324"/>
      <c r="BO1311" s="324"/>
      <c r="BW1311" s="325"/>
      <c r="BX1311" s="325"/>
      <c r="BY1311" s="325"/>
      <c r="BZ1311" s="325"/>
      <c r="CA1311" s="325"/>
      <c r="CB1311" s="325"/>
      <c r="CC1311" s="325"/>
      <c r="CD1311" s="325"/>
      <c r="CE1311" s="325"/>
      <c r="CF1311" s="325"/>
      <c r="CG1311" s="325"/>
      <c r="CH1311" s="325"/>
    </row>
    <row r="1312" spans="1:86" s="323" customFormat="1" x14ac:dyDescent="0.25">
      <c r="A1312" s="102"/>
      <c r="B1312" s="102"/>
      <c r="C1312" s="102"/>
      <c r="D1312" s="102"/>
      <c r="E1312" s="102"/>
      <c r="F1312" s="102"/>
      <c r="G1312" s="102"/>
      <c r="AH1312" s="324"/>
      <c r="AI1312" s="324"/>
      <c r="AP1312" s="324"/>
      <c r="AQ1312" s="324"/>
      <c r="BD1312" s="324"/>
      <c r="BE1312" s="324"/>
      <c r="BF1312" s="324"/>
      <c r="BG1312" s="324"/>
      <c r="BH1312" s="324"/>
      <c r="BI1312" s="324"/>
      <c r="BJ1312" s="324"/>
      <c r="BK1312" s="324"/>
      <c r="BL1312" s="324"/>
      <c r="BM1312" s="324"/>
      <c r="BN1312" s="324"/>
      <c r="BO1312" s="324"/>
      <c r="BW1312" s="325"/>
      <c r="BX1312" s="325"/>
      <c r="BY1312" s="325"/>
      <c r="BZ1312" s="325"/>
      <c r="CA1312" s="325"/>
      <c r="CB1312" s="325"/>
      <c r="CC1312" s="325"/>
      <c r="CD1312" s="325"/>
      <c r="CE1312" s="325"/>
      <c r="CF1312" s="325"/>
      <c r="CG1312" s="325"/>
      <c r="CH1312" s="325"/>
    </row>
    <row r="1313" spans="1:86" s="323" customFormat="1" x14ac:dyDescent="0.25">
      <c r="A1313" s="102"/>
      <c r="B1313" s="102"/>
      <c r="C1313" s="102"/>
      <c r="D1313" s="102"/>
      <c r="E1313" s="102"/>
      <c r="F1313" s="102"/>
      <c r="G1313" s="102"/>
      <c r="AH1313" s="324"/>
      <c r="AI1313" s="324"/>
      <c r="AP1313" s="324"/>
      <c r="AQ1313" s="324"/>
      <c r="BD1313" s="324"/>
      <c r="BE1313" s="324"/>
      <c r="BF1313" s="324"/>
      <c r="BG1313" s="324"/>
      <c r="BH1313" s="324"/>
      <c r="BI1313" s="324"/>
      <c r="BJ1313" s="324"/>
      <c r="BK1313" s="324"/>
      <c r="BL1313" s="324"/>
      <c r="BM1313" s="324"/>
      <c r="BN1313" s="324"/>
      <c r="BO1313" s="324"/>
      <c r="BW1313" s="325"/>
      <c r="BX1313" s="325"/>
      <c r="BY1313" s="325"/>
      <c r="BZ1313" s="325"/>
      <c r="CA1313" s="325"/>
      <c r="CB1313" s="325"/>
      <c r="CC1313" s="325"/>
      <c r="CD1313" s="325"/>
      <c r="CE1313" s="325"/>
      <c r="CF1313" s="325"/>
      <c r="CG1313" s="325"/>
      <c r="CH1313" s="325"/>
    </row>
    <row r="1314" spans="1:86" s="323" customFormat="1" x14ac:dyDescent="0.25">
      <c r="A1314" s="102"/>
      <c r="B1314" s="102"/>
      <c r="C1314" s="102"/>
      <c r="D1314" s="102"/>
      <c r="E1314" s="102"/>
      <c r="F1314" s="102"/>
      <c r="G1314" s="102"/>
      <c r="AH1314" s="324"/>
      <c r="AI1314" s="324"/>
      <c r="AP1314" s="324"/>
      <c r="AQ1314" s="324"/>
      <c r="BD1314" s="324"/>
      <c r="BE1314" s="324"/>
      <c r="BF1314" s="324"/>
      <c r="BG1314" s="324"/>
      <c r="BH1314" s="324"/>
      <c r="BI1314" s="324"/>
      <c r="BJ1314" s="324"/>
      <c r="BK1314" s="324"/>
      <c r="BL1314" s="324"/>
      <c r="BM1314" s="324"/>
      <c r="BN1314" s="324"/>
      <c r="BO1314" s="324"/>
      <c r="BW1314" s="325"/>
      <c r="BX1314" s="325"/>
      <c r="BY1314" s="325"/>
      <c r="BZ1314" s="325"/>
      <c r="CA1314" s="325"/>
      <c r="CB1314" s="325"/>
      <c r="CC1314" s="325"/>
      <c r="CD1314" s="325"/>
      <c r="CE1314" s="325"/>
      <c r="CF1314" s="325"/>
      <c r="CG1314" s="325"/>
      <c r="CH1314" s="325"/>
    </row>
    <row r="1315" spans="1:86" s="323" customFormat="1" x14ac:dyDescent="0.25">
      <c r="A1315" s="102"/>
      <c r="B1315" s="102"/>
      <c r="C1315" s="102"/>
      <c r="D1315" s="102"/>
      <c r="E1315" s="102"/>
      <c r="F1315" s="102"/>
      <c r="G1315" s="102"/>
      <c r="AH1315" s="324"/>
      <c r="AI1315" s="324"/>
      <c r="AP1315" s="324"/>
      <c r="AQ1315" s="324"/>
      <c r="BD1315" s="324"/>
      <c r="BE1315" s="324"/>
      <c r="BF1315" s="324"/>
      <c r="BG1315" s="324"/>
      <c r="BH1315" s="324"/>
      <c r="BI1315" s="324"/>
      <c r="BJ1315" s="324"/>
      <c r="BK1315" s="324"/>
      <c r="BL1315" s="324"/>
      <c r="BM1315" s="324"/>
      <c r="BN1315" s="324"/>
      <c r="BO1315" s="324"/>
      <c r="BW1315" s="325"/>
      <c r="BX1315" s="325"/>
      <c r="BY1315" s="325"/>
      <c r="BZ1315" s="325"/>
      <c r="CA1315" s="325"/>
      <c r="CB1315" s="325"/>
      <c r="CC1315" s="325"/>
      <c r="CD1315" s="325"/>
      <c r="CE1315" s="325"/>
      <c r="CF1315" s="325"/>
      <c r="CG1315" s="325"/>
      <c r="CH1315" s="325"/>
    </row>
    <row r="1316" spans="1:86" s="323" customFormat="1" x14ac:dyDescent="0.25">
      <c r="A1316" s="102"/>
      <c r="B1316" s="102"/>
      <c r="C1316" s="102"/>
      <c r="D1316" s="102"/>
      <c r="E1316" s="102"/>
      <c r="F1316" s="102"/>
      <c r="G1316" s="102"/>
      <c r="AH1316" s="324"/>
      <c r="AI1316" s="324"/>
      <c r="AP1316" s="324"/>
      <c r="AQ1316" s="324"/>
      <c r="BD1316" s="324"/>
      <c r="BE1316" s="324"/>
      <c r="BF1316" s="324"/>
      <c r="BG1316" s="324"/>
      <c r="BH1316" s="324"/>
      <c r="BI1316" s="324"/>
      <c r="BJ1316" s="324"/>
      <c r="BK1316" s="324"/>
      <c r="BL1316" s="324"/>
      <c r="BM1316" s="324"/>
      <c r="BN1316" s="324"/>
      <c r="BO1316" s="324"/>
      <c r="BW1316" s="325"/>
      <c r="BX1316" s="325"/>
      <c r="BY1316" s="325"/>
      <c r="BZ1316" s="325"/>
      <c r="CA1316" s="325"/>
      <c r="CB1316" s="325"/>
      <c r="CC1316" s="325"/>
      <c r="CD1316" s="325"/>
      <c r="CE1316" s="325"/>
      <c r="CF1316" s="325"/>
      <c r="CG1316" s="325"/>
      <c r="CH1316" s="325"/>
    </row>
    <row r="1317" spans="1:86" s="323" customFormat="1" x14ac:dyDescent="0.25">
      <c r="A1317" s="102"/>
      <c r="B1317" s="102"/>
      <c r="C1317" s="102"/>
      <c r="D1317" s="102"/>
      <c r="E1317" s="102"/>
      <c r="F1317" s="102"/>
      <c r="G1317" s="102"/>
      <c r="AH1317" s="324"/>
      <c r="AI1317" s="324"/>
      <c r="AP1317" s="324"/>
      <c r="AQ1317" s="324"/>
      <c r="BD1317" s="324"/>
      <c r="BE1317" s="324"/>
      <c r="BF1317" s="324"/>
      <c r="BG1317" s="324"/>
      <c r="BH1317" s="324"/>
      <c r="BI1317" s="324"/>
      <c r="BJ1317" s="324"/>
      <c r="BK1317" s="324"/>
      <c r="BL1317" s="324"/>
      <c r="BM1317" s="324"/>
      <c r="BN1317" s="324"/>
      <c r="BO1317" s="324"/>
      <c r="BW1317" s="325"/>
      <c r="BX1317" s="325"/>
      <c r="BY1317" s="325"/>
      <c r="BZ1317" s="325"/>
      <c r="CA1317" s="325"/>
      <c r="CB1317" s="325"/>
      <c r="CC1317" s="325"/>
      <c r="CD1317" s="325"/>
      <c r="CE1317" s="325"/>
      <c r="CF1317" s="325"/>
      <c r="CG1317" s="325"/>
      <c r="CH1317" s="325"/>
    </row>
    <row r="1318" spans="1:86" s="323" customFormat="1" x14ac:dyDescent="0.25">
      <c r="A1318" s="102"/>
      <c r="B1318" s="102"/>
      <c r="C1318" s="102"/>
      <c r="D1318" s="102"/>
      <c r="E1318" s="102"/>
      <c r="F1318" s="102"/>
      <c r="G1318" s="102"/>
      <c r="AH1318" s="324"/>
      <c r="AI1318" s="324"/>
      <c r="AP1318" s="324"/>
      <c r="AQ1318" s="324"/>
      <c r="BD1318" s="324"/>
      <c r="BE1318" s="324"/>
      <c r="BF1318" s="324"/>
      <c r="BG1318" s="324"/>
      <c r="BH1318" s="324"/>
      <c r="BI1318" s="324"/>
      <c r="BJ1318" s="324"/>
      <c r="BK1318" s="324"/>
      <c r="BL1318" s="324"/>
      <c r="BM1318" s="324"/>
      <c r="BN1318" s="324"/>
      <c r="BO1318" s="324"/>
      <c r="BW1318" s="325"/>
      <c r="BX1318" s="325"/>
      <c r="BY1318" s="325"/>
      <c r="BZ1318" s="325"/>
      <c r="CA1318" s="325"/>
      <c r="CB1318" s="325"/>
      <c r="CC1318" s="325"/>
      <c r="CD1318" s="325"/>
      <c r="CE1318" s="325"/>
      <c r="CF1318" s="325"/>
      <c r="CG1318" s="325"/>
      <c r="CH1318" s="325"/>
    </row>
    <row r="1319" spans="1:86" s="323" customFormat="1" x14ac:dyDescent="0.25">
      <c r="A1319" s="102"/>
      <c r="B1319" s="102"/>
      <c r="C1319" s="102"/>
      <c r="D1319" s="102"/>
      <c r="E1319" s="102"/>
      <c r="F1319" s="102"/>
      <c r="G1319" s="102"/>
      <c r="AH1319" s="324"/>
      <c r="AI1319" s="324"/>
      <c r="AP1319" s="324"/>
      <c r="AQ1319" s="324"/>
      <c r="BD1319" s="324"/>
      <c r="BE1319" s="324"/>
      <c r="BF1319" s="324"/>
      <c r="BG1319" s="324"/>
      <c r="BH1319" s="324"/>
      <c r="BI1319" s="324"/>
      <c r="BJ1319" s="324"/>
      <c r="BK1319" s="324"/>
      <c r="BL1319" s="324"/>
      <c r="BM1319" s="324"/>
      <c r="BN1319" s="324"/>
      <c r="BO1319" s="324"/>
      <c r="BW1319" s="325"/>
      <c r="BX1319" s="325"/>
      <c r="BY1319" s="325"/>
      <c r="BZ1319" s="325"/>
      <c r="CA1319" s="325"/>
      <c r="CB1319" s="325"/>
      <c r="CC1319" s="325"/>
      <c r="CD1319" s="325"/>
      <c r="CE1319" s="325"/>
      <c r="CF1319" s="325"/>
      <c r="CG1319" s="325"/>
      <c r="CH1319" s="325"/>
    </row>
    <row r="1320" spans="1:86" s="323" customFormat="1" x14ac:dyDescent="0.25">
      <c r="A1320" s="102"/>
      <c r="B1320" s="102"/>
      <c r="C1320" s="102"/>
      <c r="D1320" s="102"/>
      <c r="E1320" s="102"/>
      <c r="F1320" s="102"/>
      <c r="G1320" s="102"/>
      <c r="AH1320" s="324"/>
      <c r="AI1320" s="324"/>
      <c r="AP1320" s="324"/>
      <c r="AQ1320" s="324"/>
      <c r="BD1320" s="324"/>
      <c r="BE1320" s="324"/>
      <c r="BF1320" s="324"/>
      <c r="BG1320" s="324"/>
      <c r="BH1320" s="324"/>
      <c r="BI1320" s="324"/>
      <c r="BJ1320" s="324"/>
      <c r="BK1320" s="324"/>
      <c r="BL1320" s="324"/>
      <c r="BM1320" s="324"/>
      <c r="BN1320" s="324"/>
      <c r="BO1320" s="324"/>
      <c r="BW1320" s="325"/>
      <c r="BX1320" s="325"/>
      <c r="BY1320" s="325"/>
      <c r="BZ1320" s="325"/>
      <c r="CA1320" s="325"/>
      <c r="CB1320" s="325"/>
      <c r="CC1320" s="325"/>
      <c r="CD1320" s="325"/>
      <c r="CE1320" s="325"/>
      <c r="CF1320" s="325"/>
      <c r="CG1320" s="325"/>
      <c r="CH1320" s="325"/>
    </row>
    <row r="1321" spans="1:86" s="323" customFormat="1" x14ac:dyDescent="0.25">
      <c r="A1321" s="102"/>
      <c r="B1321" s="102"/>
      <c r="C1321" s="102"/>
      <c r="D1321" s="102"/>
      <c r="E1321" s="102"/>
      <c r="F1321" s="102"/>
      <c r="G1321" s="102"/>
      <c r="AH1321" s="324"/>
      <c r="AI1321" s="324"/>
      <c r="AP1321" s="324"/>
      <c r="AQ1321" s="324"/>
      <c r="BD1321" s="324"/>
      <c r="BE1321" s="324"/>
      <c r="BF1321" s="324"/>
      <c r="BG1321" s="324"/>
      <c r="BH1321" s="324"/>
      <c r="BI1321" s="324"/>
      <c r="BJ1321" s="324"/>
      <c r="BK1321" s="324"/>
      <c r="BL1321" s="324"/>
      <c r="BM1321" s="324"/>
      <c r="BN1321" s="324"/>
      <c r="BO1321" s="324"/>
      <c r="BW1321" s="325"/>
      <c r="BX1321" s="325"/>
      <c r="BY1321" s="325"/>
      <c r="BZ1321" s="325"/>
      <c r="CA1321" s="325"/>
      <c r="CB1321" s="325"/>
      <c r="CC1321" s="325"/>
      <c r="CD1321" s="325"/>
      <c r="CE1321" s="325"/>
      <c r="CF1321" s="325"/>
      <c r="CG1321" s="325"/>
      <c r="CH1321" s="325"/>
    </row>
    <row r="1322" spans="1:86" s="323" customFormat="1" x14ac:dyDescent="0.25">
      <c r="A1322" s="102"/>
      <c r="B1322" s="102"/>
      <c r="C1322" s="102"/>
      <c r="D1322" s="102"/>
      <c r="E1322" s="102"/>
      <c r="F1322" s="102"/>
      <c r="G1322" s="102"/>
      <c r="AH1322" s="324"/>
      <c r="AI1322" s="324"/>
      <c r="AP1322" s="324"/>
      <c r="AQ1322" s="324"/>
      <c r="BD1322" s="324"/>
      <c r="BE1322" s="324"/>
      <c r="BF1322" s="324"/>
      <c r="BG1322" s="324"/>
      <c r="BH1322" s="324"/>
      <c r="BI1322" s="324"/>
      <c r="BJ1322" s="324"/>
      <c r="BK1322" s="324"/>
      <c r="BL1322" s="324"/>
      <c r="BM1322" s="324"/>
      <c r="BN1322" s="324"/>
      <c r="BO1322" s="324"/>
      <c r="BW1322" s="325"/>
      <c r="BX1322" s="325"/>
      <c r="BY1322" s="325"/>
      <c r="BZ1322" s="325"/>
      <c r="CA1322" s="325"/>
      <c r="CB1322" s="325"/>
      <c r="CC1322" s="325"/>
      <c r="CD1322" s="325"/>
      <c r="CE1322" s="325"/>
      <c r="CF1322" s="325"/>
      <c r="CG1322" s="325"/>
      <c r="CH1322" s="325"/>
    </row>
    <row r="1323" spans="1:86" s="323" customFormat="1" x14ac:dyDescent="0.25">
      <c r="A1323" s="102"/>
      <c r="B1323" s="102"/>
      <c r="C1323" s="102"/>
      <c r="D1323" s="102"/>
      <c r="E1323" s="102"/>
      <c r="F1323" s="102"/>
      <c r="G1323" s="102"/>
      <c r="AH1323" s="324"/>
      <c r="AI1323" s="324"/>
      <c r="AP1323" s="324"/>
      <c r="AQ1323" s="324"/>
      <c r="BD1323" s="324"/>
      <c r="BE1323" s="324"/>
      <c r="BF1323" s="324"/>
      <c r="BG1323" s="324"/>
      <c r="BH1323" s="324"/>
      <c r="BI1323" s="324"/>
      <c r="BJ1323" s="324"/>
      <c r="BK1323" s="324"/>
      <c r="BL1323" s="324"/>
      <c r="BM1323" s="324"/>
      <c r="BN1323" s="324"/>
      <c r="BO1323" s="324"/>
      <c r="BW1323" s="325"/>
      <c r="BX1323" s="325"/>
      <c r="BY1323" s="325"/>
      <c r="BZ1323" s="325"/>
      <c r="CA1323" s="325"/>
      <c r="CB1323" s="325"/>
      <c r="CC1323" s="325"/>
      <c r="CD1323" s="325"/>
      <c r="CE1323" s="325"/>
      <c r="CF1323" s="325"/>
      <c r="CG1323" s="325"/>
      <c r="CH1323" s="325"/>
    </row>
    <row r="1324" spans="1:86" s="323" customFormat="1" x14ac:dyDescent="0.25">
      <c r="A1324" s="102"/>
      <c r="B1324" s="102"/>
      <c r="C1324" s="102"/>
      <c r="D1324" s="102"/>
      <c r="E1324" s="102"/>
      <c r="F1324" s="102"/>
      <c r="G1324" s="102"/>
      <c r="AH1324" s="324"/>
      <c r="AI1324" s="324"/>
      <c r="AP1324" s="324"/>
      <c r="AQ1324" s="324"/>
      <c r="BD1324" s="324"/>
      <c r="BE1324" s="324"/>
      <c r="BF1324" s="324"/>
      <c r="BG1324" s="324"/>
      <c r="BH1324" s="324"/>
      <c r="BI1324" s="324"/>
      <c r="BJ1324" s="324"/>
      <c r="BK1324" s="324"/>
      <c r="BL1324" s="324"/>
      <c r="BM1324" s="324"/>
      <c r="BN1324" s="324"/>
      <c r="BO1324" s="324"/>
      <c r="BW1324" s="325"/>
      <c r="BX1324" s="325"/>
      <c r="BY1324" s="325"/>
      <c r="BZ1324" s="325"/>
      <c r="CA1324" s="325"/>
      <c r="CB1324" s="325"/>
      <c r="CC1324" s="325"/>
      <c r="CD1324" s="325"/>
      <c r="CE1324" s="325"/>
      <c r="CF1324" s="325"/>
      <c r="CG1324" s="325"/>
      <c r="CH1324" s="325"/>
    </row>
    <row r="1325" spans="1:86" s="323" customFormat="1" x14ac:dyDescent="0.25">
      <c r="A1325" s="102"/>
      <c r="B1325" s="102"/>
      <c r="C1325" s="102"/>
      <c r="D1325" s="102"/>
      <c r="E1325" s="102"/>
      <c r="F1325" s="102"/>
      <c r="G1325" s="102"/>
      <c r="AH1325" s="324"/>
      <c r="AI1325" s="324"/>
      <c r="AP1325" s="324"/>
      <c r="AQ1325" s="324"/>
      <c r="BD1325" s="324"/>
      <c r="BE1325" s="324"/>
      <c r="BF1325" s="324"/>
      <c r="BG1325" s="324"/>
      <c r="BH1325" s="324"/>
      <c r="BI1325" s="324"/>
      <c r="BJ1325" s="324"/>
      <c r="BK1325" s="324"/>
      <c r="BL1325" s="324"/>
      <c r="BM1325" s="324"/>
      <c r="BN1325" s="324"/>
      <c r="BO1325" s="324"/>
      <c r="BW1325" s="325"/>
      <c r="BX1325" s="325"/>
      <c r="BY1325" s="325"/>
      <c r="BZ1325" s="325"/>
      <c r="CA1325" s="325"/>
      <c r="CB1325" s="325"/>
      <c r="CC1325" s="325"/>
      <c r="CD1325" s="325"/>
      <c r="CE1325" s="325"/>
      <c r="CF1325" s="325"/>
      <c r="CG1325" s="325"/>
      <c r="CH1325" s="325"/>
    </row>
    <row r="1326" spans="1:86" s="323" customFormat="1" x14ac:dyDescent="0.25">
      <c r="A1326" s="102"/>
      <c r="B1326" s="102"/>
      <c r="C1326" s="102"/>
      <c r="D1326" s="102"/>
      <c r="E1326" s="102"/>
      <c r="F1326" s="102"/>
      <c r="G1326" s="102"/>
      <c r="AH1326" s="324"/>
      <c r="AI1326" s="324"/>
      <c r="AP1326" s="324"/>
      <c r="AQ1326" s="324"/>
      <c r="BD1326" s="324"/>
      <c r="BE1326" s="324"/>
      <c r="BF1326" s="324"/>
      <c r="BG1326" s="324"/>
      <c r="BH1326" s="324"/>
      <c r="BI1326" s="324"/>
      <c r="BJ1326" s="324"/>
      <c r="BK1326" s="324"/>
      <c r="BL1326" s="324"/>
      <c r="BM1326" s="324"/>
      <c r="BN1326" s="324"/>
      <c r="BO1326" s="324"/>
      <c r="BW1326" s="325"/>
      <c r="BX1326" s="325"/>
      <c r="BY1326" s="325"/>
      <c r="BZ1326" s="325"/>
      <c r="CA1326" s="325"/>
      <c r="CB1326" s="325"/>
      <c r="CC1326" s="325"/>
      <c r="CD1326" s="325"/>
      <c r="CE1326" s="325"/>
      <c r="CF1326" s="325"/>
      <c r="CG1326" s="325"/>
      <c r="CH1326" s="325"/>
    </row>
    <row r="1327" spans="1:86" s="323" customFormat="1" x14ac:dyDescent="0.25">
      <c r="A1327" s="102"/>
      <c r="B1327" s="102"/>
      <c r="C1327" s="102"/>
      <c r="D1327" s="102"/>
      <c r="E1327" s="102"/>
      <c r="F1327" s="102"/>
      <c r="G1327" s="102"/>
      <c r="AH1327" s="324"/>
      <c r="AI1327" s="324"/>
      <c r="AP1327" s="324"/>
      <c r="AQ1327" s="324"/>
      <c r="BD1327" s="324"/>
      <c r="BE1327" s="324"/>
      <c r="BF1327" s="324"/>
      <c r="BG1327" s="324"/>
      <c r="BH1327" s="324"/>
      <c r="BI1327" s="324"/>
      <c r="BJ1327" s="324"/>
      <c r="BK1327" s="324"/>
      <c r="BL1327" s="324"/>
      <c r="BM1327" s="324"/>
      <c r="BN1327" s="324"/>
      <c r="BO1327" s="324"/>
      <c r="BW1327" s="325"/>
      <c r="BX1327" s="325"/>
      <c r="BY1327" s="325"/>
      <c r="BZ1327" s="325"/>
      <c r="CA1327" s="325"/>
      <c r="CB1327" s="325"/>
      <c r="CC1327" s="325"/>
      <c r="CD1327" s="325"/>
      <c r="CE1327" s="325"/>
      <c r="CF1327" s="325"/>
      <c r="CG1327" s="325"/>
      <c r="CH1327" s="325"/>
    </row>
    <row r="1328" spans="1:86" s="323" customFormat="1" x14ac:dyDescent="0.25">
      <c r="A1328" s="102"/>
      <c r="B1328" s="102"/>
      <c r="C1328" s="102"/>
      <c r="D1328" s="102"/>
      <c r="E1328" s="102"/>
      <c r="F1328" s="102"/>
      <c r="G1328" s="102"/>
      <c r="AH1328" s="324"/>
      <c r="AI1328" s="324"/>
      <c r="AP1328" s="324"/>
      <c r="AQ1328" s="324"/>
      <c r="BD1328" s="324"/>
      <c r="BE1328" s="324"/>
      <c r="BF1328" s="324"/>
      <c r="BG1328" s="324"/>
      <c r="BH1328" s="324"/>
      <c r="BI1328" s="324"/>
      <c r="BJ1328" s="324"/>
      <c r="BK1328" s="324"/>
      <c r="BL1328" s="324"/>
      <c r="BM1328" s="324"/>
      <c r="BN1328" s="324"/>
      <c r="BO1328" s="324"/>
      <c r="BW1328" s="325"/>
      <c r="BX1328" s="325"/>
      <c r="BY1328" s="325"/>
      <c r="BZ1328" s="325"/>
      <c r="CA1328" s="325"/>
      <c r="CB1328" s="325"/>
      <c r="CC1328" s="325"/>
      <c r="CD1328" s="325"/>
      <c r="CE1328" s="325"/>
      <c r="CF1328" s="325"/>
      <c r="CG1328" s="325"/>
      <c r="CH1328" s="325"/>
    </row>
    <row r="1329" spans="1:86" s="323" customFormat="1" x14ac:dyDescent="0.25">
      <c r="A1329" s="102"/>
      <c r="B1329" s="102"/>
      <c r="C1329" s="102"/>
      <c r="D1329" s="102"/>
      <c r="E1329" s="102"/>
      <c r="F1329" s="102"/>
      <c r="G1329" s="102"/>
      <c r="AH1329" s="324"/>
      <c r="AI1329" s="324"/>
      <c r="AP1329" s="324"/>
      <c r="AQ1329" s="324"/>
      <c r="BD1329" s="324"/>
      <c r="BE1329" s="324"/>
      <c r="BF1329" s="324"/>
      <c r="BG1329" s="324"/>
      <c r="BH1329" s="324"/>
      <c r="BI1329" s="324"/>
      <c r="BJ1329" s="324"/>
      <c r="BK1329" s="324"/>
      <c r="BL1329" s="324"/>
      <c r="BM1329" s="324"/>
      <c r="BN1329" s="324"/>
      <c r="BO1329" s="324"/>
      <c r="BW1329" s="325"/>
      <c r="BX1329" s="325"/>
      <c r="BY1329" s="325"/>
      <c r="BZ1329" s="325"/>
      <c r="CA1329" s="325"/>
      <c r="CB1329" s="325"/>
      <c r="CC1329" s="325"/>
      <c r="CD1329" s="325"/>
      <c r="CE1329" s="325"/>
      <c r="CF1329" s="325"/>
      <c r="CG1329" s="325"/>
      <c r="CH1329" s="325"/>
    </row>
    <row r="1330" spans="1:86" s="323" customFormat="1" x14ac:dyDescent="0.25">
      <c r="A1330" s="102"/>
      <c r="B1330" s="102"/>
      <c r="C1330" s="102"/>
      <c r="D1330" s="102"/>
      <c r="E1330" s="102"/>
      <c r="F1330" s="102"/>
      <c r="G1330" s="102"/>
      <c r="AH1330" s="324"/>
      <c r="AI1330" s="324"/>
      <c r="AP1330" s="324"/>
      <c r="AQ1330" s="324"/>
      <c r="BD1330" s="324"/>
      <c r="BE1330" s="324"/>
      <c r="BF1330" s="324"/>
      <c r="BG1330" s="324"/>
      <c r="BH1330" s="324"/>
      <c r="BI1330" s="324"/>
      <c r="BJ1330" s="324"/>
      <c r="BK1330" s="324"/>
      <c r="BL1330" s="324"/>
      <c r="BM1330" s="324"/>
      <c r="BN1330" s="324"/>
      <c r="BO1330" s="324"/>
      <c r="BW1330" s="325"/>
      <c r="BX1330" s="325"/>
      <c r="BY1330" s="325"/>
      <c r="BZ1330" s="325"/>
      <c r="CA1330" s="325"/>
      <c r="CB1330" s="325"/>
      <c r="CC1330" s="325"/>
      <c r="CD1330" s="325"/>
      <c r="CE1330" s="325"/>
      <c r="CF1330" s="325"/>
      <c r="CG1330" s="325"/>
      <c r="CH1330" s="325"/>
    </row>
    <row r="1331" spans="1:86" s="323" customFormat="1" x14ac:dyDescent="0.25">
      <c r="A1331" s="102"/>
      <c r="B1331" s="102"/>
      <c r="C1331" s="102"/>
      <c r="D1331" s="102"/>
      <c r="E1331" s="102"/>
      <c r="F1331" s="102"/>
      <c r="G1331" s="102"/>
      <c r="AH1331" s="324"/>
      <c r="AI1331" s="324"/>
      <c r="AP1331" s="324"/>
      <c r="AQ1331" s="324"/>
      <c r="BD1331" s="324"/>
      <c r="BE1331" s="324"/>
      <c r="BF1331" s="324"/>
      <c r="BG1331" s="324"/>
      <c r="BH1331" s="324"/>
      <c r="BI1331" s="324"/>
      <c r="BJ1331" s="324"/>
      <c r="BK1331" s="324"/>
      <c r="BL1331" s="324"/>
      <c r="BM1331" s="324"/>
      <c r="BN1331" s="324"/>
      <c r="BO1331" s="324"/>
      <c r="BW1331" s="325"/>
      <c r="BX1331" s="325"/>
      <c r="BY1331" s="325"/>
      <c r="BZ1331" s="325"/>
      <c r="CA1331" s="325"/>
      <c r="CB1331" s="325"/>
      <c r="CC1331" s="325"/>
      <c r="CD1331" s="325"/>
      <c r="CE1331" s="325"/>
      <c r="CF1331" s="325"/>
      <c r="CG1331" s="325"/>
      <c r="CH1331" s="325"/>
    </row>
    <row r="1332" spans="1:86" s="323" customFormat="1" x14ac:dyDescent="0.25">
      <c r="A1332" s="102"/>
      <c r="B1332" s="102"/>
      <c r="C1332" s="102"/>
      <c r="D1332" s="102"/>
      <c r="E1332" s="102"/>
      <c r="F1332" s="102"/>
      <c r="G1332" s="102"/>
      <c r="AH1332" s="324"/>
      <c r="AI1332" s="324"/>
      <c r="AP1332" s="324"/>
      <c r="AQ1332" s="324"/>
      <c r="BD1332" s="324"/>
      <c r="BE1332" s="324"/>
      <c r="BF1332" s="324"/>
      <c r="BG1332" s="324"/>
      <c r="BH1332" s="324"/>
      <c r="BI1332" s="324"/>
      <c r="BJ1332" s="324"/>
      <c r="BK1332" s="324"/>
      <c r="BL1332" s="324"/>
      <c r="BM1332" s="324"/>
      <c r="BN1332" s="324"/>
      <c r="BO1332" s="324"/>
      <c r="BW1332" s="325"/>
      <c r="BX1332" s="325"/>
      <c r="BY1332" s="325"/>
      <c r="BZ1332" s="325"/>
      <c r="CA1332" s="325"/>
      <c r="CB1332" s="325"/>
      <c r="CC1332" s="325"/>
      <c r="CD1332" s="325"/>
      <c r="CE1332" s="325"/>
      <c r="CF1332" s="325"/>
      <c r="CG1332" s="325"/>
      <c r="CH1332" s="325"/>
    </row>
    <row r="1333" spans="1:86" s="323" customFormat="1" x14ac:dyDescent="0.25">
      <c r="A1333" s="102"/>
      <c r="B1333" s="102"/>
      <c r="C1333" s="102"/>
      <c r="D1333" s="102"/>
      <c r="E1333" s="102"/>
      <c r="F1333" s="102"/>
      <c r="G1333" s="102"/>
      <c r="AH1333" s="324"/>
      <c r="AI1333" s="324"/>
      <c r="AP1333" s="324"/>
      <c r="AQ1333" s="324"/>
      <c r="BD1333" s="324"/>
      <c r="BE1333" s="324"/>
      <c r="BF1333" s="324"/>
      <c r="BG1333" s="324"/>
      <c r="BH1333" s="324"/>
      <c r="BI1333" s="324"/>
      <c r="BJ1333" s="324"/>
      <c r="BK1333" s="324"/>
      <c r="BL1333" s="324"/>
      <c r="BM1333" s="324"/>
      <c r="BN1333" s="324"/>
      <c r="BO1333" s="324"/>
      <c r="BW1333" s="325"/>
      <c r="BX1333" s="325"/>
      <c r="BY1333" s="325"/>
      <c r="BZ1333" s="325"/>
      <c r="CA1333" s="325"/>
      <c r="CB1333" s="325"/>
      <c r="CC1333" s="325"/>
      <c r="CD1333" s="325"/>
      <c r="CE1333" s="325"/>
      <c r="CF1333" s="325"/>
      <c r="CG1333" s="325"/>
      <c r="CH1333" s="325"/>
    </row>
    <row r="1334" spans="1:86" s="323" customFormat="1" x14ac:dyDescent="0.25">
      <c r="A1334" s="102"/>
      <c r="B1334" s="102"/>
      <c r="C1334" s="102"/>
      <c r="D1334" s="102"/>
      <c r="E1334" s="102"/>
      <c r="F1334" s="102"/>
      <c r="G1334" s="102"/>
      <c r="AH1334" s="324"/>
      <c r="AI1334" s="324"/>
      <c r="AP1334" s="324"/>
      <c r="AQ1334" s="324"/>
      <c r="BD1334" s="324"/>
      <c r="BE1334" s="324"/>
      <c r="BF1334" s="324"/>
      <c r="BG1334" s="324"/>
      <c r="BH1334" s="324"/>
      <c r="BI1334" s="324"/>
      <c r="BJ1334" s="324"/>
      <c r="BK1334" s="324"/>
      <c r="BL1334" s="324"/>
      <c r="BM1334" s="324"/>
      <c r="BN1334" s="324"/>
      <c r="BO1334" s="324"/>
      <c r="BW1334" s="325"/>
      <c r="BX1334" s="325"/>
      <c r="BY1334" s="325"/>
      <c r="BZ1334" s="325"/>
      <c r="CA1334" s="325"/>
      <c r="CB1334" s="325"/>
      <c r="CC1334" s="325"/>
      <c r="CD1334" s="325"/>
      <c r="CE1334" s="325"/>
      <c r="CF1334" s="325"/>
      <c r="CG1334" s="325"/>
      <c r="CH1334" s="325"/>
    </row>
    <row r="1335" spans="1:86" s="323" customFormat="1" x14ac:dyDescent="0.25">
      <c r="A1335" s="102"/>
      <c r="B1335" s="102"/>
      <c r="C1335" s="102"/>
      <c r="D1335" s="102"/>
      <c r="E1335" s="102"/>
      <c r="F1335" s="102"/>
      <c r="G1335" s="102"/>
      <c r="AH1335" s="324"/>
      <c r="AI1335" s="324"/>
      <c r="AP1335" s="324"/>
      <c r="AQ1335" s="324"/>
      <c r="BD1335" s="324"/>
      <c r="BE1335" s="324"/>
      <c r="BF1335" s="324"/>
      <c r="BG1335" s="324"/>
      <c r="BH1335" s="324"/>
      <c r="BI1335" s="324"/>
      <c r="BJ1335" s="324"/>
      <c r="BK1335" s="324"/>
      <c r="BL1335" s="324"/>
      <c r="BM1335" s="324"/>
      <c r="BN1335" s="324"/>
      <c r="BO1335" s="324"/>
      <c r="BW1335" s="325"/>
      <c r="BX1335" s="325"/>
      <c r="BY1335" s="325"/>
      <c r="BZ1335" s="325"/>
      <c r="CA1335" s="325"/>
      <c r="CB1335" s="325"/>
      <c r="CC1335" s="325"/>
      <c r="CD1335" s="325"/>
      <c r="CE1335" s="325"/>
      <c r="CF1335" s="325"/>
      <c r="CG1335" s="325"/>
      <c r="CH1335" s="325"/>
    </row>
    <row r="1336" spans="1:86" s="323" customFormat="1" x14ac:dyDescent="0.25">
      <c r="A1336" s="102"/>
      <c r="B1336" s="102"/>
      <c r="C1336" s="102"/>
      <c r="D1336" s="102"/>
      <c r="E1336" s="102"/>
      <c r="F1336" s="102"/>
      <c r="G1336" s="102"/>
      <c r="AH1336" s="324"/>
      <c r="AI1336" s="324"/>
      <c r="AP1336" s="324"/>
      <c r="AQ1336" s="324"/>
      <c r="BD1336" s="324"/>
      <c r="BE1336" s="324"/>
      <c r="BF1336" s="324"/>
      <c r="BG1336" s="324"/>
      <c r="BH1336" s="324"/>
      <c r="BI1336" s="324"/>
      <c r="BJ1336" s="324"/>
      <c r="BK1336" s="324"/>
      <c r="BL1336" s="324"/>
      <c r="BM1336" s="324"/>
      <c r="BN1336" s="324"/>
      <c r="BO1336" s="324"/>
      <c r="BW1336" s="325"/>
      <c r="BX1336" s="325"/>
      <c r="BY1336" s="325"/>
      <c r="BZ1336" s="325"/>
      <c r="CA1336" s="325"/>
      <c r="CB1336" s="325"/>
      <c r="CC1336" s="325"/>
      <c r="CD1336" s="325"/>
      <c r="CE1336" s="325"/>
      <c r="CF1336" s="325"/>
      <c r="CG1336" s="325"/>
      <c r="CH1336" s="325"/>
    </row>
    <row r="1337" spans="1:86" s="323" customFormat="1" x14ac:dyDescent="0.25">
      <c r="A1337" s="102"/>
      <c r="B1337" s="102"/>
      <c r="C1337" s="102"/>
      <c r="D1337" s="102"/>
      <c r="E1337" s="102"/>
      <c r="F1337" s="102"/>
      <c r="G1337" s="102"/>
      <c r="AH1337" s="324"/>
      <c r="AI1337" s="324"/>
      <c r="AP1337" s="324"/>
      <c r="AQ1337" s="324"/>
      <c r="BD1337" s="324"/>
      <c r="BE1337" s="324"/>
      <c r="BF1337" s="324"/>
      <c r="BG1337" s="324"/>
      <c r="BH1337" s="324"/>
      <c r="BI1337" s="324"/>
      <c r="BJ1337" s="324"/>
      <c r="BK1337" s="324"/>
      <c r="BL1337" s="324"/>
      <c r="BM1337" s="324"/>
      <c r="BN1337" s="324"/>
      <c r="BO1337" s="324"/>
      <c r="BW1337" s="325"/>
      <c r="BX1337" s="325"/>
      <c r="BY1337" s="325"/>
      <c r="BZ1337" s="325"/>
      <c r="CA1337" s="325"/>
      <c r="CB1337" s="325"/>
      <c r="CC1337" s="325"/>
      <c r="CD1337" s="325"/>
      <c r="CE1337" s="325"/>
      <c r="CF1337" s="325"/>
      <c r="CG1337" s="325"/>
      <c r="CH1337" s="325"/>
    </row>
    <row r="1338" spans="1:86" s="323" customFormat="1" x14ac:dyDescent="0.25">
      <c r="A1338" s="102"/>
      <c r="B1338" s="102"/>
      <c r="C1338" s="102"/>
      <c r="D1338" s="102"/>
      <c r="E1338" s="102"/>
      <c r="F1338" s="102"/>
      <c r="G1338" s="102"/>
      <c r="AH1338" s="324"/>
      <c r="AI1338" s="324"/>
      <c r="AP1338" s="324"/>
      <c r="AQ1338" s="324"/>
      <c r="BD1338" s="324"/>
      <c r="BE1338" s="324"/>
      <c r="BF1338" s="324"/>
      <c r="BG1338" s="324"/>
      <c r="BH1338" s="324"/>
      <c r="BI1338" s="324"/>
      <c r="BJ1338" s="324"/>
      <c r="BK1338" s="324"/>
      <c r="BL1338" s="324"/>
      <c r="BM1338" s="324"/>
      <c r="BN1338" s="324"/>
      <c r="BO1338" s="324"/>
      <c r="BW1338" s="325"/>
      <c r="BX1338" s="325"/>
      <c r="BY1338" s="325"/>
      <c r="BZ1338" s="325"/>
      <c r="CA1338" s="325"/>
      <c r="CB1338" s="325"/>
      <c r="CC1338" s="325"/>
      <c r="CD1338" s="325"/>
      <c r="CE1338" s="325"/>
      <c r="CF1338" s="325"/>
      <c r="CG1338" s="325"/>
      <c r="CH1338" s="325"/>
    </row>
    <row r="1339" spans="1:86" s="323" customFormat="1" x14ac:dyDescent="0.25">
      <c r="A1339" s="102"/>
      <c r="B1339" s="102"/>
      <c r="C1339" s="102"/>
      <c r="D1339" s="102"/>
      <c r="E1339" s="102"/>
      <c r="F1339" s="102"/>
      <c r="G1339" s="102"/>
      <c r="AH1339" s="324"/>
      <c r="AI1339" s="324"/>
      <c r="AP1339" s="324"/>
      <c r="AQ1339" s="324"/>
      <c r="BD1339" s="324"/>
      <c r="BE1339" s="324"/>
      <c r="BF1339" s="324"/>
      <c r="BG1339" s="324"/>
      <c r="BH1339" s="324"/>
      <c r="BI1339" s="324"/>
      <c r="BJ1339" s="324"/>
      <c r="BK1339" s="324"/>
      <c r="BL1339" s="324"/>
      <c r="BM1339" s="324"/>
      <c r="BN1339" s="324"/>
      <c r="BO1339" s="324"/>
      <c r="BW1339" s="325"/>
      <c r="BX1339" s="325"/>
      <c r="BY1339" s="325"/>
      <c r="BZ1339" s="325"/>
      <c r="CA1339" s="325"/>
      <c r="CB1339" s="325"/>
      <c r="CC1339" s="325"/>
      <c r="CD1339" s="325"/>
      <c r="CE1339" s="325"/>
      <c r="CF1339" s="325"/>
      <c r="CG1339" s="325"/>
      <c r="CH1339" s="325"/>
    </row>
    <row r="1340" spans="1:86" s="323" customFormat="1" x14ac:dyDescent="0.25">
      <c r="A1340" s="102"/>
      <c r="B1340" s="102"/>
      <c r="C1340" s="102"/>
      <c r="D1340" s="102"/>
      <c r="E1340" s="102"/>
      <c r="F1340" s="102"/>
      <c r="G1340" s="102"/>
      <c r="AH1340" s="324"/>
      <c r="AI1340" s="324"/>
      <c r="AP1340" s="324"/>
      <c r="AQ1340" s="324"/>
      <c r="BD1340" s="324"/>
      <c r="BE1340" s="324"/>
      <c r="BF1340" s="324"/>
      <c r="BG1340" s="324"/>
      <c r="BH1340" s="324"/>
      <c r="BI1340" s="324"/>
      <c r="BJ1340" s="324"/>
      <c r="BK1340" s="324"/>
      <c r="BL1340" s="324"/>
      <c r="BM1340" s="324"/>
      <c r="BN1340" s="324"/>
      <c r="BO1340" s="324"/>
      <c r="BW1340" s="325"/>
      <c r="BX1340" s="325"/>
      <c r="BY1340" s="325"/>
      <c r="BZ1340" s="325"/>
      <c r="CA1340" s="325"/>
      <c r="CB1340" s="325"/>
      <c r="CC1340" s="325"/>
      <c r="CD1340" s="325"/>
      <c r="CE1340" s="325"/>
      <c r="CF1340" s="325"/>
      <c r="CG1340" s="325"/>
      <c r="CH1340" s="325"/>
    </row>
    <row r="1341" spans="1:86" s="323" customFormat="1" x14ac:dyDescent="0.25">
      <c r="A1341" s="102"/>
      <c r="B1341" s="102"/>
      <c r="C1341" s="102"/>
      <c r="D1341" s="102"/>
      <c r="E1341" s="102"/>
      <c r="F1341" s="102"/>
      <c r="G1341" s="102"/>
      <c r="AH1341" s="324"/>
      <c r="AI1341" s="324"/>
      <c r="AP1341" s="324"/>
      <c r="AQ1341" s="324"/>
      <c r="BD1341" s="324"/>
      <c r="BE1341" s="324"/>
      <c r="BF1341" s="324"/>
      <c r="BG1341" s="324"/>
      <c r="BH1341" s="324"/>
      <c r="BI1341" s="324"/>
      <c r="BJ1341" s="324"/>
      <c r="BK1341" s="324"/>
      <c r="BL1341" s="324"/>
      <c r="BM1341" s="324"/>
      <c r="BN1341" s="324"/>
      <c r="BO1341" s="324"/>
      <c r="BW1341" s="325"/>
      <c r="BX1341" s="325"/>
      <c r="BY1341" s="325"/>
      <c r="BZ1341" s="325"/>
      <c r="CA1341" s="325"/>
      <c r="CB1341" s="325"/>
      <c r="CC1341" s="325"/>
      <c r="CD1341" s="325"/>
      <c r="CE1341" s="325"/>
      <c r="CF1341" s="325"/>
      <c r="CG1341" s="325"/>
      <c r="CH1341" s="325"/>
    </row>
    <row r="1342" spans="1:86" s="323" customFormat="1" x14ac:dyDescent="0.25">
      <c r="A1342" s="102"/>
      <c r="B1342" s="102"/>
      <c r="C1342" s="102"/>
      <c r="D1342" s="102"/>
      <c r="E1342" s="102"/>
      <c r="F1342" s="102"/>
      <c r="G1342" s="102"/>
      <c r="AH1342" s="324"/>
      <c r="AI1342" s="324"/>
      <c r="AP1342" s="324"/>
      <c r="AQ1342" s="324"/>
      <c r="BD1342" s="324"/>
      <c r="BE1342" s="324"/>
      <c r="BF1342" s="324"/>
      <c r="BG1342" s="324"/>
      <c r="BH1342" s="324"/>
      <c r="BI1342" s="324"/>
      <c r="BJ1342" s="324"/>
      <c r="BK1342" s="324"/>
      <c r="BL1342" s="324"/>
      <c r="BM1342" s="324"/>
      <c r="BN1342" s="324"/>
      <c r="BO1342" s="324"/>
      <c r="BW1342" s="325"/>
      <c r="BX1342" s="325"/>
      <c r="BY1342" s="325"/>
      <c r="BZ1342" s="325"/>
      <c r="CA1342" s="325"/>
      <c r="CB1342" s="325"/>
      <c r="CC1342" s="325"/>
      <c r="CD1342" s="325"/>
      <c r="CE1342" s="325"/>
      <c r="CF1342" s="325"/>
      <c r="CG1342" s="325"/>
      <c r="CH1342" s="325"/>
    </row>
    <row r="1343" spans="1:86" s="323" customFormat="1" x14ac:dyDescent="0.25">
      <c r="A1343" s="102"/>
      <c r="B1343" s="102"/>
      <c r="C1343" s="102"/>
      <c r="D1343" s="102"/>
      <c r="E1343" s="102"/>
      <c r="F1343" s="102"/>
      <c r="G1343" s="102"/>
      <c r="AH1343" s="324"/>
      <c r="AI1343" s="324"/>
      <c r="AP1343" s="324"/>
      <c r="AQ1343" s="324"/>
      <c r="BD1343" s="324"/>
      <c r="BE1343" s="324"/>
      <c r="BF1343" s="324"/>
      <c r="BG1343" s="324"/>
      <c r="BH1343" s="324"/>
      <c r="BI1343" s="324"/>
      <c r="BJ1343" s="324"/>
      <c r="BK1343" s="324"/>
      <c r="BL1343" s="324"/>
      <c r="BM1343" s="324"/>
      <c r="BN1343" s="324"/>
      <c r="BO1343" s="324"/>
      <c r="BW1343" s="325"/>
      <c r="BX1343" s="325"/>
      <c r="BY1343" s="325"/>
      <c r="BZ1343" s="325"/>
      <c r="CA1343" s="325"/>
      <c r="CB1343" s="325"/>
      <c r="CC1343" s="325"/>
      <c r="CD1343" s="325"/>
      <c r="CE1343" s="325"/>
      <c r="CF1343" s="325"/>
      <c r="CG1343" s="325"/>
      <c r="CH1343" s="325"/>
    </row>
    <row r="1344" spans="1:86" s="323" customFormat="1" x14ac:dyDescent="0.25">
      <c r="A1344" s="102"/>
      <c r="B1344" s="102"/>
      <c r="C1344" s="102"/>
      <c r="D1344" s="102"/>
      <c r="E1344" s="102"/>
      <c r="F1344" s="102"/>
      <c r="G1344" s="102"/>
      <c r="AH1344" s="324"/>
      <c r="AI1344" s="324"/>
      <c r="AP1344" s="324"/>
      <c r="AQ1344" s="324"/>
      <c r="BD1344" s="324"/>
      <c r="BE1344" s="324"/>
      <c r="BF1344" s="324"/>
      <c r="BG1344" s="324"/>
      <c r="BH1344" s="324"/>
      <c r="BI1344" s="324"/>
      <c r="BJ1344" s="324"/>
      <c r="BK1344" s="324"/>
      <c r="BL1344" s="324"/>
      <c r="BM1344" s="324"/>
      <c r="BN1344" s="324"/>
      <c r="BO1344" s="324"/>
      <c r="BW1344" s="325"/>
      <c r="BX1344" s="325"/>
      <c r="BY1344" s="325"/>
      <c r="BZ1344" s="325"/>
      <c r="CA1344" s="325"/>
      <c r="CB1344" s="325"/>
      <c r="CC1344" s="325"/>
      <c r="CD1344" s="325"/>
      <c r="CE1344" s="325"/>
      <c r="CF1344" s="325"/>
      <c r="CG1344" s="325"/>
      <c r="CH1344" s="325"/>
    </row>
    <row r="1345" spans="1:86" s="323" customFormat="1" x14ac:dyDescent="0.25">
      <c r="A1345" s="102"/>
      <c r="B1345" s="102"/>
      <c r="C1345" s="102"/>
      <c r="D1345" s="102"/>
      <c r="E1345" s="102"/>
      <c r="F1345" s="102"/>
      <c r="G1345" s="102"/>
      <c r="AH1345" s="324"/>
      <c r="AI1345" s="324"/>
      <c r="AP1345" s="324"/>
      <c r="AQ1345" s="324"/>
      <c r="BD1345" s="324"/>
      <c r="BE1345" s="324"/>
      <c r="BF1345" s="324"/>
      <c r="BG1345" s="324"/>
      <c r="BH1345" s="324"/>
      <c r="BI1345" s="324"/>
      <c r="BJ1345" s="324"/>
      <c r="BK1345" s="324"/>
      <c r="BL1345" s="324"/>
      <c r="BM1345" s="324"/>
      <c r="BN1345" s="324"/>
      <c r="BO1345" s="324"/>
      <c r="BW1345" s="325"/>
      <c r="BX1345" s="325"/>
      <c r="BY1345" s="325"/>
      <c r="BZ1345" s="325"/>
      <c r="CA1345" s="325"/>
      <c r="CB1345" s="325"/>
      <c r="CC1345" s="325"/>
      <c r="CD1345" s="325"/>
      <c r="CE1345" s="325"/>
      <c r="CF1345" s="325"/>
      <c r="CG1345" s="325"/>
      <c r="CH1345" s="325"/>
    </row>
    <row r="1346" spans="1:86" s="323" customFormat="1" x14ac:dyDescent="0.25">
      <c r="A1346" s="102"/>
      <c r="B1346" s="102"/>
      <c r="C1346" s="102"/>
      <c r="D1346" s="102"/>
      <c r="E1346" s="102"/>
      <c r="F1346" s="102"/>
      <c r="G1346" s="102"/>
      <c r="AH1346" s="324"/>
      <c r="AI1346" s="324"/>
      <c r="AP1346" s="324"/>
      <c r="AQ1346" s="324"/>
      <c r="BD1346" s="324"/>
      <c r="BE1346" s="324"/>
      <c r="BF1346" s="324"/>
      <c r="BG1346" s="324"/>
      <c r="BH1346" s="324"/>
      <c r="BI1346" s="324"/>
      <c r="BJ1346" s="324"/>
      <c r="BK1346" s="324"/>
      <c r="BL1346" s="324"/>
      <c r="BM1346" s="324"/>
      <c r="BN1346" s="324"/>
      <c r="BO1346" s="324"/>
      <c r="BW1346" s="325"/>
      <c r="BX1346" s="325"/>
      <c r="BY1346" s="325"/>
      <c r="BZ1346" s="325"/>
      <c r="CA1346" s="325"/>
      <c r="CB1346" s="325"/>
      <c r="CC1346" s="325"/>
      <c r="CD1346" s="325"/>
      <c r="CE1346" s="325"/>
      <c r="CF1346" s="325"/>
      <c r="CG1346" s="325"/>
      <c r="CH1346" s="325"/>
    </row>
    <row r="1347" spans="1:86" s="323" customFormat="1" x14ac:dyDescent="0.25">
      <c r="A1347" s="102"/>
      <c r="B1347" s="102"/>
      <c r="C1347" s="102"/>
      <c r="D1347" s="102"/>
      <c r="E1347" s="102"/>
      <c r="F1347" s="102"/>
      <c r="G1347" s="102"/>
      <c r="AH1347" s="324"/>
      <c r="AI1347" s="324"/>
      <c r="AP1347" s="324"/>
      <c r="AQ1347" s="324"/>
      <c r="BD1347" s="324"/>
      <c r="BE1347" s="324"/>
      <c r="BF1347" s="324"/>
      <c r="BG1347" s="324"/>
      <c r="BH1347" s="324"/>
      <c r="BI1347" s="324"/>
      <c r="BJ1347" s="324"/>
      <c r="BK1347" s="324"/>
      <c r="BL1347" s="324"/>
      <c r="BM1347" s="324"/>
      <c r="BN1347" s="324"/>
      <c r="BO1347" s="324"/>
      <c r="BW1347" s="325"/>
      <c r="BX1347" s="325"/>
      <c r="BY1347" s="325"/>
      <c r="BZ1347" s="325"/>
      <c r="CA1347" s="325"/>
      <c r="CB1347" s="325"/>
      <c r="CC1347" s="325"/>
      <c r="CD1347" s="325"/>
      <c r="CE1347" s="325"/>
      <c r="CF1347" s="325"/>
      <c r="CG1347" s="325"/>
      <c r="CH1347" s="325"/>
    </row>
    <row r="1348" spans="1:86" s="323" customFormat="1" x14ac:dyDescent="0.25">
      <c r="A1348" s="102"/>
      <c r="B1348" s="102"/>
      <c r="C1348" s="102"/>
      <c r="D1348" s="102"/>
      <c r="E1348" s="102"/>
      <c r="F1348" s="102"/>
      <c r="G1348" s="102"/>
      <c r="AH1348" s="324"/>
      <c r="AI1348" s="324"/>
      <c r="AP1348" s="324"/>
      <c r="AQ1348" s="324"/>
      <c r="BD1348" s="324"/>
      <c r="BE1348" s="324"/>
      <c r="BF1348" s="324"/>
      <c r="BG1348" s="324"/>
      <c r="BH1348" s="324"/>
      <c r="BI1348" s="324"/>
      <c r="BJ1348" s="324"/>
      <c r="BK1348" s="324"/>
      <c r="BL1348" s="324"/>
      <c r="BM1348" s="324"/>
      <c r="BN1348" s="324"/>
      <c r="BO1348" s="324"/>
      <c r="BW1348" s="325"/>
      <c r="BX1348" s="325"/>
      <c r="BY1348" s="325"/>
      <c r="BZ1348" s="325"/>
      <c r="CA1348" s="325"/>
      <c r="CB1348" s="325"/>
      <c r="CC1348" s="325"/>
      <c r="CD1348" s="325"/>
      <c r="CE1348" s="325"/>
      <c r="CF1348" s="325"/>
      <c r="CG1348" s="325"/>
      <c r="CH1348" s="325"/>
    </row>
    <row r="1349" spans="1:86" s="323" customFormat="1" x14ac:dyDescent="0.25">
      <c r="A1349" s="102"/>
      <c r="B1349" s="102"/>
      <c r="C1349" s="102"/>
      <c r="D1349" s="102"/>
      <c r="E1349" s="102"/>
      <c r="F1349" s="102"/>
      <c r="G1349" s="102"/>
      <c r="AH1349" s="324"/>
      <c r="AI1349" s="324"/>
      <c r="AP1349" s="324"/>
      <c r="AQ1349" s="324"/>
      <c r="BD1349" s="324"/>
      <c r="BE1349" s="324"/>
      <c r="BF1349" s="324"/>
      <c r="BG1349" s="324"/>
      <c r="BH1349" s="324"/>
      <c r="BI1349" s="324"/>
      <c r="BJ1349" s="324"/>
      <c r="BK1349" s="324"/>
      <c r="BL1349" s="324"/>
      <c r="BM1349" s="324"/>
      <c r="BN1349" s="324"/>
      <c r="BO1349" s="324"/>
      <c r="BW1349" s="325"/>
      <c r="BX1349" s="325"/>
      <c r="BY1349" s="325"/>
      <c r="BZ1349" s="325"/>
      <c r="CA1349" s="325"/>
      <c r="CB1349" s="325"/>
      <c r="CC1349" s="325"/>
      <c r="CD1349" s="325"/>
      <c r="CE1349" s="325"/>
      <c r="CF1349" s="325"/>
      <c r="CG1349" s="325"/>
      <c r="CH1349" s="325"/>
    </row>
    <row r="1350" spans="1:86" s="323" customFormat="1" x14ac:dyDescent="0.25">
      <c r="A1350" s="102"/>
      <c r="B1350" s="102"/>
      <c r="C1350" s="102"/>
      <c r="D1350" s="102"/>
      <c r="E1350" s="102"/>
      <c r="F1350" s="102"/>
      <c r="G1350" s="102"/>
      <c r="AH1350" s="324"/>
      <c r="AI1350" s="324"/>
      <c r="AP1350" s="324"/>
      <c r="AQ1350" s="324"/>
      <c r="BD1350" s="324"/>
      <c r="BE1350" s="324"/>
      <c r="BF1350" s="324"/>
      <c r="BG1350" s="324"/>
      <c r="BH1350" s="324"/>
      <c r="BI1350" s="324"/>
      <c r="BJ1350" s="324"/>
      <c r="BK1350" s="324"/>
      <c r="BL1350" s="324"/>
      <c r="BM1350" s="324"/>
      <c r="BN1350" s="324"/>
      <c r="BO1350" s="324"/>
      <c r="BW1350" s="325"/>
      <c r="BX1350" s="325"/>
      <c r="BY1350" s="325"/>
      <c r="BZ1350" s="325"/>
      <c r="CA1350" s="325"/>
      <c r="CB1350" s="325"/>
      <c r="CC1350" s="325"/>
      <c r="CD1350" s="325"/>
      <c r="CE1350" s="325"/>
      <c r="CF1350" s="325"/>
      <c r="CG1350" s="325"/>
      <c r="CH1350" s="325"/>
    </row>
    <row r="1351" spans="1:86" s="323" customFormat="1" x14ac:dyDescent="0.25">
      <c r="A1351" s="102"/>
      <c r="B1351" s="102"/>
      <c r="C1351" s="102"/>
      <c r="D1351" s="102"/>
      <c r="E1351" s="102"/>
      <c r="F1351" s="102"/>
      <c r="G1351" s="102"/>
      <c r="AH1351" s="324"/>
      <c r="AI1351" s="324"/>
      <c r="AP1351" s="324"/>
      <c r="AQ1351" s="324"/>
      <c r="BD1351" s="324"/>
      <c r="BE1351" s="324"/>
      <c r="BF1351" s="324"/>
      <c r="BG1351" s="324"/>
      <c r="BH1351" s="324"/>
      <c r="BI1351" s="324"/>
      <c r="BJ1351" s="324"/>
      <c r="BK1351" s="324"/>
      <c r="BL1351" s="324"/>
      <c r="BM1351" s="324"/>
      <c r="BN1351" s="324"/>
      <c r="BO1351" s="324"/>
      <c r="BW1351" s="325"/>
      <c r="BX1351" s="325"/>
      <c r="BY1351" s="325"/>
      <c r="BZ1351" s="325"/>
      <c r="CA1351" s="325"/>
      <c r="CB1351" s="325"/>
      <c r="CC1351" s="325"/>
      <c r="CD1351" s="325"/>
      <c r="CE1351" s="325"/>
      <c r="CF1351" s="325"/>
      <c r="CG1351" s="325"/>
      <c r="CH1351" s="325"/>
    </row>
    <row r="1352" spans="1:86" s="323" customFormat="1" x14ac:dyDescent="0.25">
      <c r="A1352" s="102"/>
      <c r="B1352" s="102"/>
      <c r="C1352" s="102"/>
      <c r="D1352" s="102"/>
      <c r="E1352" s="102"/>
      <c r="F1352" s="102"/>
      <c r="G1352" s="102"/>
      <c r="AH1352" s="324"/>
      <c r="AI1352" s="324"/>
      <c r="AP1352" s="324"/>
      <c r="AQ1352" s="324"/>
      <c r="BD1352" s="324"/>
      <c r="BE1352" s="324"/>
      <c r="BF1352" s="324"/>
      <c r="BG1352" s="324"/>
      <c r="BH1352" s="324"/>
      <c r="BI1352" s="324"/>
      <c r="BJ1352" s="324"/>
      <c r="BK1352" s="324"/>
      <c r="BL1352" s="324"/>
      <c r="BM1352" s="324"/>
      <c r="BN1352" s="324"/>
      <c r="BO1352" s="324"/>
      <c r="BW1352" s="325"/>
      <c r="BX1352" s="325"/>
      <c r="BY1352" s="325"/>
      <c r="BZ1352" s="325"/>
      <c r="CA1352" s="325"/>
      <c r="CB1352" s="325"/>
      <c r="CC1352" s="325"/>
      <c r="CD1352" s="325"/>
      <c r="CE1352" s="325"/>
      <c r="CF1352" s="325"/>
      <c r="CG1352" s="325"/>
      <c r="CH1352" s="325"/>
    </row>
    <row r="1353" spans="1:86" s="323" customFormat="1" x14ac:dyDescent="0.25">
      <c r="A1353" s="102"/>
      <c r="B1353" s="102"/>
      <c r="C1353" s="102"/>
      <c r="D1353" s="102"/>
      <c r="E1353" s="102"/>
      <c r="F1353" s="102"/>
      <c r="G1353" s="102"/>
      <c r="AH1353" s="324"/>
      <c r="AI1353" s="324"/>
      <c r="AP1353" s="324"/>
      <c r="AQ1353" s="324"/>
      <c r="BD1353" s="324"/>
      <c r="BE1353" s="324"/>
      <c r="BF1353" s="324"/>
      <c r="BG1353" s="324"/>
      <c r="BH1353" s="324"/>
      <c r="BI1353" s="324"/>
      <c r="BJ1353" s="324"/>
      <c r="BK1353" s="324"/>
      <c r="BL1353" s="324"/>
      <c r="BM1353" s="324"/>
      <c r="BN1353" s="324"/>
      <c r="BO1353" s="324"/>
      <c r="BW1353" s="325"/>
      <c r="BX1353" s="325"/>
      <c r="BY1353" s="325"/>
      <c r="BZ1353" s="325"/>
      <c r="CA1353" s="325"/>
      <c r="CB1353" s="325"/>
      <c r="CC1353" s="325"/>
      <c r="CD1353" s="325"/>
      <c r="CE1353" s="325"/>
      <c r="CF1353" s="325"/>
      <c r="CG1353" s="325"/>
      <c r="CH1353" s="325"/>
    </row>
    <row r="1354" spans="1:86" s="323" customFormat="1" x14ac:dyDescent="0.25">
      <c r="A1354" s="102"/>
      <c r="B1354" s="102"/>
      <c r="C1354" s="102"/>
      <c r="D1354" s="102"/>
      <c r="E1354" s="102"/>
      <c r="F1354" s="102"/>
      <c r="G1354" s="102"/>
      <c r="AH1354" s="324"/>
      <c r="AI1354" s="324"/>
      <c r="AP1354" s="324"/>
      <c r="AQ1354" s="324"/>
      <c r="BD1354" s="324"/>
      <c r="BE1354" s="324"/>
      <c r="BF1354" s="324"/>
      <c r="BG1354" s="324"/>
      <c r="BH1354" s="324"/>
      <c r="BI1354" s="324"/>
      <c r="BJ1354" s="324"/>
      <c r="BK1354" s="324"/>
      <c r="BL1354" s="324"/>
      <c r="BM1354" s="324"/>
      <c r="BN1354" s="324"/>
      <c r="BO1354" s="324"/>
      <c r="BW1354" s="325"/>
      <c r="BX1354" s="325"/>
      <c r="BY1354" s="325"/>
      <c r="BZ1354" s="325"/>
      <c r="CA1354" s="325"/>
      <c r="CB1354" s="325"/>
      <c r="CC1354" s="325"/>
      <c r="CD1354" s="325"/>
      <c r="CE1354" s="325"/>
      <c r="CF1354" s="325"/>
      <c r="CG1354" s="325"/>
      <c r="CH1354" s="325"/>
    </row>
    <row r="1355" spans="1:86" s="323" customFormat="1" x14ac:dyDescent="0.25">
      <c r="A1355" s="102"/>
      <c r="B1355" s="102"/>
      <c r="C1355" s="102"/>
      <c r="D1355" s="102"/>
      <c r="E1355" s="102"/>
      <c r="F1355" s="102"/>
      <c r="G1355" s="102"/>
      <c r="AH1355" s="324"/>
      <c r="AI1355" s="324"/>
      <c r="AP1355" s="324"/>
      <c r="AQ1355" s="324"/>
      <c r="BD1355" s="324"/>
      <c r="BE1355" s="324"/>
      <c r="BF1355" s="324"/>
      <c r="BG1355" s="324"/>
      <c r="BH1355" s="324"/>
      <c r="BI1355" s="324"/>
      <c r="BJ1355" s="324"/>
      <c r="BK1355" s="324"/>
      <c r="BL1355" s="324"/>
      <c r="BM1355" s="324"/>
      <c r="BN1355" s="324"/>
      <c r="BO1355" s="324"/>
      <c r="BW1355" s="325"/>
      <c r="BX1355" s="325"/>
      <c r="BY1355" s="325"/>
      <c r="BZ1355" s="325"/>
      <c r="CA1355" s="325"/>
      <c r="CB1355" s="325"/>
      <c r="CC1355" s="325"/>
      <c r="CD1355" s="325"/>
      <c r="CE1355" s="325"/>
      <c r="CF1355" s="325"/>
      <c r="CG1355" s="325"/>
      <c r="CH1355" s="325"/>
    </row>
    <row r="1356" spans="1:86" s="323" customFormat="1" x14ac:dyDescent="0.25">
      <c r="A1356" s="102"/>
      <c r="B1356" s="102"/>
      <c r="C1356" s="102"/>
      <c r="D1356" s="102"/>
      <c r="E1356" s="102"/>
      <c r="F1356" s="102"/>
      <c r="G1356" s="102"/>
      <c r="AH1356" s="324"/>
      <c r="AI1356" s="324"/>
      <c r="AP1356" s="324"/>
      <c r="AQ1356" s="324"/>
      <c r="BD1356" s="324"/>
      <c r="BE1356" s="324"/>
      <c r="BF1356" s="324"/>
      <c r="BG1356" s="324"/>
      <c r="BH1356" s="324"/>
      <c r="BI1356" s="324"/>
      <c r="BJ1356" s="324"/>
      <c r="BK1356" s="324"/>
      <c r="BL1356" s="324"/>
      <c r="BM1356" s="324"/>
      <c r="BN1356" s="324"/>
      <c r="BO1356" s="324"/>
      <c r="BW1356" s="325"/>
      <c r="BX1356" s="325"/>
      <c r="BY1356" s="325"/>
      <c r="BZ1356" s="325"/>
      <c r="CA1356" s="325"/>
      <c r="CB1356" s="325"/>
      <c r="CC1356" s="325"/>
      <c r="CD1356" s="325"/>
      <c r="CE1356" s="325"/>
      <c r="CF1356" s="325"/>
      <c r="CG1356" s="325"/>
      <c r="CH1356" s="325"/>
    </row>
    <row r="1357" spans="1:86" s="323" customFormat="1" x14ac:dyDescent="0.25">
      <c r="A1357" s="102"/>
      <c r="B1357" s="102"/>
      <c r="C1357" s="102"/>
      <c r="D1357" s="102"/>
      <c r="E1357" s="102"/>
      <c r="F1357" s="102"/>
      <c r="G1357" s="102"/>
      <c r="AH1357" s="324"/>
      <c r="AI1357" s="324"/>
      <c r="AP1357" s="324"/>
      <c r="AQ1357" s="324"/>
      <c r="BD1357" s="324"/>
      <c r="BE1357" s="324"/>
      <c r="BF1357" s="324"/>
      <c r="BG1357" s="324"/>
      <c r="BH1357" s="324"/>
      <c r="BI1357" s="324"/>
      <c r="BJ1357" s="324"/>
      <c r="BK1357" s="324"/>
      <c r="BL1357" s="324"/>
      <c r="BM1357" s="324"/>
      <c r="BN1357" s="324"/>
      <c r="BO1357" s="324"/>
      <c r="BW1357" s="325"/>
      <c r="BX1357" s="325"/>
      <c r="BY1357" s="325"/>
      <c r="BZ1357" s="325"/>
      <c r="CA1357" s="325"/>
      <c r="CB1357" s="325"/>
      <c r="CC1357" s="325"/>
      <c r="CD1357" s="325"/>
      <c r="CE1357" s="325"/>
      <c r="CF1357" s="325"/>
      <c r="CG1357" s="325"/>
      <c r="CH1357" s="325"/>
    </row>
    <row r="1358" spans="1:86" s="323" customFormat="1" x14ac:dyDescent="0.25">
      <c r="A1358" s="102"/>
      <c r="B1358" s="102"/>
      <c r="C1358" s="102"/>
      <c r="D1358" s="102"/>
      <c r="E1358" s="102"/>
      <c r="F1358" s="102"/>
      <c r="G1358" s="102"/>
      <c r="AH1358" s="324"/>
      <c r="AI1358" s="324"/>
      <c r="AP1358" s="324"/>
      <c r="AQ1358" s="324"/>
      <c r="BD1358" s="324"/>
      <c r="BE1358" s="324"/>
      <c r="BF1358" s="324"/>
      <c r="BG1358" s="324"/>
      <c r="BH1358" s="324"/>
      <c r="BI1358" s="324"/>
      <c r="BJ1358" s="324"/>
      <c r="BK1358" s="324"/>
      <c r="BL1358" s="324"/>
      <c r="BM1358" s="324"/>
      <c r="BN1358" s="324"/>
      <c r="BO1358" s="324"/>
      <c r="BW1358" s="325"/>
      <c r="BX1358" s="325"/>
      <c r="BY1358" s="325"/>
      <c r="BZ1358" s="325"/>
      <c r="CA1358" s="325"/>
      <c r="CB1358" s="325"/>
      <c r="CC1358" s="325"/>
      <c r="CD1358" s="325"/>
      <c r="CE1358" s="325"/>
      <c r="CF1358" s="325"/>
      <c r="CG1358" s="325"/>
      <c r="CH1358" s="325"/>
    </row>
    <row r="1359" spans="1:86" s="323" customFormat="1" x14ac:dyDescent="0.25">
      <c r="A1359" s="102"/>
      <c r="B1359" s="102"/>
      <c r="C1359" s="102"/>
      <c r="D1359" s="102"/>
      <c r="E1359" s="102"/>
      <c r="F1359" s="102"/>
      <c r="G1359" s="102"/>
      <c r="AH1359" s="324"/>
      <c r="AI1359" s="324"/>
      <c r="AP1359" s="324"/>
      <c r="AQ1359" s="324"/>
      <c r="BD1359" s="324"/>
      <c r="BE1359" s="324"/>
      <c r="BF1359" s="324"/>
      <c r="BG1359" s="324"/>
      <c r="BH1359" s="324"/>
      <c r="BI1359" s="324"/>
      <c r="BJ1359" s="324"/>
      <c r="BK1359" s="324"/>
      <c r="BL1359" s="324"/>
      <c r="BM1359" s="324"/>
      <c r="BN1359" s="324"/>
      <c r="BO1359" s="324"/>
      <c r="BW1359" s="325"/>
      <c r="BX1359" s="325"/>
      <c r="BY1359" s="325"/>
      <c r="BZ1359" s="325"/>
      <c r="CA1359" s="325"/>
      <c r="CB1359" s="325"/>
      <c r="CC1359" s="325"/>
      <c r="CD1359" s="325"/>
      <c r="CE1359" s="325"/>
      <c r="CF1359" s="325"/>
      <c r="CG1359" s="325"/>
      <c r="CH1359" s="325"/>
    </row>
    <row r="1360" spans="1:86" s="323" customFormat="1" x14ac:dyDescent="0.25">
      <c r="A1360" s="102"/>
      <c r="B1360" s="102"/>
      <c r="C1360" s="102"/>
      <c r="D1360" s="102"/>
      <c r="E1360" s="102"/>
      <c r="F1360" s="102"/>
      <c r="G1360" s="102"/>
      <c r="AH1360" s="324"/>
      <c r="AI1360" s="324"/>
      <c r="AP1360" s="324"/>
      <c r="AQ1360" s="324"/>
      <c r="BD1360" s="324"/>
      <c r="BE1360" s="324"/>
      <c r="BF1360" s="324"/>
      <c r="BG1360" s="324"/>
      <c r="BH1360" s="324"/>
      <c r="BI1360" s="324"/>
      <c r="BJ1360" s="324"/>
      <c r="BK1360" s="324"/>
      <c r="BL1360" s="324"/>
      <c r="BM1360" s="324"/>
      <c r="BN1360" s="324"/>
      <c r="BO1360" s="324"/>
      <c r="BW1360" s="325"/>
      <c r="BX1360" s="325"/>
      <c r="BY1360" s="325"/>
      <c r="BZ1360" s="325"/>
      <c r="CA1360" s="325"/>
      <c r="CB1360" s="325"/>
      <c r="CC1360" s="325"/>
      <c r="CD1360" s="325"/>
      <c r="CE1360" s="325"/>
      <c r="CF1360" s="325"/>
      <c r="CG1360" s="325"/>
      <c r="CH1360" s="325"/>
    </row>
    <row r="1361" spans="1:86" s="323" customFormat="1" x14ac:dyDescent="0.25">
      <c r="A1361" s="102"/>
      <c r="B1361" s="102"/>
      <c r="C1361" s="102"/>
      <c r="D1361" s="102"/>
      <c r="E1361" s="102"/>
      <c r="F1361" s="102"/>
      <c r="G1361" s="102"/>
      <c r="AH1361" s="324"/>
      <c r="AI1361" s="324"/>
      <c r="AP1361" s="324"/>
      <c r="AQ1361" s="324"/>
      <c r="BD1361" s="324"/>
      <c r="BE1361" s="324"/>
      <c r="BF1361" s="324"/>
      <c r="BG1361" s="324"/>
      <c r="BH1361" s="324"/>
      <c r="BI1361" s="324"/>
      <c r="BJ1361" s="324"/>
      <c r="BK1361" s="324"/>
      <c r="BL1361" s="324"/>
      <c r="BM1361" s="324"/>
      <c r="BN1361" s="324"/>
      <c r="BO1361" s="324"/>
      <c r="BW1361" s="325"/>
      <c r="BX1361" s="325"/>
      <c r="BY1361" s="325"/>
      <c r="BZ1361" s="325"/>
      <c r="CA1361" s="325"/>
      <c r="CB1361" s="325"/>
      <c r="CC1361" s="325"/>
      <c r="CD1361" s="325"/>
      <c r="CE1361" s="325"/>
      <c r="CF1361" s="325"/>
      <c r="CG1361" s="325"/>
      <c r="CH1361" s="325"/>
    </row>
    <row r="1362" spans="1:86" s="323" customFormat="1" x14ac:dyDescent="0.25">
      <c r="A1362" s="102"/>
      <c r="B1362" s="102"/>
      <c r="C1362" s="102"/>
      <c r="D1362" s="102"/>
      <c r="E1362" s="102"/>
      <c r="F1362" s="102"/>
      <c r="G1362" s="102"/>
      <c r="AH1362" s="324"/>
      <c r="AI1362" s="324"/>
      <c r="AP1362" s="324"/>
      <c r="AQ1362" s="324"/>
      <c r="BD1362" s="324"/>
      <c r="BE1362" s="324"/>
      <c r="BF1362" s="324"/>
      <c r="BG1362" s="324"/>
      <c r="BH1362" s="324"/>
      <c r="BI1362" s="324"/>
      <c r="BJ1362" s="324"/>
      <c r="BK1362" s="324"/>
      <c r="BL1362" s="324"/>
      <c r="BM1362" s="324"/>
      <c r="BN1362" s="324"/>
      <c r="BO1362" s="324"/>
      <c r="BW1362" s="325"/>
      <c r="BX1362" s="325"/>
      <c r="BY1362" s="325"/>
      <c r="BZ1362" s="325"/>
      <c r="CA1362" s="325"/>
      <c r="CB1362" s="325"/>
      <c r="CC1362" s="325"/>
      <c r="CD1362" s="325"/>
      <c r="CE1362" s="325"/>
      <c r="CF1362" s="325"/>
      <c r="CG1362" s="325"/>
      <c r="CH1362" s="325"/>
    </row>
    <row r="1363" spans="1:86" s="323" customFormat="1" x14ac:dyDescent="0.25">
      <c r="A1363" s="102"/>
      <c r="B1363" s="102"/>
      <c r="C1363" s="102"/>
      <c r="D1363" s="102"/>
      <c r="E1363" s="102"/>
      <c r="F1363" s="102"/>
      <c r="G1363" s="102"/>
      <c r="AH1363" s="324"/>
      <c r="AI1363" s="324"/>
      <c r="AP1363" s="324"/>
      <c r="AQ1363" s="324"/>
      <c r="BD1363" s="324"/>
      <c r="BE1363" s="324"/>
      <c r="BF1363" s="324"/>
      <c r="BG1363" s="324"/>
      <c r="BH1363" s="324"/>
      <c r="BI1363" s="324"/>
      <c r="BJ1363" s="324"/>
      <c r="BK1363" s="324"/>
      <c r="BL1363" s="324"/>
      <c r="BM1363" s="324"/>
      <c r="BN1363" s="324"/>
      <c r="BO1363" s="324"/>
      <c r="BW1363" s="325"/>
      <c r="BX1363" s="325"/>
      <c r="BY1363" s="325"/>
      <c r="BZ1363" s="325"/>
      <c r="CA1363" s="325"/>
      <c r="CB1363" s="325"/>
      <c r="CC1363" s="325"/>
      <c r="CD1363" s="325"/>
      <c r="CE1363" s="325"/>
      <c r="CF1363" s="325"/>
      <c r="CG1363" s="325"/>
      <c r="CH1363" s="325"/>
    </row>
    <row r="1364" spans="1:86" s="323" customFormat="1" x14ac:dyDescent="0.25">
      <c r="A1364" s="102"/>
      <c r="B1364" s="102"/>
      <c r="C1364" s="102"/>
      <c r="D1364" s="102"/>
      <c r="E1364" s="102"/>
      <c r="F1364" s="102"/>
      <c r="G1364" s="102"/>
      <c r="AH1364" s="324"/>
      <c r="AI1364" s="324"/>
      <c r="AP1364" s="324"/>
      <c r="AQ1364" s="324"/>
      <c r="BD1364" s="324"/>
      <c r="BE1364" s="324"/>
      <c r="BF1364" s="324"/>
      <c r="BG1364" s="324"/>
      <c r="BH1364" s="324"/>
      <c r="BI1364" s="324"/>
      <c r="BJ1364" s="324"/>
      <c r="BK1364" s="324"/>
      <c r="BL1364" s="324"/>
      <c r="BM1364" s="324"/>
      <c r="BN1364" s="324"/>
      <c r="BO1364" s="324"/>
      <c r="BW1364" s="325"/>
      <c r="BX1364" s="325"/>
      <c r="BY1364" s="325"/>
      <c r="BZ1364" s="325"/>
      <c r="CA1364" s="325"/>
      <c r="CB1364" s="325"/>
      <c r="CC1364" s="325"/>
      <c r="CD1364" s="325"/>
      <c r="CE1364" s="325"/>
      <c r="CF1364" s="325"/>
      <c r="CG1364" s="325"/>
      <c r="CH1364" s="325"/>
    </row>
    <row r="1365" spans="1:86" s="323" customFormat="1" x14ac:dyDescent="0.25">
      <c r="A1365" s="102"/>
      <c r="B1365" s="102"/>
      <c r="C1365" s="102"/>
      <c r="D1365" s="102"/>
      <c r="E1365" s="102"/>
      <c r="F1365" s="102"/>
      <c r="G1365" s="102"/>
      <c r="AH1365" s="324"/>
      <c r="AI1365" s="324"/>
      <c r="AP1365" s="324"/>
      <c r="AQ1365" s="324"/>
      <c r="BD1365" s="324"/>
      <c r="BE1365" s="324"/>
      <c r="BF1365" s="324"/>
      <c r="BG1365" s="324"/>
      <c r="BH1365" s="324"/>
      <c r="BI1365" s="324"/>
      <c r="BJ1365" s="324"/>
      <c r="BK1365" s="324"/>
      <c r="BL1365" s="324"/>
      <c r="BM1365" s="324"/>
      <c r="BN1365" s="324"/>
      <c r="BO1365" s="324"/>
      <c r="BW1365" s="325"/>
      <c r="BX1365" s="325"/>
      <c r="BY1365" s="325"/>
      <c r="BZ1365" s="325"/>
      <c r="CA1365" s="325"/>
      <c r="CB1365" s="325"/>
      <c r="CC1365" s="325"/>
      <c r="CD1365" s="325"/>
      <c r="CE1365" s="325"/>
      <c r="CF1365" s="325"/>
      <c r="CG1365" s="325"/>
      <c r="CH1365" s="325"/>
    </row>
    <row r="1366" spans="1:86" s="323" customFormat="1" x14ac:dyDescent="0.25">
      <c r="A1366" s="102"/>
      <c r="B1366" s="102"/>
      <c r="C1366" s="102"/>
      <c r="D1366" s="102"/>
      <c r="E1366" s="102"/>
      <c r="F1366" s="102"/>
      <c r="G1366" s="102"/>
      <c r="AH1366" s="324"/>
      <c r="AI1366" s="324"/>
      <c r="AP1366" s="324"/>
      <c r="AQ1366" s="324"/>
      <c r="BD1366" s="324"/>
      <c r="BE1366" s="324"/>
      <c r="BF1366" s="324"/>
      <c r="BG1366" s="324"/>
      <c r="BH1366" s="324"/>
      <c r="BI1366" s="324"/>
      <c r="BJ1366" s="324"/>
      <c r="BK1366" s="324"/>
      <c r="BL1366" s="324"/>
      <c r="BM1366" s="324"/>
      <c r="BN1366" s="324"/>
      <c r="BO1366" s="324"/>
      <c r="BW1366" s="325"/>
      <c r="BX1366" s="325"/>
      <c r="BY1366" s="325"/>
      <c r="BZ1366" s="325"/>
      <c r="CA1366" s="325"/>
      <c r="CB1366" s="325"/>
      <c r="CC1366" s="325"/>
      <c r="CD1366" s="325"/>
      <c r="CE1366" s="325"/>
      <c r="CF1366" s="325"/>
      <c r="CG1366" s="325"/>
      <c r="CH1366" s="325"/>
    </row>
    <row r="1367" spans="1:86" s="323" customFormat="1" x14ac:dyDescent="0.25">
      <c r="A1367" s="102"/>
      <c r="B1367" s="102"/>
      <c r="C1367" s="102"/>
      <c r="D1367" s="102"/>
      <c r="E1367" s="102"/>
      <c r="F1367" s="102"/>
      <c r="G1367" s="102"/>
      <c r="AH1367" s="324"/>
      <c r="AI1367" s="324"/>
      <c r="AP1367" s="324"/>
      <c r="AQ1367" s="324"/>
      <c r="BD1367" s="324"/>
      <c r="BE1367" s="324"/>
      <c r="BF1367" s="324"/>
      <c r="BG1367" s="324"/>
      <c r="BH1367" s="324"/>
      <c r="BI1367" s="324"/>
      <c r="BJ1367" s="324"/>
      <c r="BK1367" s="324"/>
      <c r="BL1367" s="324"/>
      <c r="BM1367" s="324"/>
      <c r="BN1367" s="324"/>
      <c r="BO1367" s="324"/>
      <c r="BW1367" s="325"/>
      <c r="BX1367" s="325"/>
      <c r="BY1367" s="325"/>
      <c r="BZ1367" s="325"/>
      <c r="CA1367" s="325"/>
      <c r="CB1367" s="325"/>
      <c r="CC1367" s="325"/>
      <c r="CD1367" s="325"/>
      <c r="CE1367" s="325"/>
      <c r="CF1367" s="325"/>
      <c r="CG1367" s="325"/>
      <c r="CH1367" s="325"/>
    </row>
    <row r="1368" spans="1:86" s="323" customFormat="1" x14ac:dyDescent="0.25">
      <c r="A1368" s="102"/>
      <c r="B1368" s="102"/>
      <c r="C1368" s="102"/>
      <c r="D1368" s="102"/>
      <c r="E1368" s="102"/>
      <c r="F1368" s="102"/>
      <c r="G1368" s="102"/>
      <c r="AH1368" s="324"/>
      <c r="AI1368" s="324"/>
      <c r="AP1368" s="324"/>
      <c r="AQ1368" s="324"/>
      <c r="BD1368" s="324"/>
      <c r="BE1368" s="324"/>
      <c r="BF1368" s="324"/>
      <c r="BG1368" s="324"/>
      <c r="BH1368" s="324"/>
      <c r="BI1368" s="324"/>
      <c r="BJ1368" s="324"/>
      <c r="BK1368" s="324"/>
      <c r="BL1368" s="324"/>
      <c r="BM1368" s="324"/>
      <c r="BN1368" s="324"/>
      <c r="BO1368" s="324"/>
      <c r="BW1368" s="325"/>
      <c r="BX1368" s="325"/>
      <c r="BY1368" s="325"/>
      <c r="BZ1368" s="325"/>
      <c r="CA1368" s="325"/>
      <c r="CB1368" s="325"/>
      <c r="CC1368" s="325"/>
      <c r="CD1368" s="325"/>
      <c r="CE1368" s="325"/>
      <c r="CF1368" s="325"/>
      <c r="CG1368" s="325"/>
      <c r="CH1368" s="325"/>
    </row>
    <row r="1369" spans="1:86" s="323" customFormat="1" x14ac:dyDescent="0.25">
      <c r="A1369" s="102"/>
      <c r="B1369" s="102"/>
      <c r="C1369" s="102"/>
      <c r="D1369" s="102"/>
      <c r="E1369" s="102"/>
      <c r="F1369" s="102"/>
      <c r="G1369" s="102"/>
      <c r="AH1369" s="324"/>
      <c r="AI1369" s="324"/>
      <c r="AP1369" s="324"/>
      <c r="AQ1369" s="324"/>
      <c r="BD1369" s="324"/>
      <c r="BE1369" s="324"/>
      <c r="BF1369" s="324"/>
      <c r="BG1369" s="324"/>
      <c r="BH1369" s="324"/>
      <c r="BI1369" s="324"/>
      <c r="BJ1369" s="324"/>
      <c r="BK1369" s="324"/>
      <c r="BL1369" s="324"/>
      <c r="BM1369" s="324"/>
      <c r="BN1369" s="324"/>
      <c r="BO1369" s="324"/>
      <c r="BW1369" s="325"/>
      <c r="BX1369" s="325"/>
      <c r="BY1369" s="325"/>
      <c r="BZ1369" s="325"/>
      <c r="CA1369" s="325"/>
      <c r="CB1369" s="325"/>
      <c r="CC1369" s="325"/>
      <c r="CD1369" s="325"/>
      <c r="CE1369" s="325"/>
      <c r="CF1369" s="325"/>
      <c r="CG1369" s="325"/>
      <c r="CH1369" s="325"/>
    </row>
    <row r="1370" spans="1:86" s="323" customFormat="1" x14ac:dyDescent="0.25">
      <c r="A1370" s="102"/>
      <c r="B1370" s="102"/>
      <c r="C1370" s="102"/>
      <c r="D1370" s="102"/>
      <c r="E1370" s="102"/>
      <c r="F1370" s="102"/>
      <c r="G1370" s="102"/>
      <c r="AH1370" s="324"/>
      <c r="AI1370" s="324"/>
      <c r="AP1370" s="324"/>
      <c r="AQ1370" s="324"/>
      <c r="BD1370" s="324"/>
      <c r="BE1370" s="324"/>
      <c r="BF1370" s="324"/>
      <c r="BG1370" s="324"/>
      <c r="BH1370" s="324"/>
      <c r="BI1370" s="324"/>
      <c r="BJ1370" s="324"/>
      <c r="BK1370" s="324"/>
      <c r="BL1370" s="324"/>
      <c r="BM1370" s="324"/>
      <c r="BN1370" s="324"/>
      <c r="BO1370" s="324"/>
      <c r="BW1370" s="325"/>
      <c r="BX1370" s="325"/>
      <c r="BY1370" s="325"/>
      <c r="BZ1370" s="325"/>
      <c r="CA1370" s="325"/>
      <c r="CB1370" s="325"/>
      <c r="CC1370" s="325"/>
      <c r="CD1370" s="325"/>
      <c r="CE1370" s="325"/>
      <c r="CF1370" s="325"/>
      <c r="CG1370" s="325"/>
      <c r="CH1370" s="325"/>
    </row>
    <row r="1371" spans="1:86" s="323" customFormat="1" x14ac:dyDescent="0.25">
      <c r="A1371" s="102"/>
      <c r="B1371" s="102"/>
      <c r="C1371" s="102"/>
      <c r="D1371" s="102"/>
      <c r="E1371" s="102"/>
      <c r="F1371" s="102"/>
      <c r="G1371" s="102"/>
      <c r="AH1371" s="324"/>
      <c r="AI1371" s="324"/>
      <c r="AP1371" s="324"/>
      <c r="AQ1371" s="324"/>
      <c r="BD1371" s="324"/>
      <c r="BE1371" s="324"/>
      <c r="BF1371" s="324"/>
      <c r="BG1371" s="324"/>
      <c r="BH1371" s="324"/>
      <c r="BI1371" s="324"/>
      <c r="BJ1371" s="324"/>
      <c r="BK1371" s="324"/>
      <c r="BL1371" s="324"/>
      <c r="BM1371" s="324"/>
      <c r="BN1371" s="324"/>
      <c r="BO1371" s="324"/>
      <c r="BW1371" s="325"/>
      <c r="BX1371" s="325"/>
      <c r="BY1371" s="325"/>
      <c r="BZ1371" s="325"/>
      <c r="CA1371" s="325"/>
      <c r="CB1371" s="325"/>
      <c r="CC1371" s="325"/>
      <c r="CD1371" s="325"/>
      <c r="CE1371" s="325"/>
      <c r="CF1371" s="325"/>
      <c r="CG1371" s="325"/>
      <c r="CH1371" s="325"/>
    </row>
    <row r="1372" spans="1:86" s="323" customFormat="1" x14ac:dyDescent="0.25">
      <c r="A1372" s="102"/>
      <c r="B1372" s="102"/>
      <c r="C1372" s="102"/>
      <c r="D1372" s="102"/>
      <c r="E1372" s="102"/>
      <c r="F1372" s="102"/>
      <c r="G1372" s="102"/>
      <c r="AH1372" s="324"/>
      <c r="AI1372" s="324"/>
      <c r="AP1372" s="324"/>
      <c r="AQ1372" s="324"/>
      <c r="BD1372" s="324"/>
      <c r="BE1372" s="324"/>
      <c r="BF1372" s="324"/>
      <c r="BG1372" s="324"/>
      <c r="BH1372" s="324"/>
      <c r="BI1372" s="324"/>
      <c r="BJ1372" s="324"/>
      <c r="BK1372" s="324"/>
      <c r="BL1372" s="324"/>
      <c r="BM1372" s="324"/>
      <c r="BN1372" s="324"/>
      <c r="BO1372" s="324"/>
      <c r="BW1372" s="325"/>
      <c r="BX1372" s="325"/>
      <c r="BY1372" s="325"/>
      <c r="BZ1372" s="325"/>
      <c r="CA1372" s="325"/>
      <c r="CB1372" s="325"/>
      <c r="CC1372" s="325"/>
      <c r="CD1372" s="325"/>
      <c r="CE1372" s="325"/>
      <c r="CF1372" s="325"/>
      <c r="CG1372" s="325"/>
      <c r="CH1372" s="325"/>
    </row>
    <row r="1373" spans="1:86" s="323" customFormat="1" x14ac:dyDescent="0.25">
      <c r="A1373" s="102"/>
      <c r="B1373" s="102"/>
      <c r="C1373" s="102"/>
      <c r="D1373" s="102"/>
      <c r="E1373" s="102"/>
      <c r="F1373" s="102"/>
      <c r="G1373" s="102"/>
      <c r="AH1373" s="324"/>
      <c r="AI1373" s="324"/>
      <c r="AP1373" s="324"/>
      <c r="AQ1373" s="324"/>
      <c r="BD1373" s="324"/>
      <c r="BE1373" s="324"/>
      <c r="BF1373" s="324"/>
      <c r="BG1373" s="324"/>
      <c r="BH1373" s="324"/>
      <c r="BI1373" s="324"/>
      <c r="BJ1373" s="324"/>
      <c r="BK1373" s="324"/>
      <c r="BL1373" s="324"/>
      <c r="BM1373" s="324"/>
      <c r="BN1373" s="324"/>
      <c r="BO1373" s="324"/>
      <c r="BW1373" s="325"/>
      <c r="BX1373" s="325"/>
      <c r="BY1373" s="325"/>
      <c r="BZ1373" s="325"/>
      <c r="CA1373" s="325"/>
      <c r="CB1373" s="325"/>
      <c r="CC1373" s="325"/>
      <c r="CD1373" s="325"/>
      <c r="CE1373" s="325"/>
      <c r="CF1373" s="325"/>
      <c r="CG1373" s="325"/>
      <c r="CH1373" s="325"/>
    </row>
    <row r="1374" spans="1:86" s="323" customFormat="1" x14ac:dyDescent="0.25">
      <c r="A1374" s="102"/>
      <c r="B1374" s="102"/>
      <c r="C1374" s="102"/>
      <c r="D1374" s="102"/>
      <c r="E1374" s="102"/>
      <c r="F1374" s="102"/>
      <c r="G1374" s="102"/>
      <c r="AH1374" s="324"/>
      <c r="AI1374" s="324"/>
      <c r="AP1374" s="324"/>
      <c r="AQ1374" s="324"/>
      <c r="BD1374" s="324"/>
      <c r="BE1374" s="324"/>
      <c r="BF1374" s="324"/>
      <c r="BG1374" s="324"/>
      <c r="BH1374" s="324"/>
      <c r="BI1374" s="324"/>
      <c r="BJ1374" s="324"/>
      <c r="BK1374" s="324"/>
      <c r="BL1374" s="324"/>
      <c r="BM1374" s="324"/>
      <c r="BN1374" s="324"/>
      <c r="BO1374" s="324"/>
      <c r="BW1374" s="325"/>
      <c r="BX1374" s="325"/>
      <c r="BY1374" s="325"/>
      <c r="BZ1374" s="325"/>
      <c r="CA1374" s="325"/>
      <c r="CB1374" s="325"/>
      <c r="CC1374" s="325"/>
      <c r="CD1374" s="325"/>
      <c r="CE1374" s="325"/>
      <c r="CF1374" s="325"/>
      <c r="CG1374" s="325"/>
      <c r="CH1374" s="325"/>
    </row>
    <row r="1375" spans="1:86" s="323" customFormat="1" x14ac:dyDescent="0.25">
      <c r="A1375" s="102"/>
      <c r="B1375" s="102"/>
      <c r="C1375" s="102"/>
      <c r="D1375" s="102"/>
      <c r="E1375" s="102"/>
      <c r="F1375" s="102"/>
      <c r="G1375" s="102"/>
      <c r="AH1375" s="324"/>
      <c r="AI1375" s="324"/>
      <c r="AP1375" s="324"/>
      <c r="AQ1375" s="324"/>
      <c r="BD1375" s="324"/>
      <c r="BE1375" s="324"/>
      <c r="BF1375" s="324"/>
      <c r="BG1375" s="324"/>
      <c r="BH1375" s="324"/>
      <c r="BI1375" s="324"/>
      <c r="BJ1375" s="324"/>
      <c r="BK1375" s="324"/>
      <c r="BL1375" s="324"/>
      <c r="BM1375" s="324"/>
      <c r="BN1375" s="324"/>
      <c r="BO1375" s="324"/>
      <c r="BW1375" s="325"/>
      <c r="BX1375" s="325"/>
      <c r="BY1375" s="325"/>
      <c r="BZ1375" s="325"/>
      <c r="CA1375" s="325"/>
      <c r="CB1375" s="325"/>
      <c r="CC1375" s="325"/>
      <c r="CD1375" s="325"/>
      <c r="CE1375" s="325"/>
      <c r="CF1375" s="325"/>
      <c r="CG1375" s="325"/>
      <c r="CH1375" s="325"/>
    </row>
    <row r="1376" spans="1:86" s="323" customFormat="1" x14ac:dyDescent="0.25">
      <c r="A1376" s="102"/>
      <c r="B1376" s="102"/>
      <c r="C1376" s="102"/>
      <c r="D1376" s="102"/>
      <c r="E1376" s="102"/>
      <c r="F1376" s="102"/>
      <c r="G1376" s="102"/>
      <c r="AH1376" s="324"/>
      <c r="AI1376" s="324"/>
      <c r="AP1376" s="324"/>
      <c r="AQ1376" s="324"/>
      <c r="BD1376" s="324"/>
      <c r="BE1376" s="324"/>
      <c r="BF1376" s="324"/>
      <c r="BG1376" s="324"/>
      <c r="BH1376" s="324"/>
      <c r="BI1376" s="324"/>
      <c r="BJ1376" s="324"/>
      <c r="BK1376" s="324"/>
      <c r="BL1376" s="324"/>
      <c r="BM1376" s="324"/>
      <c r="BN1376" s="324"/>
      <c r="BO1376" s="324"/>
      <c r="BW1376" s="325"/>
      <c r="BX1376" s="325"/>
      <c r="BY1376" s="325"/>
      <c r="BZ1376" s="325"/>
      <c r="CA1376" s="325"/>
      <c r="CB1376" s="325"/>
      <c r="CC1376" s="325"/>
      <c r="CD1376" s="325"/>
      <c r="CE1376" s="325"/>
      <c r="CF1376" s="325"/>
      <c r="CG1376" s="325"/>
      <c r="CH1376" s="325"/>
    </row>
    <row r="1377" spans="1:86" s="323" customFormat="1" x14ac:dyDescent="0.25">
      <c r="A1377" s="102"/>
      <c r="B1377" s="102"/>
      <c r="C1377" s="102"/>
      <c r="D1377" s="102"/>
      <c r="E1377" s="102"/>
      <c r="F1377" s="102"/>
      <c r="G1377" s="102"/>
      <c r="AH1377" s="324"/>
      <c r="AI1377" s="324"/>
      <c r="AP1377" s="324"/>
      <c r="AQ1377" s="324"/>
      <c r="BD1377" s="324"/>
      <c r="BE1377" s="324"/>
      <c r="BF1377" s="324"/>
      <c r="BG1377" s="324"/>
      <c r="BH1377" s="324"/>
      <c r="BI1377" s="324"/>
      <c r="BJ1377" s="324"/>
      <c r="BK1377" s="324"/>
      <c r="BL1377" s="324"/>
      <c r="BM1377" s="324"/>
      <c r="BN1377" s="324"/>
      <c r="BO1377" s="324"/>
      <c r="BW1377" s="325"/>
      <c r="BX1377" s="325"/>
      <c r="BY1377" s="325"/>
      <c r="BZ1377" s="325"/>
      <c r="CA1377" s="325"/>
      <c r="CB1377" s="325"/>
      <c r="CC1377" s="325"/>
      <c r="CD1377" s="325"/>
      <c r="CE1377" s="325"/>
      <c r="CF1377" s="325"/>
      <c r="CG1377" s="325"/>
      <c r="CH1377" s="325"/>
    </row>
    <row r="1378" spans="1:86" s="323" customFormat="1" x14ac:dyDescent="0.25">
      <c r="A1378" s="102"/>
      <c r="B1378" s="102"/>
      <c r="C1378" s="102"/>
      <c r="D1378" s="102"/>
      <c r="E1378" s="102"/>
      <c r="F1378" s="102"/>
      <c r="G1378" s="102"/>
      <c r="AH1378" s="324"/>
      <c r="AI1378" s="324"/>
      <c r="AP1378" s="324"/>
      <c r="AQ1378" s="324"/>
      <c r="BD1378" s="324"/>
      <c r="BE1378" s="324"/>
      <c r="BF1378" s="324"/>
      <c r="BG1378" s="324"/>
      <c r="BH1378" s="324"/>
      <c r="BI1378" s="324"/>
      <c r="BJ1378" s="324"/>
      <c r="BK1378" s="324"/>
      <c r="BL1378" s="324"/>
      <c r="BM1378" s="324"/>
      <c r="BN1378" s="324"/>
      <c r="BO1378" s="324"/>
      <c r="BW1378" s="325"/>
      <c r="BX1378" s="325"/>
      <c r="BY1378" s="325"/>
      <c r="BZ1378" s="325"/>
      <c r="CA1378" s="325"/>
      <c r="CB1378" s="325"/>
      <c r="CC1378" s="325"/>
      <c r="CD1378" s="325"/>
      <c r="CE1378" s="325"/>
      <c r="CF1378" s="325"/>
      <c r="CG1378" s="325"/>
      <c r="CH1378" s="325"/>
    </row>
    <row r="1379" spans="1:86" s="323" customFormat="1" x14ac:dyDescent="0.25">
      <c r="A1379" s="102"/>
      <c r="B1379" s="102"/>
      <c r="C1379" s="102"/>
      <c r="D1379" s="102"/>
      <c r="E1379" s="102"/>
      <c r="F1379" s="102"/>
      <c r="G1379" s="102"/>
      <c r="AH1379" s="324"/>
      <c r="AI1379" s="324"/>
      <c r="AP1379" s="324"/>
      <c r="AQ1379" s="324"/>
      <c r="BD1379" s="324"/>
      <c r="BE1379" s="324"/>
      <c r="BF1379" s="324"/>
      <c r="BG1379" s="324"/>
      <c r="BH1379" s="324"/>
      <c r="BI1379" s="324"/>
      <c r="BJ1379" s="324"/>
      <c r="BK1379" s="324"/>
      <c r="BL1379" s="324"/>
      <c r="BM1379" s="324"/>
      <c r="BN1379" s="324"/>
      <c r="BO1379" s="324"/>
      <c r="BW1379" s="325"/>
      <c r="BX1379" s="325"/>
      <c r="BY1379" s="325"/>
      <c r="BZ1379" s="325"/>
      <c r="CA1379" s="325"/>
      <c r="CB1379" s="325"/>
      <c r="CC1379" s="325"/>
      <c r="CD1379" s="325"/>
      <c r="CE1379" s="325"/>
      <c r="CF1379" s="325"/>
      <c r="CG1379" s="325"/>
      <c r="CH1379" s="325"/>
    </row>
    <row r="1380" spans="1:86" s="323" customFormat="1" x14ac:dyDescent="0.25">
      <c r="A1380" s="102"/>
      <c r="B1380" s="102"/>
      <c r="C1380" s="102"/>
      <c r="D1380" s="102"/>
      <c r="E1380" s="102"/>
      <c r="F1380" s="102"/>
      <c r="G1380" s="102"/>
      <c r="AH1380" s="324"/>
      <c r="AI1380" s="324"/>
      <c r="AP1380" s="324"/>
      <c r="AQ1380" s="324"/>
      <c r="BD1380" s="324"/>
      <c r="BE1380" s="324"/>
      <c r="BF1380" s="324"/>
      <c r="BG1380" s="324"/>
      <c r="BH1380" s="324"/>
      <c r="BI1380" s="324"/>
      <c r="BJ1380" s="324"/>
      <c r="BK1380" s="324"/>
      <c r="BL1380" s="324"/>
      <c r="BM1380" s="324"/>
      <c r="BN1380" s="324"/>
      <c r="BO1380" s="324"/>
      <c r="BW1380" s="325"/>
      <c r="BX1380" s="325"/>
      <c r="BY1380" s="325"/>
      <c r="BZ1380" s="325"/>
      <c r="CA1380" s="325"/>
      <c r="CB1380" s="325"/>
      <c r="CC1380" s="325"/>
      <c r="CD1380" s="325"/>
      <c r="CE1380" s="325"/>
      <c r="CF1380" s="325"/>
      <c r="CG1380" s="325"/>
      <c r="CH1380" s="325"/>
    </row>
    <row r="1381" spans="1:86" s="323" customFormat="1" x14ac:dyDescent="0.25">
      <c r="A1381" s="102"/>
      <c r="B1381" s="102"/>
      <c r="C1381" s="102"/>
      <c r="D1381" s="102"/>
      <c r="E1381" s="102"/>
      <c r="F1381" s="102"/>
      <c r="G1381" s="102"/>
      <c r="AH1381" s="324"/>
      <c r="AI1381" s="324"/>
      <c r="AP1381" s="324"/>
      <c r="AQ1381" s="324"/>
      <c r="BD1381" s="324"/>
      <c r="BE1381" s="324"/>
      <c r="BF1381" s="324"/>
      <c r="BG1381" s="324"/>
      <c r="BH1381" s="324"/>
      <c r="BI1381" s="324"/>
      <c r="BJ1381" s="324"/>
      <c r="BK1381" s="324"/>
      <c r="BL1381" s="324"/>
      <c r="BM1381" s="324"/>
      <c r="BN1381" s="324"/>
      <c r="BO1381" s="324"/>
      <c r="BW1381" s="325"/>
      <c r="BX1381" s="325"/>
      <c r="BY1381" s="325"/>
      <c r="BZ1381" s="325"/>
      <c r="CA1381" s="325"/>
      <c r="CB1381" s="325"/>
      <c r="CC1381" s="325"/>
      <c r="CD1381" s="325"/>
      <c r="CE1381" s="325"/>
      <c r="CF1381" s="325"/>
      <c r="CG1381" s="325"/>
      <c r="CH1381" s="325"/>
    </row>
    <row r="1382" spans="1:86" s="323" customFormat="1" x14ac:dyDescent="0.25">
      <c r="A1382" s="102"/>
      <c r="B1382" s="102"/>
      <c r="C1382" s="102"/>
      <c r="D1382" s="102"/>
      <c r="E1382" s="102"/>
      <c r="F1382" s="102"/>
      <c r="G1382" s="102"/>
      <c r="AH1382" s="324"/>
      <c r="AI1382" s="324"/>
      <c r="AP1382" s="324"/>
      <c r="AQ1382" s="324"/>
      <c r="BD1382" s="324"/>
      <c r="BE1382" s="324"/>
      <c r="BF1382" s="324"/>
      <c r="BG1382" s="324"/>
      <c r="BH1382" s="324"/>
      <c r="BI1382" s="324"/>
      <c r="BJ1382" s="324"/>
      <c r="BK1382" s="324"/>
      <c r="BL1382" s="324"/>
      <c r="BM1382" s="324"/>
      <c r="BN1382" s="324"/>
      <c r="BO1382" s="324"/>
      <c r="BW1382" s="325"/>
      <c r="BX1382" s="325"/>
      <c r="BY1382" s="325"/>
      <c r="BZ1382" s="325"/>
      <c r="CA1382" s="325"/>
      <c r="CB1382" s="325"/>
      <c r="CC1382" s="325"/>
      <c r="CD1382" s="325"/>
      <c r="CE1382" s="325"/>
      <c r="CF1382" s="325"/>
      <c r="CG1382" s="325"/>
      <c r="CH1382" s="325"/>
    </row>
    <row r="1383" spans="1:86" s="323" customFormat="1" x14ac:dyDescent="0.25">
      <c r="A1383" s="102"/>
      <c r="B1383" s="102"/>
      <c r="C1383" s="102"/>
      <c r="D1383" s="102"/>
      <c r="E1383" s="102"/>
      <c r="F1383" s="102"/>
      <c r="G1383" s="102"/>
      <c r="AH1383" s="324"/>
      <c r="AI1383" s="324"/>
      <c r="AP1383" s="324"/>
      <c r="AQ1383" s="324"/>
      <c r="BD1383" s="324"/>
      <c r="BE1383" s="324"/>
      <c r="BF1383" s="324"/>
      <c r="BG1383" s="324"/>
      <c r="BH1383" s="324"/>
      <c r="BI1383" s="324"/>
      <c r="BJ1383" s="324"/>
      <c r="BK1383" s="324"/>
      <c r="BL1383" s="324"/>
      <c r="BM1383" s="324"/>
      <c r="BN1383" s="324"/>
      <c r="BO1383" s="324"/>
      <c r="BW1383" s="325"/>
      <c r="BX1383" s="325"/>
      <c r="BY1383" s="325"/>
      <c r="BZ1383" s="325"/>
      <c r="CA1383" s="325"/>
      <c r="CB1383" s="325"/>
      <c r="CC1383" s="325"/>
      <c r="CD1383" s="325"/>
      <c r="CE1383" s="325"/>
      <c r="CF1383" s="325"/>
      <c r="CG1383" s="325"/>
      <c r="CH1383" s="325"/>
    </row>
    <row r="1384" spans="1:86" s="323" customFormat="1" x14ac:dyDescent="0.25">
      <c r="A1384" s="102"/>
      <c r="B1384" s="102"/>
      <c r="C1384" s="102"/>
      <c r="D1384" s="102"/>
      <c r="E1384" s="102"/>
      <c r="F1384" s="102"/>
      <c r="G1384" s="102"/>
      <c r="AH1384" s="324"/>
      <c r="AI1384" s="324"/>
      <c r="AP1384" s="324"/>
      <c r="AQ1384" s="324"/>
      <c r="BD1384" s="324"/>
      <c r="BE1384" s="324"/>
      <c r="BF1384" s="324"/>
      <c r="BG1384" s="324"/>
      <c r="BH1384" s="324"/>
      <c r="BI1384" s="324"/>
      <c r="BJ1384" s="324"/>
      <c r="BK1384" s="324"/>
      <c r="BL1384" s="324"/>
      <c r="BM1384" s="324"/>
      <c r="BN1384" s="324"/>
      <c r="BO1384" s="324"/>
      <c r="BW1384" s="325"/>
      <c r="BX1384" s="325"/>
      <c r="BY1384" s="325"/>
      <c r="BZ1384" s="325"/>
      <c r="CA1384" s="325"/>
      <c r="CB1384" s="325"/>
      <c r="CC1384" s="325"/>
      <c r="CD1384" s="325"/>
      <c r="CE1384" s="325"/>
      <c r="CF1384" s="325"/>
      <c r="CG1384" s="325"/>
      <c r="CH1384" s="325"/>
    </row>
    <row r="1385" spans="1:86" s="323" customFormat="1" x14ac:dyDescent="0.25">
      <c r="A1385" s="102"/>
      <c r="B1385" s="102"/>
      <c r="C1385" s="102"/>
      <c r="D1385" s="102"/>
      <c r="E1385" s="102"/>
      <c r="F1385" s="102"/>
      <c r="G1385" s="102"/>
      <c r="AH1385" s="324"/>
      <c r="AI1385" s="324"/>
      <c r="AP1385" s="324"/>
      <c r="AQ1385" s="324"/>
      <c r="BD1385" s="324"/>
      <c r="BE1385" s="324"/>
      <c r="BF1385" s="324"/>
      <c r="BG1385" s="324"/>
      <c r="BH1385" s="324"/>
      <c r="BI1385" s="324"/>
      <c r="BJ1385" s="324"/>
      <c r="BK1385" s="324"/>
      <c r="BL1385" s="324"/>
      <c r="BM1385" s="324"/>
      <c r="BN1385" s="324"/>
      <c r="BO1385" s="324"/>
      <c r="BW1385" s="325"/>
      <c r="BX1385" s="325"/>
      <c r="BY1385" s="325"/>
      <c r="BZ1385" s="325"/>
      <c r="CA1385" s="325"/>
      <c r="CB1385" s="325"/>
      <c r="CC1385" s="325"/>
      <c r="CD1385" s="325"/>
      <c r="CE1385" s="325"/>
      <c r="CF1385" s="325"/>
      <c r="CG1385" s="325"/>
      <c r="CH1385" s="325"/>
    </row>
    <row r="1386" spans="1:86" s="323" customFormat="1" x14ac:dyDescent="0.25">
      <c r="A1386" s="102"/>
      <c r="B1386" s="102"/>
      <c r="C1386" s="102"/>
      <c r="D1386" s="102"/>
      <c r="E1386" s="102"/>
      <c r="F1386" s="102"/>
      <c r="G1386" s="102"/>
      <c r="AH1386" s="324"/>
      <c r="AI1386" s="324"/>
      <c r="AP1386" s="324"/>
      <c r="AQ1386" s="324"/>
      <c r="BD1386" s="324"/>
      <c r="BE1386" s="324"/>
      <c r="BF1386" s="324"/>
      <c r="BG1386" s="324"/>
      <c r="BH1386" s="324"/>
      <c r="BI1386" s="324"/>
      <c r="BJ1386" s="324"/>
      <c r="BK1386" s="324"/>
      <c r="BL1386" s="324"/>
      <c r="BM1386" s="324"/>
      <c r="BN1386" s="324"/>
      <c r="BO1386" s="324"/>
      <c r="BW1386" s="325"/>
      <c r="BX1386" s="325"/>
      <c r="BY1386" s="325"/>
      <c r="BZ1386" s="325"/>
      <c r="CA1386" s="325"/>
      <c r="CB1386" s="325"/>
      <c r="CC1386" s="325"/>
      <c r="CD1386" s="325"/>
      <c r="CE1386" s="325"/>
      <c r="CF1386" s="325"/>
      <c r="CG1386" s="325"/>
      <c r="CH1386" s="325"/>
    </row>
    <row r="1387" spans="1:86" s="323" customFormat="1" x14ac:dyDescent="0.25">
      <c r="A1387" s="102"/>
      <c r="B1387" s="102"/>
      <c r="C1387" s="102"/>
      <c r="D1387" s="102"/>
      <c r="E1387" s="102"/>
      <c r="F1387" s="102"/>
      <c r="G1387" s="102"/>
      <c r="AH1387" s="324"/>
      <c r="AI1387" s="324"/>
      <c r="AP1387" s="324"/>
      <c r="AQ1387" s="324"/>
      <c r="BD1387" s="324"/>
      <c r="BE1387" s="324"/>
      <c r="BF1387" s="324"/>
      <c r="BG1387" s="324"/>
      <c r="BH1387" s="324"/>
      <c r="BI1387" s="324"/>
      <c r="BJ1387" s="324"/>
      <c r="BK1387" s="324"/>
      <c r="BL1387" s="324"/>
      <c r="BM1387" s="324"/>
      <c r="BN1387" s="324"/>
      <c r="BO1387" s="324"/>
      <c r="BW1387" s="325"/>
      <c r="BX1387" s="325"/>
      <c r="BY1387" s="325"/>
      <c r="BZ1387" s="325"/>
      <c r="CA1387" s="325"/>
      <c r="CB1387" s="325"/>
      <c r="CC1387" s="325"/>
      <c r="CD1387" s="325"/>
      <c r="CE1387" s="325"/>
      <c r="CF1387" s="325"/>
      <c r="CG1387" s="325"/>
      <c r="CH1387" s="325"/>
    </row>
    <row r="1388" spans="1:86" s="323" customFormat="1" x14ac:dyDescent="0.25">
      <c r="A1388" s="102"/>
      <c r="B1388" s="102"/>
      <c r="C1388" s="102"/>
      <c r="D1388" s="102"/>
      <c r="E1388" s="102"/>
      <c r="F1388" s="102"/>
      <c r="G1388" s="102"/>
      <c r="AH1388" s="324"/>
      <c r="AI1388" s="324"/>
      <c r="AP1388" s="324"/>
      <c r="AQ1388" s="324"/>
      <c r="BD1388" s="324"/>
      <c r="BE1388" s="324"/>
      <c r="BF1388" s="324"/>
      <c r="BG1388" s="324"/>
      <c r="BH1388" s="324"/>
      <c r="BI1388" s="324"/>
      <c r="BJ1388" s="324"/>
      <c r="BK1388" s="324"/>
      <c r="BL1388" s="324"/>
      <c r="BM1388" s="324"/>
      <c r="BN1388" s="324"/>
      <c r="BO1388" s="324"/>
      <c r="BW1388" s="325"/>
      <c r="BX1388" s="325"/>
      <c r="BY1388" s="325"/>
      <c r="BZ1388" s="325"/>
      <c r="CA1388" s="325"/>
      <c r="CB1388" s="325"/>
      <c r="CC1388" s="325"/>
      <c r="CD1388" s="325"/>
      <c r="CE1388" s="325"/>
      <c r="CF1388" s="325"/>
      <c r="CG1388" s="325"/>
      <c r="CH1388" s="325"/>
    </row>
    <row r="1389" spans="1:86" s="323" customFormat="1" x14ac:dyDescent="0.25">
      <c r="A1389" s="102"/>
      <c r="B1389" s="102"/>
      <c r="C1389" s="102"/>
      <c r="D1389" s="102"/>
      <c r="E1389" s="102"/>
      <c r="F1389" s="102"/>
      <c r="G1389" s="102"/>
      <c r="AH1389" s="324"/>
      <c r="AI1389" s="324"/>
      <c r="AP1389" s="324"/>
      <c r="AQ1389" s="324"/>
      <c r="BD1389" s="324"/>
      <c r="BE1389" s="324"/>
      <c r="BF1389" s="324"/>
      <c r="BG1389" s="324"/>
      <c r="BH1389" s="324"/>
      <c r="BI1389" s="324"/>
      <c r="BJ1389" s="324"/>
      <c r="BK1389" s="324"/>
      <c r="BL1389" s="324"/>
      <c r="BM1389" s="324"/>
      <c r="BN1389" s="324"/>
      <c r="BO1389" s="324"/>
      <c r="BW1389" s="325"/>
      <c r="BX1389" s="325"/>
      <c r="BY1389" s="325"/>
      <c r="BZ1389" s="325"/>
      <c r="CA1389" s="325"/>
      <c r="CB1389" s="325"/>
      <c r="CC1389" s="325"/>
      <c r="CD1389" s="325"/>
      <c r="CE1389" s="325"/>
      <c r="CF1389" s="325"/>
      <c r="CG1389" s="325"/>
      <c r="CH1389" s="325"/>
    </row>
    <row r="1390" spans="1:86" s="323" customFormat="1" x14ac:dyDescent="0.25">
      <c r="A1390" s="102"/>
      <c r="B1390" s="102"/>
      <c r="C1390" s="102"/>
      <c r="D1390" s="102"/>
      <c r="E1390" s="102"/>
      <c r="F1390" s="102"/>
      <c r="G1390" s="102"/>
      <c r="AH1390" s="324"/>
      <c r="AI1390" s="324"/>
      <c r="AP1390" s="324"/>
      <c r="AQ1390" s="324"/>
      <c r="BD1390" s="324"/>
      <c r="BE1390" s="324"/>
      <c r="BF1390" s="324"/>
      <c r="BG1390" s="324"/>
      <c r="BH1390" s="324"/>
      <c r="BI1390" s="324"/>
      <c r="BJ1390" s="324"/>
      <c r="BK1390" s="324"/>
      <c r="BL1390" s="324"/>
      <c r="BM1390" s="324"/>
      <c r="BN1390" s="324"/>
      <c r="BO1390" s="324"/>
      <c r="BW1390" s="325"/>
      <c r="BX1390" s="325"/>
      <c r="BY1390" s="325"/>
      <c r="BZ1390" s="325"/>
      <c r="CA1390" s="325"/>
      <c r="CB1390" s="325"/>
      <c r="CC1390" s="325"/>
      <c r="CD1390" s="325"/>
      <c r="CE1390" s="325"/>
      <c r="CF1390" s="325"/>
      <c r="CG1390" s="325"/>
      <c r="CH1390" s="325"/>
    </row>
    <row r="1391" spans="1:86" s="323" customFormat="1" x14ac:dyDescent="0.25">
      <c r="A1391" s="102"/>
      <c r="B1391" s="102"/>
      <c r="C1391" s="102"/>
      <c r="D1391" s="102"/>
      <c r="E1391" s="102"/>
      <c r="F1391" s="102"/>
      <c r="G1391" s="102"/>
      <c r="AH1391" s="324"/>
      <c r="AI1391" s="324"/>
      <c r="AP1391" s="324"/>
      <c r="AQ1391" s="324"/>
      <c r="BD1391" s="324"/>
      <c r="BE1391" s="324"/>
      <c r="BF1391" s="324"/>
      <c r="BG1391" s="324"/>
      <c r="BH1391" s="324"/>
      <c r="BI1391" s="324"/>
      <c r="BJ1391" s="324"/>
      <c r="BK1391" s="324"/>
      <c r="BL1391" s="324"/>
      <c r="BM1391" s="324"/>
      <c r="BN1391" s="324"/>
      <c r="BO1391" s="324"/>
      <c r="BW1391" s="325"/>
      <c r="BX1391" s="325"/>
      <c r="BY1391" s="325"/>
      <c r="BZ1391" s="325"/>
      <c r="CA1391" s="325"/>
      <c r="CB1391" s="325"/>
      <c r="CC1391" s="325"/>
      <c r="CD1391" s="325"/>
      <c r="CE1391" s="325"/>
      <c r="CF1391" s="325"/>
      <c r="CG1391" s="325"/>
      <c r="CH1391" s="325"/>
    </row>
    <row r="1392" spans="1:86" s="323" customFormat="1" x14ac:dyDescent="0.25">
      <c r="A1392" s="102"/>
      <c r="B1392" s="102"/>
      <c r="C1392" s="102"/>
      <c r="D1392" s="102"/>
      <c r="E1392" s="102"/>
      <c r="F1392" s="102"/>
      <c r="G1392" s="102"/>
      <c r="AH1392" s="324"/>
      <c r="AI1392" s="324"/>
      <c r="AP1392" s="324"/>
      <c r="AQ1392" s="324"/>
      <c r="BD1392" s="324"/>
      <c r="BE1392" s="324"/>
      <c r="BF1392" s="324"/>
      <c r="BG1392" s="324"/>
      <c r="BH1392" s="324"/>
      <c r="BI1392" s="324"/>
      <c r="BJ1392" s="324"/>
      <c r="BK1392" s="324"/>
      <c r="BL1392" s="324"/>
      <c r="BM1392" s="324"/>
      <c r="BN1392" s="324"/>
      <c r="BO1392" s="324"/>
      <c r="BW1392" s="325"/>
      <c r="BX1392" s="325"/>
      <c r="BY1392" s="325"/>
      <c r="BZ1392" s="325"/>
      <c r="CA1392" s="325"/>
      <c r="CB1392" s="325"/>
      <c r="CC1392" s="325"/>
      <c r="CD1392" s="325"/>
      <c r="CE1392" s="325"/>
      <c r="CF1392" s="325"/>
      <c r="CG1392" s="325"/>
      <c r="CH1392" s="325"/>
    </row>
    <row r="1393" spans="1:86" s="323" customFormat="1" x14ac:dyDescent="0.25">
      <c r="A1393" s="102"/>
      <c r="B1393" s="102"/>
      <c r="C1393" s="102"/>
      <c r="D1393" s="102"/>
      <c r="E1393" s="102"/>
      <c r="F1393" s="102"/>
      <c r="G1393" s="102"/>
      <c r="AH1393" s="324"/>
      <c r="AI1393" s="324"/>
      <c r="AP1393" s="324"/>
      <c r="AQ1393" s="324"/>
      <c r="BD1393" s="324"/>
      <c r="BE1393" s="324"/>
      <c r="BF1393" s="324"/>
      <c r="BG1393" s="324"/>
      <c r="BH1393" s="324"/>
      <c r="BI1393" s="324"/>
      <c r="BJ1393" s="324"/>
      <c r="BK1393" s="324"/>
      <c r="BL1393" s="324"/>
      <c r="BM1393" s="324"/>
      <c r="BN1393" s="324"/>
      <c r="BO1393" s="324"/>
      <c r="BW1393" s="325"/>
      <c r="BX1393" s="325"/>
      <c r="BY1393" s="325"/>
      <c r="BZ1393" s="325"/>
      <c r="CA1393" s="325"/>
      <c r="CB1393" s="325"/>
      <c r="CC1393" s="325"/>
      <c r="CD1393" s="325"/>
      <c r="CE1393" s="325"/>
      <c r="CF1393" s="325"/>
      <c r="CG1393" s="325"/>
      <c r="CH1393" s="325"/>
    </row>
    <row r="1394" spans="1:86" s="323" customFormat="1" x14ac:dyDescent="0.25">
      <c r="A1394" s="102"/>
      <c r="B1394" s="102"/>
      <c r="C1394" s="102"/>
      <c r="D1394" s="102"/>
      <c r="E1394" s="102"/>
      <c r="F1394" s="102"/>
      <c r="G1394" s="102"/>
      <c r="AH1394" s="324"/>
      <c r="AI1394" s="324"/>
      <c r="AP1394" s="324"/>
      <c r="AQ1394" s="324"/>
      <c r="BD1394" s="324"/>
      <c r="BE1394" s="324"/>
      <c r="BF1394" s="324"/>
      <c r="BG1394" s="324"/>
      <c r="BH1394" s="324"/>
      <c r="BI1394" s="324"/>
      <c r="BJ1394" s="324"/>
      <c r="BK1394" s="324"/>
      <c r="BL1394" s="324"/>
      <c r="BM1394" s="324"/>
      <c r="BN1394" s="324"/>
      <c r="BO1394" s="324"/>
      <c r="BW1394" s="325"/>
      <c r="BX1394" s="325"/>
      <c r="BY1394" s="325"/>
      <c r="BZ1394" s="325"/>
      <c r="CA1394" s="325"/>
      <c r="CB1394" s="325"/>
      <c r="CC1394" s="325"/>
      <c r="CD1394" s="325"/>
      <c r="CE1394" s="325"/>
      <c r="CF1394" s="325"/>
      <c r="CG1394" s="325"/>
      <c r="CH1394" s="325"/>
    </row>
    <row r="1395" spans="1:86" s="323" customFormat="1" x14ac:dyDescent="0.25">
      <c r="A1395" s="102"/>
      <c r="B1395" s="102"/>
      <c r="C1395" s="102"/>
      <c r="D1395" s="102"/>
      <c r="E1395" s="102"/>
      <c r="F1395" s="102"/>
      <c r="G1395" s="102"/>
      <c r="AH1395" s="324"/>
      <c r="AI1395" s="324"/>
      <c r="AP1395" s="324"/>
      <c r="AQ1395" s="324"/>
      <c r="BD1395" s="324"/>
      <c r="BE1395" s="324"/>
      <c r="BF1395" s="324"/>
      <c r="BG1395" s="324"/>
      <c r="BH1395" s="324"/>
      <c r="BI1395" s="324"/>
      <c r="BJ1395" s="324"/>
      <c r="BK1395" s="324"/>
      <c r="BL1395" s="324"/>
      <c r="BM1395" s="324"/>
      <c r="BN1395" s="324"/>
      <c r="BO1395" s="324"/>
      <c r="BW1395" s="325"/>
      <c r="BX1395" s="325"/>
      <c r="BY1395" s="325"/>
      <c r="BZ1395" s="325"/>
      <c r="CA1395" s="325"/>
      <c r="CB1395" s="325"/>
      <c r="CC1395" s="325"/>
      <c r="CD1395" s="325"/>
      <c r="CE1395" s="325"/>
      <c r="CF1395" s="325"/>
      <c r="CG1395" s="325"/>
      <c r="CH1395" s="325"/>
    </row>
    <row r="1396" spans="1:86" s="323" customFormat="1" x14ac:dyDescent="0.25">
      <c r="A1396" s="102"/>
      <c r="B1396" s="102"/>
      <c r="C1396" s="102"/>
      <c r="D1396" s="102"/>
      <c r="E1396" s="102"/>
      <c r="F1396" s="102"/>
      <c r="G1396" s="102"/>
      <c r="AH1396" s="324"/>
      <c r="AI1396" s="324"/>
      <c r="AP1396" s="324"/>
      <c r="AQ1396" s="324"/>
      <c r="BD1396" s="324"/>
      <c r="BE1396" s="324"/>
      <c r="BF1396" s="324"/>
      <c r="BG1396" s="324"/>
      <c r="BH1396" s="324"/>
      <c r="BI1396" s="324"/>
      <c r="BJ1396" s="324"/>
      <c r="BK1396" s="324"/>
      <c r="BL1396" s="324"/>
      <c r="BM1396" s="324"/>
      <c r="BN1396" s="324"/>
      <c r="BO1396" s="324"/>
      <c r="BW1396" s="325"/>
      <c r="BX1396" s="325"/>
      <c r="BY1396" s="325"/>
      <c r="BZ1396" s="325"/>
      <c r="CA1396" s="325"/>
      <c r="CB1396" s="325"/>
      <c r="CC1396" s="325"/>
      <c r="CD1396" s="325"/>
      <c r="CE1396" s="325"/>
      <c r="CF1396" s="325"/>
      <c r="CG1396" s="325"/>
      <c r="CH1396" s="325"/>
    </row>
    <row r="1397" spans="1:86" s="323" customFormat="1" x14ac:dyDescent="0.25">
      <c r="A1397" s="102"/>
      <c r="B1397" s="102"/>
      <c r="C1397" s="102"/>
      <c r="D1397" s="102"/>
      <c r="E1397" s="102"/>
      <c r="F1397" s="102"/>
      <c r="G1397" s="102"/>
      <c r="AH1397" s="324"/>
      <c r="AI1397" s="324"/>
      <c r="AP1397" s="324"/>
      <c r="AQ1397" s="324"/>
      <c r="BD1397" s="324"/>
      <c r="BE1397" s="324"/>
      <c r="BF1397" s="324"/>
      <c r="BG1397" s="324"/>
      <c r="BH1397" s="324"/>
      <c r="BI1397" s="324"/>
      <c r="BJ1397" s="324"/>
      <c r="BK1397" s="324"/>
      <c r="BL1397" s="324"/>
      <c r="BM1397" s="324"/>
      <c r="BN1397" s="324"/>
      <c r="BO1397" s="324"/>
      <c r="BW1397" s="325"/>
      <c r="BX1397" s="325"/>
      <c r="BY1397" s="325"/>
      <c r="BZ1397" s="325"/>
      <c r="CA1397" s="325"/>
      <c r="CB1397" s="325"/>
      <c r="CC1397" s="325"/>
      <c r="CD1397" s="325"/>
      <c r="CE1397" s="325"/>
      <c r="CF1397" s="325"/>
      <c r="CG1397" s="325"/>
      <c r="CH1397" s="325"/>
    </row>
    <row r="1398" spans="1:86" s="323" customFormat="1" x14ac:dyDescent="0.25">
      <c r="A1398" s="102"/>
      <c r="B1398" s="102"/>
      <c r="C1398" s="102"/>
      <c r="D1398" s="102"/>
      <c r="E1398" s="102"/>
      <c r="F1398" s="102"/>
      <c r="G1398" s="102"/>
      <c r="AH1398" s="324"/>
      <c r="AI1398" s="324"/>
      <c r="AP1398" s="324"/>
      <c r="AQ1398" s="324"/>
      <c r="BD1398" s="324"/>
      <c r="BE1398" s="324"/>
      <c r="BF1398" s="324"/>
      <c r="BG1398" s="324"/>
      <c r="BH1398" s="324"/>
      <c r="BI1398" s="324"/>
      <c r="BJ1398" s="324"/>
      <c r="BK1398" s="324"/>
      <c r="BL1398" s="324"/>
      <c r="BM1398" s="324"/>
      <c r="BN1398" s="324"/>
      <c r="BO1398" s="324"/>
      <c r="BW1398" s="325"/>
      <c r="BX1398" s="325"/>
      <c r="BY1398" s="325"/>
      <c r="BZ1398" s="325"/>
      <c r="CA1398" s="325"/>
      <c r="CB1398" s="325"/>
      <c r="CC1398" s="325"/>
      <c r="CD1398" s="325"/>
      <c r="CE1398" s="325"/>
      <c r="CF1398" s="325"/>
      <c r="CG1398" s="325"/>
      <c r="CH1398" s="325"/>
    </row>
    <row r="1399" spans="1:86" s="323" customFormat="1" x14ac:dyDescent="0.25">
      <c r="A1399" s="102"/>
      <c r="B1399" s="102"/>
      <c r="C1399" s="102"/>
      <c r="D1399" s="102"/>
      <c r="E1399" s="102"/>
      <c r="F1399" s="102"/>
      <c r="G1399" s="102"/>
      <c r="AH1399" s="324"/>
      <c r="AI1399" s="324"/>
      <c r="AP1399" s="324"/>
      <c r="AQ1399" s="324"/>
      <c r="BD1399" s="324"/>
      <c r="BE1399" s="324"/>
      <c r="BF1399" s="324"/>
      <c r="BG1399" s="324"/>
      <c r="BH1399" s="324"/>
      <c r="BI1399" s="324"/>
      <c r="BJ1399" s="324"/>
      <c r="BK1399" s="324"/>
      <c r="BL1399" s="324"/>
      <c r="BM1399" s="324"/>
      <c r="BN1399" s="324"/>
      <c r="BO1399" s="324"/>
      <c r="BW1399" s="325"/>
      <c r="BX1399" s="325"/>
      <c r="BY1399" s="325"/>
      <c r="BZ1399" s="325"/>
      <c r="CA1399" s="325"/>
      <c r="CB1399" s="325"/>
      <c r="CC1399" s="325"/>
      <c r="CD1399" s="325"/>
      <c r="CE1399" s="325"/>
      <c r="CF1399" s="325"/>
      <c r="CG1399" s="325"/>
      <c r="CH1399" s="325"/>
    </row>
    <row r="1400" spans="1:86" s="323" customFormat="1" x14ac:dyDescent="0.25">
      <c r="A1400" s="102"/>
      <c r="B1400" s="102"/>
      <c r="C1400" s="102"/>
      <c r="D1400" s="102"/>
      <c r="E1400" s="102"/>
      <c r="F1400" s="102"/>
      <c r="G1400" s="102"/>
      <c r="AH1400" s="324"/>
      <c r="AI1400" s="324"/>
      <c r="AP1400" s="324"/>
      <c r="AQ1400" s="324"/>
      <c r="BD1400" s="324"/>
      <c r="BE1400" s="324"/>
      <c r="BF1400" s="324"/>
      <c r="BG1400" s="324"/>
      <c r="BH1400" s="324"/>
      <c r="BI1400" s="324"/>
      <c r="BJ1400" s="324"/>
      <c r="BK1400" s="324"/>
      <c r="BL1400" s="324"/>
      <c r="BM1400" s="324"/>
      <c r="BN1400" s="324"/>
      <c r="BO1400" s="324"/>
      <c r="BW1400" s="325"/>
      <c r="BX1400" s="325"/>
      <c r="BY1400" s="325"/>
      <c r="BZ1400" s="325"/>
      <c r="CA1400" s="325"/>
      <c r="CB1400" s="325"/>
      <c r="CC1400" s="325"/>
      <c r="CD1400" s="325"/>
      <c r="CE1400" s="325"/>
      <c r="CF1400" s="325"/>
      <c r="CG1400" s="325"/>
      <c r="CH1400" s="325"/>
    </row>
    <row r="1401" spans="1:86" s="323" customFormat="1" x14ac:dyDescent="0.25">
      <c r="A1401" s="102"/>
      <c r="B1401" s="102"/>
      <c r="C1401" s="102"/>
      <c r="D1401" s="102"/>
      <c r="E1401" s="102"/>
      <c r="F1401" s="102"/>
      <c r="G1401" s="102"/>
      <c r="AH1401" s="324"/>
      <c r="AI1401" s="324"/>
      <c r="AP1401" s="324"/>
      <c r="AQ1401" s="324"/>
      <c r="BD1401" s="324"/>
      <c r="BE1401" s="324"/>
      <c r="BF1401" s="324"/>
      <c r="BG1401" s="324"/>
      <c r="BH1401" s="324"/>
      <c r="BI1401" s="324"/>
      <c r="BJ1401" s="324"/>
      <c r="BK1401" s="324"/>
      <c r="BL1401" s="324"/>
      <c r="BM1401" s="324"/>
      <c r="BN1401" s="324"/>
      <c r="BO1401" s="324"/>
      <c r="BW1401" s="325"/>
      <c r="BX1401" s="325"/>
      <c r="BY1401" s="325"/>
      <c r="BZ1401" s="325"/>
      <c r="CA1401" s="325"/>
      <c r="CB1401" s="325"/>
      <c r="CC1401" s="325"/>
      <c r="CD1401" s="325"/>
      <c r="CE1401" s="325"/>
      <c r="CF1401" s="325"/>
      <c r="CG1401" s="325"/>
      <c r="CH1401" s="325"/>
    </row>
    <row r="1402" spans="1:86" s="323" customFormat="1" x14ac:dyDescent="0.25">
      <c r="A1402" s="102"/>
      <c r="B1402" s="102"/>
      <c r="C1402" s="102"/>
      <c r="D1402" s="102"/>
      <c r="E1402" s="102"/>
      <c r="F1402" s="102"/>
      <c r="G1402" s="102"/>
      <c r="AH1402" s="324"/>
      <c r="AI1402" s="324"/>
      <c r="AP1402" s="324"/>
      <c r="AQ1402" s="324"/>
      <c r="BD1402" s="324"/>
      <c r="BE1402" s="324"/>
      <c r="BF1402" s="324"/>
      <c r="BG1402" s="324"/>
      <c r="BH1402" s="324"/>
      <c r="BI1402" s="324"/>
      <c r="BJ1402" s="324"/>
      <c r="BK1402" s="324"/>
      <c r="BL1402" s="324"/>
      <c r="BM1402" s="324"/>
      <c r="BN1402" s="324"/>
      <c r="BO1402" s="324"/>
      <c r="BW1402" s="325"/>
      <c r="BX1402" s="325"/>
      <c r="BY1402" s="325"/>
      <c r="BZ1402" s="325"/>
      <c r="CA1402" s="325"/>
      <c r="CB1402" s="325"/>
      <c r="CC1402" s="325"/>
      <c r="CD1402" s="325"/>
      <c r="CE1402" s="325"/>
      <c r="CF1402" s="325"/>
      <c r="CG1402" s="325"/>
      <c r="CH1402" s="325"/>
    </row>
    <row r="1403" spans="1:86" s="323" customFormat="1" x14ac:dyDescent="0.25">
      <c r="A1403" s="102"/>
      <c r="B1403" s="102"/>
      <c r="C1403" s="102"/>
      <c r="D1403" s="102"/>
      <c r="E1403" s="102"/>
      <c r="F1403" s="102"/>
      <c r="G1403" s="102"/>
      <c r="AH1403" s="324"/>
      <c r="AI1403" s="324"/>
      <c r="AP1403" s="324"/>
      <c r="AQ1403" s="324"/>
      <c r="BD1403" s="324"/>
      <c r="BE1403" s="324"/>
      <c r="BF1403" s="324"/>
      <c r="BG1403" s="324"/>
      <c r="BH1403" s="324"/>
      <c r="BI1403" s="324"/>
      <c r="BJ1403" s="324"/>
      <c r="BK1403" s="324"/>
      <c r="BL1403" s="324"/>
      <c r="BM1403" s="324"/>
      <c r="BN1403" s="324"/>
      <c r="BO1403" s="324"/>
      <c r="BW1403" s="325"/>
      <c r="BX1403" s="325"/>
      <c r="BY1403" s="325"/>
      <c r="BZ1403" s="325"/>
      <c r="CA1403" s="325"/>
      <c r="CB1403" s="325"/>
      <c r="CC1403" s="325"/>
      <c r="CD1403" s="325"/>
      <c r="CE1403" s="325"/>
      <c r="CF1403" s="325"/>
      <c r="CG1403" s="325"/>
      <c r="CH1403" s="325"/>
    </row>
    <row r="1404" spans="1:86" s="323" customFormat="1" x14ac:dyDescent="0.25">
      <c r="A1404" s="102"/>
      <c r="B1404" s="102"/>
      <c r="C1404" s="102"/>
      <c r="D1404" s="102"/>
      <c r="E1404" s="102"/>
      <c r="F1404" s="102"/>
      <c r="G1404" s="102"/>
      <c r="AH1404" s="324"/>
      <c r="AI1404" s="324"/>
      <c r="AP1404" s="324"/>
      <c r="AQ1404" s="324"/>
      <c r="BD1404" s="324"/>
      <c r="BE1404" s="324"/>
      <c r="BF1404" s="324"/>
      <c r="BG1404" s="324"/>
      <c r="BH1404" s="324"/>
      <c r="BI1404" s="324"/>
      <c r="BJ1404" s="324"/>
      <c r="BK1404" s="324"/>
      <c r="BL1404" s="324"/>
      <c r="BM1404" s="324"/>
      <c r="BN1404" s="324"/>
      <c r="BO1404" s="324"/>
      <c r="BW1404" s="325"/>
      <c r="BX1404" s="325"/>
      <c r="BY1404" s="325"/>
      <c r="BZ1404" s="325"/>
      <c r="CA1404" s="325"/>
      <c r="CB1404" s="325"/>
      <c r="CC1404" s="325"/>
      <c r="CD1404" s="325"/>
      <c r="CE1404" s="325"/>
      <c r="CF1404" s="325"/>
      <c r="CG1404" s="325"/>
      <c r="CH1404" s="325"/>
    </row>
    <row r="1405" spans="1:86" s="323" customFormat="1" x14ac:dyDescent="0.25">
      <c r="A1405" s="102"/>
      <c r="B1405" s="102"/>
      <c r="C1405" s="102"/>
      <c r="D1405" s="102"/>
      <c r="E1405" s="102"/>
      <c r="F1405" s="102"/>
      <c r="G1405" s="102"/>
      <c r="AH1405" s="324"/>
      <c r="AI1405" s="324"/>
      <c r="AP1405" s="324"/>
      <c r="AQ1405" s="324"/>
      <c r="BD1405" s="324"/>
      <c r="BE1405" s="324"/>
      <c r="BF1405" s="324"/>
      <c r="BG1405" s="324"/>
      <c r="BH1405" s="324"/>
      <c r="BI1405" s="324"/>
      <c r="BJ1405" s="324"/>
      <c r="BK1405" s="324"/>
      <c r="BL1405" s="324"/>
      <c r="BM1405" s="324"/>
      <c r="BN1405" s="324"/>
      <c r="BO1405" s="324"/>
      <c r="BW1405" s="325"/>
      <c r="BX1405" s="325"/>
      <c r="BY1405" s="325"/>
      <c r="BZ1405" s="325"/>
      <c r="CA1405" s="325"/>
      <c r="CB1405" s="325"/>
      <c r="CC1405" s="325"/>
      <c r="CD1405" s="325"/>
      <c r="CE1405" s="325"/>
      <c r="CF1405" s="325"/>
      <c r="CG1405" s="325"/>
      <c r="CH1405" s="325"/>
    </row>
    <row r="1406" spans="1:86" s="323" customFormat="1" x14ac:dyDescent="0.25">
      <c r="A1406" s="102"/>
      <c r="B1406" s="102"/>
      <c r="C1406" s="102"/>
      <c r="D1406" s="102"/>
      <c r="E1406" s="102"/>
      <c r="F1406" s="102"/>
      <c r="G1406" s="102"/>
      <c r="AH1406" s="324"/>
      <c r="AI1406" s="324"/>
      <c r="AP1406" s="324"/>
      <c r="AQ1406" s="324"/>
      <c r="BD1406" s="324"/>
      <c r="BE1406" s="324"/>
      <c r="BF1406" s="324"/>
      <c r="BG1406" s="324"/>
      <c r="BH1406" s="324"/>
      <c r="BI1406" s="324"/>
      <c r="BJ1406" s="324"/>
      <c r="BK1406" s="324"/>
      <c r="BL1406" s="324"/>
      <c r="BM1406" s="324"/>
      <c r="BN1406" s="324"/>
      <c r="BO1406" s="324"/>
      <c r="BW1406" s="325"/>
      <c r="BX1406" s="325"/>
      <c r="BY1406" s="325"/>
      <c r="BZ1406" s="325"/>
      <c r="CA1406" s="325"/>
      <c r="CB1406" s="325"/>
      <c r="CC1406" s="325"/>
      <c r="CD1406" s="325"/>
      <c r="CE1406" s="325"/>
      <c r="CF1406" s="325"/>
      <c r="CG1406" s="325"/>
      <c r="CH1406" s="325"/>
    </row>
    <row r="1407" spans="1:86" s="323" customFormat="1" x14ac:dyDescent="0.25">
      <c r="A1407" s="102"/>
      <c r="B1407" s="102"/>
      <c r="C1407" s="102"/>
      <c r="D1407" s="102"/>
      <c r="E1407" s="102"/>
      <c r="F1407" s="102"/>
      <c r="G1407" s="102"/>
      <c r="AH1407" s="324"/>
      <c r="AI1407" s="324"/>
      <c r="AP1407" s="324"/>
      <c r="AQ1407" s="324"/>
      <c r="BD1407" s="324"/>
      <c r="BE1407" s="324"/>
      <c r="BF1407" s="324"/>
      <c r="BG1407" s="324"/>
      <c r="BH1407" s="324"/>
      <c r="BI1407" s="324"/>
      <c r="BJ1407" s="324"/>
      <c r="BK1407" s="324"/>
      <c r="BL1407" s="324"/>
      <c r="BM1407" s="324"/>
      <c r="BN1407" s="324"/>
      <c r="BO1407" s="324"/>
      <c r="BW1407" s="325"/>
      <c r="BX1407" s="325"/>
      <c r="BY1407" s="325"/>
      <c r="BZ1407" s="325"/>
      <c r="CA1407" s="325"/>
      <c r="CB1407" s="325"/>
      <c r="CC1407" s="325"/>
      <c r="CD1407" s="325"/>
      <c r="CE1407" s="325"/>
      <c r="CF1407" s="325"/>
      <c r="CG1407" s="325"/>
      <c r="CH1407" s="325"/>
    </row>
    <row r="1408" spans="1:86" s="323" customFormat="1" x14ac:dyDescent="0.25">
      <c r="A1408" s="102"/>
      <c r="B1408" s="102"/>
      <c r="C1408" s="102"/>
      <c r="D1408" s="102"/>
      <c r="E1408" s="102"/>
      <c r="F1408" s="102"/>
      <c r="G1408" s="102"/>
      <c r="AH1408" s="324"/>
      <c r="AI1408" s="324"/>
      <c r="AP1408" s="324"/>
      <c r="AQ1408" s="324"/>
      <c r="BD1408" s="324"/>
      <c r="BE1408" s="324"/>
      <c r="BF1408" s="324"/>
      <c r="BG1408" s="324"/>
      <c r="BH1408" s="324"/>
      <c r="BI1408" s="324"/>
      <c r="BJ1408" s="324"/>
      <c r="BK1408" s="324"/>
      <c r="BL1408" s="324"/>
      <c r="BM1408" s="324"/>
      <c r="BN1408" s="324"/>
      <c r="BO1408" s="324"/>
      <c r="BW1408" s="325"/>
      <c r="BX1408" s="325"/>
      <c r="BY1408" s="325"/>
      <c r="BZ1408" s="325"/>
      <c r="CA1408" s="325"/>
      <c r="CB1408" s="325"/>
      <c r="CC1408" s="325"/>
      <c r="CD1408" s="325"/>
      <c r="CE1408" s="325"/>
      <c r="CF1408" s="325"/>
      <c r="CG1408" s="325"/>
      <c r="CH1408" s="325"/>
    </row>
    <row r="1409" spans="1:86" s="323" customFormat="1" x14ac:dyDescent="0.25">
      <c r="A1409" s="102"/>
      <c r="B1409" s="102"/>
      <c r="C1409" s="102"/>
      <c r="D1409" s="102"/>
      <c r="E1409" s="102"/>
      <c r="F1409" s="102"/>
      <c r="G1409" s="102"/>
      <c r="AH1409" s="324"/>
      <c r="AI1409" s="324"/>
      <c r="AP1409" s="324"/>
      <c r="AQ1409" s="324"/>
      <c r="BD1409" s="324"/>
      <c r="BE1409" s="324"/>
      <c r="BF1409" s="324"/>
      <c r="BG1409" s="324"/>
      <c r="BH1409" s="324"/>
      <c r="BI1409" s="324"/>
      <c r="BJ1409" s="324"/>
      <c r="BK1409" s="324"/>
      <c r="BL1409" s="324"/>
      <c r="BM1409" s="324"/>
      <c r="BN1409" s="324"/>
      <c r="BO1409" s="324"/>
      <c r="BW1409" s="325"/>
      <c r="BX1409" s="325"/>
      <c r="BY1409" s="325"/>
      <c r="BZ1409" s="325"/>
      <c r="CA1409" s="325"/>
      <c r="CB1409" s="325"/>
      <c r="CC1409" s="325"/>
      <c r="CD1409" s="325"/>
      <c r="CE1409" s="325"/>
      <c r="CF1409" s="325"/>
      <c r="CG1409" s="325"/>
      <c r="CH1409" s="325"/>
    </row>
    <row r="1410" spans="1:86" s="323" customFormat="1" x14ac:dyDescent="0.25">
      <c r="A1410" s="102"/>
      <c r="B1410" s="102"/>
      <c r="C1410" s="102"/>
      <c r="D1410" s="102"/>
      <c r="E1410" s="102"/>
      <c r="F1410" s="102"/>
      <c r="G1410" s="102"/>
      <c r="AH1410" s="324"/>
      <c r="AI1410" s="324"/>
      <c r="AP1410" s="324"/>
      <c r="AQ1410" s="324"/>
      <c r="BD1410" s="324"/>
      <c r="BE1410" s="324"/>
      <c r="BF1410" s="324"/>
      <c r="BG1410" s="324"/>
      <c r="BH1410" s="324"/>
      <c r="BI1410" s="324"/>
      <c r="BJ1410" s="324"/>
      <c r="BK1410" s="324"/>
      <c r="BL1410" s="324"/>
      <c r="BM1410" s="324"/>
      <c r="BN1410" s="324"/>
      <c r="BO1410" s="324"/>
      <c r="BW1410" s="325"/>
      <c r="BX1410" s="325"/>
      <c r="BY1410" s="325"/>
      <c r="BZ1410" s="325"/>
      <c r="CA1410" s="325"/>
      <c r="CB1410" s="325"/>
      <c r="CC1410" s="325"/>
      <c r="CD1410" s="325"/>
      <c r="CE1410" s="325"/>
      <c r="CF1410" s="325"/>
      <c r="CG1410" s="325"/>
      <c r="CH1410" s="325"/>
    </row>
    <row r="1411" spans="1:86" s="323" customFormat="1" x14ac:dyDescent="0.25">
      <c r="A1411" s="102"/>
      <c r="B1411" s="102"/>
      <c r="C1411" s="102"/>
      <c r="D1411" s="102"/>
      <c r="E1411" s="102"/>
      <c r="F1411" s="102"/>
      <c r="G1411" s="102"/>
      <c r="AH1411" s="324"/>
      <c r="AI1411" s="324"/>
      <c r="AP1411" s="324"/>
      <c r="AQ1411" s="324"/>
      <c r="BD1411" s="324"/>
      <c r="BE1411" s="324"/>
      <c r="BF1411" s="324"/>
      <c r="BG1411" s="324"/>
      <c r="BH1411" s="324"/>
      <c r="BI1411" s="324"/>
      <c r="BJ1411" s="324"/>
      <c r="BK1411" s="324"/>
      <c r="BL1411" s="324"/>
      <c r="BM1411" s="324"/>
      <c r="BN1411" s="324"/>
      <c r="BO1411" s="324"/>
      <c r="BW1411" s="325"/>
      <c r="BX1411" s="325"/>
      <c r="BY1411" s="325"/>
      <c r="BZ1411" s="325"/>
      <c r="CA1411" s="325"/>
      <c r="CB1411" s="325"/>
      <c r="CC1411" s="325"/>
      <c r="CD1411" s="325"/>
      <c r="CE1411" s="325"/>
      <c r="CF1411" s="325"/>
      <c r="CG1411" s="325"/>
      <c r="CH1411" s="325"/>
    </row>
    <row r="1412" spans="1:86" s="323" customFormat="1" x14ac:dyDescent="0.25">
      <c r="A1412" s="102"/>
      <c r="B1412" s="102"/>
      <c r="C1412" s="102"/>
      <c r="D1412" s="102"/>
      <c r="E1412" s="102"/>
      <c r="F1412" s="102"/>
      <c r="G1412" s="102"/>
      <c r="AH1412" s="324"/>
      <c r="AI1412" s="324"/>
      <c r="AP1412" s="324"/>
      <c r="AQ1412" s="324"/>
      <c r="BD1412" s="324"/>
      <c r="BE1412" s="324"/>
      <c r="BF1412" s="324"/>
      <c r="BG1412" s="324"/>
      <c r="BH1412" s="324"/>
      <c r="BI1412" s="324"/>
      <c r="BJ1412" s="324"/>
      <c r="BK1412" s="324"/>
      <c r="BL1412" s="324"/>
      <c r="BM1412" s="324"/>
      <c r="BN1412" s="324"/>
      <c r="BO1412" s="324"/>
      <c r="BW1412" s="325"/>
      <c r="BX1412" s="325"/>
      <c r="BY1412" s="325"/>
      <c r="BZ1412" s="325"/>
      <c r="CA1412" s="325"/>
      <c r="CB1412" s="325"/>
      <c r="CC1412" s="325"/>
      <c r="CD1412" s="325"/>
      <c r="CE1412" s="325"/>
      <c r="CF1412" s="325"/>
      <c r="CG1412" s="325"/>
      <c r="CH1412" s="325"/>
    </row>
    <row r="1413" spans="1:86" s="323" customFormat="1" x14ac:dyDescent="0.25">
      <c r="A1413" s="102"/>
      <c r="B1413" s="102"/>
      <c r="C1413" s="102"/>
      <c r="D1413" s="102"/>
      <c r="E1413" s="102"/>
      <c r="F1413" s="102"/>
      <c r="G1413" s="102"/>
      <c r="AH1413" s="324"/>
      <c r="AI1413" s="324"/>
      <c r="AP1413" s="324"/>
      <c r="AQ1413" s="324"/>
      <c r="BD1413" s="324"/>
      <c r="BE1413" s="324"/>
      <c r="BF1413" s="324"/>
      <c r="BG1413" s="324"/>
      <c r="BH1413" s="324"/>
      <c r="BI1413" s="324"/>
      <c r="BJ1413" s="324"/>
      <c r="BK1413" s="324"/>
      <c r="BL1413" s="324"/>
      <c r="BM1413" s="324"/>
      <c r="BN1413" s="324"/>
      <c r="BO1413" s="324"/>
      <c r="BW1413" s="325"/>
      <c r="BX1413" s="325"/>
      <c r="BY1413" s="325"/>
      <c r="BZ1413" s="325"/>
      <c r="CA1413" s="325"/>
      <c r="CB1413" s="325"/>
      <c r="CC1413" s="325"/>
      <c r="CD1413" s="325"/>
      <c r="CE1413" s="325"/>
      <c r="CF1413" s="325"/>
      <c r="CG1413" s="325"/>
      <c r="CH1413" s="325"/>
    </row>
    <row r="1414" spans="1:86" s="323" customFormat="1" x14ac:dyDescent="0.25">
      <c r="A1414" s="102"/>
      <c r="B1414" s="102"/>
      <c r="C1414" s="102"/>
      <c r="D1414" s="102"/>
      <c r="E1414" s="102"/>
      <c r="F1414" s="102"/>
      <c r="G1414" s="102"/>
      <c r="AH1414" s="324"/>
      <c r="AI1414" s="324"/>
      <c r="AP1414" s="324"/>
      <c r="AQ1414" s="324"/>
      <c r="BD1414" s="324"/>
      <c r="BE1414" s="324"/>
      <c r="BF1414" s="324"/>
      <c r="BG1414" s="324"/>
      <c r="BH1414" s="324"/>
      <c r="BI1414" s="324"/>
      <c r="BJ1414" s="324"/>
      <c r="BK1414" s="324"/>
      <c r="BL1414" s="324"/>
      <c r="BM1414" s="324"/>
      <c r="BN1414" s="324"/>
      <c r="BO1414" s="324"/>
      <c r="BW1414" s="325"/>
      <c r="BX1414" s="325"/>
      <c r="BY1414" s="325"/>
      <c r="BZ1414" s="325"/>
      <c r="CA1414" s="325"/>
      <c r="CB1414" s="325"/>
      <c r="CC1414" s="325"/>
      <c r="CD1414" s="325"/>
      <c r="CE1414" s="325"/>
      <c r="CF1414" s="325"/>
      <c r="CG1414" s="325"/>
      <c r="CH1414" s="325"/>
    </row>
    <row r="1415" spans="1:86" s="323" customFormat="1" x14ac:dyDescent="0.25">
      <c r="A1415" s="102"/>
      <c r="B1415" s="102"/>
      <c r="C1415" s="102"/>
      <c r="D1415" s="102"/>
      <c r="E1415" s="102"/>
      <c r="F1415" s="102"/>
      <c r="G1415" s="102"/>
      <c r="AH1415" s="324"/>
      <c r="AI1415" s="324"/>
      <c r="AP1415" s="324"/>
      <c r="AQ1415" s="324"/>
      <c r="BD1415" s="324"/>
      <c r="BE1415" s="324"/>
      <c r="BF1415" s="324"/>
      <c r="BG1415" s="324"/>
      <c r="BH1415" s="324"/>
      <c r="BI1415" s="324"/>
      <c r="BJ1415" s="324"/>
      <c r="BK1415" s="324"/>
      <c r="BL1415" s="324"/>
      <c r="BM1415" s="324"/>
      <c r="BN1415" s="324"/>
      <c r="BO1415" s="324"/>
      <c r="BW1415" s="325"/>
      <c r="BX1415" s="325"/>
      <c r="BY1415" s="325"/>
      <c r="BZ1415" s="325"/>
      <c r="CA1415" s="325"/>
      <c r="CB1415" s="325"/>
      <c r="CC1415" s="325"/>
      <c r="CD1415" s="325"/>
      <c r="CE1415" s="325"/>
      <c r="CF1415" s="325"/>
      <c r="CG1415" s="325"/>
      <c r="CH1415" s="325"/>
    </row>
    <row r="1416" spans="1:86" s="323" customFormat="1" x14ac:dyDescent="0.25">
      <c r="A1416" s="102"/>
      <c r="B1416" s="102"/>
      <c r="C1416" s="102"/>
      <c r="D1416" s="102"/>
      <c r="E1416" s="102"/>
      <c r="F1416" s="102"/>
      <c r="G1416" s="102"/>
      <c r="AH1416" s="324"/>
      <c r="AI1416" s="324"/>
      <c r="AP1416" s="324"/>
      <c r="AQ1416" s="324"/>
      <c r="BD1416" s="324"/>
      <c r="BE1416" s="324"/>
      <c r="BF1416" s="324"/>
      <c r="BG1416" s="324"/>
      <c r="BH1416" s="324"/>
      <c r="BI1416" s="324"/>
      <c r="BJ1416" s="324"/>
      <c r="BK1416" s="324"/>
      <c r="BL1416" s="324"/>
      <c r="BM1416" s="324"/>
      <c r="BN1416" s="324"/>
      <c r="BO1416" s="324"/>
      <c r="BW1416" s="325"/>
      <c r="BX1416" s="325"/>
      <c r="BY1416" s="325"/>
      <c r="BZ1416" s="325"/>
      <c r="CA1416" s="325"/>
      <c r="CB1416" s="325"/>
      <c r="CC1416" s="325"/>
      <c r="CD1416" s="325"/>
      <c r="CE1416" s="325"/>
      <c r="CF1416" s="325"/>
      <c r="CG1416" s="325"/>
      <c r="CH1416" s="325"/>
    </row>
    <row r="1417" spans="1:86" s="323" customFormat="1" x14ac:dyDescent="0.25">
      <c r="A1417" s="102"/>
      <c r="B1417" s="102"/>
      <c r="C1417" s="102"/>
      <c r="D1417" s="102"/>
      <c r="E1417" s="102"/>
      <c r="F1417" s="102"/>
      <c r="G1417" s="102"/>
      <c r="AH1417" s="324"/>
      <c r="AI1417" s="324"/>
      <c r="AP1417" s="324"/>
      <c r="AQ1417" s="324"/>
      <c r="BD1417" s="324"/>
      <c r="BE1417" s="324"/>
      <c r="BF1417" s="324"/>
      <c r="BG1417" s="324"/>
      <c r="BH1417" s="324"/>
      <c r="BI1417" s="324"/>
      <c r="BJ1417" s="324"/>
      <c r="BK1417" s="324"/>
      <c r="BL1417" s="324"/>
      <c r="BM1417" s="324"/>
      <c r="BN1417" s="324"/>
      <c r="BO1417" s="324"/>
      <c r="BW1417" s="325"/>
      <c r="BX1417" s="325"/>
      <c r="BY1417" s="325"/>
      <c r="BZ1417" s="325"/>
      <c r="CA1417" s="325"/>
      <c r="CB1417" s="325"/>
      <c r="CC1417" s="325"/>
      <c r="CD1417" s="325"/>
      <c r="CE1417" s="325"/>
      <c r="CF1417" s="325"/>
      <c r="CG1417" s="325"/>
      <c r="CH1417" s="325"/>
    </row>
    <row r="1418" spans="1:86" s="323" customFormat="1" x14ac:dyDescent="0.25">
      <c r="A1418" s="102"/>
      <c r="B1418" s="102"/>
      <c r="C1418" s="102"/>
      <c r="D1418" s="102"/>
      <c r="E1418" s="102"/>
      <c r="F1418" s="102"/>
      <c r="G1418" s="102"/>
      <c r="AH1418" s="324"/>
      <c r="AI1418" s="324"/>
      <c r="AP1418" s="324"/>
      <c r="AQ1418" s="324"/>
      <c r="BD1418" s="324"/>
      <c r="BE1418" s="324"/>
      <c r="BF1418" s="324"/>
      <c r="BG1418" s="324"/>
      <c r="BH1418" s="324"/>
      <c r="BI1418" s="324"/>
      <c r="BJ1418" s="324"/>
      <c r="BK1418" s="324"/>
      <c r="BL1418" s="324"/>
      <c r="BM1418" s="324"/>
      <c r="BN1418" s="324"/>
      <c r="BO1418" s="324"/>
      <c r="BW1418" s="325"/>
      <c r="BX1418" s="325"/>
      <c r="BY1418" s="325"/>
      <c r="BZ1418" s="325"/>
      <c r="CA1418" s="325"/>
      <c r="CB1418" s="325"/>
      <c r="CC1418" s="325"/>
      <c r="CD1418" s="325"/>
      <c r="CE1418" s="325"/>
      <c r="CF1418" s="325"/>
      <c r="CG1418" s="325"/>
      <c r="CH1418" s="325"/>
    </row>
    <row r="1419" spans="1:86" s="323" customFormat="1" x14ac:dyDescent="0.25">
      <c r="A1419" s="102"/>
      <c r="B1419" s="102"/>
      <c r="C1419" s="102"/>
      <c r="D1419" s="102"/>
      <c r="E1419" s="102"/>
      <c r="F1419" s="102"/>
      <c r="G1419" s="102"/>
      <c r="AH1419" s="324"/>
      <c r="AI1419" s="324"/>
      <c r="AP1419" s="324"/>
      <c r="AQ1419" s="324"/>
      <c r="BD1419" s="324"/>
      <c r="BE1419" s="324"/>
      <c r="BF1419" s="324"/>
      <c r="BG1419" s="324"/>
      <c r="BH1419" s="324"/>
      <c r="BI1419" s="324"/>
      <c r="BJ1419" s="324"/>
      <c r="BK1419" s="324"/>
      <c r="BL1419" s="324"/>
      <c r="BM1419" s="324"/>
      <c r="BN1419" s="324"/>
      <c r="BO1419" s="324"/>
      <c r="BW1419" s="325"/>
      <c r="BX1419" s="325"/>
      <c r="BY1419" s="325"/>
      <c r="BZ1419" s="325"/>
      <c r="CA1419" s="325"/>
      <c r="CB1419" s="325"/>
      <c r="CC1419" s="325"/>
      <c r="CD1419" s="325"/>
      <c r="CE1419" s="325"/>
      <c r="CF1419" s="325"/>
      <c r="CG1419" s="325"/>
      <c r="CH1419" s="325"/>
    </row>
    <row r="1420" spans="1:86" s="323" customFormat="1" x14ac:dyDescent="0.25">
      <c r="A1420" s="102"/>
      <c r="B1420" s="102"/>
      <c r="C1420" s="102"/>
      <c r="D1420" s="102"/>
      <c r="E1420" s="102"/>
      <c r="F1420" s="102"/>
      <c r="G1420" s="102"/>
      <c r="AH1420" s="324"/>
      <c r="AI1420" s="324"/>
      <c r="AP1420" s="324"/>
      <c r="AQ1420" s="324"/>
      <c r="BD1420" s="324"/>
      <c r="BE1420" s="324"/>
      <c r="BF1420" s="324"/>
      <c r="BG1420" s="324"/>
      <c r="BH1420" s="324"/>
      <c r="BI1420" s="324"/>
      <c r="BJ1420" s="324"/>
      <c r="BK1420" s="324"/>
      <c r="BL1420" s="324"/>
      <c r="BM1420" s="324"/>
      <c r="BN1420" s="324"/>
      <c r="BO1420" s="324"/>
      <c r="BW1420" s="325"/>
      <c r="BX1420" s="325"/>
      <c r="BY1420" s="325"/>
      <c r="BZ1420" s="325"/>
      <c r="CA1420" s="325"/>
      <c r="CB1420" s="325"/>
      <c r="CC1420" s="325"/>
      <c r="CD1420" s="325"/>
      <c r="CE1420" s="325"/>
      <c r="CF1420" s="325"/>
      <c r="CG1420" s="325"/>
      <c r="CH1420" s="325"/>
    </row>
    <row r="1421" spans="1:86" s="323" customFormat="1" x14ac:dyDescent="0.25">
      <c r="A1421" s="102"/>
      <c r="B1421" s="102"/>
      <c r="C1421" s="102"/>
      <c r="D1421" s="102"/>
      <c r="E1421" s="102"/>
      <c r="F1421" s="102"/>
      <c r="G1421" s="102"/>
      <c r="AH1421" s="324"/>
      <c r="AI1421" s="324"/>
      <c r="AP1421" s="324"/>
      <c r="AQ1421" s="324"/>
      <c r="BD1421" s="324"/>
      <c r="BE1421" s="324"/>
      <c r="BF1421" s="324"/>
      <c r="BG1421" s="324"/>
      <c r="BH1421" s="324"/>
      <c r="BI1421" s="324"/>
      <c r="BJ1421" s="324"/>
      <c r="BK1421" s="324"/>
      <c r="BL1421" s="324"/>
      <c r="BM1421" s="324"/>
      <c r="BN1421" s="324"/>
      <c r="BO1421" s="324"/>
      <c r="BW1421" s="325"/>
      <c r="BX1421" s="325"/>
      <c r="BY1421" s="325"/>
      <c r="BZ1421" s="325"/>
      <c r="CA1421" s="325"/>
      <c r="CB1421" s="325"/>
      <c r="CC1421" s="325"/>
      <c r="CD1421" s="325"/>
      <c r="CE1421" s="325"/>
      <c r="CF1421" s="325"/>
      <c r="CG1421" s="325"/>
      <c r="CH1421" s="325"/>
    </row>
    <row r="1422" spans="1:86" s="323" customFormat="1" x14ac:dyDescent="0.25">
      <c r="A1422" s="102"/>
      <c r="B1422" s="102"/>
      <c r="C1422" s="102"/>
      <c r="D1422" s="102"/>
      <c r="E1422" s="102"/>
      <c r="F1422" s="102"/>
      <c r="G1422" s="102"/>
      <c r="AH1422" s="324"/>
      <c r="AI1422" s="324"/>
      <c r="AP1422" s="324"/>
      <c r="AQ1422" s="324"/>
      <c r="BD1422" s="324"/>
      <c r="BE1422" s="324"/>
      <c r="BF1422" s="324"/>
      <c r="BG1422" s="324"/>
      <c r="BH1422" s="324"/>
      <c r="BI1422" s="324"/>
      <c r="BJ1422" s="324"/>
      <c r="BK1422" s="324"/>
      <c r="BL1422" s="324"/>
      <c r="BM1422" s="324"/>
      <c r="BN1422" s="324"/>
      <c r="BO1422" s="324"/>
      <c r="BW1422" s="325"/>
      <c r="BX1422" s="325"/>
      <c r="BY1422" s="325"/>
      <c r="BZ1422" s="325"/>
      <c r="CA1422" s="325"/>
      <c r="CB1422" s="325"/>
      <c r="CC1422" s="325"/>
      <c r="CD1422" s="325"/>
      <c r="CE1422" s="325"/>
      <c r="CF1422" s="325"/>
      <c r="CG1422" s="325"/>
      <c r="CH1422" s="325"/>
    </row>
    <row r="1423" spans="1:86" s="323" customFormat="1" x14ac:dyDescent="0.25">
      <c r="A1423" s="102"/>
      <c r="B1423" s="102"/>
      <c r="C1423" s="102"/>
      <c r="D1423" s="102"/>
      <c r="E1423" s="102"/>
      <c r="F1423" s="102"/>
      <c r="G1423" s="102"/>
      <c r="AH1423" s="324"/>
      <c r="AI1423" s="324"/>
      <c r="AP1423" s="324"/>
      <c r="AQ1423" s="324"/>
      <c r="BD1423" s="324"/>
      <c r="BE1423" s="324"/>
      <c r="BF1423" s="324"/>
      <c r="BG1423" s="324"/>
      <c r="BH1423" s="324"/>
      <c r="BI1423" s="324"/>
      <c r="BJ1423" s="324"/>
      <c r="BK1423" s="324"/>
      <c r="BL1423" s="324"/>
      <c r="BM1423" s="324"/>
      <c r="BN1423" s="324"/>
      <c r="BO1423" s="324"/>
      <c r="BW1423" s="325"/>
      <c r="BX1423" s="325"/>
      <c r="BY1423" s="325"/>
      <c r="BZ1423" s="325"/>
      <c r="CA1423" s="325"/>
      <c r="CB1423" s="325"/>
      <c r="CC1423" s="325"/>
      <c r="CD1423" s="325"/>
      <c r="CE1423" s="325"/>
      <c r="CF1423" s="325"/>
      <c r="CG1423" s="325"/>
      <c r="CH1423" s="325"/>
    </row>
    <row r="1424" spans="1:86" s="323" customFormat="1" x14ac:dyDescent="0.25">
      <c r="A1424" s="102"/>
      <c r="B1424" s="102"/>
      <c r="C1424" s="102"/>
      <c r="D1424" s="102"/>
      <c r="E1424" s="102"/>
      <c r="F1424" s="102"/>
      <c r="G1424" s="102"/>
      <c r="AH1424" s="324"/>
      <c r="AI1424" s="324"/>
      <c r="AP1424" s="324"/>
      <c r="AQ1424" s="324"/>
      <c r="BD1424" s="324"/>
      <c r="BE1424" s="324"/>
      <c r="BF1424" s="324"/>
      <c r="BG1424" s="324"/>
      <c r="BH1424" s="324"/>
      <c r="BI1424" s="324"/>
      <c r="BJ1424" s="324"/>
      <c r="BK1424" s="324"/>
      <c r="BL1424" s="324"/>
      <c r="BM1424" s="324"/>
      <c r="BN1424" s="324"/>
      <c r="BO1424" s="324"/>
      <c r="BW1424" s="325"/>
      <c r="BX1424" s="325"/>
      <c r="BY1424" s="325"/>
      <c r="BZ1424" s="325"/>
      <c r="CA1424" s="325"/>
      <c r="CB1424" s="325"/>
      <c r="CC1424" s="325"/>
      <c r="CD1424" s="325"/>
      <c r="CE1424" s="325"/>
      <c r="CF1424" s="325"/>
      <c r="CG1424" s="325"/>
      <c r="CH1424" s="325"/>
    </row>
    <row r="1425" spans="1:86" s="323" customFormat="1" x14ac:dyDescent="0.25">
      <c r="A1425" s="102"/>
      <c r="B1425" s="102"/>
      <c r="C1425" s="102"/>
      <c r="D1425" s="102"/>
      <c r="E1425" s="102"/>
      <c r="F1425" s="102"/>
      <c r="G1425" s="102"/>
      <c r="AH1425" s="324"/>
      <c r="AI1425" s="324"/>
      <c r="AP1425" s="324"/>
      <c r="AQ1425" s="324"/>
      <c r="BD1425" s="324"/>
      <c r="BE1425" s="324"/>
      <c r="BF1425" s="324"/>
      <c r="BG1425" s="324"/>
      <c r="BH1425" s="324"/>
      <c r="BI1425" s="324"/>
      <c r="BJ1425" s="324"/>
      <c r="BK1425" s="324"/>
      <c r="BL1425" s="324"/>
      <c r="BM1425" s="324"/>
      <c r="BN1425" s="324"/>
      <c r="BO1425" s="324"/>
      <c r="BW1425" s="325"/>
      <c r="BX1425" s="325"/>
      <c r="BY1425" s="325"/>
      <c r="BZ1425" s="325"/>
      <c r="CA1425" s="325"/>
      <c r="CB1425" s="325"/>
      <c r="CC1425" s="325"/>
      <c r="CD1425" s="325"/>
      <c r="CE1425" s="325"/>
      <c r="CF1425" s="325"/>
      <c r="CG1425" s="325"/>
      <c r="CH1425" s="325"/>
    </row>
    <row r="1426" spans="1:86" s="323" customFormat="1" x14ac:dyDescent="0.25">
      <c r="A1426" s="102"/>
      <c r="B1426" s="102"/>
      <c r="C1426" s="102"/>
      <c r="D1426" s="102"/>
      <c r="E1426" s="102"/>
      <c r="F1426" s="102"/>
      <c r="G1426" s="102"/>
      <c r="AH1426" s="324"/>
      <c r="AI1426" s="324"/>
      <c r="AP1426" s="324"/>
      <c r="AQ1426" s="324"/>
      <c r="BD1426" s="324"/>
      <c r="BE1426" s="324"/>
      <c r="BF1426" s="324"/>
      <c r="BG1426" s="324"/>
      <c r="BH1426" s="324"/>
      <c r="BI1426" s="324"/>
      <c r="BJ1426" s="324"/>
      <c r="BK1426" s="324"/>
      <c r="BL1426" s="324"/>
      <c r="BM1426" s="324"/>
      <c r="BN1426" s="324"/>
      <c r="BO1426" s="324"/>
      <c r="BW1426" s="325"/>
      <c r="BX1426" s="325"/>
      <c r="BY1426" s="325"/>
      <c r="BZ1426" s="325"/>
      <c r="CA1426" s="325"/>
      <c r="CB1426" s="325"/>
      <c r="CC1426" s="325"/>
      <c r="CD1426" s="325"/>
      <c r="CE1426" s="325"/>
      <c r="CF1426" s="325"/>
      <c r="CG1426" s="325"/>
      <c r="CH1426" s="325"/>
    </row>
    <row r="1427" spans="1:86" s="323" customFormat="1" x14ac:dyDescent="0.25">
      <c r="A1427" s="102"/>
      <c r="B1427" s="102"/>
      <c r="C1427" s="102"/>
      <c r="D1427" s="102"/>
      <c r="E1427" s="102"/>
      <c r="F1427" s="102"/>
      <c r="G1427" s="102"/>
      <c r="AH1427" s="324"/>
      <c r="AI1427" s="324"/>
      <c r="AP1427" s="324"/>
      <c r="AQ1427" s="324"/>
      <c r="BD1427" s="324"/>
      <c r="BE1427" s="324"/>
      <c r="BF1427" s="324"/>
      <c r="BG1427" s="324"/>
      <c r="BH1427" s="324"/>
      <c r="BI1427" s="324"/>
      <c r="BJ1427" s="324"/>
      <c r="BK1427" s="324"/>
      <c r="BL1427" s="324"/>
      <c r="BM1427" s="324"/>
      <c r="BN1427" s="324"/>
      <c r="BO1427" s="324"/>
      <c r="BW1427" s="325"/>
      <c r="BX1427" s="325"/>
      <c r="BY1427" s="325"/>
      <c r="BZ1427" s="325"/>
      <c r="CA1427" s="325"/>
      <c r="CB1427" s="325"/>
      <c r="CC1427" s="325"/>
      <c r="CD1427" s="325"/>
      <c r="CE1427" s="325"/>
      <c r="CF1427" s="325"/>
      <c r="CG1427" s="325"/>
      <c r="CH1427" s="325"/>
    </row>
    <row r="1428" spans="1:86" s="323" customFormat="1" x14ac:dyDescent="0.25">
      <c r="A1428" s="102"/>
      <c r="B1428" s="102"/>
      <c r="C1428" s="102"/>
      <c r="D1428" s="102"/>
      <c r="E1428" s="102"/>
      <c r="F1428" s="102"/>
      <c r="G1428" s="102"/>
      <c r="AH1428" s="324"/>
      <c r="AI1428" s="324"/>
      <c r="AP1428" s="324"/>
      <c r="AQ1428" s="324"/>
      <c r="BD1428" s="324"/>
      <c r="BE1428" s="324"/>
      <c r="BF1428" s="324"/>
      <c r="BG1428" s="324"/>
      <c r="BH1428" s="324"/>
      <c r="BI1428" s="324"/>
      <c r="BJ1428" s="324"/>
      <c r="BK1428" s="324"/>
      <c r="BL1428" s="324"/>
      <c r="BM1428" s="324"/>
      <c r="BN1428" s="324"/>
      <c r="BO1428" s="324"/>
      <c r="BW1428" s="325"/>
      <c r="BX1428" s="325"/>
      <c r="BY1428" s="325"/>
      <c r="BZ1428" s="325"/>
      <c r="CA1428" s="325"/>
      <c r="CB1428" s="325"/>
      <c r="CC1428" s="325"/>
      <c r="CD1428" s="325"/>
      <c r="CE1428" s="325"/>
      <c r="CF1428" s="325"/>
      <c r="CG1428" s="325"/>
      <c r="CH1428" s="325"/>
    </row>
    <row r="1429" spans="1:86" s="323" customFormat="1" x14ac:dyDescent="0.25">
      <c r="A1429" s="102"/>
      <c r="B1429" s="102"/>
      <c r="C1429" s="102"/>
      <c r="D1429" s="102"/>
      <c r="E1429" s="102"/>
      <c r="F1429" s="102"/>
      <c r="G1429" s="102"/>
      <c r="AH1429" s="324"/>
      <c r="AI1429" s="324"/>
      <c r="AP1429" s="324"/>
      <c r="AQ1429" s="324"/>
      <c r="BD1429" s="324"/>
      <c r="BE1429" s="324"/>
      <c r="BF1429" s="324"/>
      <c r="BG1429" s="324"/>
      <c r="BH1429" s="324"/>
      <c r="BI1429" s="324"/>
      <c r="BJ1429" s="324"/>
      <c r="BK1429" s="324"/>
      <c r="BL1429" s="324"/>
      <c r="BM1429" s="324"/>
      <c r="BN1429" s="324"/>
      <c r="BO1429" s="324"/>
      <c r="BW1429" s="325"/>
      <c r="BX1429" s="325"/>
      <c r="BY1429" s="325"/>
      <c r="BZ1429" s="325"/>
      <c r="CA1429" s="325"/>
      <c r="CB1429" s="325"/>
      <c r="CC1429" s="325"/>
      <c r="CD1429" s="325"/>
      <c r="CE1429" s="325"/>
      <c r="CF1429" s="325"/>
      <c r="CG1429" s="325"/>
      <c r="CH1429" s="325"/>
    </row>
    <row r="1430" spans="1:86" s="323" customFormat="1" x14ac:dyDescent="0.25">
      <c r="A1430" s="102"/>
      <c r="B1430" s="102"/>
      <c r="C1430" s="102"/>
      <c r="D1430" s="102"/>
      <c r="E1430" s="102"/>
      <c r="F1430" s="102"/>
      <c r="G1430" s="102"/>
      <c r="AH1430" s="324"/>
      <c r="AI1430" s="324"/>
      <c r="AP1430" s="324"/>
      <c r="AQ1430" s="324"/>
      <c r="BD1430" s="324"/>
      <c r="BE1430" s="324"/>
      <c r="BF1430" s="324"/>
      <c r="BG1430" s="324"/>
      <c r="BH1430" s="324"/>
      <c r="BI1430" s="324"/>
      <c r="BJ1430" s="324"/>
      <c r="BK1430" s="324"/>
      <c r="BL1430" s="324"/>
      <c r="BM1430" s="324"/>
      <c r="BN1430" s="324"/>
      <c r="BO1430" s="324"/>
      <c r="BW1430" s="325"/>
      <c r="BX1430" s="325"/>
      <c r="BY1430" s="325"/>
      <c r="BZ1430" s="325"/>
      <c r="CA1430" s="325"/>
      <c r="CB1430" s="325"/>
      <c r="CC1430" s="325"/>
      <c r="CD1430" s="325"/>
      <c r="CE1430" s="325"/>
      <c r="CF1430" s="325"/>
      <c r="CG1430" s="325"/>
      <c r="CH1430" s="325"/>
    </row>
    <row r="1431" spans="1:86" s="323" customFormat="1" x14ac:dyDescent="0.25">
      <c r="A1431" s="102"/>
      <c r="B1431" s="102"/>
      <c r="C1431" s="102"/>
      <c r="D1431" s="102"/>
      <c r="E1431" s="102"/>
      <c r="F1431" s="102"/>
      <c r="G1431" s="102"/>
      <c r="AH1431" s="324"/>
      <c r="AI1431" s="324"/>
      <c r="AP1431" s="324"/>
      <c r="AQ1431" s="324"/>
      <c r="BD1431" s="324"/>
      <c r="BE1431" s="324"/>
      <c r="BF1431" s="324"/>
      <c r="BG1431" s="324"/>
      <c r="BH1431" s="324"/>
      <c r="BI1431" s="324"/>
      <c r="BJ1431" s="324"/>
      <c r="BK1431" s="324"/>
      <c r="BL1431" s="324"/>
      <c r="BM1431" s="324"/>
      <c r="BN1431" s="324"/>
      <c r="BO1431" s="324"/>
      <c r="BW1431" s="325"/>
      <c r="BX1431" s="325"/>
      <c r="BY1431" s="325"/>
      <c r="BZ1431" s="325"/>
      <c r="CA1431" s="325"/>
      <c r="CB1431" s="325"/>
      <c r="CC1431" s="325"/>
      <c r="CD1431" s="325"/>
      <c r="CE1431" s="325"/>
      <c r="CF1431" s="325"/>
      <c r="CG1431" s="325"/>
      <c r="CH1431" s="325"/>
    </row>
    <row r="1432" spans="1:86" s="323" customFormat="1" x14ac:dyDescent="0.25">
      <c r="A1432" s="102"/>
      <c r="B1432" s="102"/>
      <c r="C1432" s="102"/>
      <c r="D1432" s="102"/>
      <c r="E1432" s="102"/>
      <c r="F1432" s="102"/>
      <c r="G1432" s="102"/>
      <c r="AH1432" s="324"/>
      <c r="AI1432" s="324"/>
      <c r="AP1432" s="324"/>
      <c r="AQ1432" s="324"/>
      <c r="BD1432" s="324"/>
      <c r="BE1432" s="324"/>
      <c r="BF1432" s="324"/>
      <c r="BG1432" s="324"/>
      <c r="BH1432" s="324"/>
      <c r="BI1432" s="324"/>
      <c r="BJ1432" s="324"/>
      <c r="BK1432" s="324"/>
      <c r="BL1432" s="324"/>
      <c r="BM1432" s="324"/>
      <c r="BN1432" s="324"/>
      <c r="BO1432" s="324"/>
      <c r="BW1432" s="325"/>
      <c r="BX1432" s="325"/>
      <c r="BY1432" s="325"/>
      <c r="BZ1432" s="325"/>
      <c r="CA1432" s="325"/>
      <c r="CB1432" s="325"/>
      <c r="CC1432" s="325"/>
      <c r="CD1432" s="325"/>
      <c r="CE1432" s="325"/>
      <c r="CF1432" s="325"/>
      <c r="CG1432" s="325"/>
      <c r="CH1432" s="325"/>
    </row>
    <row r="1433" spans="1:86" s="323" customFormat="1" x14ac:dyDescent="0.25">
      <c r="A1433" s="102"/>
      <c r="B1433" s="102"/>
      <c r="C1433" s="102"/>
      <c r="D1433" s="102"/>
      <c r="E1433" s="102"/>
      <c r="F1433" s="102"/>
      <c r="G1433" s="102"/>
      <c r="AH1433" s="324"/>
      <c r="AI1433" s="324"/>
      <c r="AP1433" s="324"/>
      <c r="AQ1433" s="324"/>
      <c r="BD1433" s="324"/>
      <c r="BE1433" s="324"/>
      <c r="BF1433" s="324"/>
      <c r="BG1433" s="324"/>
      <c r="BH1433" s="324"/>
      <c r="BI1433" s="324"/>
      <c r="BJ1433" s="324"/>
      <c r="BK1433" s="324"/>
      <c r="BL1433" s="324"/>
      <c r="BM1433" s="324"/>
      <c r="BN1433" s="324"/>
      <c r="BO1433" s="324"/>
      <c r="BW1433" s="325"/>
      <c r="BX1433" s="325"/>
      <c r="BY1433" s="325"/>
      <c r="BZ1433" s="325"/>
      <c r="CA1433" s="325"/>
      <c r="CB1433" s="325"/>
      <c r="CC1433" s="325"/>
      <c r="CD1433" s="325"/>
      <c r="CE1433" s="325"/>
      <c r="CF1433" s="325"/>
      <c r="CG1433" s="325"/>
      <c r="CH1433" s="325"/>
    </row>
    <row r="1434" spans="1:86" s="323" customFormat="1" x14ac:dyDescent="0.25">
      <c r="A1434" s="102"/>
      <c r="B1434" s="102"/>
      <c r="C1434" s="102"/>
      <c r="D1434" s="102"/>
      <c r="E1434" s="102"/>
      <c r="F1434" s="102"/>
      <c r="G1434" s="102"/>
      <c r="AH1434" s="324"/>
      <c r="AI1434" s="324"/>
      <c r="AP1434" s="324"/>
      <c r="AQ1434" s="324"/>
      <c r="BD1434" s="324"/>
      <c r="BE1434" s="324"/>
      <c r="BF1434" s="324"/>
      <c r="BG1434" s="324"/>
      <c r="BH1434" s="324"/>
      <c r="BI1434" s="324"/>
      <c r="BJ1434" s="324"/>
      <c r="BK1434" s="324"/>
      <c r="BL1434" s="324"/>
      <c r="BM1434" s="324"/>
      <c r="BN1434" s="324"/>
      <c r="BO1434" s="324"/>
      <c r="BW1434" s="325"/>
      <c r="BX1434" s="325"/>
      <c r="BY1434" s="325"/>
      <c r="BZ1434" s="325"/>
      <c r="CA1434" s="325"/>
      <c r="CB1434" s="325"/>
      <c r="CC1434" s="325"/>
      <c r="CD1434" s="325"/>
      <c r="CE1434" s="325"/>
      <c r="CF1434" s="325"/>
      <c r="CG1434" s="325"/>
      <c r="CH1434" s="325"/>
    </row>
    <row r="1435" spans="1:86" s="323" customFormat="1" x14ac:dyDescent="0.25">
      <c r="A1435" s="102"/>
      <c r="B1435" s="102"/>
      <c r="C1435" s="102"/>
      <c r="D1435" s="102"/>
      <c r="E1435" s="102"/>
      <c r="F1435" s="102"/>
      <c r="G1435" s="102"/>
      <c r="AH1435" s="324"/>
      <c r="AI1435" s="324"/>
      <c r="AP1435" s="324"/>
      <c r="AQ1435" s="324"/>
      <c r="BD1435" s="324"/>
      <c r="BE1435" s="324"/>
      <c r="BF1435" s="324"/>
      <c r="BG1435" s="324"/>
      <c r="BH1435" s="324"/>
      <c r="BI1435" s="324"/>
      <c r="BJ1435" s="324"/>
      <c r="BK1435" s="324"/>
      <c r="BL1435" s="324"/>
      <c r="BM1435" s="324"/>
      <c r="BN1435" s="324"/>
      <c r="BO1435" s="324"/>
      <c r="BW1435" s="325"/>
      <c r="BX1435" s="325"/>
      <c r="BY1435" s="325"/>
      <c r="BZ1435" s="325"/>
      <c r="CA1435" s="325"/>
      <c r="CB1435" s="325"/>
      <c r="CC1435" s="325"/>
      <c r="CD1435" s="325"/>
      <c r="CE1435" s="325"/>
      <c r="CF1435" s="325"/>
      <c r="CG1435" s="325"/>
      <c r="CH1435" s="325"/>
    </row>
    <row r="1436" spans="1:86" s="323" customFormat="1" x14ac:dyDescent="0.25">
      <c r="A1436" s="102"/>
      <c r="B1436" s="102"/>
      <c r="C1436" s="102"/>
      <c r="D1436" s="102"/>
      <c r="E1436" s="102"/>
      <c r="F1436" s="102"/>
      <c r="G1436" s="102"/>
      <c r="AH1436" s="324"/>
      <c r="AI1436" s="324"/>
      <c r="AP1436" s="324"/>
      <c r="AQ1436" s="324"/>
      <c r="BD1436" s="324"/>
      <c r="BE1436" s="324"/>
      <c r="BF1436" s="324"/>
      <c r="BG1436" s="324"/>
      <c r="BH1436" s="324"/>
      <c r="BI1436" s="324"/>
      <c r="BJ1436" s="324"/>
      <c r="BK1436" s="324"/>
      <c r="BL1436" s="324"/>
      <c r="BM1436" s="324"/>
      <c r="BN1436" s="324"/>
      <c r="BO1436" s="324"/>
      <c r="BW1436" s="325"/>
      <c r="BX1436" s="325"/>
      <c r="BY1436" s="325"/>
      <c r="BZ1436" s="325"/>
      <c r="CA1436" s="325"/>
      <c r="CB1436" s="325"/>
      <c r="CC1436" s="325"/>
      <c r="CD1436" s="325"/>
      <c r="CE1436" s="325"/>
      <c r="CF1436" s="325"/>
      <c r="CG1436" s="325"/>
      <c r="CH1436" s="325"/>
    </row>
    <row r="1437" spans="1:86" s="323" customFormat="1" x14ac:dyDescent="0.25">
      <c r="A1437" s="102"/>
      <c r="B1437" s="102"/>
      <c r="C1437" s="102"/>
      <c r="D1437" s="102"/>
      <c r="E1437" s="102"/>
      <c r="F1437" s="102"/>
      <c r="G1437" s="102"/>
      <c r="AH1437" s="324"/>
      <c r="AI1437" s="324"/>
      <c r="AP1437" s="324"/>
      <c r="AQ1437" s="324"/>
      <c r="BD1437" s="324"/>
      <c r="BE1437" s="324"/>
      <c r="BF1437" s="324"/>
      <c r="BG1437" s="324"/>
      <c r="BH1437" s="324"/>
      <c r="BI1437" s="324"/>
      <c r="BJ1437" s="324"/>
      <c r="BK1437" s="324"/>
      <c r="BL1437" s="324"/>
      <c r="BM1437" s="324"/>
      <c r="BN1437" s="324"/>
      <c r="BO1437" s="324"/>
      <c r="BW1437" s="325"/>
      <c r="BX1437" s="325"/>
      <c r="BY1437" s="325"/>
      <c r="BZ1437" s="325"/>
      <c r="CA1437" s="325"/>
      <c r="CB1437" s="325"/>
      <c r="CC1437" s="325"/>
      <c r="CD1437" s="325"/>
      <c r="CE1437" s="325"/>
      <c r="CF1437" s="325"/>
      <c r="CG1437" s="325"/>
      <c r="CH1437" s="325"/>
    </row>
    <row r="1438" spans="1:86" s="323" customFormat="1" x14ac:dyDescent="0.25">
      <c r="A1438" s="102"/>
      <c r="B1438" s="102"/>
      <c r="C1438" s="102"/>
      <c r="D1438" s="102"/>
      <c r="E1438" s="102"/>
      <c r="F1438" s="102"/>
      <c r="G1438" s="102"/>
      <c r="AH1438" s="324"/>
      <c r="AI1438" s="324"/>
      <c r="AP1438" s="324"/>
      <c r="AQ1438" s="324"/>
      <c r="BD1438" s="324"/>
      <c r="BE1438" s="324"/>
      <c r="BF1438" s="324"/>
      <c r="BG1438" s="324"/>
      <c r="BH1438" s="324"/>
      <c r="BI1438" s="324"/>
      <c r="BJ1438" s="324"/>
      <c r="BK1438" s="324"/>
      <c r="BL1438" s="324"/>
      <c r="BM1438" s="324"/>
      <c r="BN1438" s="324"/>
      <c r="BO1438" s="324"/>
      <c r="BW1438" s="325"/>
      <c r="BX1438" s="325"/>
      <c r="BY1438" s="325"/>
      <c r="BZ1438" s="325"/>
      <c r="CA1438" s="325"/>
      <c r="CB1438" s="325"/>
      <c r="CC1438" s="325"/>
      <c r="CD1438" s="325"/>
      <c r="CE1438" s="325"/>
      <c r="CF1438" s="325"/>
      <c r="CG1438" s="325"/>
      <c r="CH1438" s="325"/>
    </row>
    <row r="1439" spans="1:86" s="323" customFormat="1" x14ac:dyDescent="0.25">
      <c r="A1439" s="102"/>
      <c r="B1439" s="102"/>
      <c r="C1439" s="102"/>
      <c r="D1439" s="102"/>
      <c r="E1439" s="102"/>
      <c r="F1439" s="102"/>
      <c r="G1439" s="102"/>
      <c r="AH1439" s="324"/>
      <c r="AI1439" s="324"/>
      <c r="AP1439" s="324"/>
      <c r="AQ1439" s="324"/>
      <c r="BD1439" s="324"/>
      <c r="BE1439" s="324"/>
      <c r="BF1439" s="324"/>
      <c r="BG1439" s="324"/>
      <c r="BH1439" s="324"/>
      <c r="BI1439" s="324"/>
      <c r="BJ1439" s="324"/>
      <c r="BK1439" s="324"/>
      <c r="BL1439" s="324"/>
      <c r="BM1439" s="324"/>
      <c r="BN1439" s="324"/>
      <c r="BO1439" s="324"/>
      <c r="BW1439" s="325"/>
      <c r="BX1439" s="325"/>
      <c r="BY1439" s="325"/>
      <c r="BZ1439" s="325"/>
      <c r="CA1439" s="325"/>
      <c r="CB1439" s="325"/>
      <c r="CC1439" s="325"/>
      <c r="CD1439" s="325"/>
      <c r="CE1439" s="325"/>
      <c r="CF1439" s="325"/>
      <c r="CG1439" s="325"/>
      <c r="CH1439" s="325"/>
    </row>
    <row r="1440" spans="1:86" s="323" customFormat="1" x14ac:dyDescent="0.25">
      <c r="A1440" s="102"/>
      <c r="B1440" s="102"/>
      <c r="C1440" s="102"/>
      <c r="D1440" s="102"/>
      <c r="E1440" s="102"/>
      <c r="F1440" s="102"/>
      <c r="G1440" s="102"/>
      <c r="AH1440" s="324"/>
      <c r="AI1440" s="324"/>
      <c r="AP1440" s="324"/>
      <c r="AQ1440" s="324"/>
      <c r="BD1440" s="324"/>
      <c r="BE1440" s="324"/>
      <c r="BF1440" s="324"/>
      <c r="BG1440" s="324"/>
      <c r="BH1440" s="324"/>
      <c r="BI1440" s="324"/>
      <c r="BJ1440" s="324"/>
      <c r="BK1440" s="324"/>
      <c r="BL1440" s="324"/>
      <c r="BM1440" s="324"/>
      <c r="BN1440" s="324"/>
      <c r="BO1440" s="324"/>
      <c r="BW1440" s="325"/>
      <c r="BX1440" s="325"/>
      <c r="BY1440" s="325"/>
      <c r="BZ1440" s="325"/>
      <c r="CA1440" s="325"/>
      <c r="CB1440" s="325"/>
      <c r="CC1440" s="325"/>
      <c r="CD1440" s="325"/>
      <c r="CE1440" s="325"/>
      <c r="CF1440" s="325"/>
      <c r="CG1440" s="325"/>
      <c r="CH1440" s="325"/>
    </row>
    <row r="1441" spans="1:86" s="323" customFormat="1" x14ac:dyDescent="0.25">
      <c r="A1441" s="102"/>
      <c r="B1441" s="102"/>
      <c r="C1441" s="102"/>
      <c r="D1441" s="102"/>
      <c r="E1441" s="102"/>
      <c r="F1441" s="102"/>
      <c r="G1441" s="102"/>
      <c r="AH1441" s="324"/>
      <c r="AI1441" s="324"/>
      <c r="AP1441" s="324"/>
      <c r="AQ1441" s="324"/>
      <c r="BD1441" s="324"/>
      <c r="BE1441" s="324"/>
      <c r="BF1441" s="324"/>
      <c r="BG1441" s="324"/>
      <c r="BH1441" s="324"/>
      <c r="BI1441" s="324"/>
      <c r="BJ1441" s="324"/>
      <c r="BK1441" s="324"/>
      <c r="BL1441" s="324"/>
      <c r="BM1441" s="324"/>
      <c r="BN1441" s="324"/>
      <c r="BO1441" s="324"/>
      <c r="BW1441" s="325"/>
      <c r="BX1441" s="325"/>
      <c r="BY1441" s="325"/>
      <c r="BZ1441" s="325"/>
      <c r="CA1441" s="325"/>
      <c r="CB1441" s="325"/>
      <c r="CC1441" s="325"/>
      <c r="CD1441" s="325"/>
      <c r="CE1441" s="325"/>
      <c r="CF1441" s="325"/>
      <c r="CG1441" s="325"/>
      <c r="CH1441" s="325"/>
    </row>
    <row r="1442" spans="1:86" s="323" customFormat="1" x14ac:dyDescent="0.25">
      <c r="A1442" s="102"/>
      <c r="B1442" s="102"/>
      <c r="C1442" s="102"/>
      <c r="D1442" s="102"/>
      <c r="E1442" s="102"/>
      <c r="F1442" s="102"/>
      <c r="G1442" s="102"/>
      <c r="AH1442" s="324"/>
      <c r="AI1442" s="324"/>
      <c r="AP1442" s="324"/>
      <c r="AQ1442" s="324"/>
      <c r="BD1442" s="324"/>
      <c r="BE1442" s="324"/>
      <c r="BF1442" s="324"/>
      <c r="BG1442" s="324"/>
      <c r="BH1442" s="324"/>
      <c r="BI1442" s="324"/>
      <c r="BJ1442" s="324"/>
      <c r="BK1442" s="324"/>
      <c r="BL1442" s="324"/>
      <c r="BM1442" s="324"/>
      <c r="BN1442" s="324"/>
      <c r="BO1442" s="324"/>
      <c r="BW1442" s="325"/>
      <c r="BX1442" s="325"/>
      <c r="BY1442" s="325"/>
      <c r="BZ1442" s="325"/>
      <c r="CA1442" s="325"/>
      <c r="CB1442" s="325"/>
      <c r="CC1442" s="325"/>
      <c r="CD1442" s="325"/>
      <c r="CE1442" s="325"/>
      <c r="CF1442" s="325"/>
      <c r="CG1442" s="325"/>
      <c r="CH1442" s="325"/>
    </row>
    <row r="1443" spans="1:86" s="323" customFormat="1" x14ac:dyDescent="0.25">
      <c r="A1443" s="102"/>
      <c r="B1443" s="102"/>
      <c r="C1443" s="102"/>
      <c r="D1443" s="102"/>
      <c r="E1443" s="102"/>
      <c r="F1443" s="102"/>
      <c r="G1443" s="102"/>
      <c r="AH1443" s="324"/>
      <c r="AI1443" s="324"/>
      <c r="AP1443" s="324"/>
      <c r="AQ1443" s="324"/>
      <c r="BD1443" s="324"/>
      <c r="BE1443" s="324"/>
      <c r="BF1443" s="324"/>
      <c r="BG1443" s="324"/>
      <c r="BH1443" s="324"/>
      <c r="BI1443" s="324"/>
      <c r="BJ1443" s="324"/>
      <c r="BK1443" s="324"/>
      <c r="BL1443" s="324"/>
      <c r="BM1443" s="324"/>
      <c r="BN1443" s="324"/>
      <c r="BO1443" s="324"/>
      <c r="BW1443" s="325"/>
      <c r="BX1443" s="325"/>
      <c r="BY1443" s="325"/>
      <c r="BZ1443" s="325"/>
      <c r="CA1443" s="325"/>
      <c r="CB1443" s="325"/>
      <c r="CC1443" s="325"/>
      <c r="CD1443" s="325"/>
      <c r="CE1443" s="325"/>
      <c r="CF1443" s="325"/>
      <c r="CG1443" s="325"/>
      <c r="CH1443" s="325"/>
    </row>
    <row r="1444" spans="1:86" s="323" customFormat="1" x14ac:dyDescent="0.25">
      <c r="A1444" s="102"/>
      <c r="B1444" s="102"/>
      <c r="C1444" s="102"/>
      <c r="D1444" s="102"/>
      <c r="E1444" s="102"/>
      <c r="F1444" s="102"/>
      <c r="G1444" s="102"/>
      <c r="AH1444" s="324"/>
      <c r="AI1444" s="324"/>
      <c r="AP1444" s="324"/>
      <c r="AQ1444" s="324"/>
      <c r="BD1444" s="324"/>
      <c r="BE1444" s="324"/>
      <c r="BF1444" s="324"/>
      <c r="BG1444" s="324"/>
      <c r="BH1444" s="324"/>
      <c r="BI1444" s="324"/>
      <c r="BJ1444" s="324"/>
      <c r="BK1444" s="324"/>
      <c r="BL1444" s="324"/>
      <c r="BM1444" s="324"/>
      <c r="BN1444" s="324"/>
      <c r="BO1444" s="324"/>
      <c r="BW1444" s="325"/>
      <c r="BX1444" s="325"/>
      <c r="BY1444" s="325"/>
      <c r="BZ1444" s="325"/>
      <c r="CA1444" s="325"/>
      <c r="CB1444" s="325"/>
      <c r="CC1444" s="325"/>
      <c r="CD1444" s="325"/>
      <c r="CE1444" s="325"/>
      <c r="CF1444" s="325"/>
      <c r="CG1444" s="325"/>
      <c r="CH1444" s="325"/>
    </row>
    <row r="1445" spans="1:86" s="323" customFormat="1" x14ac:dyDescent="0.25">
      <c r="A1445" s="102"/>
      <c r="B1445" s="102"/>
      <c r="C1445" s="102"/>
      <c r="D1445" s="102"/>
      <c r="E1445" s="102"/>
      <c r="F1445" s="102"/>
      <c r="G1445" s="102"/>
      <c r="AH1445" s="324"/>
      <c r="AI1445" s="324"/>
      <c r="AP1445" s="324"/>
      <c r="AQ1445" s="324"/>
      <c r="BD1445" s="324"/>
      <c r="BE1445" s="324"/>
      <c r="BF1445" s="324"/>
      <c r="BG1445" s="324"/>
      <c r="BH1445" s="324"/>
      <c r="BI1445" s="324"/>
      <c r="BJ1445" s="324"/>
      <c r="BK1445" s="324"/>
      <c r="BL1445" s="324"/>
      <c r="BM1445" s="324"/>
      <c r="BN1445" s="324"/>
      <c r="BO1445" s="324"/>
      <c r="BW1445" s="325"/>
      <c r="BX1445" s="325"/>
      <c r="BY1445" s="325"/>
      <c r="BZ1445" s="325"/>
      <c r="CA1445" s="325"/>
      <c r="CB1445" s="325"/>
      <c r="CC1445" s="325"/>
      <c r="CD1445" s="325"/>
      <c r="CE1445" s="325"/>
      <c r="CF1445" s="325"/>
      <c r="CG1445" s="325"/>
      <c r="CH1445" s="325"/>
    </row>
    <row r="1446" spans="1:86" s="323" customFormat="1" x14ac:dyDescent="0.25">
      <c r="A1446" s="102"/>
      <c r="B1446" s="102"/>
      <c r="C1446" s="102"/>
      <c r="D1446" s="102"/>
      <c r="E1446" s="102"/>
      <c r="F1446" s="102"/>
      <c r="G1446" s="102"/>
      <c r="AH1446" s="324"/>
      <c r="AI1446" s="324"/>
      <c r="AP1446" s="324"/>
      <c r="AQ1446" s="324"/>
      <c r="BD1446" s="324"/>
      <c r="BE1446" s="324"/>
      <c r="BF1446" s="324"/>
      <c r="BG1446" s="324"/>
      <c r="BH1446" s="324"/>
      <c r="BI1446" s="324"/>
      <c r="BJ1446" s="324"/>
      <c r="BK1446" s="324"/>
      <c r="BL1446" s="324"/>
      <c r="BM1446" s="324"/>
      <c r="BN1446" s="324"/>
      <c r="BO1446" s="324"/>
      <c r="BW1446" s="325"/>
      <c r="BX1446" s="325"/>
      <c r="BY1446" s="325"/>
      <c r="BZ1446" s="325"/>
      <c r="CA1446" s="325"/>
      <c r="CB1446" s="325"/>
      <c r="CC1446" s="325"/>
      <c r="CD1446" s="325"/>
      <c r="CE1446" s="325"/>
      <c r="CF1446" s="325"/>
      <c r="CG1446" s="325"/>
      <c r="CH1446" s="325"/>
    </row>
    <row r="1447" spans="1:86" s="323" customFormat="1" x14ac:dyDescent="0.25">
      <c r="A1447" s="102"/>
      <c r="B1447" s="102"/>
      <c r="C1447" s="102"/>
      <c r="D1447" s="102"/>
      <c r="E1447" s="102"/>
      <c r="F1447" s="102"/>
      <c r="G1447" s="102"/>
      <c r="AH1447" s="324"/>
      <c r="AI1447" s="324"/>
      <c r="AP1447" s="324"/>
      <c r="AQ1447" s="324"/>
      <c r="BD1447" s="324"/>
      <c r="BE1447" s="324"/>
      <c r="BF1447" s="324"/>
      <c r="BG1447" s="324"/>
      <c r="BH1447" s="324"/>
      <c r="BI1447" s="324"/>
      <c r="BJ1447" s="324"/>
      <c r="BK1447" s="324"/>
      <c r="BL1447" s="324"/>
      <c r="BM1447" s="324"/>
      <c r="BN1447" s="324"/>
      <c r="BO1447" s="324"/>
      <c r="BW1447" s="325"/>
      <c r="BX1447" s="325"/>
      <c r="BY1447" s="325"/>
      <c r="BZ1447" s="325"/>
      <c r="CA1447" s="325"/>
      <c r="CB1447" s="325"/>
      <c r="CC1447" s="325"/>
      <c r="CD1447" s="325"/>
      <c r="CE1447" s="325"/>
      <c r="CF1447" s="325"/>
      <c r="CG1447" s="325"/>
      <c r="CH1447" s="325"/>
    </row>
    <row r="1448" spans="1:86" s="323" customFormat="1" x14ac:dyDescent="0.25">
      <c r="A1448" s="102"/>
      <c r="B1448" s="102"/>
      <c r="C1448" s="102"/>
      <c r="D1448" s="102"/>
      <c r="E1448" s="102"/>
      <c r="F1448" s="102"/>
      <c r="G1448" s="102"/>
      <c r="AH1448" s="324"/>
      <c r="AI1448" s="324"/>
      <c r="AP1448" s="324"/>
      <c r="AQ1448" s="324"/>
      <c r="BD1448" s="324"/>
      <c r="BE1448" s="324"/>
      <c r="BF1448" s="324"/>
      <c r="BG1448" s="324"/>
      <c r="BH1448" s="324"/>
      <c r="BI1448" s="324"/>
      <c r="BJ1448" s="324"/>
      <c r="BK1448" s="324"/>
      <c r="BL1448" s="324"/>
      <c r="BM1448" s="324"/>
      <c r="BN1448" s="324"/>
      <c r="BO1448" s="324"/>
      <c r="BW1448" s="325"/>
      <c r="BX1448" s="325"/>
      <c r="BY1448" s="325"/>
      <c r="BZ1448" s="325"/>
      <c r="CA1448" s="325"/>
      <c r="CB1448" s="325"/>
      <c r="CC1448" s="325"/>
      <c r="CD1448" s="325"/>
      <c r="CE1448" s="325"/>
      <c r="CF1448" s="325"/>
      <c r="CG1448" s="325"/>
      <c r="CH1448" s="325"/>
    </row>
    <row r="1449" spans="1:86" s="323" customFormat="1" x14ac:dyDescent="0.25">
      <c r="A1449" s="102"/>
      <c r="B1449" s="102"/>
      <c r="C1449" s="102"/>
      <c r="D1449" s="102"/>
      <c r="E1449" s="102"/>
      <c r="F1449" s="102"/>
      <c r="G1449" s="102"/>
      <c r="AH1449" s="324"/>
      <c r="AI1449" s="324"/>
      <c r="AP1449" s="324"/>
      <c r="AQ1449" s="324"/>
      <c r="BD1449" s="324"/>
      <c r="BE1449" s="324"/>
      <c r="BF1449" s="324"/>
      <c r="BG1449" s="324"/>
      <c r="BH1449" s="324"/>
      <c r="BI1449" s="324"/>
      <c r="BJ1449" s="324"/>
      <c r="BK1449" s="324"/>
      <c r="BL1449" s="324"/>
      <c r="BM1449" s="324"/>
      <c r="BN1449" s="324"/>
      <c r="BO1449" s="324"/>
      <c r="BW1449" s="325"/>
      <c r="BX1449" s="325"/>
      <c r="BY1449" s="325"/>
      <c r="BZ1449" s="325"/>
      <c r="CA1449" s="325"/>
      <c r="CB1449" s="325"/>
      <c r="CC1449" s="325"/>
      <c r="CD1449" s="325"/>
      <c r="CE1449" s="325"/>
      <c r="CF1449" s="325"/>
      <c r="CG1449" s="325"/>
      <c r="CH1449" s="325"/>
    </row>
    <row r="1450" spans="1:86" s="323" customFormat="1" x14ac:dyDescent="0.25">
      <c r="A1450" s="102"/>
      <c r="B1450" s="102"/>
      <c r="C1450" s="102"/>
      <c r="D1450" s="102"/>
      <c r="E1450" s="102"/>
      <c r="F1450" s="102"/>
      <c r="G1450" s="102"/>
      <c r="AH1450" s="324"/>
      <c r="AI1450" s="324"/>
      <c r="AP1450" s="324"/>
      <c r="AQ1450" s="324"/>
      <c r="BD1450" s="324"/>
      <c r="BE1450" s="324"/>
      <c r="BF1450" s="324"/>
      <c r="BG1450" s="324"/>
      <c r="BH1450" s="324"/>
      <c r="BI1450" s="324"/>
      <c r="BJ1450" s="324"/>
      <c r="BK1450" s="324"/>
      <c r="BL1450" s="324"/>
      <c r="BM1450" s="324"/>
      <c r="BN1450" s="324"/>
      <c r="BO1450" s="324"/>
      <c r="BW1450" s="325"/>
      <c r="BX1450" s="325"/>
      <c r="BY1450" s="325"/>
      <c r="BZ1450" s="325"/>
      <c r="CA1450" s="325"/>
      <c r="CB1450" s="325"/>
      <c r="CC1450" s="325"/>
      <c r="CD1450" s="325"/>
      <c r="CE1450" s="325"/>
      <c r="CF1450" s="325"/>
      <c r="CG1450" s="325"/>
      <c r="CH1450" s="325"/>
    </row>
    <row r="1451" spans="1:86" s="323" customFormat="1" x14ac:dyDescent="0.25">
      <c r="A1451" s="102"/>
      <c r="B1451" s="102"/>
      <c r="C1451" s="102"/>
      <c r="D1451" s="102"/>
      <c r="E1451" s="102"/>
      <c r="F1451" s="102"/>
      <c r="G1451" s="102"/>
      <c r="AH1451" s="324"/>
      <c r="AI1451" s="324"/>
      <c r="AP1451" s="324"/>
      <c r="AQ1451" s="324"/>
      <c r="BD1451" s="324"/>
      <c r="BE1451" s="324"/>
      <c r="BF1451" s="324"/>
      <c r="BG1451" s="324"/>
      <c r="BH1451" s="324"/>
      <c r="BI1451" s="324"/>
      <c r="BJ1451" s="324"/>
      <c r="BK1451" s="324"/>
      <c r="BL1451" s="324"/>
      <c r="BM1451" s="324"/>
      <c r="BN1451" s="324"/>
      <c r="BO1451" s="324"/>
      <c r="BW1451" s="325"/>
      <c r="BX1451" s="325"/>
      <c r="BY1451" s="325"/>
      <c r="BZ1451" s="325"/>
      <c r="CA1451" s="325"/>
      <c r="CB1451" s="325"/>
      <c r="CC1451" s="325"/>
      <c r="CD1451" s="325"/>
      <c r="CE1451" s="325"/>
      <c r="CF1451" s="325"/>
      <c r="CG1451" s="325"/>
      <c r="CH1451" s="325"/>
    </row>
    <row r="1452" spans="1:86" s="323" customFormat="1" x14ac:dyDescent="0.25">
      <c r="A1452" s="102"/>
      <c r="B1452" s="102"/>
      <c r="C1452" s="102"/>
      <c r="D1452" s="102"/>
      <c r="E1452" s="102"/>
      <c r="F1452" s="102"/>
      <c r="G1452" s="102"/>
      <c r="AH1452" s="324"/>
      <c r="AI1452" s="324"/>
      <c r="AP1452" s="324"/>
      <c r="AQ1452" s="324"/>
      <c r="BD1452" s="324"/>
      <c r="BE1452" s="324"/>
      <c r="BF1452" s="324"/>
      <c r="BG1452" s="324"/>
      <c r="BH1452" s="324"/>
      <c r="BI1452" s="324"/>
      <c r="BJ1452" s="324"/>
      <c r="BK1452" s="324"/>
      <c r="BL1452" s="324"/>
      <c r="BM1452" s="324"/>
      <c r="BN1452" s="324"/>
      <c r="BO1452" s="324"/>
      <c r="BW1452" s="325"/>
      <c r="BX1452" s="325"/>
      <c r="BY1452" s="325"/>
      <c r="BZ1452" s="325"/>
      <c r="CA1452" s="325"/>
      <c r="CB1452" s="325"/>
      <c r="CC1452" s="325"/>
      <c r="CD1452" s="325"/>
      <c r="CE1452" s="325"/>
      <c r="CF1452" s="325"/>
      <c r="CG1452" s="325"/>
      <c r="CH1452" s="325"/>
    </row>
    <row r="1453" spans="1:86" s="323" customFormat="1" x14ac:dyDescent="0.25">
      <c r="A1453" s="102"/>
      <c r="B1453" s="102"/>
      <c r="C1453" s="102"/>
      <c r="D1453" s="102"/>
      <c r="E1453" s="102"/>
      <c r="F1453" s="102"/>
      <c r="G1453" s="102"/>
      <c r="AH1453" s="324"/>
      <c r="AI1453" s="324"/>
      <c r="AP1453" s="324"/>
      <c r="AQ1453" s="324"/>
      <c r="BD1453" s="324"/>
      <c r="BE1453" s="324"/>
      <c r="BF1453" s="324"/>
      <c r="BG1453" s="324"/>
      <c r="BH1453" s="324"/>
      <c r="BI1453" s="324"/>
      <c r="BJ1453" s="324"/>
      <c r="BK1453" s="324"/>
      <c r="BL1453" s="324"/>
      <c r="BM1453" s="324"/>
      <c r="BN1453" s="324"/>
      <c r="BO1453" s="324"/>
      <c r="BW1453" s="325"/>
      <c r="BX1453" s="325"/>
      <c r="BY1453" s="325"/>
      <c r="BZ1453" s="325"/>
      <c r="CA1453" s="325"/>
      <c r="CB1453" s="325"/>
      <c r="CC1453" s="325"/>
      <c r="CD1453" s="325"/>
      <c r="CE1453" s="325"/>
      <c r="CF1453" s="325"/>
      <c r="CG1453" s="325"/>
      <c r="CH1453" s="325"/>
    </row>
    <row r="1454" spans="1:86" s="323" customFormat="1" x14ac:dyDescent="0.25">
      <c r="A1454" s="102"/>
      <c r="B1454" s="102"/>
      <c r="C1454" s="102"/>
      <c r="D1454" s="102"/>
      <c r="E1454" s="102"/>
      <c r="F1454" s="102"/>
      <c r="G1454" s="102"/>
      <c r="AH1454" s="324"/>
      <c r="AI1454" s="324"/>
      <c r="AP1454" s="324"/>
      <c r="AQ1454" s="324"/>
      <c r="BD1454" s="324"/>
      <c r="BE1454" s="324"/>
      <c r="BF1454" s="324"/>
      <c r="BG1454" s="324"/>
      <c r="BH1454" s="324"/>
      <c r="BI1454" s="324"/>
      <c r="BJ1454" s="324"/>
      <c r="BK1454" s="324"/>
      <c r="BL1454" s="324"/>
      <c r="BM1454" s="324"/>
      <c r="BN1454" s="324"/>
      <c r="BO1454" s="324"/>
      <c r="BW1454" s="325"/>
      <c r="BX1454" s="325"/>
      <c r="BY1454" s="325"/>
      <c r="BZ1454" s="325"/>
      <c r="CA1454" s="325"/>
      <c r="CB1454" s="325"/>
      <c r="CC1454" s="325"/>
      <c r="CD1454" s="325"/>
      <c r="CE1454" s="325"/>
      <c r="CF1454" s="325"/>
      <c r="CG1454" s="325"/>
      <c r="CH1454" s="325"/>
    </row>
    <row r="1455" spans="1:86" s="323" customFormat="1" x14ac:dyDescent="0.25">
      <c r="A1455" s="102"/>
      <c r="B1455" s="102"/>
      <c r="C1455" s="102"/>
      <c r="D1455" s="102"/>
      <c r="E1455" s="102"/>
      <c r="F1455" s="102"/>
      <c r="G1455" s="102"/>
      <c r="AH1455" s="324"/>
      <c r="AI1455" s="324"/>
      <c r="AP1455" s="324"/>
      <c r="AQ1455" s="324"/>
      <c r="BD1455" s="324"/>
      <c r="BE1455" s="324"/>
      <c r="BF1455" s="324"/>
      <c r="BG1455" s="324"/>
      <c r="BH1455" s="324"/>
      <c r="BI1455" s="324"/>
      <c r="BJ1455" s="324"/>
      <c r="BK1455" s="324"/>
      <c r="BL1455" s="324"/>
      <c r="BM1455" s="324"/>
      <c r="BN1455" s="324"/>
      <c r="BO1455" s="324"/>
      <c r="BW1455" s="325"/>
      <c r="BX1455" s="325"/>
      <c r="BY1455" s="325"/>
      <c r="BZ1455" s="325"/>
      <c r="CA1455" s="325"/>
      <c r="CB1455" s="325"/>
      <c r="CC1455" s="325"/>
      <c r="CD1455" s="325"/>
      <c r="CE1455" s="325"/>
      <c r="CF1455" s="325"/>
      <c r="CG1455" s="325"/>
      <c r="CH1455" s="325"/>
    </row>
    <row r="1456" spans="1:86" s="323" customFormat="1" x14ac:dyDescent="0.25">
      <c r="A1456" s="102"/>
      <c r="B1456" s="102"/>
      <c r="C1456" s="102"/>
      <c r="D1456" s="102"/>
      <c r="E1456" s="102"/>
      <c r="F1456" s="102"/>
      <c r="G1456" s="102"/>
      <c r="AH1456" s="324"/>
      <c r="AI1456" s="324"/>
      <c r="AP1456" s="324"/>
      <c r="AQ1456" s="324"/>
      <c r="BD1456" s="324"/>
      <c r="BE1456" s="324"/>
      <c r="BF1456" s="324"/>
      <c r="BG1456" s="324"/>
      <c r="BH1456" s="324"/>
      <c r="BI1456" s="324"/>
      <c r="BJ1456" s="324"/>
      <c r="BK1456" s="324"/>
      <c r="BL1456" s="324"/>
      <c r="BM1456" s="324"/>
      <c r="BN1456" s="324"/>
      <c r="BO1456" s="324"/>
      <c r="BW1456" s="325"/>
      <c r="BX1456" s="325"/>
      <c r="BY1456" s="325"/>
      <c r="BZ1456" s="325"/>
      <c r="CA1456" s="325"/>
      <c r="CB1456" s="325"/>
      <c r="CC1456" s="325"/>
      <c r="CD1456" s="325"/>
      <c r="CE1456" s="325"/>
      <c r="CF1456" s="325"/>
      <c r="CG1456" s="325"/>
      <c r="CH1456" s="325"/>
    </row>
    <row r="1457" spans="1:86" s="323" customFormat="1" x14ac:dyDescent="0.25">
      <c r="A1457" s="102"/>
      <c r="B1457" s="102"/>
      <c r="C1457" s="102"/>
      <c r="D1457" s="102"/>
      <c r="E1457" s="102"/>
      <c r="F1457" s="102"/>
      <c r="G1457" s="102"/>
      <c r="AH1457" s="324"/>
      <c r="AI1457" s="324"/>
      <c r="AP1457" s="324"/>
      <c r="AQ1457" s="324"/>
      <c r="BD1457" s="324"/>
      <c r="BE1457" s="324"/>
      <c r="BF1457" s="324"/>
      <c r="BG1457" s="324"/>
      <c r="BH1457" s="324"/>
      <c r="BI1457" s="324"/>
      <c r="BJ1457" s="324"/>
      <c r="BK1457" s="324"/>
      <c r="BL1457" s="324"/>
      <c r="BM1457" s="324"/>
      <c r="BN1457" s="324"/>
      <c r="BO1457" s="324"/>
      <c r="BW1457" s="325"/>
      <c r="BX1457" s="325"/>
      <c r="BY1457" s="325"/>
      <c r="BZ1457" s="325"/>
      <c r="CA1457" s="325"/>
      <c r="CB1457" s="325"/>
      <c r="CC1457" s="325"/>
      <c r="CD1457" s="325"/>
      <c r="CE1457" s="325"/>
      <c r="CF1457" s="325"/>
      <c r="CG1457" s="325"/>
      <c r="CH1457" s="325"/>
    </row>
    <row r="1458" spans="1:86" s="323" customFormat="1" x14ac:dyDescent="0.25">
      <c r="A1458" s="102"/>
      <c r="B1458" s="102"/>
      <c r="C1458" s="102"/>
      <c r="D1458" s="102"/>
      <c r="E1458" s="102"/>
      <c r="F1458" s="102"/>
      <c r="G1458" s="102"/>
      <c r="AH1458" s="324"/>
      <c r="AI1458" s="324"/>
      <c r="AP1458" s="324"/>
      <c r="AQ1458" s="324"/>
      <c r="BD1458" s="324"/>
      <c r="BE1458" s="324"/>
      <c r="BF1458" s="324"/>
      <c r="BG1458" s="324"/>
      <c r="BH1458" s="324"/>
      <c r="BI1458" s="324"/>
      <c r="BJ1458" s="324"/>
      <c r="BK1458" s="324"/>
      <c r="BL1458" s="324"/>
      <c r="BM1458" s="324"/>
      <c r="BN1458" s="324"/>
      <c r="BO1458" s="324"/>
      <c r="BW1458" s="325"/>
      <c r="BX1458" s="325"/>
      <c r="BY1458" s="325"/>
      <c r="BZ1458" s="325"/>
      <c r="CA1458" s="325"/>
      <c r="CB1458" s="325"/>
      <c r="CC1458" s="325"/>
      <c r="CD1458" s="325"/>
      <c r="CE1458" s="325"/>
      <c r="CF1458" s="325"/>
      <c r="CG1458" s="325"/>
      <c r="CH1458" s="325"/>
    </row>
    <row r="1459" spans="1:86" s="323" customFormat="1" x14ac:dyDescent="0.25">
      <c r="A1459" s="102"/>
      <c r="B1459" s="102"/>
      <c r="C1459" s="102"/>
      <c r="D1459" s="102"/>
      <c r="E1459" s="102"/>
      <c r="F1459" s="102"/>
      <c r="G1459" s="102"/>
      <c r="AH1459" s="324"/>
      <c r="AI1459" s="324"/>
      <c r="AP1459" s="324"/>
      <c r="AQ1459" s="324"/>
      <c r="BD1459" s="324"/>
      <c r="BE1459" s="324"/>
      <c r="BF1459" s="324"/>
      <c r="BG1459" s="324"/>
      <c r="BH1459" s="324"/>
      <c r="BI1459" s="324"/>
      <c r="BJ1459" s="324"/>
      <c r="BK1459" s="324"/>
      <c r="BL1459" s="324"/>
      <c r="BM1459" s="324"/>
      <c r="BN1459" s="324"/>
      <c r="BO1459" s="324"/>
      <c r="BW1459" s="325"/>
      <c r="BX1459" s="325"/>
      <c r="BY1459" s="325"/>
      <c r="BZ1459" s="325"/>
      <c r="CA1459" s="325"/>
      <c r="CB1459" s="325"/>
      <c r="CC1459" s="325"/>
      <c r="CD1459" s="325"/>
      <c r="CE1459" s="325"/>
      <c r="CF1459" s="325"/>
      <c r="CG1459" s="325"/>
      <c r="CH1459" s="325"/>
    </row>
    <row r="1460" spans="1:86" s="323" customFormat="1" x14ac:dyDescent="0.25">
      <c r="A1460" s="102"/>
      <c r="B1460" s="102"/>
      <c r="C1460" s="102"/>
      <c r="D1460" s="102"/>
      <c r="E1460" s="102"/>
      <c r="F1460" s="102"/>
      <c r="G1460" s="102"/>
      <c r="AH1460" s="324"/>
      <c r="AI1460" s="324"/>
      <c r="AP1460" s="324"/>
      <c r="AQ1460" s="324"/>
      <c r="BD1460" s="324"/>
      <c r="BE1460" s="324"/>
      <c r="BF1460" s="324"/>
      <c r="BG1460" s="324"/>
      <c r="BH1460" s="324"/>
      <c r="BI1460" s="324"/>
      <c r="BJ1460" s="324"/>
      <c r="BK1460" s="324"/>
      <c r="BL1460" s="324"/>
      <c r="BM1460" s="324"/>
      <c r="BN1460" s="324"/>
      <c r="BO1460" s="324"/>
      <c r="BW1460" s="325"/>
      <c r="BX1460" s="325"/>
      <c r="BY1460" s="325"/>
      <c r="BZ1460" s="325"/>
      <c r="CA1460" s="325"/>
      <c r="CB1460" s="325"/>
      <c r="CC1460" s="325"/>
      <c r="CD1460" s="325"/>
      <c r="CE1460" s="325"/>
      <c r="CF1460" s="325"/>
      <c r="CG1460" s="325"/>
      <c r="CH1460" s="325"/>
    </row>
    <row r="1461" spans="1:86" s="323" customFormat="1" x14ac:dyDescent="0.25">
      <c r="A1461" s="102"/>
      <c r="B1461" s="102"/>
      <c r="C1461" s="102"/>
      <c r="D1461" s="102"/>
      <c r="E1461" s="102"/>
      <c r="F1461" s="102"/>
      <c r="G1461" s="102"/>
      <c r="AH1461" s="324"/>
      <c r="AI1461" s="324"/>
      <c r="AP1461" s="324"/>
      <c r="AQ1461" s="324"/>
      <c r="BD1461" s="324"/>
      <c r="BE1461" s="324"/>
      <c r="BF1461" s="324"/>
      <c r="BG1461" s="324"/>
      <c r="BH1461" s="324"/>
      <c r="BI1461" s="324"/>
      <c r="BJ1461" s="324"/>
      <c r="BK1461" s="324"/>
      <c r="BL1461" s="324"/>
      <c r="BM1461" s="324"/>
      <c r="BN1461" s="324"/>
      <c r="BO1461" s="324"/>
      <c r="BW1461" s="325"/>
      <c r="BX1461" s="325"/>
      <c r="BY1461" s="325"/>
      <c r="BZ1461" s="325"/>
      <c r="CA1461" s="325"/>
      <c r="CB1461" s="325"/>
      <c r="CC1461" s="325"/>
      <c r="CD1461" s="325"/>
      <c r="CE1461" s="325"/>
      <c r="CF1461" s="325"/>
      <c r="CG1461" s="325"/>
      <c r="CH1461" s="325"/>
    </row>
    <row r="1462" spans="1:86" s="323" customFormat="1" x14ac:dyDescent="0.25">
      <c r="A1462" s="102"/>
      <c r="B1462" s="102"/>
      <c r="C1462" s="102"/>
      <c r="D1462" s="102"/>
      <c r="E1462" s="102"/>
      <c r="F1462" s="102"/>
      <c r="G1462" s="102"/>
      <c r="AH1462" s="324"/>
      <c r="AI1462" s="324"/>
      <c r="AP1462" s="324"/>
      <c r="AQ1462" s="324"/>
      <c r="BD1462" s="324"/>
      <c r="BE1462" s="324"/>
      <c r="BF1462" s="324"/>
      <c r="BG1462" s="324"/>
      <c r="BH1462" s="324"/>
      <c r="BI1462" s="324"/>
      <c r="BJ1462" s="324"/>
      <c r="BK1462" s="324"/>
      <c r="BL1462" s="324"/>
      <c r="BM1462" s="324"/>
      <c r="BN1462" s="324"/>
      <c r="BO1462" s="324"/>
      <c r="BW1462" s="325"/>
      <c r="BX1462" s="325"/>
      <c r="BY1462" s="325"/>
      <c r="BZ1462" s="325"/>
      <c r="CA1462" s="325"/>
      <c r="CB1462" s="325"/>
      <c r="CC1462" s="325"/>
      <c r="CD1462" s="325"/>
      <c r="CE1462" s="325"/>
      <c r="CF1462" s="325"/>
      <c r="CG1462" s="325"/>
      <c r="CH1462" s="325"/>
    </row>
    <row r="1463" spans="1:86" s="323" customFormat="1" x14ac:dyDescent="0.25">
      <c r="A1463" s="102"/>
      <c r="B1463" s="102"/>
      <c r="C1463" s="102"/>
      <c r="D1463" s="102"/>
      <c r="E1463" s="102"/>
      <c r="F1463" s="102"/>
      <c r="G1463" s="102"/>
      <c r="AH1463" s="324"/>
      <c r="AI1463" s="324"/>
      <c r="AP1463" s="324"/>
      <c r="AQ1463" s="324"/>
      <c r="BD1463" s="324"/>
      <c r="BE1463" s="324"/>
      <c r="BF1463" s="324"/>
      <c r="BG1463" s="324"/>
      <c r="BH1463" s="324"/>
      <c r="BI1463" s="324"/>
      <c r="BJ1463" s="324"/>
      <c r="BK1463" s="324"/>
      <c r="BL1463" s="324"/>
      <c r="BM1463" s="324"/>
      <c r="BN1463" s="324"/>
      <c r="BO1463" s="324"/>
      <c r="BW1463" s="325"/>
      <c r="BX1463" s="325"/>
      <c r="BY1463" s="325"/>
      <c r="BZ1463" s="325"/>
      <c r="CA1463" s="325"/>
      <c r="CB1463" s="325"/>
      <c r="CC1463" s="325"/>
      <c r="CD1463" s="325"/>
      <c r="CE1463" s="325"/>
      <c r="CF1463" s="325"/>
      <c r="CG1463" s="325"/>
      <c r="CH1463" s="325"/>
    </row>
    <row r="1464" spans="1:86" s="323" customFormat="1" x14ac:dyDescent="0.25">
      <c r="A1464" s="102"/>
      <c r="B1464" s="102"/>
      <c r="C1464" s="102"/>
      <c r="D1464" s="102"/>
      <c r="E1464" s="102"/>
      <c r="F1464" s="102"/>
      <c r="G1464" s="102"/>
      <c r="AH1464" s="324"/>
      <c r="AI1464" s="324"/>
      <c r="AP1464" s="324"/>
      <c r="AQ1464" s="324"/>
      <c r="BD1464" s="324"/>
      <c r="BE1464" s="324"/>
      <c r="BF1464" s="324"/>
      <c r="BG1464" s="324"/>
      <c r="BH1464" s="324"/>
      <c r="BI1464" s="324"/>
      <c r="BJ1464" s="324"/>
      <c r="BK1464" s="324"/>
      <c r="BL1464" s="324"/>
      <c r="BM1464" s="324"/>
      <c r="BN1464" s="324"/>
      <c r="BO1464" s="324"/>
      <c r="BW1464" s="325"/>
      <c r="BX1464" s="325"/>
      <c r="BY1464" s="325"/>
      <c r="BZ1464" s="325"/>
      <c r="CA1464" s="325"/>
      <c r="CB1464" s="325"/>
      <c r="CC1464" s="325"/>
      <c r="CD1464" s="325"/>
      <c r="CE1464" s="325"/>
      <c r="CF1464" s="325"/>
      <c r="CG1464" s="325"/>
      <c r="CH1464" s="325"/>
    </row>
    <row r="1465" spans="1:86" s="323" customFormat="1" x14ac:dyDescent="0.25">
      <c r="A1465" s="102"/>
      <c r="B1465" s="102"/>
      <c r="C1465" s="102"/>
      <c r="D1465" s="102"/>
      <c r="E1465" s="102"/>
      <c r="F1465" s="102"/>
      <c r="G1465" s="102"/>
      <c r="AH1465" s="324"/>
      <c r="AI1465" s="324"/>
      <c r="AP1465" s="324"/>
      <c r="AQ1465" s="324"/>
      <c r="BD1465" s="324"/>
      <c r="BE1465" s="324"/>
      <c r="BF1465" s="324"/>
      <c r="BG1465" s="324"/>
      <c r="BH1465" s="324"/>
      <c r="BI1465" s="324"/>
      <c r="BJ1465" s="324"/>
      <c r="BK1465" s="324"/>
      <c r="BL1465" s="324"/>
      <c r="BM1465" s="324"/>
      <c r="BN1465" s="324"/>
      <c r="BO1465" s="324"/>
      <c r="BW1465" s="325"/>
      <c r="BX1465" s="325"/>
      <c r="BY1465" s="325"/>
      <c r="BZ1465" s="325"/>
      <c r="CA1465" s="325"/>
      <c r="CB1465" s="325"/>
      <c r="CC1465" s="325"/>
      <c r="CD1465" s="325"/>
      <c r="CE1465" s="325"/>
      <c r="CF1465" s="325"/>
      <c r="CG1465" s="325"/>
      <c r="CH1465" s="325"/>
    </row>
    <row r="1466" spans="1:86" s="323" customFormat="1" x14ac:dyDescent="0.25">
      <c r="A1466" s="102"/>
      <c r="B1466" s="102"/>
      <c r="C1466" s="102"/>
      <c r="D1466" s="102"/>
      <c r="E1466" s="102"/>
      <c r="F1466" s="102"/>
      <c r="G1466" s="102"/>
      <c r="AH1466" s="324"/>
      <c r="AI1466" s="324"/>
      <c r="AP1466" s="324"/>
      <c r="AQ1466" s="324"/>
      <c r="BD1466" s="324"/>
      <c r="BE1466" s="324"/>
      <c r="BF1466" s="324"/>
      <c r="BG1466" s="324"/>
      <c r="BH1466" s="324"/>
      <c r="BI1466" s="324"/>
      <c r="BJ1466" s="324"/>
      <c r="BK1466" s="324"/>
      <c r="BL1466" s="324"/>
      <c r="BM1466" s="324"/>
      <c r="BN1466" s="324"/>
      <c r="BO1466" s="324"/>
      <c r="BW1466" s="325"/>
      <c r="BX1466" s="325"/>
      <c r="BY1466" s="325"/>
      <c r="BZ1466" s="325"/>
      <c r="CA1466" s="325"/>
      <c r="CB1466" s="325"/>
      <c r="CC1466" s="325"/>
      <c r="CD1466" s="325"/>
      <c r="CE1466" s="325"/>
      <c r="CF1466" s="325"/>
      <c r="CG1466" s="325"/>
      <c r="CH1466" s="325"/>
    </row>
    <row r="1467" spans="1:86" s="323" customFormat="1" x14ac:dyDescent="0.25">
      <c r="A1467" s="102"/>
      <c r="B1467" s="102"/>
      <c r="C1467" s="102"/>
      <c r="D1467" s="102"/>
      <c r="E1467" s="102"/>
      <c r="F1467" s="102"/>
      <c r="G1467" s="102"/>
      <c r="AH1467" s="324"/>
      <c r="AI1467" s="324"/>
      <c r="AP1467" s="324"/>
      <c r="AQ1467" s="324"/>
      <c r="BD1467" s="324"/>
      <c r="BE1467" s="324"/>
      <c r="BF1467" s="324"/>
      <c r="BG1467" s="324"/>
      <c r="BH1467" s="324"/>
      <c r="BI1467" s="324"/>
      <c r="BJ1467" s="324"/>
      <c r="BK1467" s="324"/>
      <c r="BL1467" s="324"/>
      <c r="BM1467" s="324"/>
      <c r="BN1467" s="324"/>
      <c r="BO1467" s="324"/>
      <c r="BW1467" s="325"/>
      <c r="BX1467" s="325"/>
      <c r="BY1467" s="325"/>
      <c r="BZ1467" s="325"/>
      <c r="CA1467" s="325"/>
      <c r="CB1467" s="325"/>
      <c r="CC1467" s="325"/>
      <c r="CD1467" s="325"/>
      <c r="CE1467" s="325"/>
      <c r="CF1467" s="325"/>
      <c r="CG1467" s="325"/>
      <c r="CH1467" s="325"/>
    </row>
    <row r="1468" spans="1:86" s="323" customFormat="1" x14ac:dyDescent="0.25">
      <c r="A1468" s="102"/>
      <c r="B1468" s="102"/>
      <c r="C1468" s="102"/>
      <c r="D1468" s="102"/>
      <c r="E1468" s="102"/>
      <c r="F1468" s="102"/>
      <c r="G1468" s="102"/>
      <c r="AH1468" s="324"/>
      <c r="AI1468" s="324"/>
      <c r="AP1468" s="324"/>
      <c r="AQ1468" s="324"/>
      <c r="BD1468" s="324"/>
      <c r="BE1468" s="324"/>
      <c r="BF1468" s="324"/>
      <c r="BG1468" s="324"/>
      <c r="BH1468" s="324"/>
      <c r="BI1468" s="324"/>
      <c r="BJ1468" s="324"/>
      <c r="BK1468" s="324"/>
      <c r="BL1468" s="324"/>
      <c r="BM1468" s="324"/>
      <c r="BN1468" s="324"/>
      <c r="BO1468" s="324"/>
      <c r="BW1468" s="325"/>
      <c r="BX1468" s="325"/>
      <c r="BY1468" s="325"/>
      <c r="BZ1468" s="325"/>
      <c r="CA1468" s="325"/>
      <c r="CB1468" s="325"/>
      <c r="CC1468" s="325"/>
      <c r="CD1468" s="325"/>
      <c r="CE1468" s="325"/>
      <c r="CF1468" s="325"/>
      <c r="CG1468" s="325"/>
      <c r="CH1468" s="325"/>
    </row>
    <row r="1469" spans="1:86" s="323" customFormat="1" x14ac:dyDescent="0.25">
      <c r="A1469" s="102"/>
      <c r="B1469" s="102"/>
      <c r="C1469" s="102"/>
      <c r="D1469" s="102"/>
      <c r="E1469" s="102"/>
      <c r="F1469" s="102"/>
      <c r="G1469" s="102"/>
      <c r="AH1469" s="324"/>
      <c r="AI1469" s="324"/>
      <c r="AP1469" s="324"/>
      <c r="AQ1469" s="324"/>
      <c r="BD1469" s="324"/>
      <c r="BE1469" s="324"/>
      <c r="BF1469" s="324"/>
      <c r="BG1469" s="324"/>
      <c r="BH1469" s="324"/>
      <c r="BI1469" s="324"/>
      <c r="BJ1469" s="324"/>
      <c r="BK1469" s="324"/>
      <c r="BL1469" s="324"/>
      <c r="BM1469" s="324"/>
      <c r="BN1469" s="324"/>
      <c r="BO1469" s="324"/>
      <c r="BW1469" s="325"/>
      <c r="BX1469" s="325"/>
      <c r="BY1469" s="325"/>
      <c r="BZ1469" s="325"/>
      <c r="CA1469" s="325"/>
      <c r="CB1469" s="325"/>
      <c r="CC1469" s="325"/>
      <c r="CD1469" s="325"/>
      <c r="CE1469" s="325"/>
      <c r="CF1469" s="325"/>
      <c r="CG1469" s="325"/>
      <c r="CH1469" s="325"/>
    </row>
    <row r="1470" spans="1:86" s="323" customFormat="1" x14ac:dyDescent="0.25">
      <c r="A1470" s="102"/>
      <c r="B1470" s="102"/>
      <c r="C1470" s="102"/>
      <c r="D1470" s="102"/>
      <c r="E1470" s="102"/>
      <c r="F1470" s="102"/>
      <c r="G1470" s="102"/>
      <c r="AH1470" s="324"/>
      <c r="AI1470" s="324"/>
      <c r="AP1470" s="324"/>
      <c r="AQ1470" s="324"/>
      <c r="BD1470" s="324"/>
      <c r="BE1470" s="324"/>
      <c r="BF1470" s="324"/>
      <c r="BG1470" s="324"/>
      <c r="BH1470" s="324"/>
      <c r="BI1470" s="324"/>
      <c r="BJ1470" s="324"/>
      <c r="BK1470" s="324"/>
      <c r="BL1470" s="324"/>
      <c r="BM1470" s="324"/>
      <c r="BN1470" s="324"/>
      <c r="BO1470" s="324"/>
      <c r="BW1470" s="325"/>
      <c r="BX1470" s="325"/>
      <c r="BY1470" s="325"/>
      <c r="BZ1470" s="325"/>
      <c r="CA1470" s="325"/>
      <c r="CB1470" s="325"/>
      <c r="CC1470" s="325"/>
      <c r="CD1470" s="325"/>
      <c r="CE1470" s="325"/>
      <c r="CF1470" s="325"/>
      <c r="CG1470" s="325"/>
      <c r="CH1470" s="325"/>
    </row>
    <row r="1471" spans="1:86" s="323" customFormat="1" x14ac:dyDescent="0.25">
      <c r="A1471" s="102"/>
      <c r="B1471" s="102"/>
      <c r="C1471" s="102"/>
      <c r="D1471" s="102"/>
      <c r="E1471" s="102"/>
      <c r="F1471" s="102"/>
      <c r="G1471" s="102"/>
      <c r="AH1471" s="324"/>
      <c r="AI1471" s="324"/>
      <c r="AP1471" s="324"/>
      <c r="AQ1471" s="324"/>
      <c r="BD1471" s="324"/>
      <c r="BE1471" s="324"/>
      <c r="BF1471" s="324"/>
      <c r="BG1471" s="324"/>
      <c r="BH1471" s="324"/>
      <c r="BI1471" s="324"/>
      <c r="BJ1471" s="324"/>
      <c r="BK1471" s="324"/>
      <c r="BL1471" s="324"/>
      <c r="BM1471" s="324"/>
      <c r="BN1471" s="324"/>
      <c r="BO1471" s="324"/>
      <c r="BW1471" s="325"/>
      <c r="BX1471" s="325"/>
      <c r="BY1471" s="325"/>
      <c r="BZ1471" s="325"/>
      <c r="CA1471" s="325"/>
      <c r="CB1471" s="325"/>
      <c r="CC1471" s="325"/>
      <c r="CD1471" s="325"/>
      <c r="CE1471" s="325"/>
      <c r="CF1471" s="325"/>
      <c r="CG1471" s="325"/>
      <c r="CH1471" s="325"/>
    </row>
    <row r="1472" spans="1:86" s="323" customFormat="1" x14ac:dyDescent="0.25">
      <c r="A1472" s="102"/>
      <c r="B1472" s="102"/>
      <c r="C1472" s="102"/>
      <c r="D1472" s="102"/>
      <c r="E1472" s="102"/>
      <c r="F1472" s="102"/>
      <c r="G1472" s="102"/>
      <c r="AH1472" s="324"/>
      <c r="AI1472" s="324"/>
      <c r="AP1472" s="324"/>
      <c r="AQ1472" s="324"/>
      <c r="BD1472" s="324"/>
      <c r="BE1472" s="324"/>
      <c r="BF1472" s="324"/>
      <c r="BG1472" s="324"/>
      <c r="BH1472" s="324"/>
      <c r="BI1472" s="324"/>
      <c r="BJ1472" s="324"/>
      <c r="BK1472" s="324"/>
      <c r="BL1472" s="324"/>
      <c r="BM1472" s="324"/>
      <c r="BN1472" s="324"/>
      <c r="BO1472" s="324"/>
      <c r="BW1472" s="325"/>
      <c r="BX1472" s="325"/>
      <c r="BY1472" s="325"/>
      <c r="BZ1472" s="325"/>
      <c r="CA1472" s="325"/>
      <c r="CB1472" s="325"/>
      <c r="CC1472" s="325"/>
      <c r="CD1472" s="325"/>
      <c r="CE1472" s="325"/>
      <c r="CF1472" s="325"/>
      <c r="CG1472" s="325"/>
      <c r="CH1472" s="325"/>
    </row>
    <row r="1473" spans="1:86" s="323" customFormat="1" x14ac:dyDescent="0.25">
      <c r="A1473" s="102"/>
      <c r="B1473" s="102"/>
      <c r="C1473" s="102"/>
      <c r="D1473" s="102"/>
      <c r="E1473" s="102"/>
      <c r="F1473" s="102"/>
      <c r="G1473" s="102"/>
      <c r="AH1473" s="324"/>
      <c r="AI1473" s="324"/>
      <c r="AP1473" s="324"/>
      <c r="AQ1473" s="324"/>
      <c r="BD1473" s="324"/>
      <c r="BE1473" s="324"/>
      <c r="BF1473" s="324"/>
      <c r="BG1473" s="324"/>
      <c r="BH1473" s="324"/>
      <c r="BI1473" s="324"/>
      <c r="BJ1473" s="324"/>
      <c r="BK1473" s="324"/>
      <c r="BL1473" s="324"/>
      <c r="BM1473" s="324"/>
      <c r="BN1473" s="324"/>
      <c r="BO1473" s="324"/>
      <c r="BW1473" s="325"/>
      <c r="BX1473" s="325"/>
      <c r="BY1473" s="325"/>
      <c r="BZ1473" s="325"/>
      <c r="CA1473" s="325"/>
      <c r="CB1473" s="325"/>
      <c r="CC1473" s="325"/>
      <c r="CD1473" s="325"/>
      <c r="CE1473" s="325"/>
      <c r="CF1473" s="325"/>
      <c r="CG1473" s="325"/>
      <c r="CH1473" s="325"/>
    </row>
    <row r="1474" spans="1:86" s="323" customFormat="1" x14ac:dyDescent="0.25">
      <c r="A1474" s="102"/>
      <c r="B1474" s="102"/>
      <c r="C1474" s="102"/>
      <c r="D1474" s="102"/>
      <c r="E1474" s="102"/>
      <c r="F1474" s="102"/>
      <c r="G1474" s="102"/>
      <c r="AH1474" s="324"/>
      <c r="AI1474" s="324"/>
      <c r="AP1474" s="324"/>
      <c r="AQ1474" s="324"/>
      <c r="BD1474" s="324"/>
      <c r="BE1474" s="324"/>
      <c r="BF1474" s="324"/>
      <c r="BG1474" s="324"/>
      <c r="BH1474" s="324"/>
      <c r="BI1474" s="324"/>
      <c r="BJ1474" s="324"/>
      <c r="BK1474" s="324"/>
      <c r="BL1474" s="324"/>
      <c r="BM1474" s="324"/>
      <c r="BN1474" s="324"/>
      <c r="BO1474" s="324"/>
      <c r="BW1474" s="325"/>
      <c r="BX1474" s="325"/>
      <c r="BY1474" s="325"/>
      <c r="BZ1474" s="325"/>
      <c r="CA1474" s="325"/>
      <c r="CB1474" s="325"/>
      <c r="CC1474" s="325"/>
      <c r="CD1474" s="325"/>
      <c r="CE1474" s="325"/>
      <c r="CF1474" s="325"/>
      <c r="CG1474" s="325"/>
      <c r="CH1474" s="325"/>
    </row>
    <row r="1475" spans="1:86" s="323" customFormat="1" x14ac:dyDescent="0.25">
      <c r="A1475" s="102"/>
      <c r="B1475" s="102"/>
      <c r="C1475" s="102"/>
      <c r="D1475" s="102"/>
      <c r="E1475" s="102"/>
      <c r="F1475" s="102"/>
      <c r="G1475" s="102"/>
      <c r="AH1475" s="324"/>
      <c r="AI1475" s="324"/>
      <c r="AP1475" s="324"/>
      <c r="AQ1475" s="324"/>
      <c r="BD1475" s="324"/>
      <c r="BE1475" s="324"/>
      <c r="BF1475" s="324"/>
      <c r="BG1475" s="324"/>
      <c r="BH1475" s="324"/>
      <c r="BI1475" s="324"/>
      <c r="BJ1475" s="324"/>
      <c r="BK1475" s="324"/>
      <c r="BL1475" s="324"/>
      <c r="BM1475" s="324"/>
      <c r="BN1475" s="324"/>
      <c r="BO1475" s="324"/>
      <c r="BW1475" s="325"/>
      <c r="BX1475" s="325"/>
      <c r="BY1475" s="325"/>
      <c r="BZ1475" s="325"/>
      <c r="CA1475" s="325"/>
      <c r="CB1475" s="325"/>
      <c r="CC1475" s="325"/>
      <c r="CD1475" s="325"/>
      <c r="CE1475" s="325"/>
      <c r="CF1475" s="325"/>
      <c r="CG1475" s="325"/>
      <c r="CH1475" s="325"/>
    </row>
    <row r="1476" spans="1:86" s="323" customFormat="1" x14ac:dyDescent="0.25">
      <c r="A1476" s="102"/>
      <c r="B1476" s="102"/>
      <c r="C1476" s="102"/>
      <c r="D1476" s="102"/>
      <c r="E1476" s="102"/>
      <c r="F1476" s="102"/>
      <c r="G1476" s="102"/>
      <c r="AH1476" s="324"/>
      <c r="AI1476" s="324"/>
      <c r="AP1476" s="324"/>
      <c r="AQ1476" s="324"/>
      <c r="BD1476" s="324"/>
      <c r="BE1476" s="324"/>
      <c r="BF1476" s="324"/>
      <c r="BG1476" s="324"/>
      <c r="BH1476" s="324"/>
      <c r="BI1476" s="324"/>
      <c r="BJ1476" s="324"/>
      <c r="BK1476" s="324"/>
      <c r="BL1476" s="324"/>
      <c r="BM1476" s="324"/>
      <c r="BN1476" s="324"/>
      <c r="BO1476" s="324"/>
      <c r="BW1476" s="325"/>
      <c r="BX1476" s="325"/>
      <c r="BY1476" s="325"/>
      <c r="BZ1476" s="325"/>
      <c r="CA1476" s="325"/>
      <c r="CB1476" s="325"/>
      <c r="CC1476" s="325"/>
      <c r="CD1476" s="325"/>
      <c r="CE1476" s="325"/>
      <c r="CF1476" s="325"/>
      <c r="CG1476" s="325"/>
      <c r="CH1476" s="325"/>
    </row>
    <row r="1477" spans="1:86" s="323" customFormat="1" x14ac:dyDescent="0.25">
      <c r="A1477" s="102"/>
      <c r="B1477" s="102"/>
      <c r="C1477" s="102"/>
      <c r="D1477" s="102"/>
      <c r="E1477" s="102"/>
      <c r="F1477" s="102"/>
      <c r="G1477" s="102"/>
      <c r="AH1477" s="324"/>
      <c r="AI1477" s="324"/>
      <c r="AP1477" s="324"/>
      <c r="AQ1477" s="324"/>
      <c r="BD1477" s="324"/>
      <c r="BE1477" s="324"/>
      <c r="BF1477" s="324"/>
      <c r="BG1477" s="324"/>
      <c r="BH1477" s="324"/>
      <c r="BI1477" s="324"/>
      <c r="BJ1477" s="324"/>
      <c r="BK1477" s="324"/>
      <c r="BL1477" s="324"/>
      <c r="BM1477" s="324"/>
      <c r="BN1477" s="324"/>
      <c r="BO1477" s="324"/>
      <c r="BW1477" s="325"/>
      <c r="BX1477" s="325"/>
      <c r="BY1477" s="325"/>
      <c r="BZ1477" s="325"/>
      <c r="CA1477" s="325"/>
      <c r="CB1477" s="325"/>
      <c r="CC1477" s="325"/>
      <c r="CD1477" s="325"/>
      <c r="CE1477" s="325"/>
      <c r="CF1477" s="325"/>
      <c r="CG1477" s="325"/>
      <c r="CH1477" s="325"/>
    </row>
    <row r="1478" spans="1:86" s="323" customFormat="1" x14ac:dyDescent="0.25">
      <c r="A1478" s="102"/>
      <c r="B1478" s="102"/>
      <c r="C1478" s="102"/>
      <c r="D1478" s="102"/>
      <c r="E1478" s="102"/>
      <c r="F1478" s="102"/>
      <c r="G1478" s="102"/>
      <c r="AH1478" s="324"/>
      <c r="AI1478" s="324"/>
      <c r="AP1478" s="324"/>
      <c r="AQ1478" s="324"/>
      <c r="BD1478" s="324"/>
      <c r="BE1478" s="324"/>
      <c r="BF1478" s="324"/>
      <c r="BG1478" s="324"/>
      <c r="BH1478" s="324"/>
      <c r="BI1478" s="324"/>
      <c r="BJ1478" s="324"/>
      <c r="BK1478" s="324"/>
      <c r="BL1478" s="324"/>
      <c r="BM1478" s="324"/>
      <c r="BN1478" s="324"/>
      <c r="BO1478" s="324"/>
      <c r="BW1478" s="325"/>
      <c r="BX1478" s="325"/>
      <c r="BY1478" s="325"/>
      <c r="BZ1478" s="325"/>
      <c r="CA1478" s="325"/>
      <c r="CB1478" s="325"/>
      <c r="CC1478" s="325"/>
      <c r="CD1478" s="325"/>
      <c r="CE1478" s="325"/>
      <c r="CF1478" s="325"/>
      <c r="CG1478" s="325"/>
      <c r="CH1478" s="325"/>
    </row>
    <row r="1479" spans="1:86" s="323" customFormat="1" x14ac:dyDescent="0.25">
      <c r="A1479" s="102"/>
      <c r="B1479" s="102"/>
      <c r="C1479" s="102"/>
      <c r="D1479" s="102"/>
      <c r="E1479" s="102"/>
      <c r="F1479" s="102"/>
      <c r="G1479" s="102"/>
      <c r="AH1479" s="324"/>
      <c r="AI1479" s="324"/>
      <c r="AP1479" s="324"/>
      <c r="AQ1479" s="324"/>
      <c r="BD1479" s="324"/>
      <c r="BE1479" s="324"/>
      <c r="BF1479" s="324"/>
      <c r="BG1479" s="324"/>
      <c r="BH1479" s="324"/>
      <c r="BI1479" s="324"/>
      <c r="BJ1479" s="324"/>
      <c r="BK1479" s="324"/>
      <c r="BL1479" s="324"/>
      <c r="BM1479" s="324"/>
      <c r="BN1479" s="324"/>
      <c r="BO1479" s="324"/>
      <c r="BW1479" s="325"/>
      <c r="BX1479" s="325"/>
      <c r="BY1479" s="325"/>
      <c r="BZ1479" s="325"/>
      <c r="CA1479" s="325"/>
      <c r="CB1479" s="325"/>
      <c r="CC1479" s="325"/>
      <c r="CD1479" s="325"/>
      <c r="CE1479" s="325"/>
      <c r="CF1479" s="325"/>
      <c r="CG1479" s="325"/>
      <c r="CH1479" s="325"/>
    </row>
    <row r="1480" spans="1:86" s="323" customFormat="1" x14ac:dyDescent="0.25">
      <c r="A1480" s="102"/>
      <c r="B1480" s="102"/>
      <c r="C1480" s="102"/>
      <c r="D1480" s="102"/>
      <c r="E1480" s="102"/>
      <c r="F1480" s="102"/>
      <c r="G1480" s="102"/>
      <c r="AH1480" s="324"/>
      <c r="AI1480" s="324"/>
      <c r="AP1480" s="324"/>
      <c r="AQ1480" s="324"/>
      <c r="BD1480" s="324"/>
      <c r="BE1480" s="324"/>
      <c r="BF1480" s="324"/>
      <c r="BG1480" s="324"/>
      <c r="BH1480" s="324"/>
      <c r="BI1480" s="324"/>
      <c r="BJ1480" s="324"/>
      <c r="BK1480" s="324"/>
      <c r="BL1480" s="324"/>
      <c r="BM1480" s="324"/>
      <c r="BN1480" s="324"/>
      <c r="BO1480" s="324"/>
      <c r="BW1480" s="325"/>
      <c r="BX1480" s="325"/>
      <c r="BY1480" s="325"/>
      <c r="BZ1480" s="325"/>
      <c r="CA1480" s="325"/>
      <c r="CB1480" s="325"/>
      <c r="CC1480" s="325"/>
      <c r="CD1480" s="325"/>
      <c r="CE1480" s="325"/>
      <c r="CF1480" s="325"/>
      <c r="CG1480" s="325"/>
      <c r="CH1480" s="325"/>
    </row>
    <row r="1481" spans="1:86" s="323" customFormat="1" x14ac:dyDescent="0.25">
      <c r="A1481" s="102"/>
      <c r="B1481" s="102"/>
      <c r="C1481" s="102"/>
      <c r="D1481" s="102"/>
      <c r="E1481" s="102"/>
      <c r="F1481" s="102"/>
      <c r="G1481" s="102"/>
      <c r="AH1481" s="324"/>
      <c r="AI1481" s="324"/>
      <c r="AP1481" s="324"/>
      <c r="AQ1481" s="324"/>
      <c r="BD1481" s="324"/>
      <c r="BE1481" s="324"/>
      <c r="BF1481" s="324"/>
      <c r="BG1481" s="324"/>
      <c r="BH1481" s="324"/>
      <c r="BI1481" s="324"/>
      <c r="BJ1481" s="324"/>
      <c r="BK1481" s="324"/>
      <c r="BL1481" s="324"/>
      <c r="BM1481" s="324"/>
      <c r="BN1481" s="324"/>
      <c r="BO1481" s="324"/>
      <c r="BW1481" s="325"/>
      <c r="BX1481" s="325"/>
      <c r="BY1481" s="325"/>
      <c r="BZ1481" s="325"/>
      <c r="CA1481" s="325"/>
      <c r="CB1481" s="325"/>
      <c r="CC1481" s="325"/>
      <c r="CD1481" s="325"/>
      <c r="CE1481" s="325"/>
      <c r="CF1481" s="325"/>
      <c r="CG1481" s="325"/>
      <c r="CH1481" s="325"/>
    </row>
    <row r="1482" spans="1:86" s="323" customFormat="1" x14ac:dyDescent="0.25">
      <c r="A1482" s="102"/>
      <c r="B1482" s="102"/>
      <c r="C1482" s="102"/>
      <c r="D1482" s="102"/>
      <c r="E1482" s="102"/>
      <c r="F1482" s="102"/>
      <c r="G1482" s="102"/>
      <c r="AH1482" s="324"/>
      <c r="AI1482" s="324"/>
      <c r="AP1482" s="324"/>
      <c r="AQ1482" s="324"/>
      <c r="BD1482" s="324"/>
      <c r="BE1482" s="324"/>
      <c r="BF1482" s="324"/>
      <c r="BG1482" s="324"/>
      <c r="BH1482" s="324"/>
      <c r="BI1482" s="324"/>
      <c r="BJ1482" s="324"/>
      <c r="BK1482" s="324"/>
      <c r="BL1482" s="324"/>
      <c r="BM1482" s="324"/>
      <c r="BN1482" s="324"/>
      <c r="BO1482" s="324"/>
      <c r="BW1482" s="325"/>
      <c r="BX1482" s="325"/>
      <c r="BY1482" s="325"/>
      <c r="BZ1482" s="325"/>
      <c r="CA1482" s="325"/>
      <c r="CB1482" s="325"/>
      <c r="CC1482" s="325"/>
      <c r="CD1482" s="325"/>
      <c r="CE1482" s="325"/>
      <c r="CF1482" s="325"/>
      <c r="CG1482" s="325"/>
      <c r="CH1482" s="325"/>
    </row>
    <row r="1483" spans="1:86" s="323" customFormat="1" x14ac:dyDescent="0.25">
      <c r="A1483" s="102"/>
      <c r="B1483" s="102"/>
      <c r="C1483" s="102"/>
      <c r="D1483" s="102"/>
      <c r="E1483" s="102"/>
      <c r="F1483" s="102"/>
      <c r="G1483" s="102"/>
      <c r="AH1483" s="324"/>
      <c r="AI1483" s="324"/>
      <c r="AP1483" s="324"/>
      <c r="AQ1483" s="324"/>
      <c r="BD1483" s="324"/>
      <c r="BE1483" s="324"/>
      <c r="BF1483" s="324"/>
      <c r="BG1483" s="324"/>
      <c r="BH1483" s="324"/>
      <c r="BI1483" s="324"/>
      <c r="BJ1483" s="324"/>
      <c r="BK1483" s="324"/>
      <c r="BL1483" s="324"/>
      <c r="BM1483" s="324"/>
      <c r="BN1483" s="324"/>
      <c r="BO1483" s="324"/>
      <c r="BW1483" s="325"/>
      <c r="BX1483" s="325"/>
      <c r="BY1483" s="325"/>
      <c r="BZ1483" s="325"/>
      <c r="CA1483" s="325"/>
      <c r="CB1483" s="325"/>
      <c r="CC1483" s="325"/>
      <c r="CD1483" s="325"/>
      <c r="CE1483" s="325"/>
      <c r="CF1483" s="325"/>
      <c r="CG1483" s="325"/>
      <c r="CH1483" s="325"/>
    </row>
    <row r="1484" spans="1:86" s="323" customFormat="1" x14ac:dyDescent="0.25">
      <c r="A1484" s="102"/>
      <c r="B1484" s="102"/>
      <c r="C1484" s="102"/>
      <c r="D1484" s="102"/>
      <c r="E1484" s="102"/>
      <c r="F1484" s="102"/>
      <c r="G1484" s="102"/>
      <c r="AH1484" s="324"/>
      <c r="AI1484" s="324"/>
      <c r="AP1484" s="324"/>
      <c r="AQ1484" s="324"/>
      <c r="BD1484" s="324"/>
      <c r="BE1484" s="324"/>
      <c r="BF1484" s="324"/>
      <c r="BG1484" s="324"/>
      <c r="BH1484" s="324"/>
      <c r="BI1484" s="324"/>
      <c r="BJ1484" s="324"/>
      <c r="BK1484" s="324"/>
      <c r="BL1484" s="324"/>
      <c r="BM1484" s="324"/>
      <c r="BN1484" s="324"/>
      <c r="BO1484" s="324"/>
      <c r="BW1484" s="325"/>
      <c r="BX1484" s="325"/>
      <c r="BY1484" s="325"/>
      <c r="BZ1484" s="325"/>
      <c r="CA1484" s="325"/>
      <c r="CB1484" s="325"/>
      <c r="CC1484" s="325"/>
      <c r="CD1484" s="325"/>
      <c r="CE1484" s="325"/>
      <c r="CF1484" s="325"/>
      <c r="CG1484" s="325"/>
      <c r="CH1484" s="325"/>
    </row>
    <row r="1485" spans="1:86" s="323" customFormat="1" x14ac:dyDescent="0.25">
      <c r="A1485" s="102"/>
      <c r="B1485" s="102"/>
      <c r="C1485" s="102"/>
      <c r="D1485" s="102"/>
      <c r="E1485" s="102"/>
      <c r="F1485" s="102"/>
      <c r="G1485" s="102"/>
      <c r="AH1485" s="324"/>
      <c r="AI1485" s="324"/>
      <c r="AP1485" s="324"/>
      <c r="AQ1485" s="324"/>
      <c r="BD1485" s="324"/>
      <c r="BE1485" s="324"/>
      <c r="BF1485" s="324"/>
      <c r="BG1485" s="324"/>
      <c r="BH1485" s="324"/>
      <c r="BI1485" s="324"/>
      <c r="BJ1485" s="324"/>
      <c r="BK1485" s="324"/>
      <c r="BL1485" s="324"/>
      <c r="BM1485" s="324"/>
      <c r="BN1485" s="324"/>
      <c r="BO1485" s="324"/>
      <c r="BW1485" s="325"/>
      <c r="BX1485" s="325"/>
      <c r="BY1485" s="325"/>
      <c r="BZ1485" s="325"/>
      <c r="CA1485" s="325"/>
      <c r="CB1485" s="325"/>
      <c r="CC1485" s="325"/>
      <c r="CD1485" s="325"/>
      <c r="CE1485" s="325"/>
      <c r="CF1485" s="325"/>
      <c r="CG1485" s="325"/>
      <c r="CH1485" s="325"/>
    </row>
    <row r="1486" spans="1:86" s="323" customFormat="1" x14ac:dyDescent="0.25">
      <c r="A1486" s="102"/>
      <c r="B1486" s="102"/>
      <c r="C1486" s="102"/>
      <c r="D1486" s="102"/>
      <c r="E1486" s="102"/>
      <c r="F1486" s="102"/>
      <c r="G1486" s="102"/>
      <c r="AH1486" s="324"/>
      <c r="AI1486" s="324"/>
      <c r="AP1486" s="324"/>
      <c r="AQ1486" s="324"/>
      <c r="BD1486" s="324"/>
      <c r="BE1486" s="324"/>
      <c r="BF1486" s="324"/>
      <c r="BG1486" s="324"/>
      <c r="BH1486" s="324"/>
      <c r="BI1486" s="324"/>
      <c r="BJ1486" s="324"/>
      <c r="BK1486" s="324"/>
      <c r="BL1486" s="324"/>
      <c r="BM1486" s="324"/>
      <c r="BN1486" s="324"/>
      <c r="BO1486" s="324"/>
      <c r="BW1486" s="325"/>
      <c r="BX1486" s="325"/>
      <c r="BY1486" s="325"/>
      <c r="BZ1486" s="325"/>
      <c r="CA1486" s="325"/>
      <c r="CB1486" s="325"/>
      <c r="CC1486" s="325"/>
      <c r="CD1486" s="325"/>
      <c r="CE1486" s="325"/>
      <c r="CF1486" s="325"/>
      <c r="CG1486" s="325"/>
      <c r="CH1486" s="325"/>
    </row>
    <row r="1487" spans="1:86" s="323" customFormat="1" x14ac:dyDescent="0.25">
      <c r="A1487" s="102"/>
      <c r="B1487" s="102"/>
      <c r="C1487" s="102"/>
      <c r="D1487" s="102"/>
      <c r="E1487" s="102"/>
      <c r="F1487" s="102"/>
      <c r="G1487" s="102"/>
      <c r="AH1487" s="324"/>
      <c r="AI1487" s="324"/>
      <c r="AP1487" s="324"/>
      <c r="AQ1487" s="324"/>
      <c r="BD1487" s="324"/>
      <c r="BE1487" s="324"/>
      <c r="BF1487" s="324"/>
      <c r="BG1487" s="324"/>
      <c r="BH1487" s="324"/>
      <c r="BI1487" s="324"/>
      <c r="BJ1487" s="324"/>
      <c r="BK1487" s="324"/>
      <c r="BL1487" s="324"/>
      <c r="BM1487" s="324"/>
      <c r="BN1487" s="324"/>
      <c r="BO1487" s="324"/>
      <c r="BW1487" s="325"/>
      <c r="BX1487" s="325"/>
      <c r="BY1487" s="325"/>
      <c r="BZ1487" s="325"/>
      <c r="CA1487" s="325"/>
      <c r="CB1487" s="325"/>
      <c r="CC1487" s="325"/>
      <c r="CD1487" s="325"/>
      <c r="CE1487" s="325"/>
      <c r="CF1487" s="325"/>
      <c r="CG1487" s="325"/>
      <c r="CH1487" s="325"/>
    </row>
    <row r="1488" spans="1:86" s="323" customFormat="1" x14ac:dyDescent="0.25">
      <c r="A1488" s="102"/>
      <c r="B1488" s="102"/>
      <c r="C1488" s="102"/>
      <c r="D1488" s="102"/>
      <c r="E1488" s="102"/>
      <c r="F1488" s="102"/>
      <c r="G1488" s="102"/>
      <c r="AH1488" s="324"/>
      <c r="AI1488" s="324"/>
      <c r="AP1488" s="324"/>
      <c r="AQ1488" s="324"/>
      <c r="BD1488" s="324"/>
      <c r="BE1488" s="324"/>
      <c r="BF1488" s="324"/>
      <c r="BG1488" s="324"/>
      <c r="BH1488" s="324"/>
      <c r="BI1488" s="324"/>
      <c r="BJ1488" s="324"/>
      <c r="BK1488" s="324"/>
      <c r="BL1488" s="324"/>
      <c r="BM1488" s="324"/>
      <c r="BN1488" s="324"/>
      <c r="BO1488" s="324"/>
      <c r="BW1488" s="325"/>
      <c r="BX1488" s="325"/>
      <c r="BY1488" s="325"/>
      <c r="BZ1488" s="325"/>
      <c r="CA1488" s="325"/>
      <c r="CB1488" s="325"/>
      <c r="CC1488" s="325"/>
      <c r="CD1488" s="325"/>
      <c r="CE1488" s="325"/>
      <c r="CF1488" s="325"/>
      <c r="CG1488" s="325"/>
      <c r="CH1488" s="325"/>
    </row>
    <row r="1489" spans="1:86" s="323" customFormat="1" x14ac:dyDescent="0.25">
      <c r="A1489" s="102"/>
      <c r="B1489" s="102"/>
      <c r="C1489" s="102"/>
      <c r="D1489" s="102"/>
      <c r="E1489" s="102"/>
      <c r="F1489" s="102"/>
      <c r="G1489" s="102"/>
      <c r="AH1489" s="324"/>
      <c r="AI1489" s="324"/>
      <c r="AP1489" s="324"/>
      <c r="AQ1489" s="324"/>
      <c r="BD1489" s="324"/>
      <c r="BE1489" s="324"/>
      <c r="BF1489" s="324"/>
      <c r="BG1489" s="324"/>
      <c r="BH1489" s="324"/>
      <c r="BI1489" s="324"/>
      <c r="BJ1489" s="324"/>
      <c r="BK1489" s="324"/>
      <c r="BL1489" s="324"/>
      <c r="BM1489" s="324"/>
      <c r="BN1489" s="324"/>
      <c r="BO1489" s="324"/>
      <c r="BW1489" s="325"/>
      <c r="BX1489" s="325"/>
      <c r="BY1489" s="325"/>
      <c r="BZ1489" s="325"/>
      <c r="CA1489" s="325"/>
      <c r="CB1489" s="325"/>
      <c r="CC1489" s="325"/>
      <c r="CD1489" s="325"/>
      <c r="CE1489" s="325"/>
      <c r="CF1489" s="325"/>
      <c r="CG1489" s="325"/>
      <c r="CH1489" s="325"/>
    </row>
    <row r="1490" spans="1:86" s="323" customFormat="1" x14ac:dyDescent="0.25">
      <c r="A1490" s="102"/>
      <c r="B1490" s="102"/>
      <c r="C1490" s="102"/>
      <c r="D1490" s="102"/>
      <c r="E1490" s="102"/>
      <c r="F1490" s="102"/>
      <c r="G1490" s="102"/>
      <c r="AH1490" s="324"/>
      <c r="AI1490" s="324"/>
      <c r="AP1490" s="324"/>
      <c r="AQ1490" s="324"/>
      <c r="BD1490" s="324"/>
      <c r="BE1490" s="324"/>
      <c r="BF1490" s="324"/>
      <c r="BG1490" s="324"/>
      <c r="BH1490" s="324"/>
      <c r="BI1490" s="324"/>
      <c r="BJ1490" s="324"/>
      <c r="BK1490" s="324"/>
      <c r="BL1490" s="324"/>
      <c r="BM1490" s="324"/>
      <c r="BN1490" s="324"/>
      <c r="BO1490" s="324"/>
      <c r="BW1490" s="325"/>
      <c r="BX1490" s="325"/>
      <c r="BY1490" s="325"/>
      <c r="BZ1490" s="325"/>
      <c r="CA1490" s="325"/>
      <c r="CB1490" s="325"/>
      <c r="CC1490" s="325"/>
      <c r="CD1490" s="325"/>
      <c r="CE1490" s="325"/>
      <c r="CF1490" s="325"/>
      <c r="CG1490" s="325"/>
      <c r="CH1490" s="325"/>
    </row>
    <row r="1491" spans="1:86" s="323" customFormat="1" x14ac:dyDescent="0.25">
      <c r="A1491" s="102"/>
      <c r="B1491" s="102"/>
      <c r="C1491" s="102"/>
      <c r="D1491" s="102"/>
      <c r="E1491" s="102"/>
      <c r="F1491" s="102"/>
      <c r="G1491" s="102"/>
      <c r="AH1491" s="324"/>
      <c r="AI1491" s="324"/>
      <c r="AP1491" s="324"/>
      <c r="AQ1491" s="324"/>
      <c r="BD1491" s="324"/>
      <c r="BE1491" s="324"/>
      <c r="BF1491" s="324"/>
      <c r="BG1491" s="324"/>
      <c r="BH1491" s="324"/>
      <c r="BI1491" s="324"/>
      <c r="BJ1491" s="324"/>
      <c r="BK1491" s="324"/>
      <c r="BL1491" s="324"/>
      <c r="BM1491" s="324"/>
      <c r="BN1491" s="324"/>
      <c r="BO1491" s="324"/>
      <c r="BW1491" s="325"/>
      <c r="BX1491" s="325"/>
      <c r="BY1491" s="325"/>
      <c r="BZ1491" s="325"/>
      <c r="CA1491" s="325"/>
      <c r="CB1491" s="325"/>
      <c r="CC1491" s="325"/>
      <c r="CD1491" s="325"/>
      <c r="CE1491" s="325"/>
      <c r="CF1491" s="325"/>
      <c r="CG1491" s="325"/>
      <c r="CH1491" s="325"/>
    </row>
    <row r="1492" spans="1:86" s="323" customFormat="1" x14ac:dyDescent="0.25">
      <c r="A1492" s="102"/>
      <c r="B1492" s="102"/>
      <c r="C1492" s="102"/>
      <c r="D1492" s="102"/>
      <c r="E1492" s="102"/>
      <c r="F1492" s="102"/>
      <c r="G1492" s="102"/>
      <c r="AH1492" s="324"/>
      <c r="AI1492" s="324"/>
      <c r="AP1492" s="324"/>
      <c r="AQ1492" s="324"/>
      <c r="BD1492" s="324"/>
      <c r="BE1492" s="324"/>
      <c r="BF1492" s="324"/>
      <c r="BG1492" s="324"/>
      <c r="BH1492" s="324"/>
      <c r="BI1492" s="324"/>
      <c r="BJ1492" s="324"/>
      <c r="BK1492" s="324"/>
      <c r="BL1492" s="324"/>
      <c r="BM1492" s="324"/>
      <c r="BN1492" s="324"/>
      <c r="BO1492" s="324"/>
      <c r="BW1492" s="325"/>
      <c r="BX1492" s="325"/>
      <c r="BY1492" s="325"/>
      <c r="BZ1492" s="325"/>
      <c r="CA1492" s="325"/>
      <c r="CB1492" s="325"/>
      <c r="CC1492" s="325"/>
      <c r="CD1492" s="325"/>
      <c r="CE1492" s="325"/>
      <c r="CF1492" s="325"/>
      <c r="CG1492" s="325"/>
      <c r="CH1492" s="325"/>
    </row>
    <row r="1493" spans="1:86" s="323" customFormat="1" x14ac:dyDescent="0.25">
      <c r="A1493" s="102"/>
      <c r="B1493" s="102"/>
      <c r="C1493" s="102"/>
      <c r="D1493" s="102"/>
      <c r="E1493" s="102"/>
      <c r="F1493" s="102"/>
      <c r="G1493" s="102"/>
      <c r="AH1493" s="324"/>
      <c r="AI1493" s="324"/>
      <c r="AP1493" s="324"/>
      <c r="AQ1493" s="324"/>
      <c r="BD1493" s="324"/>
      <c r="BE1493" s="324"/>
      <c r="BF1493" s="324"/>
      <c r="BG1493" s="324"/>
      <c r="BH1493" s="324"/>
      <c r="BI1493" s="324"/>
      <c r="BJ1493" s="324"/>
      <c r="BK1493" s="324"/>
      <c r="BL1493" s="324"/>
      <c r="BM1493" s="324"/>
      <c r="BN1493" s="324"/>
      <c r="BO1493" s="324"/>
      <c r="BW1493" s="325"/>
      <c r="BX1493" s="325"/>
      <c r="BY1493" s="325"/>
      <c r="BZ1493" s="325"/>
      <c r="CA1493" s="325"/>
      <c r="CB1493" s="325"/>
      <c r="CC1493" s="325"/>
      <c r="CD1493" s="325"/>
      <c r="CE1493" s="325"/>
      <c r="CF1493" s="325"/>
      <c r="CG1493" s="325"/>
      <c r="CH1493" s="325"/>
    </row>
    <row r="1494" spans="1:86" s="323" customFormat="1" x14ac:dyDescent="0.25">
      <c r="A1494" s="102"/>
      <c r="B1494" s="102"/>
      <c r="C1494" s="102"/>
      <c r="D1494" s="102"/>
      <c r="E1494" s="102"/>
      <c r="F1494" s="102"/>
      <c r="G1494" s="102"/>
      <c r="AH1494" s="324"/>
      <c r="AI1494" s="324"/>
      <c r="AP1494" s="324"/>
      <c r="AQ1494" s="324"/>
      <c r="BD1494" s="324"/>
      <c r="BE1494" s="324"/>
      <c r="BF1494" s="324"/>
      <c r="BG1494" s="324"/>
      <c r="BH1494" s="324"/>
      <c r="BI1494" s="324"/>
      <c r="BJ1494" s="324"/>
      <c r="BK1494" s="324"/>
      <c r="BL1494" s="324"/>
      <c r="BM1494" s="324"/>
      <c r="BN1494" s="324"/>
      <c r="BO1494" s="324"/>
      <c r="BW1494" s="325"/>
      <c r="BX1494" s="325"/>
      <c r="BY1494" s="325"/>
      <c r="BZ1494" s="325"/>
      <c r="CA1494" s="325"/>
      <c r="CB1494" s="325"/>
      <c r="CC1494" s="325"/>
      <c r="CD1494" s="325"/>
      <c r="CE1494" s="325"/>
      <c r="CF1494" s="325"/>
      <c r="CG1494" s="325"/>
      <c r="CH1494" s="325"/>
    </row>
    <row r="1495" spans="1:86" s="323" customFormat="1" x14ac:dyDescent="0.25">
      <c r="A1495" s="102"/>
      <c r="B1495" s="102"/>
      <c r="C1495" s="102"/>
      <c r="D1495" s="102"/>
      <c r="E1495" s="102"/>
      <c r="F1495" s="102"/>
      <c r="G1495" s="102"/>
      <c r="AH1495" s="324"/>
      <c r="AI1495" s="324"/>
      <c r="AP1495" s="324"/>
      <c r="AQ1495" s="324"/>
      <c r="BD1495" s="324"/>
      <c r="BE1495" s="324"/>
      <c r="BF1495" s="324"/>
      <c r="BG1495" s="324"/>
      <c r="BH1495" s="324"/>
      <c r="BI1495" s="324"/>
      <c r="BJ1495" s="324"/>
      <c r="BK1495" s="324"/>
      <c r="BL1495" s="324"/>
      <c r="BM1495" s="324"/>
      <c r="BN1495" s="324"/>
      <c r="BO1495" s="324"/>
      <c r="BW1495" s="325"/>
      <c r="BX1495" s="325"/>
      <c r="BY1495" s="325"/>
      <c r="BZ1495" s="325"/>
      <c r="CA1495" s="325"/>
      <c r="CB1495" s="325"/>
      <c r="CC1495" s="325"/>
      <c r="CD1495" s="325"/>
      <c r="CE1495" s="325"/>
      <c r="CF1495" s="325"/>
      <c r="CG1495" s="325"/>
      <c r="CH1495" s="325"/>
    </row>
    <row r="1496" spans="1:86" s="323" customFormat="1" x14ac:dyDescent="0.25">
      <c r="A1496" s="102"/>
      <c r="B1496" s="102"/>
      <c r="C1496" s="102"/>
      <c r="D1496" s="102"/>
      <c r="E1496" s="102"/>
      <c r="F1496" s="102"/>
      <c r="G1496" s="102"/>
      <c r="AH1496" s="324"/>
      <c r="AI1496" s="324"/>
      <c r="AP1496" s="324"/>
      <c r="AQ1496" s="324"/>
      <c r="BD1496" s="324"/>
      <c r="BE1496" s="324"/>
      <c r="BF1496" s="324"/>
      <c r="BG1496" s="324"/>
      <c r="BH1496" s="324"/>
      <c r="BI1496" s="324"/>
      <c r="BJ1496" s="324"/>
      <c r="BK1496" s="324"/>
      <c r="BL1496" s="324"/>
      <c r="BM1496" s="324"/>
      <c r="BN1496" s="324"/>
      <c r="BO1496" s="324"/>
      <c r="BW1496" s="325"/>
      <c r="BX1496" s="325"/>
      <c r="BY1496" s="325"/>
      <c r="BZ1496" s="325"/>
      <c r="CA1496" s="325"/>
      <c r="CB1496" s="325"/>
      <c r="CC1496" s="325"/>
      <c r="CD1496" s="325"/>
      <c r="CE1496" s="325"/>
      <c r="CF1496" s="325"/>
      <c r="CG1496" s="325"/>
      <c r="CH1496" s="325"/>
    </row>
    <row r="1497" spans="1:86" s="323" customFormat="1" x14ac:dyDescent="0.25">
      <c r="A1497" s="102"/>
      <c r="B1497" s="102"/>
      <c r="C1497" s="102"/>
      <c r="D1497" s="102"/>
      <c r="E1497" s="102"/>
      <c r="F1497" s="102"/>
      <c r="G1497" s="102"/>
      <c r="AH1497" s="324"/>
      <c r="AI1497" s="324"/>
      <c r="AP1497" s="324"/>
      <c r="AQ1497" s="324"/>
      <c r="BD1497" s="324"/>
      <c r="BE1497" s="324"/>
      <c r="BF1497" s="324"/>
      <c r="BG1497" s="324"/>
      <c r="BH1497" s="324"/>
      <c r="BI1497" s="324"/>
      <c r="BJ1497" s="324"/>
      <c r="BK1497" s="324"/>
      <c r="BL1497" s="324"/>
      <c r="BM1497" s="324"/>
      <c r="BN1497" s="324"/>
      <c r="BO1497" s="324"/>
      <c r="BW1497" s="325"/>
      <c r="BX1497" s="325"/>
      <c r="BY1497" s="325"/>
      <c r="BZ1497" s="325"/>
      <c r="CA1497" s="325"/>
      <c r="CB1497" s="325"/>
      <c r="CC1497" s="325"/>
      <c r="CD1497" s="325"/>
      <c r="CE1497" s="325"/>
      <c r="CF1497" s="325"/>
      <c r="CG1497" s="325"/>
      <c r="CH1497" s="325"/>
    </row>
    <row r="1498" spans="1:86" s="323" customFormat="1" x14ac:dyDescent="0.25">
      <c r="A1498" s="102"/>
      <c r="B1498" s="102"/>
      <c r="C1498" s="102"/>
      <c r="D1498" s="102"/>
      <c r="E1498" s="102"/>
      <c r="F1498" s="102"/>
      <c r="G1498" s="102"/>
      <c r="AH1498" s="324"/>
      <c r="AI1498" s="324"/>
      <c r="AP1498" s="324"/>
      <c r="AQ1498" s="324"/>
      <c r="BD1498" s="324"/>
      <c r="BE1498" s="324"/>
      <c r="BF1498" s="324"/>
      <c r="BG1498" s="324"/>
      <c r="BH1498" s="324"/>
      <c r="BI1498" s="324"/>
      <c r="BJ1498" s="324"/>
      <c r="BK1498" s="324"/>
      <c r="BL1498" s="324"/>
      <c r="BM1498" s="324"/>
      <c r="BN1498" s="324"/>
      <c r="BO1498" s="324"/>
      <c r="BW1498" s="325"/>
      <c r="BX1498" s="325"/>
      <c r="BY1498" s="325"/>
      <c r="BZ1498" s="325"/>
      <c r="CA1498" s="325"/>
      <c r="CB1498" s="325"/>
      <c r="CC1498" s="325"/>
      <c r="CD1498" s="325"/>
      <c r="CE1498" s="325"/>
      <c r="CF1498" s="325"/>
      <c r="CG1498" s="325"/>
      <c r="CH1498" s="325"/>
    </row>
    <row r="1499" spans="1:86" s="323" customFormat="1" x14ac:dyDescent="0.25">
      <c r="A1499" s="102"/>
      <c r="B1499" s="102"/>
      <c r="C1499" s="102"/>
      <c r="D1499" s="102"/>
      <c r="E1499" s="102"/>
      <c r="F1499" s="102"/>
      <c r="G1499" s="102"/>
      <c r="AH1499" s="324"/>
      <c r="AI1499" s="324"/>
      <c r="AP1499" s="324"/>
      <c r="AQ1499" s="324"/>
      <c r="BD1499" s="324"/>
      <c r="BE1499" s="324"/>
      <c r="BF1499" s="324"/>
      <c r="BG1499" s="324"/>
      <c r="BH1499" s="324"/>
      <c r="BI1499" s="324"/>
      <c r="BJ1499" s="324"/>
      <c r="BK1499" s="324"/>
      <c r="BL1499" s="324"/>
      <c r="BM1499" s="324"/>
      <c r="BN1499" s="324"/>
      <c r="BO1499" s="324"/>
      <c r="BW1499" s="325"/>
      <c r="BX1499" s="325"/>
      <c r="BY1499" s="325"/>
      <c r="BZ1499" s="325"/>
      <c r="CA1499" s="325"/>
      <c r="CB1499" s="325"/>
      <c r="CC1499" s="325"/>
      <c r="CD1499" s="325"/>
      <c r="CE1499" s="325"/>
      <c r="CF1499" s="325"/>
      <c r="CG1499" s="325"/>
      <c r="CH1499" s="325"/>
    </row>
    <row r="1500" spans="1:86" s="323" customFormat="1" x14ac:dyDescent="0.25">
      <c r="A1500" s="102"/>
      <c r="B1500" s="102"/>
      <c r="C1500" s="102"/>
      <c r="D1500" s="102"/>
      <c r="E1500" s="102"/>
      <c r="F1500" s="102"/>
      <c r="G1500" s="102"/>
      <c r="AH1500" s="324"/>
      <c r="AI1500" s="324"/>
      <c r="AP1500" s="324"/>
      <c r="AQ1500" s="324"/>
      <c r="BD1500" s="324"/>
      <c r="BE1500" s="324"/>
      <c r="BF1500" s="324"/>
      <c r="BG1500" s="324"/>
      <c r="BH1500" s="324"/>
      <c r="BI1500" s="324"/>
      <c r="BJ1500" s="324"/>
      <c r="BK1500" s="324"/>
      <c r="BL1500" s="324"/>
      <c r="BM1500" s="324"/>
      <c r="BN1500" s="324"/>
      <c r="BO1500" s="324"/>
      <c r="BW1500" s="325"/>
      <c r="BX1500" s="325"/>
      <c r="BY1500" s="325"/>
      <c r="BZ1500" s="325"/>
      <c r="CA1500" s="325"/>
      <c r="CB1500" s="325"/>
      <c r="CC1500" s="325"/>
      <c r="CD1500" s="325"/>
      <c r="CE1500" s="325"/>
      <c r="CF1500" s="325"/>
      <c r="CG1500" s="325"/>
      <c r="CH1500" s="325"/>
    </row>
    <row r="1501" spans="1:86" s="323" customFormat="1" x14ac:dyDescent="0.25">
      <c r="A1501" s="102"/>
      <c r="B1501" s="102"/>
      <c r="C1501" s="102"/>
      <c r="D1501" s="102"/>
      <c r="E1501" s="102"/>
      <c r="F1501" s="102"/>
      <c r="G1501" s="102"/>
      <c r="AH1501" s="324"/>
      <c r="AI1501" s="324"/>
      <c r="AP1501" s="324"/>
      <c r="AQ1501" s="324"/>
      <c r="BD1501" s="324"/>
      <c r="BE1501" s="324"/>
      <c r="BF1501" s="324"/>
      <c r="BG1501" s="324"/>
      <c r="BH1501" s="324"/>
      <c r="BI1501" s="324"/>
      <c r="BJ1501" s="324"/>
      <c r="BK1501" s="324"/>
      <c r="BL1501" s="324"/>
      <c r="BM1501" s="324"/>
      <c r="BN1501" s="324"/>
      <c r="BO1501" s="324"/>
      <c r="BW1501" s="325"/>
      <c r="BX1501" s="325"/>
      <c r="BY1501" s="325"/>
      <c r="BZ1501" s="325"/>
      <c r="CA1501" s="325"/>
      <c r="CB1501" s="325"/>
      <c r="CC1501" s="325"/>
      <c r="CD1501" s="325"/>
      <c r="CE1501" s="325"/>
      <c r="CF1501" s="325"/>
      <c r="CG1501" s="325"/>
      <c r="CH1501" s="325"/>
    </row>
    <row r="1502" spans="1:86" s="323" customFormat="1" x14ac:dyDescent="0.25">
      <c r="A1502" s="102"/>
      <c r="B1502" s="102"/>
      <c r="C1502" s="102"/>
      <c r="D1502" s="102"/>
      <c r="E1502" s="102"/>
      <c r="F1502" s="102"/>
      <c r="G1502" s="102"/>
      <c r="AH1502" s="324"/>
      <c r="AI1502" s="324"/>
      <c r="AP1502" s="324"/>
      <c r="AQ1502" s="324"/>
      <c r="BD1502" s="324"/>
      <c r="BE1502" s="324"/>
      <c r="BF1502" s="324"/>
      <c r="BG1502" s="324"/>
      <c r="BH1502" s="324"/>
      <c r="BI1502" s="324"/>
      <c r="BJ1502" s="324"/>
      <c r="BK1502" s="324"/>
      <c r="BL1502" s="324"/>
      <c r="BM1502" s="324"/>
      <c r="BN1502" s="324"/>
      <c r="BO1502" s="324"/>
      <c r="BW1502" s="325"/>
      <c r="BX1502" s="325"/>
      <c r="BY1502" s="325"/>
      <c r="BZ1502" s="325"/>
      <c r="CA1502" s="325"/>
      <c r="CB1502" s="325"/>
      <c r="CC1502" s="325"/>
      <c r="CD1502" s="325"/>
      <c r="CE1502" s="325"/>
      <c r="CF1502" s="325"/>
      <c r="CG1502" s="325"/>
      <c r="CH1502" s="325"/>
    </row>
    <row r="1503" spans="1:86" s="323" customFormat="1" x14ac:dyDescent="0.25">
      <c r="A1503" s="102"/>
      <c r="B1503" s="102"/>
      <c r="C1503" s="102"/>
      <c r="D1503" s="102"/>
      <c r="E1503" s="102"/>
      <c r="F1503" s="102"/>
      <c r="G1503" s="102"/>
      <c r="AH1503" s="324"/>
      <c r="AI1503" s="324"/>
      <c r="AP1503" s="324"/>
      <c r="AQ1503" s="324"/>
      <c r="BD1503" s="324"/>
      <c r="BE1503" s="324"/>
      <c r="BF1503" s="324"/>
      <c r="BG1503" s="324"/>
      <c r="BH1503" s="324"/>
      <c r="BI1503" s="324"/>
      <c r="BJ1503" s="324"/>
      <c r="BK1503" s="324"/>
      <c r="BL1503" s="324"/>
      <c r="BM1503" s="324"/>
      <c r="BN1503" s="324"/>
      <c r="BO1503" s="324"/>
      <c r="BW1503" s="325"/>
      <c r="BX1503" s="325"/>
      <c r="BY1503" s="325"/>
      <c r="BZ1503" s="325"/>
      <c r="CA1503" s="325"/>
      <c r="CB1503" s="325"/>
      <c r="CC1503" s="325"/>
      <c r="CD1503" s="325"/>
      <c r="CE1503" s="325"/>
      <c r="CF1503" s="325"/>
      <c r="CG1503" s="325"/>
      <c r="CH1503" s="325"/>
    </row>
    <row r="1504" spans="1:86" s="323" customFormat="1" x14ac:dyDescent="0.25">
      <c r="A1504" s="102"/>
      <c r="B1504" s="102"/>
      <c r="C1504" s="102"/>
      <c r="D1504" s="102"/>
      <c r="E1504" s="102"/>
      <c r="F1504" s="102"/>
      <c r="G1504" s="102"/>
      <c r="AH1504" s="324"/>
      <c r="AI1504" s="324"/>
      <c r="AP1504" s="324"/>
      <c r="AQ1504" s="324"/>
      <c r="BD1504" s="324"/>
      <c r="BE1504" s="324"/>
      <c r="BF1504" s="324"/>
      <c r="BG1504" s="324"/>
      <c r="BH1504" s="324"/>
      <c r="BI1504" s="324"/>
      <c r="BJ1504" s="324"/>
      <c r="BK1504" s="324"/>
      <c r="BL1504" s="324"/>
      <c r="BM1504" s="324"/>
      <c r="BN1504" s="324"/>
      <c r="BO1504" s="324"/>
      <c r="BW1504" s="325"/>
      <c r="BX1504" s="325"/>
      <c r="BY1504" s="325"/>
      <c r="BZ1504" s="325"/>
      <c r="CA1504" s="325"/>
      <c r="CB1504" s="325"/>
      <c r="CC1504" s="325"/>
      <c r="CD1504" s="325"/>
      <c r="CE1504" s="325"/>
      <c r="CF1504" s="325"/>
      <c r="CG1504" s="325"/>
      <c r="CH1504" s="325"/>
    </row>
    <row r="1505" spans="1:86" s="323" customFormat="1" x14ac:dyDescent="0.25">
      <c r="A1505" s="102"/>
      <c r="B1505" s="102"/>
      <c r="C1505" s="102"/>
      <c r="D1505" s="102"/>
      <c r="E1505" s="102"/>
      <c r="F1505" s="102"/>
      <c r="G1505" s="102"/>
      <c r="AH1505" s="324"/>
      <c r="AI1505" s="324"/>
      <c r="AP1505" s="324"/>
      <c r="AQ1505" s="324"/>
      <c r="BD1505" s="324"/>
      <c r="BE1505" s="324"/>
      <c r="BF1505" s="324"/>
      <c r="BG1505" s="324"/>
      <c r="BH1505" s="324"/>
      <c r="BI1505" s="324"/>
      <c r="BJ1505" s="324"/>
      <c r="BK1505" s="324"/>
      <c r="BL1505" s="324"/>
      <c r="BM1505" s="324"/>
      <c r="BN1505" s="324"/>
      <c r="BO1505" s="324"/>
      <c r="BW1505" s="325"/>
      <c r="BX1505" s="325"/>
      <c r="BY1505" s="325"/>
      <c r="BZ1505" s="325"/>
      <c r="CA1505" s="325"/>
      <c r="CB1505" s="325"/>
      <c r="CC1505" s="325"/>
      <c r="CD1505" s="325"/>
      <c r="CE1505" s="325"/>
      <c r="CF1505" s="325"/>
      <c r="CG1505" s="325"/>
      <c r="CH1505" s="325"/>
    </row>
    <row r="1506" spans="1:86" s="323" customFormat="1" x14ac:dyDescent="0.25">
      <c r="A1506" s="102"/>
      <c r="B1506" s="102"/>
      <c r="C1506" s="102"/>
      <c r="D1506" s="102"/>
      <c r="E1506" s="102"/>
      <c r="F1506" s="102"/>
      <c r="G1506" s="102"/>
      <c r="AH1506" s="324"/>
      <c r="AI1506" s="324"/>
      <c r="AP1506" s="324"/>
      <c r="AQ1506" s="324"/>
      <c r="BD1506" s="324"/>
      <c r="BE1506" s="324"/>
      <c r="BF1506" s="324"/>
      <c r="BG1506" s="324"/>
      <c r="BH1506" s="324"/>
      <c r="BI1506" s="324"/>
      <c r="BJ1506" s="324"/>
      <c r="BK1506" s="324"/>
      <c r="BL1506" s="324"/>
      <c r="BM1506" s="324"/>
      <c r="BN1506" s="324"/>
      <c r="BO1506" s="324"/>
      <c r="BW1506" s="325"/>
      <c r="BX1506" s="325"/>
      <c r="BY1506" s="325"/>
      <c r="BZ1506" s="325"/>
      <c r="CA1506" s="325"/>
      <c r="CB1506" s="325"/>
      <c r="CC1506" s="325"/>
      <c r="CD1506" s="325"/>
      <c r="CE1506" s="325"/>
      <c r="CF1506" s="325"/>
      <c r="CG1506" s="325"/>
      <c r="CH1506" s="325"/>
    </row>
    <row r="1507" spans="1:86" s="323" customFormat="1" x14ac:dyDescent="0.25">
      <c r="A1507" s="102"/>
      <c r="B1507" s="102"/>
      <c r="C1507" s="102"/>
      <c r="D1507" s="102"/>
      <c r="E1507" s="102"/>
      <c r="F1507" s="102"/>
      <c r="G1507" s="102"/>
      <c r="AH1507" s="324"/>
      <c r="AI1507" s="324"/>
      <c r="AP1507" s="324"/>
      <c r="AQ1507" s="324"/>
      <c r="BD1507" s="324"/>
      <c r="BE1507" s="324"/>
      <c r="BF1507" s="324"/>
      <c r="BG1507" s="324"/>
      <c r="BH1507" s="324"/>
      <c r="BI1507" s="324"/>
      <c r="BJ1507" s="324"/>
      <c r="BK1507" s="324"/>
      <c r="BL1507" s="324"/>
      <c r="BM1507" s="324"/>
      <c r="BN1507" s="324"/>
      <c r="BO1507" s="324"/>
      <c r="BW1507" s="325"/>
      <c r="BX1507" s="325"/>
      <c r="BY1507" s="325"/>
      <c r="BZ1507" s="325"/>
      <c r="CA1507" s="325"/>
      <c r="CB1507" s="325"/>
      <c r="CC1507" s="325"/>
      <c r="CD1507" s="325"/>
      <c r="CE1507" s="325"/>
      <c r="CF1507" s="325"/>
      <c r="CG1507" s="325"/>
      <c r="CH1507" s="325"/>
    </row>
    <row r="1508" spans="1:86" s="323" customFormat="1" x14ac:dyDescent="0.25">
      <c r="A1508" s="102"/>
      <c r="B1508" s="102"/>
      <c r="C1508" s="102"/>
      <c r="D1508" s="102"/>
      <c r="E1508" s="102"/>
      <c r="F1508" s="102"/>
      <c r="G1508" s="102"/>
      <c r="AH1508" s="324"/>
      <c r="AI1508" s="324"/>
      <c r="AP1508" s="324"/>
      <c r="AQ1508" s="324"/>
      <c r="BD1508" s="324"/>
      <c r="BE1508" s="324"/>
      <c r="BF1508" s="324"/>
      <c r="BG1508" s="324"/>
      <c r="BH1508" s="324"/>
      <c r="BI1508" s="324"/>
      <c r="BJ1508" s="324"/>
      <c r="BK1508" s="324"/>
      <c r="BL1508" s="324"/>
      <c r="BM1508" s="324"/>
      <c r="BN1508" s="324"/>
      <c r="BO1508" s="324"/>
      <c r="BW1508" s="325"/>
      <c r="BX1508" s="325"/>
      <c r="BY1508" s="325"/>
      <c r="BZ1508" s="325"/>
      <c r="CA1508" s="325"/>
      <c r="CB1508" s="325"/>
      <c r="CC1508" s="325"/>
      <c r="CD1508" s="325"/>
      <c r="CE1508" s="325"/>
      <c r="CF1508" s="325"/>
      <c r="CG1508" s="325"/>
      <c r="CH1508" s="325"/>
    </row>
    <row r="1509" spans="1:86" s="323" customFormat="1" x14ac:dyDescent="0.25">
      <c r="A1509" s="102"/>
      <c r="B1509" s="102"/>
      <c r="C1509" s="102"/>
      <c r="D1509" s="102"/>
      <c r="E1509" s="102"/>
      <c r="F1509" s="102"/>
      <c r="G1509" s="102"/>
      <c r="AH1509" s="324"/>
      <c r="AI1509" s="324"/>
      <c r="AP1509" s="324"/>
      <c r="AQ1509" s="324"/>
      <c r="BD1509" s="324"/>
      <c r="BE1509" s="324"/>
      <c r="BF1509" s="324"/>
      <c r="BG1509" s="324"/>
      <c r="BH1509" s="324"/>
      <c r="BI1509" s="324"/>
      <c r="BJ1509" s="324"/>
      <c r="BK1509" s="324"/>
      <c r="BL1509" s="324"/>
      <c r="BM1509" s="324"/>
      <c r="BN1509" s="324"/>
      <c r="BO1509" s="324"/>
      <c r="BW1509" s="325"/>
      <c r="BX1509" s="325"/>
      <c r="BY1509" s="325"/>
      <c r="BZ1509" s="325"/>
      <c r="CA1509" s="325"/>
      <c r="CB1509" s="325"/>
      <c r="CC1509" s="325"/>
      <c r="CD1509" s="325"/>
      <c r="CE1509" s="325"/>
      <c r="CF1509" s="325"/>
      <c r="CG1509" s="325"/>
      <c r="CH1509" s="325"/>
    </row>
    <row r="1510" spans="1:86" s="323" customFormat="1" x14ac:dyDescent="0.25">
      <c r="A1510" s="102"/>
      <c r="B1510" s="102"/>
      <c r="C1510" s="102"/>
      <c r="D1510" s="102"/>
      <c r="E1510" s="102"/>
      <c r="F1510" s="102"/>
      <c r="G1510" s="102"/>
      <c r="AH1510" s="324"/>
      <c r="AI1510" s="324"/>
      <c r="AP1510" s="324"/>
      <c r="AQ1510" s="324"/>
      <c r="BD1510" s="324"/>
      <c r="BE1510" s="324"/>
      <c r="BF1510" s="324"/>
      <c r="BG1510" s="324"/>
      <c r="BH1510" s="324"/>
      <c r="BI1510" s="324"/>
      <c r="BJ1510" s="324"/>
      <c r="BK1510" s="324"/>
      <c r="BL1510" s="324"/>
      <c r="BM1510" s="324"/>
      <c r="BN1510" s="324"/>
      <c r="BO1510" s="324"/>
      <c r="BW1510" s="325"/>
      <c r="BX1510" s="325"/>
      <c r="BY1510" s="325"/>
      <c r="BZ1510" s="325"/>
      <c r="CA1510" s="325"/>
      <c r="CB1510" s="325"/>
      <c r="CC1510" s="325"/>
      <c r="CD1510" s="325"/>
      <c r="CE1510" s="325"/>
      <c r="CF1510" s="325"/>
      <c r="CG1510" s="325"/>
      <c r="CH1510" s="325"/>
    </row>
    <row r="1511" spans="1:86" s="323" customFormat="1" x14ac:dyDescent="0.25">
      <c r="A1511" s="102"/>
      <c r="B1511" s="102"/>
      <c r="C1511" s="102"/>
      <c r="D1511" s="102"/>
      <c r="E1511" s="102"/>
      <c r="F1511" s="102"/>
      <c r="G1511" s="102"/>
      <c r="AH1511" s="324"/>
      <c r="AI1511" s="324"/>
      <c r="AP1511" s="324"/>
      <c r="AQ1511" s="324"/>
      <c r="BD1511" s="324"/>
      <c r="BE1511" s="324"/>
      <c r="BF1511" s="324"/>
      <c r="BG1511" s="324"/>
      <c r="BH1511" s="324"/>
      <c r="BI1511" s="324"/>
      <c r="BJ1511" s="324"/>
      <c r="BK1511" s="324"/>
      <c r="BL1511" s="324"/>
      <c r="BM1511" s="324"/>
      <c r="BN1511" s="324"/>
      <c r="BO1511" s="324"/>
      <c r="BW1511" s="325"/>
      <c r="BX1511" s="325"/>
      <c r="BY1511" s="325"/>
      <c r="BZ1511" s="325"/>
      <c r="CA1511" s="325"/>
      <c r="CB1511" s="325"/>
      <c r="CC1511" s="325"/>
      <c r="CD1511" s="325"/>
      <c r="CE1511" s="325"/>
      <c r="CF1511" s="325"/>
      <c r="CG1511" s="325"/>
      <c r="CH1511" s="325"/>
    </row>
    <row r="1512" spans="1:86" s="323" customFormat="1" x14ac:dyDescent="0.25">
      <c r="A1512" s="102"/>
      <c r="B1512" s="102"/>
      <c r="C1512" s="102"/>
      <c r="D1512" s="102"/>
      <c r="E1512" s="102"/>
      <c r="F1512" s="102"/>
      <c r="G1512" s="102"/>
      <c r="AH1512" s="324"/>
      <c r="AI1512" s="324"/>
      <c r="AP1512" s="324"/>
      <c r="AQ1512" s="324"/>
      <c r="BD1512" s="324"/>
      <c r="BE1512" s="324"/>
      <c r="BF1512" s="324"/>
      <c r="BG1512" s="324"/>
      <c r="BH1512" s="324"/>
      <c r="BI1512" s="324"/>
      <c r="BJ1512" s="324"/>
      <c r="BK1512" s="324"/>
      <c r="BL1512" s="324"/>
      <c r="BM1512" s="324"/>
      <c r="BN1512" s="324"/>
      <c r="BO1512" s="324"/>
      <c r="BW1512" s="325"/>
      <c r="BX1512" s="325"/>
      <c r="BY1512" s="325"/>
      <c r="BZ1512" s="325"/>
      <c r="CA1512" s="325"/>
      <c r="CB1512" s="325"/>
      <c r="CC1512" s="325"/>
      <c r="CD1512" s="325"/>
      <c r="CE1512" s="325"/>
      <c r="CF1512" s="325"/>
      <c r="CG1512" s="325"/>
      <c r="CH1512" s="325"/>
    </row>
    <row r="1513" spans="1:86" s="323" customFormat="1" x14ac:dyDescent="0.25">
      <c r="A1513" s="102"/>
      <c r="B1513" s="102"/>
      <c r="C1513" s="102"/>
      <c r="D1513" s="102"/>
      <c r="E1513" s="102"/>
      <c r="F1513" s="102"/>
      <c r="G1513" s="102"/>
      <c r="AH1513" s="324"/>
      <c r="AI1513" s="324"/>
      <c r="AP1513" s="324"/>
      <c r="AQ1513" s="324"/>
      <c r="BD1513" s="324"/>
      <c r="BE1513" s="324"/>
      <c r="BF1513" s="324"/>
      <c r="BG1513" s="324"/>
      <c r="BH1513" s="324"/>
      <c r="BI1513" s="324"/>
      <c r="BJ1513" s="324"/>
      <c r="BK1513" s="324"/>
      <c r="BL1513" s="324"/>
      <c r="BM1513" s="324"/>
      <c r="BN1513" s="324"/>
      <c r="BO1513" s="324"/>
      <c r="BW1513" s="325"/>
      <c r="BX1513" s="325"/>
      <c r="BY1513" s="325"/>
      <c r="BZ1513" s="325"/>
      <c r="CA1513" s="325"/>
      <c r="CB1513" s="325"/>
      <c r="CC1513" s="325"/>
      <c r="CD1513" s="325"/>
      <c r="CE1513" s="325"/>
      <c r="CF1513" s="325"/>
      <c r="CG1513" s="325"/>
      <c r="CH1513" s="325"/>
    </row>
    <row r="1514" spans="1:86" s="323" customFormat="1" x14ac:dyDescent="0.25">
      <c r="A1514" s="102"/>
      <c r="B1514" s="102"/>
      <c r="C1514" s="102"/>
      <c r="D1514" s="102"/>
      <c r="E1514" s="102"/>
      <c r="F1514" s="102"/>
      <c r="G1514" s="102"/>
      <c r="AH1514" s="324"/>
      <c r="AI1514" s="324"/>
      <c r="AP1514" s="324"/>
      <c r="AQ1514" s="324"/>
      <c r="BD1514" s="324"/>
      <c r="BE1514" s="324"/>
      <c r="BF1514" s="324"/>
      <c r="BG1514" s="324"/>
      <c r="BH1514" s="324"/>
      <c r="BI1514" s="324"/>
      <c r="BJ1514" s="324"/>
      <c r="BK1514" s="324"/>
      <c r="BL1514" s="324"/>
      <c r="BM1514" s="324"/>
      <c r="BN1514" s="324"/>
      <c r="BO1514" s="324"/>
      <c r="BW1514" s="325"/>
      <c r="BX1514" s="325"/>
      <c r="BY1514" s="325"/>
      <c r="BZ1514" s="325"/>
      <c r="CA1514" s="325"/>
      <c r="CB1514" s="325"/>
      <c r="CC1514" s="325"/>
      <c r="CD1514" s="325"/>
      <c r="CE1514" s="325"/>
      <c r="CF1514" s="325"/>
      <c r="CG1514" s="325"/>
      <c r="CH1514" s="325"/>
    </row>
    <row r="1515" spans="1:86" s="323" customFormat="1" x14ac:dyDescent="0.25">
      <c r="A1515" s="102"/>
      <c r="B1515" s="102"/>
      <c r="C1515" s="102"/>
      <c r="D1515" s="102"/>
      <c r="E1515" s="102"/>
      <c r="F1515" s="102"/>
      <c r="G1515" s="102"/>
      <c r="AH1515" s="324"/>
      <c r="AI1515" s="324"/>
      <c r="AP1515" s="324"/>
      <c r="AQ1515" s="324"/>
      <c r="BD1515" s="324"/>
      <c r="BE1515" s="324"/>
      <c r="BF1515" s="324"/>
      <c r="BG1515" s="324"/>
      <c r="BH1515" s="324"/>
      <c r="BI1515" s="324"/>
      <c r="BJ1515" s="324"/>
      <c r="BK1515" s="324"/>
      <c r="BL1515" s="324"/>
      <c r="BM1515" s="324"/>
      <c r="BN1515" s="324"/>
      <c r="BO1515" s="324"/>
      <c r="BW1515" s="325"/>
      <c r="BX1515" s="325"/>
      <c r="BY1515" s="325"/>
      <c r="BZ1515" s="325"/>
      <c r="CA1515" s="325"/>
      <c r="CB1515" s="325"/>
      <c r="CC1515" s="325"/>
      <c r="CD1515" s="325"/>
      <c r="CE1515" s="325"/>
      <c r="CF1515" s="325"/>
      <c r="CG1515" s="325"/>
      <c r="CH1515" s="325"/>
    </row>
    <row r="1516" spans="1:86" s="323" customFormat="1" x14ac:dyDescent="0.25">
      <c r="A1516" s="102"/>
      <c r="B1516" s="102"/>
      <c r="C1516" s="102"/>
      <c r="D1516" s="102"/>
      <c r="E1516" s="102"/>
      <c r="F1516" s="102"/>
      <c r="G1516" s="102"/>
      <c r="AH1516" s="324"/>
      <c r="AI1516" s="324"/>
      <c r="AP1516" s="324"/>
      <c r="AQ1516" s="324"/>
      <c r="BD1516" s="324"/>
      <c r="BE1516" s="324"/>
      <c r="BF1516" s="324"/>
      <c r="BG1516" s="324"/>
      <c r="BH1516" s="324"/>
      <c r="BI1516" s="324"/>
      <c r="BJ1516" s="324"/>
      <c r="BK1516" s="324"/>
      <c r="BL1516" s="324"/>
      <c r="BM1516" s="324"/>
      <c r="BN1516" s="324"/>
      <c r="BO1516" s="324"/>
      <c r="BW1516" s="325"/>
      <c r="BX1516" s="325"/>
      <c r="BY1516" s="325"/>
      <c r="BZ1516" s="325"/>
      <c r="CA1516" s="325"/>
      <c r="CB1516" s="325"/>
      <c r="CC1516" s="325"/>
      <c r="CD1516" s="325"/>
      <c r="CE1516" s="325"/>
      <c r="CF1516" s="325"/>
      <c r="CG1516" s="325"/>
      <c r="CH1516" s="325"/>
    </row>
    <row r="1517" spans="1:86" s="323" customFormat="1" x14ac:dyDescent="0.25">
      <c r="A1517" s="102"/>
      <c r="B1517" s="102"/>
      <c r="C1517" s="102"/>
      <c r="D1517" s="102"/>
      <c r="E1517" s="102"/>
      <c r="F1517" s="102"/>
      <c r="G1517" s="102"/>
      <c r="AH1517" s="324"/>
      <c r="AI1517" s="324"/>
      <c r="AP1517" s="324"/>
      <c r="AQ1517" s="324"/>
      <c r="BD1517" s="324"/>
      <c r="BE1517" s="324"/>
      <c r="BF1517" s="324"/>
      <c r="BG1517" s="324"/>
      <c r="BH1517" s="324"/>
      <c r="BI1517" s="324"/>
      <c r="BJ1517" s="324"/>
      <c r="BK1517" s="324"/>
      <c r="BL1517" s="324"/>
      <c r="BM1517" s="324"/>
      <c r="BN1517" s="324"/>
      <c r="BO1517" s="324"/>
      <c r="BW1517" s="325"/>
      <c r="BX1517" s="325"/>
      <c r="BY1517" s="325"/>
      <c r="BZ1517" s="325"/>
      <c r="CA1517" s="325"/>
      <c r="CB1517" s="325"/>
      <c r="CC1517" s="325"/>
      <c r="CD1517" s="325"/>
      <c r="CE1517" s="325"/>
      <c r="CF1517" s="325"/>
      <c r="CG1517" s="325"/>
      <c r="CH1517" s="325"/>
    </row>
    <row r="1518" spans="1:86" s="323" customFormat="1" x14ac:dyDescent="0.25">
      <c r="A1518" s="102"/>
      <c r="B1518" s="102"/>
      <c r="C1518" s="102"/>
      <c r="D1518" s="102"/>
      <c r="E1518" s="102"/>
      <c r="F1518" s="102"/>
      <c r="G1518" s="102"/>
      <c r="AH1518" s="324"/>
      <c r="AI1518" s="324"/>
      <c r="AP1518" s="324"/>
      <c r="AQ1518" s="324"/>
      <c r="BD1518" s="324"/>
      <c r="BE1518" s="324"/>
      <c r="BF1518" s="324"/>
      <c r="BG1518" s="324"/>
      <c r="BH1518" s="324"/>
      <c r="BI1518" s="324"/>
      <c r="BJ1518" s="324"/>
      <c r="BK1518" s="324"/>
      <c r="BL1518" s="324"/>
      <c r="BM1518" s="324"/>
      <c r="BN1518" s="324"/>
      <c r="BO1518" s="324"/>
      <c r="BW1518" s="325"/>
      <c r="BX1518" s="325"/>
      <c r="BY1518" s="325"/>
      <c r="BZ1518" s="325"/>
      <c r="CA1518" s="325"/>
      <c r="CB1518" s="325"/>
      <c r="CC1518" s="325"/>
      <c r="CD1518" s="325"/>
      <c r="CE1518" s="325"/>
      <c r="CF1518" s="325"/>
      <c r="CG1518" s="325"/>
      <c r="CH1518" s="325"/>
    </row>
    <row r="1519" spans="1:86" s="323" customFormat="1" x14ac:dyDescent="0.25">
      <c r="A1519" s="102"/>
      <c r="B1519" s="102"/>
      <c r="C1519" s="102"/>
      <c r="D1519" s="102"/>
      <c r="E1519" s="102"/>
      <c r="F1519" s="102"/>
      <c r="G1519" s="102"/>
      <c r="AH1519" s="324"/>
      <c r="AI1519" s="324"/>
      <c r="AP1519" s="324"/>
      <c r="AQ1519" s="324"/>
      <c r="BD1519" s="324"/>
      <c r="BE1519" s="324"/>
      <c r="BF1519" s="324"/>
      <c r="BG1519" s="324"/>
      <c r="BH1519" s="324"/>
      <c r="BI1519" s="324"/>
      <c r="BJ1519" s="324"/>
      <c r="BK1519" s="324"/>
      <c r="BL1519" s="324"/>
      <c r="BM1519" s="324"/>
      <c r="BN1519" s="324"/>
      <c r="BO1519" s="324"/>
      <c r="BW1519" s="325"/>
      <c r="BX1519" s="325"/>
      <c r="BY1519" s="325"/>
      <c r="BZ1519" s="325"/>
      <c r="CA1519" s="325"/>
      <c r="CB1519" s="325"/>
      <c r="CC1519" s="325"/>
      <c r="CD1519" s="325"/>
      <c r="CE1519" s="325"/>
      <c r="CF1519" s="325"/>
      <c r="CG1519" s="325"/>
      <c r="CH1519" s="325"/>
    </row>
    <row r="1520" spans="1:86" s="323" customFormat="1" x14ac:dyDescent="0.25">
      <c r="A1520" s="102"/>
      <c r="B1520" s="102"/>
      <c r="C1520" s="102"/>
      <c r="D1520" s="102"/>
      <c r="E1520" s="102"/>
      <c r="F1520" s="102"/>
      <c r="G1520" s="102"/>
      <c r="AH1520" s="324"/>
      <c r="AI1520" s="324"/>
      <c r="AP1520" s="324"/>
      <c r="AQ1520" s="324"/>
      <c r="BD1520" s="324"/>
      <c r="BE1520" s="324"/>
      <c r="BF1520" s="324"/>
      <c r="BG1520" s="324"/>
      <c r="BH1520" s="324"/>
      <c r="BI1520" s="324"/>
      <c r="BJ1520" s="324"/>
      <c r="BK1520" s="324"/>
      <c r="BL1520" s="324"/>
      <c r="BM1520" s="324"/>
      <c r="BN1520" s="324"/>
      <c r="BO1520" s="324"/>
      <c r="BW1520" s="325"/>
      <c r="BX1520" s="325"/>
      <c r="BY1520" s="325"/>
      <c r="BZ1520" s="325"/>
      <c r="CA1520" s="325"/>
      <c r="CB1520" s="325"/>
      <c r="CC1520" s="325"/>
      <c r="CD1520" s="325"/>
      <c r="CE1520" s="325"/>
      <c r="CF1520" s="325"/>
      <c r="CG1520" s="325"/>
      <c r="CH1520" s="325"/>
    </row>
    <row r="1521" spans="1:86" s="323" customFormat="1" x14ac:dyDescent="0.25">
      <c r="A1521" s="102"/>
      <c r="B1521" s="102"/>
      <c r="C1521" s="102"/>
      <c r="D1521" s="102"/>
      <c r="E1521" s="102"/>
      <c r="F1521" s="102"/>
      <c r="G1521" s="102"/>
      <c r="AH1521" s="324"/>
      <c r="AI1521" s="324"/>
      <c r="AP1521" s="324"/>
      <c r="AQ1521" s="324"/>
      <c r="BD1521" s="324"/>
      <c r="BE1521" s="324"/>
      <c r="BF1521" s="324"/>
      <c r="BG1521" s="324"/>
      <c r="BH1521" s="324"/>
      <c r="BI1521" s="324"/>
      <c r="BJ1521" s="324"/>
      <c r="BK1521" s="324"/>
      <c r="BL1521" s="324"/>
      <c r="BM1521" s="324"/>
      <c r="BN1521" s="324"/>
      <c r="BO1521" s="324"/>
      <c r="BW1521" s="325"/>
      <c r="BX1521" s="325"/>
      <c r="BY1521" s="325"/>
      <c r="BZ1521" s="325"/>
      <c r="CA1521" s="325"/>
      <c r="CB1521" s="325"/>
      <c r="CC1521" s="325"/>
      <c r="CD1521" s="325"/>
      <c r="CE1521" s="325"/>
      <c r="CF1521" s="325"/>
      <c r="CG1521" s="325"/>
      <c r="CH1521" s="325"/>
    </row>
    <row r="1522" spans="1:86" s="323" customFormat="1" x14ac:dyDescent="0.25">
      <c r="A1522" s="102"/>
      <c r="B1522" s="102"/>
      <c r="C1522" s="102"/>
      <c r="D1522" s="102"/>
      <c r="E1522" s="102"/>
      <c r="F1522" s="102"/>
      <c r="G1522" s="102"/>
      <c r="AH1522" s="324"/>
      <c r="AI1522" s="324"/>
      <c r="AP1522" s="324"/>
      <c r="AQ1522" s="324"/>
      <c r="BD1522" s="324"/>
      <c r="BE1522" s="324"/>
      <c r="BF1522" s="324"/>
      <c r="BG1522" s="324"/>
      <c r="BH1522" s="324"/>
      <c r="BI1522" s="324"/>
      <c r="BJ1522" s="324"/>
      <c r="BK1522" s="324"/>
      <c r="BL1522" s="324"/>
      <c r="BM1522" s="324"/>
      <c r="BN1522" s="324"/>
      <c r="BO1522" s="324"/>
      <c r="BW1522" s="325"/>
      <c r="BX1522" s="325"/>
      <c r="BY1522" s="325"/>
      <c r="BZ1522" s="325"/>
      <c r="CA1522" s="325"/>
      <c r="CB1522" s="325"/>
      <c r="CC1522" s="325"/>
      <c r="CD1522" s="325"/>
      <c r="CE1522" s="325"/>
      <c r="CF1522" s="325"/>
      <c r="CG1522" s="325"/>
      <c r="CH1522" s="325"/>
    </row>
    <row r="1523" spans="1:86" s="323" customFormat="1" x14ac:dyDescent="0.25">
      <c r="A1523" s="102"/>
      <c r="B1523" s="102"/>
      <c r="C1523" s="102"/>
      <c r="D1523" s="102"/>
      <c r="E1523" s="102"/>
      <c r="F1523" s="102"/>
      <c r="G1523" s="102"/>
      <c r="AH1523" s="324"/>
      <c r="AI1523" s="324"/>
      <c r="AP1523" s="324"/>
      <c r="AQ1523" s="324"/>
      <c r="BD1523" s="324"/>
      <c r="BE1523" s="324"/>
      <c r="BF1523" s="324"/>
      <c r="BG1523" s="324"/>
      <c r="BH1523" s="324"/>
      <c r="BI1523" s="324"/>
      <c r="BJ1523" s="324"/>
      <c r="BK1523" s="324"/>
      <c r="BL1523" s="324"/>
      <c r="BM1523" s="324"/>
      <c r="BN1523" s="324"/>
      <c r="BO1523" s="324"/>
      <c r="BW1523" s="325"/>
      <c r="BX1523" s="325"/>
      <c r="BY1523" s="325"/>
      <c r="BZ1523" s="325"/>
      <c r="CA1523" s="325"/>
      <c r="CB1523" s="325"/>
      <c r="CC1523" s="325"/>
      <c r="CD1523" s="325"/>
      <c r="CE1523" s="325"/>
      <c r="CF1523" s="325"/>
      <c r="CG1523" s="325"/>
      <c r="CH1523" s="325"/>
    </row>
    <row r="1524" spans="1:86" s="323" customFormat="1" x14ac:dyDescent="0.25">
      <c r="A1524" s="102"/>
      <c r="B1524" s="102"/>
      <c r="C1524" s="102"/>
      <c r="D1524" s="102"/>
      <c r="E1524" s="102"/>
      <c r="F1524" s="102"/>
      <c r="G1524" s="102"/>
      <c r="AH1524" s="324"/>
      <c r="AI1524" s="324"/>
      <c r="AP1524" s="324"/>
      <c r="AQ1524" s="324"/>
      <c r="BD1524" s="324"/>
      <c r="BE1524" s="324"/>
      <c r="BF1524" s="324"/>
      <c r="BG1524" s="324"/>
      <c r="BH1524" s="324"/>
      <c r="BI1524" s="324"/>
      <c r="BJ1524" s="324"/>
      <c r="BK1524" s="324"/>
      <c r="BL1524" s="324"/>
      <c r="BM1524" s="324"/>
      <c r="BN1524" s="324"/>
      <c r="BO1524" s="324"/>
      <c r="BW1524" s="325"/>
      <c r="BX1524" s="325"/>
      <c r="BY1524" s="325"/>
      <c r="BZ1524" s="325"/>
      <c r="CA1524" s="325"/>
      <c r="CB1524" s="325"/>
      <c r="CC1524" s="325"/>
      <c r="CD1524" s="325"/>
      <c r="CE1524" s="325"/>
      <c r="CF1524" s="325"/>
      <c r="CG1524" s="325"/>
      <c r="CH1524" s="325"/>
    </row>
    <row r="1525" spans="1:86" s="323" customFormat="1" x14ac:dyDescent="0.25">
      <c r="A1525" s="102"/>
      <c r="B1525" s="102"/>
      <c r="C1525" s="102"/>
      <c r="D1525" s="102"/>
      <c r="E1525" s="102"/>
      <c r="F1525" s="102"/>
      <c r="G1525" s="102"/>
      <c r="AH1525" s="324"/>
      <c r="AI1525" s="324"/>
      <c r="AP1525" s="324"/>
      <c r="AQ1525" s="324"/>
      <c r="BD1525" s="324"/>
      <c r="BE1525" s="324"/>
      <c r="BF1525" s="324"/>
      <c r="BG1525" s="324"/>
      <c r="BH1525" s="324"/>
      <c r="BI1525" s="324"/>
      <c r="BJ1525" s="324"/>
      <c r="BK1525" s="324"/>
      <c r="BL1525" s="324"/>
      <c r="BM1525" s="324"/>
      <c r="BN1525" s="324"/>
      <c r="BO1525" s="324"/>
      <c r="BW1525" s="325"/>
      <c r="BX1525" s="325"/>
      <c r="BY1525" s="325"/>
      <c r="BZ1525" s="325"/>
      <c r="CA1525" s="325"/>
      <c r="CB1525" s="325"/>
      <c r="CC1525" s="325"/>
      <c r="CD1525" s="325"/>
      <c r="CE1525" s="325"/>
      <c r="CF1525" s="325"/>
      <c r="CG1525" s="325"/>
      <c r="CH1525" s="325"/>
    </row>
    <row r="1526" spans="1:86" s="323" customFormat="1" x14ac:dyDescent="0.25">
      <c r="A1526" s="102"/>
      <c r="B1526" s="102"/>
      <c r="C1526" s="102"/>
      <c r="D1526" s="102"/>
      <c r="E1526" s="102"/>
      <c r="F1526" s="102"/>
      <c r="G1526" s="102"/>
      <c r="AH1526" s="324"/>
      <c r="AI1526" s="324"/>
      <c r="AP1526" s="324"/>
      <c r="AQ1526" s="324"/>
      <c r="BD1526" s="324"/>
      <c r="BE1526" s="324"/>
      <c r="BF1526" s="324"/>
      <c r="BG1526" s="324"/>
      <c r="BH1526" s="324"/>
      <c r="BI1526" s="324"/>
      <c r="BJ1526" s="324"/>
      <c r="BK1526" s="324"/>
      <c r="BL1526" s="324"/>
      <c r="BM1526" s="324"/>
      <c r="BN1526" s="324"/>
      <c r="BO1526" s="324"/>
      <c r="BW1526" s="325"/>
      <c r="BX1526" s="325"/>
      <c r="BY1526" s="325"/>
      <c r="BZ1526" s="325"/>
      <c r="CA1526" s="325"/>
      <c r="CB1526" s="325"/>
      <c r="CC1526" s="325"/>
      <c r="CD1526" s="325"/>
      <c r="CE1526" s="325"/>
      <c r="CF1526" s="325"/>
      <c r="CG1526" s="325"/>
      <c r="CH1526" s="325"/>
    </row>
    <row r="1527" spans="1:86" s="323" customFormat="1" x14ac:dyDescent="0.25">
      <c r="A1527" s="102"/>
      <c r="B1527" s="102"/>
      <c r="C1527" s="102"/>
      <c r="D1527" s="102"/>
      <c r="E1527" s="102"/>
      <c r="F1527" s="102"/>
      <c r="G1527" s="102"/>
      <c r="AH1527" s="324"/>
      <c r="AI1527" s="324"/>
      <c r="AP1527" s="324"/>
      <c r="AQ1527" s="324"/>
      <c r="BD1527" s="324"/>
      <c r="BE1527" s="324"/>
      <c r="BF1527" s="324"/>
      <c r="BG1527" s="324"/>
      <c r="BH1527" s="324"/>
      <c r="BI1527" s="324"/>
      <c r="BJ1527" s="324"/>
      <c r="BK1527" s="324"/>
      <c r="BL1527" s="324"/>
      <c r="BM1527" s="324"/>
      <c r="BN1527" s="324"/>
      <c r="BO1527" s="324"/>
      <c r="BW1527" s="325"/>
      <c r="BX1527" s="325"/>
      <c r="BY1527" s="325"/>
      <c r="BZ1527" s="325"/>
      <c r="CA1527" s="325"/>
      <c r="CB1527" s="325"/>
      <c r="CC1527" s="325"/>
      <c r="CD1527" s="325"/>
      <c r="CE1527" s="325"/>
      <c r="CF1527" s="325"/>
      <c r="CG1527" s="325"/>
      <c r="CH1527" s="325"/>
    </row>
    <row r="1528" spans="1:86" s="323" customFormat="1" x14ac:dyDescent="0.25">
      <c r="A1528" s="102"/>
      <c r="B1528" s="102"/>
      <c r="C1528" s="102"/>
      <c r="D1528" s="102"/>
      <c r="E1528" s="102"/>
      <c r="F1528" s="102"/>
      <c r="G1528" s="102"/>
      <c r="AH1528" s="324"/>
      <c r="AI1528" s="324"/>
      <c r="AP1528" s="324"/>
      <c r="AQ1528" s="324"/>
      <c r="BD1528" s="324"/>
      <c r="BE1528" s="324"/>
      <c r="BF1528" s="324"/>
      <c r="BG1528" s="324"/>
      <c r="BH1528" s="324"/>
      <c r="BI1528" s="324"/>
      <c r="BJ1528" s="324"/>
      <c r="BK1528" s="324"/>
      <c r="BL1528" s="324"/>
      <c r="BM1528" s="324"/>
      <c r="BN1528" s="324"/>
      <c r="BO1528" s="324"/>
      <c r="BW1528" s="325"/>
      <c r="BX1528" s="325"/>
      <c r="BY1528" s="325"/>
      <c r="BZ1528" s="325"/>
      <c r="CA1528" s="325"/>
      <c r="CB1528" s="325"/>
      <c r="CC1528" s="325"/>
      <c r="CD1528" s="325"/>
      <c r="CE1528" s="325"/>
      <c r="CF1528" s="325"/>
      <c r="CG1528" s="325"/>
      <c r="CH1528" s="325"/>
    </row>
    <row r="1529" spans="1:86" s="323" customFormat="1" x14ac:dyDescent="0.25">
      <c r="A1529" s="102"/>
      <c r="B1529" s="102"/>
      <c r="C1529" s="102"/>
      <c r="D1529" s="102"/>
      <c r="E1529" s="102"/>
      <c r="F1529" s="102"/>
      <c r="G1529" s="102"/>
      <c r="AH1529" s="324"/>
      <c r="AI1529" s="324"/>
      <c r="AP1529" s="324"/>
      <c r="AQ1529" s="324"/>
      <c r="BD1529" s="324"/>
      <c r="BE1529" s="324"/>
      <c r="BF1529" s="324"/>
      <c r="BG1529" s="324"/>
      <c r="BH1529" s="324"/>
      <c r="BI1529" s="324"/>
      <c r="BJ1529" s="324"/>
      <c r="BK1529" s="324"/>
      <c r="BL1529" s="324"/>
      <c r="BM1529" s="324"/>
      <c r="BN1529" s="324"/>
      <c r="BO1529" s="324"/>
      <c r="BW1529" s="325"/>
      <c r="BX1529" s="325"/>
      <c r="BY1529" s="325"/>
      <c r="BZ1529" s="325"/>
      <c r="CA1529" s="325"/>
      <c r="CB1529" s="325"/>
      <c r="CC1529" s="325"/>
      <c r="CD1529" s="325"/>
      <c r="CE1529" s="325"/>
      <c r="CF1529" s="325"/>
      <c r="CG1529" s="325"/>
      <c r="CH1529" s="325"/>
    </row>
    <row r="1530" spans="1:86" s="323" customFormat="1" x14ac:dyDescent="0.25">
      <c r="A1530" s="102"/>
      <c r="B1530" s="102"/>
      <c r="C1530" s="102"/>
      <c r="D1530" s="102"/>
      <c r="E1530" s="102"/>
      <c r="F1530" s="102"/>
      <c r="G1530" s="102"/>
      <c r="AH1530" s="324"/>
      <c r="AI1530" s="324"/>
      <c r="AP1530" s="324"/>
      <c r="AQ1530" s="324"/>
      <c r="BD1530" s="324"/>
      <c r="BE1530" s="324"/>
      <c r="BF1530" s="324"/>
      <c r="BG1530" s="324"/>
      <c r="BH1530" s="324"/>
      <c r="BI1530" s="324"/>
      <c r="BJ1530" s="324"/>
      <c r="BK1530" s="324"/>
      <c r="BL1530" s="324"/>
      <c r="BM1530" s="324"/>
      <c r="BN1530" s="324"/>
      <c r="BO1530" s="324"/>
      <c r="BW1530" s="325"/>
      <c r="BX1530" s="325"/>
      <c r="BY1530" s="325"/>
      <c r="BZ1530" s="325"/>
      <c r="CA1530" s="325"/>
      <c r="CB1530" s="325"/>
      <c r="CC1530" s="325"/>
      <c r="CD1530" s="325"/>
      <c r="CE1530" s="325"/>
      <c r="CF1530" s="325"/>
      <c r="CG1530" s="325"/>
      <c r="CH1530" s="325"/>
    </row>
    <row r="1531" spans="1:86" s="323" customFormat="1" x14ac:dyDescent="0.25">
      <c r="A1531" s="102"/>
      <c r="B1531" s="102"/>
      <c r="C1531" s="102"/>
      <c r="D1531" s="102"/>
      <c r="E1531" s="102"/>
      <c r="F1531" s="102"/>
      <c r="G1531" s="102"/>
      <c r="AH1531" s="324"/>
      <c r="AI1531" s="324"/>
      <c r="AP1531" s="324"/>
      <c r="AQ1531" s="324"/>
      <c r="BD1531" s="324"/>
      <c r="BE1531" s="324"/>
      <c r="BF1531" s="324"/>
      <c r="BG1531" s="324"/>
      <c r="BH1531" s="324"/>
      <c r="BI1531" s="324"/>
      <c r="BJ1531" s="324"/>
      <c r="BK1531" s="324"/>
      <c r="BL1531" s="324"/>
      <c r="BM1531" s="324"/>
      <c r="BN1531" s="324"/>
      <c r="BO1531" s="324"/>
      <c r="BW1531" s="325"/>
      <c r="BX1531" s="325"/>
      <c r="BY1531" s="325"/>
      <c r="BZ1531" s="325"/>
      <c r="CA1531" s="325"/>
      <c r="CB1531" s="325"/>
      <c r="CC1531" s="325"/>
      <c r="CD1531" s="325"/>
      <c r="CE1531" s="325"/>
      <c r="CF1531" s="325"/>
      <c r="CG1531" s="325"/>
      <c r="CH1531" s="325"/>
    </row>
    <row r="1532" spans="1:86" s="323" customFormat="1" x14ac:dyDescent="0.25">
      <c r="A1532" s="102"/>
      <c r="B1532" s="102"/>
      <c r="C1532" s="102"/>
      <c r="D1532" s="102"/>
      <c r="E1532" s="102"/>
      <c r="F1532" s="102"/>
      <c r="G1532" s="102"/>
      <c r="AH1532" s="324"/>
      <c r="AI1532" s="324"/>
      <c r="AP1532" s="324"/>
      <c r="AQ1532" s="324"/>
      <c r="BD1532" s="324"/>
      <c r="BE1532" s="324"/>
      <c r="BF1532" s="324"/>
      <c r="BG1532" s="324"/>
      <c r="BH1532" s="324"/>
      <c r="BI1532" s="324"/>
      <c r="BJ1532" s="324"/>
      <c r="BK1532" s="324"/>
      <c r="BL1532" s="324"/>
      <c r="BM1532" s="324"/>
      <c r="BN1532" s="324"/>
      <c r="BO1532" s="324"/>
      <c r="BW1532" s="325"/>
      <c r="BX1532" s="325"/>
      <c r="BY1532" s="325"/>
      <c r="BZ1532" s="325"/>
      <c r="CA1532" s="325"/>
      <c r="CB1532" s="325"/>
      <c r="CC1532" s="325"/>
      <c r="CD1532" s="325"/>
      <c r="CE1532" s="325"/>
      <c r="CF1532" s="325"/>
      <c r="CG1532" s="325"/>
      <c r="CH1532" s="325"/>
    </row>
    <row r="1533" spans="1:86" s="323" customFormat="1" x14ac:dyDescent="0.25">
      <c r="A1533" s="102"/>
      <c r="B1533" s="102"/>
      <c r="C1533" s="102"/>
      <c r="D1533" s="102"/>
      <c r="E1533" s="102"/>
      <c r="F1533" s="102"/>
      <c r="G1533" s="102"/>
      <c r="AH1533" s="324"/>
      <c r="AI1533" s="324"/>
      <c r="AP1533" s="324"/>
      <c r="AQ1533" s="324"/>
      <c r="BD1533" s="324"/>
      <c r="BE1533" s="324"/>
      <c r="BF1533" s="324"/>
      <c r="BG1533" s="324"/>
      <c r="BH1533" s="324"/>
      <c r="BI1533" s="324"/>
      <c r="BJ1533" s="324"/>
      <c r="BK1533" s="324"/>
      <c r="BL1533" s="324"/>
      <c r="BM1533" s="324"/>
      <c r="BN1533" s="324"/>
      <c r="BO1533" s="324"/>
      <c r="BW1533" s="325"/>
      <c r="BX1533" s="325"/>
      <c r="BY1533" s="325"/>
      <c r="BZ1533" s="325"/>
      <c r="CA1533" s="325"/>
      <c r="CB1533" s="325"/>
      <c r="CC1533" s="325"/>
      <c r="CD1533" s="325"/>
      <c r="CE1533" s="325"/>
      <c r="CF1533" s="325"/>
      <c r="CG1533" s="325"/>
      <c r="CH1533" s="325"/>
    </row>
    <row r="1534" spans="1:86" s="323" customFormat="1" x14ac:dyDescent="0.25">
      <c r="A1534" s="102"/>
      <c r="B1534" s="102"/>
      <c r="C1534" s="102"/>
      <c r="D1534" s="102"/>
      <c r="E1534" s="102"/>
      <c r="F1534" s="102"/>
      <c r="G1534" s="102"/>
      <c r="AH1534" s="324"/>
      <c r="AI1534" s="324"/>
      <c r="AP1534" s="324"/>
      <c r="AQ1534" s="324"/>
      <c r="BD1534" s="324"/>
      <c r="BE1534" s="324"/>
      <c r="BF1534" s="324"/>
      <c r="BG1534" s="324"/>
      <c r="BH1534" s="324"/>
      <c r="BI1534" s="324"/>
      <c r="BJ1534" s="324"/>
      <c r="BK1534" s="324"/>
      <c r="BL1534" s="324"/>
      <c r="BM1534" s="324"/>
      <c r="BN1534" s="324"/>
      <c r="BO1534" s="324"/>
      <c r="BW1534" s="325"/>
      <c r="BX1534" s="325"/>
      <c r="BY1534" s="325"/>
      <c r="BZ1534" s="325"/>
      <c r="CA1534" s="325"/>
      <c r="CB1534" s="325"/>
      <c r="CC1534" s="325"/>
      <c r="CD1534" s="325"/>
      <c r="CE1534" s="325"/>
      <c r="CF1534" s="325"/>
      <c r="CG1534" s="325"/>
      <c r="CH1534" s="325"/>
    </row>
    <row r="1535" spans="1:86" s="323" customFormat="1" x14ac:dyDescent="0.25">
      <c r="A1535" s="102"/>
      <c r="B1535" s="102"/>
      <c r="C1535" s="102"/>
      <c r="D1535" s="102"/>
      <c r="E1535" s="102"/>
      <c r="F1535" s="102"/>
      <c r="G1535" s="102"/>
      <c r="AH1535" s="324"/>
      <c r="AI1535" s="324"/>
      <c r="AP1535" s="324"/>
      <c r="AQ1535" s="324"/>
      <c r="BD1535" s="324"/>
      <c r="BE1535" s="324"/>
      <c r="BF1535" s="324"/>
      <c r="BG1535" s="324"/>
      <c r="BH1535" s="324"/>
      <c r="BI1535" s="324"/>
      <c r="BJ1535" s="324"/>
      <c r="BK1535" s="324"/>
      <c r="BL1535" s="324"/>
      <c r="BM1535" s="324"/>
      <c r="BN1535" s="324"/>
      <c r="BO1535" s="324"/>
      <c r="BW1535" s="325"/>
      <c r="BX1535" s="325"/>
      <c r="BY1535" s="325"/>
      <c r="BZ1535" s="325"/>
      <c r="CA1535" s="325"/>
      <c r="CB1535" s="325"/>
      <c r="CC1535" s="325"/>
      <c r="CD1535" s="325"/>
      <c r="CE1535" s="325"/>
      <c r="CF1535" s="325"/>
      <c r="CG1535" s="325"/>
      <c r="CH1535" s="325"/>
    </row>
    <row r="1536" spans="1:86" s="323" customFormat="1" x14ac:dyDescent="0.25">
      <c r="A1536" s="102"/>
      <c r="B1536" s="102"/>
      <c r="C1536" s="102"/>
      <c r="D1536" s="102"/>
      <c r="E1536" s="102"/>
      <c r="F1536" s="102"/>
      <c r="G1536" s="102"/>
      <c r="AH1536" s="324"/>
      <c r="AI1536" s="324"/>
      <c r="AP1536" s="324"/>
      <c r="AQ1536" s="324"/>
      <c r="BD1536" s="324"/>
      <c r="BE1536" s="324"/>
      <c r="BF1536" s="324"/>
      <c r="BG1536" s="324"/>
      <c r="BH1536" s="324"/>
      <c r="BI1536" s="324"/>
      <c r="BJ1536" s="324"/>
      <c r="BK1536" s="324"/>
      <c r="BL1536" s="324"/>
      <c r="BM1536" s="324"/>
      <c r="BN1536" s="324"/>
      <c r="BO1536" s="324"/>
      <c r="BW1536" s="325"/>
      <c r="BX1536" s="325"/>
      <c r="BY1536" s="325"/>
      <c r="BZ1536" s="325"/>
      <c r="CA1536" s="325"/>
      <c r="CB1536" s="325"/>
      <c r="CC1536" s="325"/>
      <c r="CD1536" s="325"/>
      <c r="CE1536" s="325"/>
      <c r="CF1536" s="325"/>
      <c r="CG1536" s="325"/>
      <c r="CH1536" s="325"/>
    </row>
    <row r="1537" spans="1:86" s="323" customFormat="1" x14ac:dyDescent="0.25">
      <c r="A1537" s="102"/>
      <c r="B1537" s="102"/>
      <c r="C1537" s="102"/>
      <c r="D1537" s="102"/>
      <c r="E1537" s="102"/>
      <c r="F1537" s="102"/>
      <c r="G1537" s="102"/>
      <c r="AH1537" s="324"/>
      <c r="AI1537" s="324"/>
      <c r="AP1537" s="324"/>
      <c r="AQ1537" s="324"/>
      <c r="BD1537" s="324"/>
      <c r="BE1537" s="324"/>
      <c r="BF1537" s="324"/>
      <c r="BG1537" s="324"/>
      <c r="BH1537" s="324"/>
      <c r="BI1537" s="324"/>
      <c r="BJ1537" s="324"/>
      <c r="BK1537" s="324"/>
      <c r="BL1537" s="324"/>
      <c r="BM1537" s="324"/>
      <c r="BN1537" s="324"/>
      <c r="BO1537" s="324"/>
      <c r="BW1537" s="325"/>
      <c r="BX1537" s="325"/>
      <c r="BY1537" s="325"/>
      <c r="BZ1537" s="325"/>
      <c r="CA1537" s="325"/>
      <c r="CB1537" s="325"/>
      <c r="CC1537" s="325"/>
      <c r="CD1537" s="325"/>
      <c r="CE1537" s="325"/>
      <c r="CF1537" s="325"/>
      <c r="CG1537" s="325"/>
      <c r="CH1537" s="325"/>
    </row>
    <row r="1538" spans="1:86" s="323" customFormat="1" x14ac:dyDescent="0.25">
      <c r="A1538" s="102"/>
      <c r="B1538" s="102"/>
      <c r="C1538" s="102"/>
      <c r="D1538" s="102"/>
      <c r="E1538" s="102"/>
      <c r="F1538" s="102"/>
      <c r="G1538" s="102"/>
      <c r="AH1538" s="324"/>
      <c r="AI1538" s="324"/>
      <c r="AP1538" s="324"/>
      <c r="AQ1538" s="324"/>
      <c r="BD1538" s="324"/>
      <c r="BE1538" s="324"/>
      <c r="BF1538" s="324"/>
      <c r="BG1538" s="324"/>
      <c r="BH1538" s="324"/>
      <c r="BI1538" s="324"/>
      <c r="BJ1538" s="324"/>
      <c r="BK1538" s="324"/>
      <c r="BL1538" s="324"/>
      <c r="BM1538" s="324"/>
      <c r="BN1538" s="324"/>
      <c r="BO1538" s="324"/>
      <c r="BW1538" s="325"/>
      <c r="BX1538" s="325"/>
      <c r="BY1538" s="325"/>
      <c r="BZ1538" s="325"/>
      <c r="CA1538" s="325"/>
      <c r="CB1538" s="325"/>
      <c r="CC1538" s="325"/>
      <c r="CD1538" s="325"/>
      <c r="CE1538" s="325"/>
      <c r="CF1538" s="325"/>
      <c r="CG1538" s="325"/>
      <c r="CH1538" s="325"/>
    </row>
    <row r="1539" spans="1:86" s="323" customFormat="1" x14ac:dyDescent="0.25">
      <c r="A1539" s="102"/>
      <c r="B1539" s="102"/>
      <c r="C1539" s="102"/>
      <c r="D1539" s="102"/>
      <c r="E1539" s="102"/>
      <c r="F1539" s="102"/>
      <c r="G1539" s="102"/>
      <c r="AH1539" s="324"/>
      <c r="AI1539" s="324"/>
      <c r="AP1539" s="324"/>
      <c r="AQ1539" s="324"/>
      <c r="BD1539" s="324"/>
      <c r="BE1539" s="324"/>
      <c r="BF1539" s="324"/>
      <c r="BG1539" s="324"/>
      <c r="BH1539" s="324"/>
      <c r="BI1539" s="324"/>
      <c r="BJ1539" s="324"/>
      <c r="BK1539" s="324"/>
      <c r="BL1539" s="324"/>
      <c r="BM1539" s="324"/>
      <c r="BN1539" s="324"/>
      <c r="BO1539" s="324"/>
      <c r="BW1539" s="325"/>
      <c r="BX1539" s="325"/>
      <c r="BY1539" s="325"/>
      <c r="BZ1539" s="325"/>
      <c r="CA1539" s="325"/>
      <c r="CB1539" s="325"/>
      <c r="CC1539" s="325"/>
      <c r="CD1539" s="325"/>
      <c r="CE1539" s="325"/>
      <c r="CF1539" s="325"/>
      <c r="CG1539" s="325"/>
      <c r="CH1539" s="325"/>
    </row>
    <row r="1540" spans="1:86" s="323" customFormat="1" x14ac:dyDescent="0.25">
      <c r="A1540" s="102"/>
      <c r="B1540" s="102"/>
      <c r="C1540" s="102"/>
      <c r="D1540" s="102"/>
      <c r="E1540" s="102"/>
      <c r="F1540" s="102"/>
      <c r="G1540" s="102"/>
      <c r="AH1540" s="324"/>
      <c r="AI1540" s="324"/>
      <c r="AP1540" s="324"/>
      <c r="AQ1540" s="324"/>
      <c r="BD1540" s="324"/>
      <c r="BE1540" s="324"/>
      <c r="BF1540" s="324"/>
      <c r="BG1540" s="324"/>
      <c r="BH1540" s="324"/>
      <c r="BI1540" s="324"/>
      <c r="BJ1540" s="324"/>
      <c r="BK1540" s="324"/>
      <c r="BL1540" s="324"/>
      <c r="BM1540" s="324"/>
      <c r="BN1540" s="324"/>
      <c r="BO1540" s="324"/>
      <c r="BW1540" s="325"/>
      <c r="BX1540" s="325"/>
      <c r="BY1540" s="325"/>
      <c r="BZ1540" s="325"/>
      <c r="CA1540" s="325"/>
      <c r="CB1540" s="325"/>
      <c r="CC1540" s="325"/>
      <c r="CD1540" s="325"/>
      <c r="CE1540" s="325"/>
      <c r="CF1540" s="325"/>
      <c r="CG1540" s="325"/>
      <c r="CH1540" s="325"/>
    </row>
    <row r="1541" spans="1:86" s="323" customFormat="1" x14ac:dyDescent="0.25">
      <c r="A1541" s="102"/>
      <c r="B1541" s="102"/>
      <c r="C1541" s="102"/>
      <c r="D1541" s="102"/>
      <c r="E1541" s="102"/>
      <c r="F1541" s="102"/>
      <c r="G1541" s="102"/>
      <c r="AH1541" s="324"/>
      <c r="AI1541" s="324"/>
      <c r="AP1541" s="324"/>
      <c r="AQ1541" s="324"/>
      <c r="BD1541" s="324"/>
      <c r="BE1541" s="324"/>
      <c r="BF1541" s="324"/>
      <c r="BG1541" s="324"/>
      <c r="BH1541" s="324"/>
      <c r="BI1541" s="324"/>
      <c r="BJ1541" s="324"/>
      <c r="BK1541" s="324"/>
      <c r="BL1541" s="324"/>
      <c r="BM1541" s="324"/>
      <c r="BN1541" s="324"/>
      <c r="BO1541" s="324"/>
      <c r="BW1541" s="325"/>
      <c r="BX1541" s="325"/>
      <c r="BY1541" s="325"/>
      <c r="BZ1541" s="325"/>
      <c r="CA1541" s="325"/>
      <c r="CB1541" s="325"/>
      <c r="CC1541" s="325"/>
      <c r="CD1541" s="325"/>
      <c r="CE1541" s="325"/>
      <c r="CF1541" s="325"/>
      <c r="CG1541" s="325"/>
      <c r="CH1541" s="325"/>
    </row>
    <row r="1542" spans="1:86" s="323" customFormat="1" x14ac:dyDescent="0.25">
      <c r="A1542" s="102"/>
      <c r="B1542" s="102"/>
      <c r="C1542" s="102"/>
      <c r="D1542" s="102"/>
      <c r="E1542" s="102"/>
      <c r="F1542" s="102"/>
      <c r="G1542" s="102"/>
      <c r="AH1542" s="324"/>
      <c r="AI1542" s="324"/>
      <c r="AP1542" s="324"/>
      <c r="AQ1542" s="324"/>
      <c r="BD1542" s="324"/>
      <c r="BE1542" s="324"/>
      <c r="BF1542" s="324"/>
      <c r="BG1542" s="324"/>
      <c r="BH1542" s="324"/>
      <c r="BI1542" s="324"/>
      <c r="BJ1542" s="324"/>
      <c r="BK1542" s="324"/>
      <c r="BL1542" s="324"/>
      <c r="BM1542" s="324"/>
      <c r="BN1542" s="324"/>
      <c r="BO1542" s="324"/>
      <c r="BW1542" s="325"/>
      <c r="BX1542" s="325"/>
      <c r="BY1542" s="325"/>
      <c r="BZ1542" s="325"/>
      <c r="CA1542" s="325"/>
      <c r="CB1542" s="325"/>
      <c r="CC1542" s="325"/>
      <c r="CD1542" s="325"/>
      <c r="CE1542" s="325"/>
      <c r="CF1542" s="325"/>
      <c r="CG1542" s="325"/>
      <c r="CH1542" s="325"/>
    </row>
    <row r="1543" spans="1:86" s="323" customFormat="1" x14ac:dyDescent="0.25">
      <c r="A1543" s="102"/>
      <c r="B1543" s="102"/>
      <c r="C1543" s="102"/>
      <c r="D1543" s="102"/>
      <c r="E1543" s="102"/>
      <c r="F1543" s="102"/>
      <c r="G1543" s="102"/>
      <c r="AH1543" s="324"/>
      <c r="AI1543" s="324"/>
      <c r="AP1543" s="324"/>
      <c r="AQ1543" s="324"/>
      <c r="BD1543" s="324"/>
      <c r="BE1543" s="324"/>
      <c r="BF1543" s="324"/>
      <c r="BG1543" s="324"/>
      <c r="BH1543" s="324"/>
      <c r="BI1543" s="324"/>
      <c r="BJ1543" s="324"/>
      <c r="BK1543" s="324"/>
      <c r="BL1543" s="324"/>
      <c r="BM1543" s="324"/>
      <c r="BN1543" s="324"/>
      <c r="BO1543" s="324"/>
      <c r="BW1543" s="325"/>
      <c r="BX1543" s="325"/>
      <c r="BY1543" s="325"/>
      <c r="BZ1543" s="325"/>
      <c r="CA1543" s="325"/>
      <c r="CB1543" s="325"/>
      <c r="CC1543" s="325"/>
      <c r="CD1543" s="325"/>
      <c r="CE1543" s="325"/>
      <c r="CF1543" s="325"/>
      <c r="CG1543" s="325"/>
      <c r="CH1543" s="325"/>
    </row>
    <row r="1544" spans="1:86" s="323" customFormat="1" x14ac:dyDescent="0.25">
      <c r="A1544" s="102"/>
      <c r="B1544" s="102"/>
      <c r="C1544" s="102"/>
      <c r="D1544" s="102"/>
      <c r="E1544" s="102"/>
      <c r="F1544" s="102"/>
      <c r="G1544" s="102"/>
      <c r="AH1544" s="324"/>
      <c r="AI1544" s="324"/>
      <c r="AP1544" s="324"/>
      <c r="AQ1544" s="324"/>
      <c r="BD1544" s="324"/>
      <c r="BE1544" s="324"/>
      <c r="BF1544" s="324"/>
      <c r="BG1544" s="324"/>
      <c r="BH1544" s="324"/>
      <c r="BI1544" s="324"/>
      <c r="BJ1544" s="324"/>
      <c r="BK1544" s="324"/>
      <c r="BL1544" s="324"/>
      <c r="BM1544" s="324"/>
      <c r="BN1544" s="324"/>
      <c r="BO1544" s="324"/>
      <c r="BW1544" s="325"/>
      <c r="BX1544" s="325"/>
      <c r="BY1544" s="325"/>
      <c r="BZ1544" s="325"/>
      <c r="CA1544" s="325"/>
      <c r="CB1544" s="325"/>
      <c r="CC1544" s="325"/>
      <c r="CD1544" s="325"/>
      <c r="CE1544" s="325"/>
      <c r="CF1544" s="325"/>
      <c r="CG1544" s="325"/>
      <c r="CH1544" s="325"/>
    </row>
    <row r="1545" spans="1:86" s="323" customFormat="1" x14ac:dyDescent="0.25">
      <c r="A1545" s="102"/>
      <c r="B1545" s="102"/>
      <c r="C1545" s="102"/>
      <c r="D1545" s="102"/>
      <c r="E1545" s="102"/>
      <c r="F1545" s="102"/>
      <c r="G1545" s="102"/>
      <c r="AH1545" s="324"/>
      <c r="AI1545" s="324"/>
      <c r="AP1545" s="324"/>
      <c r="AQ1545" s="324"/>
      <c r="BD1545" s="324"/>
      <c r="BE1545" s="324"/>
      <c r="BF1545" s="324"/>
      <c r="BG1545" s="324"/>
      <c r="BH1545" s="324"/>
      <c r="BI1545" s="324"/>
      <c r="BJ1545" s="324"/>
      <c r="BK1545" s="324"/>
      <c r="BL1545" s="324"/>
      <c r="BM1545" s="324"/>
      <c r="BN1545" s="324"/>
      <c r="BO1545" s="324"/>
      <c r="BW1545" s="325"/>
      <c r="BX1545" s="325"/>
      <c r="BY1545" s="325"/>
      <c r="BZ1545" s="325"/>
      <c r="CA1545" s="325"/>
      <c r="CB1545" s="325"/>
      <c r="CC1545" s="325"/>
      <c r="CD1545" s="325"/>
      <c r="CE1545" s="325"/>
      <c r="CF1545" s="325"/>
      <c r="CG1545" s="325"/>
      <c r="CH1545" s="325"/>
    </row>
    <row r="1546" spans="1:86" s="323" customFormat="1" x14ac:dyDescent="0.25">
      <c r="A1546" s="102"/>
      <c r="B1546" s="102"/>
      <c r="C1546" s="102"/>
      <c r="D1546" s="102"/>
      <c r="E1546" s="102"/>
      <c r="F1546" s="102"/>
      <c r="G1546" s="102"/>
      <c r="AH1546" s="324"/>
      <c r="AI1546" s="324"/>
      <c r="AP1546" s="324"/>
      <c r="AQ1546" s="324"/>
      <c r="BD1546" s="324"/>
      <c r="BE1546" s="324"/>
      <c r="BF1546" s="324"/>
      <c r="BG1546" s="324"/>
      <c r="BH1546" s="324"/>
      <c r="BI1546" s="324"/>
      <c r="BJ1546" s="324"/>
      <c r="BK1546" s="324"/>
      <c r="BL1546" s="324"/>
      <c r="BM1546" s="324"/>
      <c r="BN1546" s="324"/>
      <c r="BO1546" s="324"/>
      <c r="BW1546" s="325"/>
      <c r="BX1546" s="325"/>
      <c r="BY1546" s="325"/>
      <c r="BZ1546" s="325"/>
      <c r="CA1546" s="325"/>
      <c r="CB1546" s="325"/>
      <c r="CC1546" s="325"/>
      <c r="CD1546" s="325"/>
      <c r="CE1546" s="325"/>
      <c r="CF1546" s="325"/>
      <c r="CG1546" s="325"/>
      <c r="CH1546" s="325"/>
    </row>
    <row r="1547" spans="1:86" s="323" customFormat="1" x14ac:dyDescent="0.25">
      <c r="A1547" s="102"/>
      <c r="B1547" s="102"/>
      <c r="C1547" s="102"/>
      <c r="D1547" s="102"/>
      <c r="E1547" s="102"/>
      <c r="F1547" s="102"/>
      <c r="G1547" s="102"/>
      <c r="AH1547" s="324"/>
      <c r="AI1547" s="324"/>
      <c r="AP1547" s="324"/>
      <c r="AQ1547" s="324"/>
      <c r="BD1547" s="324"/>
      <c r="BE1547" s="324"/>
      <c r="BF1547" s="324"/>
      <c r="BG1547" s="324"/>
      <c r="BH1547" s="324"/>
      <c r="BI1547" s="324"/>
      <c r="BJ1547" s="324"/>
      <c r="BK1547" s="324"/>
      <c r="BL1547" s="324"/>
      <c r="BM1547" s="324"/>
      <c r="BN1547" s="324"/>
      <c r="BO1547" s="324"/>
      <c r="BW1547" s="325"/>
      <c r="BX1547" s="325"/>
      <c r="BY1547" s="325"/>
      <c r="BZ1547" s="325"/>
      <c r="CA1547" s="325"/>
      <c r="CB1547" s="325"/>
      <c r="CC1547" s="325"/>
      <c r="CD1547" s="325"/>
      <c r="CE1547" s="325"/>
      <c r="CF1547" s="325"/>
      <c r="CG1547" s="325"/>
      <c r="CH1547" s="325"/>
    </row>
    <row r="1548" spans="1:86" s="323" customFormat="1" x14ac:dyDescent="0.25">
      <c r="A1548" s="102"/>
      <c r="B1548" s="102"/>
      <c r="C1548" s="102"/>
      <c r="D1548" s="102"/>
      <c r="E1548" s="102"/>
      <c r="F1548" s="102"/>
      <c r="G1548" s="102"/>
      <c r="AH1548" s="324"/>
      <c r="AI1548" s="324"/>
      <c r="AP1548" s="324"/>
      <c r="AQ1548" s="324"/>
      <c r="BD1548" s="324"/>
      <c r="BE1548" s="324"/>
      <c r="BF1548" s="324"/>
      <c r="BG1548" s="324"/>
      <c r="BH1548" s="324"/>
      <c r="BI1548" s="324"/>
      <c r="BJ1548" s="324"/>
      <c r="BK1548" s="324"/>
      <c r="BL1548" s="324"/>
      <c r="BM1548" s="324"/>
      <c r="BN1548" s="324"/>
      <c r="BO1548" s="324"/>
      <c r="BW1548" s="325"/>
      <c r="BX1548" s="325"/>
      <c r="BY1548" s="325"/>
      <c r="BZ1548" s="325"/>
      <c r="CA1548" s="325"/>
      <c r="CB1548" s="325"/>
      <c r="CC1548" s="325"/>
      <c r="CD1548" s="325"/>
      <c r="CE1548" s="325"/>
      <c r="CF1548" s="325"/>
      <c r="CG1548" s="325"/>
      <c r="CH1548" s="325"/>
    </row>
    <row r="1549" spans="1:86" s="323" customFormat="1" x14ac:dyDescent="0.25">
      <c r="A1549" s="102"/>
      <c r="B1549" s="102"/>
      <c r="C1549" s="102"/>
      <c r="D1549" s="102"/>
      <c r="E1549" s="102"/>
      <c r="F1549" s="102"/>
      <c r="G1549" s="102"/>
      <c r="AH1549" s="324"/>
      <c r="AI1549" s="324"/>
      <c r="AP1549" s="324"/>
      <c r="AQ1549" s="324"/>
      <c r="BD1549" s="324"/>
      <c r="BE1549" s="324"/>
      <c r="BF1549" s="324"/>
      <c r="BG1549" s="324"/>
      <c r="BH1549" s="324"/>
      <c r="BI1549" s="324"/>
      <c r="BJ1549" s="324"/>
      <c r="BK1549" s="324"/>
      <c r="BL1549" s="324"/>
      <c r="BM1549" s="324"/>
      <c r="BN1549" s="324"/>
      <c r="BO1549" s="324"/>
      <c r="BW1549" s="325"/>
      <c r="BX1549" s="325"/>
      <c r="BY1549" s="325"/>
      <c r="BZ1549" s="325"/>
      <c r="CA1549" s="325"/>
      <c r="CB1549" s="325"/>
      <c r="CC1549" s="325"/>
      <c r="CD1549" s="325"/>
      <c r="CE1549" s="325"/>
      <c r="CF1549" s="325"/>
      <c r="CG1549" s="325"/>
      <c r="CH1549" s="325"/>
    </row>
    <row r="1550" spans="1:86" s="323" customFormat="1" x14ac:dyDescent="0.25">
      <c r="A1550" s="102"/>
      <c r="B1550" s="102"/>
      <c r="C1550" s="102"/>
      <c r="D1550" s="102"/>
      <c r="E1550" s="102"/>
      <c r="F1550" s="102"/>
      <c r="G1550" s="102"/>
      <c r="AH1550" s="324"/>
      <c r="AI1550" s="324"/>
      <c r="AP1550" s="324"/>
      <c r="AQ1550" s="324"/>
      <c r="BD1550" s="324"/>
      <c r="BE1550" s="324"/>
      <c r="BF1550" s="324"/>
      <c r="BG1550" s="324"/>
      <c r="BH1550" s="324"/>
      <c r="BI1550" s="324"/>
      <c r="BJ1550" s="324"/>
      <c r="BK1550" s="324"/>
      <c r="BL1550" s="324"/>
      <c r="BM1550" s="324"/>
      <c r="BN1550" s="324"/>
      <c r="BO1550" s="324"/>
      <c r="BW1550" s="325"/>
      <c r="BX1550" s="325"/>
      <c r="BY1550" s="325"/>
      <c r="BZ1550" s="325"/>
      <c r="CA1550" s="325"/>
      <c r="CB1550" s="325"/>
      <c r="CC1550" s="325"/>
      <c r="CD1550" s="325"/>
      <c r="CE1550" s="325"/>
      <c r="CF1550" s="325"/>
      <c r="CG1550" s="325"/>
      <c r="CH1550" s="325"/>
    </row>
    <row r="1551" spans="1:86" s="323" customFormat="1" x14ac:dyDescent="0.25">
      <c r="A1551" s="102"/>
      <c r="B1551" s="102"/>
      <c r="C1551" s="102"/>
      <c r="D1551" s="102"/>
      <c r="E1551" s="102"/>
      <c r="F1551" s="102"/>
      <c r="G1551" s="102"/>
      <c r="AH1551" s="324"/>
      <c r="AI1551" s="324"/>
      <c r="AP1551" s="324"/>
      <c r="AQ1551" s="324"/>
      <c r="BD1551" s="324"/>
      <c r="BE1551" s="324"/>
      <c r="BF1551" s="324"/>
      <c r="BG1551" s="324"/>
      <c r="BH1551" s="324"/>
      <c r="BI1551" s="324"/>
      <c r="BJ1551" s="324"/>
      <c r="BK1551" s="324"/>
      <c r="BL1551" s="324"/>
      <c r="BM1551" s="324"/>
      <c r="BN1551" s="324"/>
      <c r="BO1551" s="324"/>
      <c r="BW1551" s="325"/>
      <c r="BX1551" s="325"/>
      <c r="BY1551" s="325"/>
      <c r="BZ1551" s="325"/>
      <c r="CA1551" s="325"/>
      <c r="CB1551" s="325"/>
      <c r="CC1551" s="325"/>
      <c r="CD1551" s="325"/>
      <c r="CE1551" s="325"/>
      <c r="CF1551" s="325"/>
      <c r="CG1551" s="325"/>
      <c r="CH1551" s="325"/>
    </row>
    <row r="1552" spans="1:86" s="323" customFormat="1" x14ac:dyDescent="0.25">
      <c r="A1552" s="102"/>
      <c r="B1552" s="102"/>
      <c r="C1552" s="102"/>
      <c r="D1552" s="102"/>
      <c r="E1552" s="102"/>
      <c r="F1552" s="102"/>
      <c r="G1552" s="102"/>
      <c r="AH1552" s="324"/>
      <c r="AI1552" s="324"/>
      <c r="AP1552" s="324"/>
      <c r="AQ1552" s="324"/>
      <c r="BD1552" s="324"/>
      <c r="BE1552" s="324"/>
      <c r="BF1552" s="324"/>
      <c r="BG1552" s="324"/>
      <c r="BH1552" s="324"/>
      <c r="BI1552" s="324"/>
      <c r="BJ1552" s="324"/>
      <c r="BK1552" s="324"/>
      <c r="BL1552" s="324"/>
      <c r="BM1552" s="324"/>
      <c r="BN1552" s="324"/>
      <c r="BO1552" s="324"/>
      <c r="BW1552" s="325"/>
      <c r="BX1552" s="325"/>
      <c r="BY1552" s="325"/>
      <c r="BZ1552" s="325"/>
      <c r="CA1552" s="325"/>
      <c r="CB1552" s="325"/>
      <c r="CC1552" s="325"/>
      <c r="CD1552" s="325"/>
      <c r="CE1552" s="325"/>
      <c r="CF1552" s="325"/>
      <c r="CG1552" s="325"/>
      <c r="CH1552" s="325"/>
    </row>
    <row r="1553" spans="1:86" s="323" customFormat="1" x14ac:dyDescent="0.25">
      <c r="A1553" s="102"/>
      <c r="B1553" s="102"/>
      <c r="C1553" s="102"/>
      <c r="D1553" s="102"/>
      <c r="E1553" s="102"/>
      <c r="F1553" s="102"/>
      <c r="G1553" s="102"/>
      <c r="AH1553" s="324"/>
      <c r="AI1553" s="324"/>
      <c r="AP1553" s="324"/>
      <c r="AQ1553" s="324"/>
      <c r="BD1553" s="324"/>
      <c r="BE1553" s="324"/>
      <c r="BF1553" s="324"/>
      <c r="BG1553" s="324"/>
      <c r="BH1553" s="324"/>
      <c r="BI1553" s="324"/>
      <c r="BJ1553" s="324"/>
      <c r="BK1553" s="324"/>
      <c r="BL1553" s="324"/>
      <c r="BM1553" s="324"/>
      <c r="BN1553" s="324"/>
      <c r="BO1553" s="324"/>
      <c r="BW1553" s="325"/>
      <c r="BX1553" s="325"/>
      <c r="BY1553" s="325"/>
      <c r="BZ1553" s="325"/>
      <c r="CA1553" s="325"/>
      <c r="CB1553" s="325"/>
      <c r="CC1553" s="325"/>
      <c r="CD1553" s="325"/>
      <c r="CE1553" s="325"/>
      <c r="CF1553" s="325"/>
      <c r="CG1553" s="325"/>
      <c r="CH1553" s="325"/>
    </row>
    <row r="1554" spans="1:86" s="323" customFormat="1" x14ac:dyDescent="0.25">
      <c r="A1554" s="102"/>
      <c r="B1554" s="102"/>
      <c r="C1554" s="102"/>
      <c r="D1554" s="102"/>
      <c r="E1554" s="102"/>
      <c r="F1554" s="102"/>
      <c r="G1554" s="102"/>
      <c r="AH1554" s="324"/>
      <c r="AI1554" s="324"/>
      <c r="AP1554" s="324"/>
      <c r="AQ1554" s="324"/>
      <c r="BD1554" s="324"/>
      <c r="BE1554" s="324"/>
      <c r="BF1554" s="324"/>
      <c r="BG1554" s="324"/>
      <c r="BH1554" s="324"/>
      <c r="BI1554" s="324"/>
      <c r="BJ1554" s="324"/>
      <c r="BK1554" s="324"/>
      <c r="BL1554" s="324"/>
      <c r="BM1554" s="324"/>
      <c r="BN1554" s="324"/>
      <c r="BO1554" s="324"/>
      <c r="BW1554" s="325"/>
      <c r="BX1554" s="325"/>
      <c r="BY1554" s="325"/>
      <c r="BZ1554" s="325"/>
      <c r="CA1554" s="325"/>
      <c r="CB1554" s="325"/>
      <c r="CC1554" s="325"/>
      <c r="CD1554" s="325"/>
      <c r="CE1554" s="325"/>
      <c r="CF1554" s="325"/>
      <c r="CG1554" s="325"/>
      <c r="CH1554" s="325"/>
    </row>
    <row r="1555" spans="1:86" s="323" customFormat="1" x14ac:dyDescent="0.25">
      <c r="A1555" s="102"/>
      <c r="B1555" s="102"/>
      <c r="C1555" s="102"/>
      <c r="D1555" s="102"/>
      <c r="E1555" s="102"/>
      <c r="F1555" s="102"/>
      <c r="G1555" s="102"/>
      <c r="AH1555" s="324"/>
      <c r="AI1555" s="324"/>
      <c r="AP1555" s="324"/>
      <c r="AQ1555" s="324"/>
      <c r="BD1555" s="324"/>
      <c r="BE1555" s="324"/>
      <c r="BF1555" s="324"/>
      <c r="BG1555" s="324"/>
      <c r="BH1555" s="324"/>
      <c r="BI1555" s="324"/>
      <c r="BJ1555" s="324"/>
      <c r="BK1555" s="324"/>
      <c r="BL1555" s="324"/>
      <c r="BM1555" s="324"/>
      <c r="BN1555" s="324"/>
      <c r="BO1555" s="324"/>
      <c r="BW1555" s="325"/>
      <c r="BX1555" s="325"/>
      <c r="BY1555" s="325"/>
      <c r="BZ1555" s="325"/>
      <c r="CA1555" s="325"/>
      <c r="CB1555" s="325"/>
      <c r="CC1555" s="325"/>
      <c r="CD1555" s="325"/>
      <c r="CE1555" s="325"/>
      <c r="CF1555" s="325"/>
      <c r="CG1555" s="325"/>
      <c r="CH1555" s="325"/>
    </row>
    <row r="1556" spans="1:86" s="323" customFormat="1" x14ac:dyDescent="0.25">
      <c r="A1556" s="102"/>
      <c r="B1556" s="102"/>
      <c r="C1556" s="102"/>
      <c r="D1556" s="102"/>
      <c r="E1556" s="102"/>
      <c r="F1556" s="102"/>
      <c r="G1556" s="102"/>
      <c r="AH1556" s="324"/>
      <c r="AI1556" s="324"/>
      <c r="AP1556" s="324"/>
      <c r="AQ1556" s="324"/>
      <c r="BD1556" s="324"/>
      <c r="BE1556" s="324"/>
      <c r="BF1556" s="324"/>
      <c r="BG1556" s="324"/>
      <c r="BH1556" s="324"/>
      <c r="BI1556" s="324"/>
      <c r="BJ1556" s="324"/>
      <c r="BK1556" s="324"/>
      <c r="BL1556" s="324"/>
      <c r="BM1556" s="324"/>
      <c r="BN1556" s="324"/>
      <c r="BO1556" s="324"/>
      <c r="BW1556" s="325"/>
      <c r="BX1556" s="325"/>
      <c r="BY1556" s="325"/>
      <c r="BZ1556" s="325"/>
      <c r="CA1556" s="325"/>
      <c r="CB1556" s="325"/>
      <c r="CC1556" s="325"/>
      <c r="CD1556" s="325"/>
      <c r="CE1556" s="325"/>
      <c r="CF1556" s="325"/>
      <c r="CG1556" s="325"/>
      <c r="CH1556" s="325"/>
    </row>
    <row r="1557" spans="1:86" s="323" customFormat="1" x14ac:dyDescent="0.25">
      <c r="A1557" s="102"/>
      <c r="B1557" s="102"/>
      <c r="C1557" s="102"/>
      <c r="D1557" s="102"/>
      <c r="E1557" s="102"/>
      <c r="F1557" s="102"/>
      <c r="G1557" s="102"/>
      <c r="AH1557" s="324"/>
      <c r="AI1557" s="324"/>
      <c r="AP1557" s="324"/>
      <c r="AQ1557" s="324"/>
      <c r="BD1557" s="324"/>
      <c r="BE1557" s="324"/>
      <c r="BF1557" s="324"/>
      <c r="BG1557" s="324"/>
      <c r="BH1557" s="324"/>
      <c r="BI1557" s="324"/>
      <c r="BJ1557" s="324"/>
      <c r="BK1557" s="324"/>
      <c r="BL1557" s="324"/>
      <c r="BM1557" s="324"/>
      <c r="BN1557" s="324"/>
      <c r="BO1557" s="324"/>
      <c r="BW1557" s="325"/>
      <c r="BX1557" s="325"/>
      <c r="BY1557" s="325"/>
      <c r="BZ1557" s="325"/>
      <c r="CA1557" s="325"/>
      <c r="CB1557" s="325"/>
      <c r="CC1557" s="325"/>
      <c r="CD1557" s="325"/>
      <c r="CE1557" s="325"/>
      <c r="CF1557" s="325"/>
      <c r="CG1557" s="325"/>
      <c r="CH1557" s="325"/>
    </row>
    <row r="1558" spans="1:86" s="323" customFormat="1" x14ac:dyDescent="0.25">
      <c r="A1558" s="102"/>
      <c r="B1558" s="102"/>
      <c r="C1558" s="102"/>
      <c r="D1558" s="102"/>
      <c r="E1558" s="102"/>
      <c r="F1558" s="102"/>
      <c r="G1558" s="102"/>
      <c r="AH1558" s="324"/>
      <c r="AI1558" s="324"/>
      <c r="AP1558" s="324"/>
      <c r="AQ1558" s="324"/>
      <c r="BD1558" s="324"/>
      <c r="BE1558" s="324"/>
      <c r="BF1558" s="324"/>
      <c r="BG1558" s="324"/>
      <c r="BH1558" s="324"/>
      <c r="BI1558" s="324"/>
      <c r="BJ1558" s="324"/>
      <c r="BK1558" s="324"/>
      <c r="BL1558" s="324"/>
      <c r="BM1558" s="324"/>
      <c r="BN1558" s="324"/>
      <c r="BO1558" s="324"/>
      <c r="BW1558" s="325"/>
      <c r="BX1558" s="325"/>
      <c r="BY1558" s="325"/>
      <c r="BZ1558" s="325"/>
      <c r="CA1558" s="325"/>
      <c r="CB1558" s="325"/>
      <c r="CC1558" s="325"/>
      <c r="CD1558" s="325"/>
      <c r="CE1558" s="325"/>
      <c r="CF1558" s="325"/>
      <c r="CG1558" s="325"/>
      <c r="CH1558" s="325"/>
    </row>
    <row r="1559" spans="1:86" s="323" customFormat="1" x14ac:dyDescent="0.25">
      <c r="A1559" s="102"/>
      <c r="B1559" s="102"/>
      <c r="C1559" s="102"/>
      <c r="D1559" s="102"/>
      <c r="E1559" s="102"/>
      <c r="F1559" s="102"/>
      <c r="G1559" s="102"/>
      <c r="AH1559" s="324"/>
      <c r="AI1559" s="324"/>
      <c r="AP1559" s="324"/>
      <c r="AQ1559" s="324"/>
      <c r="BD1559" s="324"/>
      <c r="BE1559" s="324"/>
      <c r="BF1559" s="324"/>
      <c r="BG1559" s="324"/>
      <c r="BH1559" s="324"/>
      <c r="BI1559" s="324"/>
      <c r="BJ1559" s="324"/>
      <c r="BK1559" s="324"/>
      <c r="BL1559" s="324"/>
      <c r="BM1559" s="324"/>
      <c r="BN1559" s="324"/>
      <c r="BO1559" s="324"/>
      <c r="BW1559" s="325"/>
      <c r="BX1559" s="325"/>
      <c r="BY1559" s="325"/>
      <c r="BZ1559" s="325"/>
      <c r="CA1559" s="325"/>
      <c r="CB1559" s="325"/>
      <c r="CC1559" s="325"/>
      <c r="CD1559" s="325"/>
      <c r="CE1559" s="325"/>
      <c r="CF1559" s="325"/>
      <c r="CG1559" s="325"/>
      <c r="CH1559" s="325"/>
    </row>
    <row r="1560" spans="1:86" s="323" customFormat="1" x14ac:dyDescent="0.25">
      <c r="A1560" s="102"/>
      <c r="B1560" s="102"/>
      <c r="C1560" s="102"/>
      <c r="D1560" s="102"/>
      <c r="E1560" s="102"/>
      <c r="F1560" s="102"/>
      <c r="G1560" s="102"/>
      <c r="AH1560" s="324"/>
      <c r="AI1560" s="324"/>
      <c r="AP1560" s="324"/>
      <c r="AQ1560" s="324"/>
      <c r="BD1560" s="324"/>
      <c r="BE1560" s="324"/>
      <c r="BF1560" s="324"/>
      <c r="BG1560" s="324"/>
      <c r="BH1560" s="324"/>
      <c r="BI1560" s="324"/>
      <c r="BJ1560" s="324"/>
      <c r="BK1560" s="324"/>
      <c r="BL1560" s="324"/>
      <c r="BM1560" s="324"/>
      <c r="BN1560" s="324"/>
      <c r="BO1560" s="324"/>
      <c r="BW1560" s="325"/>
      <c r="BX1560" s="325"/>
      <c r="BY1560" s="325"/>
      <c r="BZ1560" s="325"/>
      <c r="CA1560" s="325"/>
      <c r="CB1560" s="325"/>
      <c r="CC1560" s="325"/>
      <c r="CD1560" s="325"/>
      <c r="CE1560" s="325"/>
      <c r="CF1560" s="325"/>
      <c r="CG1560" s="325"/>
      <c r="CH1560" s="325"/>
    </row>
    <row r="1561" spans="1:86" s="323" customFormat="1" x14ac:dyDescent="0.25">
      <c r="A1561" s="102"/>
      <c r="B1561" s="102"/>
      <c r="C1561" s="102"/>
      <c r="D1561" s="102"/>
      <c r="E1561" s="102"/>
      <c r="F1561" s="102"/>
      <c r="G1561" s="102"/>
      <c r="AH1561" s="324"/>
      <c r="AI1561" s="324"/>
      <c r="AP1561" s="324"/>
      <c r="AQ1561" s="324"/>
      <c r="BD1561" s="324"/>
      <c r="BE1561" s="324"/>
      <c r="BF1561" s="324"/>
      <c r="BG1561" s="324"/>
      <c r="BH1561" s="324"/>
      <c r="BI1561" s="324"/>
      <c r="BJ1561" s="324"/>
      <c r="BK1561" s="324"/>
      <c r="BL1561" s="324"/>
      <c r="BM1561" s="324"/>
      <c r="BN1561" s="324"/>
      <c r="BO1561" s="324"/>
      <c r="BW1561" s="325"/>
      <c r="BX1561" s="325"/>
      <c r="BY1561" s="325"/>
      <c r="BZ1561" s="325"/>
      <c r="CA1561" s="325"/>
      <c r="CB1561" s="325"/>
      <c r="CC1561" s="325"/>
      <c r="CD1561" s="325"/>
      <c r="CE1561" s="325"/>
      <c r="CF1561" s="325"/>
      <c r="CG1561" s="325"/>
      <c r="CH1561" s="325"/>
    </row>
    <row r="1562" spans="1:86" s="323" customFormat="1" x14ac:dyDescent="0.25">
      <c r="A1562" s="102"/>
      <c r="B1562" s="102"/>
      <c r="C1562" s="102"/>
      <c r="D1562" s="102"/>
      <c r="E1562" s="102"/>
      <c r="F1562" s="102"/>
      <c r="G1562" s="102"/>
      <c r="AH1562" s="324"/>
      <c r="AI1562" s="324"/>
      <c r="AP1562" s="324"/>
      <c r="AQ1562" s="324"/>
      <c r="BD1562" s="324"/>
      <c r="BE1562" s="324"/>
      <c r="BF1562" s="324"/>
      <c r="BG1562" s="324"/>
      <c r="BH1562" s="324"/>
      <c r="BI1562" s="324"/>
      <c r="BJ1562" s="324"/>
      <c r="BK1562" s="324"/>
      <c r="BL1562" s="324"/>
      <c r="BM1562" s="324"/>
      <c r="BN1562" s="324"/>
      <c r="BO1562" s="324"/>
      <c r="BW1562" s="325"/>
      <c r="BX1562" s="325"/>
      <c r="BY1562" s="325"/>
      <c r="BZ1562" s="325"/>
      <c r="CA1562" s="325"/>
      <c r="CB1562" s="325"/>
      <c r="CC1562" s="325"/>
      <c r="CD1562" s="325"/>
      <c r="CE1562" s="325"/>
      <c r="CF1562" s="325"/>
      <c r="CG1562" s="325"/>
      <c r="CH1562" s="325"/>
    </row>
    <row r="1563" spans="1:86" s="323" customFormat="1" x14ac:dyDescent="0.25">
      <c r="A1563" s="102"/>
      <c r="B1563" s="102"/>
      <c r="C1563" s="102"/>
      <c r="D1563" s="102"/>
      <c r="E1563" s="102"/>
      <c r="F1563" s="102"/>
      <c r="G1563" s="102"/>
      <c r="AH1563" s="324"/>
      <c r="AI1563" s="324"/>
      <c r="AP1563" s="324"/>
      <c r="AQ1563" s="324"/>
      <c r="BD1563" s="324"/>
      <c r="BE1563" s="324"/>
      <c r="BF1563" s="324"/>
      <c r="BG1563" s="324"/>
      <c r="BH1563" s="324"/>
      <c r="BI1563" s="324"/>
      <c r="BJ1563" s="324"/>
      <c r="BK1563" s="324"/>
      <c r="BL1563" s="324"/>
      <c r="BM1563" s="324"/>
      <c r="BN1563" s="324"/>
      <c r="BO1563" s="324"/>
      <c r="BW1563" s="325"/>
      <c r="BX1563" s="325"/>
      <c r="BY1563" s="325"/>
      <c r="BZ1563" s="325"/>
      <c r="CA1563" s="325"/>
      <c r="CB1563" s="325"/>
      <c r="CC1563" s="325"/>
      <c r="CD1563" s="325"/>
      <c r="CE1563" s="325"/>
      <c r="CF1563" s="325"/>
      <c r="CG1563" s="325"/>
      <c r="CH1563" s="325"/>
    </row>
    <row r="1564" spans="1:86" s="323" customFormat="1" x14ac:dyDescent="0.25">
      <c r="A1564" s="102"/>
      <c r="B1564" s="102"/>
      <c r="C1564" s="102"/>
      <c r="D1564" s="102"/>
      <c r="E1564" s="102"/>
      <c r="F1564" s="102"/>
      <c r="G1564" s="102"/>
      <c r="AH1564" s="324"/>
      <c r="AI1564" s="324"/>
      <c r="AP1564" s="324"/>
      <c r="AQ1564" s="324"/>
      <c r="BD1564" s="324"/>
      <c r="BE1564" s="324"/>
      <c r="BF1564" s="324"/>
      <c r="BG1564" s="324"/>
      <c r="BH1564" s="324"/>
      <c r="BI1564" s="324"/>
      <c r="BJ1564" s="324"/>
      <c r="BK1564" s="324"/>
      <c r="BL1564" s="324"/>
      <c r="BM1564" s="324"/>
      <c r="BN1564" s="324"/>
      <c r="BO1564" s="324"/>
      <c r="BW1564" s="325"/>
      <c r="BX1564" s="325"/>
      <c r="BY1564" s="325"/>
      <c r="BZ1564" s="325"/>
      <c r="CA1564" s="325"/>
      <c r="CB1564" s="325"/>
      <c r="CC1564" s="325"/>
      <c r="CD1564" s="325"/>
      <c r="CE1564" s="325"/>
      <c r="CF1564" s="325"/>
      <c r="CG1564" s="325"/>
      <c r="CH1564" s="325"/>
    </row>
    <row r="1565" spans="1:86" s="323" customFormat="1" x14ac:dyDescent="0.25">
      <c r="A1565" s="102"/>
      <c r="B1565" s="102"/>
      <c r="C1565" s="102"/>
      <c r="D1565" s="102"/>
      <c r="E1565" s="102"/>
      <c r="F1565" s="102"/>
      <c r="G1565" s="102"/>
      <c r="AH1565" s="324"/>
      <c r="AI1565" s="324"/>
      <c r="AP1565" s="324"/>
      <c r="AQ1565" s="324"/>
      <c r="BD1565" s="324"/>
      <c r="BE1565" s="324"/>
      <c r="BF1565" s="324"/>
      <c r="BG1565" s="324"/>
      <c r="BH1565" s="324"/>
      <c r="BI1565" s="324"/>
      <c r="BJ1565" s="324"/>
      <c r="BK1565" s="324"/>
      <c r="BL1565" s="324"/>
      <c r="BM1565" s="324"/>
      <c r="BN1565" s="324"/>
      <c r="BO1565" s="324"/>
      <c r="BW1565" s="325"/>
      <c r="BX1565" s="325"/>
      <c r="BY1565" s="325"/>
      <c r="BZ1565" s="325"/>
      <c r="CA1565" s="325"/>
      <c r="CB1565" s="325"/>
      <c r="CC1565" s="325"/>
      <c r="CD1565" s="325"/>
      <c r="CE1565" s="325"/>
      <c r="CF1565" s="325"/>
      <c r="CG1565" s="325"/>
      <c r="CH1565" s="325"/>
    </row>
    <row r="1566" spans="1:86" s="323" customFormat="1" x14ac:dyDescent="0.25">
      <c r="A1566" s="102"/>
      <c r="B1566" s="102"/>
      <c r="C1566" s="102"/>
      <c r="D1566" s="102"/>
      <c r="E1566" s="102"/>
      <c r="F1566" s="102"/>
      <c r="G1566" s="102"/>
      <c r="AH1566" s="324"/>
      <c r="AI1566" s="324"/>
      <c r="AP1566" s="324"/>
      <c r="AQ1566" s="324"/>
      <c r="BD1566" s="324"/>
      <c r="BE1566" s="324"/>
      <c r="BF1566" s="324"/>
      <c r="BG1566" s="324"/>
      <c r="BH1566" s="324"/>
      <c r="BI1566" s="324"/>
      <c r="BJ1566" s="324"/>
      <c r="BK1566" s="324"/>
      <c r="BL1566" s="324"/>
      <c r="BM1566" s="324"/>
      <c r="BN1566" s="324"/>
      <c r="BO1566" s="324"/>
      <c r="BW1566" s="325"/>
      <c r="BX1566" s="325"/>
      <c r="BY1566" s="325"/>
      <c r="BZ1566" s="325"/>
      <c r="CA1566" s="325"/>
      <c r="CB1566" s="325"/>
      <c r="CC1566" s="325"/>
      <c r="CD1566" s="325"/>
      <c r="CE1566" s="325"/>
      <c r="CF1566" s="325"/>
      <c r="CG1566" s="325"/>
      <c r="CH1566" s="325"/>
    </row>
    <row r="1567" spans="1:86" s="323" customFormat="1" x14ac:dyDescent="0.25">
      <c r="A1567" s="102"/>
      <c r="B1567" s="102"/>
      <c r="C1567" s="102"/>
      <c r="D1567" s="102"/>
      <c r="E1567" s="102"/>
      <c r="F1567" s="102"/>
      <c r="G1567" s="102"/>
      <c r="AH1567" s="324"/>
      <c r="AI1567" s="324"/>
      <c r="AP1567" s="324"/>
      <c r="AQ1567" s="324"/>
      <c r="BD1567" s="324"/>
      <c r="BE1567" s="324"/>
      <c r="BF1567" s="324"/>
      <c r="BG1567" s="324"/>
      <c r="BH1567" s="324"/>
      <c r="BI1567" s="324"/>
      <c r="BJ1567" s="324"/>
      <c r="BK1567" s="324"/>
      <c r="BL1567" s="324"/>
      <c r="BM1567" s="324"/>
      <c r="BN1567" s="324"/>
      <c r="BO1567" s="324"/>
      <c r="BW1567" s="325"/>
      <c r="BX1567" s="325"/>
      <c r="BY1567" s="325"/>
      <c r="BZ1567" s="325"/>
      <c r="CA1567" s="325"/>
      <c r="CB1567" s="325"/>
      <c r="CC1567" s="325"/>
      <c r="CD1567" s="325"/>
      <c r="CE1567" s="325"/>
      <c r="CF1567" s="325"/>
      <c r="CG1567" s="325"/>
      <c r="CH1567" s="325"/>
    </row>
    <row r="1568" spans="1:86" s="323" customFormat="1" x14ac:dyDescent="0.25">
      <c r="A1568" s="102"/>
      <c r="B1568" s="102"/>
      <c r="C1568" s="102"/>
      <c r="D1568" s="102"/>
      <c r="E1568" s="102"/>
      <c r="F1568" s="102"/>
      <c r="G1568" s="102"/>
      <c r="AH1568" s="324"/>
      <c r="AI1568" s="324"/>
      <c r="AP1568" s="324"/>
      <c r="AQ1568" s="324"/>
      <c r="BD1568" s="324"/>
      <c r="BE1568" s="324"/>
      <c r="BF1568" s="324"/>
      <c r="BG1568" s="324"/>
      <c r="BH1568" s="324"/>
      <c r="BI1568" s="324"/>
      <c r="BJ1568" s="324"/>
      <c r="BK1568" s="324"/>
      <c r="BL1568" s="324"/>
      <c r="BM1568" s="324"/>
      <c r="BN1568" s="324"/>
      <c r="BO1568" s="324"/>
      <c r="BW1568" s="325"/>
      <c r="BX1568" s="325"/>
      <c r="BY1568" s="325"/>
      <c r="BZ1568" s="325"/>
      <c r="CA1568" s="325"/>
      <c r="CB1568" s="325"/>
      <c r="CC1568" s="325"/>
      <c r="CD1568" s="325"/>
      <c r="CE1568" s="325"/>
      <c r="CF1568" s="325"/>
      <c r="CG1568" s="325"/>
      <c r="CH1568" s="325"/>
    </row>
    <row r="1569" spans="1:86" s="323" customFormat="1" x14ac:dyDescent="0.25">
      <c r="A1569" s="102"/>
      <c r="B1569" s="102"/>
      <c r="C1569" s="102"/>
      <c r="D1569" s="102"/>
      <c r="E1569" s="102"/>
      <c r="F1569" s="102"/>
      <c r="G1569" s="102"/>
      <c r="AH1569" s="324"/>
      <c r="AI1569" s="324"/>
      <c r="AP1569" s="324"/>
      <c r="AQ1569" s="324"/>
      <c r="BD1569" s="324"/>
      <c r="BE1569" s="324"/>
      <c r="BF1569" s="324"/>
      <c r="BG1569" s="324"/>
      <c r="BH1569" s="324"/>
      <c r="BI1569" s="324"/>
      <c r="BJ1569" s="324"/>
      <c r="BK1569" s="324"/>
      <c r="BL1569" s="324"/>
      <c r="BM1569" s="324"/>
      <c r="BN1569" s="324"/>
      <c r="BO1569" s="324"/>
      <c r="BW1569" s="325"/>
      <c r="BX1569" s="325"/>
      <c r="BY1569" s="325"/>
      <c r="BZ1569" s="325"/>
      <c r="CA1569" s="325"/>
      <c r="CB1569" s="325"/>
      <c r="CC1569" s="325"/>
      <c r="CD1569" s="325"/>
      <c r="CE1569" s="325"/>
      <c r="CF1569" s="325"/>
      <c r="CG1569" s="325"/>
      <c r="CH1569" s="325"/>
    </row>
    <row r="1570" spans="1:86" s="323" customFormat="1" x14ac:dyDescent="0.25">
      <c r="A1570" s="102"/>
      <c r="B1570" s="102"/>
      <c r="C1570" s="102"/>
      <c r="D1570" s="102"/>
      <c r="E1570" s="102"/>
      <c r="F1570" s="102"/>
      <c r="G1570" s="102"/>
      <c r="AH1570" s="324"/>
      <c r="AI1570" s="324"/>
      <c r="AP1570" s="324"/>
      <c r="AQ1570" s="324"/>
      <c r="BD1570" s="324"/>
      <c r="BE1570" s="324"/>
      <c r="BF1570" s="324"/>
      <c r="BG1570" s="324"/>
      <c r="BH1570" s="324"/>
      <c r="BI1570" s="324"/>
      <c r="BJ1570" s="324"/>
      <c r="BK1570" s="324"/>
      <c r="BL1570" s="324"/>
      <c r="BM1570" s="324"/>
      <c r="BN1570" s="324"/>
      <c r="BO1570" s="324"/>
      <c r="BW1570" s="325"/>
      <c r="BX1570" s="325"/>
      <c r="BY1570" s="325"/>
      <c r="BZ1570" s="325"/>
      <c r="CA1570" s="325"/>
      <c r="CB1570" s="325"/>
      <c r="CC1570" s="325"/>
      <c r="CD1570" s="325"/>
      <c r="CE1570" s="325"/>
      <c r="CF1570" s="325"/>
      <c r="CG1570" s="325"/>
      <c r="CH1570" s="325"/>
    </row>
    <row r="1571" spans="1:86" s="323" customFormat="1" x14ac:dyDescent="0.25">
      <c r="A1571" s="102"/>
      <c r="B1571" s="102"/>
      <c r="C1571" s="102"/>
      <c r="D1571" s="102"/>
      <c r="E1571" s="102"/>
      <c r="F1571" s="102"/>
      <c r="G1571" s="102"/>
      <c r="AH1571" s="324"/>
      <c r="AI1571" s="324"/>
      <c r="AP1571" s="324"/>
      <c r="AQ1571" s="324"/>
      <c r="BD1571" s="324"/>
      <c r="BE1571" s="324"/>
      <c r="BF1571" s="324"/>
      <c r="BG1571" s="324"/>
      <c r="BH1571" s="324"/>
      <c r="BI1571" s="324"/>
      <c r="BJ1571" s="324"/>
      <c r="BK1571" s="324"/>
      <c r="BL1571" s="324"/>
      <c r="BM1571" s="324"/>
      <c r="BN1571" s="324"/>
      <c r="BO1571" s="324"/>
      <c r="BW1571" s="325"/>
      <c r="BX1571" s="325"/>
      <c r="BY1571" s="325"/>
      <c r="BZ1571" s="325"/>
      <c r="CA1571" s="325"/>
      <c r="CB1571" s="325"/>
      <c r="CC1571" s="325"/>
      <c r="CD1571" s="325"/>
      <c r="CE1571" s="325"/>
      <c r="CF1571" s="325"/>
      <c r="CG1571" s="325"/>
      <c r="CH1571" s="325"/>
    </row>
    <row r="1572" spans="1:86" s="323" customFormat="1" x14ac:dyDescent="0.25">
      <c r="A1572" s="102"/>
      <c r="B1572" s="102"/>
      <c r="C1572" s="102"/>
      <c r="D1572" s="102"/>
      <c r="E1572" s="102"/>
      <c r="F1572" s="102"/>
      <c r="G1572" s="102"/>
      <c r="AH1572" s="324"/>
      <c r="AI1572" s="324"/>
      <c r="AP1572" s="324"/>
      <c r="AQ1572" s="324"/>
      <c r="BD1572" s="324"/>
      <c r="BE1572" s="324"/>
      <c r="BF1572" s="324"/>
      <c r="BG1572" s="324"/>
      <c r="BH1572" s="324"/>
      <c r="BI1572" s="324"/>
      <c r="BJ1572" s="324"/>
      <c r="BK1572" s="324"/>
      <c r="BL1572" s="324"/>
      <c r="BM1572" s="324"/>
      <c r="BN1572" s="324"/>
      <c r="BO1572" s="324"/>
      <c r="BW1572" s="325"/>
      <c r="BX1572" s="325"/>
      <c r="BY1572" s="325"/>
      <c r="BZ1572" s="325"/>
      <c r="CA1572" s="325"/>
      <c r="CB1572" s="325"/>
      <c r="CC1572" s="325"/>
      <c r="CD1572" s="325"/>
      <c r="CE1572" s="325"/>
      <c r="CF1572" s="325"/>
      <c r="CG1572" s="325"/>
      <c r="CH1572" s="325"/>
    </row>
    <row r="1573" spans="1:86" s="323" customFormat="1" x14ac:dyDescent="0.25">
      <c r="A1573" s="102"/>
      <c r="B1573" s="102"/>
      <c r="C1573" s="102"/>
      <c r="D1573" s="102"/>
      <c r="E1573" s="102"/>
      <c r="F1573" s="102"/>
      <c r="G1573" s="102"/>
      <c r="AH1573" s="324"/>
      <c r="AI1573" s="324"/>
      <c r="AP1573" s="324"/>
      <c r="AQ1573" s="324"/>
      <c r="BD1573" s="324"/>
      <c r="BE1573" s="324"/>
      <c r="BF1573" s="324"/>
      <c r="BG1573" s="324"/>
      <c r="BH1573" s="324"/>
      <c r="BI1573" s="324"/>
      <c r="BJ1573" s="324"/>
      <c r="BK1573" s="324"/>
      <c r="BL1573" s="324"/>
      <c r="BM1573" s="324"/>
      <c r="BN1573" s="324"/>
      <c r="BO1573" s="324"/>
      <c r="BW1573" s="325"/>
      <c r="BX1573" s="325"/>
      <c r="BY1573" s="325"/>
      <c r="BZ1573" s="325"/>
      <c r="CA1573" s="325"/>
      <c r="CB1573" s="325"/>
      <c r="CC1573" s="325"/>
      <c r="CD1573" s="325"/>
      <c r="CE1573" s="325"/>
      <c r="CF1573" s="325"/>
      <c r="CG1573" s="325"/>
      <c r="CH1573" s="325"/>
    </row>
    <row r="1574" spans="1:86" s="323" customFormat="1" x14ac:dyDescent="0.25">
      <c r="A1574" s="102"/>
      <c r="B1574" s="102"/>
      <c r="C1574" s="102"/>
      <c r="D1574" s="102"/>
      <c r="E1574" s="102"/>
      <c r="F1574" s="102"/>
      <c r="G1574" s="102"/>
      <c r="AH1574" s="324"/>
      <c r="AI1574" s="324"/>
      <c r="AP1574" s="324"/>
      <c r="AQ1574" s="324"/>
      <c r="BD1574" s="324"/>
      <c r="BE1574" s="324"/>
      <c r="BF1574" s="324"/>
      <c r="BG1574" s="324"/>
      <c r="BH1574" s="324"/>
      <c r="BI1574" s="324"/>
      <c r="BJ1574" s="324"/>
      <c r="BK1574" s="324"/>
      <c r="BL1574" s="324"/>
      <c r="BM1574" s="324"/>
      <c r="BN1574" s="324"/>
      <c r="BO1574" s="324"/>
      <c r="BW1574" s="325"/>
      <c r="BX1574" s="325"/>
      <c r="BY1574" s="325"/>
      <c r="BZ1574" s="325"/>
      <c r="CA1574" s="325"/>
      <c r="CB1574" s="325"/>
      <c r="CC1574" s="325"/>
      <c r="CD1574" s="325"/>
      <c r="CE1574" s="325"/>
      <c r="CF1574" s="325"/>
      <c r="CG1574" s="325"/>
      <c r="CH1574" s="325"/>
    </row>
    <row r="1575" spans="1:86" s="323" customFormat="1" x14ac:dyDescent="0.25">
      <c r="A1575" s="102"/>
      <c r="B1575" s="102"/>
      <c r="C1575" s="102"/>
      <c r="D1575" s="102"/>
      <c r="E1575" s="102"/>
      <c r="F1575" s="102"/>
      <c r="G1575" s="102"/>
      <c r="AH1575" s="324"/>
      <c r="AI1575" s="324"/>
      <c r="AP1575" s="324"/>
      <c r="AQ1575" s="324"/>
      <c r="BD1575" s="324"/>
      <c r="BE1575" s="324"/>
      <c r="BF1575" s="324"/>
      <c r="BG1575" s="324"/>
      <c r="BH1575" s="324"/>
      <c r="BI1575" s="324"/>
      <c r="BJ1575" s="324"/>
      <c r="BK1575" s="324"/>
      <c r="BL1575" s="324"/>
      <c r="BM1575" s="324"/>
      <c r="BN1575" s="324"/>
      <c r="BO1575" s="324"/>
      <c r="BW1575" s="325"/>
      <c r="BX1575" s="325"/>
      <c r="BY1575" s="325"/>
      <c r="BZ1575" s="325"/>
      <c r="CA1575" s="325"/>
      <c r="CB1575" s="325"/>
      <c r="CC1575" s="325"/>
      <c r="CD1575" s="325"/>
      <c r="CE1575" s="325"/>
      <c r="CF1575" s="325"/>
      <c r="CG1575" s="325"/>
      <c r="CH1575" s="325"/>
    </row>
    <row r="1576" spans="1:86" s="323" customFormat="1" x14ac:dyDescent="0.25">
      <c r="A1576" s="102"/>
      <c r="B1576" s="102"/>
      <c r="C1576" s="102"/>
      <c r="D1576" s="102"/>
      <c r="E1576" s="102"/>
      <c r="F1576" s="102"/>
      <c r="G1576" s="102"/>
      <c r="AH1576" s="324"/>
      <c r="AI1576" s="324"/>
      <c r="AP1576" s="324"/>
      <c r="AQ1576" s="324"/>
      <c r="BD1576" s="324"/>
      <c r="BE1576" s="324"/>
      <c r="BF1576" s="324"/>
      <c r="BG1576" s="324"/>
      <c r="BH1576" s="324"/>
      <c r="BI1576" s="324"/>
      <c r="BJ1576" s="324"/>
      <c r="BK1576" s="324"/>
      <c r="BL1576" s="324"/>
      <c r="BM1576" s="324"/>
      <c r="BN1576" s="324"/>
      <c r="BO1576" s="324"/>
      <c r="BW1576" s="325"/>
      <c r="BX1576" s="325"/>
      <c r="BY1576" s="325"/>
      <c r="BZ1576" s="325"/>
      <c r="CA1576" s="325"/>
      <c r="CB1576" s="325"/>
      <c r="CC1576" s="325"/>
      <c r="CD1576" s="325"/>
      <c r="CE1576" s="325"/>
      <c r="CF1576" s="325"/>
      <c r="CG1576" s="325"/>
      <c r="CH1576" s="325"/>
    </row>
    <row r="1577" spans="1:86" s="323" customFormat="1" x14ac:dyDescent="0.25">
      <c r="A1577" s="102"/>
      <c r="B1577" s="102"/>
      <c r="C1577" s="102"/>
      <c r="D1577" s="102"/>
      <c r="E1577" s="102"/>
      <c r="F1577" s="102"/>
      <c r="G1577" s="102"/>
      <c r="AH1577" s="324"/>
      <c r="AI1577" s="324"/>
      <c r="AP1577" s="324"/>
      <c r="AQ1577" s="324"/>
      <c r="BD1577" s="324"/>
      <c r="BE1577" s="324"/>
      <c r="BF1577" s="324"/>
      <c r="BG1577" s="324"/>
      <c r="BH1577" s="324"/>
      <c r="BI1577" s="324"/>
      <c r="BJ1577" s="324"/>
      <c r="BK1577" s="324"/>
      <c r="BL1577" s="324"/>
      <c r="BM1577" s="324"/>
      <c r="BN1577" s="324"/>
      <c r="BO1577" s="324"/>
      <c r="BW1577" s="325"/>
      <c r="BX1577" s="325"/>
      <c r="BY1577" s="325"/>
      <c r="BZ1577" s="325"/>
      <c r="CA1577" s="325"/>
      <c r="CB1577" s="325"/>
      <c r="CC1577" s="325"/>
      <c r="CD1577" s="325"/>
      <c r="CE1577" s="325"/>
      <c r="CF1577" s="325"/>
      <c r="CG1577" s="325"/>
      <c r="CH1577" s="325"/>
    </row>
    <row r="1578" spans="1:86" s="323" customFormat="1" x14ac:dyDescent="0.25">
      <c r="A1578" s="102"/>
      <c r="B1578" s="102"/>
      <c r="C1578" s="102"/>
      <c r="D1578" s="102"/>
      <c r="E1578" s="102"/>
      <c r="F1578" s="102"/>
      <c r="G1578" s="102"/>
      <c r="AH1578" s="324"/>
      <c r="AI1578" s="324"/>
      <c r="AP1578" s="324"/>
      <c r="AQ1578" s="324"/>
      <c r="BD1578" s="324"/>
      <c r="BE1578" s="324"/>
      <c r="BF1578" s="324"/>
      <c r="BG1578" s="324"/>
      <c r="BH1578" s="324"/>
      <c r="BI1578" s="324"/>
      <c r="BJ1578" s="324"/>
      <c r="BK1578" s="324"/>
      <c r="BL1578" s="324"/>
      <c r="BM1578" s="324"/>
      <c r="BN1578" s="324"/>
      <c r="BO1578" s="324"/>
      <c r="BW1578" s="325"/>
      <c r="BX1578" s="325"/>
      <c r="BY1578" s="325"/>
      <c r="BZ1578" s="325"/>
      <c r="CA1578" s="325"/>
      <c r="CB1578" s="325"/>
      <c r="CC1578" s="325"/>
      <c r="CD1578" s="325"/>
      <c r="CE1578" s="325"/>
      <c r="CF1578" s="325"/>
      <c r="CG1578" s="325"/>
      <c r="CH1578" s="325"/>
    </row>
    <row r="1579" spans="1:86" s="323" customFormat="1" x14ac:dyDescent="0.25">
      <c r="A1579" s="102"/>
      <c r="B1579" s="102"/>
      <c r="C1579" s="102"/>
      <c r="D1579" s="102"/>
      <c r="E1579" s="102"/>
      <c r="F1579" s="102"/>
      <c r="G1579" s="102"/>
      <c r="AH1579" s="324"/>
      <c r="AI1579" s="324"/>
      <c r="AP1579" s="324"/>
      <c r="AQ1579" s="324"/>
      <c r="BD1579" s="324"/>
      <c r="BE1579" s="324"/>
      <c r="BF1579" s="324"/>
      <c r="BG1579" s="324"/>
      <c r="BH1579" s="324"/>
      <c r="BI1579" s="324"/>
      <c r="BJ1579" s="324"/>
      <c r="BK1579" s="324"/>
      <c r="BL1579" s="324"/>
      <c r="BM1579" s="324"/>
      <c r="BN1579" s="324"/>
      <c r="BO1579" s="324"/>
      <c r="BW1579" s="325"/>
      <c r="BX1579" s="325"/>
      <c r="BY1579" s="325"/>
      <c r="BZ1579" s="325"/>
      <c r="CA1579" s="325"/>
      <c r="CB1579" s="325"/>
      <c r="CC1579" s="325"/>
      <c r="CD1579" s="325"/>
      <c r="CE1579" s="325"/>
      <c r="CF1579" s="325"/>
      <c r="CG1579" s="325"/>
      <c r="CH1579" s="325"/>
    </row>
    <row r="1580" spans="1:86" s="323" customFormat="1" x14ac:dyDescent="0.25">
      <c r="A1580" s="102"/>
      <c r="B1580" s="102"/>
      <c r="C1580" s="102"/>
      <c r="D1580" s="102"/>
      <c r="E1580" s="102"/>
      <c r="F1580" s="102"/>
      <c r="G1580" s="102"/>
      <c r="AH1580" s="324"/>
      <c r="AI1580" s="324"/>
      <c r="AP1580" s="324"/>
      <c r="AQ1580" s="324"/>
      <c r="BD1580" s="324"/>
      <c r="BE1580" s="324"/>
      <c r="BF1580" s="324"/>
      <c r="BG1580" s="324"/>
      <c r="BH1580" s="324"/>
      <c r="BI1580" s="324"/>
      <c r="BJ1580" s="324"/>
      <c r="BK1580" s="324"/>
      <c r="BL1580" s="324"/>
      <c r="BM1580" s="324"/>
      <c r="BN1580" s="324"/>
      <c r="BO1580" s="324"/>
      <c r="BW1580" s="325"/>
      <c r="BX1580" s="325"/>
      <c r="BY1580" s="325"/>
      <c r="BZ1580" s="325"/>
      <c r="CA1580" s="325"/>
      <c r="CB1580" s="325"/>
      <c r="CC1580" s="325"/>
      <c r="CD1580" s="325"/>
      <c r="CE1580" s="325"/>
      <c r="CF1580" s="325"/>
      <c r="CG1580" s="325"/>
      <c r="CH1580" s="325"/>
    </row>
    <row r="1581" spans="1:86" s="323" customFormat="1" x14ac:dyDescent="0.25">
      <c r="A1581" s="102"/>
      <c r="B1581" s="102"/>
      <c r="C1581" s="102"/>
      <c r="D1581" s="102"/>
      <c r="E1581" s="102"/>
      <c r="F1581" s="102"/>
      <c r="G1581" s="102"/>
      <c r="AH1581" s="324"/>
      <c r="AI1581" s="324"/>
      <c r="AP1581" s="324"/>
      <c r="AQ1581" s="324"/>
      <c r="BD1581" s="324"/>
      <c r="BE1581" s="324"/>
      <c r="BF1581" s="324"/>
      <c r="BG1581" s="324"/>
      <c r="BH1581" s="324"/>
      <c r="BI1581" s="324"/>
      <c r="BJ1581" s="324"/>
      <c r="BK1581" s="324"/>
      <c r="BL1581" s="324"/>
      <c r="BM1581" s="324"/>
      <c r="BN1581" s="324"/>
      <c r="BO1581" s="324"/>
      <c r="BW1581" s="325"/>
      <c r="BX1581" s="325"/>
      <c r="BY1581" s="325"/>
      <c r="BZ1581" s="325"/>
      <c r="CA1581" s="325"/>
      <c r="CB1581" s="325"/>
      <c r="CC1581" s="325"/>
      <c r="CD1581" s="325"/>
      <c r="CE1581" s="325"/>
      <c r="CF1581" s="325"/>
      <c r="CG1581" s="325"/>
      <c r="CH1581" s="325"/>
    </row>
    <row r="1582" spans="1:86" s="323" customFormat="1" x14ac:dyDescent="0.25">
      <c r="A1582" s="102"/>
      <c r="B1582" s="102"/>
      <c r="C1582" s="102"/>
      <c r="D1582" s="102"/>
      <c r="E1582" s="102"/>
      <c r="F1582" s="102"/>
      <c r="G1582" s="102"/>
      <c r="AH1582" s="324"/>
      <c r="AI1582" s="324"/>
      <c r="AP1582" s="324"/>
      <c r="AQ1582" s="324"/>
      <c r="BD1582" s="324"/>
      <c r="BE1582" s="324"/>
      <c r="BF1582" s="324"/>
      <c r="BG1582" s="324"/>
      <c r="BH1582" s="324"/>
      <c r="BI1582" s="324"/>
      <c r="BJ1582" s="324"/>
      <c r="BK1582" s="324"/>
      <c r="BL1582" s="324"/>
      <c r="BM1582" s="324"/>
      <c r="BN1582" s="324"/>
      <c r="BO1582" s="324"/>
      <c r="BW1582" s="325"/>
      <c r="BX1582" s="325"/>
      <c r="BY1582" s="325"/>
      <c r="BZ1582" s="325"/>
      <c r="CA1582" s="325"/>
      <c r="CB1582" s="325"/>
      <c r="CC1582" s="325"/>
      <c r="CD1582" s="325"/>
      <c r="CE1582" s="325"/>
      <c r="CF1582" s="325"/>
      <c r="CG1582" s="325"/>
      <c r="CH1582" s="325"/>
    </row>
    <row r="1583" spans="1:86" s="323" customFormat="1" x14ac:dyDescent="0.25">
      <c r="A1583" s="102"/>
      <c r="B1583" s="102"/>
      <c r="C1583" s="102"/>
      <c r="D1583" s="102"/>
      <c r="E1583" s="102"/>
      <c r="F1583" s="102"/>
      <c r="G1583" s="102"/>
      <c r="AH1583" s="324"/>
      <c r="AI1583" s="324"/>
      <c r="AP1583" s="324"/>
      <c r="AQ1583" s="324"/>
      <c r="BD1583" s="324"/>
      <c r="BE1583" s="324"/>
      <c r="BF1583" s="324"/>
      <c r="BG1583" s="324"/>
      <c r="BH1583" s="324"/>
      <c r="BI1583" s="324"/>
      <c r="BJ1583" s="324"/>
      <c r="BK1583" s="324"/>
      <c r="BL1583" s="324"/>
      <c r="BM1583" s="324"/>
      <c r="BN1583" s="324"/>
      <c r="BO1583" s="324"/>
      <c r="BW1583" s="325"/>
      <c r="BX1583" s="325"/>
      <c r="BY1583" s="325"/>
      <c r="BZ1583" s="325"/>
      <c r="CA1583" s="325"/>
      <c r="CB1583" s="325"/>
      <c r="CC1583" s="325"/>
      <c r="CD1583" s="325"/>
      <c r="CE1583" s="325"/>
      <c r="CF1583" s="325"/>
      <c r="CG1583" s="325"/>
      <c r="CH1583" s="325"/>
    </row>
    <row r="1584" spans="1:86" s="323" customFormat="1" x14ac:dyDescent="0.25">
      <c r="A1584" s="102"/>
      <c r="B1584" s="102"/>
      <c r="C1584" s="102"/>
      <c r="D1584" s="102"/>
      <c r="E1584" s="102"/>
      <c r="F1584" s="102"/>
      <c r="G1584" s="102"/>
      <c r="AH1584" s="324"/>
      <c r="AI1584" s="324"/>
      <c r="AP1584" s="324"/>
      <c r="AQ1584" s="324"/>
      <c r="BD1584" s="324"/>
      <c r="BE1584" s="324"/>
      <c r="BF1584" s="324"/>
      <c r="BG1584" s="324"/>
      <c r="BH1584" s="324"/>
      <c r="BI1584" s="324"/>
      <c r="BJ1584" s="324"/>
      <c r="BK1584" s="324"/>
      <c r="BL1584" s="324"/>
      <c r="BM1584" s="324"/>
      <c r="BN1584" s="324"/>
      <c r="BO1584" s="324"/>
      <c r="BW1584" s="325"/>
      <c r="BX1584" s="325"/>
      <c r="BY1584" s="325"/>
      <c r="BZ1584" s="325"/>
      <c r="CA1584" s="325"/>
      <c r="CB1584" s="325"/>
      <c r="CC1584" s="325"/>
      <c r="CD1584" s="325"/>
      <c r="CE1584" s="325"/>
      <c r="CF1584" s="325"/>
      <c r="CG1584" s="325"/>
      <c r="CH1584" s="325"/>
    </row>
    <row r="1585" spans="1:86" s="323" customFormat="1" x14ac:dyDescent="0.25">
      <c r="A1585" s="102"/>
      <c r="B1585" s="102"/>
      <c r="C1585" s="102"/>
      <c r="D1585" s="102"/>
      <c r="E1585" s="102"/>
      <c r="F1585" s="102"/>
      <c r="G1585" s="102"/>
      <c r="AH1585" s="324"/>
      <c r="AI1585" s="324"/>
      <c r="AP1585" s="324"/>
      <c r="AQ1585" s="324"/>
      <c r="BD1585" s="324"/>
      <c r="BE1585" s="324"/>
      <c r="BF1585" s="324"/>
      <c r="BG1585" s="324"/>
      <c r="BH1585" s="324"/>
      <c r="BI1585" s="324"/>
      <c r="BJ1585" s="324"/>
      <c r="BK1585" s="324"/>
      <c r="BL1585" s="324"/>
      <c r="BM1585" s="324"/>
      <c r="BN1585" s="324"/>
      <c r="BO1585" s="324"/>
      <c r="BW1585" s="325"/>
      <c r="BX1585" s="325"/>
      <c r="BY1585" s="325"/>
      <c r="BZ1585" s="325"/>
      <c r="CA1585" s="325"/>
      <c r="CB1585" s="325"/>
      <c r="CC1585" s="325"/>
      <c r="CD1585" s="325"/>
      <c r="CE1585" s="325"/>
      <c r="CF1585" s="325"/>
      <c r="CG1585" s="325"/>
      <c r="CH1585" s="325"/>
    </row>
    <row r="1586" spans="1:86" s="323" customFormat="1" x14ac:dyDescent="0.25">
      <c r="A1586" s="102"/>
      <c r="B1586" s="102"/>
      <c r="C1586" s="102"/>
      <c r="D1586" s="102"/>
      <c r="E1586" s="102"/>
      <c r="F1586" s="102"/>
      <c r="G1586" s="102"/>
      <c r="AH1586" s="324"/>
      <c r="AI1586" s="324"/>
      <c r="AP1586" s="324"/>
      <c r="AQ1586" s="324"/>
      <c r="BD1586" s="324"/>
      <c r="BE1586" s="324"/>
      <c r="BF1586" s="324"/>
      <c r="BG1586" s="324"/>
      <c r="BH1586" s="324"/>
      <c r="BI1586" s="324"/>
      <c r="BJ1586" s="324"/>
      <c r="BK1586" s="324"/>
      <c r="BL1586" s="324"/>
      <c r="BM1586" s="324"/>
      <c r="BN1586" s="324"/>
      <c r="BO1586" s="324"/>
      <c r="BW1586" s="325"/>
      <c r="BX1586" s="325"/>
      <c r="BY1586" s="325"/>
      <c r="BZ1586" s="325"/>
      <c r="CA1586" s="325"/>
      <c r="CB1586" s="325"/>
      <c r="CC1586" s="325"/>
      <c r="CD1586" s="325"/>
      <c r="CE1586" s="325"/>
      <c r="CF1586" s="325"/>
      <c r="CG1586" s="325"/>
      <c r="CH1586" s="325"/>
    </row>
    <row r="1587" spans="1:86" s="323" customFormat="1" x14ac:dyDescent="0.25">
      <c r="A1587" s="102"/>
      <c r="B1587" s="102"/>
      <c r="C1587" s="102"/>
      <c r="D1587" s="102"/>
      <c r="E1587" s="102"/>
      <c r="F1587" s="102"/>
      <c r="G1587" s="102"/>
      <c r="AH1587" s="324"/>
      <c r="AI1587" s="324"/>
      <c r="AP1587" s="324"/>
      <c r="AQ1587" s="324"/>
      <c r="BD1587" s="324"/>
      <c r="BE1587" s="324"/>
      <c r="BF1587" s="324"/>
      <c r="BG1587" s="324"/>
      <c r="BH1587" s="324"/>
      <c r="BI1587" s="324"/>
      <c r="BJ1587" s="324"/>
      <c r="BK1587" s="324"/>
      <c r="BL1587" s="324"/>
      <c r="BM1587" s="324"/>
      <c r="BN1587" s="324"/>
      <c r="BO1587" s="324"/>
      <c r="BW1587" s="325"/>
      <c r="BX1587" s="325"/>
      <c r="BY1587" s="325"/>
      <c r="BZ1587" s="325"/>
      <c r="CA1587" s="325"/>
      <c r="CB1587" s="325"/>
      <c r="CC1587" s="325"/>
      <c r="CD1587" s="325"/>
      <c r="CE1587" s="325"/>
      <c r="CF1587" s="325"/>
      <c r="CG1587" s="325"/>
      <c r="CH1587" s="325"/>
    </row>
    <row r="1588" spans="1:86" s="323" customFormat="1" x14ac:dyDescent="0.25">
      <c r="A1588" s="102"/>
      <c r="B1588" s="102"/>
      <c r="C1588" s="102"/>
      <c r="D1588" s="102"/>
      <c r="E1588" s="102"/>
      <c r="F1588" s="102"/>
      <c r="G1588" s="102"/>
      <c r="AH1588" s="324"/>
      <c r="AI1588" s="324"/>
      <c r="AP1588" s="324"/>
      <c r="AQ1588" s="324"/>
      <c r="BD1588" s="324"/>
      <c r="BE1588" s="324"/>
      <c r="BF1588" s="324"/>
      <c r="BG1588" s="324"/>
      <c r="BH1588" s="324"/>
      <c r="BI1588" s="324"/>
      <c r="BJ1588" s="324"/>
      <c r="BK1588" s="324"/>
      <c r="BL1588" s="324"/>
      <c r="BM1588" s="324"/>
      <c r="BN1588" s="324"/>
      <c r="BO1588" s="324"/>
      <c r="BW1588" s="325"/>
      <c r="BX1588" s="325"/>
      <c r="BY1588" s="325"/>
      <c r="BZ1588" s="325"/>
      <c r="CA1588" s="325"/>
      <c r="CB1588" s="325"/>
      <c r="CC1588" s="325"/>
      <c r="CD1588" s="325"/>
      <c r="CE1588" s="325"/>
      <c r="CF1588" s="325"/>
      <c r="CG1588" s="325"/>
      <c r="CH1588" s="325"/>
    </row>
    <row r="1589" spans="1:86" s="323" customFormat="1" x14ac:dyDescent="0.25">
      <c r="A1589" s="102"/>
      <c r="B1589" s="102"/>
      <c r="C1589" s="102"/>
      <c r="D1589" s="102"/>
      <c r="E1589" s="102"/>
      <c r="F1589" s="102"/>
      <c r="G1589" s="102"/>
      <c r="AH1589" s="324"/>
      <c r="AI1589" s="324"/>
      <c r="AP1589" s="324"/>
      <c r="AQ1589" s="324"/>
      <c r="BD1589" s="324"/>
      <c r="BE1589" s="324"/>
      <c r="BF1589" s="324"/>
      <c r="BG1589" s="324"/>
      <c r="BH1589" s="324"/>
      <c r="BI1589" s="324"/>
      <c r="BJ1589" s="324"/>
      <c r="BK1589" s="324"/>
      <c r="BL1589" s="324"/>
      <c r="BM1589" s="324"/>
      <c r="BN1589" s="324"/>
      <c r="BO1589" s="324"/>
      <c r="BW1589" s="325"/>
      <c r="BX1589" s="325"/>
      <c r="BY1589" s="325"/>
      <c r="BZ1589" s="325"/>
      <c r="CA1589" s="325"/>
      <c r="CB1589" s="325"/>
      <c r="CC1589" s="325"/>
      <c r="CD1589" s="325"/>
      <c r="CE1589" s="325"/>
      <c r="CF1589" s="325"/>
      <c r="CG1589" s="325"/>
      <c r="CH1589" s="325"/>
    </row>
    <row r="1590" spans="1:86" s="323" customFormat="1" x14ac:dyDescent="0.25">
      <c r="A1590" s="102"/>
      <c r="B1590" s="102"/>
      <c r="C1590" s="102"/>
      <c r="D1590" s="102"/>
      <c r="E1590" s="102"/>
      <c r="F1590" s="102"/>
      <c r="G1590" s="102"/>
      <c r="AH1590" s="324"/>
      <c r="AI1590" s="324"/>
      <c r="AP1590" s="324"/>
      <c r="AQ1590" s="324"/>
      <c r="BD1590" s="324"/>
      <c r="BE1590" s="324"/>
      <c r="BF1590" s="324"/>
      <c r="BG1590" s="324"/>
      <c r="BH1590" s="324"/>
      <c r="BI1590" s="324"/>
      <c r="BJ1590" s="324"/>
      <c r="BK1590" s="324"/>
      <c r="BL1590" s="324"/>
      <c r="BM1590" s="324"/>
      <c r="BN1590" s="324"/>
      <c r="BO1590" s="324"/>
      <c r="BW1590" s="325"/>
      <c r="BX1590" s="325"/>
      <c r="BY1590" s="325"/>
      <c r="BZ1590" s="325"/>
      <c r="CA1590" s="325"/>
      <c r="CB1590" s="325"/>
      <c r="CC1590" s="325"/>
      <c r="CD1590" s="325"/>
      <c r="CE1590" s="325"/>
      <c r="CF1590" s="325"/>
      <c r="CG1590" s="325"/>
      <c r="CH1590" s="325"/>
    </row>
    <row r="1591" spans="1:86" s="323" customFormat="1" x14ac:dyDescent="0.25">
      <c r="A1591" s="102"/>
      <c r="B1591" s="102"/>
      <c r="C1591" s="102"/>
      <c r="D1591" s="102"/>
      <c r="E1591" s="102"/>
      <c r="F1591" s="102"/>
      <c r="G1591" s="102"/>
      <c r="AH1591" s="324"/>
      <c r="AI1591" s="324"/>
      <c r="AP1591" s="324"/>
      <c r="AQ1591" s="324"/>
      <c r="BD1591" s="324"/>
      <c r="BE1591" s="324"/>
      <c r="BF1591" s="324"/>
      <c r="BG1591" s="324"/>
      <c r="BH1591" s="324"/>
      <c r="BI1591" s="324"/>
      <c r="BJ1591" s="324"/>
      <c r="BK1591" s="324"/>
      <c r="BL1591" s="324"/>
      <c r="BM1591" s="324"/>
      <c r="BN1591" s="324"/>
      <c r="BO1591" s="324"/>
      <c r="BW1591" s="325"/>
      <c r="BX1591" s="325"/>
      <c r="BY1591" s="325"/>
      <c r="BZ1591" s="325"/>
      <c r="CA1591" s="325"/>
      <c r="CB1591" s="325"/>
      <c r="CC1591" s="325"/>
      <c r="CD1591" s="325"/>
      <c r="CE1591" s="325"/>
      <c r="CF1591" s="325"/>
      <c r="CG1591" s="325"/>
      <c r="CH1591" s="325"/>
    </row>
    <row r="1592" spans="1:86" s="323" customFormat="1" x14ac:dyDescent="0.25">
      <c r="A1592" s="102"/>
      <c r="B1592" s="102"/>
      <c r="C1592" s="102"/>
      <c r="D1592" s="102"/>
      <c r="E1592" s="102"/>
      <c r="F1592" s="102"/>
      <c r="G1592" s="102"/>
      <c r="AH1592" s="324"/>
      <c r="AI1592" s="324"/>
      <c r="AP1592" s="324"/>
      <c r="AQ1592" s="324"/>
      <c r="BD1592" s="324"/>
      <c r="BE1592" s="324"/>
      <c r="BF1592" s="324"/>
      <c r="BG1592" s="324"/>
      <c r="BH1592" s="324"/>
      <c r="BI1592" s="324"/>
      <c r="BJ1592" s="324"/>
      <c r="BK1592" s="324"/>
      <c r="BL1592" s="324"/>
      <c r="BM1592" s="324"/>
      <c r="BN1592" s="324"/>
      <c r="BO1592" s="324"/>
      <c r="BW1592" s="325"/>
      <c r="BX1592" s="325"/>
      <c r="BY1592" s="325"/>
      <c r="BZ1592" s="325"/>
      <c r="CA1592" s="325"/>
      <c r="CB1592" s="325"/>
      <c r="CC1592" s="325"/>
      <c r="CD1592" s="325"/>
      <c r="CE1592" s="325"/>
      <c r="CF1592" s="325"/>
      <c r="CG1592" s="325"/>
      <c r="CH1592" s="325"/>
    </row>
    <row r="1593" spans="1:86" s="323" customFormat="1" x14ac:dyDescent="0.25">
      <c r="A1593" s="102"/>
      <c r="B1593" s="102"/>
      <c r="C1593" s="102"/>
      <c r="D1593" s="102"/>
      <c r="E1593" s="102"/>
      <c r="F1593" s="102"/>
      <c r="G1593" s="102"/>
      <c r="AH1593" s="324"/>
      <c r="AI1593" s="324"/>
      <c r="AP1593" s="324"/>
      <c r="AQ1593" s="324"/>
      <c r="BD1593" s="324"/>
      <c r="BE1593" s="324"/>
      <c r="BF1593" s="324"/>
      <c r="BG1593" s="324"/>
      <c r="BH1593" s="324"/>
      <c r="BI1593" s="324"/>
      <c r="BJ1593" s="324"/>
      <c r="BK1593" s="324"/>
      <c r="BL1593" s="324"/>
      <c r="BM1593" s="324"/>
      <c r="BN1593" s="324"/>
      <c r="BO1593" s="324"/>
      <c r="BW1593" s="325"/>
      <c r="BX1593" s="325"/>
      <c r="BY1593" s="325"/>
      <c r="BZ1593" s="325"/>
      <c r="CA1593" s="325"/>
      <c r="CB1593" s="325"/>
      <c r="CC1593" s="325"/>
      <c r="CD1593" s="325"/>
      <c r="CE1593" s="325"/>
      <c r="CF1593" s="325"/>
      <c r="CG1593" s="325"/>
      <c r="CH1593" s="325"/>
    </row>
    <row r="1594" spans="1:86" s="323" customFormat="1" x14ac:dyDescent="0.25">
      <c r="A1594" s="102"/>
      <c r="B1594" s="102"/>
      <c r="C1594" s="102"/>
      <c r="D1594" s="102"/>
      <c r="E1594" s="102"/>
      <c r="F1594" s="102"/>
      <c r="G1594" s="102"/>
      <c r="AH1594" s="324"/>
      <c r="AI1594" s="324"/>
      <c r="AP1594" s="324"/>
      <c r="AQ1594" s="324"/>
      <c r="BD1594" s="324"/>
      <c r="BE1594" s="324"/>
      <c r="BF1594" s="324"/>
      <c r="BG1594" s="324"/>
      <c r="BH1594" s="324"/>
      <c r="BI1594" s="324"/>
      <c r="BJ1594" s="324"/>
      <c r="BK1594" s="324"/>
      <c r="BL1594" s="324"/>
      <c r="BM1594" s="324"/>
      <c r="BN1594" s="324"/>
      <c r="BO1594" s="324"/>
      <c r="BW1594" s="325"/>
      <c r="BX1594" s="325"/>
      <c r="BY1594" s="325"/>
      <c r="BZ1594" s="325"/>
      <c r="CA1594" s="325"/>
      <c r="CB1594" s="325"/>
      <c r="CC1594" s="325"/>
      <c r="CD1594" s="325"/>
      <c r="CE1594" s="325"/>
      <c r="CF1594" s="325"/>
      <c r="CG1594" s="325"/>
      <c r="CH1594" s="325"/>
    </row>
    <row r="1595" spans="1:86" s="323" customFormat="1" x14ac:dyDescent="0.25">
      <c r="A1595" s="102"/>
      <c r="B1595" s="102"/>
      <c r="C1595" s="102"/>
      <c r="D1595" s="102"/>
      <c r="E1595" s="102"/>
      <c r="F1595" s="102"/>
      <c r="G1595" s="102"/>
      <c r="AH1595" s="324"/>
      <c r="AI1595" s="324"/>
      <c r="AP1595" s="324"/>
      <c r="AQ1595" s="324"/>
      <c r="BD1595" s="324"/>
      <c r="BE1595" s="324"/>
      <c r="BF1595" s="324"/>
      <c r="BG1595" s="324"/>
      <c r="BH1595" s="324"/>
      <c r="BI1595" s="324"/>
      <c r="BJ1595" s="324"/>
      <c r="BK1595" s="324"/>
      <c r="BL1595" s="324"/>
      <c r="BM1595" s="324"/>
      <c r="BN1595" s="324"/>
      <c r="BO1595" s="324"/>
      <c r="BW1595" s="325"/>
      <c r="BX1595" s="325"/>
      <c r="BY1595" s="325"/>
      <c r="BZ1595" s="325"/>
      <c r="CA1595" s="325"/>
      <c r="CB1595" s="325"/>
      <c r="CC1595" s="325"/>
      <c r="CD1595" s="325"/>
      <c r="CE1595" s="325"/>
      <c r="CF1595" s="325"/>
      <c r="CG1595" s="325"/>
      <c r="CH1595" s="325"/>
    </row>
    <row r="1596" spans="1:86" s="323" customFormat="1" x14ac:dyDescent="0.25">
      <c r="A1596" s="102"/>
      <c r="B1596" s="102"/>
      <c r="C1596" s="102"/>
      <c r="D1596" s="102"/>
      <c r="E1596" s="102"/>
      <c r="F1596" s="102"/>
      <c r="G1596" s="102"/>
      <c r="AH1596" s="324"/>
      <c r="AI1596" s="324"/>
      <c r="AP1596" s="324"/>
      <c r="AQ1596" s="324"/>
      <c r="BD1596" s="324"/>
      <c r="BE1596" s="324"/>
      <c r="BF1596" s="324"/>
      <c r="BG1596" s="324"/>
      <c r="BH1596" s="324"/>
      <c r="BI1596" s="324"/>
      <c r="BJ1596" s="324"/>
      <c r="BK1596" s="324"/>
      <c r="BL1596" s="324"/>
      <c r="BM1596" s="324"/>
      <c r="BN1596" s="324"/>
      <c r="BO1596" s="324"/>
      <c r="BW1596" s="325"/>
      <c r="BX1596" s="325"/>
      <c r="BY1596" s="325"/>
      <c r="BZ1596" s="325"/>
      <c r="CA1596" s="325"/>
      <c r="CB1596" s="325"/>
      <c r="CC1596" s="325"/>
      <c r="CD1596" s="325"/>
      <c r="CE1596" s="325"/>
      <c r="CF1596" s="325"/>
      <c r="CG1596" s="325"/>
      <c r="CH1596" s="325"/>
    </row>
    <row r="1597" spans="1:86" s="323" customFormat="1" x14ac:dyDescent="0.25">
      <c r="A1597" s="102"/>
      <c r="B1597" s="102"/>
      <c r="C1597" s="102"/>
      <c r="D1597" s="102"/>
      <c r="E1597" s="102"/>
      <c r="F1597" s="102"/>
      <c r="G1597" s="102"/>
      <c r="AH1597" s="324"/>
      <c r="AI1597" s="324"/>
      <c r="AP1597" s="324"/>
      <c r="AQ1597" s="324"/>
      <c r="BD1597" s="324"/>
      <c r="BE1597" s="324"/>
      <c r="BF1597" s="324"/>
      <c r="BG1597" s="324"/>
      <c r="BH1597" s="324"/>
      <c r="BI1597" s="324"/>
      <c r="BJ1597" s="324"/>
      <c r="BK1597" s="324"/>
      <c r="BL1597" s="324"/>
      <c r="BM1597" s="324"/>
      <c r="BN1597" s="324"/>
      <c r="BO1597" s="324"/>
      <c r="BW1597" s="325"/>
      <c r="BX1597" s="325"/>
      <c r="BY1597" s="325"/>
      <c r="BZ1597" s="325"/>
      <c r="CA1597" s="325"/>
      <c r="CB1597" s="325"/>
      <c r="CC1597" s="325"/>
      <c r="CD1597" s="325"/>
      <c r="CE1597" s="325"/>
      <c r="CF1597" s="325"/>
      <c r="CG1597" s="325"/>
      <c r="CH1597" s="325"/>
    </row>
    <row r="1598" spans="1:86" s="323" customFormat="1" x14ac:dyDescent="0.25">
      <c r="A1598" s="102"/>
      <c r="B1598" s="102"/>
      <c r="C1598" s="102"/>
      <c r="D1598" s="102"/>
      <c r="E1598" s="102"/>
      <c r="F1598" s="102"/>
      <c r="G1598" s="102"/>
      <c r="AH1598" s="324"/>
      <c r="AI1598" s="324"/>
      <c r="AP1598" s="324"/>
      <c r="AQ1598" s="324"/>
      <c r="BD1598" s="324"/>
      <c r="BE1598" s="324"/>
      <c r="BF1598" s="324"/>
      <c r="BG1598" s="324"/>
      <c r="BH1598" s="324"/>
      <c r="BI1598" s="324"/>
      <c r="BJ1598" s="324"/>
      <c r="BK1598" s="324"/>
      <c r="BL1598" s="324"/>
      <c r="BM1598" s="324"/>
      <c r="BN1598" s="324"/>
      <c r="BO1598" s="324"/>
      <c r="BW1598" s="325"/>
      <c r="BX1598" s="325"/>
      <c r="BY1598" s="325"/>
      <c r="BZ1598" s="325"/>
      <c r="CA1598" s="325"/>
      <c r="CB1598" s="325"/>
      <c r="CC1598" s="325"/>
      <c r="CD1598" s="325"/>
      <c r="CE1598" s="325"/>
      <c r="CF1598" s="325"/>
      <c r="CG1598" s="325"/>
      <c r="CH1598" s="325"/>
    </row>
    <row r="1599" spans="1:86" s="323" customFormat="1" x14ac:dyDescent="0.25">
      <c r="A1599" s="102"/>
      <c r="B1599" s="102"/>
      <c r="C1599" s="102"/>
      <c r="D1599" s="102"/>
      <c r="E1599" s="102"/>
      <c r="F1599" s="102"/>
      <c r="G1599" s="102"/>
      <c r="AH1599" s="324"/>
      <c r="AI1599" s="324"/>
      <c r="AP1599" s="324"/>
      <c r="AQ1599" s="324"/>
      <c r="BD1599" s="324"/>
      <c r="BE1599" s="324"/>
      <c r="BF1599" s="324"/>
      <c r="BG1599" s="324"/>
      <c r="BH1599" s="324"/>
      <c r="BI1599" s="324"/>
      <c r="BJ1599" s="324"/>
      <c r="BK1599" s="324"/>
      <c r="BL1599" s="324"/>
      <c r="BM1599" s="324"/>
      <c r="BN1599" s="324"/>
      <c r="BO1599" s="324"/>
      <c r="BW1599" s="325"/>
      <c r="BX1599" s="325"/>
      <c r="BY1599" s="325"/>
      <c r="BZ1599" s="325"/>
      <c r="CA1599" s="325"/>
      <c r="CB1599" s="325"/>
      <c r="CC1599" s="325"/>
      <c r="CD1599" s="325"/>
      <c r="CE1599" s="325"/>
      <c r="CF1599" s="325"/>
      <c r="CG1599" s="325"/>
      <c r="CH1599" s="325"/>
    </row>
    <row r="1600" spans="1:86" s="323" customFormat="1" x14ac:dyDescent="0.25">
      <c r="A1600" s="102"/>
      <c r="B1600" s="102"/>
      <c r="C1600" s="102"/>
      <c r="D1600" s="102"/>
      <c r="E1600" s="102"/>
      <c r="F1600" s="102"/>
      <c r="G1600" s="102"/>
      <c r="AH1600" s="324"/>
      <c r="AI1600" s="324"/>
      <c r="AP1600" s="324"/>
      <c r="AQ1600" s="324"/>
      <c r="BD1600" s="324"/>
      <c r="BE1600" s="324"/>
      <c r="BF1600" s="324"/>
      <c r="BG1600" s="324"/>
      <c r="BH1600" s="324"/>
      <c r="BI1600" s="324"/>
      <c r="BJ1600" s="324"/>
      <c r="BK1600" s="324"/>
      <c r="BL1600" s="324"/>
      <c r="BM1600" s="324"/>
      <c r="BN1600" s="324"/>
      <c r="BO1600" s="324"/>
      <c r="BW1600" s="325"/>
      <c r="BX1600" s="325"/>
      <c r="BY1600" s="325"/>
      <c r="BZ1600" s="325"/>
      <c r="CA1600" s="325"/>
      <c r="CB1600" s="325"/>
      <c r="CC1600" s="325"/>
      <c r="CD1600" s="325"/>
      <c r="CE1600" s="325"/>
      <c r="CF1600" s="325"/>
      <c r="CG1600" s="325"/>
      <c r="CH1600" s="325"/>
    </row>
    <row r="1601" spans="1:86" s="323" customFormat="1" x14ac:dyDescent="0.25">
      <c r="A1601" s="102"/>
      <c r="B1601" s="102"/>
      <c r="C1601" s="102"/>
      <c r="D1601" s="102"/>
      <c r="E1601" s="102"/>
      <c r="F1601" s="102"/>
      <c r="G1601" s="102"/>
      <c r="AH1601" s="324"/>
      <c r="AI1601" s="324"/>
      <c r="AP1601" s="324"/>
      <c r="AQ1601" s="324"/>
      <c r="BD1601" s="324"/>
      <c r="BE1601" s="324"/>
      <c r="BF1601" s="324"/>
      <c r="BG1601" s="324"/>
      <c r="BH1601" s="324"/>
      <c r="BI1601" s="324"/>
      <c r="BJ1601" s="324"/>
      <c r="BK1601" s="324"/>
      <c r="BL1601" s="324"/>
      <c r="BM1601" s="324"/>
      <c r="BN1601" s="324"/>
      <c r="BO1601" s="324"/>
      <c r="BW1601" s="325"/>
      <c r="BX1601" s="325"/>
      <c r="BY1601" s="325"/>
      <c r="BZ1601" s="325"/>
      <c r="CA1601" s="325"/>
      <c r="CB1601" s="325"/>
      <c r="CC1601" s="325"/>
      <c r="CD1601" s="325"/>
      <c r="CE1601" s="325"/>
      <c r="CF1601" s="325"/>
      <c r="CG1601" s="325"/>
      <c r="CH1601" s="325"/>
    </row>
    <row r="1602" spans="1:86" s="323" customFormat="1" x14ac:dyDescent="0.25">
      <c r="A1602" s="102"/>
      <c r="B1602" s="102"/>
      <c r="C1602" s="102"/>
      <c r="D1602" s="102"/>
      <c r="E1602" s="102"/>
      <c r="F1602" s="102"/>
      <c r="G1602" s="102"/>
      <c r="AH1602" s="324"/>
      <c r="AI1602" s="324"/>
      <c r="AP1602" s="324"/>
      <c r="AQ1602" s="324"/>
      <c r="BD1602" s="324"/>
      <c r="BE1602" s="324"/>
      <c r="BF1602" s="324"/>
      <c r="BG1602" s="324"/>
      <c r="BH1602" s="324"/>
      <c r="BI1602" s="324"/>
      <c r="BJ1602" s="324"/>
      <c r="BK1602" s="324"/>
      <c r="BL1602" s="324"/>
      <c r="BM1602" s="324"/>
      <c r="BN1602" s="324"/>
      <c r="BO1602" s="324"/>
      <c r="BW1602" s="325"/>
      <c r="BX1602" s="325"/>
      <c r="BY1602" s="325"/>
      <c r="BZ1602" s="325"/>
      <c r="CA1602" s="325"/>
      <c r="CB1602" s="325"/>
      <c r="CC1602" s="325"/>
      <c r="CD1602" s="325"/>
      <c r="CE1602" s="325"/>
      <c r="CF1602" s="325"/>
      <c r="CG1602" s="325"/>
      <c r="CH1602" s="325"/>
    </row>
    <row r="1603" spans="1:86" s="323" customFormat="1" x14ac:dyDescent="0.25">
      <c r="A1603" s="102"/>
      <c r="B1603" s="102"/>
      <c r="C1603" s="102"/>
      <c r="D1603" s="102"/>
      <c r="E1603" s="102"/>
      <c r="F1603" s="102"/>
      <c r="G1603" s="102"/>
      <c r="AH1603" s="324"/>
      <c r="AI1603" s="324"/>
      <c r="AP1603" s="324"/>
      <c r="AQ1603" s="324"/>
      <c r="BD1603" s="324"/>
      <c r="BE1603" s="324"/>
      <c r="BF1603" s="324"/>
      <c r="BG1603" s="324"/>
      <c r="BH1603" s="324"/>
      <c r="BI1603" s="324"/>
      <c r="BJ1603" s="324"/>
      <c r="BK1603" s="324"/>
      <c r="BL1603" s="324"/>
      <c r="BM1603" s="324"/>
      <c r="BN1603" s="324"/>
      <c r="BO1603" s="324"/>
      <c r="BW1603" s="325"/>
      <c r="BX1603" s="325"/>
      <c r="BY1603" s="325"/>
      <c r="BZ1603" s="325"/>
      <c r="CA1603" s="325"/>
      <c r="CB1603" s="325"/>
      <c r="CC1603" s="325"/>
      <c r="CD1603" s="325"/>
      <c r="CE1603" s="325"/>
      <c r="CF1603" s="325"/>
      <c r="CG1603" s="325"/>
      <c r="CH1603" s="325"/>
    </row>
    <row r="1604" spans="1:86" s="323" customFormat="1" x14ac:dyDescent="0.25">
      <c r="A1604" s="102"/>
      <c r="B1604" s="102"/>
      <c r="C1604" s="102"/>
      <c r="D1604" s="102"/>
      <c r="E1604" s="102"/>
      <c r="F1604" s="102"/>
      <c r="G1604" s="102"/>
      <c r="AH1604" s="324"/>
      <c r="AI1604" s="324"/>
      <c r="AP1604" s="324"/>
      <c r="AQ1604" s="324"/>
      <c r="BD1604" s="324"/>
      <c r="BE1604" s="324"/>
      <c r="BF1604" s="324"/>
      <c r="BG1604" s="324"/>
      <c r="BH1604" s="324"/>
      <c r="BI1604" s="324"/>
      <c r="BJ1604" s="324"/>
      <c r="BK1604" s="324"/>
      <c r="BL1604" s="324"/>
      <c r="BM1604" s="324"/>
      <c r="BN1604" s="324"/>
      <c r="BO1604" s="324"/>
      <c r="BW1604" s="325"/>
      <c r="BX1604" s="325"/>
      <c r="BY1604" s="325"/>
      <c r="BZ1604" s="325"/>
      <c r="CA1604" s="325"/>
      <c r="CB1604" s="325"/>
      <c r="CC1604" s="325"/>
      <c r="CD1604" s="325"/>
      <c r="CE1604" s="325"/>
      <c r="CF1604" s="325"/>
      <c r="CG1604" s="325"/>
      <c r="CH1604" s="325"/>
    </row>
    <row r="1605" spans="1:86" s="323" customFormat="1" x14ac:dyDescent="0.25">
      <c r="A1605" s="102"/>
      <c r="B1605" s="102"/>
      <c r="C1605" s="102"/>
      <c r="D1605" s="102"/>
      <c r="E1605" s="102"/>
      <c r="F1605" s="102"/>
      <c r="G1605" s="102"/>
      <c r="AH1605" s="324"/>
      <c r="AI1605" s="324"/>
      <c r="AP1605" s="324"/>
      <c r="AQ1605" s="324"/>
      <c r="BD1605" s="324"/>
      <c r="BE1605" s="324"/>
      <c r="BF1605" s="324"/>
      <c r="BG1605" s="324"/>
      <c r="BH1605" s="324"/>
      <c r="BI1605" s="324"/>
      <c r="BJ1605" s="324"/>
      <c r="BK1605" s="324"/>
      <c r="BL1605" s="324"/>
      <c r="BM1605" s="324"/>
      <c r="BN1605" s="324"/>
      <c r="BO1605" s="324"/>
      <c r="BW1605" s="325"/>
      <c r="BX1605" s="325"/>
      <c r="BY1605" s="325"/>
      <c r="BZ1605" s="325"/>
      <c r="CA1605" s="325"/>
      <c r="CB1605" s="325"/>
      <c r="CC1605" s="325"/>
      <c r="CD1605" s="325"/>
      <c r="CE1605" s="325"/>
      <c r="CF1605" s="325"/>
      <c r="CG1605" s="325"/>
      <c r="CH1605" s="325"/>
    </row>
    <row r="1606" spans="1:86" s="323" customFormat="1" x14ac:dyDescent="0.25">
      <c r="A1606" s="102"/>
      <c r="B1606" s="102"/>
      <c r="C1606" s="102"/>
      <c r="D1606" s="102"/>
      <c r="E1606" s="102"/>
      <c r="F1606" s="102"/>
      <c r="G1606" s="102"/>
      <c r="AH1606" s="324"/>
      <c r="AI1606" s="324"/>
      <c r="AP1606" s="324"/>
      <c r="AQ1606" s="324"/>
      <c r="BD1606" s="324"/>
      <c r="BE1606" s="324"/>
      <c r="BF1606" s="324"/>
      <c r="BG1606" s="324"/>
      <c r="BH1606" s="324"/>
      <c r="BI1606" s="324"/>
      <c r="BJ1606" s="324"/>
      <c r="BK1606" s="324"/>
      <c r="BL1606" s="324"/>
      <c r="BM1606" s="324"/>
      <c r="BN1606" s="324"/>
      <c r="BO1606" s="324"/>
      <c r="BW1606" s="325"/>
      <c r="BX1606" s="325"/>
      <c r="BY1606" s="325"/>
      <c r="BZ1606" s="325"/>
      <c r="CA1606" s="325"/>
      <c r="CB1606" s="325"/>
      <c r="CC1606" s="325"/>
      <c r="CD1606" s="325"/>
      <c r="CE1606" s="325"/>
      <c r="CF1606" s="325"/>
      <c r="CG1606" s="325"/>
      <c r="CH1606" s="325"/>
    </row>
    <row r="1607" spans="1:86" s="323" customFormat="1" x14ac:dyDescent="0.25">
      <c r="A1607" s="102"/>
      <c r="B1607" s="102"/>
      <c r="C1607" s="102"/>
      <c r="D1607" s="102"/>
      <c r="E1607" s="102"/>
      <c r="F1607" s="102"/>
      <c r="G1607" s="102"/>
      <c r="AH1607" s="324"/>
      <c r="AI1607" s="324"/>
      <c r="AP1607" s="324"/>
      <c r="AQ1607" s="324"/>
      <c r="BD1607" s="324"/>
      <c r="BE1607" s="324"/>
      <c r="BF1607" s="324"/>
      <c r="BG1607" s="324"/>
      <c r="BH1607" s="324"/>
      <c r="BI1607" s="324"/>
      <c r="BJ1607" s="324"/>
      <c r="BK1607" s="324"/>
      <c r="BL1607" s="324"/>
      <c r="BM1607" s="324"/>
      <c r="BN1607" s="324"/>
      <c r="BO1607" s="324"/>
      <c r="BW1607" s="325"/>
      <c r="BX1607" s="325"/>
      <c r="BY1607" s="325"/>
      <c r="BZ1607" s="325"/>
      <c r="CA1607" s="325"/>
      <c r="CB1607" s="325"/>
      <c r="CC1607" s="325"/>
      <c r="CD1607" s="325"/>
      <c r="CE1607" s="325"/>
      <c r="CF1607" s="325"/>
      <c r="CG1607" s="325"/>
      <c r="CH1607" s="325"/>
    </row>
    <row r="1608" spans="1:86" s="323" customFormat="1" x14ac:dyDescent="0.25">
      <c r="A1608" s="102"/>
      <c r="B1608" s="102"/>
      <c r="C1608" s="102"/>
      <c r="D1608" s="102"/>
      <c r="E1608" s="102"/>
      <c r="F1608" s="102"/>
      <c r="G1608" s="102"/>
      <c r="AH1608" s="324"/>
      <c r="AI1608" s="324"/>
      <c r="AP1608" s="324"/>
      <c r="AQ1608" s="324"/>
      <c r="BD1608" s="324"/>
      <c r="BE1608" s="324"/>
      <c r="BF1608" s="324"/>
      <c r="BG1608" s="324"/>
      <c r="BH1608" s="324"/>
      <c r="BI1608" s="324"/>
      <c r="BJ1608" s="324"/>
      <c r="BK1608" s="324"/>
      <c r="BL1608" s="324"/>
      <c r="BM1608" s="324"/>
      <c r="BN1608" s="324"/>
      <c r="BO1608" s="324"/>
      <c r="BW1608" s="325"/>
      <c r="BX1608" s="325"/>
      <c r="BY1608" s="325"/>
      <c r="BZ1608" s="325"/>
      <c r="CA1608" s="325"/>
      <c r="CB1608" s="325"/>
      <c r="CC1608" s="325"/>
      <c r="CD1608" s="325"/>
      <c r="CE1608" s="325"/>
      <c r="CF1608" s="325"/>
      <c r="CG1608" s="325"/>
      <c r="CH1608" s="325"/>
    </row>
    <row r="1609" spans="1:86" s="323" customFormat="1" x14ac:dyDescent="0.25">
      <c r="A1609" s="102"/>
      <c r="B1609" s="102"/>
      <c r="C1609" s="102"/>
      <c r="D1609" s="102"/>
      <c r="E1609" s="102"/>
      <c r="F1609" s="102"/>
      <c r="G1609" s="102"/>
      <c r="AH1609" s="324"/>
      <c r="AI1609" s="324"/>
      <c r="AP1609" s="324"/>
      <c r="AQ1609" s="324"/>
      <c r="BD1609" s="324"/>
      <c r="BE1609" s="324"/>
      <c r="BF1609" s="324"/>
      <c r="BG1609" s="324"/>
      <c r="BH1609" s="324"/>
      <c r="BI1609" s="324"/>
      <c r="BJ1609" s="324"/>
      <c r="BK1609" s="324"/>
      <c r="BL1609" s="324"/>
      <c r="BM1609" s="324"/>
      <c r="BN1609" s="324"/>
      <c r="BO1609" s="324"/>
      <c r="BW1609" s="325"/>
      <c r="BX1609" s="325"/>
      <c r="BY1609" s="325"/>
      <c r="BZ1609" s="325"/>
      <c r="CA1609" s="325"/>
      <c r="CB1609" s="325"/>
      <c r="CC1609" s="325"/>
      <c r="CD1609" s="325"/>
      <c r="CE1609" s="325"/>
      <c r="CF1609" s="325"/>
      <c r="CG1609" s="325"/>
      <c r="CH1609" s="325"/>
    </row>
    <row r="1610" spans="1:86" s="323" customFormat="1" x14ac:dyDescent="0.25">
      <c r="A1610" s="102"/>
      <c r="B1610" s="102"/>
      <c r="C1610" s="102"/>
      <c r="D1610" s="102"/>
      <c r="E1610" s="102"/>
      <c r="F1610" s="102"/>
      <c r="G1610" s="102"/>
      <c r="AH1610" s="324"/>
      <c r="AI1610" s="324"/>
      <c r="AP1610" s="324"/>
      <c r="AQ1610" s="324"/>
      <c r="BD1610" s="324"/>
      <c r="BE1610" s="324"/>
      <c r="BF1610" s="324"/>
      <c r="BG1610" s="324"/>
      <c r="BH1610" s="324"/>
      <c r="BI1610" s="324"/>
      <c r="BJ1610" s="324"/>
      <c r="BK1610" s="324"/>
      <c r="BL1610" s="324"/>
      <c r="BM1610" s="324"/>
      <c r="BN1610" s="324"/>
      <c r="BO1610" s="324"/>
      <c r="BW1610" s="325"/>
      <c r="BX1610" s="325"/>
      <c r="BY1610" s="325"/>
      <c r="BZ1610" s="325"/>
      <c r="CA1610" s="325"/>
      <c r="CB1610" s="325"/>
      <c r="CC1610" s="325"/>
      <c r="CD1610" s="325"/>
      <c r="CE1610" s="325"/>
      <c r="CF1610" s="325"/>
      <c r="CG1610" s="325"/>
      <c r="CH1610" s="325"/>
    </row>
    <row r="1611" spans="1:86" s="323" customFormat="1" x14ac:dyDescent="0.25">
      <c r="A1611" s="102"/>
      <c r="B1611" s="102"/>
      <c r="C1611" s="102"/>
      <c r="D1611" s="102"/>
      <c r="E1611" s="102"/>
      <c r="F1611" s="102"/>
      <c r="G1611" s="102"/>
      <c r="AH1611" s="324"/>
      <c r="AI1611" s="324"/>
      <c r="AP1611" s="324"/>
      <c r="AQ1611" s="324"/>
      <c r="BD1611" s="324"/>
      <c r="BE1611" s="324"/>
      <c r="BF1611" s="324"/>
      <c r="BG1611" s="324"/>
      <c r="BH1611" s="324"/>
      <c r="BI1611" s="324"/>
      <c r="BJ1611" s="324"/>
      <c r="BK1611" s="324"/>
      <c r="BL1611" s="324"/>
      <c r="BM1611" s="324"/>
      <c r="BN1611" s="324"/>
      <c r="BO1611" s="324"/>
      <c r="BW1611" s="325"/>
      <c r="BX1611" s="325"/>
      <c r="BY1611" s="325"/>
      <c r="BZ1611" s="325"/>
      <c r="CA1611" s="325"/>
      <c r="CB1611" s="325"/>
      <c r="CC1611" s="325"/>
      <c r="CD1611" s="325"/>
      <c r="CE1611" s="325"/>
      <c r="CF1611" s="325"/>
      <c r="CG1611" s="325"/>
      <c r="CH1611" s="325"/>
    </row>
    <row r="1612" spans="1:86" s="323" customFormat="1" x14ac:dyDescent="0.25">
      <c r="A1612" s="102"/>
      <c r="B1612" s="102"/>
      <c r="C1612" s="102"/>
      <c r="D1612" s="102"/>
      <c r="E1612" s="102"/>
      <c r="F1612" s="102"/>
      <c r="G1612" s="102"/>
      <c r="AH1612" s="324"/>
      <c r="AI1612" s="324"/>
      <c r="AP1612" s="324"/>
      <c r="AQ1612" s="324"/>
      <c r="BD1612" s="324"/>
      <c r="BE1612" s="324"/>
      <c r="BF1612" s="324"/>
      <c r="BG1612" s="324"/>
      <c r="BH1612" s="324"/>
      <c r="BI1612" s="324"/>
      <c r="BJ1612" s="324"/>
      <c r="BK1612" s="324"/>
      <c r="BL1612" s="324"/>
      <c r="BM1612" s="324"/>
      <c r="BN1612" s="324"/>
      <c r="BO1612" s="324"/>
      <c r="BW1612" s="325"/>
      <c r="BX1612" s="325"/>
      <c r="BY1612" s="325"/>
      <c r="BZ1612" s="325"/>
      <c r="CA1612" s="325"/>
      <c r="CB1612" s="325"/>
      <c r="CC1612" s="325"/>
      <c r="CD1612" s="325"/>
      <c r="CE1612" s="325"/>
      <c r="CF1612" s="325"/>
      <c r="CG1612" s="325"/>
      <c r="CH1612" s="325"/>
    </row>
    <row r="1613" spans="1:86" s="323" customFormat="1" x14ac:dyDescent="0.25">
      <c r="A1613" s="102"/>
      <c r="B1613" s="102"/>
      <c r="C1613" s="102"/>
      <c r="D1613" s="102"/>
      <c r="E1613" s="102"/>
      <c r="F1613" s="102"/>
      <c r="G1613" s="102"/>
      <c r="AH1613" s="324"/>
      <c r="AI1613" s="324"/>
      <c r="AP1613" s="324"/>
      <c r="AQ1613" s="324"/>
      <c r="BD1613" s="324"/>
      <c r="BE1613" s="324"/>
      <c r="BF1613" s="324"/>
      <c r="BG1613" s="324"/>
      <c r="BH1613" s="324"/>
      <c r="BI1613" s="324"/>
      <c r="BJ1613" s="324"/>
      <c r="BK1613" s="324"/>
      <c r="BL1613" s="324"/>
      <c r="BM1613" s="324"/>
      <c r="BN1613" s="324"/>
      <c r="BO1613" s="324"/>
      <c r="BW1613" s="325"/>
      <c r="BX1613" s="325"/>
      <c r="BY1613" s="325"/>
      <c r="BZ1613" s="325"/>
      <c r="CA1613" s="325"/>
      <c r="CB1613" s="325"/>
      <c r="CC1613" s="325"/>
      <c r="CD1613" s="325"/>
      <c r="CE1613" s="325"/>
      <c r="CF1613" s="325"/>
      <c r="CG1613" s="325"/>
      <c r="CH1613" s="325"/>
    </row>
    <row r="1614" spans="1:86" s="323" customFormat="1" x14ac:dyDescent="0.25">
      <c r="A1614" s="102"/>
      <c r="B1614" s="102"/>
      <c r="C1614" s="102"/>
      <c r="D1614" s="102"/>
      <c r="E1614" s="102"/>
      <c r="F1614" s="102"/>
      <c r="G1614" s="102"/>
      <c r="AH1614" s="324"/>
      <c r="AI1614" s="324"/>
      <c r="AP1614" s="324"/>
      <c r="AQ1614" s="324"/>
      <c r="BD1614" s="324"/>
      <c r="BE1614" s="324"/>
      <c r="BF1614" s="324"/>
      <c r="BG1614" s="324"/>
      <c r="BH1614" s="324"/>
      <c r="BI1614" s="324"/>
      <c r="BJ1614" s="324"/>
      <c r="BK1614" s="324"/>
      <c r="BL1614" s="324"/>
      <c r="BM1614" s="324"/>
      <c r="BN1614" s="324"/>
      <c r="BO1614" s="324"/>
      <c r="BW1614" s="325"/>
      <c r="BX1614" s="325"/>
      <c r="BY1614" s="325"/>
      <c r="BZ1614" s="325"/>
      <c r="CA1614" s="325"/>
      <c r="CB1614" s="325"/>
      <c r="CC1614" s="325"/>
      <c r="CD1614" s="325"/>
      <c r="CE1614" s="325"/>
      <c r="CF1614" s="325"/>
      <c r="CG1614" s="325"/>
      <c r="CH1614" s="325"/>
    </row>
    <row r="1615" spans="1:86" s="323" customFormat="1" x14ac:dyDescent="0.25">
      <c r="A1615" s="102"/>
      <c r="B1615" s="102"/>
      <c r="C1615" s="102"/>
      <c r="D1615" s="102"/>
      <c r="E1615" s="102"/>
      <c r="F1615" s="102"/>
      <c r="G1615" s="102"/>
      <c r="AH1615" s="324"/>
      <c r="AI1615" s="324"/>
      <c r="AP1615" s="324"/>
      <c r="AQ1615" s="324"/>
      <c r="BD1615" s="324"/>
      <c r="BE1615" s="324"/>
      <c r="BF1615" s="324"/>
      <c r="BG1615" s="324"/>
      <c r="BH1615" s="324"/>
      <c r="BI1615" s="324"/>
      <c r="BJ1615" s="324"/>
      <c r="BK1615" s="324"/>
      <c r="BL1615" s="324"/>
      <c r="BM1615" s="324"/>
      <c r="BN1615" s="324"/>
      <c r="BO1615" s="324"/>
      <c r="BW1615" s="325"/>
      <c r="BX1615" s="325"/>
      <c r="BY1615" s="325"/>
      <c r="BZ1615" s="325"/>
      <c r="CA1615" s="325"/>
      <c r="CB1615" s="325"/>
      <c r="CC1615" s="325"/>
      <c r="CD1615" s="325"/>
      <c r="CE1615" s="325"/>
      <c r="CF1615" s="325"/>
      <c r="CG1615" s="325"/>
      <c r="CH1615" s="325"/>
    </row>
    <row r="1616" spans="1:86" s="323" customFormat="1" x14ac:dyDescent="0.25">
      <c r="A1616" s="102"/>
      <c r="B1616" s="102"/>
      <c r="C1616" s="102"/>
      <c r="D1616" s="102"/>
      <c r="E1616" s="102"/>
      <c r="F1616" s="102"/>
      <c r="G1616" s="102"/>
      <c r="AH1616" s="324"/>
      <c r="AI1616" s="324"/>
      <c r="AP1616" s="324"/>
      <c r="AQ1616" s="324"/>
      <c r="BD1616" s="324"/>
      <c r="BE1616" s="324"/>
      <c r="BF1616" s="324"/>
      <c r="BG1616" s="324"/>
      <c r="BH1616" s="324"/>
      <c r="BI1616" s="324"/>
      <c r="BJ1616" s="324"/>
      <c r="BK1616" s="324"/>
      <c r="BL1616" s="324"/>
      <c r="BM1616" s="324"/>
      <c r="BN1616" s="324"/>
      <c r="BO1616" s="324"/>
      <c r="BW1616" s="325"/>
      <c r="BX1616" s="325"/>
      <c r="BY1616" s="325"/>
      <c r="BZ1616" s="325"/>
      <c r="CA1616" s="325"/>
      <c r="CB1616" s="325"/>
      <c r="CC1616" s="325"/>
      <c r="CD1616" s="325"/>
      <c r="CE1616" s="325"/>
      <c r="CF1616" s="325"/>
      <c r="CG1616" s="325"/>
      <c r="CH1616" s="325"/>
    </row>
    <row r="1617" spans="1:86" s="323" customFormat="1" x14ac:dyDescent="0.25">
      <c r="A1617" s="102"/>
      <c r="B1617" s="102"/>
      <c r="C1617" s="102"/>
      <c r="D1617" s="102"/>
      <c r="E1617" s="102"/>
      <c r="F1617" s="102"/>
      <c r="G1617" s="102"/>
      <c r="AH1617" s="324"/>
      <c r="AI1617" s="324"/>
      <c r="AP1617" s="324"/>
      <c r="AQ1617" s="324"/>
      <c r="BD1617" s="324"/>
      <c r="BE1617" s="324"/>
      <c r="BF1617" s="324"/>
      <c r="BG1617" s="324"/>
      <c r="BH1617" s="324"/>
      <c r="BI1617" s="324"/>
      <c r="BJ1617" s="324"/>
      <c r="BK1617" s="324"/>
      <c r="BL1617" s="324"/>
      <c r="BM1617" s="324"/>
      <c r="BN1617" s="324"/>
      <c r="BO1617" s="324"/>
      <c r="BW1617" s="325"/>
      <c r="BX1617" s="325"/>
      <c r="BY1617" s="325"/>
      <c r="BZ1617" s="325"/>
      <c r="CA1617" s="325"/>
      <c r="CB1617" s="325"/>
      <c r="CC1617" s="325"/>
      <c r="CD1617" s="325"/>
      <c r="CE1617" s="325"/>
      <c r="CF1617" s="325"/>
      <c r="CG1617" s="325"/>
      <c r="CH1617" s="325"/>
    </row>
    <row r="1618" spans="1:86" s="323" customFormat="1" x14ac:dyDescent="0.25">
      <c r="A1618" s="102"/>
      <c r="B1618" s="102"/>
      <c r="C1618" s="102"/>
      <c r="D1618" s="102"/>
      <c r="E1618" s="102"/>
      <c r="F1618" s="102"/>
      <c r="G1618" s="102"/>
      <c r="AH1618" s="324"/>
      <c r="AI1618" s="324"/>
      <c r="AP1618" s="324"/>
      <c r="AQ1618" s="324"/>
      <c r="BD1618" s="324"/>
      <c r="BE1618" s="324"/>
      <c r="BF1618" s="324"/>
      <c r="BG1618" s="324"/>
      <c r="BH1618" s="324"/>
      <c r="BI1618" s="324"/>
      <c r="BJ1618" s="324"/>
      <c r="BK1618" s="324"/>
      <c r="BL1618" s="324"/>
      <c r="BM1618" s="324"/>
      <c r="BN1618" s="324"/>
      <c r="BO1618" s="324"/>
      <c r="BW1618" s="325"/>
      <c r="BX1618" s="325"/>
      <c r="BY1618" s="325"/>
      <c r="BZ1618" s="325"/>
      <c r="CA1618" s="325"/>
      <c r="CB1618" s="325"/>
      <c r="CC1618" s="325"/>
      <c r="CD1618" s="325"/>
      <c r="CE1618" s="325"/>
      <c r="CF1618" s="325"/>
      <c r="CG1618" s="325"/>
      <c r="CH1618" s="325"/>
    </row>
    <row r="1619" spans="1:86" s="323" customFormat="1" x14ac:dyDescent="0.25">
      <c r="A1619" s="102"/>
      <c r="B1619" s="102"/>
      <c r="C1619" s="102"/>
      <c r="D1619" s="102"/>
      <c r="E1619" s="102"/>
      <c r="F1619" s="102"/>
      <c r="G1619" s="102"/>
      <c r="AH1619" s="324"/>
      <c r="AI1619" s="324"/>
      <c r="AP1619" s="324"/>
      <c r="AQ1619" s="324"/>
      <c r="BD1619" s="324"/>
      <c r="BE1619" s="324"/>
      <c r="BF1619" s="324"/>
      <c r="BG1619" s="324"/>
      <c r="BH1619" s="324"/>
      <c r="BI1619" s="324"/>
      <c r="BJ1619" s="324"/>
      <c r="BK1619" s="324"/>
      <c r="BL1619" s="324"/>
      <c r="BM1619" s="324"/>
      <c r="BN1619" s="324"/>
      <c r="BO1619" s="324"/>
      <c r="BW1619" s="325"/>
      <c r="BX1619" s="325"/>
      <c r="BY1619" s="325"/>
      <c r="BZ1619" s="325"/>
      <c r="CA1619" s="325"/>
      <c r="CB1619" s="325"/>
      <c r="CC1619" s="325"/>
      <c r="CD1619" s="325"/>
      <c r="CE1619" s="325"/>
      <c r="CF1619" s="325"/>
      <c r="CG1619" s="325"/>
      <c r="CH1619" s="325"/>
    </row>
    <row r="1620" spans="1:86" s="323" customFormat="1" x14ac:dyDescent="0.25">
      <c r="A1620" s="102"/>
      <c r="B1620" s="102"/>
      <c r="C1620" s="102"/>
      <c r="D1620" s="102"/>
      <c r="E1620" s="102"/>
      <c r="F1620" s="102"/>
      <c r="G1620" s="102"/>
      <c r="AH1620" s="324"/>
      <c r="AI1620" s="324"/>
      <c r="AP1620" s="324"/>
      <c r="AQ1620" s="324"/>
      <c r="BD1620" s="324"/>
      <c r="BE1620" s="324"/>
      <c r="BF1620" s="324"/>
      <c r="BG1620" s="324"/>
      <c r="BH1620" s="324"/>
      <c r="BI1620" s="324"/>
      <c r="BJ1620" s="324"/>
      <c r="BK1620" s="324"/>
      <c r="BL1620" s="324"/>
      <c r="BM1620" s="324"/>
      <c r="BN1620" s="324"/>
      <c r="BO1620" s="324"/>
      <c r="BW1620" s="325"/>
      <c r="BX1620" s="325"/>
      <c r="BY1620" s="325"/>
      <c r="BZ1620" s="325"/>
      <c r="CA1620" s="325"/>
      <c r="CB1620" s="325"/>
      <c r="CC1620" s="325"/>
      <c r="CD1620" s="325"/>
      <c r="CE1620" s="325"/>
      <c r="CF1620" s="325"/>
      <c r="CG1620" s="325"/>
      <c r="CH1620" s="325"/>
    </row>
    <row r="1621" spans="1:86" s="323" customFormat="1" x14ac:dyDescent="0.25">
      <c r="A1621" s="102"/>
      <c r="B1621" s="102"/>
      <c r="C1621" s="102"/>
      <c r="D1621" s="102"/>
      <c r="E1621" s="102"/>
      <c r="F1621" s="102"/>
      <c r="G1621" s="102"/>
      <c r="AH1621" s="324"/>
      <c r="AI1621" s="324"/>
      <c r="AP1621" s="324"/>
      <c r="AQ1621" s="324"/>
      <c r="BD1621" s="324"/>
      <c r="BE1621" s="324"/>
      <c r="BF1621" s="324"/>
      <c r="BG1621" s="324"/>
      <c r="BH1621" s="324"/>
      <c r="BI1621" s="324"/>
      <c r="BJ1621" s="324"/>
      <c r="BK1621" s="324"/>
      <c r="BL1621" s="324"/>
      <c r="BM1621" s="324"/>
      <c r="BN1621" s="324"/>
      <c r="BO1621" s="324"/>
      <c r="BW1621" s="325"/>
      <c r="BX1621" s="325"/>
      <c r="BY1621" s="325"/>
      <c r="BZ1621" s="325"/>
      <c r="CA1621" s="325"/>
      <c r="CB1621" s="325"/>
      <c r="CC1621" s="325"/>
      <c r="CD1621" s="325"/>
      <c r="CE1621" s="325"/>
      <c r="CF1621" s="325"/>
      <c r="CG1621" s="325"/>
      <c r="CH1621" s="325"/>
    </row>
    <row r="1622" spans="1:86" s="323" customFormat="1" x14ac:dyDescent="0.25">
      <c r="A1622" s="102"/>
      <c r="B1622" s="102"/>
      <c r="C1622" s="102"/>
      <c r="D1622" s="102"/>
      <c r="E1622" s="102"/>
      <c r="F1622" s="102"/>
      <c r="G1622" s="102"/>
      <c r="AH1622" s="324"/>
      <c r="AI1622" s="324"/>
      <c r="AP1622" s="324"/>
      <c r="AQ1622" s="324"/>
      <c r="BD1622" s="324"/>
      <c r="BE1622" s="324"/>
      <c r="BF1622" s="324"/>
      <c r="BG1622" s="324"/>
      <c r="BH1622" s="324"/>
      <c r="BI1622" s="324"/>
      <c r="BJ1622" s="324"/>
      <c r="BK1622" s="324"/>
      <c r="BL1622" s="324"/>
      <c r="BM1622" s="324"/>
      <c r="BN1622" s="324"/>
      <c r="BO1622" s="324"/>
      <c r="BW1622" s="325"/>
      <c r="BX1622" s="325"/>
      <c r="BY1622" s="325"/>
      <c r="BZ1622" s="325"/>
      <c r="CA1622" s="325"/>
      <c r="CB1622" s="325"/>
      <c r="CC1622" s="325"/>
      <c r="CD1622" s="325"/>
      <c r="CE1622" s="325"/>
      <c r="CF1622" s="325"/>
      <c r="CG1622" s="325"/>
      <c r="CH1622" s="325"/>
    </row>
    <row r="1623" spans="1:86" s="323" customFormat="1" x14ac:dyDescent="0.25">
      <c r="A1623" s="102"/>
      <c r="B1623" s="102"/>
      <c r="C1623" s="102"/>
      <c r="D1623" s="102"/>
      <c r="E1623" s="102"/>
      <c r="F1623" s="102"/>
      <c r="G1623" s="102"/>
      <c r="AH1623" s="324"/>
      <c r="AI1623" s="324"/>
      <c r="AP1623" s="324"/>
      <c r="AQ1623" s="324"/>
      <c r="BD1623" s="324"/>
      <c r="BE1623" s="324"/>
      <c r="BF1623" s="324"/>
      <c r="BG1623" s="324"/>
      <c r="BH1623" s="324"/>
      <c r="BI1623" s="324"/>
      <c r="BJ1623" s="324"/>
      <c r="BK1623" s="324"/>
      <c r="BL1623" s="324"/>
      <c r="BM1623" s="324"/>
      <c r="BN1623" s="324"/>
      <c r="BO1623" s="324"/>
      <c r="BW1623" s="325"/>
      <c r="BX1623" s="325"/>
      <c r="BY1623" s="325"/>
      <c r="BZ1623" s="325"/>
      <c r="CA1623" s="325"/>
      <c r="CB1623" s="325"/>
      <c r="CC1623" s="325"/>
      <c r="CD1623" s="325"/>
      <c r="CE1623" s="325"/>
      <c r="CF1623" s="325"/>
      <c r="CG1623" s="325"/>
      <c r="CH1623" s="325"/>
    </row>
    <row r="1624" spans="1:86" s="323" customFormat="1" x14ac:dyDescent="0.25">
      <c r="A1624" s="102"/>
      <c r="B1624" s="102"/>
      <c r="C1624" s="102"/>
      <c r="D1624" s="102"/>
      <c r="E1624" s="102"/>
      <c r="F1624" s="102"/>
      <c r="G1624" s="102"/>
      <c r="AH1624" s="324"/>
      <c r="AI1624" s="324"/>
      <c r="AP1624" s="324"/>
      <c r="AQ1624" s="324"/>
      <c r="BD1624" s="324"/>
      <c r="BE1624" s="324"/>
      <c r="BF1624" s="324"/>
      <c r="BG1624" s="324"/>
      <c r="BH1624" s="324"/>
      <c r="BI1624" s="324"/>
      <c r="BJ1624" s="324"/>
      <c r="BK1624" s="324"/>
      <c r="BL1624" s="324"/>
      <c r="BM1624" s="324"/>
      <c r="BN1624" s="324"/>
      <c r="BO1624" s="324"/>
      <c r="BW1624" s="325"/>
      <c r="BX1624" s="325"/>
      <c r="BY1624" s="325"/>
      <c r="BZ1624" s="325"/>
      <c r="CA1624" s="325"/>
      <c r="CB1624" s="325"/>
      <c r="CC1624" s="325"/>
      <c r="CD1624" s="325"/>
      <c r="CE1624" s="325"/>
      <c r="CF1624" s="325"/>
      <c r="CG1624" s="325"/>
      <c r="CH1624" s="325"/>
    </row>
    <row r="1625" spans="1:86" s="323" customFormat="1" x14ac:dyDescent="0.25">
      <c r="A1625" s="102"/>
      <c r="B1625" s="102"/>
      <c r="C1625" s="102"/>
      <c r="D1625" s="102"/>
      <c r="E1625" s="102"/>
      <c r="F1625" s="102"/>
      <c r="G1625" s="102"/>
      <c r="AH1625" s="324"/>
      <c r="AI1625" s="324"/>
      <c r="AP1625" s="324"/>
      <c r="AQ1625" s="324"/>
      <c r="BD1625" s="324"/>
      <c r="BE1625" s="324"/>
      <c r="BF1625" s="324"/>
      <c r="BG1625" s="324"/>
      <c r="BH1625" s="324"/>
      <c r="BI1625" s="324"/>
      <c r="BJ1625" s="324"/>
      <c r="BK1625" s="324"/>
      <c r="BL1625" s="324"/>
      <c r="BM1625" s="324"/>
      <c r="BN1625" s="324"/>
      <c r="BO1625" s="324"/>
      <c r="BW1625" s="325"/>
      <c r="BX1625" s="325"/>
      <c r="BY1625" s="325"/>
      <c r="BZ1625" s="325"/>
      <c r="CA1625" s="325"/>
      <c r="CB1625" s="325"/>
      <c r="CC1625" s="325"/>
      <c r="CD1625" s="325"/>
      <c r="CE1625" s="325"/>
      <c r="CF1625" s="325"/>
      <c r="CG1625" s="325"/>
      <c r="CH1625" s="325"/>
    </row>
    <row r="1626" spans="1:86" s="323" customFormat="1" x14ac:dyDescent="0.25">
      <c r="A1626" s="102"/>
      <c r="B1626" s="102"/>
      <c r="C1626" s="102"/>
      <c r="D1626" s="102"/>
      <c r="E1626" s="102"/>
      <c r="F1626" s="102"/>
      <c r="G1626" s="102"/>
      <c r="AH1626" s="324"/>
      <c r="AI1626" s="324"/>
      <c r="AP1626" s="324"/>
      <c r="AQ1626" s="324"/>
      <c r="BD1626" s="324"/>
      <c r="BE1626" s="324"/>
      <c r="BF1626" s="324"/>
      <c r="BG1626" s="324"/>
      <c r="BH1626" s="324"/>
      <c r="BI1626" s="324"/>
      <c r="BJ1626" s="324"/>
      <c r="BK1626" s="324"/>
      <c r="BL1626" s="324"/>
      <c r="BM1626" s="324"/>
      <c r="BN1626" s="324"/>
      <c r="BO1626" s="324"/>
      <c r="BW1626" s="325"/>
      <c r="BX1626" s="325"/>
      <c r="BY1626" s="325"/>
      <c r="BZ1626" s="325"/>
      <c r="CA1626" s="325"/>
      <c r="CB1626" s="325"/>
      <c r="CC1626" s="325"/>
      <c r="CD1626" s="325"/>
      <c r="CE1626" s="325"/>
      <c r="CF1626" s="325"/>
      <c r="CG1626" s="325"/>
      <c r="CH1626" s="325"/>
    </row>
    <row r="1627" spans="1:86" s="323" customFormat="1" x14ac:dyDescent="0.25">
      <c r="A1627" s="102"/>
      <c r="B1627" s="102"/>
      <c r="C1627" s="102"/>
      <c r="D1627" s="102"/>
      <c r="E1627" s="102"/>
      <c r="F1627" s="102"/>
      <c r="G1627" s="102"/>
      <c r="AH1627" s="324"/>
      <c r="AI1627" s="324"/>
      <c r="AP1627" s="324"/>
      <c r="AQ1627" s="324"/>
      <c r="BD1627" s="324"/>
      <c r="BE1627" s="324"/>
      <c r="BF1627" s="324"/>
      <c r="BG1627" s="324"/>
      <c r="BH1627" s="324"/>
      <c r="BI1627" s="324"/>
      <c r="BJ1627" s="324"/>
      <c r="BK1627" s="324"/>
      <c r="BL1627" s="324"/>
      <c r="BM1627" s="324"/>
      <c r="BN1627" s="324"/>
      <c r="BO1627" s="324"/>
      <c r="BW1627" s="325"/>
      <c r="BX1627" s="325"/>
      <c r="BY1627" s="325"/>
      <c r="BZ1627" s="325"/>
      <c r="CA1627" s="325"/>
      <c r="CB1627" s="325"/>
      <c r="CC1627" s="325"/>
      <c r="CD1627" s="325"/>
      <c r="CE1627" s="325"/>
      <c r="CF1627" s="325"/>
      <c r="CG1627" s="325"/>
      <c r="CH1627" s="325"/>
    </row>
    <row r="1628" spans="1:86" s="323" customFormat="1" x14ac:dyDescent="0.25">
      <c r="A1628" s="102"/>
      <c r="B1628" s="102"/>
      <c r="C1628" s="102"/>
      <c r="D1628" s="102"/>
      <c r="E1628" s="102"/>
      <c r="F1628" s="102"/>
      <c r="G1628" s="102"/>
      <c r="AH1628" s="324"/>
      <c r="AI1628" s="324"/>
      <c r="AP1628" s="324"/>
      <c r="AQ1628" s="324"/>
      <c r="BD1628" s="324"/>
      <c r="BE1628" s="324"/>
      <c r="BF1628" s="324"/>
      <c r="BG1628" s="324"/>
      <c r="BH1628" s="324"/>
      <c r="BI1628" s="324"/>
      <c r="BJ1628" s="324"/>
      <c r="BK1628" s="324"/>
      <c r="BL1628" s="324"/>
      <c r="BM1628" s="324"/>
      <c r="BN1628" s="324"/>
      <c r="BO1628" s="324"/>
      <c r="BW1628" s="325"/>
      <c r="BX1628" s="325"/>
      <c r="BY1628" s="325"/>
      <c r="BZ1628" s="325"/>
      <c r="CA1628" s="325"/>
      <c r="CB1628" s="325"/>
      <c r="CC1628" s="325"/>
      <c r="CD1628" s="325"/>
      <c r="CE1628" s="325"/>
      <c r="CF1628" s="325"/>
      <c r="CG1628" s="325"/>
      <c r="CH1628" s="325"/>
    </row>
    <row r="1629" spans="1:86" s="323" customFormat="1" x14ac:dyDescent="0.25">
      <c r="A1629" s="102"/>
      <c r="B1629" s="102"/>
      <c r="C1629" s="102"/>
      <c r="D1629" s="102"/>
      <c r="E1629" s="102"/>
      <c r="F1629" s="102"/>
      <c r="G1629" s="102"/>
      <c r="AH1629" s="324"/>
      <c r="AI1629" s="324"/>
      <c r="AP1629" s="324"/>
      <c r="AQ1629" s="324"/>
      <c r="BD1629" s="324"/>
      <c r="BE1629" s="324"/>
      <c r="BF1629" s="324"/>
      <c r="BG1629" s="324"/>
      <c r="BH1629" s="324"/>
      <c r="BI1629" s="324"/>
      <c r="BJ1629" s="324"/>
      <c r="BK1629" s="324"/>
      <c r="BL1629" s="324"/>
      <c r="BM1629" s="324"/>
      <c r="BN1629" s="324"/>
      <c r="BO1629" s="324"/>
      <c r="BW1629" s="325"/>
      <c r="BX1629" s="325"/>
      <c r="BY1629" s="325"/>
      <c r="BZ1629" s="325"/>
      <c r="CA1629" s="325"/>
      <c r="CB1629" s="325"/>
      <c r="CC1629" s="325"/>
      <c r="CD1629" s="325"/>
      <c r="CE1629" s="325"/>
      <c r="CF1629" s="325"/>
      <c r="CG1629" s="325"/>
      <c r="CH1629" s="325"/>
    </row>
    <row r="1630" spans="1:86" s="323" customFormat="1" x14ac:dyDescent="0.25">
      <c r="A1630" s="102"/>
      <c r="B1630" s="102"/>
      <c r="C1630" s="102"/>
      <c r="D1630" s="102"/>
      <c r="E1630" s="102"/>
      <c r="F1630" s="102"/>
      <c r="G1630" s="102"/>
      <c r="AH1630" s="324"/>
      <c r="AI1630" s="324"/>
      <c r="AP1630" s="324"/>
      <c r="AQ1630" s="324"/>
      <c r="BD1630" s="324"/>
      <c r="BE1630" s="324"/>
      <c r="BF1630" s="324"/>
      <c r="BG1630" s="324"/>
      <c r="BH1630" s="324"/>
      <c r="BI1630" s="324"/>
      <c r="BJ1630" s="324"/>
      <c r="BK1630" s="324"/>
      <c r="BL1630" s="324"/>
      <c r="BM1630" s="324"/>
      <c r="BN1630" s="324"/>
      <c r="BO1630" s="324"/>
      <c r="BW1630" s="325"/>
      <c r="BX1630" s="325"/>
      <c r="BY1630" s="325"/>
      <c r="BZ1630" s="325"/>
      <c r="CA1630" s="325"/>
      <c r="CB1630" s="325"/>
      <c r="CC1630" s="325"/>
      <c r="CD1630" s="325"/>
      <c r="CE1630" s="325"/>
      <c r="CF1630" s="325"/>
      <c r="CG1630" s="325"/>
      <c r="CH1630" s="325"/>
    </row>
    <row r="1631" spans="1:86" s="323" customFormat="1" x14ac:dyDescent="0.25">
      <c r="A1631" s="102"/>
      <c r="B1631" s="102"/>
      <c r="C1631" s="102"/>
      <c r="D1631" s="102"/>
      <c r="E1631" s="102"/>
      <c r="F1631" s="102"/>
      <c r="G1631" s="102"/>
      <c r="AH1631" s="324"/>
      <c r="AI1631" s="324"/>
      <c r="AP1631" s="324"/>
      <c r="AQ1631" s="324"/>
      <c r="BD1631" s="324"/>
      <c r="BE1631" s="324"/>
      <c r="BF1631" s="324"/>
      <c r="BG1631" s="324"/>
      <c r="BH1631" s="324"/>
      <c r="BI1631" s="324"/>
      <c r="BJ1631" s="324"/>
      <c r="BK1631" s="324"/>
      <c r="BL1631" s="324"/>
      <c r="BM1631" s="324"/>
      <c r="BN1631" s="324"/>
      <c r="BO1631" s="324"/>
      <c r="BW1631" s="325"/>
      <c r="BX1631" s="325"/>
      <c r="BY1631" s="325"/>
      <c r="BZ1631" s="325"/>
      <c r="CA1631" s="325"/>
      <c r="CB1631" s="325"/>
      <c r="CC1631" s="325"/>
      <c r="CD1631" s="325"/>
      <c r="CE1631" s="325"/>
      <c r="CF1631" s="325"/>
      <c r="CG1631" s="325"/>
      <c r="CH1631" s="325"/>
    </row>
    <row r="1632" spans="1:86" s="323" customFormat="1" x14ac:dyDescent="0.25">
      <c r="A1632" s="102"/>
      <c r="B1632" s="102"/>
      <c r="C1632" s="102"/>
      <c r="D1632" s="102"/>
      <c r="E1632" s="102"/>
      <c r="F1632" s="102"/>
      <c r="G1632" s="102"/>
      <c r="AH1632" s="324"/>
      <c r="AI1632" s="324"/>
      <c r="AP1632" s="324"/>
      <c r="AQ1632" s="324"/>
      <c r="BD1632" s="324"/>
      <c r="BE1632" s="324"/>
      <c r="BF1632" s="324"/>
      <c r="BG1632" s="324"/>
      <c r="BH1632" s="324"/>
      <c r="BI1632" s="324"/>
      <c r="BJ1632" s="324"/>
      <c r="BK1632" s="324"/>
      <c r="BL1632" s="324"/>
      <c r="BM1632" s="324"/>
      <c r="BN1632" s="324"/>
      <c r="BO1632" s="324"/>
      <c r="BW1632" s="325"/>
      <c r="BX1632" s="325"/>
      <c r="BY1632" s="325"/>
      <c r="BZ1632" s="325"/>
      <c r="CA1632" s="325"/>
      <c r="CB1632" s="325"/>
      <c r="CC1632" s="325"/>
      <c r="CD1632" s="325"/>
      <c r="CE1632" s="325"/>
      <c r="CF1632" s="325"/>
      <c r="CG1632" s="325"/>
      <c r="CH1632" s="325"/>
    </row>
    <row r="1633" spans="1:86" s="323" customFormat="1" x14ac:dyDescent="0.25">
      <c r="A1633" s="102"/>
      <c r="B1633" s="102"/>
      <c r="C1633" s="102"/>
      <c r="D1633" s="102"/>
      <c r="E1633" s="102"/>
      <c r="F1633" s="102"/>
      <c r="G1633" s="102"/>
      <c r="AH1633" s="324"/>
      <c r="AI1633" s="324"/>
      <c r="AP1633" s="324"/>
      <c r="AQ1633" s="324"/>
      <c r="BD1633" s="324"/>
      <c r="BE1633" s="324"/>
      <c r="BF1633" s="324"/>
      <c r="BG1633" s="324"/>
      <c r="BH1633" s="324"/>
      <c r="BI1633" s="324"/>
      <c r="BJ1633" s="324"/>
      <c r="BK1633" s="324"/>
      <c r="BL1633" s="324"/>
      <c r="BM1633" s="324"/>
      <c r="BN1633" s="324"/>
      <c r="BO1633" s="324"/>
      <c r="BW1633" s="325"/>
      <c r="BX1633" s="325"/>
      <c r="BY1633" s="325"/>
      <c r="BZ1633" s="325"/>
      <c r="CA1633" s="325"/>
      <c r="CB1633" s="325"/>
      <c r="CC1633" s="325"/>
      <c r="CD1633" s="325"/>
      <c r="CE1633" s="325"/>
      <c r="CF1633" s="325"/>
      <c r="CG1633" s="325"/>
      <c r="CH1633" s="325"/>
    </row>
    <row r="1634" spans="1:86" s="323" customFormat="1" x14ac:dyDescent="0.25">
      <c r="A1634" s="102"/>
      <c r="B1634" s="102"/>
      <c r="C1634" s="102"/>
      <c r="D1634" s="102"/>
      <c r="E1634" s="102"/>
      <c r="F1634" s="102"/>
      <c r="G1634" s="102"/>
      <c r="AH1634" s="324"/>
      <c r="AI1634" s="324"/>
      <c r="AP1634" s="324"/>
      <c r="AQ1634" s="324"/>
      <c r="BD1634" s="324"/>
      <c r="BE1634" s="324"/>
      <c r="BF1634" s="324"/>
      <c r="BG1634" s="324"/>
      <c r="BH1634" s="324"/>
      <c r="BI1634" s="324"/>
      <c r="BJ1634" s="324"/>
      <c r="BK1634" s="324"/>
      <c r="BL1634" s="324"/>
      <c r="BM1634" s="324"/>
      <c r="BN1634" s="324"/>
      <c r="BO1634" s="324"/>
      <c r="BW1634" s="325"/>
      <c r="BX1634" s="325"/>
      <c r="BY1634" s="325"/>
      <c r="BZ1634" s="325"/>
      <c r="CA1634" s="325"/>
      <c r="CB1634" s="325"/>
      <c r="CC1634" s="325"/>
      <c r="CD1634" s="325"/>
      <c r="CE1634" s="325"/>
      <c r="CF1634" s="325"/>
      <c r="CG1634" s="325"/>
      <c r="CH1634" s="325"/>
    </row>
    <row r="1635" spans="1:86" s="323" customFormat="1" x14ac:dyDescent="0.25">
      <c r="A1635" s="102"/>
      <c r="B1635" s="102"/>
      <c r="C1635" s="102"/>
      <c r="D1635" s="102"/>
      <c r="E1635" s="102"/>
      <c r="F1635" s="102"/>
      <c r="G1635" s="102"/>
      <c r="AH1635" s="324"/>
      <c r="AI1635" s="324"/>
      <c r="AP1635" s="324"/>
      <c r="AQ1635" s="324"/>
      <c r="BD1635" s="324"/>
      <c r="BE1635" s="324"/>
      <c r="BF1635" s="324"/>
      <c r="BG1635" s="324"/>
      <c r="BH1635" s="324"/>
      <c r="BI1635" s="324"/>
      <c r="BJ1635" s="324"/>
      <c r="BK1635" s="324"/>
      <c r="BL1635" s="324"/>
      <c r="BM1635" s="324"/>
      <c r="BN1635" s="324"/>
      <c r="BO1635" s="324"/>
      <c r="BW1635" s="325"/>
      <c r="BX1635" s="325"/>
      <c r="BY1635" s="325"/>
      <c r="BZ1635" s="325"/>
      <c r="CA1635" s="325"/>
      <c r="CB1635" s="325"/>
      <c r="CC1635" s="325"/>
      <c r="CD1635" s="325"/>
      <c r="CE1635" s="325"/>
      <c r="CF1635" s="325"/>
      <c r="CG1635" s="325"/>
      <c r="CH1635" s="325"/>
    </row>
    <row r="1636" spans="1:86" s="323" customFormat="1" x14ac:dyDescent="0.25">
      <c r="A1636" s="102"/>
      <c r="B1636" s="102"/>
      <c r="C1636" s="102"/>
      <c r="D1636" s="102"/>
      <c r="E1636" s="102"/>
      <c r="F1636" s="102"/>
      <c r="G1636" s="102"/>
      <c r="AH1636" s="324"/>
      <c r="AI1636" s="324"/>
      <c r="AP1636" s="324"/>
      <c r="AQ1636" s="324"/>
      <c r="BD1636" s="324"/>
      <c r="BE1636" s="324"/>
      <c r="BF1636" s="324"/>
      <c r="BG1636" s="324"/>
      <c r="BH1636" s="324"/>
      <c r="BI1636" s="324"/>
      <c r="BJ1636" s="324"/>
      <c r="BK1636" s="324"/>
      <c r="BL1636" s="324"/>
      <c r="BM1636" s="324"/>
      <c r="BN1636" s="324"/>
      <c r="BO1636" s="324"/>
      <c r="BW1636" s="325"/>
      <c r="BX1636" s="325"/>
      <c r="BY1636" s="325"/>
      <c r="BZ1636" s="325"/>
      <c r="CA1636" s="325"/>
      <c r="CB1636" s="325"/>
      <c r="CC1636" s="325"/>
      <c r="CD1636" s="325"/>
      <c r="CE1636" s="325"/>
      <c r="CF1636" s="325"/>
      <c r="CG1636" s="325"/>
      <c r="CH1636" s="325"/>
    </row>
    <row r="1637" spans="1:86" s="323" customFormat="1" x14ac:dyDescent="0.25">
      <c r="A1637" s="102"/>
      <c r="B1637" s="102"/>
      <c r="C1637" s="102"/>
      <c r="D1637" s="102"/>
      <c r="E1637" s="102"/>
      <c r="F1637" s="102"/>
      <c r="G1637" s="102"/>
      <c r="AH1637" s="324"/>
      <c r="AI1637" s="324"/>
      <c r="AP1637" s="324"/>
      <c r="AQ1637" s="324"/>
      <c r="BD1637" s="324"/>
      <c r="BE1637" s="324"/>
      <c r="BF1637" s="324"/>
      <c r="BG1637" s="324"/>
      <c r="BH1637" s="324"/>
      <c r="BI1637" s="324"/>
      <c r="BJ1637" s="324"/>
      <c r="BK1637" s="324"/>
      <c r="BL1637" s="324"/>
      <c r="BM1637" s="324"/>
      <c r="BN1637" s="324"/>
      <c r="BO1637" s="324"/>
      <c r="BW1637" s="325"/>
      <c r="BX1637" s="325"/>
      <c r="BY1637" s="325"/>
      <c r="BZ1637" s="325"/>
      <c r="CA1637" s="325"/>
      <c r="CB1637" s="325"/>
      <c r="CC1637" s="325"/>
      <c r="CD1637" s="325"/>
      <c r="CE1637" s="325"/>
      <c r="CF1637" s="325"/>
      <c r="CG1637" s="325"/>
      <c r="CH1637" s="325"/>
    </row>
    <row r="1638" spans="1:86" s="323" customFormat="1" x14ac:dyDescent="0.25">
      <c r="A1638" s="102"/>
      <c r="B1638" s="102"/>
      <c r="C1638" s="102"/>
      <c r="D1638" s="102"/>
      <c r="E1638" s="102"/>
      <c r="F1638" s="102"/>
      <c r="G1638" s="102"/>
      <c r="AH1638" s="324"/>
      <c r="AI1638" s="324"/>
      <c r="AP1638" s="324"/>
      <c r="AQ1638" s="324"/>
      <c r="BD1638" s="324"/>
      <c r="BE1638" s="324"/>
      <c r="BF1638" s="324"/>
      <c r="BG1638" s="324"/>
      <c r="BH1638" s="324"/>
      <c r="BI1638" s="324"/>
      <c r="BJ1638" s="324"/>
      <c r="BK1638" s="324"/>
      <c r="BL1638" s="324"/>
      <c r="BM1638" s="324"/>
      <c r="BN1638" s="324"/>
      <c r="BO1638" s="324"/>
      <c r="BW1638" s="325"/>
      <c r="BX1638" s="325"/>
      <c r="BY1638" s="325"/>
      <c r="BZ1638" s="325"/>
      <c r="CA1638" s="325"/>
      <c r="CB1638" s="325"/>
      <c r="CC1638" s="325"/>
      <c r="CD1638" s="325"/>
      <c r="CE1638" s="325"/>
      <c r="CF1638" s="325"/>
      <c r="CG1638" s="325"/>
      <c r="CH1638" s="325"/>
    </row>
    <row r="1639" spans="1:86" s="323" customFormat="1" x14ac:dyDescent="0.25">
      <c r="A1639" s="102"/>
      <c r="B1639" s="102"/>
      <c r="C1639" s="102"/>
      <c r="D1639" s="102"/>
      <c r="E1639" s="102"/>
      <c r="F1639" s="102"/>
      <c r="G1639" s="102"/>
      <c r="AH1639" s="324"/>
      <c r="AI1639" s="324"/>
      <c r="AP1639" s="324"/>
      <c r="AQ1639" s="324"/>
      <c r="BD1639" s="324"/>
      <c r="BE1639" s="324"/>
      <c r="BF1639" s="324"/>
      <c r="BG1639" s="324"/>
      <c r="BH1639" s="324"/>
      <c r="BI1639" s="324"/>
      <c r="BJ1639" s="324"/>
      <c r="BK1639" s="324"/>
      <c r="BL1639" s="324"/>
      <c r="BM1639" s="324"/>
      <c r="BN1639" s="324"/>
      <c r="BO1639" s="324"/>
      <c r="BW1639" s="325"/>
      <c r="BX1639" s="325"/>
      <c r="BY1639" s="325"/>
      <c r="BZ1639" s="325"/>
      <c r="CA1639" s="325"/>
      <c r="CB1639" s="325"/>
      <c r="CC1639" s="325"/>
      <c r="CD1639" s="325"/>
      <c r="CE1639" s="325"/>
      <c r="CF1639" s="325"/>
      <c r="CG1639" s="325"/>
      <c r="CH1639" s="325"/>
    </row>
    <row r="1640" spans="1:86" s="323" customFormat="1" x14ac:dyDescent="0.25">
      <c r="A1640" s="102"/>
      <c r="B1640" s="102"/>
      <c r="C1640" s="102"/>
      <c r="D1640" s="102"/>
      <c r="E1640" s="102"/>
      <c r="F1640" s="102"/>
      <c r="G1640" s="102"/>
      <c r="AH1640" s="324"/>
      <c r="AI1640" s="324"/>
      <c r="AP1640" s="324"/>
      <c r="AQ1640" s="324"/>
      <c r="BD1640" s="324"/>
      <c r="BE1640" s="324"/>
      <c r="BF1640" s="324"/>
      <c r="BG1640" s="324"/>
      <c r="BH1640" s="324"/>
      <c r="BI1640" s="324"/>
      <c r="BJ1640" s="324"/>
      <c r="BK1640" s="324"/>
      <c r="BL1640" s="324"/>
      <c r="BM1640" s="324"/>
      <c r="BN1640" s="324"/>
      <c r="BO1640" s="324"/>
      <c r="BW1640" s="325"/>
      <c r="BX1640" s="325"/>
      <c r="BY1640" s="325"/>
      <c r="BZ1640" s="325"/>
      <c r="CA1640" s="325"/>
      <c r="CB1640" s="325"/>
      <c r="CC1640" s="325"/>
      <c r="CD1640" s="325"/>
      <c r="CE1640" s="325"/>
      <c r="CF1640" s="325"/>
      <c r="CG1640" s="325"/>
      <c r="CH1640" s="325"/>
    </row>
    <row r="1641" spans="1:86" s="323" customFormat="1" x14ac:dyDescent="0.25">
      <c r="A1641" s="102"/>
      <c r="B1641" s="102"/>
      <c r="C1641" s="102"/>
      <c r="D1641" s="102"/>
      <c r="E1641" s="102"/>
      <c r="F1641" s="102"/>
      <c r="G1641" s="102"/>
      <c r="AH1641" s="324"/>
      <c r="AI1641" s="324"/>
      <c r="AP1641" s="324"/>
      <c r="AQ1641" s="324"/>
      <c r="BD1641" s="324"/>
      <c r="BE1641" s="324"/>
      <c r="BF1641" s="324"/>
      <c r="BG1641" s="324"/>
      <c r="BH1641" s="324"/>
      <c r="BI1641" s="324"/>
      <c r="BJ1641" s="324"/>
      <c r="BK1641" s="324"/>
      <c r="BL1641" s="324"/>
      <c r="BM1641" s="324"/>
      <c r="BN1641" s="324"/>
      <c r="BO1641" s="324"/>
      <c r="BW1641" s="325"/>
      <c r="BX1641" s="325"/>
      <c r="BY1641" s="325"/>
      <c r="BZ1641" s="325"/>
      <c r="CA1641" s="325"/>
      <c r="CB1641" s="325"/>
      <c r="CC1641" s="325"/>
      <c r="CD1641" s="325"/>
      <c r="CE1641" s="325"/>
      <c r="CF1641" s="325"/>
      <c r="CG1641" s="325"/>
      <c r="CH1641" s="325"/>
    </row>
    <row r="1642" spans="1:86" s="323" customFormat="1" x14ac:dyDescent="0.25">
      <c r="A1642" s="102"/>
      <c r="B1642" s="102"/>
      <c r="C1642" s="102"/>
      <c r="D1642" s="102"/>
      <c r="E1642" s="102"/>
      <c r="F1642" s="102"/>
      <c r="G1642" s="102"/>
      <c r="AH1642" s="324"/>
      <c r="AI1642" s="324"/>
      <c r="AP1642" s="324"/>
      <c r="AQ1642" s="324"/>
      <c r="BD1642" s="324"/>
      <c r="BE1642" s="324"/>
      <c r="BF1642" s="324"/>
      <c r="BG1642" s="324"/>
      <c r="BH1642" s="324"/>
      <c r="BI1642" s="324"/>
      <c r="BJ1642" s="324"/>
      <c r="BK1642" s="324"/>
      <c r="BL1642" s="324"/>
      <c r="BM1642" s="324"/>
      <c r="BN1642" s="324"/>
      <c r="BO1642" s="324"/>
      <c r="BW1642" s="325"/>
      <c r="BX1642" s="325"/>
      <c r="BY1642" s="325"/>
      <c r="BZ1642" s="325"/>
      <c r="CA1642" s="325"/>
      <c r="CB1642" s="325"/>
      <c r="CC1642" s="325"/>
      <c r="CD1642" s="325"/>
      <c r="CE1642" s="325"/>
      <c r="CF1642" s="325"/>
      <c r="CG1642" s="325"/>
      <c r="CH1642" s="325"/>
    </row>
    <row r="1643" spans="1:86" s="323" customFormat="1" x14ac:dyDescent="0.25">
      <c r="A1643" s="102"/>
      <c r="B1643" s="102"/>
      <c r="C1643" s="102"/>
      <c r="D1643" s="102"/>
      <c r="E1643" s="102"/>
      <c r="F1643" s="102"/>
      <c r="G1643" s="102"/>
      <c r="AH1643" s="324"/>
      <c r="AI1643" s="324"/>
      <c r="AP1643" s="324"/>
      <c r="AQ1643" s="324"/>
      <c r="BD1643" s="324"/>
      <c r="BE1643" s="324"/>
      <c r="BF1643" s="324"/>
      <c r="BG1643" s="324"/>
      <c r="BH1643" s="324"/>
      <c r="BI1643" s="324"/>
      <c r="BJ1643" s="324"/>
      <c r="BK1643" s="324"/>
      <c r="BL1643" s="324"/>
      <c r="BM1643" s="324"/>
      <c r="BN1643" s="324"/>
      <c r="BO1643" s="324"/>
      <c r="BW1643" s="325"/>
      <c r="BX1643" s="325"/>
      <c r="BY1643" s="325"/>
      <c r="BZ1643" s="325"/>
      <c r="CA1643" s="325"/>
      <c r="CB1643" s="325"/>
      <c r="CC1643" s="325"/>
      <c r="CD1643" s="325"/>
      <c r="CE1643" s="325"/>
      <c r="CF1643" s="325"/>
      <c r="CG1643" s="325"/>
      <c r="CH1643" s="325"/>
    </row>
    <row r="1644" spans="1:86" s="323" customFormat="1" x14ac:dyDescent="0.25">
      <c r="A1644" s="102"/>
      <c r="B1644" s="102"/>
      <c r="C1644" s="102"/>
      <c r="D1644" s="102"/>
      <c r="E1644" s="102"/>
      <c r="F1644" s="102"/>
      <c r="G1644" s="102"/>
      <c r="AH1644" s="324"/>
      <c r="AI1644" s="324"/>
      <c r="AP1644" s="324"/>
      <c r="AQ1644" s="324"/>
      <c r="BD1644" s="324"/>
      <c r="BE1644" s="324"/>
      <c r="BF1644" s="324"/>
      <c r="BG1644" s="324"/>
      <c r="BH1644" s="324"/>
      <c r="BI1644" s="324"/>
      <c r="BJ1644" s="324"/>
      <c r="BK1644" s="324"/>
      <c r="BL1644" s="324"/>
      <c r="BM1644" s="324"/>
      <c r="BN1644" s="324"/>
      <c r="BO1644" s="324"/>
      <c r="BW1644" s="325"/>
      <c r="BX1644" s="325"/>
      <c r="BY1644" s="325"/>
      <c r="BZ1644" s="325"/>
      <c r="CA1644" s="325"/>
      <c r="CB1644" s="325"/>
      <c r="CC1644" s="325"/>
      <c r="CD1644" s="325"/>
      <c r="CE1644" s="325"/>
      <c r="CF1644" s="325"/>
      <c r="CG1644" s="325"/>
      <c r="CH1644" s="325"/>
    </row>
    <row r="1645" spans="1:86" s="323" customFormat="1" x14ac:dyDescent="0.25">
      <c r="A1645" s="102"/>
      <c r="B1645" s="102"/>
      <c r="C1645" s="102"/>
      <c r="D1645" s="102"/>
      <c r="E1645" s="102"/>
      <c r="F1645" s="102"/>
      <c r="G1645" s="102"/>
      <c r="AH1645" s="324"/>
      <c r="AI1645" s="324"/>
      <c r="AP1645" s="324"/>
      <c r="AQ1645" s="324"/>
      <c r="BD1645" s="324"/>
      <c r="BE1645" s="324"/>
      <c r="BF1645" s="324"/>
      <c r="BG1645" s="324"/>
      <c r="BH1645" s="324"/>
      <c r="BI1645" s="324"/>
      <c r="BJ1645" s="324"/>
      <c r="BK1645" s="324"/>
      <c r="BL1645" s="324"/>
      <c r="BM1645" s="324"/>
      <c r="BN1645" s="324"/>
      <c r="BO1645" s="324"/>
      <c r="BW1645" s="325"/>
      <c r="BX1645" s="325"/>
      <c r="BY1645" s="325"/>
      <c r="BZ1645" s="325"/>
      <c r="CA1645" s="325"/>
      <c r="CB1645" s="325"/>
      <c r="CC1645" s="325"/>
      <c r="CD1645" s="325"/>
      <c r="CE1645" s="325"/>
      <c r="CF1645" s="325"/>
      <c r="CG1645" s="325"/>
      <c r="CH1645" s="325"/>
    </row>
    <row r="1646" spans="1:86" s="323" customFormat="1" x14ac:dyDescent="0.25">
      <c r="A1646" s="102"/>
      <c r="B1646" s="102"/>
      <c r="C1646" s="102"/>
      <c r="D1646" s="102"/>
      <c r="E1646" s="102"/>
      <c r="F1646" s="102"/>
      <c r="G1646" s="102"/>
      <c r="AH1646" s="324"/>
      <c r="AI1646" s="324"/>
      <c r="AP1646" s="324"/>
      <c r="AQ1646" s="324"/>
      <c r="BD1646" s="324"/>
      <c r="BE1646" s="324"/>
      <c r="BF1646" s="324"/>
      <c r="BG1646" s="324"/>
      <c r="BH1646" s="324"/>
      <c r="BI1646" s="324"/>
      <c r="BJ1646" s="324"/>
      <c r="BK1646" s="324"/>
      <c r="BL1646" s="324"/>
      <c r="BM1646" s="324"/>
      <c r="BN1646" s="324"/>
      <c r="BO1646" s="324"/>
      <c r="BW1646" s="325"/>
      <c r="BX1646" s="325"/>
      <c r="BY1646" s="325"/>
      <c r="BZ1646" s="325"/>
      <c r="CA1646" s="325"/>
      <c r="CB1646" s="325"/>
      <c r="CC1646" s="325"/>
      <c r="CD1646" s="325"/>
      <c r="CE1646" s="325"/>
      <c r="CF1646" s="325"/>
      <c r="CG1646" s="325"/>
      <c r="CH1646" s="325"/>
    </row>
    <row r="1647" spans="1:86" s="323" customFormat="1" x14ac:dyDescent="0.25">
      <c r="A1647" s="102"/>
      <c r="B1647" s="102"/>
      <c r="C1647" s="102"/>
      <c r="D1647" s="102"/>
      <c r="E1647" s="102"/>
      <c r="F1647" s="102"/>
      <c r="G1647" s="102"/>
      <c r="AH1647" s="324"/>
      <c r="AI1647" s="324"/>
      <c r="AP1647" s="324"/>
      <c r="AQ1647" s="324"/>
      <c r="BD1647" s="324"/>
      <c r="BE1647" s="324"/>
      <c r="BF1647" s="324"/>
      <c r="BG1647" s="324"/>
      <c r="BH1647" s="324"/>
      <c r="BI1647" s="324"/>
      <c r="BJ1647" s="324"/>
      <c r="BK1647" s="324"/>
      <c r="BL1647" s="324"/>
      <c r="BM1647" s="324"/>
      <c r="BN1647" s="324"/>
      <c r="BO1647" s="324"/>
      <c r="BW1647" s="325"/>
      <c r="BX1647" s="325"/>
      <c r="BY1647" s="325"/>
      <c r="BZ1647" s="325"/>
      <c r="CA1647" s="325"/>
      <c r="CB1647" s="325"/>
      <c r="CC1647" s="325"/>
      <c r="CD1647" s="325"/>
      <c r="CE1647" s="325"/>
      <c r="CF1647" s="325"/>
      <c r="CG1647" s="325"/>
      <c r="CH1647" s="325"/>
    </row>
    <row r="1648" spans="1:86" s="323" customFormat="1" x14ac:dyDescent="0.25">
      <c r="A1648" s="102"/>
      <c r="B1648" s="102"/>
      <c r="C1648" s="102"/>
      <c r="D1648" s="102"/>
      <c r="E1648" s="102"/>
      <c r="F1648" s="102"/>
      <c r="G1648" s="102"/>
      <c r="AH1648" s="324"/>
      <c r="AI1648" s="324"/>
      <c r="AP1648" s="324"/>
      <c r="AQ1648" s="324"/>
      <c r="BD1648" s="324"/>
      <c r="BE1648" s="324"/>
      <c r="BF1648" s="324"/>
      <c r="BG1648" s="324"/>
      <c r="BH1648" s="324"/>
      <c r="BI1648" s="324"/>
      <c r="BJ1648" s="324"/>
      <c r="BK1648" s="324"/>
      <c r="BL1648" s="324"/>
      <c r="BM1648" s="324"/>
      <c r="BN1648" s="324"/>
      <c r="BO1648" s="324"/>
      <c r="BW1648" s="325"/>
      <c r="BX1648" s="325"/>
      <c r="BY1648" s="325"/>
      <c r="BZ1648" s="325"/>
      <c r="CA1648" s="325"/>
      <c r="CB1648" s="325"/>
      <c r="CC1648" s="325"/>
      <c r="CD1648" s="325"/>
      <c r="CE1648" s="325"/>
      <c r="CF1648" s="325"/>
      <c r="CG1648" s="325"/>
      <c r="CH1648" s="325"/>
    </row>
    <row r="1649" spans="1:86" s="323" customFormat="1" x14ac:dyDescent="0.25">
      <c r="A1649" s="102"/>
      <c r="B1649" s="102"/>
      <c r="C1649" s="102"/>
      <c r="D1649" s="102"/>
      <c r="E1649" s="102"/>
      <c r="F1649" s="102"/>
      <c r="G1649" s="102"/>
      <c r="AH1649" s="324"/>
      <c r="AI1649" s="324"/>
      <c r="AP1649" s="324"/>
      <c r="AQ1649" s="324"/>
      <c r="BD1649" s="324"/>
      <c r="BE1649" s="324"/>
      <c r="BF1649" s="324"/>
      <c r="BG1649" s="324"/>
      <c r="BH1649" s="324"/>
      <c r="BI1649" s="324"/>
      <c r="BJ1649" s="324"/>
      <c r="BK1649" s="324"/>
      <c r="BL1649" s="324"/>
      <c r="BM1649" s="324"/>
      <c r="BN1649" s="324"/>
      <c r="BO1649" s="324"/>
      <c r="BW1649" s="325"/>
      <c r="BX1649" s="325"/>
      <c r="BY1649" s="325"/>
      <c r="BZ1649" s="325"/>
      <c r="CA1649" s="325"/>
      <c r="CB1649" s="325"/>
      <c r="CC1649" s="325"/>
      <c r="CD1649" s="325"/>
      <c r="CE1649" s="325"/>
      <c r="CF1649" s="325"/>
      <c r="CG1649" s="325"/>
      <c r="CH1649" s="325"/>
    </row>
    <row r="1650" spans="1:86" s="323" customFormat="1" x14ac:dyDescent="0.25">
      <c r="A1650" s="102"/>
      <c r="B1650" s="102"/>
      <c r="C1650" s="102"/>
      <c r="D1650" s="102"/>
      <c r="E1650" s="102"/>
      <c r="F1650" s="102"/>
      <c r="G1650" s="102"/>
      <c r="AH1650" s="324"/>
      <c r="AI1650" s="324"/>
      <c r="AP1650" s="324"/>
      <c r="AQ1650" s="324"/>
      <c r="BD1650" s="324"/>
      <c r="BE1650" s="324"/>
      <c r="BF1650" s="324"/>
      <c r="BG1650" s="324"/>
      <c r="BH1650" s="324"/>
      <c r="BI1650" s="324"/>
      <c r="BJ1650" s="324"/>
      <c r="BK1650" s="324"/>
      <c r="BL1650" s="324"/>
      <c r="BM1650" s="324"/>
      <c r="BN1650" s="324"/>
      <c r="BO1650" s="324"/>
      <c r="BW1650" s="325"/>
      <c r="BX1650" s="325"/>
      <c r="BY1650" s="325"/>
      <c r="BZ1650" s="325"/>
      <c r="CA1650" s="325"/>
      <c r="CB1650" s="325"/>
      <c r="CC1650" s="325"/>
      <c r="CD1650" s="325"/>
      <c r="CE1650" s="325"/>
      <c r="CF1650" s="325"/>
      <c r="CG1650" s="325"/>
      <c r="CH1650" s="325"/>
    </row>
    <row r="1651" spans="1:86" s="323" customFormat="1" x14ac:dyDescent="0.25">
      <c r="A1651" s="102"/>
      <c r="B1651" s="102"/>
      <c r="C1651" s="102"/>
      <c r="D1651" s="102"/>
      <c r="E1651" s="102"/>
      <c r="F1651" s="102"/>
      <c r="G1651" s="102"/>
      <c r="AH1651" s="324"/>
      <c r="AI1651" s="324"/>
      <c r="AP1651" s="324"/>
      <c r="AQ1651" s="324"/>
      <c r="BD1651" s="324"/>
      <c r="BE1651" s="324"/>
      <c r="BF1651" s="324"/>
      <c r="BG1651" s="324"/>
      <c r="BH1651" s="324"/>
      <c r="BI1651" s="324"/>
      <c r="BJ1651" s="324"/>
      <c r="BK1651" s="324"/>
      <c r="BL1651" s="324"/>
      <c r="BM1651" s="324"/>
      <c r="BN1651" s="324"/>
      <c r="BO1651" s="324"/>
      <c r="BW1651" s="325"/>
      <c r="BX1651" s="325"/>
      <c r="BY1651" s="325"/>
      <c r="BZ1651" s="325"/>
      <c r="CA1651" s="325"/>
      <c r="CB1651" s="325"/>
      <c r="CC1651" s="325"/>
      <c r="CD1651" s="325"/>
      <c r="CE1651" s="325"/>
      <c r="CF1651" s="325"/>
      <c r="CG1651" s="325"/>
      <c r="CH1651" s="325"/>
    </row>
    <row r="1652" spans="1:86" s="323" customFormat="1" x14ac:dyDescent="0.25">
      <c r="A1652" s="102"/>
      <c r="B1652" s="102"/>
      <c r="C1652" s="102"/>
      <c r="D1652" s="102"/>
      <c r="E1652" s="102"/>
      <c r="F1652" s="102"/>
      <c r="G1652" s="102"/>
      <c r="AH1652" s="324"/>
      <c r="AI1652" s="324"/>
      <c r="AP1652" s="324"/>
      <c r="AQ1652" s="324"/>
      <c r="BD1652" s="324"/>
      <c r="BE1652" s="324"/>
      <c r="BF1652" s="324"/>
      <c r="BG1652" s="324"/>
      <c r="BH1652" s="324"/>
      <c r="BI1652" s="324"/>
      <c r="BJ1652" s="324"/>
      <c r="BK1652" s="324"/>
      <c r="BL1652" s="324"/>
      <c r="BM1652" s="324"/>
      <c r="BN1652" s="324"/>
      <c r="BO1652" s="324"/>
      <c r="BW1652" s="325"/>
      <c r="BX1652" s="325"/>
      <c r="BY1652" s="325"/>
      <c r="BZ1652" s="325"/>
      <c r="CA1652" s="325"/>
      <c r="CB1652" s="325"/>
      <c r="CC1652" s="325"/>
      <c r="CD1652" s="325"/>
      <c r="CE1652" s="325"/>
      <c r="CF1652" s="325"/>
      <c r="CG1652" s="325"/>
      <c r="CH1652" s="325"/>
    </row>
    <row r="1653" spans="1:86" s="323" customFormat="1" x14ac:dyDescent="0.25">
      <c r="A1653" s="102"/>
      <c r="B1653" s="102"/>
      <c r="C1653" s="102"/>
      <c r="D1653" s="102"/>
      <c r="E1653" s="102"/>
      <c r="F1653" s="102"/>
      <c r="G1653" s="102"/>
      <c r="AH1653" s="324"/>
      <c r="AI1653" s="324"/>
      <c r="AP1653" s="324"/>
      <c r="AQ1653" s="324"/>
      <c r="BD1653" s="324"/>
      <c r="BE1653" s="324"/>
      <c r="BF1653" s="324"/>
      <c r="BG1653" s="324"/>
      <c r="BH1653" s="324"/>
      <c r="BI1653" s="324"/>
      <c r="BJ1653" s="324"/>
      <c r="BK1653" s="324"/>
      <c r="BL1653" s="324"/>
      <c r="BM1653" s="324"/>
      <c r="BN1653" s="324"/>
      <c r="BO1653" s="324"/>
      <c r="BW1653" s="325"/>
      <c r="BX1653" s="325"/>
      <c r="BY1653" s="325"/>
      <c r="BZ1653" s="325"/>
      <c r="CA1653" s="325"/>
      <c r="CB1653" s="325"/>
      <c r="CC1653" s="325"/>
      <c r="CD1653" s="325"/>
      <c r="CE1653" s="325"/>
      <c r="CF1653" s="325"/>
      <c r="CG1653" s="325"/>
      <c r="CH1653" s="325"/>
    </row>
    <row r="1654" spans="1:86" s="323" customFormat="1" x14ac:dyDescent="0.25">
      <c r="A1654" s="102"/>
      <c r="B1654" s="102"/>
      <c r="C1654" s="102"/>
      <c r="D1654" s="102"/>
      <c r="E1654" s="102"/>
      <c r="F1654" s="102"/>
      <c r="G1654" s="102"/>
      <c r="AH1654" s="324"/>
      <c r="AI1654" s="324"/>
      <c r="AP1654" s="324"/>
      <c r="AQ1654" s="324"/>
      <c r="BD1654" s="324"/>
      <c r="BE1654" s="324"/>
      <c r="BF1654" s="324"/>
      <c r="BG1654" s="324"/>
      <c r="BH1654" s="324"/>
      <c r="BI1654" s="324"/>
      <c r="BJ1654" s="324"/>
      <c r="BK1654" s="324"/>
      <c r="BL1654" s="324"/>
      <c r="BM1654" s="324"/>
      <c r="BN1654" s="324"/>
      <c r="BO1654" s="324"/>
      <c r="BW1654" s="325"/>
      <c r="BX1654" s="325"/>
      <c r="BY1654" s="325"/>
      <c r="BZ1654" s="325"/>
      <c r="CA1654" s="325"/>
      <c r="CB1654" s="325"/>
      <c r="CC1654" s="325"/>
      <c r="CD1654" s="325"/>
      <c r="CE1654" s="325"/>
      <c r="CF1654" s="325"/>
      <c r="CG1654" s="325"/>
      <c r="CH1654" s="325"/>
    </row>
    <row r="1655" spans="1:86" s="323" customFormat="1" x14ac:dyDescent="0.25">
      <c r="A1655" s="102"/>
      <c r="B1655" s="102"/>
      <c r="C1655" s="102"/>
      <c r="D1655" s="102"/>
      <c r="E1655" s="102"/>
      <c r="F1655" s="102"/>
      <c r="G1655" s="102"/>
      <c r="AH1655" s="324"/>
      <c r="AI1655" s="324"/>
      <c r="AP1655" s="324"/>
      <c r="AQ1655" s="324"/>
      <c r="BD1655" s="324"/>
      <c r="BE1655" s="324"/>
      <c r="BF1655" s="324"/>
      <c r="BG1655" s="324"/>
      <c r="BH1655" s="324"/>
      <c r="BI1655" s="324"/>
      <c r="BJ1655" s="324"/>
      <c r="BK1655" s="324"/>
      <c r="BL1655" s="324"/>
      <c r="BM1655" s="324"/>
      <c r="BN1655" s="324"/>
      <c r="BO1655" s="324"/>
      <c r="BW1655" s="325"/>
      <c r="BX1655" s="325"/>
      <c r="BY1655" s="325"/>
      <c r="BZ1655" s="325"/>
      <c r="CA1655" s="325"/>
      <c r="CB1655" s="325"/>
      <c r="CC1655" s="325"/>
      <c r="CD1655" s="325"/>
      <c r="CE1655" s="325"/>
      <c r="CF1655" s="325"/>
      <c r="CG1655" s="325"/>
      <c r="CH1655" s="325"/>
    </row>
    <row r="1656" spans="1:86" s="323" customFormat="1" x14ac:dyDescent="0.25">
      <c r="A1656" s="102"/>
      <c r="B1656" s="102"/>
      <c r="C1656" s="102"/>
      <c r="D1656" s="102"/>
      <c r="E1656" s="102"/>
      <c r="F1656" s="102"/>
      <c r="G1656" s="102"/>
      <c r="AH1656" s="324"/>
      <c r="AI1656" s="324"/>
      <c r="AP1656" s="324"/>
      <c r="AQ1656" s="324"/>
      <c r="BD1656" s="324"/>
      <c r="BE1656" s="324"/>
      <c r="BF1656" s="324"/>
      <c r="BG1656" s="324"/>
      <c r="BH1656" s="324"/>
      <c r="BI1656" s="324"/>
      <c r="BJ1656" s="324"/>
      <c r="BK1656" s="324"/>
      <c r="BL1656" s="324"/>
      <c r="BM1656" s="324"/>
      <c r="BN1656" s="324"/>
      <c r="BO1656" s="324"/>
      <c r="BW1656" s="325"/>
      <c r="BX1656" s="325"/>
      <c r="BY1656" s="325"/>
      <c r="BZ1656" s="325"/>
      <c r="CA1656" s="325"/>
      <c r="CB1656" s="325"/>
      <c r="CC1656" s="325"/>
      <c r="CD1656" s="325"/>
      <c r="CE1656" s="325"/>
      <c r="CF1656" s="325"/>
      <c r="CG1656" s="325"/>
      <c r="CH1656" s="325"/>
    </row>
    <row r="1657" spans="1:86" s="323" customFormat="1" x14ac:dyDescent="0.25">
      <c r="A1657" s="102"/>
      <c r="B1657" s="102"/>
      <c r="C1657" s="102"/>
      <c r="D1657" s="102"/>
      <c r="E1657" s="102"/>
      <c r="F1657" s="102"/>
      <c r="G1657" s="102"/>
      <c r="AH1657" s="324"/>
      <c r="AI1657" s="324"/>
      <c r="AP1657" s="324"/>
      <c r="AQ1657" s="324"/>
      <c r="BD1657" s="324"/>
      <c r="BE1657" s="324"/>
      <c r="BF1657" s="324"/>
      <c r="BG1657" s="324"/>
      <c r="BH1657" s="324"/>
      <c r="BI1657" s="324"/>
      <c r="BJ1657" s="324"/>
      <c r="BK1657" s="324"/>
      <c r="BL1657" s="324"/>
      <c r="BM1657" s="324"/>
      <c r="BN1657" s="324"/>
      <c r="BO1657" s="324"/>
      <c r="BW1657" s="325"/>
      <c r="BX1657" s="325"/>
      <c r="BY1657" s="325"/>
      <c r="BZ1657" s="325"/>
      <c r="CA1657" s="325"/>
      <c r="CB1657" s="325"/>
      <c r="CC1657" s="325"/>
      <c r="CD1657" s="325"/>
      <c r="CE1657" s="325"/>
      <c r="CF1657" s="325"/>
      <c r="CG1657" s="325"/>
      <c r="CH1657" s="325"/>
    </row>
    <row r="1658" spans="1:86" s="323" customFormat="1" x14ac:dyDescent="0.25">
      <c r="A1658" s="102"/>
      <c r="B1658" s="102"/>
      <c r="C1658" s="102"/>
      <c r="D1658" s="102"/>
      <c r="E1658" s="102"/>
      <c r="F1658" s="102"/>
      <c r="G1658" s="102"/>
      <c r="AH1658" s="324"/>
      <c r="AI1658" s="324"/>
      <c r="AP1658" s="324"/>
      <c r="AQ1658" s="324"/>
      <c r="BD1658" s="324"/>
      <c r="BE1658" s="324"/>
      <c r="BF1658" s="324"/>
      <c r="BG1658" s="324"/>
      <c r="BH1658" s="324"/>
      <c r="BI1658" s="324"/>
      <c r="BJ1658" s="324"/>
      <c r="BK1658" s="324"/>
      <c r="BL1658" s="324"/>
      <c r="BM1658" s="324"/>
      <c r="BN1658" s="324"/>
      <c r="BO1658" s="324"/>
      <c r="BW1658" s="325"/>
      <c r="BX1658" s="325"/>
      <c r="BY1658" s="325"/>
      <c r="BZ1658" s="325"/>
      <c r="CA1658" s="325"/>
      <c r="CB1658" s="325"/>
      <c r="CC1658" s="325"/>
      <c r="CD1658" s="325"/>
      <c r="CE1658" s="325"/>
      <c r="CF1658" s="325"/>
      <c r="CG1658" s="325"/>
      <c r="CH1658" s="325"/>
    </row>
    <row r="1659" spans="1:86" s="323" customFormat="1" x14ac:dyDescent="0.25">
      <c r="A1659" s="102"/>
      <c r="B1659" s="102"/>
      <c r="C1659" s="102"/>
      <c r="D1659" s="102"/>
      <c r="E1659" s="102"/>
      <c r="F1659" s="102"/>
      <c r="G1659" s="102"/>
      <c r="AH1659" s="324"/>
      <c r="AI1659" s="324"/>
      <c r="AP1659" s="324"/>
      <c r="AQ1659" s="324"/>
      <c r="BD1659" s="324"/>
      <c r="BE1659" s="324"/>
      <c r="BF1659" s="324"/>
      <c r="BG1659" s="324"/>
      <c r="BH1659" s="324"/>
      <c r="BI1659" s="324"/>
      <c r="BJ1659" s="324"/>
      <c r="BK1659" s="324"/>
      <c r="BL1659" s="324"/>
      <c r="BM1659" s="324"/>
      <c r="BN1659" s="324"/>
      <c r="BO1659" s="324"/>
      <c r="BW1659" s="325"/>
      <c r="BX1659" s="325"/>
      <c r="BY1659" s="325"/>
      <c r="BZ1659" s="325"/>
      <c r="CA1659" s="325"/>
      <c r="CB1659" s="325"/>
      <c r="CC1659" s="325"/>
      <c r="CD1659" s="325"/>
      <c r="CE1659" s="325"/>
      <c r="CF1659" s="325"/>
      <c r="CG1659" s="325"/>
      <c r="CH1659" s="325"/>
    </row>
    <row r="1660" spans="1:86" s="323" customFormat="1" x14ac:dyDescent="0.25">
      <c r="A1660" s="102"/>
      <c r="B1660" s="102"/>
      <c r="C1660" s="102"/>
      <c r="D1660" s="102"/>
      <c r="E1660" s="102"/>
      <c r="F1660" s="102"/>
      <c r="G1660" s="102"/>
      <c r="AH1660" s="324"/>
      <c r="AI1660" s="324"/>
      <c r="AP1660" s="324"/>
      <c r="AQ1660" s="324"/>
      <c r="BD1660" s="324"/>
      <c r="BE1660" s="324"/>
      <c r="BF1660" s="324"/>
      <c r="BG1660" s="324"/>
      <c r="BH1660" s="324"/>
      <c r="BI1660" s="324"/>
      <c r="BJ1660" s="324"/>
      <c r="BK1660" s="324"/>
      <c r="BL1660" s="324"/>
      <c r="BM1660" s="324"/>
      <c r="BN1660" s="324"/>
      <c r="BO1660" s="324"/>
      <c r="BW1660" s="325"/>
      <c r="BX1660" s="325"/>
      <c r="BY1660" s="325"/>
      <c r="BZ1660" s="325"/>
      <c r="CA1660" s="325"/>
      <c r="CB1660" s="325"/>
      <c r="CC1660" s="325"/>
      <c r="CD1660" s="325"/>
      <c r="CE1660" s="325"/>
      <c r="CF1660" s="325"/>
      <c r="CG1660" s="325"/>
      <c r="CH1660" s="325"/>
    </row>
    <row r="1661" spans="1:86" s="323" customFormat="1" x14ac:dyDescent="0.25">
      <c r="A1661" s="102"/>
      <c r="B1661" s="102"/>
      <c r="C1661" s="102"/>
      <c r="D1661" s="102"/>
      <c r="E1661" s="102"/>
      <c r="F1661" s="102"/>
      <c r="G1661" s="102"/>
      <c r="AH1661" s="324"/>
      <c r="AI1661" s="324"/>
      <c r="AP1661" s="324"/>
      <c r="AQ1661" s="324"/>
      <c r="BD1661" s="324"/>
      <c r="BE1661" s="324"/>
      <c r="BF1661" s="324"/>
      <c r="BG1661" s="324"/>
      <c r="BH1661" s="324"/>
      <c r="BI1661" s="324"/>
      <c r="BJ1661" s="324"/>
      <c r="BK1661" s="324"/>
      <c r="BL1661" s="324"/>
      <c r="BM1661" s="324"/>
      <c r="BN1661" s="324"/>
      <c r="BO1661" s="324"/>
      <c r="BW1661" s="325"/>
      <c r="BX1661" s="325"/>
      <c r="BY1661" s="325"/>
      <c r="BZ1661" s="325"/>
      <c r="CA1661" s="325"/>
      <c r="CB1661" s="325"/>
      <c r="CC1661" s="325"/>
      <c r="CD1661" s="325"/>
      <c r="CE1661" s="325"/>
      <c r="CF1661" s="325"/>
      <c r="CG1661" s="325"/>
      <c r="CH1661" s="325"/>
    </row>
    <row r="1662" spans="1:86" s="323" customFormat="1" x14ac:dyDescent="0.25">
      <c r="A1662" s="102"/>
      <c r="B1662" s="102"/>
      <c r="C1662" s="102"/>
      <c r="D1662" s="102"/>
      <c r="E1662" s="102"/>
      <c r="F1662" s="102"/>
      <c r="G1662" s="102"/>
      <c r="AH1662" s="324"/>
      <c r="AI1662" s="324"/>
      <c r="AP1662" s="324"/>
      <c r="AQ1662" s="324"/>
      <c r="BD1662" s="324"/>
      <c r="BE1662" s="324"/>
      <c r="BF1662" s="324"/>
      <c r="BG1662" s="324"/>
      <c r="BH1662" s="324"/>
      <c r="BI1662" s="324"/>
      <c r="BJ1662" s="324"/>
      <c r="BK1662" s="324"/>
      <c r="BL1662" s="324"/>
      <c r="BM1662" s="324"/>
      <c r="BN1662" s="324"/>
      <c r="BO1662" s="324"/>
      <c r="BW1662" s="325"/>
      <c r="BX1662" s="325"/>
      <c r="BY1662" s="325"/>
      <c r="BZ1662" s="325"/>
      <c r="CA1662" s="325"/>
      <c r="CB1662" s="325"/>
      <c r="CC1662" s="325"/>
      <c r="CD1662" s="325"/>
      <c r="CE1662" s="325"/>
      <c r="CF1662" s="325"/>
      <c r="CG1662" s="325"/>
      <c r="CH1662" s="325"/>
    </row>
    <row r="1663" spans="1:86" s="323" customFormat="1" x14ac:dyDescent="0.25">
      <c r="A1663" s="102"/>
      <c r="B1663" s="102"/>
      <c r="C1663" s="102"/>
      <c r="D1663" s="102"/>
      <c r="E1663" s="102"/>
      <c r="F1663" s="102"/>
      <c r="G1663" s="102"/>
      <c r="AH1663" s="324"/>
      <c r="AI1663" s="324"/>
      <c r="AP1663" s="324"/>
      <c r="AQ1663" s="324"/>
      <c r="BD1663" s="324"/>
      <c r="BE1663" s="324"/>
      <c r="BF1663" s="324"/>
      <c r="BG1663" s="324"/>
      <c r="BH1663" s="324"/>
      <c r="BI1663" s="324"/>
      <c r="BJ1663" s="324"/>
      <c r="BK1663" s="324"/>
      <c r="BL1663" s="324"/>
      <c r="BM1663" s="324"/>
      <c r="BN1663" s="324"/>
      <c r="BO1663" s="324"/>
      <c r="BW1663" s="325"/>
      <c r="BX1663" s="325"/>
      <c r="BY1663" s="325"/>
      <c r="BZ1663" s="325"/>
      <c r="CA1663" s="325"/>
      <c r="CB1663" s="325"/>
      <c r="CC1663" s="325"/>
      <c r="CD1663" s="325"/>
      <c r="CE1663" s="325"/>
      <c r="CF1663" s="325"/>
      <c r="CG1663" s="325"/>
      <c r="CH1663" s="325"/>
    </row>
    <row r="1664" spans="1:86" s="323" customFormat="1" x14ac:dyDescent="0.25">
      <c r="A1664" s="102"/>
      <c r="B1664" s="102"/>
      <c r="C1664" s="102"/>
      <c r="D1664" s="102"/>
      <c r="E1664" s="102"/>
      <c r="F1664" s="102"/>
      <c r="G1664" s="102"/>
      <c r="AH1664" s="324"/>
      <c r="AI1664" s="324"/>
      <c r="AP1664" s="324"/>
      <c r="AQ1664" s="324"/>
      <c r="BD1664" s="324"/>
      <c r="BE1664" s="324"/>
      <c r="BF1664" s="324"/>
      <c r="BG1664" s="324"/>
      <c r="BH1664" s="324"/>
      <c r="BI1664" s="324"/>
      <c r="BJ1664" s="324"/>
      <c r="BK1664" s="324"/>
      <c r="BL1664" s="324"/>
      <c r="BM1664" s="324"/>
      <c r="BN1664" s="324"/>
      <c r="BO1664" s="324"/>
      <c r="BW1664" s="325"/>
      <c r="BX1664" s="325"/>
      <c r="BY1664" s="325"/>
      <c r="BZ1664" s="325"/>
      <c r="CA1664" s="325"/>
      <c r="CB1664" s="325"/>
      <c r="CC1664" s="325"/>
      <c r="CD1664" s="325"/>
      <c r="CE1664" s="325"/>
      <c r="CF1664" s="325"/>
      <c r="CG1664" s="325"/>
      <c r="CH1664" s="325"/>
    </row>
    <row r="1665" spans="1:86" s="323" customFormat="1" x14ac:dyDescent="0.25">
      <c r="A1665" s="102"/>
      <c r="B1665" s="102"/>
      <c r="C1665" s="102"/>
      <c r="D1665" s="102"/>
      <c r="E1665" s="102"/>
      <c r="F1665" s="102"/>
      <c r="G1665" s="102"/>
      <c r="AH1665" s="324"/>
      <c r="AI1665" s="324"/>
      <c r="AP1665" s="324"/>
      <c r="AQ1665" s="324"/>
      <c r="BD1665" s="324"/>
      <c r="BE1665" s="324"/>
      <c r="BF1665" s="324"/>
      <c r="BG1665" s="324"/>
      <c r="BH1665" s="324"/>
      <c r="BI1665" s="324"/>
      <c r="BJ1665" s="324"/>
      <c r="BK1665" s="324"/>
      <c r="BL1665" s="324"/>
      <c r="BM1665" s="324"/>
      <c r="BN1665" s="324"/>
      <c r="BO1665" s="324"/>
      <c r="BW1665" s="325"/>
      <c r="BX1665" s="325"/>
      <c r="BY1665" s="325"/>
      <c r="BZ1665" s="325"/>
      <c r="CA1665" s="325"/>
      <c r="CB1665" s="325"/>
      <c r="CC1665" s="325"/>
      <c r="CD1665" s="325"/>
      <c r="CE1665" s="325"/>
      <c r="CF1665" s="325"/>
      <c r="CG1665" s="325"/>
      <c r="CH1665" s="325"/>
    </row>
    <row r="1666" spans="1:86" s="323" customFormat="1" x14ac:dyDescent="0.25">
      <c r="A1666" s="102"/>
      <c r="B1666" s="102"/>
      <c r="C1666" s="102"/>
      <c r="D1666" s="102"/>
      <c r="E1666" s="102"/>
      <c r="F1666" s="102"/>
      <c r="G1666" s="102"/>
      <c r="AH1666" s="324"/>
      <c r="AI1666" s="324"/>
      <c r="AP1666" s="324"/>
      <c r="AQ1666" s="324"/>
      <c r="BD1666" s="324"/>
      <c r="BE1666" s="324"/>
      <c r="BF1666" s="324"/>
      <c r="BG1666" s="324"/>
      <c r="BH1666" s="324"/>
      <c r="BI1666" s="324"/>
      <c r="BJ1666" s="324"/>
      <c r="BK1666" s="324"/>
      <c r="BL1666" s="324"/>
      <c r="BM1666" s="324"/>
      <c r="BN1666" s="324"/>
      <c r="BO1666" s="324"/>
      <c r="BW1666" s="325"/>
      <c r="BX1666" s="325"/>
      <c r="BY1666" s="325"/>
      <c r="BZ1666" s="325"/>
      <c r="CA1666" s="325"/>
      <c r="CB1666" s="325"/>
      <c r="CC1666" s="325"/>
      <c r="CD1666" s="325"/>
      <c r="CE1666" s="325"/>
      <c r="CF1666" s="325"/>
      <c r="CG1666" s="325"/>
      <c r="CH1666" s="325"/>
    </row>
    <row r="1667" spans="1:86" s="323" customFormat="1" x14ac:dyDescent="0.25">
      <c r="A1667" s="102"/>
      <c r="B1667" s="102"/>
      <c r="C1667" s="102"/>
      <c r="D1667" s="102"/>
      <c r="E1667" s="102"/>
      <c r="F1667" s="102"/>
      <c r="G1667" s="102"/>
      <c r="AH1667" s="324"/>
      <c r="AI1667" s="324"/>
      <c r="AP1667" s="324"/>
      <c r="AQ1667" s="324"/>
      <c r="BD1667" s="324"/>
      <c r="BE1667" s="324"/>
      <c r="BF1667" s="324"/>
      <c r="BG1667" s="324"/>
      <c r="BH1667" s="324"/>
      <c r="BI1667" s="324"/>
      <c r="BJ1667" s="324"/>
      <c r="BK1667" s="324"/>
      <c r="BL1667" s="324"/>
      <c r="BM1667" s="324"/>
      <c r="BN1667" s="324"/>
      <c r="BO1667" s="324"/>
      <c r="BW1667" s="325"/>
      <c r="BX1667" s="325"/>
      <c r="BY1667" s="325"/>
      <c r="BZ1667" s="325"/>
      <c r="CA1667" s="325"/>
      <c r="CB1667" s="325"/>
      <c r="CC1667" s="325"/>
      <c r="CD1667" s="325"/>
      <c r="CE1667" s="325"/>
      <c r="CF1667" s="325"/>
      <c r="CG1667" s="325"/>
      <c r="CH1667" s="325"/>
    </row>
    <row r="1668" spans="1:86" s="323" customFormat="1" x14ac:dyDescent="0.25">
      <c r="A1668" s="102"/>
      <c r="B1668" s="102"/>
      <c r="C1668" s="102"/>
      <c r="D1668" s="102"/>
      <c r="E1668" s="102"/>
      <c r="F1668" s="102"/>
      <c r="G1668" s="102"/>
      <c r="AH1668" s="324"/>
      <c r="AI1668" s="324"/>
      <c r="AP1668" s="324"/>
      <c r="AQ1668" s="324"/>
      <c r="BD1668" s="324"/>
      <c r="BE1668" s="324"/>
      <c r="BF1668" s="324"/>
      <c r="BG1668" s="324"/>
      <c r="BH1668" s="324"/>
      <c r="BI1668" s="324"/>
      <c r="BJ1668" s="324"/>
      <c r="BK1668" s="324"/>
      <c r="BL1668" s="324"/>
      <c r="BM1668" s="324"/>
      <c r="BN1668" s="324"/>
      <c r="BO1668" s="324"/>
      <c r="BW1668" s="325"/>
      <c r="BX1668" s="325"/>
      <c r="BY1668" s="325"/>
      <c r="BZ1668" s="325"/>
      <c r="CA1668" s="325"/>
      <c r="CB1668" s="325"/>
      <c r="CC1668" s="325"/>
      <c r="CD1668" s="325"/>
      <c r="CE1668" s="325"/>
      <c r="CF1668" s="325"/>
      <c r="CG1668" s="325"/>
      <c r="CH1668" s="325"/>
    </row>
    <row r="1669" spans="1:86" s="323" customFormat="1" x14ac:dyDescent="0.25">
      <c r="A1669" s="102"/>
      <c r="B1669" s="102"/>
      <c r="C1669" s="102"/>
      <c r="D1669" s="102"/>
      <c r="E1669" s="102"/>
      <c r="F1669" s="102"/>
      <c r="G1669" s="102"/>
      <c r="AH1669" s="324"/>
      <c r="AI1669" s="324"/>
      <c r="AP1669" s="324"/>
      <c r="AQ1669" s="324"/>
      <c r="BD1669" s="324"/>
      <c r="BE1669" s="324"/>
      <c r="BF1669" s="324"/>
      <c r="BG1669" s="324"/>
      <c r="BH1669" s="324"/>
      <c r="BI1669" s="324"/>
      <c r="BJ1669" s="324"/>
      <c r="BK1669" s="324"/>
      <c r="BL1669" s="324"/>
      <c r="BM1669" s="324"/>
      <c r="BN1669" s="324"/>
      <c r="BO1669" s="324"/>
      <c r="BW1669" s="325"/>
      <c r="BX1669" s="325"/>
      <c r="BY1669" s="325"/>
      <c r="BZ1669" s="325"/>
      <c r="CA1669" s="325"/>
      <c r="CB1669" s="325"/>
      <c r="CC1669" s="325"/>
      <c r="CD1669" s="325"/>
      <c r="CE1669" s="325"/>
      <c r="CF1669" s="325"/>
      <c r="CG1669" s="325"/>
      <c r="CH1669" s="325"/>
    </row>
    <row r="1670" spans="1:86" s="323" customFormat="1" x14ac:dyDescent="0.25">
      <c r="A1670" s="102"/>
      <c r="B1670" s="102"/>
      <c r="C1670" s="102"/>
      <c r="D1670" s="102"/>
      <c r="E1670" s="102"/>
      <c r="F1670" s="102"/>
      <c r="G1670" s="102"/>
      <c r="AH1670" s="324"/>
      <c r="AI1670" s="324"/>
      <c r="AP1670" s="324"/>
      <c r="AQ1670" s="324"/>
      <c r="BD1670" s="324"/>
      <c r="BE1670" s="324"/>
      <c r="BF1670" s="324"/>
      <c r="BG1670" s="324"/>
      <c r="BH1670" s="324"/>
      <c r="BI1670" s="324"/>
      <c r="BJ1670" s="324"/>
      <c r="BK1670" s="324"/>
      <c r="BL1670" s="324"/>
      <c r="BM1670" s="324"/>
      <c r="BN1670" s="324"/>
      <c r="BO1670" s="324"/>
      <c r="BW1670" s="325"/>
      <c r="BX1670" s="325"/>
      <c r="BY1670" s="325"/>
      <c r="BZ1670" s="325"/>
      <c r="CA1670" s="325"/>
      <c r="CB1670" s="325"/>
      <c r="CC1670" s="325"/>
      <c r="CD1670" s="325"/>
      <c r="CE1670" s="325"/>
      <c r="CF1670" s="325"/>
      <c r="CG1670" s="325"/>
      <c r="CH1670" s="325"/>
    </row>
    <row r="1671" spans="1:86" s="323" customFormat="1" x14ac:dyDescent="0.25">
      <c r="A1671" s="102"/>
      <c r="B1671" s="102"/>
      <c r="C1671" s="102"/>
      <c r="D1671" s="102"/>
      <c r="E1671" s="102"/>
      <c r="F1671" s="102"/>
      <c r="G1671" s="102"/>
      <c r="AH1671" s="324"/>
      <c r="AI1671" s="324"/>
      <c r="AP1671" s="324"/>
      <c r="AQ1671" s="324"/>
      <c r="BD1671" s="324"/>
      <c r="BE1671" s="324"/>
      <c r="BF1671" s="324"/>
      <c r="BG1671" s="324"/>
      <c r="BH1671" s="324"/>
      <c r="BI1671" s="324"/>
      <c r="BJ1671" s="324"/>
      <c r="BK1671" s="324"/>
      <c r="BL1671" s="324"/>
      <c r="BM1671" s="324"/>
      <c r="BN1671" s="324"/>
      <c r="BO1671" s="324"/>
      <c r="BW1671" s="325"/>
      <c r="BX1671" s="325"/>
      <c r="BY1671" s="325"/>
      <c r="BZ1671" s="325"/>
      <c r="CA1671" s="325"/>
      <c r="CB1671" s="325"/>
      <c r="CC1671" s="325"/>
      <c r="CD1671" s="325"/>
      <c r="CE1671" s="325"/>
      <c r="CF1671" s="325"/>
      <c r="CG1671" s="325"/>
      <c r="CH1671" s="325"/>
    </row>
    <row r="1672" spans="1:86" s="323" customFormat="1" x14ac:dyDescent="0.25">
      <c r="A1672" s="102"/>
      <c r="B1672" s="102"/>
      <c r="C1672" s="102"/>
      <c r="D1672" s="102"/>
      <c r="E1672" s="102"/>
      <c r="F1672" s="102"/>
      <c r="G1672" s="102"/>
      <c r="AH1672" s="324"/>
      <c r="AI1672" s="324"/>
      <c r="AP1672" s="324"/>
      <c r="AQ1672" s="324"/>
      <c r="BD1672" s="324"/>
      <c r="BE1672" s="324"/>
      <c r="BF1672" s="324"/>
      <c r="BG1672" s="324"/>
      <c r="BH1672" s="324"/>
      <c r="BI1672" s="324"/>
      <c r="BJ1672" s="324"/>
      <c r="BK1672" s="324"/>
      <c r="BL1672" s="324"/>
      <c r="BM1672" s="324"/>
      <c r="BN1672" s="324"/>
      <c r="BO1672" s="324"/>
      <c r="BW1672" s="325"/>
      <c r="BX1672" s="325"/>
      <c r="BY1672" s="325"/>
      <c r="BZ1672" s="325"/>
      <c r="CA1672" s="325"/>
      <c r="CB1672" s="325"/>
      <c r="CC1672" s="325"/>
      <c r="CD1672" s="325"/>
      <c r="CE1672" s="325"/>
      <c r="CF1672" s="325"/>
      <c r="CG1672" s="325"/>
      <c r="CH1672" s="325"/>
    </row>
    <row r="1673" spans="1:86" s="323" customFormat="1" x14ac:dyDescent="0.25">
      <c r="A1673" s="102"/>
      <c r="B1673" s="102"/>
      <c r="C1673" s="102"/>
      <c r="D1673" s="102"/>
      <c r="E1673" s="102"/>
      <c r="F1673" s="102"/>
      <c r="G1673" s="102"/>
      <c r="AH1673" s="324"/>
      <c r="AI1673" s="324"/>
      <c r="AP1673" s="324"/>
      <c r="AQ1673" s="324"/>
      <c r="BD1673" s="324"/>
      <c r="BE1673" s="324"/>
      <c r="BF1673" s="324"/>
      <c r="BG1673" s="324"/>
      <c r="BH1673" s="324"/>
      <c r="BI1673" s="324"/>
      <c r="BJ1673" s="324"/>
      <c r="BK1673" s="324"/>
      <c r="BL1673" s="324"/>
      <c r="BM1673" s="324"/>
      <c r="BN1673" s="324"/>
      <c r="BO1673" s="324"/>
      <c r="BW1673" s="325"/>
      <c r="BX1673" s="325"/>
      <c r="BY1673" s="325"/>
      <c r="BZ1673" s="325"/>
      <c r="CA1673" s="325"/>
      <c r="CB1673" s="325"/>
      <c r="CC1673" s="325"/>
      <c r="CD1673" s="325"/>
      <c r="CE1673" s="325"/>
      <c r="CF1673" s="325"/>
      <c r="CG1673" s="325"/>
      <c r="CH1673" s="325"/>
    </row>
    <row r="1674" spans="1:86" s="323" customFormat="1" x14ac:dyDescent="0.25">
      <c r="A1674" s="102"/>
      <c r="B1674" s="102"/>
      <c r="C1674" s="102"/>
      <c r="D1674" s="102"/>
      <c r="E1674" s="102"/>
      <c r="F1674" s="102"/>
      <c r="G1674" s="102"/>
      <c r="AH1674" s="324"/>
      <c r="AI1674" s="324"/>
      <c r="AP1674" s="324"/>
      <c r="AQ1674" s="324"/>
      <c r="BD1674" s="324"/>
      <c r="BE1674" s="324"/>
      <c r="BF1674" s="324"/>
      <c r="BG1674" s="324"/>
      <c r="BH1674" s="324"/>
      <c r="BI1674" s="324"/>
      <c r="BJ1674" s="324"/>
      <c r="BK1674" s="324"/>
      <c r="BL1674" s="324"/>
      <c r="BM1674" s="324"/>
      <c r="BN1674" s="324"/>
      <c r="BO1674" s="324"/>
      <c r="BW1674" s="325"/>
      <c r="BX1674" s="325"/>
      <c r="BY1674" s="325"/>
      <c r="BZ1674" s="325"/>
      <c r="CA1674" s="325"/>
      <c r="CB1674" s="325"/>
      <c r="CC1674" s="325"/>
      <c r="CD1674" s="325"/>
      <c r="CE1674" s="325"/>
      <c r="CF1674" s="325"/>
      <c r="CG1674" s="325"/>
      <c r="CH1674" s="325"/>
    </row>
    <row r="1675" spans="1:86" s="323" customFormat="1" x14ac:dyDescent="0.25">
      <c r="A1675" s="102"/>
      <c r="B1675" s="102"/>
      <c r="C1675" s="102"/>
      <c r="D1675" s="102"/>
      <c r="E1675" s="102"/>
      <c r="F1675" s="102"/>
      <c r="G1675" s="102"/>
      <c r="AH1675" s="324"/>
      <c r="AI1675" s="324"/>
      <c r="AP1675" s="324"/>
      <c r="AQ1675" s="324"/>
      <c r="BD1675" s="324"/>
      <c r="BE1675" s="324"/>
      <c r="BF1675" s="324"/>
      <c r="BG1675" s="324"/>
      <c r="BH1675" s="324"/>
      <c r="BI1675" s="324"/>
      <c r="BJ1675" s="324"/>
      <c r="BK1675" s="324"/>
      <c r="BL1675" s="324"/>
      <c r="BM1675" s="324"/>
      <c r="BN1675" s="324"/>
      <c r="BO1675" s="324"/>
      <c r="BW1675" s="325"/>
      <c r="BX1675" s="325"/>
      <c r="BY1675" s="325"/>
      <c r="BZ1675" s="325"/>
      <c r="CA1675" s="325"/>
      <c r="CB1675" s="325"/>
      <c r="CC1675" s="325"/>
      <c r="CD1675" s="325"/>
      <c r="CE1675" s="325"/>
      <c r="CF1675" s="325"/>
      <c r="CG1675" s="325"/>
      <c r="CH1675" s="325"/>
    </row>
    <row r="1676" spans="1:86" s="323" customFormat="1" x14ac:dyDescent="0.25">
      <c r="A1676" s="102"/>
      <c r="B1676" s="102"/>
      <c r="C1676" s="102"/>
      <c r="D1676" s="102"/>
      <c r="E1676" s="102"/>
      <c r="F1676" s="102"/>
      <c r="G1676" s="102"/>
      <c r="AH1676" s="324"/>
      <c r="AI1676" s="324"/>
      <c r="AP1676" s="324"/>
      <c r="AQ1676" s="324"/>
      <c r="BD1676" s="324"/>
      <c r="BE1676" s="324"/>
      <c r="BF1676" s="324"/>
      <c r="BG1676" s="324"/>
      <c r="BH1676" s="324"/>
      <c r="BI1676" s="324"/>
      <c r="BJ1676" s="324"/>
      <c r="BK1676" s="324"/>
      <c r="BL1676" s="324"/>
      <c r="BM1676" s="324"/>
      <c r="BN1676" s="324"/>
      <c r="BO1676" s="324"/>
      <c r="BW1676" s="325"/>
      <c r="BX1676" s="325"/>
      <c r="BY1676" s="325"/>
      <c r="BZ1676" s="325"/>
      <c r="CA1676" s="325"/>
      <c r="CB1676" s="325"/>
      <c r="CC1676" s="325"/>
      <c r="CD1676" s="325"/>
      <c r="CE1676" s="325"/>
      <c r="CF1676" s="325"/>
      <c r="CG1676" s="325"/>
      <c r="CH1676" s="325"/>
    </row>
    <row r="1677" spans="1:86" s="323" customFormat="1" x14ac:dyDescent="0.25">
      <c r="A1677" s="102"/>
      <c r="B1677" s="102"/>
      <c r="C1677" s="102"/>
      <c r="D1677" s="102"/>
      <c r="E1677" s="102"/>
      <c r="F1677" s="102"/>
      <c r="G1677" s="102"/>
      <c r="AH1677" s="324"/>
      <c r="AI1677" s="324"/>
      <c r="AP1677" s="324"/>
      <c r="AQ1677" s="324"/>
      <c r="BD1677" s="324"/>
      <c r="BE1677" s="324"/>
      <c r="BF1677" s="324"/>
      <c r="BG1677" s="324"/>
      <c r="BH1677" s="324"/>
      <c r="BI1677" s="324"/>
      <c r="BJ1677" s="324"/>
      <c r="BK1677" s="324"/>
      <c r="BL1677" s="324"/>
      <c r="BM1677" s="324"/>
      <c r="BN1677" s="324"/>
      <c r="BO1677" s="324"/>
      <c r="BW1677" s="325"/>
      <c r="BX1677" s="325"/>
      <c r="BY1677" s="325"/>
      <c r="BZ1677" s="325"/>
      <c r="CA1677" s="325"/>
      <c r="CB1677" s="325"/>
      <c r="CC1677" s="325"/>
      <c r="CD1677" s="325"/>
      <c r="CE1677" s="325"/>
      <c r="CF1677" s="325"/>
      <c r="CG1677" s="325"/>
      <c r="CH1677" s="325"/>
    </row>
    <row r="1678" spans="1:86" s="323" customFormat="1" x14ac:dyDescent="0.25">
      <c r="A1678" s="102"/>
      <c r="B1678" s="102"/>
      <c r="C1678" s="102"/>
      <c r="D1678" s="102"/>
      <c r="E1678" s="102"/>
      <c r="F1678" s="102"/>
      <c r="G1678" s="102"/>
      <c r="AH1678" s="324"/>
      <c r="AI1678" s="324"/>
      <c r="AP1678" s="324"/>
      <c r="AQ1678" s="324"/>
      <c r="BD1678" s="324"/>
      <c r="BE1678" s="324"/>
      <c r="BF1678" s="324"/>
      <c r="BG1678" s="324"/>
      <c r="BH1678" s="324"/>
      <c r="BI1678" s="324"/>
      <c r="BJ1678" s="324"/>
      <c r="BK1678" s="324"/>
      <c r="BL1678" s="324"/>
      <c r="BM1678" s="324"/>
      <c r="BN1678" s="324"/>
      <c r="BO1678" s="324"/>
      <c r="BW1678" s="325"/>
      <c r="BX1678" s="325"/>
      <c r="BY1678" s="325"/>
      <c r="BZ1678" s="325"/>
      <c r="CA1678" s="325"/>
      <c r="CB1678" s="325"/>
      <c r="CC1678" s="325"/>
      <c r="CD1678" s="325"/>
      <c r="CE1678" s="325"/>
      <c r="CF1678" s="325"/>
      <c r="CG1678" s="325"/>
      <c r="CH1678" s="325"/>
    </row>
    <row r="1679" spans="1:86" s="323" customFormat="1" x14ac:dyDescent="0.25">
      <c r="A1679" s="102"/>
      <c r="B1679" s="102"/>
      <c r="C1679" s="102"/>
      <c r="D1679" s="102"/>
      <c r="E1679" s="102"/>
      <c r="F1679" s="102"/>
      <c r="G1679" s="102"/>
      <c r="AH1679" s="324"/>
      <c r="AI1679" s="324"/>
      <c r="AP1679" s="324"/>
      <c r="AQ1679" s="324"/>
      <c r="BD1679" s="324"/>
      <c r="BE1679" s="324"/>
      <c r="BF1679" s="324"/>
      <c r="BG1679" s="324"/>
      <c r="BH1679" s="324"/>
      <c r="BI1679" s="324"/>
      <c r="BJ1679" s="324"/>
      <c r="BK1679" s="324"/>
      <c r="BL1679" s="324"/>
      <c r="BM1679" s="324"/>
      <c r="BN1679" s="324"/>
      <c r="BO1679" s="324"/>
      <c r="BW1679" s="325"/>
      <c r="BX1679" s="325"/>
      <c r="BY1679" s="325"/>
      <c r="BZ1679" s="325"/>
      <c r="CA1679" s="325"/>
      <c r="CB1679" s="325"/>
      <c r="CC1679" s="325"/>
      <c r="CD1679" s="325"/>
      <c r="CE1679" s="325"/>
      <c r="CF1679" s="325"/>
      <c r="CG1679" s="325"/>
      <c r="CH1679" s="325"/>
    </row>
    <row r="1680" spans="1:86" s="323" customFormat="1" x14ac:dyDescent="0.25">
      <c r="A1680" s="102"/>
      <c r="B1680" s="102"/>
      <c r="C1680" s="102"/>
      <c r="D1680" s="102"/>
      <c r="E1680" s="102"/>
      <c r="F1680" s="102"/>
      <c r="G1680" s="102"/>
      <c r="AH1680" s="324"/>
      <c r="AI1680" s="324"/>
      <c r="AP1680" s="324"/>
      <c r="AQ1680" s="324"/>
      <c r="BD1680" s="324"/>
      <c r="BE1680" s="324"/>
      <c r="BF1680" s="324"/>
      <c r="BG1680" s="324"/>
      <c r="BH1680" s="324"/>
      <c r="BI1680" s="324"/>
      <c r="BJ1680" s="324"/>
      <c r="BK1680" s="324"/>
      <c r="BL1680" s="324"/>
      <c r="BM1680" s="324"/>
      <c r="BN1680" s="324"/>
      <c r="BO1680" s="324"/>
      <c r="BW1680" s="325"/>
      <c r="BX1680" s="325"/>
      <c r="BY1680" s="325"/>
      <c r="BZ1680" s="325"/>
      <c r="CA1680" s="325"/>
      <c r="CB1680" s="325"/>
      <c r="CC1680" s="325"/>
      <c r="CD1680" s="325"/>
      <c r="CE1680" s="325"/>
      <c r="CF1680" s="325"/>
      <c r="CG1680" s="325"/>
      <c r="CH1680" s="325"/>
    </row>
    <row r="1681" spans="1:86" s="323" customFormat="1" x14ac:dyDescent="0.25">
      <c r="A1681" s="102"/>
      <c r="B1681" s="102"/>
      <c r="C1681" s="102"/>
      <c r="D1681" s="102"/>
      <c r="E1681" s="102"/>
      <c r="F1681" s="102"/>
      <c r="G1681" s="102"/>
      <c r="AH1681" s="324"/>
      <c r="AI1681" s="324"/>
      <c r="AP1681" s="324"/>
      <c r="AQ1681" s="324"/>
      <c r="BD1681" s="324"/>
      <c r="BE1681" s="324"/>
      <c r="BF1681" s="324"/>
      <c r="BG1681" s="324"/>
      <c r="BH1681" s="324"/>
      <c r="BI1681" s="324"/>
      <c r="BJ1681" s="324"/>
      <c r="BK1681" s="324"/>
      <c r="BL1681" s="324"/>
      <c r="BM1681" s="324"/>
      <c r="BN1681" s="324"/>
      <c r="BO1681" s="324"/>
      <c r="BW1681" s="325"/>
      <c r="BX1681" s="325"/>
      <c r="BY1681" s="325"/>
      <c r="BZ1681" s="325"/>
      <c r="CA1681" s="325"/>
      <c r="CB1681" s="325"/>
      <c r="CC1681" s="325"/>
      <c r="CD1681" s="325"/>
      <c r="CE1681" s="325"/>
      <c r="CF1681" s="325"/>
      <c r="CG1681" s="325"/>
      <c r="CH1681" s="325"/>
    </row>
    <row r="1682" spans="1:86" s="323" customFormat="1" x14ac:dyDescent="0.25">
      <c r="A1682" s="102"/>
      <c r="B1682" s="102"/>
      <c r="C1682" s="102"/>
      <c r="D1682" s="102"/>
      <c r="E1682" s="102"/>
      <c r="F1682" s="102"/>
      <c r="G1682" s="102"/>
      <c r="AH1682" s="324"/>
      <c r="AI1682" s="324"/>
      <c r="AP1682" s="324"/>
      <c r="AQ1682" s="324"/>
      <c r="BD1682" s="324"/>
      <c r="BE1682" s="324"/>
      <c r="BF1682" s="324"/>
      <c r="BG1682" s="324"/>
      <c r="BH1682" s="324"/>
      <c r="BI1682" s="324"/>
      <c r="BJ1682" s="324"/>
      <c r="BK1682" s="324"/>
      <c r="BL1682" s="324"/>
      <c r="BM1682" s="324"/>
      <c r="BN1682" s="324"/>
      <c r="BO1682" s="324"/>
      <c r="BW1682" s="325"/>
      <c r="BX1682" s="325"/>
      <c r="BY1682" s="325"/>
      <c r="BZ1682" s="325"/>
      <c r="CA1682" s="325"/>
      <c r="CB1682" s="325"/>
      <c r="CC1682" s="325"/>
      <c r="CD1682" s="325"/>
      <c r="CE1682" s="325"/>
      <c r="CF1682" s="325"/>
      <c r="CG1682" s="325"/>
      <c r="CH1682" s="325"/>
    </row>
    <row r="1683" spans="1:86" s="323" customFormat="1" x14ac:dyDescent="0.25">
      <c r="A1683" s="102"/>
      <c r="B1683" s="102"/>
      <c r="C1683" s="102"/>
      <c r="D1683" s="102"/>
      <c r="E1683" s="102"/>
      <c r="F1683" s="102"/>
      <c r="G1683" s="102"/>
      <c r="AH1683" s="324"/>
      <c r="AI1683" s="324"/>
      <c r="AP1683" s="324"/>
      <c r="AQ1683" s="324"/>
      <c r="BD1683" s="324"/>
      <c r="BE1683" s="324"/>
      <c r="BF1683" s="324"/>
      <c r="BG1683" s="324"/>
      <c r="BH1683" s="324"/>
      <c r="BI1683" s="324"/>
      <c r="BJ1683" s="324"/>
      <c r="BK1683" s="324"/>
      <c r="BL1683" s="324"/>
      <c r="BM1683" s="324"/>
      <c r="BN1683" s="324"/>
      <c r="BO1683" s="324"/>
      <c r="BW1683" s="325"/>
      <c r="BX1683" s="325"/>
      <c r="BY1683" s="325"/>
      <c r="BZ1683" s="325"/>
      <c r="CA1683" s="325"/>
      <c r="CB1683" s="325"/>
      <c r="CC1683" s="325"/>
      <c r="CD1683" s="325"/>
      <c r="CE1683" s="325"/>
      <c r="CF1683" s="325"/>
      <c r="CG1683" s="325"/>
      <c r="CH1683" s="325"/>
    </row>
    <row r="1684" spans="1:86" s="323" customFormat="1" x14ac:dyDescent="0.25">
      <c r="A1684" s="102"/>
      <c r="B1684" s="102"/>
      <c r="C1684" s="102"/>
      <c r="D1684" s="102"/>
      <c r="E1684" s="102"/>
      <c r="F1684" s="102"/>
      <c r="G1684" s="102"/>
      <c r="AH1684" s="324"/>
      <c r="AI1684" s="324"/>
      <c r="AP1684" s="324"/>
      <c r="AQ1684" s="324"/>
      <c r="BD1684" s="324"/>
      <c r="BE1684" s="324"/>
      <c r="BF1684" s="324"/>
      <c r="BG1684" s="324"/>
      <c r="BH1684" s="324"/>
      <c r="BI1684" s="324"/>
      <c r="BJ1684" s="324"/>
      <c r="BK1684" s="324"/>
      <c r="BL1684" s="324"/>
      <c r="BM1684" s="324"/>
      <c r="BN1684" s="324"/>
      <c r="BO1684" s="324"/>
      <c r="BW1684" s="325"/>
      <c r="BX1684" s="325"/>
      <c r="BY1684" s="325"/>
      <c r="BZ1684" s="325"/>
      <c r="CA1684" s="325"/>
      <c r="CB1684" s="325"/>
      <c r="CC1684" s="325"/>
      <c r="CD1684" s="325"/>
      <c r="CE1684" s="325"/>
      <c r="CF1684" s="325"/>
      <c r="CG1684" s="325"/>
      <c r="CH1684" s="325"/>
    </row>
    <row r="1685" spans="1:86" s="323" customFormat="1" x14ac:dyDescent="0.25">
      <c r="A1685" s="102"/>
      <c r="B1685" s="102"/>
      <c r="C1685" s="102"/>
      <c r="D1685" s="102"/>
      <c r="E1685" s="102"/>
      <c r="F1685" s="102"/>
      <c r="G1685" s="102"/>
      <c r="AH1685" s="324"/>
      <c r="AI1685" s="324"/>
      <c r="AP1685" s="324"/>
      <c r="AQ1685" s="324"/>
      <c r="BD1685" s="324"/>
      <c r="BE1685" s="324"/>
      <c r="BF1685" s="324"/>
      <c r="BG1685" s="324"/>
      <c r="BH1685" s="324"/>
      <c r="BI1685" s="324"/>
      <c r="BJ1685" s="324"/>
      <c r="BK1685" s="324"/>
      <c r="BL1685" s="324"/>
      <c r="BM1685" s="324"/>
      <c r="BN1685" s="324"/>
      <c r="BO1685" s="324"/>
      <c r="BW1685" s="325"/>
      <c r="BX1685" s="325"/>
      <c r="BY1685" s="325"/>
      <c r="BZ1685" s="325"/>
      <c r="CA1685" s="325"/>
      <c r="CB1685" s="325"/>
      <c r="CC1685" s="325"/>
      <c r="CD1685" s="325"/>
      <c r="CE1685" s="325"/>
      <c r="CF1685" s="325"/>
      <c r="CG1685" s="325"/>
      <c r="CH1685" s="325"/>
    </row>
    <row r="1686" spans="1:86" s="323" customFormat="1" x14ac:dyDescent="0.25">
      <c r="A1686" s="102"/>
      <c r="B1686" s="102"/>
      <c r="C1686" s="102"/>
      <c r="D1686" s="102"/>
      <c r="E1686" s="102"/>
      <c r="F1686" s="102"/>
      <c r="G1686" s="102"/>
      <c r="AH1686" s="324"/>
      <c r="AI1686" s="324"/>
      <c r="AP1686" s="324"/>
      <c r="AQ1686" s="324"/>
      <c r="BD1686" s="324"/>
      <c r="BE1686" s="324"/>
      <c r="BF1686" s="324"/>
      <c r="BG1686" s="324"/>
      <c r="BH1686" s="324"/>
      <c r="BI1686" s="324"/>
      <c r="BJ1686" s="324"/>
      <c r="BK1686" s="324"/>
      <c r="BL1686" s="324"/>
      <c r="BM1686" s="324"/>
      <c r="BN1686" s="324"/>
      <c r="BO1686" s="324"/>
      <c r="BW1686" s="325"/>
      <c r="BX1686" s="325"/>
      <c r="BY1686" s="325"/>
      <c r="BZ1686" s="325"/>
      <c r="CA1686" s="325"/>
      <c r="CB1686" s="325"/>
      <c r="CC1686" s="325"/>
      <c r="CD1686" s="325"/>
      <c r="CE1686" s="325"/>
      <c r="CF1686" s="325"/>
      <c r="CG1686" s="325"/>
      <c r="CH1686" s="325"/>
    </row>
    <row r="1687" spans="1:86" s="323" customFormat="1" x14ac:dyDescent="0.25">
      <c r="A1687" s="102"/>
      <c r="B1687" s="102"/>
      <c r="C1687" s="102"/>
      <c r="D1687" s="102"/>
      <c r="E1687" s="102"/>
      <c r="F1687" s="102"/>
      <c r="G1687" s="102"/>
      <c r="AH1687" s="324"/>
      <c r="AI1687" s="324"/>
      <c r="AP1687" s="324"/>
      <c r="AQ1687" s="324"/>
      <c r="BD1687" s="324"/>
      <c r="BE1687" s="324"/>
      <c r="BF1687" s="324"/>
      <c r="BG1687" s="324"/>
      <c r="BH1687" s="324"/>
      <c r="BI1687" s="324"/>
      <c r="BJ1687" s="324"/>
      <c r="BK1687" s="324"/>
      <c r="BL1687" s="324"/>
      <c r="BM1687" s="324"/>
      <c r="BN1687" s="324"/>
      <c r="BO1687" s="324"/>
      <c r="BW1687" s="325"/>
      <c r="BX1687" s="325"/>
      <c r="BY1687" s="325"/>
      <c r="BZ1687" s="325"/>
      <c r="CA1687" s="325"/>
      <c r="CB1687" s="325"/>
      <c r="CC1687" s="325"/>
      <c r="CD1687" s="325"/>
      <c r="CE1687" s="325"/>
      <c r="CF1687" s="325"/>
      <c r="CG1687" s="325"/>
      <c r="CH1687" s="325"/>
    </row>
    <row r="1688" spans="1:86" s="323" customFormat="1" x14ac:dyDescent="0.25">
      <c r="A1688" s="102"/>
      <c r="B1688" s="102"/>
      <c r="C1688" s="102"/>
      <c r="D1688" s="102"/>
      <c r="E1688" s="102"/>
      <c r="F1688" s="102"/>
      <c r="G1688" s="102"/>
      <c r="AH1688" s="324"/>
      <c r="AI1688" s="324"/>
      <c r="AP1688" s="324"/>
      <c r="AQ1688" s="324"/>
      <c r="BD1688" s="324"/>
      <c r="BE1688" s="324"/>
      <c r="BF1688" s="324"/>
      <c r="BG1688" s="324"/>
      <c r="BH1688" s="324"/>
      <c r="BI1688" s="324"/>
      <c r="BJ1688" s="324"/>
      <c r="BK1688" s="324"/>
      <c r="BL1688" s="324"/>
      <c r="BM1688" s="324"/>
      <c r="BN1688" s="324"/>
      <c r="BO1688" s="324"/>
      <c r="BW1688" s="325"/>
      <c r="BX1688" s="325"/>
      <c r="BY1688" s="325"/>
      <c r="BZ1688" s="325"/>
      <c r="CA1688" s="325"/>
      <c r="CB1688" s="325"/>
      <c r="CC1688" s="325"/>
      <c r="CD1688" s="325"/>
      <c r="CE1688" s="325"/>
      <c r="CF1688" s="325"/>
      <c r="CG1688" s="325"/>
      <c r="CH1688" s="325"/>
    </row>
    <row r="1689" spans="1:86" s="323" customFormat="1" x14ac:dyDescent="0.25">
      <c r="A1689" s="102"/>
      <c r="B1689" s="102"/>
      <c r="C1689" s="102"/>
      <c r="D1689" s="102"/>
      <c r="E1689" s="102"/>
      <c r="F1689" s="102"/>
      <c r="G1689" s="102"/>
      <c r="AH1689" s="324"/>
      <c r="AI1689" s="324"/>
      <c r="AP1689" s="324"/>
      <c r="AQ1689" s="324"/>
      <c r="BD1689" s="324"/>
      <c r="BE1689" s="324"/>
      <c r="BF1689" s="324"/>
      <c r="BG1689" s="324"/>
      <c r="BH1689" s="324"/>
      <c r="BI1689" s="324"/>
      <c r="BJ1689" s="324"/>
      <c r="BK1689" s="324"/>
      <c r="BL1689" s="324"/>
      <c r="BM1689" s="324"/>
      <c r="BN1689" s="324"/>
      <c r="BO1689" s="324"/>
      <c r="BW1689" s="325"/>
      <c r="BX1689" s="325"/>
      <c r="BY1689" s="325"/>
      <c r="BZ1689" s="325"/>
      <c r="CA1689" s="325"/>
      <c r="CB1689" s="325"/>
      <c r="CC1689" s="325"/>
      <c r="CD1689" s="325"/>
      <c r="CE1689" s="325"/>
      <c r="CF1689" s="325"/>
      <c r="CG1689" s="325"/>
      <c r="CH1689" s="325"/>
    </row>
    <row r="1690" spans="1:86" s="323" customFormat="1" x14ac:dyDescent="0.25">
      <c r="A1690" s="102"/>
      <c r="B1690" s="102"/>
      <c r="C1690" s="102"/>
      <c r="D1690" s="102"/>
      <c r="E1690" s="102"/>
      <c r="F1690" s="102"/>
      <c r="G1690" s="102"/>
      <c r="AH1690" s="324"/>
      <c r="AI1690" s="324"/>
      <c r="AP1690" s="324"/>
      <c r="AQ1690" s="324"/>
      <c r="BD1690" s="324"/>
      <c r="BE1690" s="324"/>
      <c r="BF1690" s="324"/>
      <c r="BG1690" s="324"/>
      <c r="BH1690" s="324"/>
      <c r="BI1690" s="324"/>
      <c r="BJ1690" s="324"/>
      <c r="BK1690" s="324"/>
      <c r="BL1690" s="324"/>
      <c r="BM1690" s="324"/>
      <c r="BN1690" s="324"/>
      <c r="BO1690" s="324"/>
      <c r="BW1690" s="325"/>
      <c r="BX1690" s="325"/>
      <c r="BY1690" s="325"/>
      <c r="BZ1690" s="325"/>
      <c r="CA1690" s="325"/>
      <c r="CB1690" s="325"/>
      <c r="CC1690" s="325"/>
      <c r="CD1690" s="325"/>
      <c r="CE1690" s="325"/>
      <c r="CF1690" s="325"/>
      <c r="CG1690" s="325"/>
      <c r="CH1690" s="325"/>
    </row>
    <row r="1691" spans="1:86" s="323" customFormat="1" x14ac:dyDescent="0.25">
      <c r="A1691" s="102"/>
      <c r="B1691" s="102"/>
      <c r="C1691" s="102"/>
      <c r="D1691" s="102"/>
      <c r="E1691" s="102"/>
      <c r="F1691" s="102"/>
      <c r="G1691" s="102"/>
      <c r="AH1691" s="324"/>
      <c r="AI1691" s="324"/>
      <c r="AP1691" s="324"/>
      <c r="AQ1691" s="324"/>
      <c r="BD1691" s="324"/>
      <c r="BE1691" s="324"/>
      <c r="BF1691" s="324"/>
      <c r="BG1691" s="324"/>
      <c r="BH1691" s="324"/>
      <c r="BI1691" s="324"/>
      <c r="BJ1691" s="324"/>
      <c r="BK1691" s="324"/>
      <c r="BL1691" s="324"/>
      <c r="BM1691" s="324"/>
      <c r="BN1691" s="324"/>
      <c r="BO1691" s="324"/>
      <c r="BW1691" s="325"/>
      <c r="BX1691" s="325"/>
      <c r="BY1691" s="325"/>
      <c r="BZ1691" s="325"/>
      <c r="CA1691" s="325"/>
      <c r="CB1691" s="325"/>
      <c r="CC1691" s="325"/>
      <c r="CD1691" s="325"/>
      <c r="CE1691" s="325"/>
      <c r="CF1691" s="325"/>
      <c r="CG1691" s="325"/>
      <c r="CH1691" s="325"/>
    </row>
    <row r="1692" spans="1:86" s="323" customFormat="1" x14ac:dyDescent="0.25">
      <c r="A1692" s="102"/>
      <c r="B1692" s="102"/>
      <c r="C1692" s="102"/>
      <c r="D1692" s="102"/>
      <c r="E1692" s="102"/>
      <c r="F1692" s="102"/>
      <c r="G1692" s="102"/>
      <c r="AH1692" s="324"/>
      <c r="AI1692" s="324"/>
      <c r="AP1692" s="324"/>
      <c r="AQ1692" s="324"/>
      <c r="BD1692" s="324"/>
      <c r="BE1692" s="324"/>
      <c r="BF1692" s="324"/>
      <c r="BG1692" s="324"/>
      <c r="BH1692" s="324"/>
      <c r="BI1692" s="324"/>
      <c r="BJ1692" s="324"/>
      <c r="BK1692" s="324"/>
      <c r="BL1692" s="324"/>
      <c r="BM1692" s="324"/>
      <c r="BN1692" s="324"/>
      <c r="BO1692" s="324"/>
      <c r="BW1692" s="325"/>
      <c r="BX1692" s="325"/>
      <c r="BY1692" s="325"/>
      <c r="BZ1692" s="325"/>
      <c r="CA1692" s="325"/>
      <c r="CB1692" s="325"/>
      <c r="CC1692" s="325"/>
      <c r="CD1692" s="325"/>
      <c r="CE1692" s="325"/>
      <c r="CF1692" s="325"/>
      <c r="CG1692" s="325"/>
      <c r="CH1692" s="325"/>
    </row>
    <row r="1693" spans="1:86" s="323" customFormat="1" x14ac:dyDescent="0.25">
      <c r="A1693" s="102"/>
      <c r="B1693" s="102"/>
      <c r="C1693" s="102"/>
      <c r="D1693" s="102"/>
      <c r="E1693" s="102"/>
      <c r="F1693" s="102"/>
      <c r="G1693" s="102"/>
      <c r="AH1693" s="324"/>
      <c r="AI1693" s="324"/>
      <c r="AP1693" s="324"/>
      <c r="AQ1693" s="324"/>
      <c r="BD1693" s="324"/>
      <c r="BE1693" s="324"/>
      <c r="BF1693" s="324"/>
      <c r="BG1693" s="324"/>
      <c r="BH1693" s="324"/>
      <c r="BI1693" s="324"/>
      <c r="BJ1693" s="324"/>
      <c r="BK1693" s="324"/>
      <c r="BL1693" s="324"/>
      <c r="BM1693" s="324"/>
      <c r="BN1693" s="324"/>
      <c r="BO1693" s="324"/>
      <c r="BW1693" s="325"/>
      <c r="BX1693" s="325"/>
      <c r="BY1693" s="325"/>
      <c r="BZ1693" s="325"/>
      <c r="CA1693" s="325"/>
      <c r="CB1693" s="325"/>
      <c r="CC1693" s="325"/>
      <c r="CD1693" s="325"/>
      <c r="CE1693" s="325"/>
      <c r="CF1693" s="325"/>
      <c r="CG1693" s="325"/>
      <c r="CH1693" s="325"/>
    </row>
    <row r="1694" spans="1:86" s="323" customFormat="1" x14ac:dyDescent="0.25">
      <c r="A1694" s="102"/>
      <c r="B1694" s="102"/>
      <c r="C1694" s="102"/>
      <c r="D1694" s="102"/>
      <c r="E1694" s="102"/>
      <c r="F1694" s="102"/>
      <c r="G1694" s="102"/>
      <c r="AH1694" s="324"/>
      <c r="AI1694" s="324"/>
      <c r="AP1694" s="324"/>
      <c r="AQ1694" s="324"/>
      <c r="BD1694" s="324"/>
      <c r="BE1694" s="324"/>
      <c r="BF1694" s="324"/>
      <c r="BG1694" s="324"/>
      <c r="BH1694" s="324"/>
      <c r="BI1694" s="324"/>
      <c r="BJ1694" s="324"/>
      <c r="BK1694" s="324"/>
      <c r="BL1694" s="324"/>
      <c r="BM1694" s="324"/>
      <c r="BN1694" s="324"/>
      <c r="BO1694" s="324"/>
      <c r="BW1694" s="325"/>
      <c r="BX1694" s="325"/>
      <c r="BY1694" s="325"/>
      <c r="BZ1694" s="325"/>
      <c r="CA1694" s="325"/>
      <c r="CB1694" s="325"/>
      <c r="CC1694" s="325"/>
      <c r="CD1694" s="325"/>
      <c r="CE1694" s="325"/>
      <c r="CF1694" s="325"/>
      <c r="CG1694" s="325"/>
      <c r="CH1694" s="325"/>
    </row>
    <row r="1695" spans="1:86" s="323" customFormat="1" x14ac:dyDescent="0.25">
      <c r="A1695" s="102"/>
      <c r="B1695" s="102"/>
      <c r="C1695" s="102"/>
      <c r="D1695" s="102"/>
      <c r="E1695" s="102"/>
      <c r="F1695" s="102"/>
      <c r="G1695" s="102"/>
      <c r="AH1695" s="324"/>
      <c r="AI1695" s="324"/>
      <c r="AP1695" s="324"/>
      <c r="AQ1695" s="324"/>
      <c r="BD1695" s="324"/>
      <c r="BE1695" s="324"/>
      <c r="BF1695" s="324"/>
      <c r="BG1695" s="324"/>
      <c r="BH1695" s="324"/>
      <c r="BI1695" s="324"/>
      <c r="BJ1695" s="324"/>
      <c r="BK1695" s="324"/>
      <c r="BL1695" s="324"/>
      <c r="BM1695" s="324"/>
      <c r="BN1695" s="324"/>
      <c r="BO1695" s="324"/>
      <c r="BW1695" s="325"/>
      <c r="BX1695" s="325"/>
      <c r="BY1695" s="325"/>
      <c r="BZ1695" s="325"/>
      <c r="CA1695" s="325"/>
      <c r="CB1695" s="325"/>
      <c r="CC1695" s="325"/>
      <c r="CD1695" s="325"/>
      <c r="CE1695" s="325"/>
      <c r="CF1695" s="325"/>
      <c r="CG1695" s="325"/>
      <c r="CH1695" s="325"/>
    </row>
    <row r="1696" spans="1:86" s="323" customFormat="1" x14ac:dyDescent="0.25">
      <c r="A1696" s="102"/>
      <c r="B1696" s="102"/>
      <c r="C1696" s="102"/>
      <c r="D1696" s="102"/>
      <c r="E1696" s="102"/>
      <c r="F1696" s="102"/>
      <c r="G1696" s="102"/>
      <c r="AH1696" s="324"/>
      <c r="AI1696" s="324"/>
      <c r="AP1696" s="324"/>
      <c r="AQ1696" s="324"/>
      <c r="BD1696" s="324"/>
      <c r="BE1696" s="324"/>
      <c r="BF1696" s="324"/>
      <c r="BG1696" s="324"/>
      <c r="BH1696" s="324"/>
      <c r="BI1696" s="324"/>
      <c r="BJ1696" s="324"/>
      <c r="BK1696" s="324"/>
      <c r="BL1696" s="324"/>
      <c r="BM1696" s="324"/>
      <c r="BN1696" s="324"/>
      <c r="BO1696" s="324"/>
      <c r="BW1696" s="325"/>
      <c r="BX1696" s="325"/>
      <c r="BY1696" s="325"/>
      <c r="BZ1696" s="325"/>
      <c r="CA1696" s="325"/>
      <c r="CB1696" s="325"/>
      <c r="CC1696" s="325"/>
      <c r="CD1696" s="325"/>
      <c r="CE1696" s="325"/>
      <c r="CF1696" s="325"/>
      <c r="CG1696" s="325"/>
      <c r="CH1696" s="325"/>
    </row>
    <row r="1697" spans="1:86" s="323" customFormat="1" x14ac:dyDescent="0.25">
      <c r="A1697" s="102"/>
      <c r="B1697" s="102"/>
      <c r="C1697" s="102"/>
      <c r="D1697" s="102"/>
      <c r="E1697" s="102"/>
      <c r="F1697" s="102"/>
      <c r="G1697" s="102"/>
      <c r="AH1697" s="324"/>
      <c r="AI1697" s="324"/>
      <c r="AP1697" s="324"/>
      <c r="AQ1697" s="324"/>
      <c r="BD1697" s="324"/>
      <c r="BE1697" s="324"/>
      <c r="BF1697" s="324"/>
      <c r="BG1697" s="324"/>
      <c r="BH1697" s="324"/>
      <c r="BI1697" s="324"/>
      <c r="BJ1697" s="324"/>
      <c r="BK1697" s="324"/>
      <c r="BL1697" s="324"/>
      <c r="BM1697" s="324"/>
      <c r="BN1697" s="324"/>
      <c r="BO1697" s="324"/>
      <c r="BW1697" s="325"/>
      <c r="BX1697" s="325"/>
      <c r="BY1697" s="325"/>
      <c r="BZ1697" s="325"/>
      <c r="CA1697" s="325"/>
      <c r="CB1697" s="325"/>
      <c r="CC1697" s="325"/>
      <c r="CD1697" s="325"/>
      <c r="CE1697" s="325"/>
      <c r="CF1697" s="325"/>
      <c r="CG1697" s="325"/>
      <c r="CH1697" s="325"/>
    </row>
    <row r="1698" spans="1:86" s="323" customFormat="1" x14ac:dyDescent="0.25">
      <c r="A1698" s="102"/>
      <c r="B1698" s="102"/>
      <c r="C1698" s="102"/>
      <c r="D1698" s="102"/>
      <c r="E1698" s="102"/>
      <c r="F1698" s="102"/>
      <c r="G1698" s="102"/>
      <c r="AH1698" s="324"/>
      <c r="AI1698" s="324"/>
      <c r="AP1698" s="324"/>
      <c r="AQ1698" s="324"/>
      <c r="BD1698" s="324"/>
      <c r="BE1698" s="324"/>
      <c r="BF1698" s="324"/>
      <c r="BG1698" s="324"/>
      <c r="BH1698" s="324"/>
      <c r="BI1698" s="324"/>
      <c r="BJ1698" s="324"/>
      <c r="BK1698" s="324"/>
      <c r="BL1698" s="324"/>
      <c r="BM1698" s="324"/>
      <c r="BN1698" s="324"/>
      <c r="BO1698" s="324"/>
      <c r="BW1698" s="325"/>
      <c r="BX1698" s="325"/>
      <c r="BY1698" s="325"/>
      <c r="BZ1698" s="325"/>
      <c r="CA1698" s="325"/>
      <c r="CB1698" s="325"/>
      <c r="CC1698" s="325"/>
      <c r="CD1698" s="325"/>
      <c r="CE1698" s="325"/>
      <c r="CF1698" s="325"/>
      <c r="CG1698" s="325"/>
      <c r="CH1698" s="325"/>
    </row>
    <row r="1699" spans="1:86" s="323" customFormat="1" x14ac:dyDescent="0.25">
      <c r="A1699" s="102"/>
      <c r="B1699" s="102"/>
      <c r="C1699" s="102"/>
      <c r="D1699" s="102"/>
      <c r="E1699" s="102"/>
      <c r="F1699" s="102"/>
      <c r="G1699" s="102"/>
      <c r="AH1699" s="324"/>
      <c r="AI1699" s="324"/>
      <c r="AP1699" s="324"/>
      <c r="AQ1699" s="324"/>
      <c r="BD1699" s="324"/>
      <c r="BE1699" s="324"/>
      <c r="BF1699" s="324"/>
      <c r="BG1699" s="324"/>
      <c r="BH1699" s="324"/>
      <c r="BI1699" s="324"/>
      <c r="BJ1699" s="324"/>
      <c r="BK1699" s="324"/>
      <c r="BL1699" s="324"/>
      <c r="BM1699" s="324"/>
      <c r="BN1699" s="324"/>
      <c r="BO1699" s="324"/>
      <c r="BW1699" s="325"/>
      <c r="BX1699" s="325"/>
      <c r="BY1699" s="325"/>
      <c r="BZ1699" s="325"/>
      <c r="CA1699" s="325"/>
      <c r="CB1699" s="325"/>
      <c r="CC1699" s="325"/>
      <c r="CD1699" s="325"/>
      <c r="CE1699" s="325"/>
      <c r="CF1699" s="325"/>
      <c r="CG1699" s="325"/>
      <c r="CH1699" s="325"/>
    </row>
    <row r="1700" spans="1:86" s="323" customFormat="1" x14ac:dyDescent="0.25">
      <c r="A1700" s="102"/>
      <c r="B1700" s="102"/>
      <c r="C1700" s="102"/>
      <c r="D1700" s="102"/>
      <c r="E1700" s="102"/>
      <c r="F1700" s="102"/>
      <c r="G1700" s="102"/>
      <c r="AH1700" s="324"/>
      <c r="AI1700" s="324"/>
      <c r="AP1700" s="324"/>
      <c r="AQ1700" s="324"/>
      <c r="BD1700" s="324"/>
      <c r="BE1700" s="324"/>
      <c r="BF1700" s="324"/>
      <c r="BG1700" s="324"/>
      <c r="BH1700" s="324"/>
      <c r="BI1700" s="324"/>
      <c r="BJ1700" s="324"/>
      <c r="BK1700" s="324"/>
      <c r="BL1700" s="324"/>
      <c r="BM1700" s="324"/>
      <c r="BN1700" s="324"/>
      <c r="BO1700" s="324"/>
      <c r="BW1700" s="325"/>
      <c r="BX1700" s="325"/>
      <c r="BY1700" s="325"/>
      <c r="BZ1700" s="325"/>
      <c r="CA1700" s="325"/>
      <c r="CB1700" s="325"/>
      <c r="CC1700" s="325"/>
      <c r="CD1700" s="325"/>
      <c r="CE1700" s="325"/>
      <c r="CF1700" s="325"/>
      <c r="CG1700" s="325"/>
      <c r="CH1700" s="325"/>
    </row>
    <row r="1701" spans="1:86" s="323" customFormat="1" x14ac:dyDescent="0.25">
      <c r="A1701" s="102"/>
      <c r="B1701" s="102"/>
      <c r="C1701" s="102"/>
      <c r="D1701" s="102"/>
      <c r="E1701" s="102"/>
      <c r="F1701" s="102"/>
      <c r="G1701" s="102"/>
      <c r="AH1701" s="324"/>
      <c r="AI1701" s="324"/>
      <c r="AP1701" s="324"/>
      <c r="AQ1701" s="324"/>
      <c r="BD1701" s="324"/>
      <c r="BE1701" s="324"/>
      <c r="BF1701" s="324"/>
      <c r="BG1701" s="324"/>
      <c r="BH1701" s="324"/>
      <c r="BI1701" s="324"/>
      <c r="BJ1701" s="324"/>
      <c r="BK1701" s="324"/>
      <c r="BL1701" s="324"/>
      <c r="BM1701" s="324"/>
      <c r="BN1701" s="324"/>
      <c r="BO1701" s="324"/>
      <c r="BW1701" s="325"/>
      <c r="BX1701" s="325"/>
      <c r="BY1701" s="325"/>
      <c r="BZ1701" s="325"/>
      <c r="CA1701" s="325"/>
      <c r="CB1701" s="325"/>
      <c r="CC1701" s="325"/>
      <c r="CD1701" s="325"/>
      <c r="CE1701" s="325"/>
      <c r="CF1701" s="325"/>
      <c r="CG1701" s="325"/>
      <c r="CH1701" s="325"/>
    </row>
    <row r="1702" spans="1:86" s="323" customFormat="1" x14ac:dyDescent="0.25">
      <c r="A1702" s="102"/>
      <c r="B1702" s="102"/>
      <c r="C1702" s="102"/>
      <c r="D1702" s="102"/>
      <c r="E1702" s="102"/>
      <c r="F1702" s="102"/>
      <c r="G1702" s="102"/>
      <c r="AH1702" s="324"/>
      <c r="AI1702" s="324"/>
      <c r="AP1702" s="324"/>
      <c r="AQ1702" s="324"/>
      <c r="BD1702" s="324"/>
      <c r="BE1702" s="324"/>
      <c r="BF1702" s="324"/>
      <c r="BG1702" s="324"/>
      <c r="BH1702" s="324"/>
      <c r="BI1702" s="324"/>
      <c r="BJ1702" s="324"/>
      <c r="BK1702" s="324"/>
      <c r="BL1702" s="324"/>
      <c r="BM1702" s="324"/>
      <c r="BN1702" s="324"/>
      <c r="BO1702" s="324"/>
      <c r="BW1702" s="325"/>
      <c r="BX1702" s="325"/>
      <c r="BY1702" s="325"/>
      <c r="BZ1702" s="325"/>
      <c r="CA1702" s="325"/>
      <c r="CB1702" s="325"/>
      <c r="CC1702" s="325"/>
      <c r="CD1702" s="325"/>
      <c r="CE1702" s="325"/>
      <c r="CF1702" s="325"/>
      <c r="CG1702" s="325"/>
      <c r="CH1702" s="325"/>
    </row>
    <row r="1703" spans="1:86" s="323" customFormat="1" x14ac:dyDescent="0.25">
      <c r="A1703" s="102"/>
      <c r="B1703" s="102"/>
      <c r="C1703" s="102"/>
      <c r="D1703" s="102"/>
      <c r="E1703" s="102"/>
      <c r="F1703" s="102"/>
      <c r="G1703" s="102"/>
      <c r="AH1703" s="324"/>
      <c r="AI1703" s="324"/>
      <c r="AP1703" s="324"/>
      <c r="AQ1703" s="324"/>
      <c r="BD1703" s="324"/>
      <c r="BE1703" s="324"/>
      <c r="BF1703" s="324"/>
      <c r="BG1703" s="324"/>
      <c r="BH1703" s="324"/>
      <c r="BI1703" s="324"/>
      <c r="BJ1703" s="324"/>
      <c r="BK1703" s="324"/>
      <c r="BL1703" s="324"/>
      <c r="BM1703" s="324"/>
      <c r="BN1703" s="324"/>
      <c r="BO1703" s="324"/>
      <c r="BW1703" s="325"/>
      <c r="BX1703" s="325"/>
      <c r="BY1703" s="325"/>
      <c r="BZ1703" s="325"/>
      <c r="CA1703" s="325"/>
      <c r="CB1703" s="325"/>
      <c r="CC1703" s="325"/>
      <c r="CD1703" s="325"/>
      <c r="CE1703" s="325"/>
      <c r="CF1703" s="325"/>
      <c r="CG1703" s="325"/>
      <c r="CH1703" s="325"/>
    </row>
    <row r="1704" spans="1:86" s="323" customFormat="1" x14ac:dyDescent="0.25">
      <c r="A1704" s="102"/>
      <c r="B1704" s="102"/>
      <c r="C1704" s="102"/>
      <c r="D1704" s="102"/>
      <c r="E1704" s="102"/>
      <c r="F1704" s="102"/>
      <c r="G1704" s="102"/>
      <c r="AH1704" s="324"/>
      <c r="AI1704" s="324"/>
      <c r="AP1704" s="324"/>
      <c r="AQ1704" s="324"/>
      <c r="BD1704" s="324"/>
      <c r="BE1704" s="324"/>
      <c r="BF1704" s="324"/>
      <c r="BG1704" s="324"/>
      <c r="BH1704" s="324"/>
      <c r="BI1704" s="324"/>
      <c r="BJ1704" s="324"/>
      <c r="BK1704" s="324"/>
      <c r="BL1704" s="324"/>
      <c r="BM1704" s="324"/>
      <c r="BN1704" s="324"/>
      <c r="BO1704" s="324"/>
      <c r="BW1704" s="325"/>
      <c r="BX1704" s="325"/>
      <c r="BY1704" s="325"/>
      <c r="BZ1704" s="325"/>
      <c r="CA1704" s="325"/>
      <c r="CB1704" s="325"/>
      <c r="CC1704" s="325"/>
      <c r="CD1704" s="325"/>
      <c r="CE1704" s="325"/>
      <c r="CF1704" s="325"/>
      <c r="CG1704" s="325"/>
      <c r="CH1704" s="325"/>
    </row>
    <row r="1705" spans="1:86" s="323" customFormat="1" x14ac:dyDescent="0.25">
      <c r="A1705" s="102"/>
      <c r="B1705" s="102"/>
      <c r="C1705" s="102"/>
      <c r="D1705" s="102"/>
      <c r="E1705" s="102"/>
      <c r="F1705" s="102"/>
      <c r="G1705" s="102"/>
      <c r="AH1705" s="324"/>
      <c r="AI1705" s="324"/>
      <c r="AP1705" s="324"/>
      <c r="AQ1705" s="324"/>
      <c r="BD1705" s="324"/>
      <c r="BE1705" s="324"/>
      <c r="BF1705" s="324"/>
      <c r="BG1705" s="324"/>
      <c r="BH1705" s="324"/>
      <c r="BI1705" s="324"/>
      <c r="BJ1705" s="324"/>
      <c r="BK1705" s="324"/>
      <c r="BL1705" s="324"/>
      <c r="BM1705" s="324"/>
      <c r="BN1705" s="324"/>
      <c r="BO1705" s="324"/>
      <c r="BW1705" s="325"/>
      <c r="BX1705" s="325"/>
      <c r="BY1705" s="325"/>
      <c r="BZ1705" s="325"/>
      <c r="CA1705" s="325"/>
      <c r="CB1705" s="325"/>
      <c r="CC1705" s="325"/>
      <c r="CD1705" s="325"/>
      <c r="CE1705" s="325"/>
      <c r="CF1705" s="325"/>
      <c r="CG1705" s="325"/>
      <c r="CH1705" s="325"/>
    </row>
    <row r="1706" spans="1:86" s="323" customFormat="1" x14ac:dyDescent="0.25">
      <c r="A1706" s="102"/>
      <c r="B1706" s="102"/>
      <c r="C1706" s="102"/>
      <c r="D1706" s="102"/>
      <c r="E1706" s="102"/>
      <c r="F1706" s="102"/>
      <c r="G1706" s="102"/>
      <c r="AH1706" s="324"/>
      <c r="AI1706" s="324"/>
      <c r="AP1706" s="324"/>
      <c r="AQ1706" s="324"/>
      <c r="BD1706" s="324"/>
      <c r="BE1706" s="324"/>
      <c r="BF1706" s="324"/>
      <c r="BG1706" s="324"/>
      <c r="BH1706" s="324"/>
      <c r="BI1706" s="324"/>
      <c r="BJ1706" s="324"/>
      <c r="BK1706" s="324"/>
      <c r="BL1706" s="324"/>
      <c r="BM1706" s="324"/>
      <c r="BN1706" s="324"/>
      <c r="BO1706" s="324"/>
      <c r="BW1706" s="325"/>
      <c r="BX1706" s="325"/>
      <c r="BY1706" s="325"/>
      <c r="BZ1706" s="325"/>
      <c r="CA1706" s="325"/>
      <c r="CB1706" s="325"/>
      <c r="CC1706" s="325"/>
      <c r="CD1706" s="325"/>
      <c r="CE1706" s="325"/>
      <c r="CF1706" s="325"/>
      <c r="CG1706" s="325"/>
      <c r="CH1706" s="325"/>
    </row>
    <row r="1707" spans="1:86" s="323" customFormat="1" x14ac:dyDescent="0.25">
      <c r="A1707" s="102"/>
      <c r="B1707" s="102"/>
      <c r="C1707" s="102"/>
      <c r="D1707" s="102"/>
      <c r="E1707" s="102"/>
      <c r="F1707" s="102"/>
      <c r="G1707" s="102"/>
      <c r="AH1707" s="324"/>
      <c r="AI1707" s="324"/>
      <c r="AP1707" s="324"/>
      <c r="AQ1707" s="324"/>
      <c r="BD1707" s="324"/>
      <c r="BE1707" s="324"/>
      <c r="BF1707" s="324"/>
      <c r="BG1707" s="324"/>
      <c r="BH1707" s="324"/>
      <c r="BI1707" s="324"/>
      <c r="BJ1707" s="324"/>
      <c r="BK1707" s="324"/>
      <c r="BL1707" s="324"/>
      <c r="BM1707" s="324"/>
      <c r="BN1707" s="324"/>
      <c r="BO1707" s="324"/>
      <c r="BW1707" s="325"/>
      <c r="BX1707" s="325"/>
      <c r="BY1707" s="325"/>
      <c r="BZ1707" s="325"/>
      <c r="CA1707" s="325"/>
      <c r="CB1707" s="325"/>
      <c r="CC1707" s="325"/>
      <c r="CD1707" s="325"/>
      <c r="CE1707" s="325"/>
      <c r="CF1707" s="325"/>
      <c r="CG1707" s="325"/>
      <c r="CH1707" s="325"/>
    </row>
    <row r="1708" spans="1:86" s="323" customFormat="1" x14ac:dyDescent="0.25">
      <c r="A1708" s="102"/>
      <c r="B1708" s="102"/>
      <c r="C1708" s="102"/>
      <c r="D1708" s="102"/>
      <c r="E1708" s="102"/>
      <c r="F1708" s="102"/>
      <c r="G1708" s="102"/>
      <c r="AH1708" s="324"/>
      <c r="AI1708" s="324"/>
      <c r="AP1708" s="324"/>
      <c r="AQ1708" s="324"/>
      <c r="BD1708" s="324"/>
      <c r="BE1708" s="324"/>
      <c r="BF1708" s="324"/>
      <c r="BG1708" s="324"/>
      <c r="BH1708" s="324"/>
      <c r="BI1708" s="324"/>
      <c r="BJ1708" s="324"/>
      <c r="BK1708" s="324"/>
      <c r="BL1708" s="324"/>
      <c r="BM1708" s="324"/>
      <c r="BN1708" s="324"/>
      <c r="BO1708" s="324"/>
      <c r="BW1708" s="325"/>
      <c r="BX1708" s="325"/>
      <c r="BY1708" s="325"/>
      <c r="BZ1708" s="325"/>
      <c r="CA1708" s="325"/>
      <c r="CB1708" s="325"/>
      <c r="CC1708" s="325"/>
      <c r="CD1708" s="325"/>
      <c r="CE1708" s="325"/>
      <c r="CF1708" s="325"/>
      <c r="CG1708" s="325"/>
      <c r="CH1708" s="325"/>
    </row>
    <row r="1709" spans="1:86" s="323" customFormat="1" x14ac:dyDescent="0.25">
      <c r="A1709" s="102"/>
      <c r="B1709" s="102"/>
      <c r="C1709" s="102"/>
      <c r="D1709" s="102"/>
      <c r="E1709" s="102"/>
      <c r="F1709" s="102"/>
      <c r="G1709" s="102"/>
      <c r="AH1709" s="324"/>
      <c r="AI1709" s="324"/>
      <c r="AP1709" s="324"/>
      <c r="AQ1709" s="324"/>
      <c r="BD1709" s="324"/>
      <c r="BE1709" s="324"/>
      <c r="BF1709" s="324"/>
      <c r="BG1709" s="324"/>
      <c r="BH1709" s="324"/>
      <c r="BI1709" s="324"/>
      <c r="BJ1709" s="324"/>
      <c r="BK1709" s="324"/>
      <c r="BL1709" s="324"/>
      <c r="BM1709" s="324"/>
      <c r="BN1709" s="324"/>
      <c r="BO1709" s="324"/>
      <c r="BW1709" s="325"/>
      <c r="BX1709" s="325"/>
      <c r="BY1709" s="325"/>
      <c r="BZ1709" s="325"/>
      <c r="CA1709" s="325"/>
      <c r="CB1709" s="325"/>
      <c r="CC1709" s="325"/>
      <c r="CD1709" s="325"/>
      <c r="CE1709" s="325"/>
      <c r="CF1709" s="325"/>
      <c r="CG1709" s="325"/>
      <c r="CH1709" s="325"/>
    </row>
    <row r="1710" spans="1:86" s="323" customFormat="1" x14ac:dyDescent="0.25">
      <c r="A1710" s="102"/>
      <c r="B1710" s="102"/>
      <c r="C1710" s="102"/>
      <c r="D1710" s="102"/>
      <c r="E1710" s="102"/>
      <c r="F1710" s="102"/>
      <c r="G1710" s="102"/>
      <c r="AH1710" s="324"/>
      <c r="AI1710" s="324"/>
      <c r="AP1710" s="324"/>
      <c r="AQ1710" s="324"/>
      <c r="BD1710" s="324"/>
      <c r="BE1710" s="324"/>
      <c r="BF1710" s="324"/>
      <c r="BG1710" s="324"/>
      <c r="BH1710" s="324"/>
      <c r="BI1710" s="324"/>
      <c r="BJ1710" s="324"/>
      <c r="BK1710" s="324"/>
      <c r="BL1710" s="324"/>
      <c r="BM1710" s="324"/>
      <c r="BN1710" s="324"/>
      <c r="BO1710" s="324"/>
      <c r="BW1710" s="325"/>
      <c r="BX1710" s="325"/>
      <c r="BY1710" s="325"/>
      <c r="BZ1710" s="325"/>
      <c r="CA1710" s="325"/>
      <c r="CB1710" s="325"/>
      <c r="CC1710" s="325"/>
      <c r="CD1710" s="325"/>
      <c r="CE1710" s="325"/>
      <c r="CF1710" s="325"/>
      <c r="CG1710" s="325"/>
      <c r="CH1710" s="325"/>
    </row>
    <row r="1711" spans="1:86" s="323" customFormat="1" x14ac:dyDescent="0.25">
      <c r="A1711" s="102"/>
      <c r="B1711" s="102"/>
      <c r="C1711" s="102"/>
      <c r="D1711" s="102"/>
      <c r="E1711" s="102"/>
      <c r="F1711" s="102"/>
      <c r="G1711" s="102"/>
      <c r="AH1711" s="324"/>
      <c r="AI1711" s="324"/>
      <c r="AP1711" s="324"/>
      <c r="AQ1711" s="324"/>
      <c r="BD1711" s="324"/>
      <c r="BE1711" s="324"/>
      <c r="BF1711" s="324"/>
      <c r="BG1711" s="324"/>
      <c r="BH1711" s="324"/>
      <c r="BI1711" s="324"/>
      <c r="BJ1711" s="324"/>
      <c r="BK1711" s="324"/>
      <c r="BL1711" s="324"/>
      <c r="BM1711" s="324"/>
      <c r="BN1711" s="324"/>
      <c r="BO1711" s="324"/>
      <c r="BW1711" s="325"/>
      <c r="BX1711" s="325"/>
      <c r="BY1711" s="325"/>
      <c r="BZ1711" s="325"/>
      <c r="CA1711" s="325"/>
      <c r="CB1711" s="325"/>
      <c r="CC1711" s="325"/>
      <c r="CD1711" s="325"/>
      <c r="CE1711" s="325"/>
      <c r="CF1711" s="325"/>
      <c r="CG1711" s="325"/>
      <c r="CH1711" s="325"/>
    </row>
    <row r="1712" spans="1:86" s="323" customFormat="1" x14ac:dyDescent="0.25">
      <c r="A1712" s="102"/>
      <c r="B1712" s="102"/>
      <c r="C1712" s="102"/>
      <c r="D1712" s="102"/>
      <c r="E1712" s="102"/>
      <c r="F1712" s="102"/>
      <c r="G1712" s="102"/>
      <c r="AH1712" s="324"/>
      <c r="AI1712" s="324"/>
      <c r="AP1712" s="324"/>
      <c r="AQ1712" s="324"/>
      <c r="BD1712" s="324"/>
      <c r="BE1712" s="324"/>
      <c r="BF1712" s="324"/>
      <c r="BG1712" s="324"/>
      <c r="BH1712" s="324"/>
      <c r="BI1712" s="324"/>
      <c r="BJ1712" s="324"/>
      <c r="BK1712" s="324"/>
      <c r="BL1712" s="324"/>
      <c r="BM1712" s="324"/>
      <c r="BN1712" s="324"/>
      <c r="BO1712" s="324"/>
      <c r="BW1712" s="325"/>
      <c r="BX1712" s="325"/>
      <c r="BY1712" s="325"/>
      <c r="BZ1712" s="325"/>
      <c r="CA1712" s="325"/>
      <c r="CB1712" s="325"/>
      <c r="CC1712" s="325"/>
      <c r="CD1712" s="325"/>
      <c r="CE1712" s="325"/>
      <c r="CF1712" s="325"/>
      <c r="CG1712" s="325"/>
      <c r="CH1712" s="325"/>
    </row>
    <row r="1713" spans="1:86" s="323" customFormat="1" x14ac:dyDescent="0.25">
      <c r="A1713" s="102"/>
      <c r="B1713" s="102"/>
      <c r="C1713" s="102"/>
      <c r="D1713" s="102"/>
      <c r="E1713" s="102"/>
      <c r="F1713" s="102"/>
      <c r="G1713" s="102"/>
      <c r="AH1713" s="324"/>
      <c r="AI1713" s="324"/>
      <c r="AP1713" s="324"/>
      <c r="AQ1713" s="324"/>
      <c r="BD1713" s="324"/>
      <c r="BE1713" s="324"/>
      <c r="BF1713" s="324"/>
      <c r="BG1713" s="324"/>
      <c r="BH1713" s="324"/>
      <c r="BI1713" s="324"/>
      <c r="BJ1713" s="324"/>
      <c r="BK1713" s="324"/>
      <c r="BL1713" s="324"/>
      <c r="BM1713" s="324"/>
      <c r="BN1713" s="324"/>
      <c r="BO1713" s="324"/>
      <c r="BW1713" s="325"/>
      <c r="BX1713" s="325"/>
      <c r="BY1713" s="325"/>
      <c r="BZ1713" s="325"/>
      <c r="CA1713" s="325"/>
      <c r="CB1713" s="325"/>
      <c r="CC1713" s="325"/>
      <c r="CD1713" s="325"/>
      <c r="CE1713" s="325"/>
      <c r="CF1713" s="325"/>
      <c r="CG1713" s="325"/>
      <c r="CH1713" s="325"/>
    </row>
    <row r="1714" spans="1:86" s="323" customFormat="1" x14ac:dyDescent="0.25">
      <c r="A1714" s="102"/>
      <c r="B1714" s="102"/>
      <c r="C1714" s="102"/>
      <c r="D1714" s="102"/>
      <c r="E1714" s="102"/>
      <c r="F1714" s="102"/>
      <c r="G1714" s="102"/>
      <c r="AH1714" s="324"/>
      <c r="AI1714" s="324"/>
      <c r="AP1714" s="324"/>
      <c r="AQ1714" s="324"/>
      <c r="BD1714" s="324"/>
      <c r="BE1714" s="324"/>
      <c r="BF1714" s="324"/>
      <c r="BG1714" s="324"/>
      <c r="BH1714" s="324"/>
      <c r="BI1714" s="324"/>
      <c r="BJ1714" s="324"/>
      <c r="BK1714" s="324"/>
      <c r="BL1714" s="324"/>
      <c r="BM1714" s="324"/>
      <c r="BN1714" s="324"/>
      <c r="BO1714" s="324"/>
      <c r="BW1714" s="325"/>
      <c r="BX1714" s="325"/>
      <c r="BY1714" s="325"/>
      <c r="BZ1714" s="325"/>
      <c r="CA1714" s="325"/>
      <c r="CB1714" s="325"/>
      <c r="CC1714" s="325"/>
      <c r="CD1714" s="325"/>
      <c r="CE1714" s="325"/>
      <c r="CF1714" s="325"/>
      <c r="CG1714" s="325"/>
      <c r="CH1714" s="325"/>
    </row>
    <row r="1715" spans="1:86" s="323" customFormat="1" x14ac:dyDescent="0.25">
      <c r="A1715" s="102"/>
      <c r="B1715" s="102"/>
      <c r="C1715" s="102"/>
      <c r="D1715" s="102"/>
      <c r="E1715" s="102"/>
      <c r="F1715" s="102"/>
      <c r="G1715" s="102"/>
      <c r="AH1715" s="324"/>
      <c r="AI1715" s="324"/>
      <c r="AP1715" s="324"/>
      <c r="AQ1715" s="324"/>
      <c r="BD1715" s="324"/>
      <c r="BE1715" s="324"/>
      <c r="BF1715" s="324"/>
      <c r="BG1715" s="324"/>
      <c r="BH1715" s="324"/>
      <c r="BI1715" s="324"/>
      <c r="BJ1715" s="324"/>
      <c r="BK1715" s="324"/>
      <c r="BL1715" s="324"/>
      <c r="BM1715" s="324"/>
      <c r="BN1715" s="324"/>
      <c r="BO1715" s="324"/>
      <c r="BW1715" s="325"/>
      <c r="BX1715" s="325"/>
      <c r="BY1715" s="325"/>
      <c r="BZ1715" s="325"/>
      <c r="CA1715" s="325"/>
      <c r="CB1715" s="325"/>
      <c r="CC1715" s="325"/>
      <c r="CD1715" s="325"/>
      <c r="CE1715" s="325"/>
      <c r="CF1715" s="325"/>
      <c r="CG1715" s="325"/>
      <c r="CH1715" s="325"/>
    </row>
    <row r="1716" spans="1:86" s="323" customFormat="1" x14ac:dyDescent="0.25">
      <c r="A1716" s="102"/>
      <c r="B1716" s="102"/>
      <c r="C1716" s="102"/>
      <c r="D1716" s="102"/>
      <c r="E1716" s="102"/>
      <c r="F1716" s="102"/>
      <c r="G1716" s="102"/>
      <c r="AH1716" s="324"/>
      <c r="AI1716" s="324"/>
      <c r="AP1716" s="324"/>
      <c r="AQ1716" s="324"/>
      <c r="BD1716" s="324"/>
      <c r="BE1716" s="324"/>
      <c r="BF1716" s="324"/>
      <c r="BG1716" s="324"/>
      <c r="BH1716" s="324"/>
      <c r="BI1716" s="324"/>
      <c r="BJ1716" s="324"/>
      <c r="BK1716" s="324"/>
      <c r="BL1716" s="324"/>
      <c r="BM1716" s="324"/>
      <c r="BN1716" s="324"/>
      <c r="BO1716" s="324"/>
      <c r="BW1716" s="325"/>
      <c r="BX1716" s="325"/>
      <c r="BY1716" s="325"/>
      <c r="BZ1716" s="325"/>
      <c r="CA1716" s="325"/>
      <c r="CB1716" s="325"/>
      <c r="CC1716" s="325"/>
      <c r="CD1716" s="325"/>
      <c r="CE1716" s="325"/>
      <c r="CF1716" s="325"/>
      <c r="CG1716" s="325"/>
      <c r="CH1716" s="325"/>
    </row>
    <row r="1717" spans="1:86" s="323" customFormat="1" x14ac:dyDescent="0.25">
      <c r="A1717" s="102"/>
      <c r="B1717" s="102"/>
      <c r="C1717" s="102"/>
      <c r="D1717" s="102"/>
      <c r="E1717" s="102"/>
      <c r="F1717" s="102"/>
      <c r="G1717" s="102"/>
      <c r="AH1717" s="324"/>
      <c r="AI1717" s="324"/>
      <c r="AP1717" s="324"/>
      <c r="AQ1717" s="324"/>
      <c r="BD1717" s="324"/>
      <c r="BE1717" s="324"/>
      <c r="BF1717" s="324"/>
      <c r="BG1717" s="324"/>
      <c r="BH1717" s="324"/>
      <c r="BI1717" s="324"/>
      <c r="BJ1717" s="324"/>
      <c r="BK1717" s="324"/>
      <c r="BL1717" s="324"/>
      <c r="BM1717" s="324"/>
      <c r="BN1717" s="324"/>
      <c r="BO1717" s="324"/>
      <c r="BW1717" s="325"/>
      <c r="BX1717" s="325"/>
      <c r="BY1717" s="325"/>
      <c r="BZ1717" s="325"/>
      <c r="CA1717" s="325"/>
      <c r="CB1717" s="325"/>
      <c r="CC1717" s="325"/>
      <c r="CD1717" s="325"/>
      <c r="CE1717" s="325"/>
      <c r="CF1717" s="325"/>
      <c r="CG1717" s="325"/>
      <c r="CH1717" s="325"/>
    </row>
    <row r="1718" spans="1:86" s="323" customFormat="1" x14ac:dyDescent="0.25">
      <c r="A1718" s="102"/>
      <c r="B1718" s="102"/>
      <c r="C1718" s="102"/>
      <c r="D1718" s="102"/>
      <c r="E1718" s="102"/>
      <c r="F1718" s="102"/>
      <c r="G1718" s="102"/>
      <c r="AH1718" s="324"/>
      <c r="AI1718" s="324"/>
      <c r="AP1718" s="324"/>
      <c r="AQ1718" s="324"/>
      <c r="BD1718" s="324"/>
      <c r="BE1718" s="324"/>
      <c r="BF1718" s="324"/>
      <c r="BG1718" s="324"/>
      <c r="BH1718" s="324"/>
      <c r="BI1718" s="324"/>
      <c r="BJ1718" s="324"/>
      <c r="BK1718" s="324"/>
      <c r="BL1718" s="324"/>
      <c r="BM1718" s="324"/>
      <c r="BN1718" s="324"/>
      <c r="BO1718" s="324"/>
      <c r="BW1718" s="325"/>
      <c r="BX1718" s="325"/>
      <c r="BY1718" s="325"/>
      <c r="BZ1718" s="325"/>
      <c r="CA1718" s="325"/>
      <c r="CB1718" s="325"/>
      <c r="CC1718" s="325"/>
      <c r="CD1718" s="325"/>
      <c r="CE1718" s="325"/>
      <c r="CF1718" s="325"/>
      <c r="CG1718" s="325"/>
      <c r="CH1718" s="325"/>
    </row>
    <row r="1719" spans="1:86" s="323" customFormat="1" x14ac:dyDescent="0.25">
      <c r="A1719" s="102"/>
      <c r="B1719" s="102"/>
      <c r="C1719" s="102"/>
      <c r="D1719" s="102"/>
      <c r="E1719" s="102"/>
      <c r="F1719" s="102"/>
      <c r="G1719" s="102"/>
      <c r="AH1719" s="324"/>
      <c r="AI1719" s="324"/>
      <c r="AP1719" s="324"/>
      <c r="AQ1719" s="324"/>
      <c r="BD1719" s="324"/>
      <c r="BE1719" s="324"/>
      <c r="BF1719" s="324"/>
      <c r="BG1719" s="324"/>
      <c r="BH1719" s="324"/>
      <c r="BI1719" s="324"/>
      <c r="BJ1719" s="324"/>
      <c r="BK1719" s="324"/>
      <c r="BL1719" s="324"/>
      <c r="BM1719" s="324"/>
      <c r="BN1719" s="324"/>
      <c r="BO1719" s="324"/>
      <c r="BW1719" s="325"/>
      <c r="BX1719" s="325"/>
      <c r="BY1719" s="325"/>
      <c r="BZ1719" s="325"/>
      <c r="CA1719" s="325"/>
      <c r="CB1719" s="325"/>
      <c r="CC1719" s="325"/>
      <c r="CD1719" s="325"/>
      <c r="CE1719" s="325"/>
      <c r="CF1719" s="325"/>
      <c r="CG1719" s="325"/>
      <c r="CH1719" s="325"/>
    </row>
    <row r="1720" spans="1:86" s="323" customFormat="1" x14ac:dyDescent="0.25">
      <c r="A1720" s="102"/>
      <c r="B1720" s="102"/>
      <c r="C1720" s="102"/>
      <c r="D1720" s="102"/>
      <c r="E1720" s="102"/>
      <c r="F1720" s="102"/>
      <c r="G1720" s="102"/>
      <c r="AH1720" s="324"/>
      <c r="AI1720" s="324"/>
      <c r="AP1720" s="324"/>
      <c r="AQ1720" s="324"/>
      <c r="BD1720" s="324"/>
      <c r="BE1720" s="324"/>
      <c r="BF1720" s="324"/>
      <c r="BG1720" s="324"/>
      <c r="BH1720" s="324"/>
      <c r="BI1720" s="324"/>
      <c r="BJ1720" s="324"/>
      <c r="BK1720" s="324"/>
      <c r="BL1720" s="324"/>
      <c r="BM1720" s="324"/>
      <c r="BN1720" s="324"/>
      <c r="BO1720" s="324"/>
      <c r="BW1720" s="325"/>
      <c r="BX1720" s="325"/>
      <c r="BY1720" s="325"/>
      <c r="BZ1720" s="325"/>
      <c r="CA1720" s="325"/>
      <c r="CB1720" s="325"/>
      <c r="CC1720" s="325"/>
      <c r="CD1720" s="325"/>
      <c r="CE1720" s="325"/>
      <c r="CF1720" s="325"/>
      <c r="CG1720" s="325"/>
      <c r="CH1720" s="325"/>
    </row>
    <row r="1721" spans="1:86" s="323" customFormat="1" x14ac:dyDescent="0.25">
      <c r="A1721" s="102"/>
      <c r="B1721" s="102"/>
      <c r="C1721" s="102"/>
      <c r="D1721" s="102"/>
      <c r="E1721" s="102"/>
      <c r="F1721" s="102"/>
      <c r="G1721" s="102"/>
      <c r="AH1721" s="324"/>
      <c r="AI1721" s="324"/>
      <c r="AP1721" s="324"/>
      <c r="AQ1721" s="324"/>
      <c r="BD1721" s="324"/>
      <c r="BE1721" s="324"/>
      <c r="BF1721" s="324"/>
      <c r="BG1721" s="324"/>
      <c r="BH1721" s="324"/>
      <c r="BI1721" s="324"/>
      <c r="BJ1721" s="324"/>
      <c r="BK1721" s="324"/>
      <c r="BL1721" s="324"/>
      <c r="BM1721" s="324"/>
      <c r="BN1721" s="324"/>
      <c r="BO1721" s="324"/>
      <c r="BW1721" s="325"/>
      <c r="BX1721" s="325"/>
      <c r="BY1721" s="325"/>
      <c r="BZ1721" s="325"/>
      <c r="CA1721" s="325"/>
      <c r="CB1721" s="325"/>
      <c r="CC1721" s="325"/>
      <c r="CD1721" s="325"/>
      <c r="CE1721" s="325"/>
      <c r="CF1721" s="325"/>
      <c r="CG1721" s="325"/>
      <c r="CH1721" s="325"/>
    </row>
    <row r="1722" spans="1:86" s="323" customFormat="1" x14ac:dyDescent="0.25">
      <c r="A1722" s="102"/>
      <c r="B1722" s="102"/>
      <c r="C1722" s="102"/>
      <c r="D1722" s="102"/>
      <c r="E1722" s="102"/>
      <c r="F1722" s="102"/>
      <c r="G1722" s="102"/>
      <c r="AH1722" s="324"/>
      <c r="AI1722" s="324"/>
      <c r="AP1722" s="324"/>
      <c r="AQ1722" s="324"/>
      <c r="BD1722" s="324"/>
      <c r="BE1722" s="324"/>
      <c r="BF1722" s="324"/>
      <c r="BG1722" s="324"/>
      <c r="BH1722" s="324"/>
      <c r="BI1722" s="324"/>
      <c r="BJ1722" s="324"/>
      <c r="BK1722" s="324"/>
      <c r="BL1722" s="324"/>
      <c r="BM1722" s="324"/>
      <c r="BN1722" s="324"/>
      <c r="BO1722" s="324"/>
      <c r="BW1722" s="325"/>
      <c r="BX1722" s="325"/>
      <c r="BY1722" s="325"/>
      <c r="BZ1722" s="325"/>
      <c r="CA1722" s="325"/>
      <c r="CB1722" s="325"/>
      <c r="CC1722" s="325"/>
      <c r="CD1722" s="325"/>
      <c r="CE1722" s="325"/>
      <c r="CF1722" s="325"/>
      <c r="CG1722" s="325"/>
      <c r="CH1722" s="325"/>
    </row>
    <row r="1723" spans="1:86" s="323" customFormat="1" x14ac:dyDescent="0.25">
      <c r="A1723" s="102"/>
      <c r="B1723" s="102"/>
      <c r="C1723" s="102"/>
      <c r="D1723" s="102"/>
      <c r="E1723" s="102"/>
      <c r="F1723" s="102"/>
      <c r="G1723" s="102"/>
      <c r="AH1723" s="324"/>
      <c r="AI1723" s="324"/>
      <c r="AP1723" s="324"/>
      <c r="AQ1723" s="324"/>
      <c r="BD1723" s="324"/>
      <c r="BE1723" s="324"/>
      <c r="BF1723" s="324"/>
      <c r="BG1723" s="324"/>
      <c r="BH1723" s="324"/>
      <c r="BI1723" s="324"/>
      <c r="BJ1723" s="324"/>
      <c r="BK1723" s="324"/>
      <c r="BL1723" s="324"/>
      <c r="BM1723" s="324"/>
      <c r="BN1723" s="324"/>
      <c r="BO1723" s="324"/>
      <c r="BW1723" s="325"/>
      <c r="BX1723" s="325"/>
      <c r="BY1723" s="325"/>
      <c r="BZ1723" s="325"/>
      <c r="CA1723" s="325"/>
      <c r="CB1723" s="325"/>
      <c r="CC1723" s="325"/>
      <c r="CD1723" s="325"/>
      <c r="CE1723" s="325"/>
      <c r="CF1723" s="325"/>
      <c r="CG1723" s="325"/>
      <c r="CH1723" s="325"/>
    </row>
    <row r="1724" spans="1:86" s="323" customFormat="1" x14ac:dyDescent="0.25">
      <c r="A1724" s="102"/>
      <c r="B1724" s="102"/>
      <c r="C1724" s="102"/>
      <c r="D1724" s="102"/>
      <c r="E1724" s="102"/>
      <c r="F1724" s="102"/>
      <c r="G1724" s="102"/>
      <c r="AH1724" s="324"/>
      <c r="AI1724" s="324"/>
      <c r="AP1724" s="324"/>
      <c r="AQ1724" s="324"/>
      <c r="BD1724" s="324"/>
      <c r="BE1724" s="324"/>
      <c r="BF1724" s="324"/>
      <c r="BG1724" s="324"/>
      <c r="BH1724" s="324"/>
      <c r="BI1724" s="324"/>
      <c r="BJ1724" s="324"/>
      <c r="BK1724" s="324"/>
      <c r="BL1724" s="324"/>
      <c r="BM1724" s="324"/>
      <c r="BN1724" s="324"/>
      <c r="BO1724" s="324"/>
      <c r="BW1724" s="325"/>
      <c r="BX1724" s="325"/>
      <c r="BY1724" s="325"/>
      <c r="BZ1724" s="325"/>
      <c r="CA1724" s="325"/>
      <c r="CB1724" s="325"/>
      <c r="CC1724" s="325"/>
      <c r="CD1724" s="325"/>
      <c r="CE1724" s="325"/>
      <c r="CF1724" s="325"/>
      <c r="CG1724" s="325"/>
      <c r="CH1724" s="325"/>
    </row>
    <row r="1725" spans="1:86" s="323" customFormat="1" x14ac:dyDescent="0.25">
      <c r="A1725" s="102"/>
      <c r="B1725" s="102"/>
      <c r="C1725" s="102"/>
      <c r="D1725" s="102"/>
      <c r="E1725" s="102"/>
      <c r="F1725" s="102"/>
      <c r="G1725" s="102"/>
      <c r="AH1725" s="324"/>
      <c r="AI1725" s="324"/>
      <c r="AP1725" s="324"/>
      <c r="AQ1725" s="324"/>
      <c r="BD1725" s="324"/>
      <c r="BE1725" s="324"/>
      <c r="BF1725" s="324"/>
      <c r="BG1725" s="324"/>
      <c r="BH1725" s="324"/>
      <c r="BI1725" s="324"/>
      <c r="BJ1725" s="324"/>
      <c r="BK1725" s="324"/>
      <c r="BL1725" s="324"/>
      <c r="BM1725" s="324"/>
      <c r="BN1725" s="324"/>
      <c r="BO1725" s="324"/>
      <c r="BW1725" s="325"/>
      <c r="BX1725" s="325"/>
      <c r="BY1725" s="325"/>
      <c r="BZ1725" s="325"/>
      <c r="CA1725" s="325"/>
      <c r="CB1725" s="325"/>
      <c r="CC1725" s="325"/>
      <c r="CD1725" s="325"/>
      <c r="CE1725" s="325"/>
      <c r="CF1725" s="325"/>
      <c r="CG1725" s="325"/>
      <c r="CH1725" s="325"/>
    </row>
    <row r="1726" spans="1:86" s="323" customFormat="1" x14ac:dyDescent="0.25">
      <c r="A1726" s="102"/>
      <c r="B1726" s="102"/>
      <c r="C1726" s="102"/>
      <c r="D1726" s="102"/>
      <c r="E1726" s="102"/>
      <c r="F1726" s="102"/>
      <c r="G1726" s="102"/>
      <c r="AH1726" s="324"/>
      <c r="AI1726" s="324"/>
      <c r="AP1726" s="324"/>
      <c r="AQ1726" s="324"/>
      <c r="BD1726" s="324"/>
      <c r="BE1726" s="324"/>
      <c r="BF1726" s="324"/>
      <c r="BG1726" s="324"/>
      <c r="BH1726" s="324"/>
      <c r="BI1726" s="324"/>
      <c r="BJ1726" s="324"/>
      <c r="BK1726" s="324"/>
      <c r="BL1726" s="324"/>
      <c r="BM1726" s="324"/>
      <c r="BN1726" s="324"/>
      <c r="BO1726" s="324"/>
      <c r="BW1726" s="325"/>
      <c r="BX1726" s="325"/>
      <c r="BY1726" s="325"/>
      <c r="BZ1726" s="325"/>
      <c r="CA1726" s="325"/>
      <c r="CB1726" s="325"/>
      <c r="CC1726" s="325"/>
      <c r="CD1726" s="325"/>
      <c r="CE1726" s="325"/>
      <c r="CF1726" s="325"/>
      <c r="CG1726" s="325"/>
      <c r="CH1726" s="325"/>
    </row>
    <row r="1727" spans="1:86" s="323" customFormat="1" x14ac:dyDescent="0.25">
      <c r="A1727" s="102"/>
      <c r="B1727" s="102"/>
      <c r="C1727" s="102"/>
      <c r="D1727" s="102"/>
      <c r="E1727" s="102"/>
      <c r="F1727" s="102"/>
      <c r="G1727" s="102"/>
      <c r="AH1727" s="324"/>
      <c r="AI1727" s="324"/>
      <c r="AP1727" s="324"/>
      <c r="AQ1727" s="324"/>
      <c r="BD1727" s="324"/>
      <c r="BE1727" s="324"/>
      <c r="BF1727" s="324"/>
      <c r="BG1727" s="324"/>
      <c r="BH1727" s="324"/>
      <c r="BI1727" s="324"/>
      <c r="BJ1727" s="324"/>
      <c r="BK1727" s="324"/>
      <c r="BL1727" s="324"/>
      <c r="BM1727" s="324"/>
      <c r="BN1727" s="324"/>
      <c r="BO1727" s="324"/>
      <c r="BW1727" s="325"/>
      <c r="BX1727" s="325"/>
      <c r="BY1727" s="325"/>
      <c r="BZ1727" s="325"/>
      <c r="CA1727" s="325"/>
      <c r="CB1727" s="325"/>
      <c r="CC1727" s="325"/>
      <c r="CD1727" s="325"/>
      <c r="CE1727" s="325"/>
      <c r="CF1727" s="325"/>
      <c r="CG1727" s="325"/>
      <c r="CH1727" s="325"/>
    </row>
    <row r="1728" spans="1:86" s="323" customFormat="1" x14ac:dyDescent="0.25">
      <c r="A1728" s="102"/>
      <c r="B1728" s="102"/>
      <c r="C1728" s="102"/>
      <c r="D1728" s="102"/>
      <c r="E1728" s="102"/>
      <c r="F1728" s="102"/>
      <c r="G1728" s="102"/>
      <c r="AH1728" s="324"/>
      <c r="AI1728" s="324"/>
      <c r="AP1728" s="324"/>
      <c r="AQ1728" s="324"/>
      <c r="BD1728" s="324"/>
      <c r="BE1728" s="324"/>
      <c r="BF1728" s="324"/>
      <c r="BG1728" s="324"/>
      <c r="BH1728" s="324"/>
      <c r="BI1728" s="324"/>
      <c r="BJ1728" s="324"/>
      <c r="BK1728" s="324"/>
      <c r="BL1728" s="324"/>
      <c r="BM1728" s="324"/>
      <c r="BN1728" s="324"/>
      <c r="BO1728" s="324"/>
      <c r="BW1728" s="325"/>
      <c r="BX1728" s="325"/>
      <c r="BY1728" s="325"/>
      <c r="BZ1728" s="325"/>
      <c r="CA1728" s="325"/>
      <c r="CB1728" s="325"/>
      <c r="CC1728" s="325"/>
      <c r="CD1728" s="325"/>
      <c r="CE1728" s="325"/>
      <c r="CF1728" s="325"/>
      <c r="CG1728" s="325"/>
      <c r="CH1728" s="325"/>
    </row>
    <row r="1729" spans="1:86" s="323" customFormat="1" x14ac:dyDescent="0.25">
      <c r="A1729" s="102"/>
      <c r="B1729" s="102"/>
      <c r="C1729" s="102"/>
      <c r="D1729" s="102"/>
      <c r="E1729" s="102"/>
      <c r="F1729" s="102"/>
      <c r="G1729" s="102"/>
      <c r="AH1729" s="324"/>
      <c r="AI1729" s="324"/>
      <c r="AP1729" s="324"/>
      <c r="AQ1729" s="324"/>
      <c r="BD1729" s="324"/>
      <c r="BE1729" s="324"/>
      <c r="BF1729" s="324"/>
      <c r="BG1729" s="324"/>
      <c r="BH1729" s="324"/>
      <c r="BI1729" s="324"/>
      <c r="BJ1729" s="324"/>
      <c r="BK1729" s="324"/>
      <c r="BL1729" s="324"/>
      <c r="BM1729" s="324"/>
      <c r="BN1729" s="324"/>
      <c r="BO1729" s="324"/>
      <c r="BW1729" s="325"/>
      <c r="BX1729" s="325"/>
      <c r="BY1729" s="325"/>
      <c r="BZ1729" s="325"/>
      <c r="CA1729" s="325"/>
      <c r="CB1729" s="325"/>
      <c r="CC1729" s="325"/>
      <c r="CD1729" s="325"/>
      <c r="CE1729" s="325"/>
      <c r="CF1729" s="325"/>
      <c r="CG1729" s="325"/>
      <c r="CH1729" s="325"/>
    </row>
    <row r="1730" spans="1:86" s="323" customFormat="1" x14ac:dyDescent="0.25">
      <c r="A1730" s="102"/>
      <c r="B1730" s="102"/>
      <c r="C1730" s="102"/>
      <c r="D1730" s="102"/>
      <c r="E1730" s="102"/>
      <c r="F1730" s="102"/>
      <c r="G1730" s="102"/>
      <c r="AH1730" s="324"/>
      <c r="AI1730" s="324"/>
      <c r="AP1730" s="324"/>
      <c r="AQ1730" s="324"/>
      <c r="BD1730" s="324"/>
      <c r="BE1730" s="324"/>
      <c r="BF1730" s="324"/>
      <c r="BG1730" s="324"/>
      <c r="BH1730" s="324"/>
      <c r="BI1730" s="324"/>
      <c r="BJ1730" s="324"/>
      <c r="BK1730" s="324"/>
      <c r="BL1730" s="324"/>
      <c r="BM1730" s="324"/>
      <c r="BN1730" s="324"/>
      <c r="BO1730" s="324"/>
      <c r="BW1730" s="325"/>
      <c r="BX1730" s="325"/>
      <c r="BY1730" s="325"/>
      <c r="BZ1730" s="325"/>
      <c r="CA1730" s="325"/>
      <c r="CB1730" s="325"/>
      <c r="CC1730" s="325"/>
      <c r="CD1730" s="325"/>
      <c r="CE1730" s="325"/>
      <c r="CF1730" s="325"/>
      <c r="CG1730" s="325"/>
      <c r="CH1730" s="325"/>
    </row>
    <row r="1731" spans="1:86" s="323" customFormat="1" x14ac:dyDescent="0.25">
      <c r="A1731" s="102"/>
      <c r="B1731" s="102"/>
      <c r="C1731" s="102"/>
      <c r="D1731" s="102"/>
      <c r="E1731" s="102"/>
      <c r="F1731" s="102"/>
      <c r="G1731" s="102"/>
      <c r="AH1731" s="324"/>
      <c r="AI1731" s="324"/>
      <c r="AP1731" s="324"/>
      <c r="AQ1731" s="324"/>
      <c r="BD1731" s="324"/>
      <c r="BE1731" s="324"/>
      <c r="BF1731" s="324"/>
      <c r="BG1731" s="324"/>
      <c r="BH1731" s="324"/>
      <c r="BI1731" s="324"/>
      <c r="BJ1731" s="324"/>
      <c r="BK1731" s="324"/>
      <c r="BL1731" s="324"/>
      <c r="BM1731" s="324"/>
      <c r="BN1731" s="324"/>
      <c r="BO1731" s="324"/>
      <c r="BW1731" s="325"/>
      <c r="BX1731" s="325"/>
      <c r="BY1731" s="325"/>
      <c r="BZ1731" s="325"/>
      <c r="CA1731" s="325"/>
      <c r="CB1731" s="325"/>
      <c r="CC1731" s="325"/>
      <c r="CD1731" s="325"/>
      <c r="CE1731" s="325"/>
      <c r="CF1731" s="325"/>
      <c r="CG1731" s="325"/>
      <c r="CH1731" s="325"/>
    </row>
    <row r="1732" spans="1:86" s="323" customFormat="1" x14ac:dyDescent="0.25">
      <c r="A1732" s="102"/>
      <c r="B1732" s="102"/>
      <c r="C1732" s="102"/>
      <c r="D1732" s="102"/>
      <c r="E1732" s="102"/>
      <c r="F1732" s="102"/>
      <c r="G1732" s="102"/>
      <c r="AH1732" s="324"/>
      <c r="AI1732" s="324"/>
      <c r="AP1732" s="324"/>
      <c r="AQ1732" s="324"/>
      <c r="BD1732" s="324"/>
      <c r="BE1732" s="324"/>
      <c r="BF1732" s="324"/>
      <c r="BG1732" s="324"/>
      <c r="BH1732" s="324"/>
      <c r="BI1732" s="324"/>
      <c r="BJ1732" s="324"/>
      <c r="BK1732" s="324"/>
      <c r="BL1732" s="324"/>
      <c r="BM1732" s="324"/>
      <c r="BN1732" s="324"/>
      <c r="BO1732" s="324"/>
      <c r="BW1732" s="325"/>
      <c r="BX1732" s="325"/>
      <c r="BY1732" s="325"/>
      <c r="BZ1732" s="325"/>
      <c r="CA1732" s="325"/>
      <c r="CB1732" s="325"/>
      <c r="CC1732" s="325"/>
      <c r="CD1732" s="325"/>
      <c r="CE1732" s="325"/>
      <c r="CF1732" s="325"/>
      <c r="CG1732" s="325"/>
      <c r="CH1732" s="325"/>
    </row>
    <row r="1733" spans="1:86" s="323" customFormat="1" x14ac:dyDescent="0.25">
      <c r="A1733" s="102"/>
      <c r="B1733" s="102"/>
      <c r="C1733" s="102"/>
      <c r="D1733" s="102"/>
      <c r="E1733" s="102"/>
      <c r="F1733" s="102"/>
      <c r="G1733" s="102"/>
      <c r="AH1733" s="324"/>
      <c r="AI1733" s="324"/>
      <c r="AP1733" s="324"/>
      <c r="AQ1733" s="324"/>
      <c r="BD1733" s="324"/>
      <c r="BE1733" s="324"/>
      <c r="BF1733" s="324"/>
      <c r="BG1733" s="324"/>
      <c r="BH1733" s="324"/>
      <c r="BI1733" s="324"/>
      <c r="BJ1733" s="324"/>
      <c r="BK1733" s="324"/>
      <c r="BL1733" s="324"/>
      <c r="BM1733" s="324"/>
      <c r="BN1733" s="324"/>
      <c r="BO1733" s="324"/>
      <c r="BW1733" s="325"/>
      <c r="BX1733" s="325"/>
      <c r="BY1733" s="325"/>
      <c r="BZ1733" s="325"/>
      <c r="CA1733" s="325"/>
      <c r="CB1733" s="325"/>
      <c r="CC1733" s="325"/>
      <c r="CD1733" s="325"/>
      <c r="CE1733" s="325"/>
      <c r="CF1733" s="325"/>
      <c r="CG1733" s="325"/>
      <c r="CH1733" s="325"/>
    </row>
    <row r="1734" spans="1:86" s="323" customFormat="1" x14ac:dyDescent="0.25">
      <c r="A1734" s="102"/>
      <c r="B1734" s="102"/>
      <c r="C1734" s="102"/>
      <c r="D1734" s="102"/>
      <c r="E1734" s="102"/>
      <c r="F1734" s="102"/>
      <c r="G1734" s="102"/>
      <c r="AH1734" s="324"/>
      <c r="AI1734" s="324"/>
      <c r="AP1734" s="324"/>
      <c r="AQ1734" s="324"/>
      <c r="BD1734" s="324"/>
      <c r="BE1734" s="324"/>
      <c r="BF1734" s="324"/>
      <c r="BG1734" s="324"/>
      <c r="BH1734" s="324"/>
      <c r="BI1734" s="324"/>
      <c r="BJ1734" s="324"/>
      <c r="BK1734" s="324"/>
      <c r="BL1734" s="324"/>
      <c r="BM1734" s="324"/>
      <c r="BN1734" s="324"/>
      <c r="BO1734" s="324"/>
      <c r="BW1734" s="325"/>
      <c r="BX1734" s="325"/>
      <c r="BY1734" s="325"/>
      <c r="BZ1734" s="325"/>
      <c r="CA1734" s="325"/>
      <c r="CB1734" s="325"/>
      <c r="CC1734" s="325"/>
      <c r="CD1734" s="325"/>
      <c r="CE1734" s="325"/>
      <c r="CF1734" s="325"/>
      <c r="CG1734" s="325"/>
      <c r="CH1734" s="325"/>
    </row>
    <row r="1735" spans="1:86" s="323" customFormat="1" x14ac:dyDescent="0.25">
      <c r="A1735" s="102"/>
      <c r="B1735" s="102"/>
      <c r="C1735" s="102"/>
      <c r="D1735" s="102"/>
      <c r="E1735" s="102"/>
      <c r="F1735" s="102"/>
      <c r="G1735" s="102"/>
      <c r="AH1735" s="324"/>
      <c r="AI1735" s="324"/>
      <c r="AP1735" s="324"/>
      <c r="AQ1735" s="324"/>
      <c r="BD1735" s="324"/>
      <c r="BE1735" s="324"/>
      <c r="BF1735" s="324"/>
      <c r="BG1735" s="324"/>
      <c r="BH1735" s="324"/>
      <c r="BI1735" s="324"/>
      <c r="BJ1735" s="324"/>
      <c r="BK1735" s="324"/>
      <c r="BL1735" s="324"/>
      <c r="BM1735" s="324"/>
      <c r="BN1735" s="324"/>
      <c r="BO1735" s="324"/>
      <c r="BW1735" s="325"/>
      <c r="BX1735" s="325"/>
      <c r="BY1735" s="325"/>
      <c r="BZ1735" s="325"/>
      <c r="CA1735" s="325"/>
      <c r="CB1735" s="325"/>
      <c r="CC1735" s="325"/>
      <c r="CD1735" s="325"/>
      <c r="CE1735" s="325"/>
      <c r="CF1735" s="325"/>
      <c r="CG1735" s="325"/>
      <c r="CH1735" s="325"/>
    </row>
    <row r="1736" spans="1:86" s="323" customFormat="1" x14ac:dyDescent="0.25">
      <c r="A1736" s="102"/>
      <c r="B1736" s="102"/>
      <c r="C1736" s="102"/>
      <c r="D1736" s="102"/>
      <c r="E1736" s="102"/>
      <c r="F1736" s="102"/>
      <c r="G1736" s="102"/>
      <c r="AH1736" s="324"/>
      <c r="AI1736" s="324"/>
      <c r="AP1736" s="324"/>
      <c r="AQ1736" s="324"/>
      <c r="BD1736" s="324"/>
      <c r="BE1736" s="324"/>
      <c r="BF1736" s="324"/>
      <c r="BG1736" s="324"/>
      <c r="BH1736" s="324"/>
      <c r="BI1736" s="324"/>
      <c r="BJ1736" s="324"/>
      <c r="BK1736" s="324"/>
      <c r="BL1736" s="324"/>
      <c r="BM1736" s="324"/>
      <c r="BN1736" s="324"/>
      <c r="BO1736" s="324"/>
      <c r="BW1736" s="325"/>
      <c r="BX1736" s="325"/>
      <c r="BY1736" s="325"/>
      <c r="BZ1736" s="325"/>
      <c r="CA1736" s="325"/>
      <c r="CB1736" s="325"/>
      <c r="CC1736" s="325"/>
      <c r="CD1736" s="325"/>
      <c r="CE1736" s="325"/>
      <c r="CF1736" s="325"/>
      <c r="CG1736" s="325"/>
      <c r="CH1736" s="325"/>
    </row>
    <row r="1737" spans="1:86" s="323" customFormat="1" x14ac:dyDescent="0.25">
      <c r="A1737" s="102"/>
      <c r="B1737" s="102"/>
      <c r="C1737" s="102"/>
      <c r="D1737" s="102"/>
      <c r="E1737" s="102"/>
      <c r="F1737" s="102"/>
      <c r="G1737" s="102"/>
      <c r="AH1737" s="324"/>
      <c r="AI1737" s="324"/>
      <c r="AP1737" s="324"/>
      <c r="AQ1737" s="324"/>
      <c r="BD1737" s="324"/>
      <c r="BE1737" s="324"/>
      <c r="BF1737" s="324"/>
      <c r="BG1737" s="324"/>
      <c r="BH1737" s="324"/>
      <c r="BI1737" s="324"/>
      <c r="BJ1737" s="324"/>
      <c r="BK1737" s="324"/>
      <c r="BL1737" s="324"/>
      <c r="BM1737" s="324"/>
      <c r="BN1737" s="324"/>
      <c r="BO1737" s="324"/>
      <c r="BW1737" s="325"/>
      <c r="BX1737" s="325"/>
      <c r="BY1737" s="325"/>
      <c r="BZ1737" s="325"/>
      <c r="CA1737" s="325"/>
      <c r="CB1737" s="325"/>
      <c r="CC1737" s="325"/>
      <c r="CD1737" s="325"/>
      <c r="CE1737" s="325"/>
      <c r="CF1737" s="325"/>
      <c r="CG1737" s="325"/>
      <c r="CH1737" s="325"/>
    </row>
    <row r="1738" spans="1:86" s="323" customFormat="1" x14ac:dyDescent="0.25">
      <c r="A1738" s="102"/>
      <c r="B1738" s="102"/>
      <c r="C1738" s="102"/>
      <c r="D1738" s="102"/>
      <c r="E1738" s="102"/>
      <c r="F1738" s="102"/>
      <c r="G1738" s="102"/>
      <c r="AH1738" s="324"/>
      <c r="AI1738" s="324"/>
      <c r="AP1738" s="324"/>
      <c r="AQ1738" s="324"/>
      <c r="BD1738" s="324"/>
      <c r="BE1738" s="324"/>
      <c r="BF1738" s="324"/>
      <c r="BG1738" s="324"/>
      <c r="BH1738" s="324"/>
      <c r="BI1738" s="324"/>
      <c r="BJ1738" s="324"/>
      <c r="BK1738" s="324"/>
      <c r="BL1738" s="324"/>
      <c r="BM1738" s="324"/>
      <c r="BN1738" s="324"/>
      <c r="BO1738" s="324"/>
      <c r="BW1738" s="325"/>
      <c r="BX1738" s="325"/>
      <c r="BY1738" s="325"/>
      <c r="BZ1738" s="325"/>
      <c r="CA1738" s="325"/>
      <c r="CB1738" s="325"/>
      <c r="CC1738" s="325"/>
      <c r="CD1738" s="325"/>
      <c r="CE1738" s="325"/>
      <c r="CF1738" s="325"/>
      <c r="CG1738" s="325"/>
      <c r="CH1738" s="325"/>
    </row>
    <row r="1739" spans="1:86" s="323" customFormat="1" x14ac:dyDescent="0.25">
      <c r="A1739" s="102"/>
      <c r="B1739" s="102"/>
      <c r="C1739" s="102"/>
      <c r="D1739" s="102"/>
      <c r="E1739" s="102"/>
      <c r="F1739" s="102"/>
      <c r="G1739" s="102"/>
      <c r="AH1739" s="324"/>
      <c r="AI1739" s="324"/>
      <c r="AP1739" s="324"/>
      <c r="AQ1739" s="324"/>
      <c r="BD1739" s="324"/>
      <c r="BE1739" s="324"/>
      <c r="BF1739" s="324"/>
      <c r="BG1739" s="324"/>
      <c r="BH1739" s="324"/>
      <c r="BI1739" s="324"/>
      <c r="BJ1739" s="324"/>
      <c r="BK1739" s="324"/>
      <c r="BL1739" s="324"/>
      <c r="BM1739" s="324"/>
      <c r="BN1739" s="324"/>
      <c r="BO1739" s="324"/>
      <c r="BW1739" s="325"/>
      <c r="BX1739" s="325"/>
      <c r="BY1739" s="325"/>
      <c r="BZ1739" s="325"/>
      <c r="CA1739" s="325"/>
      <c r="CB1739" s="325"/>
      <c r="CC1739" s="325"/>
      <c r="CD1739" s="325"/>
      <c r="CE1739" s="325"/>
      <c r="CF1739" s="325"/>
      <c r="CG1739" s="325"/>
      <c r="CH1739" s="325"/>
    </row>
    <row r="1740" spans="1:86" s="323" customFormat="1" x14ac:dyDescent="0.25">
      <c r="A1740" s="102"/>
      <c r="B1740" s="102"/>
      <c r="C1740" s="102"/>
      <c r="D1740" s="102"/>
      <c r="E1740" s="102"/>
      <c r="F1740" s="102"/>
      <c r="G1740" s="102"/>
      <c r="AH1740" s="324"/>
      <c r="AI1740" s="324"/>
      <c r="AP1740" s="324"/>
      <c r="AQ1740" s="324"/>
      <c r="BD1740" s="324"/>
      <c r="BE1740" s="324"/>
      <c r="BF1740" s="324"/>
      <c r="BG1740" s="324"/>
      <c r="BH1740" s="324"/>
      <c r="BI1740" s="324"/>
      <c r="BJ1740" s="324"/>
      <c r="BK1740" s="324"/>
      <c r="BL1740" s="324"/>
      <c r="BM1740" s="324"/>
      <c r="BN1740" s="324"/>
      <c r="BO1740" s="324"/>
      <c r="BW1740" s="325"/>
      <c r="BX1740" s="325"/>
      <c r="BY1740" s="325"/>
      <c r="BZ1740" s="325"/>
      <c r="CA1740" s="325"/>
      <c r="CB1740" s="325"/>
      <c r="CC1740" s="325"/>
      <c r="CD1740" s="325"/>
      <c r="CE1740" s="325"/>
      <c r="CF1740" s="325"/>
      <c r="CG1740" s="325"/>
      <c r="CH1740" s="325"/>
    </row>
    <row r="1741" spans="1:86" s="323" customFormat="1" x14ac:dyDescent="0.25">
      <c r="A1741" s="102"/>
      <c r="B1741" s="102"/>
      <c r="C1741" s="102"/>
      <c r="D1741" s="102"/>
      <c r="E1741" s="102"/>
      <c r="F1741" s="102"/>
      <c r="G1741" s="102"/>
      <c r="AH1741" s="324"/>
      <c r="AI1741" s="324"/>
      <c r="AP1741" s="324"/>
      <c r="AQ1741" s="324"/>
      <c r="BD1741" s="324"/>
      <c r="BE1741" s="324"/>
      <c r="BF1741" s="324"/>
      <c r="BG1741" s="324"/>
      <c r="BH1741" s="324"/>
      <c r="BI1741" s="324"/>
      <c r="BJ1741" s="324"/>
      <c r="BK1741" s="324"/>
      <c r="BL1741" s="324"/>
      <c r="BM1741" s="324"/>
      <c r="BN1741" s="324"/>
      <c r="BO1741" s="324"/>
      <c r="BW1741" s="325"/>
      <c r="BX1741" s="325"/>
      <c r="BY1741" s="325"/>
      <c r="BZ1741" s="325"/>
      <c r="CA1741" s="325"/>
      <c r="CB1741" s="325"/>
      <c r="CC1741" s="325"/>
      <c r="CD1741" s="325"/>
      <c r="CE1741" s="325"/>
      <c r="CF1741" s="325"/>
      <c r="CG1741" s="325"/>
      <c r="CH1741" s="325"/>
    </row>
    <row r="1742" spans="1:86" s="323" customFormat="1" x14ac:dyDescent="0.25">
      <c r="A1742" s="102"/>
      <c r="B1742" s="102"/>
      <c r="C1742" s="102"/>
      <c r="D1742" s="102"/>
      <c r="E1742" s="102"/>
      <c r="F1742" s="102"/>
      <c r="G1742" s="102"/>
      <c r="AH1742" s="324"/>
      <c r="AI1742" s="324"/>
      <c r="AP1742" s="324"/>
      <c r="AQ1742" s="324"/>
      <c r="BD1742" s="324"/>
      <c r="BE1742" s="324"/>
      <c r="BF1742" s="324"/>
      <c r="BG1742" s="324"/>
      <c r="BH1742" s="324"/>
      <c r="BI1742" s="324"/>
      <c r="BJ1742" s="324"/>
      <c r="BK1742" s="324"/>
      <c r="BL1742" s="324"/>
      <c r="BM1742" s="324"/>
      <c r="BN1742" s="324"/>
      <c r="BO1742" s="324"/>
      <c r="BW1742" s="325"/>
      <c r="BX1742" s="325"/>
      <c r="BY1742" s="325"/>
      <c r="BZ1742" s="325"/>
      <c r="CA1742" s="325"/>
      <c r="CB1742" s="325"/>
      <c r="CC1742" s="325"/>
      <c r="CD1742" s="325"/>
      <c r="CE1742" s="325"/>
      <c r="CF1742" s="325"/>
      <c r="CG1742" s="325"/>
      <c r="CH1742" s="325"/>
    </row>
    <row r="1743" spans="1:86" s="323" customFormat="1" x14ac:dyDescent="0.25">
      <c r="A1743" s="102"/>
      <c r="B1743" s="102"/>
      <c r="C1743" s="102"/>
      <c r="D1743" s="102"/>
      <c r="E1743" s="102"/>
      <c r="F1743" s="102"/>
      <c r="G1743" s="102"/>
      <c r="AH1743" s="324"/>
      <c r="AI1743" s="324"/>
      <c r="AP1743" s="324"/>
      <c r="AQ1743" s="324"/>
      <c r="BD1743" s="324"/>
      <c r="BE1743" s="324"/>
      <c r="BF1743" s="324"/>
      <c r="BG1743" s="324"/>
      <c r="BH1743" s="324"/>
      <c r="BI1743" s="324"/>
      <c r="BJ1743" s="324"/>
      <c r="BK1743" s="324"/>
      <c r="BL1743" s="324"/>
      <c r="BM1743" s="324"/>
      <c r="BN1743" s="324"/>
      <c r="BO1743" s="324"/>
      <c r="BW1743" s="325"/>
      <c r="BX1743" s="325"/>
      <c r="BY1743" s="325"/>
      <c r="BZ1743" s="325"/>
      <c r="CA1743" s="325"/>
      <c r="CB1743" s="325"/>
      <c r="CC1743" s="325"/>
      <c r="CD1743" s="325"/>
      <c r="CE1743" s="325"/>
      <c r="CF1743" s="325"/>
      <c r="CG1743" s="325"/>
      <c r="CH1743" s="325"/>
    </row>
    <row r="1744" spans="1:86" s="323" customFormat="1" x14ac:dyDescent="0.25">
      <c r="A1744" s="102"/>
      <c r="B1744" s="102"/>
      <c r="C1744" s="102"/>
      <c r="D1744" s="102"/>
      <c r="E1744" s="102"/>
      <c r="F1744" s="102"/>
      <c r="G1744" s="102"/>
      <c r="AH1744" s="324"/>
      <c r="AI1744" s="324"/>
      <c r="AP1744" s="324"/>
      <c r="AQ1744" s="324"/>
      <c r="BD1744" s="324"/>
      <c r="BE1744" s="324"/>
      <c r="BF1744" s="324"/>
      <c r="BG1744" s="324"/>
      <c r="BH1744" s="324"/>
      <c r="BI1744" s="324"/>
      <c r="BJ1744" s="324"/>
      <c r="BK1744" s="324"/>
      <c r="BL1744" s="324"/>
      <c r="BM1744" s="324"/>
      <c r="BN1744" s="324"/>
      <c r="BO1744" s="324"/>
      <c r="BW1744" s="325"/>
      <c r="BX1744" s="325"/>
      <c r="BY1744" s="325"/>
      <c r="BZ1744" s="325"/>
      <c r="CA1744" s="325"/>
      <c r="CB1744" s="325"/>
      <c r="CC1744" s="325"/>
      <c r="CD1744" s="325"/>
      <c r="CE1744" s="325"/>
      <c r="CF1744" s="325"/>
      <c r="CG1744" s="325"/>
      <c r="CH1744" s="325"/>
    </row>
    <row r="1745" spans="1:86" s="323" customFormat="1" x14ac:dyDescent="0.25">
      <c r="A1745" s="102"/>
      <c r="B1745" s="102"/>
      <c r="C1745" s="102"/>
      <c r="D1745" s="102"/>
      <c r="E1745" s="102"/>
      <c r="F1745" s="102"/>
      <c r="G1745" s="102"/>
      <c r="AH1745" s="324"/>
      <c r="AI1745" s="324"/>
      <c r="AP1745" s="324"/>
      <c r="AQ1745" s="324"/>
      <c r="BD1745" s="324"/>
      <c r="BE1745" s="324"/>
      <c r="BF1745" s="324"/>
      <c r="BG1745" s="324"/>
      <c r="BH1745" s="324"/>
      <c r="BI1745" s="324"/>
      <c r="BJ1745" s="324"/>
      <c r="BK1745" s="324"/>
      <c r="BL1745" s="324"/>
      <c r="BM1745" s="324"/>
      <c r="BN1745" s="324"/>
      <c r="BO1745" s="324"/>
      <c r="BW1745" s="325"/>
      <c r="BX1745" s="325"/>
      <c r="BY1745" s="325"/>
      <c r="BZ1745" s="325"/>
      <c r="CA1745" s="325"/>
      <c r="CB1745" s="325"/>
      <c r="CC1745" s="325"/>
      <c r="CD1745" s="325"/>
      <c r="CE1745" s="325"/>
      <c r="CF1745" s="325"/>
      <c r="CG1745" s="325"/>
      <c r="CH1745" s="325"/>
    </row>
    <row r="1746" spans="1:86" s="323" customFormat="1" x14ac:dyDescent="0.25">
      <c r="A1746" s="102"/>
      <c r="B1746" s="102"/>
      <c r="C1746" s="102"/>
      <c r="D1746" s="102"/>
      <c r="E1746" s="102"/>
      <c r="F1746" s="102"/>
      <c r="G1746" s="102"/>
      <c r="AH1746" s="324"/>
      <c r="AI1746" s="324"/>
      <c r="AP1746" s="324"/>
      <c r="AQ1746" s="324"/>
      <c r="BD1746" s="324"/>
      <c r="BE1746" s="324"/>
      <c r="BF1746" s="324"/>
      <c r="BG1746" s="324"/>
      <c r="BH1746" s="324"/>
      <c r="BI1746" s="324"/>
      <c r="BJ1746" s="324"/>
      <c r="BK1746" s="324"/>
      <c r="BL1746" s="324"/>
      <c r="BM1746" s="324"/>
      <c r="BN1746" s="324"/>
      <c r="BO1746" s="324"/>
      <c r="BW1746" s="325"/>
      <c r="BX1746" s="325"/>
      <c r="BY1746" s="325"/>
      <c r="BZ1746" s="325"/>
      <c r="CA1746" s="325"/>
      <c r="CB1746" s="325"/>
      <c r="CC1746" s="325"/>
      <c r="CD1746" s="325"/>
      <c r="CE1746" s="325"/>
      <c r="CF1746" s="325"/>
      <c r="CG1746" s="325"/>
      <c r="CH1746" s="325"/>
    </row>
    <row r="1747" spans="1:86" s="323" customFormat="1" x14ac:dyDescent="0.25">
      <c r="A1747" s="102"/>
      <c r="B1747" s="102"/>
      <c r="C1747" s="102"/>
      <c r="D1747" s="102"/>
      <c r="E1747" s="102"/>
      <c r="F1747" s="102"/>
      <c r="G1747" s="102"/>
      <c r="AH1747" s="324"/>
      <c r="AI1747" s="324"/>
      <c r="AP1747" s="324"/>
      <c r="AQ1747" s="324"/>
      <c r="BD1747" s="324"/>
      <c r="BE1747" s="324"/>
      <c r="BF1747" s="324"/>
      <c r="BG1747" s="324"/>
      <c r="BH1747" s="324"/>
      <c r="BI1747" s="324"/>
      <c r="BJ1747" s="324"/>
      <c r="BK1747" s="324"/>
      <c r="BL1747" s="324"/>
      <c r="BM1747" s="324"/>
      <c r="BN1747" s="324"/>
      <c r="BO1747" s="324"/>
      <c r="BW1747" s="325"/>
      <c r="BX1747" s="325"/>
      <c r="BY1747" s="325"/>
      <c r="BZ1747" s="325"/>
      <c r="CA1747" s="325"/>
      <c r="CB1747" s="325"/>
      <c r="CC1747" s="325"/>
      <c r="CD1747" s="325"/>
      <c r="CE1747" s="325"/>
      <c r="CF1747" s="325"/>
      <c r="CG1747" s="325"/>
      <c r="CH1747" s="325"/>
    </row>
    <row r="1748" spans="1:86" s="323" customFormat="1" x14ac:dyDescent="0.25">
      <c r="A1748" s="102"/>
      <c r="B1748" s="102"/>
      <c r="C1748" s="102"/>
      <c r="D1748" s="102"/>
      <c r="E1748" s="102"/>
      <c r="F1748" s="102"/>
      <c r="G1748" s="102"/>
      <c r="AH1748" s="324"/>
      <c r="AI1748" s="324"/>
      <c r="AP1748" s="324"/>
      <c r="AQ1748" s="324"/>
      <c r="BD1748" s="324"/>
      <c r="BE1748" s="324"/>
      <c r="BF1748" s="324"/>
      <c r="BG1748" s="324"/>
      <c r="BH1748" s="324"/>
      <c r="BI1748" s="324"/>
      <c r="BJ1748" s="324"/>
      <c r="BK1748" s="324"/>
      <c r="BL1748" s="324"/>
      <c r="BM1748" s="324"/>
      <c r="BN1748" s="324"/>
      <c r="BO1748" s="324"/>
      <c r="BW1748" s="325"/>
      <c r="BX1748" s="325"/>
      <c r="BY1748" s="325"/>
      <c r="BZ1748" s="325"/>
      <c r="CA1748" s="325"/>
      <c r="CB1748" s="325"/>
      <c r="CC1748" s="325"/>
      <c r="CD1748" s="325"/>
      <c r="CE1748" s="325"/>
      <c r="CF1748" s="325"/>
      <c r="CG1748" s="325"/>
      <c r="CH1748" s="325"/>
    </row>
    <row r="1749" spans="1:86" s="323" customFormat="1" x14ac:dyDescent="0.25">
      <c r="A1749" s="102"/>
      <c r="B1749" s="102"/>
      <c r="C1749" s="102"/>
      <c r="D1749" s="102"/>
      <c r="E1749" s="102"/>
      <c r="F1749" s="102"/>
      <c r="G1749" s="102"/>
      <c r="AH1749" s="324"/>
      <c r="AI1749" s="324"/>
      <c r="AP1749" s="324"/>
      <c r="AQ1749" s="324"/>
      <c r="BD1749" s="324"/>
      <c r="BE1749" s="324"/>
      <c r="BF1749" s="324"/>
      <c r="BG1749" s="324"/>
      <c r="BH1749" s="324"/>
      <c r="BI1749" s="324"/>
      <c r="BJ1749" s="324"/>
      <c r="BK1749" s="324"/>
      <c r="BL1749" s="324"/>
      <c r="BM1749" s="324"/>
      <c r="BN1749" s="324"/>
      <c r="BO1749" s="324"/>
      <c r="BW1749" s="325"/>
      <c r="BX1749" s="325"/>
      <c r="BY1749" s="325"/>
      <c r="BZ1749" s="325"/>
      <c r="CA1749" s="325"/>
      <c r="CB1749" s="325"/>
      <c r="CC1749" s="325"/>
      <c r="CD1749" s="325"/>
      <c r="CE1749" s="325"/>
      <c r="CF1749" s="325"/>
      <c r="CG1749" s="325"/>
      <c r="CH1749" s="325"/>
    </row>
    <row r="1750" spans="1:86" s="323" customFormat="1" x14ac:dyDescent="0.25">
      <c r="A1750" s="102"/>
      <c r="B1750" s="102"/>
      <c r="C1750" s="102"/>
      <c r="D1750" s="102"/>
      <c r="E1750" s="102"/>
      <c r="F1750" s="102"/>
      <c r="G1750" s="102"/>
      <c r="AH1750" s="324"/>
      <c r="AI1750" s="324"/>
      <c r="AP1750" s="324"/>
      <c r="AQ1750" s="324"/>
      <c r="BD1750" s="324"/>
      <c r="BE1750" s="324"/>
      <c r="BF1750" s="324"/>
      <c r="BG1750" s="324"/>
      <c r="BH1750" s="324"/>
      <c r="BI1750" s="324"/>
      <c r="BJ1750" s="324"/>
      <c r="BK1750" s="324"/>
      <c r="BL1750" s="324"/>
      <c r="BM1750" s="324"/>
      <c r="BN1750" s="324"/>
      <c r="BO1750" s="324"/>
      <c r="BW1750" s="325"/>
      <c r="BX1750" s="325"/>
      <c r="BY1750" s="325"/>
      <c r="BZ1750" s="325"/>
      <c r="CA1750" s="325"/>
      <c r="CB1750" s="325"/>
      <c r="CC1750" s="325"/>
      <c r="CD1750" s="325"/>
      <c r="CE1750" s="325"/>
      <c r="CF1750" s="325"/>
      <c r="CG1750" s="325"/>
      <c r="CH1750" s="325"/>
    </row>
    <row r="1751" spans="1:86" s="323" customFormat="1" x14ac:dyDescent="0.25">
      <c r="A1751" s="102"/>
      <c r="B1751" s="102"/>
      <c r="C1751" s="102"/>
      <c r="D1751" s="102"/>
      <c r="E1751" s="102"/>
      <c r="F1751" s="102"/>
      <c r="G1751" s="102"/>
      <c r="AH1751" s="324"/>
      <c r="AI1751" s="324"/>
      <c r="AP1751" s="324"/>
      <c r="AQ1751" s="324"/>
      <c r="BD1751" s="324"/>
      <c r="BE1751" s="324"/>
      <c r="BF1751" s="324"/>
      <c r="BG1751" s="324"/>
      <c r="BH1751" s="324"/>
      <c r="BI1751" s="324"/>
      <c r="BJ1751" s="324"/>
      <c r="BK1751" s="324"/>
      <c r="BL1751" s="324"/>
      <c r="BM1751" s="324"/>
      <c r="BN1751" s="324"/>
      <c r="BO1751" s="324"/>
      <c r="BW1751" s="325"/>
      <c r="BX1751" s="325"/>
      <c r="BY1751" s="325"/>
      <c r="BZ1751" s="325"/>
      <c r="CA1751" s="325"/>
      <c r="CB1751" s="325"/>
      <c r="CC1751" s="325"/>
      <c r="CD1751" s="325"/>
      <c r="CE1751" s="325"/>
      <c r="CF1751" s="325"/>
      <c r="CG1751" s="325"/>
      <c r="CH1751" s="325"/>
    </row>
    <row r="1752" spans="1:86" s="323" customFormat="1" x14ac:dyDescent="0.25">
      <c r="A1752" s="102"/>
      <c r="B1752" s="102"/>
      <c r="C1752" s="102"/>
      <c r="D1752" s="102"/>
      <c r="E1752" s="102"/>
      <c r="F1752" s="102"/>
      <c r="G1752" s="102"/>
      <c r="AH1752" s="324"/>
      <c r="AI1752" s="324"/>
      <c r="AP1752" s="324"/>
      <c r="AQ1752" s="324"/>
      <c r="BD1752" s="324"/>
      <c r="BE1752" s="324"/>
      <c r="BF1752" s="324"/>
      <c r="BG1752" s="324"/>
      <c r="BH1752" s="324"/>
      <c r="BI1752" s="324"/>
      <c r="BJ1752" s="324"/>
      <c r="BK1752" s="324"/>
      <c r="BL1752" s="324"/>
      <c r="BM1752" s="324"/>
      <c r="BN1752" s="324"/>
      <c r="BO1752" s="324"/>
      <c r="BW1752" s="325"/>
      <c r="BX1752" s="325"/>
      <c r="BY1752" s="325"/>
      <c r="BZ1752" s="325"/>
      <c r="CA1752" s="325"/>
      <c r="CB1752" s="325"/>
      <c r="CC1752" s="325"/>
      <c r="CD1752" s="325"/>
      <c r="CE1752" s="325"/>
      <c r="CF1752" s="325"/>
      <c r="CG1752" s="325"/>
      <c r="CH1752" s="325"/>
    </row>
    <row r="1753" spans="1:86" s="323" customFormat="1" x14ac:dyDescent="0.25">
      <c r="A1753" s="102"/>
      <c r="B1753" s="102"/>
      <c r="C1753" s="102"/>
      <c r="D1753" s="102"/>
      <c r="E1753" s="102"/>
      <c r="F1753" s="102"/>
      <c r="G1753" s="102"/>
      <c r="AH1753" s="324"/>
      <c r="AI1753" s="324"/>
      <c r="AP1753" s="324"/>
      <c r="AQ1753" s="324"/>
      <c r="BD1753" s="324"/>
      <c r="BE1753" s="324"/>
      <c r="BF1753" s="324"/>
      <c r="BG1753" s="324"/>
      <c r="BH1753" s="324"/>
      <c r="BI1753" s="324"/>
      <c r="BJ1753" s="324"/>
      <c r="BK1753" s="324"/>
      <c r="BL1753" s="324"/>
      <c r="BM1753" s="324"/>
      <c r="BN1753" s="324"/>
      <c r="BO1753" s="324"/>
      <c r="BW1753" s="325"/>
      <c r="BX1753" s="325"/>
      <c r="BY1753" s="325"/>
      <c r="BZ1753" s="325"/>
      <c r="CA1753" s="325"/>
      <c r="CB1753" s="325"/>
      <c r="CC1753" s="325"/>
      <c r="CD1753" s="325"/>
      <c r="CE1753" s="325"/>
      <c r="CF1753" s="325"/>
      <c r="CG1753" s="325"/>
      <c r="CH1753" s="325"/>
    </row>
    <row r="1754" spans="1:86" s="323" customFormat="1" x14ac:dyDescent="0.25">
      <c r="A1754" s="102"/>
      <c r="B1754" s="102"/>
      <c r="C1754" s="102"/>
      <c r="D1754" s="102"/>
      <c r="E1754" s="102"/>
      <c r="F1754" s="102"/>
      <c r="G1754" s="102"/>
      <c r="AH1754" s="324"/>
      <c r="AI1754" s="324"/>
      <c r="AP1754" s="324"/>
      <c r="AQ1754" s="324"/>
      <c r="BD1754" s="324"/>
      <c r="BE1754" s="324"/>
      <c r="BF1754" s="324"/>
      <c r="BG1754" s="324"/>
      <c r="BH1754" s="324"/>
      <c r="BI1754" s="324"/>
      <c r="BJ1754" s="324"/>
      <c r="BK1754" s="324"/>
      <c r="BL1754" s="324"/>
      <c r="BM1754" s="324"/>
      <c r="BN1754" s="324"/>
      <c r="BO1754" s="324"/>
      <c r="BW1754" s="325"/>
      <c r="BX1754" s="325"/>
      <c r="BY1754" s="325"/>
      <c r="BZ1754" s="325"/>
      <c r="CA1754" s="325"/>
      <c r="CB1754" s="325"/>
      <c r="CC1754" s="325"/>
      <c r="CD1754" s="325"/>
      <c r="CE1754" s="325"/>
      <c r="CF1754" s="325"/>
      <c r="CG1754" s="325"/>
      <c r="CH1754" s="325"/>
    </row>
    <row r="1755" spans="1:86" s="323" customFormat="1" x14ac:dyDescent="0.25">
      <c r="A1755" s="102"/>
      <c r="B1755" s="102"/>
      <c r="C1755" s="102"/>
      <c r="D1755" s="102"/>
      <c r="E1755" s="102"/>
      <c r="F1755" s="102"/>
      <c r="G1755" s="102"/>
      <c r="AH1755" s="324"/>
      <c r="AI1755" s="324"/>
      <c r="AP1755" s="324"/>
      <c r="AQ1755" s="324"/>
      <c r="BD1755" s="324"/>
      <c r="BE1755" s="324"/>
      <c r="BF1755" s="324"/>
      <c r="BG1755" s="324"/>
      <c r="BH1755" s="324"/>
      <c r="BI1755" s="324"/>
      <c r="BJ1755" s="324"/>
      <c r="BK1755" s="324"/>
      <c r="BL1755" s="324"/>
      <c r="BM1755" s="324"/>
      <c r="BN1755" s="324"/>
      <c r="BO1755" s="324"/>
      <c r="BW1755" s="325"/>
      <c r="BX1755" s="325"/>
      <c r="BY1755" s="325"/>
      <c r="BZ1755" s="325"/>
      <c r="CA1755" s="325"/>
      <c r="CB1755" s="325"/>
      <c r="CC1755" s="325"/>
      <c r="CD1755" s="325"/>
      <c r="CE1755" s="325"/>
      <c r="CF1755" s="325"/>
      <c r="CG1755" s="325"/>
      <c r="CH1755" s="325"/>
    </row>
    <row r="1756" spans="1:86" s="323" customFormat="1" x14ac:dyDescent="0.25">
      <c r="A1756" s="102"/>
      <c r="B1756" s="102"/>
      <c r="C1756" s="102"/>
      <c r="D1756" s="102"/>
      <c r="E1756" s="102"/>
      <c r="F1756" s="102"/>
      <c r="G1756" s="102"/>
      <c r="AH1756" s="324"/>
      <c r="AI1756" s="324"/>
      <c r="AP1756" s="324"/>
      <c r="AQ1756" s="324"/>
      <c r="BD1756" s="324"/>
      <c r="BE1756" s="324"/>
      <c r="BF1756" s="324"/>
      <c r="BG1756" s="324"/>
      <c r="BH1756" s="324"/>
      <c r="BI1756" s="324"/>
      <c r="BJ1756" s="324"/>
      <c r="BK1756" s="324"/>
      <c r="BL1756" s="324"/>
      <c r="BM1756" s="324"/>
      <c r="BN1756" s="324"/>
      <c r="BO1756" s="324"/>
      <c r="BW1756" s="325"/>
      <c r="BX1756" s="325"/>
      <c r="BY1756" s="325"/>
      <c r="BZ1756" s="325"/>
      <c r="CA1756" s="325"/>
      <c r="CB1756" s="325"/>
      <c r="CC1756" s="325"/>
      <c r="CD1756" s="325"/>
      <c r="CE1756" s="325"/>
      <c r="CF1756" s="325"/>
      <c r="CG1756" s="325"/>
      <c r="CH1756" s="325"/>
    </row>
    <row r="1757" spans="1:86" s="323" customFormat="1" x14ac:dyDescent="0.25">
      <c r="A1757" s="102"/>
      <c r="B1757" s="102"/>
      <c r="C1757" s="102"/>
      <c r="D1757" s="102"/>
      <c r="E1757" s="102"/>
      <c r="F1757" s="102"/>
      <c r="G1757" s="102"/>
      <c r="AH1757" s="324"/>
      <c r="AI1757" s="324"/>
      <c r="AP1757" s="324"/>
      <c r="AQ1757" s="324"/>
      <c r="BD1757" s="324"/>
      <c r="BE1757" s="324"/>
      <c r="BF1757" s="324"/>
      <c r="BG1757" s="324"/>
      <c r="BH1757" s="324"/>
      <c r="BI1757" s="324"/>
      <c r="BJ1757" s="324"/>
      <c r="BK1757" s="324"/>
      <c r="BL1757" s="324"/>
      <c r="BM1757" s="324"/>
      <c r="BN1757" s="324"/>
      <c r="BO1757" s="324"/>
      <c r="BW1757" s="325"/>
      <c r="BX1757" s="325"/>
      <c r="BY1757" s="325"/>
      <c r="BZ1757" s="325"/>
      <c r="CA1757" s="325"/>
      <c r="CB1757" s="325"/>
      <c r="CC1757" s="325"/>
      <c r="CD1757" s="325"/>
      <c r="CE1757" s="325"/>
      <c r="CF1757" s="325"/>
      <c r="CG1757" s="325"/>
      <c r="CH1757" s="325"/>
    </row>
    <row r="1758" spans="1:86" s="323" customFormat="1" x14ac:dyDescent="0.25">
      <c r="A1758" s="102"/>
      <c r="B1758" s="102"/>
      <c r="C1758" s="102"/>
      <c r="D1758" s="102"/>
      <c r="E1758" s="102"/>
      <c r="F1758" s="102"/>
      <c r="G1758" s="102"/>
      <c r="AH1758" s="324"/>
      <c r="AI1758" s="324"/>
      <c r="AP1758" s="324"/>
      <c r="AQ1758" s="324"/>
      <c r="BD1758" s="324"/>
      <c r="BE1758" s="324"/>
      <c r="BF1758" s="324"/>
      <c r="BG1758" s="324"/>
      <c r="BH1758" s="324"/>
      <c r="BI1758" s="324"/>
      <c r="BJ1758" s="324"/>
      <c r="BK1758" s="324"/>
      <c r="BL1758" s="324"/>
      <c r="BM1758" s="324"/>
      <c r="BN1758" s="324"/>
      <c r="BO1758" s="324"/>
      <c r="BW1758" s="325"/>
      <c r="BX1758" s="325"/>
      <c r="BY1758" s="325"/>
      <c r="BZ1758" s="325"/>
      <c r="CA1758" s="325"/>
      <c r="CB1758" s="325"/>
      <c r="CC1758" s="325"/>
      <c r="CD1758" s="325"/>
      <c r="CE1758" s="325"/>
      <c r="CF1758" s="325"/>
      <c r="CG1758" s="325"/>
      <c r="CH1758" s="325"/>
    </row>
    <row r="1759" spans="1:86" s="323" customFormat="1" x14ac:dyDescent="0.25">
      <c r="A1759" s="102"/>
      <c r="B1759" s="102"/>
      <c r="C1759" s="102"/>
      <c r="D1759" s="102"/>
      <c r="E1759" s="102"/>
      <c r="F1759" s="102"/>
      <c r="G1759" s="102"/>
      <c r="AH1759" s="324"/>
      <c r="AI1759" s="324"/>
      <c r="AP1759" s="324"/>
      <c r="AQ1759" s="324"/>
      <c r="BD1759" s="324"/>
      <c r="BE1759" s="324"/>
      <c r="BF1759" s="324"/>
      <c r="BG1759" s="324"/>
      <c r="BH1759" s="324"/>
      <c r="BI1759" s="324"/>
      <c r="BJ1759" s="324"/>
      <c r="BK1759" s="324"/>
      <c r="BL1759" s="324"/>
      <c r="BM1759" s="324"/>
      <c r="BN1759" s="324"/>
      <c r="BO1759" s="324"/>
      <c r="BW1759" s="325"/>
      <c r="BX1759" s="325"/>
      <c r="BY1759" s="325"/>
      <c r="BZ1759" s="325"/>
      <c r="CA1759" s="325"/>
      <c r="CB1759" s="325"/>
      <c r="CC1759" s="325"/>
      <c r="CD1759" s="325"/>
      <c r="CE1759" s="325"/>
      <c r="CF1759" s="325"/>
      <c r="CG1759" s="325"/>
      <c r="CH1759" s="325"/>
    </row>
    <row r="1760" spans="1:86" s="323" customFormat="1" x14ac:dyDescent="0.25">
      <c r="A1760" s="102"/>
      <c r="B1760" s="102"/>
      <c r="C1760" s="102"/>
      <c r="D1760" s="102"/>
      <c r="E1760" s="102"/>
      <c r="F1760" s="102"/>
      <c r="G1760" s="102"/>
      <c r="AH1760" s="324"/>
      <c r="AI1760" s="324"/>
      <c r="AP1760" s="324"/>
      <c r="AQ1760" s="324"/>
      <c r="BD1760" s="324"/>
      <c r="BE1760" s="324"/>
      <c r="BF1760" s="324"/>
      <c r="BG1760" s="324"/>
      <c r="BH1760" s="324"/>
      <c r="BI1760" s="324"/>
      <c r="BJ1760" s="324"/>
      <c r="BK1760" s="324"/>
      <c r="BL1760" s="324"/>
      <c r="BM1760" s="324"/>
      <c r="BN1760" s="324"/>
      <c r="BO1760" s="324"/>
      <c r="BW1760" s="325"/>
      <c r="BX1760" s="325"/>
      <c r="BY1760" s="325"/>
      <c r="BZ1760" s="325"/>
      <c r="CA1760" s="325"/>
      <c r="CB1760" s="325"/>
      <c r="CC1760" s="325"/>
      <c r="CD1760" s="325"/>
      <c r="CE1760" s="325"/>
      <c r="CF1760" s="325"/>
      <c r="CG1760" s="325"/>
      <c r="CH1760" s="325"/>
    </row>
    <row r="1761" spans="1:86" s="323" customFormat="1" x14ac:dyDescent="0.25">
      <c r="A1761" s="102"/>
      <c r="B1761" s="102"/>
      <c r="C1761" s="102"/>
      <c r="D1761" s="102"/>
      <c r="E1761" s="102"/>
      <c r="F1761" s="102"/>
      <c r="G1761" s="102"/>
      <c r="AH1761" s="324"/>
      <c r="AI1761" s="324"/>
      <c r="AP1761" s="324"/>
      <c r="AQ1761" s="324"/>
      <c r="BD1761" s="324"/>
      <c r="BE1761" s="324"/>
      <c r="BF1761" s="324"/>
      <c r="BG1761" s="324"/>
      <c r="BH1761" s="324"/>
      <c r="BI1761" s="324"/>
      <c r="BJ1761" s="324"/>
      <c r="BK1761" s="324"/>
      <c r="BL1761" s="324"/>
      <c r="BM1761" s="324"/>
      <c r="BN1761" s="324"/>
      <c r="BO1761" s="324"/>
      <c r="BW1761" s="325"/>
      <c r="BX1761" s="325"/>
      <c r="BY1761" s="325"/>
      <c r="BZ1761" s="325"/>
      <c r="CA1761" s="325"/>
      <c r="CB1761" s="325"/>
      <c r="CC1761" s="325"/>
      <c r="CD1761" s="325"/>
      <c r="CE1761" s="325"/>
      <c r="CF1761" s="325"/>
      <c r="CG1761" s="325"/>
      <c r="CH1761" s="325"/>
    </row>
    <row r="1762" spans="1:86" s="323" customFormat="1" x14ac:dyDescent="0.25">
      <c r="A1762" s="102"/>
      <c r="B1762" s="102"/>
      <c r="C1762" s="102"/>
      <c r="D1762" s="102"/>
      <c r="E1762" s="102"/>
      <c r="F1762" s="102"/>
      <c r="G1762" s="102"/>
      <c r="AH1762" s="324"/>
      <c r="AI1762" s="324"/>
      <c r="AP1762" s="324"/>
      <c r="AQ1762" s="324"/>
      <c r="BD1762" s="324"/>
      <c r="BE1762" s="324"/>
      <c r="BF1762" s="324"/>
      <c r="BG1762" s="324"/>
      <c r="BH1762" s="324"/>
      <c r="BI1762" s="324"/>
      <c r="BJ1762" s="324"/>
      <c r="BK1762" s="324"/>
      <c r="BL1762" s="324"/>
      <c r="BM1762" s="324"/>
      <c r="BN1762" s="324"/>
      <c r="BO1762" s="324"/>
      <c r="BW1762" s="325"/>
      <c r="BX1762" s="325"/>
      <c r="BY1762" s="325"/>
      <c r="BZ1762" s="325"/>
      <c r="CA1762" s="325"/>
      <c r="CB1762" s="325"/>
      <c r="CC1762" s="325"/>
      <c r="CD1762" s="325"/>
      <c r="CE1762" s="325"/>
      <c r="CF1762" s="325"/>
      <c r="CG1762" s="325"/>
      <c r="CH1762" s="325"/>
    </row>
    <row r="1763" spans="1:86" s="323" customFormat="1" x14ac:dyDescent="0.25">
      <c r="A1763" s="102"/>
      <c r="B1763" s="102"/>
      <c r="C1763" s="102"/>
      <c r="D1763" s="102"/>
      <c r="E1763" s="102"/>
      <c r="F1763" s="102"/>
      <c r="G1763" s="102"/>
      <c r="AH1763" s="324"/>
      <c r="AI1763" s="324"/>
      <c r="AP1763" s="324"/>
      <c r="AQ1763" s="324"/>
      <c r="BD1763" s="324"/>
      <c r="BE1763" s="324"/>
      <c r="BF1763" s="324"/>
      <c r="BG1763" s="324"/>
      <c r="BH1763" s="324"/>
      <c r="BI1763" s="324"/>
      <c r="BJ1763" s="324"/>
      <c r="BK1763" s="324"/>
      <c r="BL1763" s="324"/>
      <c r="BM1763" s="324"/>
      <c r="BN1763" s="324"/>
      <c r="BO1763" s="324"/>
      <c r="BW1763" s="325"/>
      <c r="BX1763" s="325"/>
      <c r="BY1763" s="325"/>
      <c r="BZ1763" s="325"/>
      <c r="CA1763" s="325"/>
      <c r="CB1763" s="325"/>
      <c r="CC1763" s="325"/>
      <c r="CD1763" s="325"/>
      <c r="CE1763" s="325"/>
      <c r="CF1763" s="325"/>
      <c r="CG1763" s="325"/>
      <c r="CH1763" s="325"/>
    </row>
    <row r="1764" spans="1:86" s="323" customFormat="1" x14ac:dyDescent="0.25">
      <c r="A1764" s="102"/>
      <c r="B1764" s="102"/>
      <c r="C1764" s="102"/>
      <c r="D1764" s="102"/>
      <c r="E1764" s="102"/>
      <c r="F1764" s="102"/>
      <c r="G1764" s="102"/>
      <c r="AH1764" s="324"/>
      <c r="AI1764" s="324"/>
      <c r="AP1764" s="324"/>
      <c r="AQ1764" s="324"/>
      <c r="BD1764" s="324"/>
      <c r="BE1764" s="324"/>
      <c r="BF1764" s="324"/>
      <c r="BG1764" s="324"/>
      <c r="BH1764" s="324"/>
      <c r="BI1764" s="324"/>
      <c r="BJ1764" s="324"/>
      <c r="BK1764" s="324"/>
      <c r="BL1764" s="324"/>
      <c r="BM1764" s="324"/>
      <c r="BN1764" s="324"/>
      <c r="BO1764" s="324"/>
      <c r="BW1764" s="325"/>
      <c r="BX1764" s="325"/>
      <c r="BY1764" s="325"/>
      <c r="BZ1764" s="325"/>
      <c r="CA1764" s="325"/>
      <c r="CB1764" s="325"/>
      <c r="CC1764" s="325"/>
      <c r="CD1764" s="325"/>
      <c r="CE1764" s="325"/>
      <c r="CF1764" s="325"/>
      <c r="CG1764" s="325"/>
      <c r="CH1764" s="325"/>
    </row>
    <row r="1765" spans="1:86" s="323" customFormat="1" x14ac:dyDescent="0.25">
      <c r="A1765" s="102"/>
      <c r="B1765" s="102"/>
      <c r="C1765" s="102"/>
      <c r="D1765" s="102"/>
      <c r="E1765" s="102"/>
      <c r="F1765" s="102"/>
      <c r="G1765" s="102"/>
      <c r="AH1765" s="324"/>
      <c r="AI1765" s="324"/>
      <c r="AP1765" s="324"/>
      <c r="AQ1765" s="324"/>
      <c r="BD1765" s="324"/>
      <c r="BE1765" s="324"/>
      <c r="BF1765" s="324"/>
      <c r="BG1765" s="324"/>
      <c r="BH1765" s="324"/>
      <c r="BI1765" s="324"/>
      <c r="BJ1765" s="324"/>
      <c r="BK1765" s="324"/>
      <c r="BL1765" s="324"/>
      <c r="BM1765" s="324"/>
      <c r="BN1765" s="324"/>
      <c r="BO1765" s="324"/>
      <c r="BW1765" s="325"/>
      <c r="BX1765" s="325"/>
      <c r="BY1765" s="325"/>
      <c r="BZ1765" s="325"/>
      <c r="CA1765" s="325"/>
      <c r="CB1765" s="325"/>
      <c r="CC1765" s="325"/>
      <c r="CD1765" s="325"/>
      <c r="CE1765" s="325"/>
      <c r="CF1765" s="325"/>
      <c r="CG1765" s="325"/>
      <c r="CH1765" s="325"/>
    </row>
    <row r="1766" spans="1:86" s="323" customFormat="1" x14ac:dyDescent="0.25">
      <c r="A1766" s="102"/>
      <c r="B1766" s="102"/>
      <c r="C1766" s="102"/>
      <c r="D1766" s="102"/>
      <c r="E1766" s="102"/>
      <c r="F1766" s="102"/>
      <c r="G1766" s="102"/>
      <c r="AH1766" s="324"/>
      <c r="AI1766" s="324"/>
      <c r="AP1766" s="324"/>
      <c r="AQ1766" s="324"/>
      <c r="BD1766" s="324"/>
      <c r="BE1766" s="324"/>
      <c r="BF1766" s="324"/>
      <c r="BG1766" s="324"/>
      <c r="BH1766" s="324"/>
      <c r="BI1766" s="324"/>
      <c r="BJ1766" s="324"/>
      <c r="BK1766" s="324"/>
      <c r="BL1766" s="324"/>
      <c r="BM1766" s="324"/>
      <c r="BN1766" s="324"/>
      <c r="BO1766" s="324"/>
      <c r="BW1766" s="325"/>
      <c r="BX1766" s="325"/>
      <c r="BY1766" s="325"/>
      <c r="BZ1766" s="325"/>
      <c r="CA1766" s="325"/>
      <c r="CB1766" s="325"/>
      <c r="CC1766" s="325"/>
      <c r="CD1766" s="325"/>
      <c r="CE1766" s="325"/>
      <c r="CF1766" s="325"/>
      <c r="CG1766" s="325"/>
      <c r="CH1766" s="325"/>
    </row>
    <row r="1767" spans="1:86" s="323" customFormat="1" x14ac:dyDescent="0.25">
      <c r="A1767" s="102"/>
      <c r="B1767" s="102"/>
      <c r="C1767" s="102"/>
      <c r="D1767" s="102"/>
      <c r="E1767" s="102"/>
      <c r="F1767" s="102"/>
      <c r="G1767" s="102"/>
      <c r="AH1767" s="324"/>
      <c r="AI1767" s="324"/>
      <c r="AP1767" s="324"/>
      <c r="AQ1767" s="324"/>
      <c r="BD1767" s="324"/>
      <c r="BE1767" s="324"/>
      <c r="BF1767" s="324"/>
      <c r="BG1767" s="324"/>
      <c r="BH1767" s="324"/>
      <c r="BI1767" s="324"/>
      <c r="BJ1767" s="324"/>
      <c r="BK1767" s="324"/>
      <c r="BL1767" s="324"/>
      <c r="BM1767" s="324"/>
      <c r="BN1767" s="324"/>
      <c r="BO1767" s="324"/>
      <c r="BW1767" s="325"/>
      <c r="BX1767" s="325"/>
      <c r="BY1767" s="325"/>
      <c r="BZ1767" s="325"/>
      <c r="CA1767" s="325"/>
      <c r="CB1767" s="325"/>
      <c r="CC1767" s="325"/>
      <c r="CD1767" s="325"/>
      <c r="CE1767" s="325"/>
      <c r="CF1767" s="325"/>
      <c r="CG1767" s="325"/>
      <c r="CH1767" s="325"/>
    </row>
    <row r="1768" spans="1:86" s="323" customFormat="1" x14ac:dyDescent="0.25">
      <c r="A1768" s="102"/>
      <c r="B1768" s="102"/>
      <c r="C1768" s="102"/>
      <c r="D1768" s="102"/>
      <c r="E1768" s="102"/>
      <c r="F1768" s="102"/>
      <c r="G1768" s="102"/>
      <c r="AH1768" s="324"/>
      <c r="AI1768" s="324"/>
      <c r="AP1768" s="324"/>
      <c r="AQ1768" s="324"/>
      <c r="BD1768" s="324"/>
      <c r="BE1768" s="324"/>
      <c r="BF1768" s="324"/>
      <c r="BG1768" s="324"/>
      <c r="BH1768" s="324"/>
      <c r="BI1768" s="324"/>
      <c r="BJ1768" s="324"/>
      <c r="BK1768" s="324"/>
      <c r="BL1768" s="324"/>
      <c r="BM1768" s="324"/>
      <c r="BN1768" s="324"/>
      <c r="BO1768" s="324"/>
      <c r="BW1768" s="325"/>
      <c r="BX1768" s="325"/>
      <c r="BY1768" s="325"/>
      <c r="BZ1768" s="325"/>
      <c r="CA1768" s="325"/>
      <c r="CB1768" s="325"/>
      <c r="CC1768" s="325"/>
      <c r="CD1768" s="325"/>
      <c r="CE1768" s="325"/>
      <c r="CF1768" s="325"/>
      <c r="CG1768" s="325"/>
      <c r="CH1768" s="325"/>
    </row>
    <row r="1769" spans="1:86" s="323" customFormat="1" x14ac:dyDescent="0.25">
      <c r="A1769" s="102"/>
      <c r="B1769" s="102"/>
      <c r="C1769" s="102"/>
      <c r="D1769" s="102"/>
      <c r="E1769" s="102"/>
      <c r="F1769" s="102"/>
      <c r="G1769" s="102"/>
      <c r="AH1769" s="324"/>
      <c r="AI1769" s="324"/>
      <c r="AP1769" s="324"/>
      <c r="AQ1769" s="324"/>
      <c r="BD1769" s="324"/>
      <c r="BE1769" s="324"/>
      <c r="BF1769" s="324"/>
      <c r="BG1769" s="324"/>
      <c r="BH1769" s="324"/>
      <c r="BI1769" s="324"/>
      <c r="BJ1769" s="324"/>
      <c r="BK1769" s="324"/>
      <c r="BL1769" s="324"/>
      <c r="BM1769" s="324"/>
      <c r="BN1769" s="324"/>
      <c r="BO1769" s="324"/>
      <c r="BW1769" s="325"/>
      <c r="BX1769" s="325"/>
      <c r="BY1769" s="325"/>
      <c r="BZ1769" s="325"/>
      <c r="CA1769" s="325"/>
      <c r="CB1769" s="325"/>
      <c r="CC1769" s="325"/>
      <c r="CD1769" s="325"/>
      <c r="CE1769" s="325"/>
      <c r="CF1769" s="325"/>
      <c r="CG1769" s="325"/>
      <c r="CH1769" s="325"/>
    </row>
    <row r="1770" spans="1:86" s="323" customFormat="1" x14ac:dyDescent="0.25">
      <c r="A1770" s="102"/>
      <c r="B1770" s="102"/>
      <c r="C1770" s="102"/>
      <c r="D1770" s="102"/>
      <c r="E1770" s="102"/>
      <c r="F1770" s="102"/>
      <c r="G1770" s="102"/>
      <c r="AH1770" s="324"/>
      <c r="AI1770" s="324"/>
      <c r="AP1770" s="324"/>
      <c r="AQ1770" s="324"/>
      <c r="BD1770" s="324"/>
      <c r="BE1770" s="324"/>
      <c r="BF1770" s="324"/>
      <c r="BG1770" s="324"/>
      <c r="BH1770" s="324"/>
      <c r="BI1770" s="324"/>
      <c r="BJ1770" s="324"/>
      <c r="BK1770" s="324"/>
      <c r="BL1770" s="324"/>
      <c r="BM1770" s="324"/>
      <c r="BN1770" s="324"/>
      <c r="BO1770" s="324"/>
      <c r="BW1770" s="325"/>
      <c r="BX1770" s="325"/>
      <c r="BY1770" s="325"/>
      <c r="BZ1770" s="325"/>
      <c r="CA1770" s="325"/>
      <c r="CB1770" s="325"/>
      <c r="CC1770" s="325"/>
      <c r="CD1770" s="325"/>
      <c r="CE1770" s="325"/>
      <c r="CF1770" s="325"/>
      <c r="CG1770" s="325"/>
      <c r="CH1770" s="325"/>
    </row>
    <row r="1771" spans="1:86" s="323" customFormat="1" x14ac:dyDescent="0.25">
      <c r="A1771" s="102"/>
      <c r="B1771" s="102"/>
      <c r="C1771" s="102"/>
      <c r="D1771" s="102"/>
      <c r="E1771" s="102"/>
      <c r="F1771" s="102"/>
      <c r="G1771" s="102"/>
      <c r="AH1771" s="324"/>
      <c r="AI1771" s="324"/>
      <c r="AP1771" s="324"/>
      <c r="AQ1771" s="324"/>
      <c r="BD1771" s="324"/>
      <c r="BE1771" s="324"/>
      <c r="BF1771" s="324"/>
      <c r="BG1771" s="324"/>
      <c r="BH1771" s="324"/>
      <c r="BI1771" s="324"/>
      <c r="BJ1771" s="324"/>
      <c r="BK1771" s="324"/>
      <c r="BL1771" s="324"/>
      <c r="BM1771" s="324"/>
      <c r="BN1771" s="324"/>
      <c r="BO1771" s="324"/>
      <c r="BW1771" s="325"/>
      <c r="BX1771" s="325"/>
      <c r="BY1771" s="325"/>
      <c r="BZ1771" s="325"/>
      <c r="CA1771" s="325"/>
      <c r="CB1771" s="325"/>
      <c r="CC1771" s="325"/>
      <c r="CD1771" s="325"/>
      <c r="CE1771" s="325"/>
      <c r="CF1771" s="325"/>
      <c r="CG1771" s="325"/>
      <c r="CH1771" s="325"/>
    </row>
    <row r="1772" spans="1:86" s="323" customFormat="1" x14ac:dyDescent="0.25">
      <c r="A1772" s="102"/>
      <c r="B1772" s="102"/>
      <c r="C1772" s="102"/>
      <c r="D1772" s="102"/>
      <c r="E1772" s="102"/>
      <c r="F1772" s="102"/>
      <c r="G1772" s="102"/>
      <c r="AH1772" s="324"/>
      <c r="AI1772" s="324"/>
      <c r="AP1772" s="324"/>
      <c r="AQ1772" s="324"/>
      <c r="BD1772" s="324"/>
      <c r="BE1772" s="324"/>
      <c r="BF1772" s="324"/>
      <c r="BG1772" s="324"/>
      <c r="BH1772" s="324"/>
      <c r="BI1772" s="324"/>
      <c r="BJ1772" s="324"/>
      <c r="BK1772" s="324"/>
      <c r="BL1772" s="324"/>
      <c r="BM1772" s="324"/>
      <c r="BN1772" s="324"/>
      <c r="BO1772" s="324"/>
      <c r="BW1772" s="325"/>
      <c r="BX1772" s="325"/>
      <c r="BY1772" s="325"/>
      <c r="BZ1772" s="325"/>
      <c r="CA1772" s="325"/>
      <c r="CB1772" s="325"/>
      <c r="CC1772" s="325"/>
      <c r="CD1772" s="325"/>
      <c r="CE1772" s="325"/>
      <c r="CF1772" s="325"/>
      <c r="CG1772" s="325"/>
      <c r="CH1772" s="325"/>
    </row>
    <row r="1773" spans="1:86" s="323" customFormat="1" x14ac:dyDescent="0.25">
      <c r="A1773" s="102"/>
      <c r="B1773" s="102"/>
      <c r="C1773" s="102"/>
      <c r="D1773" s="102"/>
      <c r="E1773" s="102"/>
      <c r="F1773" s="102"/>
      <c r="G1773" s="102"/>
      <c r="AH1773" s="324"/>
      <c r="AI1773" s="324"/>
      <c r="AP1773" s="324"/>
      <c r="AQ1773" s="324"/>
      <c r="BD1773" s="324"/>
      <c r="BE1773" s="324"/>
      <c r="BF1773" s="324"/>
      <c r="BG1773" s="324"/>
      <c r="BH1773" s="324"/>
      <c r="BI1773" s="324"/>
      <c r="BJ1773" s="324"/>
      <c r="BK1773" s="324"/>
      <c r="BL1773" s="324"/>
      <c r="BM1773" s="324"/>
      <c r="BN1773" s="324"/>
      <c r="BO1773" s="324"/>
      <c r="BW1773" s="325"/>
      <c r="BX1773" s="325"/>
      <c r="BY1773" s="325"/>
      <c r="BZ1773" s="325"/>
      <c r="CA1773" s="325"/>
      <c r="CB1773" s="325"/>
      <c r="CC1773" s="325"/>
      <c r="CD1773" s="325"/>
      <c r="CE1773" s="325"/>
      <c r="CF1773" s="325"/>
      <c r="CG1773" s="325"/>
      <c r="CH1773" s="325"/>
    </row>
    <row r="1774" spans="1:86" s="323" customFormat="1" x14ac:dyDescent="0.25">
      <c r="A1774" s="102"/>
      <c r="B1774" s="102"/>
      <c r="C1774" s="102"/>
      <c r="D1774" s="102"/>
      <c r="E1774" s="102"/>
      <c r="F1774" s="102"/>
      <c r="G1774" s="102"/>
      <c r="AH1774" s="324"/>
      <c r="AI1774" s="324"/>
      <c r="AP1774" s="324"/>
      <c r="AQ1774" s="324"/>
      <c r="BD1774" s="324"/>
      <c r="BE1774" s="324"/>
      <c r="BF1774" s="324"/>
      <c r="BG1774" s="324"/>
      <c r="BH1774" s="324"/>
      <c r="BI1774" s="324"/>
      <c r="BJ1774" s="324"/>
      <c r="BK1774" s="324"/>
      <c r="BL1774" s="324"/>
      <c r="BM1774" s="324"/>
      <c r="BN1774" s="324"/>
      <c r="BO1774" s="324"/>
      <c r="BW1774" s="325"/>
      <c r="BX1774" s="325"/>
      <c r="BY1774" s="325"/>
      <c r="BZ1774" s="325"/>
      <c r="CA1774" s="325"/>
      <c r="CB1774" s="325"/>
      <c r="CC1774" s="325"/>
      <c r="CD1774" s="325"/>
      <c r="CE1774" s="325"/>
      <c r="CF1774" s="325"/>
      <c r="CG1774" s="325"/>
      <c r="CH1774" s="325"/>
    </row>
    <row r="1775" spans="1:86" s="323" customFormat="1" x14ac:dyDescent="0.25">
      <c r="A1775" s="102"/>
      <c r="B1775" s="102"/>
      <c r="C1775" s="102"/>
      <c r="D1775" s="102"/>
      <c r="E1775" s="102"/>
      <c r="F1775" s="102"/>
      <c r="G1775" s="102"/>
      <c r="AH1775" s="324"/>
      <c r="AI1775" s="324"/>
      <c r="AP1775" s="324"/>
      <c r="AQ1775" s="324"/>
      <c r="BD1775" s="324"/>
      <c r="BE1775" s="324"/>
      <c r="BF1775" s="324"/>
      <c r="BG1775" s="324"/>
      <c r="BH1775" s="324"/>
      <c r="BI1775" s="324"/>
      <c r="BJ1775" s="324"/>
      <c r="BK1775" s="324"/>
      <c r="BL1775" s="324"/>
      <c r="BM1775" s="324"/>
      <c r="BN1775" s="324"/>
      <c r="BO1775" s="324"/>
      <c r="BW1775" s="325"/>
      <c r="BX1775" s="325"/>
      <c r="BY1775" s="325"/>
      <c r="BZ1775" s="325"/>
      <c r="CA1775" s="325"/>
      <c r="CB1775" s="325"/>
      <c r="CC1775" s="325"/>
      <c r="CD1775" s="325"/>
      <c r="CE1775" s="325"/>
      <c r="CF1775" s="325"/>
      <c r="CG1775" s="325"/>
      <c r="CH1775" s="325"/>
    </row>
    <row r="1776" spans="1:86" s="323" customFormat="1" x14ac:dyDescent="0.25">
      <c r="A1776" s="102"/>
      <c r="B1776" s="102"/>
      <c r="C1776" s="102"/>
      <c r="D1776" s="102"/>
      <c r="E1776" s="102"/>
      <c r="F1776" s="102"/>
      <c r="G1776" s="102"/>
      <c r="AH1776" s="324"/>
      <c r="AI1776" s="324"/>
      <c r="AP1776" s="324"/>
      <c r="AQ1776" s="324"/>
      <c r="BD1776" s="324"/>
      <c r="BE1776" s="324"/>
      <c r="BF1776" s="324"/>
      <c r="BG1776" s="324"/>
      <c r="BH1776" s="324"/>
      <c r="BI1776" s="324"/>
      <c r="BJ1776" s="324"/>
      <c r="BK1776" s="324"/>
      <c r="BL1776" s="324"/>
      <c r="BM1776" s="324"/>
      <c r="BN1776" s="324"/>
      <c r="BO1776" s="324"/>
      <c r="BW1776" s="325"/>
      <c r="BX1776" s="325"/>
      <c r="BY1776" s="325"/>
      <c r="BZ1776" s="325"/>
      <c r="CA1776" s="325"/>
      <c r="CB1776" s="325"/>
      <c r="CC1776" s="325"/>
      <c r="CD1776" s="325"/>
      <c r="CE1776" s="325"/>
      <c r="CF1776" s="325"/>
      <c r="CG1776" s="325"/>
      <c r="CH1776" s="325"/>
    </row>
    <row r="1777" spans="1:86" s="323" customFormat="1" x14ac:dyDescent="0.25">
      <c r="A1777" s="102"/>
      <c r="B1777" s="102"/>
      <c r="C1777" s="102"/>
      <c r="D1777" s="102"/>
      <c r="E1777" s="102"/>
      <c r="F1777" s="102"/>
      <c r="G1777" s="102"/>
      <c r="AH1777" s="324"/>
      <c r="AI1777" s="324"/>
      <c r="AP1777" s="324"/>
      <c r="AQ1777" s="324"/>
      <c r="BD1777" s="324"/>
      <c r="BE1777" s="324"/>
      <c r="BF1777" s="324"/>
      <c r="BG1777" s="324"/>
      <c r="BH1777" s="324"/>
      <c r="BI1777" s="324"/>
      <c r="BJ1777" s="324"/>
      <c r="BK1777" s="324"/>
      <c r="BL1777" s="324"/>
      <c r="BM1777" s="324"/>
      <c r="BN1777" s="324"/>
      <c r="BO1777" s="324"/>
      <c r="BW1777" s="325"/>
      <c r="BX1777" s="325"/>
      <c r="BY1777" s="325"/>
      <c r="BZ1777" s="325"/>
      <c r="CA1777" s="325"/>
      <c r="CB1777" s="325"/>
      <c r="CC1777" s="325"/>
      <c r="CD1777" s="325"/>
      <c r="CE1777" s="325"/>
      <c r="CF1777" s="325"/>
      <c r="CG1777" s="325"/>
      <c r="CH1777" s="325"/>
    </row>
    <row r="1778" spans="1:86" s="323" customFormat="1" x14ac:dyDescent="0.25">
      <c r="A1778" s="102"/>
      <c r="B1778" s="102"/>
      <c r="C1778" s="102"/>
      <c r="D1778" s="102"/>
      <c r="E1778" s="102"/>
      <c r="F1778" s="102"/>
      <c r="G1778" s="102"/>
      <c r="AH1778" s="324"/>
      <c r="AI1778" s="324"/>
      <c r="AP1778" s="324"/>
      <c r="AQ1778" s="324"/>
      <c r="BD1778" s="324"/>
      <c r="BE1778" s="324"/>
      <c r="BF1778" s="324"/>
      <c r="BG1778" s="324"/>
      <c r="BH1778" s="324"/>
      <c r="BI1778" s="324"/>
      <c r="BJ1778" s="324"/>
      <c r="BK1778" s="324"/>
      <c r="BL1778" s="324"/>
      <c r="BM1778" s="324"/>
      <c r="BN1778" s="324"/>
      <c r="BO1778" s="324"/>
      <c r="BW1778" s="325"/>
      <c r="BX1778" s="325"/>
      <c r="BY1778" s="325"/>
      <c r="BZ1778" s="325"/>
      <c r="CA1778" s="325"/>
      <c r="CB1778" s="325"/>
      <c r="CC1778" s="325"/>
      <c r="CD1778" s="325"/>
      <c r="CE1778" s="325"/>
      <c r="CF1778" s="325"/>
      <c r="CG1778" s="325"/>
      <c r="CH1778" s="325"/>
    </row>
    <row r="1779" spans="1:86" s="323" customFormat="1" x14ac:dyDescent="0.25">
      <c r="A1779" s="102"/>
      <c r="B1779" s="102"/>
      <c r="C1779" s="102"/>
      <c r="D1779" s="102"/>
      <c r="E1779" s="102"/>
      <c r="F1779" s="102"/>
      <c r="G1779" s="102"/>
      <c r="AH1779" s="324"/>
      <c r="AI1779" s="324"/>
      <c r="AP1779" s="324"/>
      <c r="AQ1779" s="324"/>
      <c r="BD1779" s="324"/>
      <c r="BE1779" s="324"/>
      <c r="BF1779" s="324"/>
      <c r="BG1779" s="324"/>
      <c r="BH1779" s="324"/>
      <c r="BI1779" s="324"/>
      <c r="BJ1779" s="324"/>
      <c r="BK1779" s="324"/>
      <c r="BL1779" s="324"/>
      <c r="BM1779" s="324"/>
      <c r="BN1779" s="324"/>
      <c r="BO1779" s="324"/>
      <c r="BW1779" s="325"/>
      <c r="BX1779" s="325"/>
      <c r="BY1779" s="325"/>
      <c r="BZ1779" s="325"/>
      <c r="CA1779" s="325"/>
      <c r="CB1779" s="325"/>
      <c r="CC1779" s="325"/>
      <c r="CD1779" s="325"/>
      <c r="CE1779" s="325"/>
      <c r="CF1779" s="325"/>
      <c r="CG1779" s="325"/>
      <c r="CH1779" s="325"/>
    </row>
    <row r="1780" spans="1:86" s="323" customFormat="1" x14ac:dyDescent="0.25">
      <c r="A1780" s="102"/>
      <c r="B1780" s="102"/>
      <c r="C1780" s="102"/>
      <c r="D1780" s="102"/>
      <c r="E1780" s="102"/>
      <c r="F1780" s="102"/>
      <c r="G1780" s="102"/>
      <c r="AH1780" s="324"/>
      <c r="AI1780" s="324"/>
      <c r="AP1780" s="324"/>
      <c r="AQ1780" s="324"/>
      <c r="BD1780" s="324"/>
      <c r="BE1780" s="324"/>
      <c r="BF1780" s="324"/>
      <c r="BG1780" s="324"/>
      <c r="BH1780" s="324"/>
      <c r="BI1780" s="324"/>
      <c r="BJ1780" s="324"/>
      <c r="BK1780" s="324"/>
      <c r="BL1780" s="324"/>
      <c r="BM1780" s="324"/>
      <c r="BN1780" s="324"/>
      <c r="BO1780" s="324"/>
      <c r="BW1780" s="325"/>
      <c r="BX1780" s="325"/>
      <c r="BY1780" s="325"/>
      <c r="BZ1780" s="325"/>
      <c r="CA1780" s="325"/>
      <c r="CB1780" s="325"/>
      <c r="CC1780" s="325"/>
      <c r="CD1780" s="325"/>
      <c r="CE1780" s="325"/>
      <c r="CF1780" s="325"/>
      <c r="CG1780" s="325"/>
      <c r="CH1780" s="325"/>
    </row>
    <row r="1781" spans="1:86" s="323" customFormat="1" x14ac:dyDescent="0.25">
      <c r="A1781" s="102"/>
      <c r="B1781" s="102"/>
      <c r="C1781" s="102"/>
      <c r="D1781" s="102"/>
      <c r="E1781" s="102"/>
      <c r="F1781" s="102"/>
      <c r="G1781" s="102"/>
      <c r="AH1781" s="324"/>
      <c r="AI1781" s="324"/>
      <c r="AP1781" s="324"/>
      <c r="AQ1781" s="324"/>
      <c r="BD1781" s="324"/>
      <c r="BE1781" s="324"/>
      <c r="BF1781" s="324"/>
      <c r="BG1781" s="324"/>
      <c r="BH1781" s="324"/>
      <c r="BI1781" s="324"/>
      <c r="BJ1781" s="324"/>
      <c r="BK1781" s="324"/>
      <c r="BL1781" s="324"/>
      <c r="BM1781" s="324"/>
      <c r="BN1781" s="324"/>
      <c r="BO1781" s="324"/>
      <c r="BW1781" s="325"/>
      <c r="BX1781" s="325"/>
      <c r="BY1781" s="325"/>
      <c r="BZ1781" s="325"/>
      <c r="CA1781" s="325"/>
      <c r="CB1781" s="325"/>
      <c r="CC1781" s="325"/>
      <c r="CD1781" s="325"/>
      <c r="CE1781" s="325"/>
      <c r="CF1781" s="325"/>
      <c r="CG1781" s="325"/>
      <c r="CH1781" s="325"/>
    </row>
    <row r="1782" spans="1:86" s="323" customFormat="1" x14ac:dyDescent="0.25">
      <c r="A1782" s="102"/>
      <c r="B1782" s="102"/>
      <c r="C1782" s="102"/>
      <c r="D1782" s="102"/>
      <c r="E1782" s="102"/>
      <c r="F1782" s="102"/>
      <c r="G1782" s="102"/>
      <c r="AH1782" s="324"/>
      <c r="AI1782" s="324"/>
      <c r="AP1782" s="324"/>
      <c r="AQ1782" s="324"/>
      <c r="BD1782" s="324"/>
      <c r="BE1782" s="324"/>
      <c r="BF1782" s="324"/>
      <c r="BG1782" s="324"/>
      <c r="BH1782" s="324"/>
      <c r="BI1782" s="324"/>
      <c r="BJ1782" s="324"/>
      <c r="BK1782" s="324"/>
      <c r="BL1782" s="324"/>
      <c r="BM1782" s="324"/>
      <c r="BN1782" s="324"/>
      <c r="BO1782" s="324"/>
      <c r="BW1782" s="325"/>
      <c r="BX1782" s="325"/>
      <c r="BY1782" s="325"/>
      <c r="BZ1782" s="325"/>
      <c r="CA1782" s="325"/>
      <c r="CB1782" s="325"/>
      <c r="CC1782" s="325"/>
      <c r="CD1782" s="325"/>
      <c r="CE1782" s="325"/>
      <c r="CF1782" s="325"/>
      <c r="CG1782" s="325"/>
      <c r="CH1782" s="325"/>
    </row>
    <row r="1783" spans="1:86" s="323" customFormat="1" x14ac:dyDescent="0.25">
      <c r="A1783" s="102"/>
      <c r="B1783" s="102"/>
      <c r="C1783" s="102"/>
      <c r="D1783" s="102"/>
      <c r="E1783" s="102"/>
      <c r="F1783" s="102"/>
      <c r="G1783" s="102"/>
      <c r="AH1783" s="324"/>
      <c r="AI1783" s="324"/>
      <c r="AP1783" s="324"/>
      <c r="AQ1783" s="324"/>
      <c r="BD1783" s="324"/>
      <c r="BE1783" s="324"/>
      <c r="BF1783" s="324"/>
      <c r="BG1783" s="324"/>
      <c r="BH1783" s="324"/>
      <c r="BI1783" s="324"/>
      <c r="BJ1783" s="324"/>
      <c r="BK1783" s="324"/>
      <c r="BL1783" s="324"/>
      <c r="BM1783" s="324"/>
      <c r="BN1783" s="324"/>
      <c r="BO1783" s="324"/>
      <c r="BW1783" s="325"/>
      <c r="BX1783" s="325"/>
      <c r="BY1783" s="325"/>
      <c r="BZ1783" s="325"/>
      <c r="CA1783" s="325"/>
      <c r="CB1783" s="325"/>
      <c r="CC1783" s="325"/>
      <c r="CD1783" s="325"/>
      <c r="CE1783" s="325"/>
      <c r="CF1783" s="325"/>
      <c r="CG1783" s="325"/>
      <c r="CH1783" s="325"/>
    </row>
    <row r="1784" spans="1:86" s="323" customFormat="1" x14ac:dyDescent="0.25">
      <c r="A1784" s="102"/>
      <c r="B1784" s="102"/>
      <c r="C1784" s="102"/>
      <c r="D1784" s="102"/>
      <c r="E1784" s="102"/>
      <c r="F1784" s="102"/>
      <c r="G1784" s="102"/>
      <c r="AH1784" s="324"/>
      <c r="AI1784" s="324"/>
      <c r="AP1784" s="324"/>
      <c r="AQ1784" s="324"/>
      <c r="BD1784" s="324"/>
      <c r="BE1784" s="324"/>
      <c r="BF1784" s="324"/>
      <c r="BG1784" s="324"/>
      <c r="BH1784" s="324"/>
      <c r="BI1784" s="324"/>
      <c r="BJ1784" s="324"/>
      <c r="BK1784" s="324"/>
      <c r="BL1784" s="324"/>
      <c r="BM1784" s="324"/>
      <c r="BN1784" s="324"/>
      <c r="BO1784" s="324"/>
      <c r="BW1784" s="325"/>
      <c r="BX1784" s="325"/>
      <c r="BY1784" s="325"/>
      <c r="BZ1784" s="325"/>
      <c r="CA1784" s="325"/>
      <c r="CB1784" s="325"/>
      <c r="CC1784" s="325"/>
      <c r="CD1784" s="325"/>
      <c r="CE1784" s="325"/>
      <c r="CF1784" s="325"/>
      <c r="CG1784" s="325"/>
      <c r="CH1784" s="325"/>
    </row>
    <row r="1785" spans="1:86" s="323" customFormat="1" x14ac:dyDescent="0.25">
      <c r="A1785" s="102"/>
      <c r="B1785" s="102"/>
      <c r="C1785" s="102"/>
      <c r="D1785" s="102"/>
      <c r="E1785" s="102"/>
      <c r="F1785" s="102"/>
      <c r="G1785" s="102"/>
      <c r="AH1785" s="324"/>
      <c r="AI1785" s="324"/>
      <c r="AP1785" s="324"/>
      <c r="AQ1785" s="324"/>
      <c r="BD1785" s="324"/>
      <c r="BE1785" s="324"/>
      <c r="BF1785" s="324"/>
      <c r="BG1785" s="324"/>
      <c r="BH1785" s="324"/>
      <c r="BI1785" s="324"/>
      <c r="BJ1785" s="324"/>
      <c r="BK1785" s="324"/>
      <c r="BL1785" s="324"/>
      <c r="BM1785" s="324"/>
      <c r="BN1785" s="324"/>
      <c r="BO1785" s="324"/>
      <c r="BW1785" s="325"/>
      <c r="BX1785" s="325"/>
      <c r="BY1785" s="325"/>
      <c r="BZ1785" s="325"/>
      <c r="CA1785" s="325"/>
      <c r="CB1785" s="325"/>
      <c r="CC1785" s="325"/>
      <c r="CD1785" s="325"/>
      <c r="CE1785" s="325"/>
      <c r="CF1785" s="325"/>
      <c r="CG1785" s="325"/>
      <c r="CH1785" s="325"/>
    </row>
    <row r="1786" spans="1:86" s="323" customFormat="1" x14ac:dyDescent="0.25">
      <c r="A1786" s="102"/>
      <c r="B1786" s="102"/>
      <c r="C1786" s="102"/>
      <c r="D1786" s="102"/>
      <c r="E1786" s="102"/>
      <c r="F1786" s="102"/>
      <c r="G1786" s="102"/>
      <c r="AH1786" s="324"/>
      <c r="AI1786" s="324"/>
      <c r="AP1786" s="324"/>
      <c r="AQ1786" s="324"/>
      <c r="BD1786" s="324"/>
      <c r="BE1786" s="324"/>
      <c r="BF1786" s="324"/>
      <c r="BG1786" s="324"/>
      <c r="BH1786" s="324"/>
      <c r="BI1786" s="324"/>
      <c r="BJ1786" s="324"/>
      <c r="BK1786" s="324"/>
      <c r="BL1786" s="324"/>
      <c r="BM1786" s="324"/>
      <c r="BN1786" s="324"/>
      <c r="BO1786" s="324"/>
      <c r="BW1786" s="325"/>
      <c r="BX1786" s="325"/>
      <c r="BY1786" s="325"/>
      <c r="BZ1786" s="325"/>
      <c r="CA1786" s="325"/>
      <c r="CB1786" s="325"/>
      <c r="CC1786" s="325"/>
      <c r="CD1786" s="325"/>
      <c r="CE1786" s="325"/>
      <c r="CF1786" s="325"/>
      <c r="CG1786" s="325"/>
      <c r="CH1786" s="325"/>
    </row>
    <row r="1787" spans="1:86" s="323" customFormat="1" x14ac:dyDescent="0.25">
      <c r="A1787" s="102"/>
      <c r="B1787" s="102"/>
      <c r="C1787" s="102"/>
      <c r="D1787" s="102"/>
      <c r="E1787" s="102"/>
      <c r="F1787" s="102"/>
      <c r="G1787" s="102"/>
      <c r="AH1787" s="324"/>
      <c r="AI1787" s="324"/>
      <c r="AP1787" s="324"/>
      <c r="AQ1787" s="324"/>
      <c r="BD1787" s="324"/>
      <c r="BE1787" s="324"/>
      <c r="BF1787" s="324"/>
      <c r="BG1787" s="324"/>
      <c r="BH1787" s="324"/>
      <c r="BI1787" s="324"/>
      <c r="BJ1787" s="324"/>
      <c r="BK1787" s="324"/>
      <c r="BL1787" s="324"/>
      <c r="BM1787" s="324"/>
      <c r="BN1787" s="324"/>
      <c r="BO1787" s="324"/>
      <c r="BW1787" s="325"/>
      <c r="BX1787" s="325"/>
      <c r="BY1787" s="325"/>
      <c r="BZ1787" s="325"/>
      <c r="CA1787" s="325"/>
      <c r="CB1787" s="325"/>
      <c r="CC1787" s="325"/>
      <c r="CD1787" s="325"/>
      <c r="CE1787" s="325"/>
      <c r="CF1787" s="325"/>
      <c r="CG1787" s="325"/>
      <c r="CH1787" s="325"/>
    </row>
    <row r="1788" spans="1:86" s="323" customFormat="1" x14ac:dyDescent="0.25">
      <c r="A1788" s="102"/>
      <c r="B1788" s="102"/>
      <c r="C1788" s="102"/>
      <c r="D1788" s="102"/>
      <c r="E1788" s="102"/>
      <c r="F1788" s="102"/>
      <c r="G1788" s="102"/>
      <c r="AH1788" s="324"/>
      <c r="AI1788" s="324"/>
      <c r="AP1788" s="324"/>
      <c r="AQ1788" s="324"/>
      <c r="BD1788" s="324"/>
      <c r="BE1788" s="324"/>
      <c r="BF1788" s="324"/>
      <c r="BG1788" s="324"/>
      <c r="BH1788" s="324"/>
      <c r="BI1788" s="324"/>
      <c r="BJ1788" s="324"/>
      <c r="BK1788" s="324"/>
      <c r="BL1788" s="324"/>
      <c r="BM1788" s="324"/>
      <c r="BN1788" s="324"/>
      <c r="BO1788" s="324"/>
      <c r="BW1788" s="325"/>
      <c r="BX1788" s="325"/>
      <c r="BY1788" s="325"/>
      <c r="BZ1788" s="325"/>
      <c r="CA1788" s="325"/>
      <c r="CB1788" s="325"/>
      <c r="CC1788" s="325"/>
      <c r="CD1788" s="325"/>
      <c r="CE1788" s="325"/>
      <c r="CF1788" s="325"/>
      <c r="CG1788" s="325"/>
      <c r="CH1788" s="325"/>
    </row>
    <row r="1789" spans="1:86" s="323" customFormat="1" x14ac:dyDescent="0.25">
      <c r="A1789" s="102"/>
      <c r="B1789" s="102"/>
      <c r="C1789" s="102"/>
      <c r="D1789" s="102"/>
      <c r="E1789" s="102"/>
      <c r="F1789" s="102"/>
      <c r="G1789" s="102"/>
      <c r="AH1789" s="324"/>
      <c r="AI1789" s="324"/>
      <c r="AP1789" s="324"/>
      <c r="AQ1789" s="324"/>
      <c r="BD1789" s="324"/>
      <c r="BE1789" s="324"/>
      <c r="BF1789" s="324"/>
      <c r="BG1789" s="324"/>
      <c r="BH1789" s="324"/>
      <c r="BI1789" s="324"/>
      <c r="BJ1789" s="324"/>
      <c r="BK1789" s="324"/>
      <c r="BL1789" s="324"/>
      <c r="BM1789" s="324"/>
      <c r="BN1789" s="324"/>
      <c r="BO1789" s="324"/>
      <c r="BW1789" s="325"/>
      <c r="BX1789" s="325"/>
      <c r="BY1789" s="325"/>
      <c r="BZ1789" s="325"/>
      <c r="CA1789" s="325"/>
      <c r="CB1789" s="325"/>
      <c r="CC1789" s="325"/>
      <c r="CD1789" s="325"/>
      <c r="CE1789" s="325"/>
      <c r="CF1789" s="325"/>
      <c r="CG1789" s="325"/>
      <c r="CH1789" s="325"/>
    </row>
    <row r="1790" spans="1:86" s="323" customFormat="1" x14ac:dyDescent="0.25">
      <c r="A1790" s="102"/>
      <c r="B1790" s="102"/>
      <c r="C1790" s="102"/>
      <c r="D1790" s="102"/>
      <c r="E1790" s="102"/>
      <c r="F1790" s="102"/>
      <c r="G1790" s="102"/>
      <c r="AH1790" s="324"/>
      <c r="AI1790" s="324"/>
      <c r="AP1790" s="324"/>
      <c r="AQ1790" s="324"/>
      <c r="BD1790" s="324"/>
      <c r="BE1790" s="324"/>
      <c r="BF1790" s="324"/>
      <c r="BG1790" s="324"/>
      <c r="BH1790" s="324"/>
      <c r="BI1790" s="324"/>
      <c r="BJ1790" s="324"/>
      <c r="BK1790" s="324"/>
      <c r="BL1790" s="324"/>
      <c r="BM1790" s="324"/>
      <c r="BN1790" s="324"/>
      <c r="BO1790" s="324"/>
      <c r="BW1790" s="325"/>
      <c r="BX1790" s="325"/>
      <c r="BY1790" s="325"/>
      <c r="BZ1790" s="325"/>
      <c r="CA1790" s="325"/>
      <c r="CB1790" s="325"/>
      <c r="CC1790" s="325"/>
      <c r="CD1790" s="325"/>
      <c r="CE1790" s="325"/>
      <c r="CF1790" s="325"/>
      <c r="CG1790" s="325"/>
      <c r="CH1790" s="325"/>
    </row>
    <row r="1791" spans="1:86" s="323" customFormat="1" x14ac:dyDescent="0.25">
      <c r="A1791" s="102"/>
      <c r="B1791" s="102"/>
      <c r="C1791" s="102"/>
      <c r="D1791" s="102"/>
      <c r="E1791" s="102"/>
      <c r="F1791" s="102"/>
      <c r="G1791" s="102"/>
      <c r="AH1791" s="324"/>
      <c r="AI1791" s="324"/>
      <c r="AP1791" s="324"/>
      <c r="AQ1791" s="324"/>
      <c r="BD1791" s="324"/>
      <c r="BE1791" s="324"/>
      <c r="BF1791" s="324"/>
      <c r="BG1791" s="324"/>
      <c r="BH1791" s="324"/>
      <c r="BI1791" s="324"/>
      <c r="BJ1791" s="324"/>
      <c r="BK1791" s="324"/>
      <c r="BL1791" s="324"/>
      <c r="BM1791" s="324"/>
      <c r="BN1791" s="324"/>
      <c r="BO1791" s="324"/>
      <c r="BW1791" s="325"/>
      <c r="BX1791" s="325"/>
      <c r="BY1791" s="325"/>
      <c r="BZ1791" s="325"/>
      <c r="CA1791" s="325"/>
      <c r="CB1791" s="325"/>
      <c r="CC1791" s="325"/>
      <c r="CD1791" s="325"/>
      <c r="CE1791" s="325"/>
      <c r="CF1791" s="325"/>
      <c r="CG1791" s="325"/>
      <c r="CH1791" s="325"/>
    </row>
    <row r="1792" spans="1:86" s="323" customFormat="1" x14ac:dyDescent="0.25">
      <c r="A1792" s="102"/>
      <c r="B1792" s="102"/>
      <c r="C1792" s="102"/>
      <c r="D1792" s="102"/>
      <c r="E1792" s="102"/>
      <c r="F1792" s="102"/>
      <c r="G1792" s="102"/>
      <c r="AH1792" s="324"/>
      <c r="AI1792" s="324"/>
      <c r="AP1792" s="324"/>
      <c r="AQ1792" s="324"/>
      <c r="BD1792" s="324"/>
      <c r="BE1792" s="324"/>
      <c r="BF1792" s="324"/>
      <c r="BG1792" s="324"/>
      <c r="BH1792" s="324"/>
      <c r="BI1792" s="324"/>
      <c r="BJ1792" s="324"/>
      <c r="BK1792" s="324"/>
      <c r="BL1792" s="324"/>
      <c r="BM1792" s="324"/>
      <c r="BN1792" s="324"/>
      <c r="BO1792" s="324"/>
      <c r="BW1792" s="325"/>
      <c r="BX1792" s="325"/>
      <c r="BY1792" s="325"/>
      <c r="BZ1792" s="325"/>
      <c r="CA1792" s="325"/>
      <c r="CB1792" s="325"/>
      <c r="CC1792" s="325"/>
      <c r="CD1792" s="325"/>
      <c r="CE1792" s="325"/>
      <c r="CF1792" s="325"/>
      <c r="CG1792" s="325"/>
      <c r="CH1792" s="325"/>
    </row>
    <row r="1793" spans="1:86" s="323" customFormat="1" x14ac:dyDescent="0.25">
      <c r="A1793" s="102"/>
      <c r="B1793" s="102"/>
      <c r="C1793" s="102"/>
      <c r="D1793" s="102"/>
      <c r="E1793" s="102"/>
      <c r="F1793" s="102"/>
      <c r="G1793" s="102"/>
      <c r="AH1793" s="324"/>
      <c r="AI1793" s="324"/>
      <c r="AP1793" s="324"/>
      <c r="AQ1793" s="324"/>
      <c r="BD1793" s="324"/>
      <c r="BE1793" s="324"/>
      <c r="BF1793" s="324"/>
      <c r="BG1793" s="324"/>
      <c r="BH1793" s="324"/>
      <c r="BI1793" s="324"/>
      <c r="BJ1793" s="324"/>
      <c r="BK1793" s="324"/>
      <c r="BL1793" s="324"/>
      <c r="BM1793" s="324"/>
      <c r="BN1793" s="324"/>
      <c r="BO1793" s="324"/>
      <c r="BW1793" s="325"/>
      <c r="BX1793" s="325"/>
      <c r="BY1793" s="325"/>
      <c r="BZ1793" s="325"/>
      <c r="CA1793" s="325"/>
      <c r="CB1793" s="325"/>
      <c r="CC1793" s="325"/>
      <c r="CD1793" s="325"/>
      <c r="CE1793" s="325"/>
      <c r="CF1793" s="325"/>
      <c r="CG1793" s="325"/>
      <c r="CH1793" s="325"/>
    </row>
    <row r="1794" spans="1:86" s="323" customFormat="1" x14ac:dyDescent="0.25">
      <c r="A1794" s="102"/>
      <c r="B1794" s="102"/>
      <c r="C1794" s="102"/>
      <c r="D1794" s="102"/>
      <c r="E1794" s="102"/>
      <c r="F1794" s="102"/>
      <c r="G1794" s="102"/>
      <c r="AH1794" s="324"/>
      <c r="AI1794" s="324"/>
      <c r="AP1794" s="324"/>
      <c r="AQ1794" s="324"/>
      <c r="BD1794" s="324"/>
      <c r="BE1794" s="324"/>
      <c r="BF1794" s="324"/>
      <c r="BG1794" s="324"/>
      <c r="BH1794" s="324"/>
      <c r="BI1794" s="324"/>
      <c r="BJ1794" s="324"/>
      <c r="BK1794" s="324"/>
      <c r="BL1794" s="324"/>
      <c r="BM1794" s="324"/>
      <c r="BN1794" s="324"/>
      <c r="BO1794" s="324"/>
      <c r="BW1794" s="325"/>
      <c r="BX1794" s="325"/>
      <c r="BY1794" s="325"/>
      <c r="BZ1794" s="325"/>
      <c r="CA1794" s="325"/>
      <c r="CB1794" s="325"/>
      <c r="CC1794" s="325"/>
      <c r="CD1794" s="325"/>
      <c r="CE1794" s="325"/>
      <c r="CF1794" s="325"/>
      <c r="CG1794" s="325"/>
      <c r="CH1794" s="325"/>
    </row>
    <row r="1795" spans="1:86" s="323" customFormat="1" x14ac:dyDescent="0.25">
      <c r="A1795" s="102"/>
      <c r="B1795" s="102"/>
      <c r="C1795" s="102"/>
      <c r="D1795" s="102"/>
      <c r="E1795" s="102"/>
      <c r="F1795" s="102"/>
      <c r="G1795" s="102"/>
      <c r="AH1795" s="324"/>
      <c r="AI1795" s="324"/>
      <c r="AP1795" s="324"/>
      <c r="AQ1795" s="324"/>
      <c r="BD1795" s="324"/>
      <c r="BE1795" s="324"/>
      <c r="BF1795" s="324"/>
      <c r="BG1795" s="324"/>
      <c r="BH1795" s="324"/>
      <c r="BI1795" s="324"/>
      <c r="BJ1795" s="324"/>
      <c r="BK1795" s="324"/>
      <c r="BL1795" s="324"/>
      <c r="BM1795" s="324"/>
      <c r="BN1795" s="324"/>
      <c r="BO1795" s="324"/>
      <c r="BW1795" s="325"/>
      <c r="BX1795" s="325"/>
      <c r="BY1795" s="325"/>
      <c r="BZ1795" s="325"/>
      <c r="CA1795" s="325"/>
      <c r="CB1795" s="325"/>
      <c r="CC1795" s="325"/>
      <c r="CD1795" s="325"/>
      <c r="CE1795" s="325"/>
      <c r="CF1795" s="325"/>
      <c r="CG1795" s="325"/>
      <c r="CH1795" s="325"/>
    </row>
    <row r="1796" spans="1:86" s="323" customFormat="1" x14ac:dyDescent="0.25">
      <c r="A1796" s="102"/>
      <c r="B1796" s="102"/>
      <c r="C1796" s="102"/>
      <c r="D1796" s="102"/>
      <c r="E1796" s="102"/>
      <c r="F1796" s="102"/>
      <c r="G1796" s="102"/>
      <c r="AH1796" s="324"/>
      <c r="AI1796" s="324"/>
      <c r="AP1796" s="324"/>
      <c r="AQ1796" s="324"/>
      <c r="BD1796" s="324"/>
      <c r="BE1796" s="324"/>
      <c r="BF1796" s="324"/>
      <c r="BG1796" s="324"/>
      <c r="BH1796" s="324"/>
      <c r="BI1796" s="324"/>
      <c r="BJ1796" s="324"/>
      <c r="BK1796" s="324"/>
      <c r="BL1796" s="324"/>
      <c r="BM1796" s="324"/>
      <c r="BN1796" s="324"/>
      <c r="BO1796" s="324"/>
      <c r="BW1796" s="325"/>
      <c r="BX1796" s="325"/>
      <c r="BY1796" s="325"/>
      <c r="BZ1796" s="325"/>
      <c r="CA1796" s="325"/>
      <c r="CB1796" s="325"/>
      <c r="CC1796" s="325"/>
      <c r="CD1796" s="325"/>
      <c r="CE1796" s="325"/>
      <c r="CF1796" s="325"/>
      <c r="CG1796" s="325"/>
      <c r="CH1796" s="325"/>
    </row>
    <row r="1797" spans="1:86" s="323" customFormat="1" x14ac:dyDescent="0.25">
      <c r="A1797" s="102"/>
      <c r="B1797" s="102"/>
      <c r="C1797" s="102"/>
      <c r="D1797" s="102"/>
      <c r="E1797" s="102"/>
      <c r="F1797" s="102"/>
      <c r="G1797" s="102"/>
      <c r="AH1797" s="324"/>
      <c r="AI1797" s="324"/>
      <c r="AP1797" s="324"/>
      <c r="AQ1797" s="324"/>
      <c r="BD1797" s="324"/>
      <c r="BE1797" s="324"/>
      <c r="BF1797" s="324"/>
      <c r="BG1797" s="324"/>
      <c r="BH1797" s="324"/>
      <c r="BI1797" s="324"/>
      <c r="BJ1797" s="324"/>
      <c r="BK1797" s="324"/>
      <c r="BL1797" s="324"/>
      <c r="BM1797" s="324"/>
      <c r="BN1797" s="324"/>
      <c r="BO1797" s="324"/>
      <c r="BW1797" s="325"/>
      <c r="BX1797" s="325"/>
      <c r="BY1797" s="325"/>
      <c r="BZ1797" s="325"/>
      <c r="CA1797" s="325"/>
      <c r="CB1797" s="325"/>
      <c r="CC1797" s="325"/>
      <c r="CD1797" s="325"/>
      <c r="CE1797" s="325"/>
      <c r="CF1797" s="325"/>
      <c r="CG1797" s="325"/>
      <c r="CH1797" s="325"/>
    </row>
    <row r="1798" spans="1:86" s="323" customFormat="1" x14ac:dyDescent="0.25">
      <c r="A1798" s="102"/>
      <c r="B1798" s="102"/>
      <c r="C1798" s="102"/>
      <c r="D1798" s="102"/>
      <c r="E1798" s="102"/>
      <c r="F1798" s="102"/>
      <c r="G1798" s="102"/>
      <c r="AH1798" s="324"/>
      <c r="AI1798" s="324"/>
      <c r="AP1798" s="324"/>
      <c r="AQ1798" s="324"/>
      <c r="BD1798" s="324"/>
      <c r="BE1798" s="324"/>
      <c r="BF1798" s="324"/>
      <c r="BG1798" s="324"/>
      <c r="BH1798" s="324"/>
      <c r="BI1798" s="324"/>
      <c r="BJ1798" s="324"/>
      <c r="BK1798" s="324"/>
      <c r="BL1798" s="324"/>
      <c r="BM1798" s="324"/>
      <c r="BN1798" s="324"/>
      <c r="BO1798" s="324"/>
      <c r="BW1798" s="325"/>
      <c r="BX1798" s="325"/>
      <c r="BY1798" s="325"/>
      <c r="BZ1798" s="325"/>
      <c r="CA1798" s="325"/>
      <c r="CB1798" s="325"/>
      <c r="CC1798" s="325"/>
      <c r="CD1798" s="325"/>
      <c r="CE1798" s="325"/>
      <c r="CF1798" s="325"/>
      <c r="CG1798" s="325"/>
      <c r="CH1798" s="325"/>
    </row>
    <row r="1799" spans="1:86" s="323" customFormat="1" x14ac:dyDescent="0.25">
      <c r="A1799" s="102"/>
      <c r="B1799" s="102"/>
      <c r="C1799" s="102"/>
      <c r="D1799" s="102"/>
      <c r="E1799" s="102"/>
      <c r="F1799" s="102"/>
      <c r="G1799" s="102"/>
      <c r="AH1799" s="324"/>
      <c r="AI1799" s="324"/>
      <c r="AP1799" s="324"/>
      <c r="AQ1799" s="324"/>
      <c r="BD1799" s="324"/>
      <c r="BE1799" s="324"/>
      <c r="BF1799" s="324"/>
      <c r="BG1799" s="324"/>
      <c r="BH1799" s="324"/>
      <c r="BI1799" s="324"/>
      <c r="BJ1799" s="324"/>
      <c r="BK1799" s="324"/>
      <c r="BL1799" s="324"/>
      <c r="BM1799" s="324"/>
      <c r="BN1799" s="324"/>
      <c r="BO1799" s="324"/>
      <c r="BW1799" s="325"/>
      <c r="BX1799" s="325"/>
      <c r="BY1799" s="325"/>
      <c r="BZ1799" s="325"/>
      <c r="CA1799" s="325"/>
      <c r="CB1799" s="325"/>
      <c r="CC1799" s="325"/>
      <c r="CD1799" s="325"/>
      <c r="CE1799" s="325"/>
      <c r="CF1799" s="325"/>
      <c r="CG1799" s="325"/>
      <c r="CH1799" s="325"/>
    </row>
    <row r="1800" spans="1:86" s="323" customFormat="1" x14ac:dyDescent="0.25">
      <c r="A1800" s="102"/>
      <c r="B1800" s="102"/>
      <c r="C1800" s="102"/>
      <c r="D1800" s="102"/>
      <c r="E1800" s="102"/>
      <c r="F1800" s="102"/>
      <c r="G1800" s="102"/>
      <c r="AH1800" s="324"/>
      <c r="AI1800" s="324"/>
      <c r="AP1800" s="324"/>
      <c r="AQ1800" s="324"/>
      <c r="BD1800" s="324"/>
      <c r="BE1800" s="324"/>
      <c r="BF1800" s="324"/>
      <c r="BG1800" s="324"/>
      <c r="BH1800" s="324"/>
      <c r="BI1800" s="324"/>
      <c r="BJ1800" s="324"/>
      <c r="BK1800" s="324"/>
      <c r="BL1800" s="324"/>
      <c r="BM1800" s="324"/>
      <c r="BN1800" s="324"/>
      <c r="BO1800" s="324"/>
      <c r="BW1800" s="325"/>
      <c r="BX1800" s="325"/>
      <c r="BY1800" s="325"/>
      <c r="BZ1800" s="325"/>
      <c r="CA1800" s="325"/>
      <c r="CB1800" s="325"/>
      <c r="CC1800" s="325"/>
      <c r="CD1800" s="325"/>
      <c r="CE1800" s="325"/>
      <c r="CF1800" s="325"/>
      <c r="CG1800" s="325"/>
      <c r="CH1800" s="325"/>
    </row>
    <row r="1801" spans="1:86" s="323" customFormat="1" x14ac:dyDescent="0.25">
      <c r="A1801" s="102"/>
      <c r="B1801" s="102"/>
      <c r="C1801" s="102"/>
      <c r="D1801" s="102"/>
      <c r="E1801" s="102"/>
      <c r="F1801" s="102"/>
      <c r="G1801" s="102"/>
      <c r="AH1801" s="324"/>
      <c r="AI1801" s="324"/>
      <c r="AP1801" s="324"/>
      <c r="AQ1801" s="324"/>
      <c r="BD1801" s="324"/>
      <c r="BE1801" s="324"/>
      <c r="BF1801" s="324"/>
      <c r="BG1801" s="324"/>
      <c r="BH1801" s="324"/>
      <c r="BI1801" s="324"/>
      <c r="BJ1801" s="324"/>
      <c r="BK1801" s="324"/>
      <c r="BL1801" s="324"/>
      <c r="BM1801" s="324"/>
      <c r="BN1801" s="324"/>
      <c r="BO1801" s="324"/>
      <c r="BW1801" s="325"/>
      <c r="BX1801" s="325"/>
      <c r="BY1801" s="325"/>
      <c r="BZ1801" s="325"/>
      <c r="CA1801" s="325"/>
      <c r="CB1801" s="325"/>
      <c r="CC1801" s="325"/>
      <c r="CD1801" s="325"/>
      <c r="CE1801" s="325"/>
      <c r="CF1801" s="325"/>
      <c r="CG1801" s="325"/>
      <c r="CH1801" s="325"/>
    </row>
    <row r="1802" spans="1:86" s="323" customFormat="1" x14ac:dyDescent="0.25">
      <c r="A1802" s="102"/>
      <c r="B1802" s="102"/>
      <c r="C1802" s="102"/>
      <c r="D1802" s="102"/>
      <c r="E1802" s="102"/>
      <c r="F1802" s="102"/>
      <c r="G1802" s="102"/>
      <c r="AH1802" s="324"/>
      <c r="AI1802" s="324"/>
      <c r="AP1802" s="324"/>
      <c r="AQ1802" s="324"/>
      <c r="BD1802" s="324"/>
      <c r="BE1802" s="324"/>
      <c r="BF1802" s="324"/>
      <c r="BG1802" s="324"/>
      <c r="BH1802" s="324"/>
      <c r="BI1802" s="324"/>
      <c r="BJ1802" s="324"/>
      <c r="BK1802" s="324"/>
      <c r="BL1802" s="324"/>
      <c r="BM1802" s="324"/>
      <c r="BN1802" s="324"/>
      <c r="BO1802" s="324"/>
      <c r="BW1802" s="325"/>
      <c r="BX1802" s="325"/>
      <c r="BY1802" s="325"/>
      <c r="BZ1802" s="325"/>
      <c r="CA1802" s="325"/>
      <c r="CB1802" s="325"/>
      <c r="CC1802" s="325"/>
      <c r="CD1802" s="325"/>
      <c r="CE1802" s="325"/>
      <c r="CF1802" s="325"/>
      <c r="CG1802" s="325"/>
      <c r="CH1802" s="325"/>
    </row>
    <row r="1803" spans="1:86" s="323" customFormat="1" x14ac:dyDescent="0.25">
      <c r="A1803" s="102"/>
      <c r="B1803" s="102"/>
      <c r="C1803" s="102"/>
      <c r="D1803" s="102"/>
      <c r="E1803" s="102"/>
      <c r="F1803" s="102"/>
      <c r="G1803" s="102"/>
      <c r="AH1803" s="324"/>
      <c r="AI1803" s="324"/>
      <c r="AP1803" s="324"/>
      <c r="AQ1803" s="324"/>
      <c r="BD1803" s="324"/>
      <c r="BE1803" s="324"/>
      <c r="BF1803" s="324"/>
      <c r="BG1803" s="324"/>
      <c r="BH1803" s="324"/>
      <c r="BI1803" s="324"/>
      <c r="BJ1803" s="324"/>
      <c r="BK1803" s="324"/>
      <c r="BL1803" s="324"/>
      <c r="BM1803" s="324"/>
      <c r="BN1803" s="324"/>
      <c r="BO1803" s="324"/>
      <c r="BW1803" s="325"/>
      <c r="BX1803" s="325"/>
      <c r="BY1803" s="325"/>
      <c r="BZ1803" s="325"/>
      <c r="CA1803" s="325"/>
      <c r="CB1803" s="325"/>
      <c r="CC1803" s="325"/>
      <c r="CD1803" s="325"/>
      <c r="CE1803" s="325"/>
      <c r="CF1803" s="325"/>
      <c r="CG1803" s="325"/>
      <c r="CH1803" s="325"/>
    </row>
    <row r="1804" spans="1:86" s="323" customFormat="1" x14ac:dyDescent="0.25">
      <c r="A1804" s="102"/>
      <c r="B1804" s="102"/>
      <c r="C1804" s="102"/>
      <c r="D1804" s="102"/>
      <c r="E1804" s="102"/>
      <c r="F1804" s="102"/>
      <c r="G1804" s="102"/>
      <c r="AH1804" s="324"/>
      <c r="AI1804" s="324"/>
      <c r="AP1804" s="324"/>
      <c r="AQ1804" s="324"/>
      <c r="BD1804" s="324"/>
      <c r="BE1804" s="324"/>
      <c r="BF1804" s="324"/>
      <c r="BG1804" s="324"/>
      <c r="BH1804" s="324"/>
      <c r="BI1804" s="324"/>
      <c r="BJ1804" s="324"/>
      <c r="BK1804" s="324"/>
      <c r="BL1804" s="324"/>
      <c r="BM1804" s="324"/>
      <c r="BN1804" s="324"/>
      <c r="BO1804" s="324"/>
      <c r="BW1804" s="325"/>
      <c r="BX1804" s="325"/>
      <c r="BY1804" s="325"/>
      <c r="BZ1804" s="325"/>
      <c r="CA1804" s="325"/>
      <c r="CB1804" s="325"/>
      <c r="CC1804" s="325"/>
      <c r="CD1804" s="325"/>
      <c r="CE1804" s="325"/>
      <c r="CF1804" s="325"/>
      <c r="CG1804" s="325"/>
      <c r="CH1804" s="325"/>
    </row>
    <row r="1805" spans="1:86" s="323" customFormat="1" x14ac:dyDescent="0.25">
      <c r="A1805" s="102"/>
      <c r="B1805" s="102"/>
      <c r="C1805" s="102"/>
      <c r="D1805" s="102"/>
      <c r="E1805" s="102"/>
      <c r="F1805" s="102"/>
      <c r="G1805" s="102"/>
      <c r="AH1805" s="324"/>
      <c r="AI1805" s="324"/>
      <c r="AP1805" s="324"/>
      <c r="AQ1805" s="324"/>
      <c r="BD1805" s="324"/>
      <c r="BE1805" s="324"/>
      <c r="BF1805" s="324"/>
      <c r="BG1805" s="324"/>
      <c r="BH1805" s="324"/>
      <c r="BI1805" s="324"/>
      <c r="BJ1805" s="324"/>
      <c r="BK1805" s="324"/>
      <c r="BL1805" s="324"/>
      <c r="BM1805" s="324"/>
      <c r="BN1805" s="324"/>
      <c r="BO1805" s="324"/>
      <c r="BW1805" s="325"/>
      <c r="BX1805" s="325"/>
      <c r="BY1805" s="325"/>
      <c r="BZ1805" s="325"/>
      <c r="CA1805" s="325"/>
      <c r="CB1805" s="325"/>
      <c r="CC1805" s="325"/>
      <c r="CD1805" s="325"/>
      <c r="CE1805" s="325"/>
      <c r="CF1805" s="325"/>
      <c r="CG1805" s="325"/>
      <c r="CH1805" s="325"/>
    </row>
    <row r="1806" spans="1:86" s="323" customFormat="1" x14ac:dyDescent="0.25">
      <c r="A1806" s="102"/>
      <c r="B1806" s="102"/>
      <c r="C1806" s="102"/>
      <c r="D1806" s="102"/>
      <c r="E1806" s="102"/>
      <c r="F1806" s="102"/>
      <c r="G1806" s="102"/>
      <c r="AH1806" s="324"/>
      <c r="AI1806" s="324"/>
      <c r="AP1806" s="324"/>
      <c r="AQ1806" s="324"/>
      <c r="BD1806" s="324"/>
      <c r="BE1806" s="324"/>
      <c r="BF1806" s="324"/>
      <c r="BG1806" s="324"/>
      <c r="BH1806" s="324"/>
      <c r="BI1806" s="324"/>
      <c r="BJ1806" s="324"/>
      <c r="BK1806" s="324"/>
      <c r="BL1806" s="324"/>
      <c r="BM1806" s="324"/>
      <c r="BN1806" s="324"/>
      <c r="BO1806" s="324"/>
      <c r="BW1806" s="325"/>
      <c r="BX1806" s="325"/>
      <c r="BY1806" s="325"/>
      <c r="BZ1806" s="325"/>
      <c r="CA1806" s="325"/>
      <c r="CB1806" s="325"/>
      <c r="CC1806" s="325"/>
      <c r="CD1806" s="325"/>
      <c r="CE1806" s="325"/>
      <c r="CF1806" s="325"/>
      <c r="CG1806" s="325"/>
      <c r="CH1806" s="325"/>
    </row>
    <row r="1807" spans="1:86" s="323" customFormat="1" x14ac:dyDescent="0.25">
      <c r="A1807" s="102"/>
      <c r="B1807" s="102"/>
      <c r="C1807" s="102"/>
      <c r="D1807" s="102"/>
      <c r="E1807" s="102"/>
      <c r="F1807" s="102"/>
      <c r="G1807" s="102"/>
      <c r="AH1807" s="324"/>
      <c r="AI1807" s="324"/>
      <c r="AP1807" s="324"/>
      <c r="AQ1807" s="324"/>
      <c r="BD1807" s="324"/>
      <c r="BE1807" s="324"/>
      <c r="BF1807" s="324"/>
      <c r="BG1807" s="324"/>
      <c r="BH1807" s="324"/>
      <c r="BI1807" s="324"/>
      <c r="BJ1807" s="324"/>
      <c r="BK1807" s="324"/>
      <c r="BL1807" s="324"/>
      <c r="BM1807" s="324"/>
      <c r="BN1807" s="324"/>
      <c r="BO1807" s="324"/>
      <c r="BW1807" s="325"/>
      <c r="BX1807" s="325"/>
      <c r="BY1807" s="325"/>
      <c r="BZ1807" s="325"/>
      <c r="CA1807" s="325"/>
      <c r="CB1807" s="325"/>
      <c r="CC1807" s="325"/>
      <c r="CD1807" s="325"/>
      <c r="CE1807" s="325"/>
      <c r="CF1807" s="325"/>
      <c r="CG1807" s="325"/>
      <c r="CH1807" s="325"/>
    </row>
    <row r="1808" spans="1:86" s="323" customFormat="1" x14ac:dyDescent="0.25">
      <c r="A1808" s="102"/>
      <c r="B1808" s="102"/>
      <c r="C1808" s="102"/>
      <c r="D1808" s="102"/>
      <c r="E1808" s="102"/>
      <c r="F1808" s="102"/>
      <c r="G1808" s="102"/>
      <c r="AH1808" s="324"/>
      <c r="AI1808" s="324"/>
      <c r="AP1808" s="324"/>
      <c r="AQ1808" s="324"/>
      <c r="BD1808" s="324"/>
      <c r="BE1808" s="324"/>
      <c r="BF1808" s="324"/>
      <c r="BG1808" s="324"/>
      <c r="BH1808" s="324"/>
      <c r="BI1808" s="324"/>
      <c r="BJ1808" s="324"/>
      <c r="BK1808" s="324"/>
      <c r="BL1808" s="324"/>
      <c r="BM1808" s="324"/>
      <c r="BN1808" s="324"/>
      <c r="BO1808" s="324"/>
      <c r="BW1808" s="325"/>
      <c r="BX1808" s="325"/>
      <c r="BY1808" s="325"/>
      <c r="BZ1808" s="325"/>
      <c r="CA1808" s="325"/>
      <c r="CB1808" s="325"/>
      <c r="CC1808" s="325"/>
      <c r="CD1808" s="325"/>
      <c r="CE1808" s="325"/>
      <c r="CF1808" s="325"/>
      <c r="CG1808" s="325"/>
      <c r="CH1808" s="325"/>
    </row>
    <row r="1809" spans="1:86" s="323" customFormat="1" x14ac:dyDescent="0.25">
      <c r="A1809" s="102"/>
      <c r="B1809" s="102"/>
      <c r="C1809" s="102"/>
      <c r="D1809" s="102"/>
      <c r="E1809" s="102"/>
      <c r="F1809" s="102"/>
      <c r="G1809" s="102"/>
      <c r="AH1809" s="324"/>
      <c r="AI1809" s="324"/>
      <c r="AP1809" s="324"/>
      <c r="AQ1809" s="324"/>
      <c r="BD1809" s="324"/>
      <c r="BE1809" s="324"/>
      <c r="BF1809" s="324"/>
      <c r="BG1809" s="324"/>
      <c r="BH1809" s="324"/>
      <c r="BI1809" s="324"/>
      <c r="BJ1809" s="324"/>
      <c r="BK1809" s="324"/>
      <c r="BL1809" s="324"/>
      <c r="BM1809" s="324"/>
      <c r="BN1809" s="324"/>
      <c r="BO1809" s="324"/>
      <c r="BW1809" s="325"/>
      <c r="BX1809" s="325"/>
      <c r="BY1809" s="325"/>
      <c r="BZ1809" s="325"/>
      <c r="CA1809" s="325"/>
      <c r="CB1809" s="325"/>
      <c r="CC1809" s="325"/>
      <c r="CD1809" s="325"/>
      <c r="CE1809" s="325"/>
      <c r="CF1809" s="325"/>
      <c r="CG1809" s="325"/>
      <c r="CH1809" s="325"/>
    </row>
    <row r="1810" spans="1:86" s="323" customFormat="1" x14ac:dyDescent="0.25">
      <c r="A1810" s="102"/>
      <c r="B1810" s="102"/>
      <c r="C1810" s="102"/>
      <c r="D1810" s="102"/>
      <c r="E1810" s="102"/>
      <c r="F1810" s="102"/>
      <c r="G1810" s="102"/>
      <c r="AH1810" s="324"/>
      <c r="AI1810" s="324"/>
      <c r="AP1810" s="324"/>
      <c r="AQ1810" s="324"/>
      <c r="BD1810" s="324"/>
      <c r="BE1810" s="324"/>
      <c r="BF1810" s="324"/>
      <c r="BG1810" s="324"/>
      <c r="BH1810" s="324"/>
      <c r="BI1810" s="324"/>
      <c r="BJ1810" s="324"/>
      <c r="BK1810" s="324"/>
      <c r="BL1810" s="324"/>
      <c r="BM1810" s="324"/>
      <c r="BN1810" s="324"/>
      <c r="BO1810" s="324"/>
      <c r="BW1810" s="325"/>
      <c r="BX1810" s="325"/>
      <c r="BY1810" s="325"/>
      <c r="BZ1810" s="325"/>
      <c r="CA1810" s="325"/>
      <c r="CB1810" s="325"/>
      <c r="CC1810" s="325"/>
      <c r="CD1810" s="325"/>
      <c r="CE1810" s="325"/>
      <c r="CF1810" s="325"/>
      <c r="CG1810" s="325"/>
      <c r="CH1810" s="325"/>
    </row>
    <row r="1811" spans="1:86" s="323" customFormat="1" x14ac:dyDescent="0.25">
      <c r="A1811" s="102"/>
      <c r="B1811" s="102"/>
      <c r="C1811" s="102"/>
      <c r="D1811" s="102"/>
      <c r="E1811" s="102"/>
      <c r="F1811" s="102"/>
      <c r="G1811" s="102"/>
      <c r="AH1811" s="324"/>
      <c r="AI1811" s="324"/>
      <c r="AP1811" s="324"/>
      <c r="AQ1811" s="324"/>
      <c r="BD1811" s="324"/>
      <c r="BE1811" s="324"/>
      <c r="BF1811" s="324"/>
      <c r="BG1811" s="324"/>
      <c r="BH1811" s="324"/>
      <c r="BI1811" s="324"/>
      <c r="BJ1811" s="324"/>
      <c r="BK1811" s="324"/>
      <c r="BL1811" s="324"/>
      <c r="BM1811" s="324"/>
      <c r="BN1811" s="324"/>
      <c r="BO1811" s="324"/>
      <c r="BW1811" s="325"/>
      <c r="BX1811" s="325"/>
      <c r="BY1811" s="325"/>
      <c r="BZ1811" s="325"/>
      <c r="CA1811" s="325"/>
      <c r="CB1811" s="325"/>
      <c r="CC1811" s="325"/>
      <c r="CD1811" s="325"/>
      <c r="CE1811" s="325"/>
      <c r="CF1811" s="325"/>
      <c r="CG1811" s="325"/>
      <c r="CH1811" s="325"/>
    </row>
    <row r="1812" spans="1:86" s="323" customFormat="1" x14ac:dyDescent="0.25">
      <c r="A1812" s="102"/>
      <c r="B1812" s="102"/>
      <c r="C1812" s="102"/>
      <c r="D1812" s="102"/>
      <c r="E1812" s="102"/>
      <c r="F1812" s="102"/>
      <c r="G1812" s="102"/>
      <c r="AH1812" s="324"/>
      <c r="AI1812" s="324"/>
      <c r="AP1812" s="324"/>
      <c r="AQ1812" s="324"/>
      <c r="BD1812" s="324"/>
      <c r="BE1812" s="324"/>
      <c r="BF1812" s="324"/>
      <c r="BG1812" s="324"/>
      <c r="BH1812" s="324"/>
      <c r="BI1812" s="324"/>
      <c r="BJ1812" s="324"/>
      <c r="BK1812" s="324"/>
      <c r="BL1812" s="324"/>
      <c r="BM1812" s="324"/>
      <c r="BN1812" s="324"/>
      <c r="BO1812" s="324"/>
      <c r="BW1812" s="325"/>
      <c r="BX1812" s="325"/>
      <c r="BY1812" s="325"/>
      <c r="BZ1812" s="325"/>
      <c r="CA1812" s="325"/>
      <c r="CB1812" s="325"/>
      <c r="CC1812" s="325"/>
      <c r="CD1812" s="325"/>
      <c r="CE1812" s="325"/>
      <c r="CF1812" s="325"/>
      <c r="CG1812" s="325"/>
      <c r="CH1812" s="325"/>
    </row>
    <row r="1813" spans="1:86" s="323" customFormat="1" x14ac:dyDescent="0.25">
      <c r="A1813" s="102"/>
      <c r="B1813" s="102"/>
      <c r="C1813" s="102"/>
      <c r="D1813" s="102"/>
      <c r="E1813" s="102"/>
      <c r="F1813" s="102"/>
      <c r="G1813" s="102"/>
      <c r="AH1813" s="324"/>
      <c r="AI1813" s="324"/>
      <c r="AP1813" s="324"/>
      <c r="AQ1813" s="324"/>
      <c r="BD1813" s="324"/>
      <c r="BE1813" s="324"/>
      <c r="BF1813" s="324"/>
      <c r="BG1813" s="324"/>
      <c r="BH1813" s="324"/>
      <c r="BI1813" s="324"/>
      <c r="BJ1813" s="324"/>
      <c r="BK1813" s="324"/>
      <c r="BL1813" s="324"/>
      <c r="BM1813" s="324"/>
      <c r="BN1813" s="324"/>
      <c r="BO1813" s="324"/>
      <c r="BW1813" s="325"/>
      <c r="BX1813" s="325"/>
      <c r="BY1813" s="325"/>
      <c r="BZ1813" s="325"/>
      <c r="CA1813" s="325"/>
      <c r="CB1813" s="325"/>
      <c r="CC1813" s="325"/>
      <c r="CD1813" s="325"/>
      <c r="CE1813" s="325"/>
      <c r="CF1813" s="325"/>
      <c r="CG1813" s="325"/>
      <c r="CH1813" s="325"/>
    </row>
    <row r="1814" spans="1:86" s="323" customFormat="1" x14ac:dyDescent="0.25">
      <c r="A1814" s="102"/>
      <c r="B1814" s="102"/>
      <c r="C1814" s="102"/>
      <c r="D1814" s="102"/>
      <c r="E1814" s="102"/>
      <c r="F1814" s="102"/>
      <c r="G1814" s="102"/>
      <c r="AH1814" s="324"/>
      <c r="AI1814" s="324"/>
      <c r="AP1814" s="324"/>
      <c r="AQ1814" s="324"/>
      <c r="BD1814" s="324"/>
      <c r="BE1814" s="324"/>
      <c r="BF1814" s="324"/>
      <c r="BG1814" s="324"/>
      <c r="BH1814" s="324"/>
      <c r="BI1814" s="324"/>
      <c r="BJ1814" s="324"/>
      <c r="BK1814" s="324"/>
      <c r="BL1814" s="324"/>
      <c r="BM1814" s="324"/>
      <c r="BN1814" s="324"/>
      <c r="BO1814" s="324"/>
      <c r="BW1814" s="325"/>
      <c r="BX1814" s="325"/>
      <c r="BY1814" s="325"/>
      <c r="BZ1814" s="325"/>
      <c r="CA1814" s="325"/>
      <c r="CB1814" s="325"/>
      <c r="CC1814" s="325"/>
      <c r="CD1814" s="325"/>
      <c r="CE1814" s="325"/>
      <c r="CF1814" s="325"/>
      <c r="CG1814" s="325"/>
      <c r="CH1814" s="325"/>
    </row>
    <row r="1815" spans="1:86" s="323" customFormat="1" x14ac:dyDescent="0.25">
      <c r="A1815" s="102"/>
      <c r="B1815" s="102"/>
      <c r="C1815" s="102"/>
      <c r="D1815" s="102"/>
      <c r="E1815" s="102"/>
      <c r="F1815" s="102"/>
      <c r="G1815" s="102"/>
      <c r="AH1815" s="324"/>
      <c r="AI1815" s="324"/>
      <c r="AP1815" s="324"/>
      <c r="AQ1815" s="324"/>
      <c r="BD1815" s="324"/>
      <c r="BE1815" s="324"/>
      <c r="BF1815" s="324"/>
      <c r="BG1815" s="324"/>
      <c r="BH1815" s="324"/>
      <c r="BI1815" s="324"/>
      <c r="BJ1815" s="324"/>
      <c r="BK1815" s="324"/>
      <c r="BL1815" s="324"/>
      <c r="BM1815" s="324"/>
      <c r="BN1815" s="324"/>
      <c r="BO1815" s="324"/>
      <c r="BW1815" s="325"/>
      <c r="BX1815" s="325"/>
      <c r="BY1815" s="325"/>
      <c r="BZ1815" s="325"/>
      <c r="CA1815" s="325"/>
      <c r="CB1815" s="325"/>
      <c r="CC1815" s="325"/>
      <c r="CD1815" s="325"/>
      <c r="CE1815" s="325"/>
      <c r="CF1815" s="325"/>
      <c r="CG1815" s="325"/>
      <c r="CH1815" s="325"/>
    </row>
    <row r="1816" spans="1:86" s="323" customFormat="1" x14ac:dyDescent="0.25">
      <c r="A1816" s="102"/>
      <c r="B1816" s="102"/>
      <c r="C1816" s="102"/>
      <c r="D1816" s="102"/>
      <c r="E1816" s="102"/>
      <c r="F1816" s="102"/>
      <c r="G1816" s="102"/>
      <c r="AH1816" s="324"/>
      <c r="AI1816" s="324"/>
      <c r="AP1816" s="324"/>
      <c r="AQ1816" s="324"/>
      <c r="BD1816" s="324"/>
      <c r="BE1816" s="324"/>
      <c r="BF1816" s="324"/>
      <c r="BG1816" s="324"/>
      <c r="BH1816" s="324"/>
      <c r="BI1816" s="324"/>
      <c r="BJ1816" s="324"/>
      <c r="BK1816" s="324"/>
      <c r="BL1816" s="324"/>
      <c r="BM1816" s="324"/>
      <c r="BN1816" s="324"/>
      <c r="BO1816" s="324"/>
      <c r="BW1816" s="325"/>
      <c r="BX1816" s="325"/>
      <c r="BY1816" s="325"/>
      <c r="BZ1816" s="325"/>
      <c r="CA1816" s="325"/>
      <c r="CB1816" s="325"/>
      <c r="CC1816" s="325"/>
      <c r="CD1816" s="325"/>
      <c r="CE1816" s="325"/>
      <c r="CF1816" s="325"/>
      <c r="CG1816" s="325"/>
      <c r="CH1816" s="325"/>
    </row>
    <row r="1817" spans="1:86" s="323" customFormat="1" x14ac:dyDescent="0.25">
      <c r="A1817" s="102"/>
      <c r="B1817" s="102"/>
      <c r="C1817" s="102"/>
      <c r="D1817" s="102"/>
      <c r="E1817" s="102"/>
      <c r="F1817" s="102"/>
      <c r="G1817" s="102"/>
      <c r="AH1817" s="324"/>
      <c r="AI1817" s="324"/>
      <c r="AP1817" s="324"/>
      <c r="AQ1817" s="324"/>
      <c r="BD1817" s="324"/>
      <c r="BE1817" s="324"/>
      <c r="BF1817" s="324"/>
      <c r="BG1817" s="324"/>
      <c r="BH1817" s="324"/>
      <c r="BI1817" s="324"/>
      <c r="BJ1817" s="324"/>
      <c r="BK1817" s="324"/>
      <c r="BL1817" s="324"/>
      <c r="BM1817" s="324"/>
      <c r="BN1817" s="324"/>
      <c r="BO1817" s="324"/>
      <c r="BW1817" s="325"/>
      <c r="BX1817" s="325"/>
      <c r="BY1817" s="325"/>
      <c r="BZ1817" s="325"/>
      <c r="CA1817" s="325"/>
      <c r="CB1817" s="325"/>
      <c r="CC1817" s="325"/>
      <c r="CD1817" s="325"/>
      <c r="CE1817" s="325"/>
      <c r="CF1817" s="325"/>
      <c r="CG1817" s="325"/>
      <c r="CH1817" s="325"/>
    </row>
    <row r="1818" spans="1:86" s="323" customFormat="1" x14ac:dyDescent="0.25">
      <c r="A1818" s="102"/>
      <c r="B1818" s="102"/>
      <c r="C1818" s="102"/>
      <c r="D1818" s="102"/>
      <c r="E1818" s="102"/>
      <c r="F1818" s="102"/>
      <c r="G1818" s="102"/>
      <c r="AH1818" s="324"/>
      <c r="AI1818" s="324"/>
      <c r="AP1818" s="324"/>
      <c r="AQ1818" s="324"/>
      <c r="BD1818" s="324"/>
      <c r="BE1818" s="324"/>
      <c r="BF1818" s="324"/>
      <c r="BG1818" s="324"/>
      <c r="BH1818" s="324"/>
      <c r="BI1818" s="324"/>
      <c r="BJ1818" s="324"/>
      <c r="BK1818" s="324"/>
      <c r="BL1818" s="324"/>
      <c r="BM1818" s="324"/>
      <c r="BN1818" s="324"/>
      <c r="BO1818" s="324"/>
      <c r="BW1818" s="325"/>
      <c r="BX1818" s="325"/>
      <c r="BY1818" s="325"/>
      <c r="BZ1818" s="325"/>
      <c r="CA1818" s="325"/>
      <c r="CB1818" s="325"/>
      <c r="CC1818" s="325"/>
      <c r="CD1818" s="325"/>
      <c r="CE1818" s="325"/>
      <c r="CF1818" s="325"/>
      <c r="CG1818" s="325"/>
      <c r="CH1818" s="325"/>
    </row>
    <row r="1819" spans="1:86" s="323" customFormat="1" x14ac:dyDescent="0.25">
      <c r="A1819" s="102"/>
      <c r="B1819" s="102"/>
      <c r="C1819" s="102"/>
      <c r="D1819" s="102"/>
      <c r="E1819" s="102"/>
      <c r="F1819" s="102"/>
      <c r="G1819" s="102"/>
      <c r="AH1819" s="324"/>
      <c r="AI1819" s="324"/>
      <c r="AP1819" s="324"/>
      <c r="AQ1819" s="324"/>
      <c r="BD1819" s="324"/>
      <c r="BE1819" s="324"/>
      <c r="BF1819" s="324"/>
      <c r="BG1819" s="324"/>
      <c r="BH1819" s="324"/>
      <c r="BI1819" s="324"/>
      <c r="BJ1819" s="324"/>
      <c r="BK1819" s="324"/>
      <c r="BL1819" s="324"/>
      <c r="BM1819" s="324"/>
      <c r="BN1819" s="324"/>
      <c r="BO1819" s="324"/>
      <c r="BW1819" s="325"/>
      <c r="BX1819" s="325"/>
      <c r="BY1819" s="325"/>
      <c r="BZ1819" s="325"/>
      <c r="CA1819" s="325"/>
      <c r="CB1819" s="325"/>
      <c r="CC1819" s="325"/>
      <c r="CD1819" s="325"/>
      <c r="CE1819" s="325"/>
      <c r="CF1819" s="325"/>
      <c r="CG1819" s="325"/>
      <c r="CH1819" s="325"/>
    </row>
    <row r="1820" spans="1:86" s="323" customFormat="1" x14ac:dyDescent="0.25">
      <c r="A1820" s="102"/>
      <c r="B1820" s="102"/>
      <c r="C1820" s="102"/>
      <c r="D1820" s="102"/>
      <c r="E1820" s="102"/>
      <c r="F1820" s="102"/>
      <c r="G1820" s="102"/>
      <c r="AH1820" s="324"/>
      <c r="AI1820" s="324"/>
      <c r="AP1820" s="324"/>
      <c r="AQ1820" s="324"/>
      <c r="BD1820" s="324"/>
      <c r="BE1820" s="324"/>
      <c r="BF1820" s="324"/>
      <c r="BG1820" s="324"/>
      <c r="BH1820" s="324"/>
      <c r="BI1820" s="324"/>
      <c r="BJ1820" s="324"/>
      <c r="BK1820" s="324"/>
      <c r="BL1820" s="324"/>
      <c r="BM1820" s="324"/>
      <c r="BN1820" s="324"/>
      <c r="BO1820" s="324"/>
      <c r="BW1820" s="325"/>
      <c r="BX1820" s="325"/>
      <c r="BY1820" s="325"/>
      <c r="BZ1820" s="325"/>
      <c r="CA1820" s="325"/>
      <c r="CB1820" s="325"/>
      <c r="CC1820" s="325"/>
      <c r="CD1820" s="325"/>
      <c r="CE1820" s="325"/>
      <c r="CF1820" s="325"/>
      <c r="CG1820" s="325"/>
      <c r="CH1820" s="325"/>
    </row>
    <row r="1821" spans="1:86" s="323" customFormat="1" x14ac:dyDescent="0.25">
      <c r="A1821" s="102"/>
      <c r="B1821" s="102"/>
      <c r="C1821" s="102"/>
      <c r="D1821" s="102"/>
      <c r="E1821" s="102"/>
      <c r="F1821" s="102"/>
      <c r="G1821" s="102"/>
      <c r="AH1821" s="324"/>
      <c r="AI1821" s="324"/>
      <c r="AP1821" s="324"/>
      <c r="AQ1821" s="324"/>
      <c r="BD1821" s="324"/>
      <c r="BE1821" s="324"/>
      <c r="BF1821" s="324"/>
      <c r="BG1821" s="324"/>
      <c r="BH1821" s="324"/>
      <c r="BI1821" s="324"/>
      <c r="BJ1821" s="324"/>
      <c r="BK1821" s="324"/>
      <c r="BL1821" s="324"/>
      <c r="BM1821" s="324"/>
      <c r="BN1821" s="324"/>
      <c r="BO1821" s="324"/>
      <c r="BW1821" s="325"/>
      <c r="BX1821" s="325"/>
      <c r="BY1821" s="325"/>
      <c r="BZ1821" s="325"/>
      <c r="CA1821" s="325"/>
      <c r="CB1821" s="325"/>
      <c r="CC1821" s="325"/>
      <c r="CD1821" s="325"/>
      <c r="CE1821" s="325"/>
      <c r="CF1821" s="325"/>
      <c r="CG1821" s="325"/>
      <c r="CH1821" s="325"/>
    </row>
    <row r="1822" spans="1:86" s="323" customFormat="1" x14ac:dyDescent="0.25">
      <c r="A1822" s="102"/>
      <c r="B1822" s="102"/>
      <c r="C1822" s="102"/>
      <c r="D1822" s="102"/>
      <c r="E1822" s="102"/>
      <c r="F1822" s="102"/>
      <c r="G1822" s="102"/>
      <c r="AH1822" s="324"/>
      <c r="AI1822" s="324"/>
      <c r="AP1822" s="324"/>
      <c r="AQ1822" s="324"/>
      <c r="BD1822" s="324"/>
      <c r="BE1822" s="324"/>
      <c r="BF1822" s="324"/>
      <c r="BG1822" s="324"/>
      <c r="BH1822" s="324"/>
      <c r="BI1822" s="324"/>
      <c r="BJ1822" s="324"/>
      <c r="BK1822" s="324"/>
      <c r="BL1822" s="324"/>
      <c r="BM1822" s="324"/>
      <c r="BN1822" s="324"/>
      <c r="BO1822" s="324"/>
      <c r="BW1822" s="325"/>
      <c r="BX1822" s="325"/>
      <c r="BY1822" s="325"/>
      <c r="BZ1822" s="325"/>
      <c r="CA1822" s="325"/>
      <c r="CB1822" s="325"/>
      <c r="CC1822" s="325"/>
      <c r="CD1822" s="325"/>
      <c r="CE1822" s="325"/>
      <c r="CF1822" s="325"/>
      <c r="CG1822" s="325"/>
      <c r="CH1822" s="325"/>
    </row>
    <row r="1823" spans="1:86" s="323" customFormat="1" x14ac:dyDescent="0.25">
      <c r="A1823" s="102"/>
      <c r="B1823" s="102"/>
      <c r="C1823" s="102"/>
      <c r="D1823" s="102"/>
      <c r="E1823" s="102"/>
      <c r="F1823" s="102"/>
      <c r="G1823" s="102"/>
      <c r="AH1823" s="324"/>
      <c r="AI1823" s="324"/>
      <c r="AP1823" s="324"/>
      <c r="AQ1823" s="324"/>
      <c r="BD1823" s="324"/>
      <c r="BE1823" s="324"/>
      <c r="BF1823" s="324"/>
      <c r="BG1823" s="324"/>
      <c r="BH1823" s="324"/>
      <c r="BI1823" s="324"/>
      <c r="BJ1823" s="324"/>
      <c r="BK1823" s="324"/>
      <c r="BL1823" s="324"/>
      <c r="BM1823" s="324"/>
      <c r="BN1823" s="324"/>
      <c r="BO1823" s="324"/>
      <c r="BW1823" s="325"/>
      <c r="BX1823" s="325"/>
      <c r="BY1823" s="325"/>
      <c r="BZ1823" s="325"/>
      <c r="CA1823" s="325"/>
      <c r="CB1823" s="325"/>
      <c r="CC1823" s="325"/>
      <c r="CD1823" s="325"/>
      <c r="CE1823" s="325"/>
      <c r="CF1823" s="325"/>
      <c r="CG1823" s="325"/>
      <c r="CH1823" s="325"/>
    </row>
    <row r="1824" spans="1:86" s="323" customFormat="1" x14ac:dyDescent="0.25">
      <c r="A1824" s="102"/>
      <c r="B1824" s="102"/>
      <c r="C1824" s="102"/>
      <c r="D1824" s="102"/>
      <c r="E1824" s="102"/>
      <c r="F1824" s="102"/>
      <c r="G1824" s="102"/>
      <c r="AH1824" s="324"/>
      <c r="AI1824" s="324"/>
      <c r="AP1824" s="324"/>
      <c r="AQ1824" s="324"/>
      <c r="BD1824" s="324"/>
      <c r="BE1824" s="324"/>
      <c r="BF1824" s="324"/>
      <c r="BG1824" s="324"/>
      <c r="BH1824" s="324"/>
      <c r="BI1824" s="324"/>
      <c r="BJ1824" s="324"/>
      <c r="BK1824" s="324"/>
      <c r="BL1824" s="324"/>
      <c r="BM1824" s="324"/>
      <c r="BN1824" s="324"/>
      <c r="BO1824" s="324"/>
      <c r="BW1824" s="325"/>
      <c r="BX1824" s="325"/>
      <c r="BY1824" s="325"/>
      <c r="BZ1824" s="325"/>
      <c r="CA1824" s="325"/>
      <c r="CB1824" s="325"/>
      <c r="CC1824" s="325"/>
      <c r="CD1824" s="325"/>
      <c r="CE1824" s="325"/>
      <c r="CF1824" s="325"/>
      <c r="CG1824" s="325"/>
      <c r="CH1824" s="325"/>
    </row>
    <row r="1825" spans="1:86" s="323" customFormat="1" x14ac:dyDescent="0.25">
      <c r="A1825" s="102"/>
      <c r="B1825" s="102"/>
      <c r="C1825" s="102"/>
      <c r="D1825" s="102"/>
      <c r="E1825" s="102"/>
      <c r="F1825" s="102"/>
      <c r="G1825" s="102"/>
      <c r="AH1825" s="324"/>
      <c r="AI1825" s="324"/>
      <c r="AP1825" s="324"/>
      <c r="AQ1825" s="324"/>
      <c r="BD1825" s="324"/>
      <c r="BE1825" s="324"/>
      <c r="BF1825" s="324"/>
      <c r="BG1825" s="324"/>
      <c r="BH1825" s="324"/>
      <c r="BI1825" s="324"/>
      <c r="BJ1825" s="324"/>
      <c r="BK1825" s="324"/>
      <c r="BL1825" s="324"/>
      <c r="BM1825" s="324"/>
      <c r="BN1825" s="324"/>
      <c r="BO1825" s="324"/>
      <c r="BW1825" s="325"/>
      <c r="BX1825" s="325"/>
      <c r="BY1825" s="325"/>
      <c r="BZ1825" s="325"/>
      <c r="CA1825" s="325"/>
      <c r="CB1825" s="325"/>
      <c r="CC1825" s="325"/>
      <c r="CD1825" s="325"/>
      <c r="CE1825" s="325"/>
      <c r="CF1825" s="325"/>
      <c r="CG1825" s="325"/>
      <c r="CH1825" s="325"/>
    </row>
    <row r="1826" spans="1:86" s="323" customFormat="1" x14ac:dyDescent="0.25">
      <c r="A1826" s="102"/>
      <c r="B1826" s="102"/>
      <c r="C1826" s="102"/>
      <c r="D1826" s="102"/>
      <c r="E1826" s="102"/>
      <c r="F1826" s="102"/>
      <c r="G1826" s="102"/>
      <c r="AH1826" s="324"/>
      <c r="AI1826" s="324"/>
      <c r="AP1826" s="324"/>
      <c r="AQ1826" s="324"/>
      <c r="BD1826" s="324"/>
      <c r="BE1826" s="324"/>
      <c r="BF1826" s="324"/>
      <c r="BG1826" s="324"/>
      <c r="BH1826" s="324"/>
      <c r="BI1826" s="324"/>
      <c r="BJ1826" s="324"/>
      <c r="BK1826" s="324"/>
      <c r="BL1826" s="324"/>
      <c r="BM1826" s="324"/>
      <c r="BN1826" s="324"/>
      <c r="BO1826" s="324"/>
      <c r="BW1826" s="325"/>
      <c r="BX1826" s="325"/>
      <c r="BY1826" s="325"/>
      <c r="BZ1826" s="325"/>
      <c r="CA1826" s="325"/>
      <c r="CB1826" s="325"/>
      <c r="CC1826" s="325"/>
      <c r="CD1826" s="325"/>
      <c r="CE1826" s="325"/>
      <c r="CF1826" s="325"/>
      <c r="CG1826" s="325"/>
      <c r="CH1826" s="325"/>
    </row>
    <row r="1827" spans="1:86" s="323" customFormat="1" x14ac:dyDescent="0.25">
      <c r="A1827" s="102"/>
      <c r="B1827" s="102"/>
      <c r="C1827" s="102"/>
      <c r="D1827" s="102"/>
      <c r="E1827" s="102"/>
      <c r="F1827" s="102"/>
      <c r="G1827" s="102"/>
      <c r="AH1827" s="324"/>
      <c r="AI1827" s="324"/>
      <c r="AP1827" s="324"/>
      <c r="AQ1827" s="324"/>
      <c r="BD1827" s="324"/>
      <c r="BE1827" s="324"/>
      <c r="BF1827" s="324"/>
      <c r="BG1827" s="324"/>
      <c r="BH1827" s="324"/>
      <c r="BI1827" s="324"/>
      <c r="BJ1827" s="324"/>
      <c r="BK1827" s="324"/>
      <c r="BL1827" s="324"/>
      <c r="BM1827" s="324"/>
      <c r="BN1827" s="324"/>
      <c r="BO1827" s="324"/>
      <c r="BW1827" s="325"/>
      <c r="BX1827" s="325"/>
      <c r="BY1827" s="325"/>
      <c r="BZ1827" s="325"/>
      <c r="CA1827" s="325"/>
      <c r="CB1827" s="325"/>
      <c r="CC1827" s="325"/>
      <c r="CD1827" s="325"/>
      <c r="CE1827" s="325"/>
      <c r="CF1827" s="325"/>
      <c r="CG1827" s="325"/>
      <c r="CH1827" s="325"/>
    </row>
    <row r="1828" spans="1:86" s="323" customFormat="1" x14ac:dyDescent="0.25">
      <c r="A1828" s="102"/>
      <c r="B1828" s="102"/>
      <c r="C1828" s="102"/>
      <c r="D1828" s="102"/>
      <c r="E1828" s="102"/>
      <c r="F1828" s="102"/>
      <c r="G1828" s="102"/>
      <c r="AH1828" s="324"/>
      <c r="AI1828" s="324"/>
      <c r="AP1828" s="324"/>
      <c r="AQ1828" s="324"/>
      <c r="BD1828" s="324"/>
      <c r="BE1828" s="324"/>
      <c r="BF1828" s="324"/>
      <c r="BG1828" s="324"/>
      <c r="BH1828" s="324"/>
      <c r="BI1828" s="324"/>
      <c r="BJ1828" s="324"/>
      <c r="BK1828" s="324"/>
      <c r="BL1828" s="324"/>
      <c r="BM1828" s="324"/>
      <c r="BN1828" s="324"/>
      <c r="BO1828" s="324"/>
      <c r="BW1828" s="325"/>
      <c r="BX1828" s="325"/>
      <c r="BY1828" s="325"/>
      <c r="BZ1828" s="325"/>
      <c r="CA1828" s="325"/>
      <c r="CB1828" s="325"/>
      <c r="CC1828" s="325"/>
      <c r="CD1828" s="325"/>
      <c r="CE1828" s="325"/>
      <c r="CF1828" s="325"/>
      <c r="CG1828" s="325"/>
      <c r="CH1828" s="325"/>
    </row>
    <row r="1829" spans="1:86" s="323" customFormat="1" x14ac:dyDescent="0.25">
      <c r="A1829" s="102"/>
      <c r="B1829" s="102"/>
      <c r="C1829" s="102"/>
      <c r="D1829" s="102"/>
      <c r="E1829" s="102"/>
      <c r="F1829" s="102"/>
      <c r="G1829" s="102"/>
      <c r="AH1829" s="324"/>
      <c r="AI1829" s="324"/>
      <c r="AP1829" s="324"/>
      <c r="AQ1829" s="324"/>
      <c r="BD1829" s="324"/>
      <c r="BE1829" s="324"/>
      <c r="BF1829" s="324"/>
      <c r="BG1829" s="324"/>
      <c r="BH1829" s="324"/>
      <c r="BI1829" s="324"/>
      <c r="BJ1829" s="324"/>
      <c r="BK1829" s="324"/>
      <c r="BL1829" s="324"/>
      <c r="BM1829" s="324"/>
      <c r="BN1829" s="324"/>
      <c r="BO1829" s="324"/>
      <c r="BW1829" s="325"/>
      <c r="BX1829" s="325"/>
      <c r="BY1829" s="325"/>
      <c r="BZ1829" s="325"/>
      <c r="CA1829" s="325"/>
      <c r="CB1829" s="325"/>
      <c r="CC1829" s="325"/>
      <c r="CD1829" s="325"/>
      <c r="CE1829" s="325"/>
      <c r="CF1829" s="325"/>
      <c r="CG1829" s="325"/>
      <c r="CH1829" s="325"/>
    </row>
    <row r="1830" spans="1:86" s="323" customFormat="1" x14ac:dyDescent="0.25">
      <c r="A1830" s="102"/>
      <c r="B1830" s="102"/>
      <c r="C1830" s="102"/>
      <c r="D1830" s="102"/>
      <c r="E1830" s="102"/>
      <c r="F1830" s="102"/>
      <c r="G1830" s="102"/>
      <c r="AH1830" s="324"/>
      <c r="AI1830" s="324"/>
      <c r="AP1830" s="324"/>
      <c r="AQ1830" s="324"/>
      <c r="BD1830" s="324"/>
      <c r="BE1830" s="324"/>
      <c r="BF1830" s="324"/>
      <c r="BG1830" s="324"/>
      <c r="BH1830" s="324"/>
      <c r="BI1830" s="324"/>
      <c r="BJ1830" s="324"/>
      <c r="BK1830" s="324"/>
      <c r="BL1830" s="324"/>
      <c r="BM1830" s="324"/>
      <c r="BN1830" s="324"/>
      <c r="BO1830" s="324"/>
      <c r="BW1830" s="325"/>
      <c r="BX1830" s="325"/>
      <c r="BY1830" s="325"/>
      <c r="BZ1830" s="325"/>
      <c r="CA1830" s="325"/>
      <c r="CB1830" s="325"/>
      <c r="CC1830" s="325"/>
      <c r="CD1830" s="325"/>
      <c r="CE1830" s="325"/>
      <c r="CF1830" s="325"/>
      <c r="CG1830" s="325"/>
      <c r="CH1830" s="325"/>
    </row>
    <row r="1831" spans="1:86" s="323" customFormat="1" x14ac:dyDescent="0.25">
      <c r="A1831" s="102"/>
      <c r="B1831" s="102"/>
      <c r="C1831" s="102"/>
      <c r="D1831" s="102"/>
      <c r="E1831" s="102"/>
      <c r="F1831" s="102"/>
      <c r="G1831" s="102"/>
      <c r="AH1831" s="324"/>
      <c r="AI1831" s="324"/>
      <c r="AP1831" s="324"/>
      <c r="AQ1831" s="324"/>
      <c r="BD1831" s="324"/>
      <c r="BE1831" s="324"/>
      <c r="BF1831" s="324"/>
      <c r="BG1831" s="324"/>
      <c r="BH1831" s="324"/>
      <c r="BI1831" s="324"/>
      <c r="BJ1831" s="324"/>
      <c r="BK1831" s="324"/>
      <c r="BL1831" s="324"/>
      <c r="BM1831" s="324"/>
      <c r="BN1831" s="324"/>
      <c r="BO1831" s="324"/>
      <c r="BW1831" s="325"/>
      <c r="BX1831" s="325"/>
      <c r="BY1831" s="325"/>
      <c r="BZ1831" s="325"/>
      <c r="CA1831" s="325"/>
      <c r="CB1831" s="325"/>
      <c r="CC1831" s="325"/>
      <c r="CD1831" s="325"/>
      <c r="CE1831" s="325"/>
      <c r="CF1831" s="325"/>
      <c r="CG1831" s="325"/>
      <c r="CH1831" s="325"/>
    </row>
    <row r="1832" spans="1:86" s="323" customFormat="1" x14ac:dyDescent="0.25">
      <c r="A1832" s="102"/>
      <c r="B1832" s="102"/>
      <c r="C1832" s="102"/>
      <c r="D1832" s="102"/>
      <c r="E1832" s="102"/>
      <c r="F1832" s="102"/>
      <c r="G1832" s="102"/>
      <c r="AH1832" s="324"/>
      <c r="AI1832" s="324"/>
      <c r="AP1832" s="324"/>
      <c r="AQ1832" s="324"/>
      <c r="BD1832" s="324"/>
      <c r="BE1832" s="324"/>
      <c r="BF1832" s="324"/>
      <c r="BG1832" s="324"/>
      <c r="BH1832" s="324"/>
      <c r="BI1832" s="324"/>
      <c r="BJ1832" s="324"/>
      <c r="BK1832" s="324"/>
      <c r="BL1832" s="324"/>
      <c r="BM1832" s="324"/>
      <c r="BN1832" s="324"/>
      <c r="BO1832" s="324"/>
      <c r="BW1832" s="325"/>
      <c r="BX1832" s="325"/>
      <c r="BY1832" s="325"/>
      <c r="BZ1832" s="325"/>
      <c r="CA1832" s="325"/>
      <c r="CB1832" s="325"/>
      <c r="CC1832" s="325"/>
      <c r="CD1832" s="325"/>
      <c r="CE1832" s="325"/>
      <c r="CF1832" s="325"/>
      <c r="CG1832" s="325"/>
      <c r="CH1832" s="325"/>
    </row>
    <row r="1833" spans="1:86" s="323" customFormat="1" x14ac:dyDescent="0.25">
      <c r="A1833" s="102"/>
      <c r="B1833" s="102"/>
      <c r="C1833" s="102"/>
      <c r="D1833" s="102"/>
      <c r="E1833" s="102"/>
      <c r="F1833" s="102"/>
      <c r="G1833" s="102"/>
      <c r="AH1833" s="324"/>
      <c r="AI1833" s="324"/>
      <c r="AP1833" s="324"/>
      <c r="AQ1833" s="324"/>
      <c r="BD1833" s="324"/>
      <c r="BE1833" s="324"/>
      <c r="BF1833" s="324"/>
      <c r="BG1833" s="324"/>
      <c r="BH1833" s="324"/>
      <c r="BI1833" s="324"/>
      <c r="BJ1833" s="324"/>
      <c r="BK1833" s="324"/>
      <c r="BL1833" s="324"/>
      <c r="BM1833" s="324"/>
      <c r="BN1833" s="324"/>
      <c r="BO1833" s="324"/>
      <c r="BW1833" s="325"/>
      <c r="BX1833" s="325"/>
      <c r="BY1833" s="325"/>
      <c r="BZ1833" s="325"/>
      <c r="CA1833" s="325"/>
      <c r="CB1833" s="325"/>
      <c r="CC1833" s="325"/>
      <c r="CD1833" s="325"/>
      <c r="CE1833" s="325"/>
      <c r="CF1833" s="325"/>
      <c r="CG1833" s="325"/>
      <c r="CH1833" s="325"/>
    </row>
    <row r="1834" spans="1:86" s="323" customFormat="1" x14ac:dyDescent="0.25">
      <c r="A1834" s="102"/>
      <c r="B1834" s="102"/>
      <c r="C1834" s="102"/>
      <c r="D1834" s="102"/>
      <c r="E1834" s="102"/>
      <c r="F1834" s="102"/>
      <c r="G1834" s="102"/>
      <c r="AH1834" s="324"/>
      <c r="AI1834" s="324"/>
      <c r="AP1834" s="324"/>
      <c r="AQ1834" s="324"/>
      <c r="BD1834" s="324"/>
      <c r="BE1834" s="324"/>
      <c r="BF1834" s="324"/>
      <c r="BG1834" s="324"/>
      <c r="BH1834" s="324"/>
      <c r="BI1834" s="324"/>
      <c r="BJ1834" s="324"/>
      <c r="BK1834" s="324"/>
      <c r="BL1834" s="324"/>
      <c r="BM1834" s="324"/>
      <c r="BN1834" s="324"/>
      <c r="BO1834" s="324"/>
      <c r="BW1834" s="325"/>
      <c r="BX1834" s="325"/>
      <c r="BY1834" s="325"/>
      <c r="BZ1834" s="325"/>
      <c r="CA1834" s="325"/>
      <c r="CB1834" s="325"/>
      <c r="CC1834" s="325"/>
      <c r="CD1834" s="325"/>
      <c r="CE1834" s="325"/>
      <c r="CF1834" s="325"/>
      <c r="CG1834" s="325"/>
      <c r="CH1834" s="325"/>
    </row>
    <row r="1835" spans="1:86" s="323" customFormat="1" x14ac:dyDescent="0.25">
      <c r="A1835" s="102"/>
      <c r="B1835" s="102"/>
      <c r="C1835" s="102"/>
      <c r="D1835" s="102"/>
      <c r="E1835" s="102"/>
      <c r="F1835" s="102"/>
      <c r="G1835" s="102"/>
      <c r="AH1835" s="324"/>
      <c r="AI1835" s="324"/>
      <c r="AP1835" s="324"/>
      <c r="AQ1835" s="324"/>
      <c r="BD1835" s="324"/>
      <c r="BE1835" s="324"/>
      <c r="BF1835" s="324"/>
      <c r="BG1835" s="324"/>
      <c r="BH1835" s="324"/>
      <c r="BI1835" s="324"/>
      <c r="BJ1835" s="324"/>
      <c r="BK1835" s="324"/>
      <c r="BL1835" s="324"/>
      <c r="BM1835" s="324"/>
      <c r="BN1835" s="324"/>
      <c r="BO1835" s="324"/>
      <c r="BW1835" s="325"/>
      <c r="BX1835" s="325"/>
      <c r="BY1835" s="325"/>
      <c r="BZ1835" s="325"/>
      <c r="CA1835" s="325"/>
      <c r="CB1835" s="325"/>
      <c r="CC1835" s="325"/>
      <c r="CD1835" s="325"/>
      <c r="CE1835" s="325"/>
      <c r="CF1835" s="325"/>
      <c r="CG1835" s="325"/>
      <c r="CH1835" s="325"/>
    </row>
    <row r="1836" spans="1:86" s="323" customFormat="1" x14ac:dyDescent="0.25">
      <c r="A1836" s="102"/>
      <c r="B1836" s="102"/>
      <c r="C1836" s="102"/>
      <c r="D1836" s="102"/>
      <c r="E1836" s="102"/>
      <c r="F1836" s="102"/>
      <c r="G1836" s="102"/>
      <c r="AH1836" s="324"/>
      <c r="AI1836" s="324"/>
      <c r="AP1836" s="324"/>
      <c r="AQ1836" s="324"/>
      <c r="BD1836" s="324"/>
      <c r="BE1836" s="324"/>
      <c r="BF1836" s="324"/>
      <c r="BG1836" s="324"/>
      <c r="BH1836" s="324"/>
      <c r="BI1836" s="324"/>
      <c r="BJ1836" s="324"/>
      <c r="BK1836" s="324"/>
      <c r="BL1836" s="324"/>
      <c r="BM1836" s="324"/>
      <c r="BN1836" s="324"/>
      <c r="BO1836" s="324"/>
      <c r="BW1836" s="325"/>
      <c r="BX1836" s="325"/>
      <c r="BY1836" s="325"/>
      <c r="BZ1836" s="325"/>
      <c r="CA1836" s="325"/>
      <c r="CB1836" s="325"/>
      <c r="CC1836" s="325"/>
      <c r="CD1836" s="325"/>
      <c r="CE1836" s="325"/>
      <c r="CF1836" s="325"/>
      <c r="CG1836" s="325"/>
      <c r="CH1836" s="325"/>
    </row>
    <row r="1837" spans="1:86" s="323" customFormat="1" x14ac:dyDescent="0.25">
      <c r="A1837" s="102"/>
      <c r="B1837" s="102"/>
      <c r="C1837" s="102"/>
      <c r="D1837" s="102"/>
      <c r="E1837" s="102"/>
      <c r="F1837" s="102"/>
      <c r="G1837" s="102"/>
      <c r="AH1837" s="324"/>
      <c r="AI1837" s="324"/>
      <c r="AP1837" s="324"/>
      <c r="AQ1837" s="324"/>
      <c r="BD1837" s="324"/>
      <c r="BE1837" s="324"/>
      <c r="BF1837" s="324"/>
      <c r="BG1837" s="324"/>
      <c r="BH1837" s="324"/>
      <c r="BI1837" s="324"/>
      <c r="BJ1837" s="324"/>
      <c r="BK1837" s="324"/>
      <c r="BL1837" s="324"/>
      <c r="BM1837" s="324"/>
      <c r="BN1837" s="324"/>
      <c r="BO1837" s="324"/>
      <c r="BW1837" s="325"/>
      <c r="BX1837" s="325"/>
      <c r="BY1837" s="325"/>
      <c r="BZ1837" s="325"/>
      <c r="CA1837" s="325"/>
      <c r="CB1837" s="325"/>
      <c r="CC1837" s="325"/>
      <c r="CD1837" s="325"/>
      <c r="CE1837" s="325"/>
      <c r="CF1837" s="325"/>
      <c r="CG1837" s="325"/>
      <c r="CH1837" s="325"/>
    </row>
    <row r="1838" spans="1:86" s="323" customFormat="1" x14ac:dyDescent="0.25">
      <c r="A1838" s="102"/>
      <c r="B1838" s="102"/>
      <c r="C1838" s="102"/>
      <c r="D1838" s="102"/>
      <c r="E1838" s="102"/>
      <c r="F1838" s="102"/>
      <c r="G1838" s="102"/>
      <c r="AH1838" s="324"/>
      <c r="AI1838" s="324"/>
      <c r="AP1838" s="324"/>
      <c r="AQ1838" s="324"/>
      <c r="BD1838" s="324"/>
      <c r="BE1838" s="324"/>
      <c r="BF1838" s="324"/>
      <c r="BG1838" s="324"/>
      <c r="BH1838" s="324"/>
      <c r="BI1838" s="324"/>
      <c r="BJ1838" s="324"/>
      <c r="BK1838" s="324"/>
      <c r="BL1838" s="324"/>
      <c r="BM1838" s="324"/>
      <c r="BN1838" s="324"/>
      <c r="BO1838" s="324"/>
      <c r="BW1838" s="325"/>
      <c r="BX1838" s="325"/>
      <c r="BY1838" s="325"/>
      <c r="BZ1838" s="325"/>
      <c r="CA1838" s="325"/>
      <c r="CB1838" s="325"/>
      <c r="CC1838" s="325"/>
      <c r="CD1838" s="325"/>
      <c r="CE1838" s="325"/>
      <c r="CF1838" s="325"/>
      <c r="CG1838" s="325"/>
      <c r="CH1838" s="325"/>
    </row>
    <row r="1839" spans="1:86" s="323" customFormat="1" x14ac:dyDescent="0.25">
      <c r="A1839" s="102"/>
      <c r="B1839" s="102"/>
      <c r="C1839" s="102"/>
      <c r="D1839" s="102"/>
      <c r="E1839" s="102"/>
      <c r="F1839" s="102"/>
      <c r="G1839" s="102"/>
      <c r="AH1839" s="324"/>
      <c r="AI1839" s="324"/>
      <c r="AP1839" s="324"/>
      <c r="AQ1839" s="324"/>
      <c r="BD1839" s="324"/>
      <c r="BE1839" s="324"/>
      <c r="BF1839" s="324"/>
      <c r="BG1839" s="324"/>
      <c r="BH1839" s="324"/>
      <c r="BI1839" s="324"/>
      <c r="BJ1839" s="324"/>
      <c r="BK1839" s="324"/>
      <c r="BL1839" s="324"/>
      <c r="BM1839" s="324"/>
      <c r="BN1839" s="324"/>
      <c r="BO1839" s="324"/>
      <c r="BW1839" s="325"/>
      <c r="BX1839" s="325"/>
      <c r="BY1839" s="325"/>
      <c r="BZ1839" s="325"/>
      <c r="CA1839" s="325"/>
      <c r="CB1839" s="325"/>
      <c r="CC1839" s="325"/>
      <c r="CD1839" s="325"/>
      <c r="CE1839" s="325"/>
      <c r="CF1839" s="325"/>
      <c r="CG1839" s="325"/>
      <c r="CH1839" s="325"/>
    </row>
    <row r="1840" spans="1:86" s="323" customFormat="1" x14ac:dyDescent="0.25">
      <c r="A1840" s="102"/>
      <c r="B1840" s="102"/>
      <c r="C1840" s="102"/>
      <c r="D1840" s="102"/>
      <c r="E1840" s="102"/>
      <c r="F1840" s="102"/>
      <c r="G1840" s="102"/>
      <c r="AH1840" s="324"/>
      <c r="AI1840" s="324"/>
      <c r="AP1840" s="324"/>
      <c r="AQ1840" s="324"/>
      <c r="BD1840" s="324"/>
      <c r="BE1840" s="324"/>
      <c r="BF1840" s="324"/>
      <c r="BG1840" s="324"/>
      <c r="BH1840" s="324"/>
      <c r="BI1840" s="324"/>
      <c r="BJ1840" s="324"/>
      <c r="BK1840" s="324"/>
      <c r="BL1840" s="324"/>
      <c r="BM1840" s="324"/>
      <c r="BN1840" s="324"/>
      <c r="BO1840" s="324"/>
      <c r="BW1840" s="325"/>
      <c r="BX1840" s="325"/>
      <c r="BY1840" s="325"/>
      <c r="BZ1840" s="325"/>
      <c r="CA1840" s="325"/>
      <c r="CB1840" s="325"/>
      <c r="CC1840" s="325"/>
      <c r="CD1840" s="325"/>
      <c r="CE1840" s="325"/>
      <c r="CF1840" s="325"/>
      <c r="CG1840" s="325"/>
      <c r="CH1840" s="325"/>
    </row>
    <row r="1841" spans="1:86" s="323" customFormat="1" x14ac:dyDescent="0.25">
      <c r="A1841" s="102"/>
      <c r="B1841" s="102"/>
      <c r="C1841" s="102"/>
      <c r="D1841" s="102"/>
      <c r="E1841" s="102"/>
      <c r="F1841" s="102"/>
      <c r="G1841" s="102"/>
      <c r="AH1841" s="324"/>
      <c r="AI1841" s="324"/>
      <c r="AP1841" s="324"/>
      <c r="AQ1841" s="324"/>
      <c r="BD1841" s="324"/>
      <c r="BE1841" s="324"/>
      <c r="BF1841" s="324"/>
      <c r="BG1841" s="324"/>
      <c r="BH1841" s="324"/>
      <c r="BI1841" s="324"/>
      <c r="BJ1841" s="324"/>
      <c r="BK1841" s="324"/>
      <c r="BL1841" s="324"/>
      <c r="BM1841" s="324"/>
      <c r="BN1841" s="324"/>
      <c r="BO1841" s="324"/>
      <c r="BW1841" s="325"/>
      <c r="BX1841" s="325"/>
      <c r="BY1841" s="325"/>
      <c r="BZ1841" s="325"/>
      <c r="CA1841" s="325"/>
      <c r="CB1841" s="325"/>
      <c r="CC1841" s="325"/>
      <c r="CD1841" s="325"/>
      <c r="CE1841" s="325"/>
      <c r="CF1841" s="325"/>
      <c r="CG1841" s="325"/>
      <c r="CH1841" s="325"/>
    </row>
    <row r="1842" spans="1:86" s="323" customFormat="1" x14ac:dyDescent="0.25">
      <c r="A1842" s="102"/>
      <c r="B1842" s="102"/>
      <c r="C1842" s="102"/>
      <c r="D1842" s="102"/>
      <c r="E1842" s="102"/>
      <c r="F1842" s="102"/>
      <c r="G1842" s="102"/>
      <c r="AH1842" s="324"/>
      <c r="AI1842" s="324"/>
      <c r="AP1842" s="324"/>
      <c r="AQ1842" s="324"/>
      <c r="BD1842" s="324"/>
      <c r="BE1842" s="324"/>
      <c r="BF1842" s="324"/>
      <c r="BG1842" s="324"/>
      <c r="BH1842" s="324"/>
      <c r="BI1842" s="324"/>
      <c r="BJ1842" s="324"/>
      <c r="BK1842" s="324"/>
      <c r="BL1842" s="324"/>
      <c r="BM1842" s="324"/>
      <c r="BN1842" s="324"/>
      <c r="BO1842" s="324"/>
      <c r="BW1842" s="325"/>
      <c r="BX1842" s="325"/>
      <c r="BY1842" s="325"/>
      <c r="BZ1842" s="325"/>
      <c r="CA1842" s="325"/>
      <c r="CB1842" s="325"/>
      <c r="CC1842" s="325"/>
      <c r="CD1842" s="325"/>
      <c r="CE1842" s="325"/>
      <c r="CF1842" s="325"/>
      <c r="CG1842" s="325"/>
      <c r="CH1842" s="325"/>
    </row>
    <row r="1843" spans="1:86" s="323" customFormat="1" x14ac:dyDescent="0.25">
      <c r="A1843" s="102"/>
      <c r="B1843" s="102"/>
      <c r="C1843" s="102"/>
      <c r="D1843" s="102"/>
      <c r="E1843" s="102"/>
      <c r="F1843" s="102"/>
      <c r="G1843" s="102"/>
      <c r="AH1843" s="324"/>
      <c r="AI1843" s="324"/>
      <c r="AP1843" s="324"/>
      <c r="AQ1843" s="324"/>
      <c r="BD1843" s="324"/>
      <c r="BE1843" s="324"/>
      <c r="BF1843" s="324"/>
      <c r="BG1843" s="324"/>
      <c r="BH1843" s="324"/>
      <c r="BI1843" s="324"/>
      <c r="BJ1843" s="324"/>
      <c r="BK1843" s="324"/>
      <c r="BL1843" s="324"/>
      <c r="BM1843" s="324"/>
      <c r="BN1843" s="324"/>
      <c r="BO1843" s="324"/>
      <c r="BW1843" s="325"/>
      <c r="BX1843" s="325"/>
      <c r="BY1843" s="325"/>
      <c r="BZ1843" s="325"/>
      <c r="CA1843" s="325"/>
      <c r="CB1843" s="325"/>
      <c r="CC1843" s="325"/>
      <c r="CD1843" s="325"/>
      <c r="CE1843" s="325"/>
      <c r="CF1843" s="325"/>
      <c r="CG1843" s="325"/>
      <c r="CH1843" s="325"/>
    </row>
    <row r="1844" spans="1:86" s="323" customFormat="1" x14ac:dyDescent="0.25">
      <c r="A1844" s="102"/>
      <c r="B1844" s="102"/>
      <c r="C1844" s="102"/>
      <c r="D1844" s="102"/>
      <c r="E1844" s="102"/>
      <c r="F1844" s="102"/>
      <c r="G1844" s="102"/>
      <c r="AH1844" s="324"/>
      <c r="AI1844" s="324"/>
      <c r="AP1844" s="324"/>
      <c r="AQ1844" s="324"/>
      <c r="BD1844" s="324"/>
      <c r="BE1844" s="324"/>
      <c r="BF1844" s="324"/>
      <c r="BG1844" s="324"/>
      <c r="BH1844" s="324"/>
      <c r="BI1844" s="324"/>
      <c r="BJ1844" s="324"/>
      <c r="BK1844" s="324"/>
      <c r="BL1844" s="324"/>
      <c r="BM1844" s="324"/>
      <c r="BN1844" s="324"/>
      <c r="BO1844" s="324"/>
      <c r="BW1844" s="325"/>
      <c r="BX1844" s="325"/>
      <c r="BY1844" s="325"/>
      <c r="BZ1844" s="325"/>
      <c r="CA1844" s="325"/>
      <c r="CB1844" s="325"/>
      <c r="CC1844" s="325"/>
      <c r="CD1844" s="325"/>
      <c r="CE1844" s="325"/>
      <c r="CF1844" s="325"/>
      <c r="CG1844" s="325"/>
      <c r="CH1844" s="325"/>
    </row>
    <row r="1845" spans="1:86" s="323" customFormat="1" x14ac:dyDescent="0.25">
      <c r="A1845" s="102"/>
      <c r="B1845" s="102"/>
      <c r="C1845" s="102"/>
      <c r="D1845" s="102"/>
      <c r="E1845" s="102"/>
      <c r="F1845" s="102"/>
      <c r="G1845" s="102"/>
      <c r="AH1845" s="324"/>
      <c r="AI1845" s="324"/>
      <c r="AP1845" s="324"/>
      <c r="AQ1845" s="324"/>
      <c r="BD1845" s="324"/>
      <c r="BE1845" s="324"/>
      <c r="BF1845" s="324"/>
      <c r="BG1845" s="324"/>
      <c r="BH1845" s="324"/>
      <c r="BI1845" s="324"/>
      <c r="BJ1845" s="324"/>
      <c r="BK1845" s="324"/>
      <c r="BL1845" s="324"/>
      <c r="BM1845" s="324"/>
      <c r="BN1845" s="324"/>
      <c r="BO1845" s="324"/>
      <c r="BW1845" s="325"/>
      <c r="BX1845" s="325"/>
      <c r="BY1845" s="325"/>
      <c r="BZ1845" s="325"/>
      <c r="CA1845" s="325"/>
      <c r="CB1845" s="325"/>
      <c r="CC1845" s="325"/>
      <c r="CD1845" s="325"/>
      <c r="CE1845" s="325"/>
      <c r="CF1845" s="325"/>
      <c r="CG1845" s="325"/>
      <c r="CH1845" s="325"/>
    </row>
    <row r="1846" spans="1:86" s="323" customFormat="1" x14ac:dyDescent="0.25">
      <c r="A1846" s="102"/>
      <c r="B1846" s="102"/>
      <c r="C1846" s="102"/>
      <c r="D1846" s="102"/>
      <c r="E1846" s="102"/>
      <c r="F1846" s="102"/>
      <c r="G1846" s="102"/>
      <c r="AH1846" s="324"/>
      <c r="AI1846" s="324"/>
      <c r="AP1846" s="324"/>
      <c r="AQ1846" s="324"/>
      <c r="BD1846" s="324"/>
      <c r="BE1846" s="324"/>
      <c r="BF1846" s="324"/>
      <c r="BG1846" s="324"/>
      <c r="BH1846" s="324"/>
      <c r="BI1846" s="324"/>
      <c r="BJ1846" s="324"/>
      <c r="BK1846" s="324"/>
      <c r="BL1846" s="324"/>
      <c r="BM1846" s="324"/>
      <c r="BN1846" s="324"/>
      <c r="BO1846" s="324"/>
      <c r="BW1846" s="325"/>
      <c r="BX1846" s="325"/>
      <c r="BY1846" s="325"/>
      <c r="BZ1846" s="325"/>
      <c r="CA1846" s="325"/>
      <c r="CB1846" s="325"/>
      <c r="CC1846" s="325"/>
      <c r="CD1846" s="325"/>
      <c r="CE1846" s="325"/>
      <c r="CF1846" s="325"/>
      <c r="CG1846" s="325"/>
      <c r="CH1846" s="325"/>
    </row>
    <row r="1847" spans="1:86" s="323" customFormat="1" x14ac:dyDescent="0.25">
      <c r="A1847" s="102"/>
      <c r="B1847" s="102"/>
      <c r="C1847" s="102"/>
      <c r="D1847" s="102"/>
      <c r="E1847" s="102"/>
      <c r="F1847" s="102"/>
      <c r="G1847" s="102"/>
      <c r="AH1847" s="324"/>
      <c r="AI1847" s="324"/>
      <c r="AP1847" s="324"/>
      <c r="AQ1847" s="324"/>
      <c r="BD1847" s="324"/>
      <c r="BE1847" s="324"/>
      <c r="BF1847" s="324"/>
      <c r="BG1847" s="324"/>
      <c r="BH1847" s="324"/>
      <c r="BI1847" s="324"/>
      <c r="BJ1847" s="324"/>
      <c r="BK1847" s="324"/>
      <c r="BL1847" s="324"/>
      <c r="BM1847" s="324"/>
      <c r="BN1847" s="324"/>
      <c r="BO1847" s="324"/>
      <c r="BW1847" s="325"/>
      <c r="BX1847" s="325"/>
      <c r="BY1847" s="325"/>
      <c r="BZ1847" s="325"/>
      <c r="CA1847" s="325"/>
      <c r="CB1847" s="325"/>
      <c r="CC1847" s="325"/>
      <c r="CD1847" s="325"/>
      <c r="CE1847" s="325"/>
      <c r="CF1847" s="325"/>
      <c r="CG1847" s="325"/>
      <c r="CH1847" s="325"/>
    </row>
    <row r="1848" spans="1:86" s="323" customFormat="1" x14ac:dyDescent="0.25">
      <c r="A1848" s="102"/>
      <c r="B1848" s="102"/>
      <c r="C1848" s="102"/>
      <c r="D1848" s="102"/>
      <c r="E1848" s="102"/>
      <c r="F1848" s="102"/>
      <c r="G1848" s="102"/>
      <c r="AH1848" s="324"/>
      <c r="AI1848" s="324"/>
      <c r="AP1848" s="324"/>
      <c r="AQ1848" s="324"/>
      <c r="BD1848" s="324"/>
      <c r="BE1848" s="324"/>
      <c r="BF1848" s="324"/>
      <c r="BG1848" s="324"/>
      <c r="BH1848" s="324"/>
      <c r="BI1848" s="324"/>
      <c r="BJ1848" s="324"/>
      <c r="BK1848" s="324"/>
      <c r="BL1848" s="324"/>
      <c r="BM1848" s="324"/>
      <c r="BN1848" s="324"/>
      <c r="BO1848" s="324"/>
      <c r="BW1848" s="325"/>
      <c r="BX1848" s="325"/>
      <c r="BY1848" s="325"/>
      <c r="BZ1848" s="325"/>
      <c r="CA1848" s="325"/>
      <c r="CB1848" s="325"/>
      <c r="CC1848" s="325"/>
      <c r="CD1848" s="325"/>
      <c r="CE1848" s="325"/>
      <c r="CF1848" s="325"/>
      <c r="CG1848" s="325"/>
      <c r="CH1848" s="325"/>
    </row>
    <row r="1849" spans="1:86" s="323" customFormat="1" x14ac:dyDescent="0.25">
      <c r="A1849" s="102"/>
      <c r="B1849" s="102"/>
      <c r="C1849" s="102"/>
      <c r="D1849" s="102"/>
      <c r="E1849" s="102"/>
      <c r="F1849" s="102"/>
      <c r="G1849" s="102"/>
      <c r="AH1849" s="324"/>
      <c r="AI1849" s="324"/>
      <c r="AP1849" s="324"/>
      <c r="AQ1849" s="324"/>
      <c r="BD1849" s="324"/>
      <c r="BE1849" s="324"/>
      <c r="BF1849" s="324"/>
      <c r="BG1849" s="324"/>
      <c r="BH1849" s="324"/>
      <c r="BI1849" s="324"/>
      <c r="BJ1849" s="324"/>
      <c r="BK1849" s="324"/>
      <c r="BL1849" s="324"/>
      <c r="BM1849" s="324"/>
      <c r="BN1849" s="324"/>
      <c r="BO1849" s="324"/>
      <c r="BW1849" s="325"/>
      <c r="BX1849" s="325"/>
      <c r="BY1849" s="325"/>
      <c r="BZ1849" s="325"/>
      <c r="CA1849" s="325"/>
      <c r="CB1849" s="325"/>
      <c r="CC1849" s="325"/>
      <c r="CD1849" s="325"/>
      <c r="CE1849" s="325"/>
      <c r="CF1849" s="325"/>
      <c r="CG1849" s="325"/>
      <c r="CH1849" s="325"/>
    </row>
    <row r="1850" spans="1:86" s="323" customFormat="1" x14ac:dyDescent="0.25">
      <c r="A1850" s="102"/>
      <c r="B1850" s="102"/>
      <c r="C1850" s="102"/>
      <c r="D1850" s="102"/>
      <c r="E1850" s="102"/>
      <c r="F1850" s="102"/>
      <c r="G1850" s="102"/>
      <c r="AH1850" s="324"/>
      <c r="AI1850" s="324"/>
      <c r="AP1850" s="324"/>
      <c r="AQ1850" s="324"/>
      <c r="BD1850" s="324"/>
      <c r="BE1850" s="324"/>
      <c r="BF1850" s="324"/>
      <c r="BG1850" s="324"/>
      <c r="BH1850" s="324"/>
      <c r="BI1850" s="324"/>
      <c r="BJ1850" s="324"/>
      <c r="BK1850" s="324"/>
      <c r="BL1850" s="324"/>
      <c r="BM1850" s="324"/>
      <c r="BN1850" s="324"/>
      <c r="BO1850" s="324"/>
      <c r="BW1850" s="325"/>
      <c r="BX1850" s="325"/>
      <c r="BY1850" s="325"/>
      <c r="BZ1850" s="325"/>
      <c r="CA1850" s="325"/>
      <c r="CB1850" s="325"/>
      <c r="CC1850" s="325"/>
      <c r="CD1850" s="325"/>
      <c r="CE1850" s="325"/>
      <c r="CF1850" s="325"/>
      <c r="CG1850" s="325"/>
      <c r="CH1850" s="325"/>
    </row>
    <row r="1851" spans="1:86" s="323" customFormat="1" x14ac:dyDescent="0.25">
      <c r="A1851" s="102"/>
      <c r="B1851" s="102"/>
      <c r="C1851" s="102"/>
      <c r="D1851" s="102"/>
      <c r="E1851" s="102"/>
      <c r="F1851" s="102"/>
      <c r="G1851" s="102"/>
      <c r="AH1851" s="324"/>
      <c r="AI1851" s="324"/>
      <c r="AP1851" s="324"/>
      <c r="AQ1851" s="324"/>
      <c r="BD1851" s="324"/>
      <c r="BE1851" s="324"/>
      <c r="BF1851" s="324"/>
      <c r="BG1851" s="324"/>
      <c r="BH1851" s="324"/>
      <c r="BI1851" s="324"/>
      <c r="BJ1851" s="324"/>
      <c r="BK1851" s="324"/>
      <c r="BL1851" s="324"/>
      <c r="BM1851" s="324"/>
      <c r="BN1851" s="324"/>
      <c r="BO1851" s="324"/>
      <c r="BW1851" s="325"/>
      <c r="BX1851" s="325"/>
      <c r="BY1851" s="325"/>
      <c r="BZ1851" s="325"/>
      <c r="CA1851" s="325"/>
      <c r="CB1851" s="325"/>
      <c r="CC1851" s="325"/>
      <c r="CD1851" s="325"/>
      <c r="CE1851" s="325"/>
      <c r="CF1851" s="325"/>
      <c r="CG1851" s="325"/>
      <c r="CH1851" s="325"/>
    </row>
    <row r="1852" spans="1:86" s="323" customFormat="1" x14ac:dyDescent="0.25">
      <c r="A1852" s="102"/>
      <c r="B1852" s="102"/>
      <c r="C1852" s="102"/>
      <c r="D1852" s="102"/>
      <c r="E1852" s="102"/>
      <c r="F1852" s="102"/>
      <c r="G1852" s="102"/>
      <c r="AH1852" s="324"/>
      <c r="AI1852" s="324"/>
      <c r="AP1852" s="324"/>
      <c r="AQ1852" s="324"/>
      <c r="BD1852" s="324"/>
      <c r="BE1852" s="324"/>
      <c r="BF1852" s="324"/>
      <c r="BG1852" s="324"/>
      <c r="BH1852" s="324"/>
      <c r="BI1852" s="324"/>
      <c r="BJ1852" s="324"/>
      <c r="BK1852" s="324"/>
      <c r="BL1852" s="324"/>
      <c r="BM1852" s="324"/>
      <c r="BN1852" s="324"/>
      <c r="BO1852" s="324"/>
      <c r="BW1852" s="325"/>
      <c r="BX1852" s="325"/>
      <c r="BY1852" s="325"/>
      <c r="BZ1852" s="325"/>
      <c r="CA1852" s="325"/>
      <c r="CB1852" s="325"/>
      <c r="CC1852" s="325"/>
      <c r="CD1852" s="325"/>
      <c r="CE1852" s="325"/>
      <c r="CF1852" s="325"/>
      <c r="CG1852" s="325"/>
      <c r="CH1852" s="325"/>
    </row>
    <row r="1853" spans="1:86" s="323" customFormat="1" x14ac:dyDescent="0.25">
      <c r="A1853" s="102"/>
      <c r="B1853" s="102"/>
      <c r="C1853" s="102"/>
      <c r="D1853" s="102"/>
      <c r="E1853" s="102"/>
      <c r="F1853" s="102"/>
      <c r="G1853" s="102"/>
      <c r="AH1853" s="324"/>
      <c r="AI1853" s="324"/>
      <c r="AP1853" s="324"/>
      <c r="AQ1853" s="324"/>
      <c r="BD1853" s="324"/>
      <c r="BE1853" s="324"/>
      <c r="BF1853" s="324"/>
      <c r="BG1853" s="324"/>
      <c r="BH1853" s="324"/>
      <c r="BI1853" s="324"/>
      <c r="BJ1853" s="324"/>
      <c r="BK1853" s="324"/>
      <c r="BL1853" s="324"/>
      <c r="BM1853" s="324"/>
      <c r="BN1853" s="324"/>
      <c r="BO1853" s="324"/>
      <c r="BW1853" s="325"/>
      <c r="BX1853" s="325"/>
      <c r="BY1853" s="325"/>
      <c r="BZ1853" s="325"/>
      <c r="CA1853" s="325"/>
      <c r="CB1853" s="325"/>
      <c r="CC1853" s="325"/>
      <c r="CD1853" s="325"/>
      <c r="CE1853" s="325"/>
      <c r="CF1853" s="325"/>
      <c r="CG1853" s="325"/>
      <c r="CH1853" s="325"/>
    </row>
    <row r="1854" spans="1:86" s="323" customFormat="1" x14ac:dyDescent="0.25">
      <c r="A1854" s="102"/>
      <c r="B1854" s="102"/>
      <c r="C1854" s="102"/>
      <c r="D1854" s="102"/>
      <c r="E1854" s="102"/>
      <c r="F1854" s="102"/>
      <c r="G1854" s="102"/>
      <c r="AH1854" s="324"/>
      <c r="AI1854" s="324"/>
      <c r="AP1854" s="324"/>
      <c r="AQ1854" s="324"/>
      <c r="BD1854" s="324"/>
      <c r="BE1854" s="324"/>
      <c r="BF1854" s="324"/>
      <c r="BG1854" s="324"/>
      <c r="BH1854" s="324"/>
      <c r="BI1854" s="324"/>
      <c r="BJ1854" s="324"/>
      <c r="BK1854" s="324"/>
      <c r="BL1854" s="324"/>
      <c r="BM1854" s="324"/>
      <c r="BN1854" s="324"/>
      <c r="BO1854" s="324"/>
      <c r="BW1854" s="325"/>
      <c r="BX1854" s="325"/>
      <c r="BY1854" s="325"/>
      <c r="BZ1854" s="325"/>
      <c r="CA1854" s="325"/>
      <c r="CB1854" s="325"/>
      <c r="CC1854" s="325"/>
      <c r="CD1854" s="325"/>
      <c r="CE1854" s="325"/>
      <c r="CF1854" s="325"/>
      <c r="CG1854" s="325"/>
      <c r="CH1854" s="325"/>
    </row>
    <row r="1855" spans="1:86" s="323" customFormat="1" x14ac:dyDescent="0.25">
      <c r="A1855" s="102"/>
      <c r="B1855" s="102"/>
      <c r="C1855" s="102"/>
      <c r="D1855" s="102"/>
      <c r="E1855" s="102"/>
      <c r="F1855" s="102"/>
      <c r="G1855" s="102"/>
      <c r="AH1855" s="324"/>
      <c r="AI1855" s="324"/>
      <c r="AP1855" s="324"/>
      <c r="AQ1855" s="324"/>
      <c r="BD1855" s="324"/>
      <c r="BE1855" s="324"/>
      <c r="BF1855" s="324"/>
      <c r="BG1855" s="324"/>
      <c r="BH1855" s="324"/>
      <c r="BI1855" s="324"/>
      <c r="BJ1855" s="324"/>
      <c r="BK1855" s="324"/>
      <c r="BL1855" s="324"/>
      <c r="BM1855" s="324"/>
      <c r="BN1855" s="324"/>
      <c r="BO1855" s="324"/>
      <c r="BW1855" s="325"/>
      <c r="BX1855" s="325"/>
      <c r="BY1855" s="325"/>
      <c r="BZ1855" s="325"/>
      <c r="CA1855" s="325"/>
      <c r="CB1855" s="325"/>
      <c r="CC1855" s="325"/>
      <c r="CD1855" s="325"/>
      <c r="CE1855" s="325"/>
      <c r="CF1855" s="325"/>
      <c r="CG1855" s="325"/>
      <c r="CH1855" s="325"/>
    </row>
    <row r="1856" spans="1:86" s="323" customFormat="1" x14ac:dyDescent="0.25">
      <c r="A1856" s="102"/>
      <c r="B1856" s="102"/>
      <c r="C1856" s="102"/>
      <c r="D1856" s="102"/>
      <c r="E1856" s="102"/>
      <c r="F1856" s="102"/>
      <c r="G1856" s="102"/>
      <c r="AH1856" s="324"/>
      <c r="AI1856" s="324"/>
      <c r="AP1856" s="324"/>
      <c r="AQ1856" s="324"/>
      <c r="BD1856" s="324"/>
      <c r="BE1856" s="324"/>
      <c r="BF1856" s="324"/>
      <c r="BG1856" s="324"/>
      <c r="BH1856" s="324"/>
      <c r="BI1856" s="324"/>
      <c r="BJ1856" s="324"/>
      <c r="BK1856" s="324"/>
      <c r="BL1856" s="324"/>
      <c r="BM1856" s="324"/>
      <c r="BN1856" s="324"/>
      <c r="BO1856" s="324"/>
      <c r="BW1856" s="325"/>
      <c r="BX1856" s="325"/>
      <c r="BY1856" s="325"/>
      <c r="BZ1856" s="325"/>
      <c r="CA1856" s="325"/>
      <c r="CB1856" s="325"/>
      <c r="CC1856" s="325"/>
      <c r="CD1856" s="325"/>
      <c r="CE1856" s="325"/>
      <c r="CF1856" s="325"/>
      <c r="CG1856" s="325"/>
      <c r="CH1856" s="325"/>
    </row>
    <row r="1857" spans="1:86" s="323" customFormat="1" x14ac:dyDescent="0.25">
      <c r="A1857" s="102"/>
      <c r="B1857" s="102"/>
      <c r="C1857" s="102"/>
      <c r="D1857" s="102"/>
      <c r="E1857" s="102"/>
      <c r="F1857" s="102"/>
      <c r="G1857" s="102"/>
      <c r="AH1857" s="324"/>
      <c r="AI1857" s="324"/>
      <c r="AP1857" s="324"/>
      <c r="AQ1857" s="324"/>
      <c r="BD1857" s="324"/>
      <c r="BE1857" s="324"/>
      <c r="BF1857" s="324"/>
      <c r="BG1857" s="324"/>
      <c r="BH1857" s="324"/>
      <c r="BI1857" s="324"/>
      <c r="BJ1857" s="324"/>
      <c r="BK1857" s="324"/>
      <c r="BL1857" s="324"/>
      <c r="BM1857" s="324"/>
      <c r="BN1857" s="324"/>
      <c r="BO1857" s="324"/>
      <c r="BW1857" s="325"/>
      <c r="BX1857" s="325"/>
      <c r="BY1857" s="325"/>
      <c r="BZ1857" s="325"/>
      <c r="CA1857" s="325"/>
      <c r="CB1857" s="325"/>
      <c r="CC1857" s="325"/>
      <c r="CD1857" s="325"/>
      <c r="CE1857" s="325"/>
      <c r="CF1857" s="325"/>
      <c r="CG1857" s="325"/>
      <c r="CH1857" s="325"/>
    </row>
    <row r="1858" spans="1:86" s="323" customFormat="1" x14ac:dyDescent="0.25">
      <c r="A1858" s="102"/>
      <c r="B1858" s="102"/>
      <c r="C1858" s="102"/>
      <c r="D1858" s="102"/>
      <c r="E1858" s="102"/>
      <c r="F1858" s="102"/>
      <c r="G1858" s="102"/>
      <c r="AH1858" s="324"/>
      <c r="AI1858" s="324"/>
      <c r="AP1858" s="324"/>
      <c r="AQ1858" s="324"/>
      <c r="BD1858" s="324"/>
      <c r="BE1858" s="324"/>
      <c r="BF1858" s="324"/>
      <c r="BG1858" s="324"/>
      <c r="BH1858" s="324"/>
      <c r="BI1858" s="324"/>
      <c r="BJ1858" s="324"/>
      <c r="BK1858" s="324"/>
      <c r="BL1858" s="324"/>
      <c r="BM1858" s="324"/>
      <c r="BN1858" s="324"/>
      <c r="BO1858" s="324"/>
      <c r="BW1858" s="325"/>
      <c r="BX1858" s="325"/>
      <c r="BY1858" s="325"/>
      <c r="BZ1858" s="325"/>
      <c r="CA1858" s="325"/>
      <c r="CB1858" s="325"/>
      <c r="CC1858" s="325"/>
      <c r="CD1858" s="325"/>
      <c r="CE1858" s="325"/>
      <c r="CF1858" s="325"/>
      <c r="CG1858" s="325"/>
      <c r="CH1858" s="325"/>
    </row>
    <row r="1859" spans="1:86" s="323" customFormat="1" x14ac:dyDescent="0.25">
      <c r="A1859" s="102"/>
      <c r="B1859" s="102"/>
      <c r="C1859" s="102"/>
      <c r="D1859" s="102"/>
      <c r="E1859" s="102"/>
      <c r="F1859" s="102"/>
      <c r="G1859" s="102"/>
      <c r="AH1859" s="324"/>
      <c r="AI1859" s="324"/>
      <c r="AP1859" s="324"/>
      <c r="AQ1859" s="324"/>
      <c r="BD1859" s="324"/>
      <c r="BE1859" s="324"/>
      <c r="BF1859" s="324"/>
      <c r="BG1859" s="324"/>
      <c r="BH1859" s="324"/>
      <c r="BI1859" s="324"/>
      <c r="BJ1859" s="324"/>
      <c r="BK1859" s="324"/>
      <c r="BL1859" s="324"/>
      <c r="BM1859" s="324"/>
      <c r="BN1859" s="324"/>
      <c r="BO1859" s="324"/>
      <c r="BW1859" s="325"/>
      <c r="BX1859" s="325"/>
      <c r="BY1859" s="325"/>
      <c r="BZ1859" s="325"/>
      <c r="CA1859" s="325"/>
      <c r="CB1859" s="325"/>
      <c r="CC1859" s="325"/>
      <c r="CD1859" s="325"/>
      <c r="CE1859" s="325"/>
      <c r="CF1859" s="325"/>
      <c r="CG1859" s="325"/>
      <c r="CH1859" s="325"/>
    </row>
    <row r="1860" spans="1:86" s="323" customFormat="1" x14ac:dyDescent="0.25">
      <c r="A1860" s="102"/>
      <c r="B1860" s="102"/>
      <c r="C1860" s="102"/>
      <c r="D1860" s="102"/>
      <c r="E1860" s="102"/>
      <c r="F1860" s="102"/>
      <c r="G1860" s="102"/>
      <c r="AH1860" s="324"/>
      <c r="AI1860" s="324"/>
      <c r="AP1860" s="324"/>
      <c r="AQ1860" s="324"/>
      <c r="BD1860" s="324"/>
      <c r="BE1860" s="324"/>
      <c r="BF1860" s="324"/>
      <c r="BG1860" s="324"/>
      <c r="BH1860" s="324"/>
      <c r="BI1860" s="324"/>
      <c r="BJ1860" s="324"/>
      <c r="BK1860" s="324"/>
      <c r="BL1860" s="324"/>
      <c r="BM1860" s="324"/>
      <c r="BN1860" s="324"/>
      <c r="BO1860" s="324"/>
      <c r="BW1860" s="325"/>
      <c r="BX1860" s="325"/>
      <c r="BY1860" s="325"/>
      <c r="BZ1860" s="325"/>
      <c r="CA1860" s="325"/>
      <c r="CB1860" s="325"/>
      <c r="CC1860" s="325"/>
      <c r="CD1860" s="325"/>
      <c r="CE1860" s="325"/>
      <c r="CF1860" s="325"/>
      <c r="CG1860" s="325"/>
      <c r="CH1860" s="325"/>
    </row>
    <row r="1861" spans="1:86" s="323" customFormat="1" x14ac:dyDescent="0.25">
      <c r="A1861" s="102"/>
      <c r="B1861" s="102"/>
      <c r="C1861" s="102"/>
      <c r="D1861" s="102"/>
      <c r="E1861" s="102"/>
      <c r="F1861" s="102"/>
      <c r="G1861" s="102"/>
      <c r="AH1861" s="324"/>
      <c r="AI1861" s="324"/>
      <c r="AP1861" s="324"/>
      <c r="AQ1861" s="324"/>
      <c r="BD1861" s="324"/>
      <c r="BE1861" s="324"/>
      <c r="BF1861" s="324"/>
      <c r="BG1861" s="324"/>
      <c r="BH1861" s="324"/>
      <c r="BI1861" s="324"/>
      <c r="BJ1861" s="324"/>
      <c r="BK1861" s="324"/>
      <c r="BL1861" s="324"/>
      <c r="BM1861" s="324"/>
      <c r="BN1861" s="324"/>
      <c r="BO1861" s="324"/>
      <c r="BW1861" s="325"/>
      <c r="BX1861" s="325"/>
      <c r="BY1861" s="325"/>
      <c r="BZ1861" s="325"/>
      <c r="CA1861" s="325"/>
      <c r="CB1861" s="325"/>
      <c r="CC1861" s="325"/>
      <c r="CD1861" s="325"/>
      <c r="CE1861" s="325"/>
      <c r="CF1861" s="325"/>
      <c r="CG1861" s="325"/>
      <c r="CH1861" s="325"/>
    </row>
    <row r="1862" spans="1:86" s="323" customFormat="1" x14ac:dyDescent="0.25">
      <c r="A1862" s="102"/>
      <c r="B1862" s="102"/>
      <c r="C1862" s="102"/>
      <c r="D1862" s="102"/>
      <c r="E1862" s="102"/>
      <c r="F1862" s="102"/>
      <c r="G1862" s="102"/>
      <c r="AH1862" s="324"/>
      <c r="AI1862" s="324"/>
      <c r="AP1862" s="324"/>
      <c r="AQ1862" s="324"/>
      <c r="BD1862" s="324"/>
      <c r="BE1862" s="324"/>
      <c r="BF1862" s="324"/>
      <c r="BG1862" s="324"/>
      <c r="BH1862" s="324"/>
      <c r="BI1862" s="324"/>
      <c r="BJ1862" s="324"/>
      <c r="BK1862" s="324"/>
      <c r="BL1862" s="324"/>
      <c r="BM1862" s="324"/>
      <c r="BN1862" s="324"/>
      <c r="BO1862" s="324"/>
      <c r="BW1862" s="325"/>
      <c r="BX1862" s="325"/>
      <c r="BY1862" s="325"/>
      <c r="BZ1862" s="325"/>
      <c r="CA1862" s="325"/>
      <c r="CB1862" s="325"/>
      <c r="CC1862" s="325"/>
      <c r="CD1862" s="325"/>
      <c r="CE1862" s="325"/>
      <c r="CF1862" s="325"/>
      <c r="CG1862" s="325"/>
      <c r="CH1862" s="325"/>
    </row>
    <row r="1863" spans="1:86" s="323" customFormat="1" x14ac:dyDescent="0.25">
      <c r="A1863" s="102"/>
      <c r="B1863" s="102"/>
      <c r="C1863" s="102"/>
      <c r="D1863" s="102"/>
      <c r="E1863" s="102"/>
      <c r="F1863" s="102"/>
      <c r="G1863" s="102"/>
      <c r="AH1863" s="324"/>
      <c r="AI1863" s="324"/>
      <c r="AP1863" s="324"/>
      <c r="AQ1863" s="324"/>
      <c r="BD1863" s="324"/>
      <c r="BE1863" s="324"/>
      <c r="BF1863" s="324"/>
      <c r="BG1863" s="324"/>
      <c r="BH1863" s="324"/>
      <c r="BI1863" s="324"/>
      <c r="BJ1863" s="324"/>
      <c r="BK1863" s="324"/>
      <c r="BL1863" s="324"/>
      <c r="BM1863" s="324"/>
      <c r="BN1863" s="324"/>
      <c r="BO1863" s="324"/>
      <c r="BW1863" s="325"/>
      <c r="BX1863" s="325"/>
      <c r="BY1863" s="325"/>
      <c r="BZ1863" s="325"/>
      <c r="CA1863" s="325"/>
      <c r="CB1863" s="325"/>
      <c r="CC1863" s="325"/>
      <c r="CD1863" s="325"/>
      <c r="CE1863" s="325"/>
      <c r="CF1863" s="325"/>
      <c r="CG1863" s="325"/>
      <c r="CH1863" s="325"/>
    </row>
    <row r="1864" spans="1:86" s="323" customFormat="1" x14ac:dyDescent="0.25">
      <c r="A1864" s="102"/>
      <c r="B1864" s="102"/>
      <c r="C1864" s="102"/>
      <c r="D1864" s="102"/>
      <c r="E1864" s="102"/>
      <c r="F1864" s="102"/>
      <c r="G1864" s="102"/>
      <c r="AH1864" s="324"/>
      <c r="AI1864" s="324"/>
      <c r="AP1864" s="324"/>
      <c r="AQ1864" s="324"/>
      <c r="BD1864" s="324"/>
      <c r="BE1864" s="324"/>
      <c r="BF1864" s="324"/>
      <c r="BG1864" s="324"/>
      <c r="BH1864" s="324"/>
      <c r="BI1864" s="324"/>
      <c r="BJ1864" s="324"/>
      <c r="BK1864" s="324"/>
      <c r="BL1864" s="324"/>
      <c r="BM1864" s="324"/>
      <c r="BN1864" s="324"/>
      <c r="BO1864" s="324"/>
      <c r="BW1864" s="325"/>
      <c r="BX1864" s="325"/>
      <c r="BY1864" s="325"/>
      <c r="BZ1864" s="325"/>
      <c r="CA1864" s="325"/>
      <c r="CB1864" s="325"/>
      <c r="CC1864" s="325"/>
      <c r="CD1864" s="325"/>
      <c r="CE1864" s="325"/>
      <c r="CF1864" s="325"/>
      <c r="CG1864" s="325"/>
      <c r="CH1864" s="325"/>
    </row>
    <row r="1865" spans="1:86" s="323" customFormat="1" x14ac:dyDescent="0.25">
      <c r="A1865" s="102"/>
      <c r="B1865" s="102"/>
      <c r="C1865" s="102"/>
      <c r="D1865" s="102"/>
      <c r="E1865" s="102"/>
      <c r="F1865" s="102"/>
      <c r="G1865" s="102"/>
      <c r="AH1865" s="324"/>
      <c r="AI1865" s="324"/>
      <c r="AP1865" s="324"/>
      <c r="AQ1865" s="324"/>
      <c r="BD1865" s="324"/>
      <c r="BE1865" s="324"/>
      <c r="BF1865" s="324"/>
      <c r="BG1865" s="324"/>
      <c r="BH1865" s="324"/>
      <c r="BI1865" s="324"/>
      <c r="BJ1865" s="324"/>
      <c r="BK1865" s="324"/>
      <c r="BL1865" s="324"/>
      <c r="BM1865" s="324"/>
      <c r="BN1865" s="324"/>
      <c r="BO1865" s="324"/>
      <c r="BW1865" s="325"/>
      <c r="BX1865" s="325"/>
      <c r="BY1865" s="325"/>
      <c r="BZ1865" s="325"/>
      <c r="CA1865" s="325"/>
      <c r="CB1865" s="325"/>
      <c r="CC1865" s="325"/>
      <c r="CD1865" s="325"/>
      <c r="CE1865" s="325"/>
      <c r="CF1865" s="325"/>
      <c r="CG1865" s="325"/>
      <c r="CH1865" s="325"/>
    </row>
    <row r="1866" spans="1:86" s="323" customFormat="1" x14ac:dyDescent="0.25">
      <c r="A1866" s="102"/>
      <c r="B1866" s="102"/>
      <c r="C1866" s="102"/>
      <c r="D1866" s="102"/>
      <c r="E1866" s="102"/>
      <c r="F1866" s="102"/>
      <c r="G1866" s="102"/>
      <c r="AH1866" s="324"/>
      <c r="AI1866" s="324"/>
      <c r="AP1866" s="324"/>
      <c r="AQ1866" s="324"/>
      <c r="BD1866" s="324"/>
      <c r="BE1866" s="324"/>
      <c r="BF1866" s="324"/>
      <c r="BG1866" s="324"/>
      <c r="BH1866" s="324"/>
      <c r="BI1866" s="324"/>
      <c r="BJ1866" s="324"/>
      <c r="BK1866" s="324"/>
      <c r="BL1866" s="324"/>
      <c r="BM1866" s="324"/>
      <c r="BN1866" s="324"/>
      <c r="BO1866" s="324"/>
      <c r="BW1866" s="325"/>
      <c r="BX1866" s="325"/>
      <c r="BY1866" s="325"/>
      <c r="BZ1866" s="325"/>
      <c r="CA1866" s="325"/>
      <c r="CB1866" s="325"/>
      <c r="CC1866" s="325"/>
      <c r="CD1866" s="325"/>
      <c r="CE1866" s="325"/>
      <c r="CF1866" s="325"/>
      <c r="CG1866" s="325"/>
      <c r="CH1866" s="325"/>
    </row>
    <row r="1867" spans="1:86" s="323" customFormat="1" x14ac:dyDescent="0.25">
      <c r="A1867" s="102"/>
      <c r="B1867" s="102"/>
      <c r="C1867" s="102"/>
      <c r="D1867" s="102"/>
      <c r="E1867" s="102"/>
      <c r="F1867" s="102"/>
      <c r="G1867" s="102"/>
      <c r="AH1867" s="324"/>
      <c r="AI1867" s="324"/>
      <c r="AP1867" s="324"/>
      <c r="AQ1867" s="324"/>
      <c r="BD1867" s="324"/>
      <c r="BE1867" s="324"/>
      <c r="BF1867" s="324"/>
      <c r="BG1867" s="324"/>
      <c r="BH1867" s="324"/>
      <c r="BI1867" s="324"/>
      <c r="BJ1867" s="324"/>
      <c r="BK1867" s="324"/>
      <c r="BL1867" s="324"/>
      <c r="BM1867" s="324"/>
      <c r="BN1867" s="324"/>
      <c r="BO1867" s="324"/>
      <c r="BW1867" s="325"/>
      <c r="BX1867" s="325"/>
      <c r="BY1867" s="325"/>
      <c r="BZ1867" s="325"/>
      <c r="CA1867" s="325"/>
      <c r="CB1867" s="325"/>
      <c r="CC1867" s="325"/>
      <c r="CD1867" s="325"/>
      <c r="CE1867" s="325"/>
      <c r="CF1867" s="325"/>
      <c r="CG1867" s="325"/>
      <c r="CH1867" s="325"/>
    </row>
    <row r="1868" spans="1:86" s="323" customFormat="1" x14ac:dyDescent="0.25">
      <c r="A1868" s="102"/>
      <c r="B1868" s="102"/>
      <c r="C1868" s="102"/>
      <c r="D1868" s="102"/>
      <c r="E1868" s="102"/>
      <c r="F1868" s="102"/>
      <c r="G1868" s="102"/>
      <c r="AH1868" s="324"/>
      <c r="AI1868" s="324"/>
      <c r="AP1868" s="324"/>
      <c r="AQ1868" s="324"/>
      <c r="BD1868" s="324"/>
      <c r="BE1868" s="324"/>
      <c r="BF1868" s="324"/>
      <c r="BG1868" s="324"/>
      <c r="BH1868" s="324"/>
      <c r="BI1868" s="324"/>
      <c r="BJ1868" s="324"/>
      <c r="BK1868" s="324"/>
      <c r="BL1868" s="324"/>
      <c r="BM1868" s="324"/>
      <c r="BN1868" s="324"/>
      <c r="BO1868" s="324"/>
      <c r="BW1868" s="325"/>
      <c r="BX1868" s="325"/>
      <c r="BY1868" s="325"/>
      <c r="BZ1868" s="325"/>
      <c r="CA1868" s="325"/>
      <c r="CB1868" s="325"/>
      <c r="CC1868" s="325"/>
      <c r="CD1868" s="325"/>
      <c r="CE1868" s="325"/>
      <c r="CF1868" s="325"/>
      <c r="CG1868" s="325"/>
      <c r="CH1868" s="325"/>
    </row>
    <row r="1869" spans="1:86" s="323" customFormat="1" x14ac:dyDescent="0.25">
      <c r="A1869" s="102"/>
      <c r="B1869" s="102"/>
      <c r="C1869" s="102"/>
      <c r="D1869" s="102"/>
      <c r="E1869" s="102"/>
      <c r="F1869" s="102"/>
      <c r="G1869" s="102"/>
      <c r="AH1869" s="324"/>
      <c r="AI1869" s="324"/>
      <c r="AP1869" s="324"/>
      <c r="AQ1869" s="324"/>
      <c r="BD1869" s="324"/>
      <c r="BE1869" s="324"/>
      <c r="BF1869" s="324"/>
      <c r="BG1869" s="324"/>
      <c r="BH1869" s="324"/>
      <c r="BI1869" s="324"/>
      <c r="BJ1869" s="324"/>
      <c r="BK1869" s="324"/>
      <c r="BL1869" s="324"/>
      <c r="BM1869" s="324"/>
      <c r="BN1869" s="324"/>
      <c r="BO1869" s="324"/>
      <c r="BW1869" s="325"/>
      <c r="BX1869" s="325"/>
      <c r="BY1869" s="325"/>
      <c r="BZ1869" s="325"/>
      <c r="CA1869" s="325"/>
      <c r="CB1869" s="325"/>
      <c r="CC1869" s="325"/>
      <c r="CD1869" s="325"/>
      <c r="CE1869" s="325"/>
      <c r="CF1869" s="325"/>
      <c r="CG1869" s="325"/>
      <c r="CH1869" s="325"/>
    </row>
    <row r="1870" spans="1:86" s="323" customFormat="1" x14ac:dyDescent="0.25">
      <c r="A1870" s="102"/>
      <c r="B1870" s="102"/>
      <c r="C1870" s="102"/>
      <c r="D1870" s="102"/>
      <c r="E1870" s="102"/>
      <c r="F1870" s="102"/>
      <c r="G1870" s="102"/>
      <c r="AH1870" s="324"/>
      <c r="AI1870" s="324"/>
      <c r="AP1870" s="324"/>
      <c r="AQ1870" s="324"/>
      <c r="BD1870" s="324"/>
      <c r="BE1870" s="324"/>
      <c r="BF1870" s="324"/>
      <c r="BG1870" s="324"/>
      <c r="BH1870" s="324"/>
      <c r="BI1870" s="324"/>
      <c r="BJ1870" s="324"/>
      <c r="BK1870" s="324"/>
      <c r="BL1870" s="324"/>
      <c r="BM1870" s="324"/>
      <c r="BN1870" s="324"/>
      <c r="BO1870" s="324"/>
      <c r="BW1870" s="325"/>
      <c r="BX1870" s="325"/>
      <c r="BY1870" s="325"/>
      <c r="BZ1870" s="325"/>
      <c r="CA1870" s="325"/>
      <c r="CB1870" s="325"/>
      <c r="CC1870" s="325"/>
      <c r="CD1870" s="325"/>
      <c r="CE1870" s="325"/>
      <c r="CF1870" s="325"/>
      <c r="CG1870" s="325"/>
      <c r="CH1870" s="325"/>
    </row>
    <row r="1871" spans="1:86" s="323" customFormat="1" x14ac:dyDescent="0.25">
      <c r="A1871" s="102"/>
      <c r="B1871" s="102"/>
      <c r="C1871" s="102"/>
      <c r="D1871" s="102"/>
      <c r="E1871" s="102"/>
      <c r="F1871" s="102"/>
      <c r="G1871" s="102"/>
      <c r="AH1871" s="324"/>
      <c r="AI1871" s="324"/>
      <c r="AP1871" s="324"/>
      <c r="AQ1871" s="324"/>
      <c r="BD1871" s="324"/>
      <c r="BE1871" s="324"/>
      <c r="BF1871" s="324"/>
      <c r="BG1871" s="324"/>
      <c r="BH1871" s="324"/>
      <c r="BI1871" s="324"/>
      <c r="BJ1871" s="324"/>
      <c r="BK1871" s="324"/>
      <c r="BL1871" s="324"/>
      <c r="BM1871" s="324"/>
      <c r="BN1871" s="324"/>
      <c r="BO1871" s="324"/>
      <c r="BW1871" s="325"/>
      <c r="BX1871" s="325"/>
      <c r="BY1871" s="325"/>
      <c r="BZ1871" s="325"/>
      <c r="CA1871" s="325"/>
      <c r="CB1871" s="325"/>
      <c r="CC1871" s="325"/>
      <c r="CD1871" s="325"/>
      <c r="CE1871" s="325"/>
      <c r="CF1871" s="325"/>
      <c r="CG1871" s="325"/>
      <c r="CH1871" s="325"/>
    </row>
    <row r="1872" spans="1:86" s="323" customFormat="1" x14ac:dyDescent="0.25">
      <c r="A1872" s="102"/>
      <c r="B1872" s="102"/>
      <c r="C1872" s="102"/>
      <c r="D1872" s="102"/>
      <c r="E1872" s="102"/>
      <c r="F1872" s="102"/>
      <c r="G1872" s="102"/>
      <c r="AH1872" s="324"/>
      <c r="AI1872" s="324"/>
      <c r="AP1872" s="324"/>
      <c r="AQ1872" s="324"/>
      <c r="BD1872" s="324"/>
      <c r="BE1872" s="324"/>
      <c r="BF1872" s="324"/>
      <c r="BG1872" s="324"/>
      <c r="BH1872" s="324"/>
      <c r="BI1872" s="324"/>
      <c r="BJ1872" s="324"/>
      <c r="BK1872" s="324"/>
      <c r="BL1872" s="324"/>
      <c r="BM1872" s="324"/>
      <c r="BN1872" s="324"/>
      <c r="BO1872" s="324"/>
      <c r="BW1872" s="325"/>
      <c r="BX1872" s="325"/>
      <c r="BY1872" s="325"/>
      <c r="BZ1872" s="325"/>
      <c r="CA1872" s="325"/>
      <c r="CB1872" s="325"/>
      <c r="CC1872" s="325"/>
      <c r="CD1872" s="325"/>
      <c r="CE1872" s="325"/>
      <c r="CF1872" s="325"/>
      <c r="CG1872" s="325"/>
      <c r="CH1872" s="325"/>
    </row>
    <row r="1873" spans="1:86" s="323" customFormat="1" x14ac:dyDescent="0.25">
      <c r="A1873" s="102"/>
      <c r="B1873" s="102"/>
      <c r="C1873" s="102"/>
      <c r="D1873" s="102"/>
      <c r="E1873" s="102"/>
      <c r="F1873" s="102"/>
      <c r="G1873" s="102"/>
      <c r="AH1873" s="324"/>
      <c r="AI1873" s="324"/>
      <c r="AP1873" s="324"/>
      <c r="AQ1873" s="324"/>
      <c r="BD1873" s="324"/>
      <c r="BE1873" s="324"/>
      <c r="BF1873" s="324"/>
      <c r="BG1873" s="324"/>
      <c r="BH1873" s="324"/>
      <c r="BI1873" s="324"/>
      <c r="BJ1873" s="324"/>
      <c r="BK1873" s="324"/>
      <c r="BL1873" s="324"/>
      <c r="BM1873" s="324"/>
      <c r="BN1873" s="324"/>
      <c r="BO1873" s="324"/>
      <c r="BW1873" s="325"/>
      <c r="BX1873" s="325"/>
      <c r="BY1873" s="325"/>
      <c r="BZ1873" s="325"/>
      <c r="CA1873" s="325"/>
      <c r="CB1873" s="325"/>
      <c r="CC1873" s="325"/>
      <c r="CD1873" s="325"/>
      <c r="CE1873" s="325"/>
      <c r="CF1873" s="325"/>
      <c r="CG1873" s="325"/>
      <c r="CH1873" s="325"/>
    </row>
    <row r="1874" spans="1:86" s="323" customFormat="1" x14ac:dyDescent="0.25">
      <c r="A1874" s="102"/>
      <c r="B1874" s="102"/>
      <c r="C1874" s="102"/>
      <c r="D1874" s="102"/>
      <c r="E1874" s="102"/>
      <c r="F1874" s="102"/>
      <c r="G1874" s="102"/>
      <c r="AH1874" s="324"/>
      <c r="AI1874" s="324"/>
      <c r="AP1874" s="324"/>
      <c r="AQ1874" s="324"/>
      <c r="BD1874" s="324"/>
      <c r="BE1874" s="324"/>
      <c r="BF1874" s="324"/>
      <c r="BG1874" s="324"/>
      <c r="BH1874" s="324"/>
      <c r="BI1874" s="324"/>
      <c r="BJ1874" s="324"/>
      <c r="BK1874" s="324"/>
      <c r="BL1874" s="324"/>
      <c r="BM1874" s="324"/>
      <c r="BN1874" s="324"/>
      <c r="BO1874" s="324"/>
      <c r="BW1874" s="325"/>
      <c r="BX1874" s="325"/>
      <c r="BY1874" s="325"/>
      <c r="BZ1874" s="325"/>
      <c r="CA1874" s="325"/>
      <c r="CB1874" s="325"/>
      <c r="CC1874" s="325"/>
      <c r="CD1874" s="325"/>
      <c r="CE1874" s="325"/>
      <c r="CF1874" s="325"/>
      <c r="CG1874" s="325"/>
      <c r="CH1874" s="325"/>
    </row>
    <row r="1875" spans="1:86" s="323" customFormat="1" x14ac:dyDescent="0.25">
      <c r="A1875" s="102"/>
      <c r="B1875" s="102"/>
      <c r="C1875" s="102"/>
      <c r="D1875" s="102"/>
      <c r="E1875" s="102"/>
      <c r="F1875" s="102"/>
      <c r="G1875" s="102"/>
      <c r="AH1875" s="324"/>
      <c r="AI1875" s="324"/>
      <c r="AP1875" s="324"/>
      <c r="AQ1875" s="324"/>
      <c r="BD1875" s="324"/>
      <c r="BE1875" s="324"/>
      <c r="BF1875" s="324"/>
      <c r="BG1875" s="324"/>
      <c r="BH1875" s="324"/>
      <c r="BI1875" s="324"/>
      <c r="BJ1875" s="324"/>
      <c r="BK1875" s="324"/>
      <c r="BL1875" s="324"/>
      <c r="BM1875" s="324"/>
      <c r="BN1875" s="324"/>
      <c r="BO1875" s="324"/>
      <c r="BW1875" s="325"/>
      <c r="BX1875" s="325"/>
      <c r="BY1875" s="325"/>
      <c r="BZ1875" s="325"/>
      <c r="CA1875" s="325"/>
      <c r="CB1875" s="325"/>
      <c r="CC1875" s="325"/>
      <c r="CD1875" s="325"/>
      <c r="CE1875" s="325"/>
      <c r="CF1875" s="325"/>
      <c r="CG1875" s="325"/>
      <c r="CH1875" s="325"/>
    </row>
    <row r="1876" spans="1:86" s="323" customFormat="1" x14ac:dyDescent="0.25">
      <c r="A1876" s="102"/>
      <c r="B1876" s="102"/>
      <c r="C1876" s="102"/>
      <c r="D1876" s="102"/>
      <c r="E1876" s="102"/>
      <c r="F1876" s="102"/>
      <c r="G1876" s="102"/>
      <c r="AH1876" s="324"/>
      <c r="AI1876" s="324"/>
      <c r="AP1876" s="324"/>
      <c r="AQ1876" s="324"/>
      <c r="BD1876" s="324"/>
      <c r="BE1876" s="324"/>
      <c r="BF1876" s="324"/>
      <c r="BG1876" s="324"/>
      <c r="BH1876" s="324"/>
      <c r="BI1876" s="324"/>
      <c r="BJ1876" s="324"/>
      <c r="BK1876" s="324"/>
      <c r="BL1876" s="324"/>
      <c r="BM1876" s="324"/>
      <c r="BN1876" s="324"/>
      <c r="BO1876" s="324"/>
      <c r="BW1876" s="325"/>
      <c r="BX1876" s="325"/>
      <c r="BY1876" s="325"/>
      <c r="BZ1876" s="325"/>
      <c r="CA1876" s="325"/>
      <c r="CB1876" s="325"/>
      <c r="CC1876" s="325"/>
      <c r="CD1876" s="325"/>
      <c r="CE1876" s="325"/>
      <c r="CF1876" s="325"/>
      <c r="CG1876" s="325"/>
      <c r="CH1876" s="325"/>
    </row>
    <row r="1877" spans="1:86" s="323" customFormat="1" x14ac:dyDescent="0.25">
      <c r="A1877" s="102"/>
      <c r="B1877" s="102"/>
      <c r="C1877" s="102"/>
      <c r="D1877" s="102"/>
      <c r="E1877" s="102"/>
      <c r="F1877" s="102"/>
      <c r="G1877" s="102"/>
      <c r="AH1877" s="324"/>
      <c r="AI1877" s="324"/>
      <c r="AP1877" s="324"/>
      <c r="AQ1877" s="324"/>
      <c r="BD1877" s="324"/>
      <c r="BE1877" s="324"/>
      <c r="BF1877" s="324"/>
      <c r="BG1877" s="324"/>
      <c r="BH1877" s="324"/>
      <c r="BI1877" s="324"/>
      <c r="BJ1877" s="324"/>
      <c r="BK1877" s="324"/>
      <c r="BL1877" s="324"/>
      <c r="BM1877" s="324"/>
      <c r="BN1877" s="324"/>
      <c r="BO1877" s="324"/>
      <c r="BW1877" s="325"/>
      <c r="BX1877" s="325"/>
      <c r="BY1877" s="325"/>
      <c r="BZ1877" s="325"/>
      <c r="CA1877" s="325"/>
      <c r="CB1877" s="325"/>
      <c r="CC1877" s="325"/>
      <c r="CD1877" s="325"/>
      <c r="CE1877" s="325"/>
      <c r="CF1877" s="325"/>
      <c r="CG1877" s="325"/>
      <c r="CH1877" s="325"/>
    </row>
    <row r="1878" spans="1:86" s="323" customFormat="1" x14ac:dyDescent="0.25">
      <c r="A1878" s="102"/>
      <c r="B1878" s="102"/>
      <c r="C1878" s="102"/>
      <c r="D1878" s="102"/>
      <c r="E1878" s="102"/>
      <c r="F1878" s="102"/>
      <c r="G1878" s="102"/>
      <c r="AH1878" s="324"/>
      <c r="AI1878" s="324"/>
      <c r="AP1878" s="324"/>
      <c r="AQ1878" s="324"/>
      <c r="BD1878" s="324"/>
      <c r="BE1878" s="324"/>
      <c r="BF1878" s="324"/>
      <c r="BG1878" s="324"/>
      <c r="BH1878" s="324"/>
      <c r="BI1878" s="324"/>
      <c r="BJ1878" s="324"/>
      <c r="BK1878" s="324"/>
      <c r="BL1878" s="324"/>
      <c r="BM1878" s="324"/>
      <c r="BN1878" s="324"/>
      <c r="BO1878" s="324"/>
      <c r="BW1878" s="325"/>
      <c r="BX1878" s="325"/>
      <c r="BY1878" s="325"/>
      <c r="BZ1878" s="325"/>
      <c r="CA1878" s="325"/>
      <c r="CB1878" s="325"/>
      <c r="CC1878" s="325"/>
      <c r="CD1878" s="325"/>
      <c r="CE1878" s="325"/>
      <c r="CF1878" s="325"/>
      <c r="CG1878" s="325"/>
      <c r="CH1878" s="325"/>
    </row>
    <row r="1879" spans="1:86" s="323" customFormat="1" x14ac:dyDescent="0.25">
      <c r="A1879" s="102"/>
      <c r="B1879" s="102"/>
      <c r="C1879" s="102"/>
      <c r="D1879" s="102"/>
      <c r="E1879" s="102"/>
      <c r="F1879" s="102"/>
      <c r="G1879" s="102"/>
      <c r="AH1879" s="324"/>
      <c r="AI1879" s="324"/>
      <c r="AP1879" s="324"/>
      <c r="AQ1879" s="324"/>
      <c r="BD1879" s="324"/>
      <c r="BE1879" s="324"/>
      <c r="BF1879" s="324"/>
      <c r="BG1879" s="324"/>
      <c r="BH1879" s="324"/>
      <c r="BI1879" s="324"/>
      <c r="BJ1879" s="324"/>
      <c r="BK1879" s="324"/>
      <c r="BL1879" s="324"/>
      <c r="BM1879" s="324"/>
      <c r="BN1879" s="324"/>
      <c r="BO1879" s="324"/>
      <c r="BW1879" s="325"/>
      <c r="BX1879" s="325"/>
      <c r="BY1879" s="325"/>
      <c r="BZ1879" s="325"/>
      <c r="CA1879" s="325"/>
      <c r="CB1879" s="325"/>
      <c r="CC1879" s="325"/>
      <c r="CD1879" s="325"/>
      <c r="CE1879" s="325"/>
      <c r="CF1879" s="325"/>
      <c r="CG1879" s="325"/>
      <c r="CH1879" s="325"/>
    </row>
    <row r="1880" spans="1:86" s="323" customFormat="1" x14ac:dyDescent="0.25">
      <c r="A1880" s="102"/>
      <c r="B1880" s="102"/>
      <c r="C1880" s="102"/>
      <c r="D1880" s="102"/>
      <c r="E1880" s="102"/>
      <c r="F1880" s="102"/>
      <c r="G1880" s="102"/>
      <c r="AH1880" s="324"/>
      <c r="AI1880" s="324"/>
      <c r="AP1880" s="324"/>
      <c r="AQ1880" s="324"/>
      <c r="BD1880" s="324"/>
      <c r="BE1880" s="324"/>
      <c r="BF1880" s="324"/>
      <c r="BG1880" s="324"/>
      <c r="BH1880" s="324"/>
      <c r="BI1880" s="324"/>
      <c r="BJ1880" s="324"/>
      <c r="BK1880" s="324"/>
      <c r="BL1880" s="324"/>
      <c r="BM1880" s="324"/>
      <c r="BN1880" s="324"/>
      <c r="BO1880" s="324"/>
      <c r="BW1880" s="325"/>
      <c r="BX1880" s="325"/>
      <c r="BY1880" s="325"/>
      <c r="BZ1880" s="325"/>
      <c r="CA1880" s="325"/>
      <c r="CB1880" s="325"/>
      <c r="CC1880" s="325"/>
      <c r="CD1880" s="325"/>
      <c r="CE1880" s="325"/>
      <c r="CF1880" s="325"/>
      <c r="CG1880" s="325"/>
      <c r="CH1880" s="325"/>
    </row>
    <row r="1881" spans="1:86" s="323" customFormat="1" x14ac:dyDescent="0.25">
      <c r="A1881" s="102"/>
      <c r="B1881" s="102"/>
      <c r="C1881" s="102"/>
      <c r="D1881" s="102"/>
      <c r="E1881" s="102"/>
      <c r="F1881" s="102"/>
      <c r="G1881" s="102"/>
      <c r="AH1881" s="324"/>
      <c r="AI1881" s="324"/>
      <c r="AP1881" s="324"/>
      <c r="AQ1881" s="324"/>
      <c r="BD1881" s="324"/>
      <c r="BE1881" s="324"/>
      <c r="BF1881" s="324"/>
      <c r="BG1881" s="324"/>
      <c r="BH1881" s="324"/>
      <c r="BI1881" s="324"/>
      <c r="BJ1881" s="324"/>
      <c r="BK1881" s="324"/>
      <c r="BL1881" s="324"/>
      <c r="BM1881" s="324"/>
      <c r="BN1881" s="324"/>
      <c r="BO1881" s="324"/>
      <c r="BW1881" s="325"/>
      <c r="BX1881" s="325"/>
      <c r="BY1881" s="325"/>
      <c r="BZ1881" s="325"/>
      <c r="CA1881" s="325"/>
      <c r="CB1881" s="325"/>
      <c r="CC1881" s="325"/>
      <c r="CD1881" s="325"/>
      <c r="CE1881" s="325"/>
      <c r="CF1881" s="325"/>
      <c r="CG1881" s="325"/>
      <c r="CH1881" s="325"/>
    </row>
    <row r="1882" spans="1:86" s="323" customFormat="1" x14ac:dyDescent="0.25">
      <c r="A1882" s="102"/>
      <c r="B1882" s="102"/>
      <c r="C1882" s="102"/>
      <c r="D1882" s="102"/>
      <c r="E1882" s="102"/>
      <c r="F1882" s="102"/>
      <c r="G1882" s="102"/>
      <c r="AH1882" s="324"/>
      <c r="AI1882" s="324"/>
      <c r="AP1882" s="324"/>
      <c r="AQ1882" s="324"/>
      <c r="BD1882" s="324"/>
      <c r="BE1882" s="324"/>
      <c r="BF1882" s="324"/>
      <c r="BG1882" s="324"/>
      <c r="BH1882" s="324"/>
      <c r="BI1882" s="324"/>
      <c r="BJ1882" s="324"/>
      <c r="BK1882" s="324"/>
      <c r="BL1882" s="324"/>
      <c r="BM1882" s="324"/>
      <c r="BN1882" s="324"/>
      <c r="BO1882" s="324"/>
      <c r="BW1882" s="325"/>
      <c r="BX1882" s="325"/>
      <c r="BY1882" s="325"/>
      <c r="BZ1882" s="325"/>
      <c r="CA1882" s="325"/>
      <c r="CB1882" s="325"/>
      <c r="CC1882" s="325"/>
      <c r="CD1882" s="325"/>
      <c r="CE1882" s="325"/>
      <c r="CF1882" s="325"/>
      <c r="CG1882" s="325"/>
      <c r="CH1882" s="325"/>
    </row>
    <row r="1883" spans="1:86" s="323" customFormat="1" x14ac:dyDescent="0.25">
      <c r="A1883" s="102"/>
      <c r="B1883" s="102"/>
      <c r="C1883" s="102"/>
      <c r="D1883" s="102"/>
      <c r="E1883" s="102"/>
      <c r="F1883" s="102"/>
      <c r="G1883" s="102"/>
      <c r="AH1883" s="324"/>
      <c r="AI1883" s="324"/>
      <c r="AP1883" s="324"/>
      <c r="AQ1883" s="324"/>
      <c r="BD1883" s="324"/>
      <c r="BE1883" s="324"/>
      <c r="BF1883" s="324"/>
      <c r="BG1883" s="324"/>
      <c r="BH1883" s="324"/>
      <c r="BI1883" s="324"/>
      <c r="BJ1883" s="324"/>
      <c r="BK1883" s="324"/>
      <c r="BL1883" s="324"/>
      <c r="BM1883" s="324"/>
      <c r="BN1883" s="324"/>
      <c r="BO1883" s="324"/>
      <c r="BW1883" s="325"/>
      <c r="BX1883" s="325"/>
      <c r="BY1883" s="325"/>
      <c r="BZ1883" s="325"/>
      <c r="CA1883" s="325"/>
      <c r="CB1883" s="325"/>
      <c r="CC1883" s="325"/>
      <c r="CD1883" s="325"/>
      <c r="CE1883" s="325"/>
      <c r="CF1883" s="325"/>
      <c r="CG1883" s="325"/>
      <c r="CH1883" s="325"/>
    </row>
    <row r="1884" spans="1:86" s="323" customFormat="1" x14ac:dyDescent="0.25">
      <c r="A1884" s="102"/>
      <c r="B1884" s="102"/>
      <c r="C1884" s="102"/>
      <c r="D1884" s="102"/>
      <c r="E1884" s="102"/>
      <c r="F1884" s="102"/>
      <c r="G1884" s="102"/>
      <c r="AH1884" s="324"/>
      <c r="AI1884" s="324"/>
      <c r="AP1884" s="324"/>
      <c r="AQ1884" s="324"/>
      <c r="BD1884" s="324"/>
      <c r="BE1884" s="324"/>
      <c r="BF1884" s="324"/>
      <c r="BG1884" s="324"/>
      <c r="BH1884" s="324"/>
      <c r="BI1884" s="324"/>
      <c r="BJ1884" s="324"/>
      <c r="BK1884" s="324"/>
      <c r="BL1884" s="324"/>
      <c r="BM1884" s="324"/>
      <c r="BN1884" s="324"/>
      <c r="BO1884" s="324"/>
      <c r="BW1884" s="325"/>
      <c r="BX1884" s="325"/>
      <c r="BY1884" s="325"/>
      <c r="BZ1884" s="325"/>
      <c r="CA1884" s="325"/>
      <c r="CB1884" s="325"/>
      <c r="CC1884" s="325"/>
      <c r="CD1884" s="325"/>
      <c r="CE1884" s="325"/>
      <c r="CF1884" s="325"/>
      <c r="CG1884" s="325"/>
      <c r="CH1884" s="325"/>
    </row>
    <row r="1885" spans="1:86" s="323" customFormat="1" x14ac:dyDescent="0.25">
      <c r="A1885" s="102"/>
      <c r="B1885" s="102"/>
      <c r="C1885" s="102"/>
      <c r="D1885" s="102"/>
      <c r="E1885" s="102"/>
      <c r="F1885" s="102"/>
      <c r="G1885" s="102"/>
      <c r="AH1885" s="324"/>
      <c r="AI1885" s="324"/>
      <c r="AP1885" s="324"/>
      <c r="AQ1885" s="324"/>
      <c r="BD1885" s="324"/>
      <c r="BE1885" s="324"/>
      <c r="BF1885" s="324"/>
      <c r="BG1885" s="324"/>
      <c r="BH1885" s="324"/>
      <c r="BI1885" s="324"/>
      <c r="BJ1885" s="324"/>
      <c r="BK1885" s="324"/>
      <c r="BL1885" s="324"/>
      <c r="BM1885" s="324"/>
      <c r="BN1885" s="324"/>
      <c r="BO1885" s="324"/>
      <c r="BW1885" s="325"/>
      <c r="BX1885" s="325"/>
      <c r="BY1885" s="325"/>
      <c r="BZ1885" s="325"/>
      <c r="CA1885" s="325"/>
      <c r="CB1885" s="325"/>
      <c r="CC1885" s="325"/>
      <c r="CD1885" s="325"/>
      <c r="CE1885" s="325"/>
      <c r="CF1885" s="325"/>
      <c r="CG1885" s="325"/>
      <c r="CH1885" s="325"/>
    </row>
    <row r="1886" spans="1:86" s="323" customFormat="1" x14ac:dyDescent="0.25">
      <c r="A1886" s="102"/>
      <c r="B1886" s="102"/>
      <c r="C1886" s="102"/>
      <c r="D1886" s="102"/>
      <c r="E1886" s="102"/>
      <c r="F1886" s="102"/>
      <c r="G1886" s="102"/>
      <c r="AH1886" s="324"/>
      <c r="AI1886" s="324"/>
      <c r="AP1886" s="324"/>
      <c r="AQ1886" s="324"/>
      <c r="BD1886" s="324"/>
      <c r="BE1886" s="324"/>
      <c r="BF1886" s="324"/>
      <c r="BG1886" s="324"/>
      <c r="BH1886" s="324"/>
      <c r="BI1886" s="324"/>
      <c r="BJ1886" s="324"/>
      <c r="BK1886" s="324"/>
      <c r="BL1886" s="324"/>
      <c r="BM1886" s="324"/>
      <c r="BN1886" s="324"/>
      <c r="BO1886" s="324"/>
      <c r="BW1886" s="325"/>
      <c r="BX1886" s="325"/>
      <c r="BY1886" s="325"/>
      <c r="BZ1886" s="325"/>
      <c r="CA1886" s="325"/>
      <c r="CB1886" s="325"/>
      <c r="CC1886" s="325"/>
      <c r="CD1886" s="325"/>
      <c r="CE1886" s="325"/>
      <c r="CF1886" s="325"/>
      <c r="CG1886" s="325"/>
      <c r="CH1886" s="325"/>
    </row>
    <row r="1887" spans="1:86" s="323" customFormat="1" x14ac:dyDescent="0.25">
      <c r="A1887" s="102"/>
      <c r="B1887" s="102"/>
      <c r="C1887" s="102"/>
      <c r="D1887" s="102"/>
      <c r="E1887" s="102"/>
      <c r="F1887" s="102"/>
      <c r="G1887" s="102"/>
      <c r="AH1887" s="324"/>
      <c r="AI1887" s="324"/>
      <c r="AP1887" s="324"/>
      <c r="AQ1887" s="324"/>
      <c r="BD1887" s="324"/>
      <c r="BE1887" s="324"/>
      <c r="BF1887" s="324"/>
      <c r="BG1887" s="324"/>
      <c r="BH1887" s="324"/>
      <c r="BI1887" s="324"/>
      <c r="BJ1887" s="324"/>
      <c r="BK1887" s="324"/>
      <c r="BL1887" s="324"/>
      <c r="BM1887" s="324"/>
      <c r="BN1887" s="324"/>
      <c r="BO1887" s="324"/>
      <c r="BW1887" s="325"/>
      <c r="BX1887" s="325"/>
      <c r="BY1887" s="325"/>
      <c r="BZ1887" s="325"/>
      <c r="CA1887" s="325"/>
      <c r="CB1887" s="325"/>
      <c r="CC1887" s="325"/>
      <c r="CD1887" s="325"/>
      <c r="CE1887" s="325"/>
      <c r="CF1887" s="325"/>
      <c r="CG1887" s="325"/>
      <c r="CH1887" s="325"/>
    </row>
    <row r="1888" spans="1:86" s="323" customFormat="1" x14ac:dyDescent="0.25">
      <c r="A1888" s="102"/>
      <c r="B1888" s="102"/>
      <c r="C1888" s="102"/>
      <c r="D1888" s="102"/>
      <c r="E1888" s="102"/>
      <c r="F1888" s="102"/>
      <c r="G1888" s="102"/>
      <c r="AH1888" s="324"/>
      <c r="AI1888" s="324"/>
      <c r="AP1888" s="324"/>
      <c r="AQ1888" s="324"/>
      <c r="BD1888" s="324"/>
      <c r="BE1888" s="324"/>
      <c r="BF1888" s="324"/>
      <c r="BG1888" s="324"/>
      <c r="BH1888" s="324"/>
      <c r="BI1888" s="324"/>
      <c r="BJ1888" s="324"/>
      <c r="BK1888" s="324"/>
      <c r="BL1888" s="324"/>
      <c r="BM1888" s="324"/>
      <c r="BN1888" s="324"/>
      <c r="BO1888" s="324"/>
      <c r="BW1888" s="325"/>
      <c r="BX1888" s="325"/>
      <c r="BY1888" s="325"/>
      <c r="BZ1888" s="325"/>
      <c r="CA1888" s="325"/>
      <c r="CB1888" s="325"/>
      <c r="CC1888" s="325"/>
      <c r="CD1888" s="325"/>
      <c r="CE1888" s="325"/>
      <c r="CF1888" s="325"/>
      <c r="CG1888" s="325"/>
      <c r="CH1888" s="325"/>
    </row>
    <row r="1889" spans="1:86" s="323" customFormat="1" x14ac:dyDescent="0.25">
      <c r="A1889" s="102"/>
      <c r="B1889" s="102"/>
      <c r="C1889" s="102"/>
      <c r="D1889" s="102"/>
      <c r="E1889" s="102"/>
      <c r="F1889" s="102"/>
      <c r="G1889" s="102"/>
      <c r="AH1889" s="324"/>
      <c r="AI1889" s="324"/>
      <c r="AP1889" s="324"/>
      <c r="AQ1889" s="324"/>
      <c r="BD1889" s="324"/>
      <c r="BE1889" s="324"/>
      <c r="BF1889" s="324"/>
      <c r="BG1889" s="324"/>
      <c r="BH1889" s="324"/>
      <c r="BI1889" s="324"/>
      <c r="BJ1889" s="324"/>
      <c r="BK1889" s="324"/>
      <c r="BL1889" s="324"/>
      <c r="BM1889" s="324"/>
      <c r="BN1889" s="324"/>
      <c r="BO1889" s="324"/>
      <c r="BW1889" s="325"/>
      <c r="BX1889" s="325"/>
      <c r="BY1889" s="325"/>
      <c r="BZ1889" s="325"/>
      <c r="CA1889" s="325"/>
      <c r="CB1889" s="325"/>
      <c r="CC1889" s="325"/>
      <c r="CD1889" s="325"/>
      <c r="CE1889" s="325"/>
      <c r="CF1889" s="325"/>
      <c r="CG1889" s="325"/>
      <c r="CH1889" s="325"/>
    </row>
    <row r="1890" spans="1:86" s="323" customFormat="1" x14ac:dyDescent="0.25">
      <c r="A1890" s="102"/>
      <c r="B1890" s="102"/>
      <c r="C1890" s="102"/>
      <c r="D1890" s="102"/>
      <c r="E1890" s="102"/>
      <c r="F1890" s="102"/>
      <c r="G1890" s="102"/>
      <c r="AH1890" s="324"/>
      <c r="AI1890" s="324"/>
      <c r="AP1890" s="324"/>
      <c r="AQ1890" s="324"/>
      <c r="BD1890" s="324"/>
      <c r="BE1890" s="324"/>
      <c r="BF1890" s="324"/>
      <c r="BG1890" s="324"/>
      <c r="BH1890" s="324"/>
      <c r="BI1890" s="324"/>
      <c r="BJ1890" s="324"/>
      <c r="BK1890" s="324"/>
      <c r="BL1890" s="324"/>
      <c r="BM1890" s="324"/>
      <c r="BN1890" s="324"/>
      <c r="BO1890" s="324"/>
      <c r="BW1890" s="325"/>
      <c r="BX1890" s="325"/>
      <c r="BY1890" s="325"/>
      <c r="BZ1890" s="325"/>
      <c r="CA1890" s="325"/>
      <c r="CB1890" s="325"/>
      <c r="CC1890" s="325"/>
      <c r="CD1890" s="325"/>
      <c r="CE1890" s="325"/>
      <c r="CF1890" s="325"/>
      <c r="CG1890" s="325"/>
      <c r="CH1890" s="325"/>
    </row>
    <row r="1891" spans="1:86" s="323" customFormat="1" x14ac:dyDescent="0.25">
      <c r="A1891" s="102"/>
      <c r="B1891" s="102"/>
      <c r="C1891" s="102"/>
      <c r="D1891" s="102"/>
      <c r="E1891" s="102"/>
      <c r="F1891" s="102"/>
      <c r="G1891" s="102"/>
      <c r="AH1891" s="324"/>
      <c r="AI1891" s="324"/>
      <c r="AP1891" s="324"/>
      <c r="AQ1891" s="324"/>
      <c r="BD1891" s="324"/>
      <c r="BE1891" s="324"/>
      <c r="BF1891" s="324"/>
      <c r="BG1891" s="324"/>
      <c r="BH1891" s="324"/>
      <c r="BI1891" s="324"/>
      <c r="BJ1891" s="324"/>
      <c r="BK1891" s="324"/>
      <c r="BL1891" s="324"/>
      <c r="BM1891" s="324"/>
      <c r="BN1891" s="324"/>
      <c r="BO1891" s="324"/>
      <c r="BW1891" s="325"/>
      <c r="BX1891" s="325"/>
      <c r="BY1891" s="325"/>
      <c r="BZ1891" s="325"/>
      <c r="CA1891" s="325"/>
      <c r="CB1891" s="325"/>
      <c r="CC1891" s="325"/>
      <c r="CD1891" s="325"/>
      <c r="CE1891" s="325"/>
      <c r="CF1891" s="325"/>
      <c r="CG1891" s="325"/>
      <c r="CH1891" s="325"/>
    </row>
    <row r="1892" spans="1:86" s="323" customFormat="1" x14ac:dyDescent="0.25">
      <c r="A1892" s="102"/>
      <c r="B1892" s="102"/>
      <c r="C1892" s="102"/>
      <c r="D1892" s="102"/>
      <c r="E1892" s="102"/>
      <c r="F1892" s="102"/>
      <c r="G1892" s="102"/>
      <c r="AH1892" s="324"/>
      <c r="AI1892" s="324"/>
      <c r="AP1892" s="324"/>
      <c r="AQ1892" s="324"/>
      <c r="BD1892" s="324"/>
      <c r="BE1892" s="324"/>
      <c r="BF1892" s="324"/>
      <c r="BG1892" s="324"/>
      <c r="BH1892" s="324"/>
      <c r="BI1892" s="324"/>
      <c r="BJ1892" s="324"/>
      <c r="BK1892" s="324"/>
      <c r="BL1892" s="324"/>
      <c r="BM1892" s="324"/>
      <c r="BN1892" s="324"/>
      <c r="BO1892" s="324"/>
      <c r="BW1892" s="325"/>
      <c r="BX1892" s="325"/>
      <c r="BY1892" s="325"/>
      <c r="BZ1892" s="325"/>
      <c r="CA1892" s="325"/>
      <c r="CB1892" s="325"/>
      <c r="CC1892" s="325"/>
      <c r="CD1892" s="325"/>
      <c r="CE1892" s="325"/>
      <c r="CF1892" s="325"/>
      <c r="CG1892" s="325"/>
      <c r="CH1892" s="325"/>
    </row>
    <row r="1893" spans="1:86" s="323" customFormat="1" x14ac:dyDescent="0.25">
      <c r="A1893" s="102"/>
      <c r="B1893" s="102"/>
      <c r="C1893" s="102"/>
      <c r="D1893" s="102"/>
      <c r="E1893" s="102"/>
      <c r="F1893" s="102"/>
      <c r="G1893" s="102"/>
      <c r="AH1893" s="324"/>
      <c r="AI1893" s="324"/>
      <c r="AP1893" s="324"/>
      <c r="AQ1893" s="324"/>
      <c r="BD1893" s="324"/>
      <c r="BE1893" s="324"/>
      <c r="BF1893" s="324"/>
      <c r="BG1893" s="324"/>
      <c r="BH1893" s="324"/>
      <c r="BI1893" s="324"/>
      <c r="BJ1893" s="324"/>
      <c r="BK1893" s="324"/>
      <c r="BL1893" s="324"/>
      <c r="BM1893" s="324"/>
      <c r="BN1893" s="324"/>
      <c r="BO1893" s="324"/>
      <c r="BW1893" s="325"/>
      <c r="BX1893" s="325"/>
      <c r="BY1893" s="325"/>
      <c r="BZ1893" s="325"/>
      <c r="CA1893" s="325"/>
      <c r="CB1893" s="325"/>
      <c r="CC1893" s="325"/>
      <c r="CD1893" s="325"/>
      <c r="CE1893" s="325"/>
      <c r="CF1893" s="325"/>
      <c r="CG1893" s="325"/>
      <c r="CH1893" s="325"/>
    </row>
    <row r="1894" spans="1:86" s="323" customFormat="1" x14ac:dyDescent="0.25">
      <c r="A1894" s="102"/>
      <c r="B1894" s="102"/>
      <c r="C1894" s="102"/>
      <c r="D1894" s="102"/>
      <c r="E1894" s="102"/>
      <c r="F1894" s="102"/>
      <c r="G1894" s="102"/>
      <c r="AH1894" s="324"/>
      <c r="AI1894" s="324"/>
      <c r="AP1894" s="324"/>
      <c r="AQ1894" s="324"/>
      <c r="BD1894" s="324"/>
      <c r="BE1894" s="324"/>
      <c r="BF1894" s="324"/>
      <c r="BG1894" s="324"/>
      <c r="BH1894" s="324"/>
      <c r="BI1894" s="324"/>
      <c r="BJ1894" s="324"/>
      <c r="BK1894" s="324"/>
      <c r="BL1894" s="324"/>
      <c r="BM1894" s="324"/>
      <c r="BN1894" s="324"/>
      <c r="BO1894" s="324"/>
      <c r="BW1894" s="325"/>
      <c r="BX1894" s="325"/>
      <c r="BY1894" s="325"/>
      <c r="BZ1894" s="325"/>
      <c r="CA1894" s="325"/>
      <c r="CB1894" s="325"/>
      <c r="CC1894" s="325"/>
      <c r="CD1894" s="325"/>
      <c r="CE1894" s="325"/>
      <c r="CF1894" s="325"/>
      <c r="CG1894" s="325"/>
      <c r="CH1894" s="325"/>
    </row>
    <row r="1895" spans="1:86" s="323" customFormat="1" x14ac:dyDescent="0.25">
      <c r="A1895" s="102"/>
      <c r="B1895" s="102"/>
      <c r="C1895" s="102"/>
      <c r="D1895" s="102"/>
      <c r="E1895" s="102"/>
      <c r="F1895" s="102"/>
      <c r="G1895" s="102"/>
      <c r="AH1895" s="324"/>
      <c r="AI1895" s="324"/>
      <c r="AP1895" s="324"/>
      <c r="AQ1895" s="324"/>
      <c r="BD1895" s="324"/>
      <c r="BE1895" s="324"/>
      <c r="BF1895" s="324"/>
      <c r="BG1895" s="324"/>
      <c r="BH1895" s="324"/>
      <c r="BI1895" s="324"/>
      <c r="BJ1895" s="324"/>
      <c r="BK1895" s="324"/>
      <c r="BL1895" s="324"/>
      <c r="BM1895" s="324"/>
      <c r="BN1895" s="324"/>
      <c r="BO1895" s="324"/>
      <c r="BW1895" s="325"/>
      <c r="BX1895" s="325"/>
      <c r="BY1895" s="325"/>
      <c r="BZ1895" s="325"/>
      <c r="CA1895" s="325"/>
      <c r="CB1895" s="325"/>
      <c r="CC1895" s="325"/>
      <c r="CD1895" s="325"/>
      <c r="CE1895" s="325"/>
      <c r="CF1895" s="325"/>
      <c r="CG1895" s="325"/>
      <c r="CH1895" s="325"/>
    </row>
    <row r="1896" spans="1:86" s="323" customFormat="1" x14ac:dyDescent="0.25">
      <c r="A1896" s="102"/>
      <c r="B1896" s="102"/>
      <c r="C1896" s="102"/>
      <c r="D1896" s="102"/>
      <c r="E1896" s="102"/>
      <c r="F1896" s="102"/>
      <c r="G1896" s="102"/>
      <c r="AH1896" s="324"/>
      <c r="AI1896" s="324"/>
      <c r="AP1896" s="324"/>
      <c r="AQ1896" s="324"/>
      <c r="BD1896" s="324"/>
      <c r="BE1896" s="324"/>
      <c r="BF1896" s="324"/>
      <c r="BG1896" s="324"/>
      <c r="BH1896" s="324"/>
      <c r="BI1896" s="324"/>
      <c r="BJ1896" s="324"/>
      <c r="BK1896" s="324"/>
      <c r="BL1896" s="324"/>
      <c r="BM1896" s="324"/>
      <c r="BN1896" s="324"/>
      <c r="BO1896" s="324"/>
      <c r="BW1896" s="325"/>
      <c r="BX1896" s="325"/>
      <c r="BY1896" s="325"/>
      <c r="BZ1896" s="325"/>
      <c r="CA1896" s="325"/>
      <c r="CB1896" s="325"/>
      <c r="CC1896" s="325"/>
      <c r="CD1896" s="325"/>
      <c r="CE1896" s="325"/>
      <c r="CF1896" s="325"/>
      <c r="CG1896" s="325"/>
      <c r="CH1896" s="325"/>
    </row>
    <row r="1897" spans="1:86" s="323" customFormat="1" x14ac:dyDescent="0.25">
      <c r="A1897" s="102"/>
      <c r="B1897" s="102"/>
      <c r="C1897" s="102"/>
      <c r="D1897" s="102"/>
      <c r="E1897" s="102"/>
      <c r="F1897" s="102"/>
      <c r="G1897" s="102"/>
      <c r="AH1897" s="324"/>
      <c r="AI1897" s="324"/>
      <c r="AP1897" s="324"/>
      <c r="AQ1897" s="324"/>
      <c r="BD1897" s="324"/>
      <c r="BE1897" s="324"/>
      <c r="BF1897" s="324"/>
      <c r="BG1897" s="324"/>
      <c r="BH1897" s="324"/>
      <c r="BI1897" s="324"/>
      <c r="BJ1897" s="324"/>
      <c r="BK1897" s="324"/>
      <c r="BL1897" s="324"/>
      <c r="BM1897" s="324"/>
      <c r="BN1897" s="324"/>
      <c r="BO1897" s="324"/>
      <c r="BW1897" s="325"/>
      <c r="BX1897" s="325"/>
      <c r="BY1897" s="325"/>
      <c r="BZ1897" s="325"/>
      <c r="CA1897" s="325"/>
      <c r="CB1897" s="325"/>
      <c r="CC1897" s="325"/>
      <c r="CD1897" s="325"/>
      <c r="CE1897" s="325"/>
      <c r="CF1897" s="325"/>
      <c r="CG1897" s="325"/>
      <c r="CH1897" s="325"/>
    </row>
    <row r="1898" spans="1:86" s="323" customFormat="1" x14ac:dyDescent="0.25">
      <c r="A1898" s="102"/>
      <c r="B1898" s="102"/>
      <c r="C1898" s="102"/>
      <c r="D1898" s="102"/>
      <c r="E1898" s="102"/>
      <c r="F1898" s="102"/>
      <c r="G1898" s="102"/>
      <c r="AH1898" s="324"/>
      <c r="AI1898" s="324"/>
      <c r="AP1898" s="324"/>
      <c r="AQ1898" s="324"/>
      <c r="BD1898" s="324"/>
      <c r="BE1898" s="324"/>
      <c r="BF1898" s="324"/>
      <c r="BG1898" s="324"/>
      <c r="BH1898" s="324"/>
      <c r="BI1898" s="324"/>
      <c r="BJ1898" s="324"/>
      <c r="BK1898" s="324"/>
      <c r="BL1898" s="324"/>
      <c r="BM1898" s="324"/>
      <c r="BN1898" s="324"/>
      <c r="BO1898" s="324"/>
      <c r="BW1898" s="325"/>
      <c r="BX1898" s="325"/>
      <c r="BY1898" s="325"/>
      <c r="BZ1898" s="325"/>
      <c r="CA1898" s="325"/>
      <c r="CB1898" s="325"/>
      <c r="CC1898" s="325"/>
      <c r="CD1898" s="325"/>
      <c r="CE1898" s="325"/>
      <c r="CF1898" s="325"/>
      <c r="CG1898" s="325"/>
      <c r="CH1898" s="325"/>
    </row>
    <row r="1899" spans="1:86" s="323" customFormat="1" x14ac:dyDescent="0.25">
      <c r="A1899" s="102"/>
      <c r="B1899" s="102"/>
      <c r="C1899" s="102"/>
      <c r="D1899" s="102"/>
      <c r="E1899" s="102"/>
      <c r="F1899" s="102"/>
      <c r="G1899" s="102"/>
      <c r="AH1899" s="324"/>
      <c r="AI1899" s="324"/>
      <c r="AP1899" s="324"/>
      <c r="AQ1899" s="324"/>
      <c r="BD1899" s="324"/>
      <c r="BE1899" s="324"/>
      <c r="BF1899" s="324"/>
      <c r="BG1899" s="324"/>
      <c r="BH1899" s="324"/>
      <c r="BI1899" s="324"/>
      <c r="BJ1899" s="324"/>
      <c r="BK1899" s="324"/>
      <c r="BL1899" s="324"/>
      <c r="BM1899" s="324"/>
      <c r="BN1899" s="324"/>
      <c r="BO1899" s="324"/>
      <c r="BW1899" s="325"/>
      <c r="BX1899" s="325"/>
      <c r="BY1899" s="325"/>
      <c r="BZ1899" s="325"/>
      <c r="CA1899" s="325"/>
      <c r="CB1899" s="325"/>
      <c r="CC1899" s="325"/>
      <c r="CD1899" s="325"/>
      <c r="CE1899" s="325"/>
      <c r="CF1899" s="325"/>
      <c r="CG1899" s="325"/>
      <c r="CH1899" s="325"/>
    </row>
    <row r="1900" spans="1:86" s="323" customFormat="1" x14ac:dyDescent="0.25">
      <c r="A1900" s="102"/>
      <c r="B1900" s="102"/>
      <c r="C1900" s="102"/>
      <c r="D1900" s="102"/>
      <c r="E1900" s="102"/>
      <c r="F1900" s="102"/>
      <c r="G1900" s="102"/>
      <c r="AH1900" s="324"/>
      <c r="AI1900" s="324"/>
      <c r="AP1900" s="324"/>
      <c r="AQ1900" s="324"/>
      <c r="BD1900" s="324"/>
      <c r="BE1900" s="324"/>
      <c r="BF1900" s="324"/>
      <c r="BG1900" s="324"/>
      <c r="BH1900" s="324"/>
      <c r="BI1900" s="324"/>
      <c r="BJ1900" s="324"/>
      <c r="BK1900" s="324"/>
      <c r="BL1900" s="324"/>
      <c r="BM1900" s="324"/>
      <c r="BN1900" s="324"/>
      <c r="BO1900" s="324"/>
      <c r="BW1900" s="325"/>
      <c r="BX1900" s="325"/>
      <c r="BY1900" s="325"/>
      <c r="BZ1900" s="325"/>
      <c r="CA1900" s="325"/>
      <c r="CB1900" s="325"/>
      <c r="CC1900" s="325"/>
      <c r="CD1900" s="325"/>
      <c r="CE1900" s="325"/>
      <c r="CF1900" s="325"/>
      <c r="CG1900" s="325"/>
      <c r="CH1900" s="325"/>
    </row>
    <row r="1901" spans="1:86" s="323" customFormat="1" x14ac:dyDescent="0.25">
      <c r="A1901" s="102"/>
      <c r="B1901" s="102"/>
      <c r="C1901" s="102"/>
      <c r="D1901" s="102"/>
      <c r="E1901" s="102"/>
      <c r="F1901" s="102"/>
      <c r="G1901" s="102"/>
      <c r="AH1901" s="324"/>
      <c r="AI1901" s="324"/>
      <c r="AP1901" s="324"/>
      <c r="AQ1901" s="324"/>
      <c r="BD1901" s="324"/>
      <c r="BE1901" s="324"/>
      <c r="BF1901" s="324"/>
      <c r="BG1901" s="324"/>
      <c r="BH1901" s="324"/>
      <c r="BI1901" s="324"/>
      <c r="BJ1901" s="324"/>
      <c r="BK1901" s="324"/>
      <c r="BL1901" s="324"/>
      <c r="BM1901" s="324"/>
      <c r="BN1901" s="324"/>
      <c r="BO1901" s="324"/>
      <c r="BW1901" s="325"/>
      <c r="BX1901" s="325"/>
      <c r="BY1901" s="325"/>
      <c r="BZ1901" s="325"/>
      <c r="CA1901" s="325"/>
      <c r="CB1901" s="325"/>
      <c r="CC1901" s="325"/>
      <c r="CD1901" s="325"/>
      <c r="CE1901" s="325"/>
      <c r="CF1901" s="325"/>
      <c r="CG1901" s="325"/>
      <c r="CH1901" s="325"/>
    </row>
    <row r="1902" spans="1:86" s="323" customFormat="1" x14ac:dyDescent="0.25">
      <c r="A1902" s="102"/>
      <c r="B1902" s="102"/>
      <c r="C1902" s="102"/>
      <c r="D1902" s="102"/>
      <c r="E1902" s="102"/>
      <c r="F1902" s="102"/>
      <c r="G1902" s="102"/>
      <c r="AH1902" s="324"/>
      <c r="AI1902" s="324"/>
      <c r="AP1902" s="324"/>
      <c r="AQ1902" s="324"/>
      <c r="BD1902" s="324"/>
      <c r="BE1902" s="324"/>
      <c r="BF1902" s="324"/>
      <c r="BG1902" s="324"/>
      <c r="BH1902" s="324"/>
      <c r="BI1902" s="324"/>
      <c r="BJ1902" s="324"/>
      <c r="BK1902" s="324"/>
      <c r="BL1902" s="324"/>
      <c r="BM1902" s="324"/>
      <c r="BN1902" s="324"/>
      <c r="BO1902" s="324"/>
      <c r="BW1902" s="325"/>
      <c r="BX1902" s="325"/>
      <c r="BY1902" s="325"/>
      <c r="BZ1902" s="325"/>
      <c r="CA1902" s="325"/>
      <c r="CB1902" s="325"/>
      <c r="CC1902" s="325"/>
      <c r="CD1902" s="325"/>
      <c r="CE1902" s="325"/>
      <c r="CF1902" s="325"/>
      <c r="CG1902" s="325"/>
      <c r="CH1902" s="325"/>
    </row>
    <row r="1903" spans="1:86" s="323" customFormat="1" x14ac:dyDescent="0.25">
      <c r="A1903" s="102"/>
      <c r="B1903" s="102"/>
      <c r="C1903" s="102"/>
      <c r="D1903" s="102"/>
      <c r="E1903" s="102"/>
      <c r="F1903" s="102"/>
      <c r="G1903" s="102"/>
      <c r="AH1903" s="324"/>
      <c r="AI1903" s="324"/>
      <c r="AP1903" s="324"/>
      <c r="AQ1903" s="324"/>
      <c r="BD1903" s="324"/>
      <c r="BE1903" s="324"/>
      <c r="BF1903" s="324"/>
      <c r="BG1903" s="324"/>
      <c r="BH1903" s="324"/>
      <c r="BI1903" s="324"/>
      <c r="BJ1903" s="324"/>
      <c r="BK1903" s="324"/>
      <c r="BL1903" s="324"/>
      <c r="BM1903" s="324"/>
      <c r="BN1903" s="324"/>
      <c r="BO1903" s="324"/>
      <c r="BW1903" s="325"/>
      <c r="BX1903" s="325"/>
      <c r="BY1903" s="325"/>
      <c r="BZ1903" s="325"/>
      <c r="CA1903" s="325"/>
      <c r="CB1903" s="325"/>
      <c r="CC1903" s="325"/>
      <c r="CD1903" s="325"/>
      <c r="CE1903" s="325"/>
      <c r="CF1903" s="325"/>
      <c r="CG1903" s="325"/>
      <c r="CH1903" s="325"/>
    </row>
    <row r="1904" spans="1:86" s="323" customFormat="1" x14ac:dyDescent="0.25">
      <c r="A1904" s="102"/>
      <c r="B1904" s="102"/>
      <c r="C1904" s="102"/>
      <c r="D1904" s="102"/>
      <c r="E1904" s="102"/>
      <c r="F1904" s="102"/>
      <c r="G1904" s="102"/>
      <c r="AH1904" s="324"/>
      <c r="AI1904" s="324"/>
      <c r="AP1904" s="324"/>
      <c r="AQ1904" s="324"/>
      <c r="BD1904" s="324"/>
      <c r="BE1904" s="324"/>
      <c r="BF1904" s="324"/>
      <c r="BG1904" s="324"/>
      <c r="BH1904" s="324"/>
      <c r="BI1904" s="324"/>
      <c r="BJ1904" s="324"/>
      <c r="BK1904" s="324"/>
      <c r="BL1904" s="324"/>
      <c r="BM1904" s="324"/>
      <c r="BN1904" s="324"/>
      <c r="BO1904" s="324"/>
      <c r="BW1904" s="325"/>
      <c r="BX1904" s="325"/>
      <c r="BY1904" s="325"/>
      <c r="BZ1904" s="325"/>
      <c r="CA1904" s="325"/>
      <c r="CB1904" s="325"/>
      <c r="CC1904" s="325"/>
      <c r="CD1904" s="325"/>
      <c r="CE1904" s="325"/>
      <c r="CF1904" s="325"/>
      <c r="CG1904" s="325"/>
      <c r="CH1904" s="325"/>
    </row>
    <row r="1905" spans="1:86" s="323" customFormat="1" x14ac:dyDescent="0.25">
      <c r="A1905" s="102"/>
      <c r="B1905" s="102"/>
      <c r="C1905" s="102"/>
      <c r="D1905" s="102"/>
      <c r="E1905" s="102"/>
      <c r="F1905" s="102"/>
      <c r="G1905" s="102"/>
      <c r="AH1905" s="324"/>
      <c r="AI1905" s="324"/>
      <c r="AP1905" s="324"/>
      <c r="AQ1905" s="324"/>
      <c r="BD1905" s="324"/>
      <c r="BE1905" s="324"/>
      <c r="BF1905" s="324"/>
      <c r="BG1905" s="324"/>
      <c r="BH1905" s="324"/>
      <c r="BI1905" s="324"/>
      <c r="BJ1905" s="324"/>
      <c r="BK1905" s="324"/>
      <c r="BL1905" s="324"/>
      <c r="BM1905" s="324"/>
      <c r="BN1905" s="324"/>
      <c r="BO1905" s="324"/>
      <c r="BW1905" s="325"/>
      <c r="BX1905" s="325"/>
      <c r="BY1905" s="325"/>
      <c r="BZ1905" s="325"/>
      <c r="CA1905" s="325"/>
      <c r="CB1905" s="325"/>
      <c r="CC1905" s="325"/>
      <c r="CD1905" s="325"/>
      <c r="CE1905" s="325"/>
      <c r="CF1905" s="325"/>
      <c r="CG1905" s="325"/>
      <c r="CH1905" s="325"/>
    </row>
    <row r="1906" spans="1:86" s="323" customFormat="1" x14ac:dyDescent="0.25">
      <c r="A1906" s="102"/>
      <c r="B1906" s="102"/>
      <c r="C1906" s="102"/>
      <c r="D1906" s="102"/>
      <c r="E1906" s="102"/>
      <c r="F1906" s="102"/>
      <c r="G1906" s="102"/>
      <c r="AH1906" s="324"/>
      <c r="AI1906" s="324"/>
      <c r="AP1906" s="324"/>
      <c r="AQ1906" s="324"/>
      <c r="BD1906" s="324"/>
      <c r="BE1906" s="324"/>
      <c r="BF1906" s="324"/>
      <c r="BG1906" s="324"/>
      <c r="BH1906" s="324"/>
      <c r="BI1906" s="324"/>
      <c r="BJ1906" s="324"/>
      <c r="BK1906" s="324"/>
      <c r="BL1906" s="324"/>
      <c r="BM1906" s="324"/>
      <c r="BN1906" s="324"/>
      <c r="BO1906" s="324"/>
      <c r="BW1906" s="325"/>
      <c r="BX1906" s="325"/>
      <c r="BY1906" s="325"/>
      <c r="BZ1906" s="325"/>
      <c r="CA1906" s="325"/>
      <c r="CB1906" s="325"/>
      <c r="CC1906" s="325"/>
      <c r="CD1906" s="325"/>
      <c r="CE1906" s="325"/>
      <c r="CF1906" s="325"/>
      <c r="CG1906" s="325"/>
      <c r="CH1906" s="325"/>
    </row>
    <row r="1907" spans="1:86" s="323" customFormat="1" x14ac:dyDescent="0.25">
      <c r="A1907" s="102"/>
      <c r="B1907" s="102"/>
      <c r="C1907" s="102"/>
      <c r="D1907" s="102"/>
      <c r="E1907" s="102"/>
      <c r="F1907" s="102"/>
      <c r="G1907" s="102"/>
      <c r="AH1907" s="324"/>
      <c r="AI1907" s="324"/>
      <c r="AP1907" s="324"/>
      <c r="AQ1907" s="324"/>
      <c r="BD1907" s="324"/>
      <c r="BE1907" s="324"/>
      <c r="BF1907" s="324"/>
      <c r="BG1907" s="324"/>
      <c r="BH1907" s="324"/>
      <c r="BI1907" s="324"/>
      <c r="BJ1907" s="324"/>
      <c r="BK1907" s="324"/>
      <c r="BL1907" s="324"/>
      <c r="BM1907" s="324"/>
      <c r="BN1907" s="324"/>
      <c r="BO1907" s="324"/>
      <c r="BW1907" s="325"/>
      <c r="BX1907" s="325"/>
      <c r="BY1907" s="325"/>
      <c r="BZ1907" s="325"/>
      <c r="CA1907" s="325"/>
      <c r="CB1907" s="325"/>
      <c r="CC1907" s="325"/>
      <c r="CD1907" s="325"/>
      <c r="CE1907" s="325"/>
      <c r="CF1907" s="325"/>
      <c r="CG1907" s="325"/>
      <c r="CH1907" s="325"/>
    </row>
    <row r="1908" spans="1:86" s="323" customFormat="1" x14ac:dyDescent="0.25">
      <c r="A1908" s="102"/>
      <c r="B1908" s="102"/>
      <c r="C1908" s="102"/>
      <c r="D1908" s="102"/>
      <c r="E1908" s="102"/>
      <c r="F1908" s="102"/>
      <c r="G1908" s="102"/>
      <c r="AH1908" s="324"/>
      <c r="AI1908" s="324"/>
      <c r="AP1908" s="324"/>
      <c r="AQ1908" s="324"/>
      <c r="BD1908" s="324"/>
      <c r="BE1908" s="324"/>
      <c r="BF1908" s="324"/>
      <c r="BG1908" s="324"/>
      <c r="BH1908" s="324"/>
      <c r="BI1908" s="324"/>
      <c r="BJ1908" s="324"/>
      <c r="BK1908" s="324"/>
      <c r="BL1908" s="324"/>
      <c r="BM1908" s="324"/>
      <c r="BN1908" s="324"/>
      <c r="BO1908" s="324"/>
      <c r="BW1908" s="325"/>
      <c r="BX1908" s="325"/>
      <c r="BY1908" s="325"/>
      <c r="BZ1908" s="325"/>
      <c r="CA1908" s="325"/>
      <c r="CB1908" s="325"/>
      <c r="CC1908" s="325"/>
      <c r="CD1908" s="325"/>
      <c r="CE1908" s="325"/>
      <c r="CF1908" s="325"/>
      <c r="CG1908" s="325"/>
      <c r="CH1908" s="325"/>
    </row>
    <row r="1909" spans="1:86" s="323" customFormat="1" x14ac:dyDescent="0.25">
      <c r="A1909" s="102"/>
      <c r="B1909" s="102"/>
      <c r="C1909" s="102"/>
      <c r="D1909" s="102"/>
      <c r="E1909" s="102"/>
      <c r="F1909" s="102"/>
      <c r="G1909" s="102"/>
      <c r="AH1909" s="324"/>
      <c r="AI1909" s="324"/>
      <c r="AP1909" s="324"/>
      <c r="AQ1909" s="324"/>
      <c r="BD1909" s="324"/>
      <c r="BE1909" s="324"/>
      <c r="BF1909" s="324"/>
      <c r="BG1909" s="324"/>
      <c r="BH1909" s="324"/>
      <c r="BI1909" s="324"/>
      <c r="BJ1909" s="324"/>
      <c r="BK1909" s="324"/>
      <c r="BL1909" s="324"/>
      <c r="BM1909" s="324"/>
      <c r="BN1909" s="324"/>
      <c r="BO1909" s="324"/>
      <c r="BW1909" s="325"/>
      <c r="BX1909" s="325"/>
      <c r="BY1909" s="325"/>
      <c r="BZ1909" s="325"/>
      <c r="CA1909" s="325"/>
      <c r="CB1909" s="325"/>
      <c r="CC1909" s="325"/>
      <c r="CD1909" s="325"/>
      <c r="CE1909" s="325"/>
      <c r="CF1909" s="325"/>
      <c r="CG1909" s="325"/>
      <c r="CH1909" s="325"/>
    </row>
    <row r="1910" spans="1:86" s="323" customFormat="1" x14ac:dyDescent="0.25">
      <c r="A1910" s="102"/>
      <c r="B1910" s="102"/>
      <c r="C1910" s="102"/>
      <c r="D1910" s="102"/>
      <c r="E1910" s="102"/>
      <c r="F1910" s="102"/>
      <c r="G1910" s="102"/>
      <c r="AH1910" s="324"/>
      <c r="AI1910" s="324"/>
      <c r="AP1910" s="324"/>
      <c r="AQ1910" s="324"/>
      <c r="BD1910" s="324"/>
      <c r="BE1910" s="324"/>
      <c r="BF1910" s="324"/>
      <c r="BG1910" s="324"/>
      <c r="BH1910" s="324"/>
      <c r="BI1910" s="324"/>
      <c r="BJ1910" s="324"/>
      <c r="BK1910" s="324"/>
      <c r="BL1910" s="324"/>
      <c r="BM1910" s="324"/>
      <c r="BN1910" s="324"/>
      <c r="BO1910" s="324"/>
      <c r="BW1910" s="325"/>
      <c r="BX1910" s="325"/>
      <c r="BY1910" s="325"/>
      <c r="BZ1910" s="325"/>
      <c r="CA1910" s="325"/>
      <c r="CB1910" s="325"/>
      <c r="CC1910" s="325"/>
      <c r="CD1910" s="325"/>
      <c r="CE1910" s="325"/>
      <c r="CF1910" s="325"/>
      <c r="CG1910" s="325"/>
      <c r="CH1910" s="325"/>
    </row>
    <row r="1911" spans="1:86" s="323" customFormat="1" x14ac:dyDescent="0.25">
      <c r="A1911" s="102"/>
      <c r="B1911" s="102"/>
      <c r="C1911" s="102"/>
      <c r="D1911" s="102"/>
      <c r="E1911" s="102"/>
      <c r="F1911" s="102"/>
      <c r="G1911" s="102"/>
      <c r="AH1911" s="324"/>
      <c r="AI1911" s="324"/>
      <c r="AP1911" s="324"/>
      <c r="AQ1911" s="324"/>
      <c r="BD1911" s="324"/>
      <c r="BE1911" s="324"/>
      <c r="BF1911" s="324"/>
      <c r="BG1911" s="324"/>
      <c r="BH1911" s="324"/>
      <c r="BI1911" s="324"/>
      <c r="BJ1911" s="324"/>
      <c r="BK1911" s="324"/>
      <c r="BL1911" s="324"/>
      <c r="BM1911" s="324"/>
      <c r="BN1911" s="324"/>
      <c r="BO1911" s="324"/>
      <c r="BW1911" s="325"/>
      <c r="BX1911" s="325"/>
      <c r="BY1911" s="325"/>
      <c r="BZ1911" s="325"/>
      <c r="CA1911" s="325"/>
      <c r="CB1911" s="325"/>
      <c r="CC1911" s="325"/>
      <c r="CD1911" s="325"/>
      <c r="CE1911" s="325"/>
      <c r="CF1911" s="325"/>
      <c r="CG1911" s="325"/>
      <c r="CH1911" s="325"/>
    </row>
    <row r="1912" spans="1:86" s="323" customFormat="1" x14ac:dyDescent="0.25">
      <c r="A1912" s="102"/>
      <c r="B1912" s="102"/>
      <c r="C1912" s="102"/>
      <c r="D1912" s="102"/>
      <c r="E1912" s="102"/>
      <c r="F1912" s="102"/>
      <c r="G1912" s="102"/>
      <c r="AH1912" s="324"/>
      <c r="AI1912" s="324"/>
      <c r="AP1912" s="324"/>
      <c r="AQ1912" s="324"/>
      <c r="BD1912" s="324"/>
      <c r="BE1912" s="324"/>
      <c r="BF1912" s="324"/>
      <c r="BG1912" s="324"/>
      <c r="BH1912" s="324"/>
      <c r="BI1912" s="324"/>
      <c r="BJ1912" s="324"/>
      <c r="BK1912" s="324"/>
      <c r="BL1912" s="324"/>
      <c r="BM1912" s="324"/>
      <c r="BN1912" s="324"/>
      <c r="BO1912" s="324"/>
      <c r="BW1912" s="325"/>
      <c r="BX1912" s="325"/>
      <c r="BY1912" s="325"/>
      <c r="BZ1912" s="325"/>
      <c r="CA1912" s="325"/>
      <c r="CB1912" s="325"/>
      <c r="CC1912" s="325"/>
      <c r="CD1912" s="325"/>
      <c r="CE1912" s="325"/>
      <c r="CF1912" s="325"/>
      <c r="CG1912" s="325"/>
      <c r="CH1912" s="325"/>
    </row>
    <row r="1913" spans="1:86" s="323" customFormat="1" x14ac:dyDescent="0.25">
      <c r="A1913" s="102"/>
      <c r="B1913" s="102"/>
      <c r="C1913" s="102"/>
      <c r="D1913" s="102"/>
      <c r="E1913" s="102"/>
      <c r="F1913" s="102"/>
      <c r="G1913" s="102"/>
      <c r="AH1913" s="324"/>
      <c r="AI1913" s="324"/>
      <c r="AP1913" s="324"/>
      <c r="AQ1913" s="324"/>
      <c r="BD1913" s="324"/>
      <c r="BE1913" s="324"/>
      <c r="BF1913" s="324"/>
      <c r="BG1913" s="324"/>
      <c r="BH1913" s="324"/>
      <c r="BI1913" s="324"/>
      <c r="BJ1913" s="324"/>
      <c r="BK1913" s="324"/>
      <c r="BL1913" s="324"/>
      <c r="BM1913" s="324"/>
      <c r="BN1913" s="324"/>
      <c r="BO1913" s="324"/>
      <c r="BW1913" s="325"/>
      <c r="BX1913" s="325"/>
      <c r="BY1913" s="325"/>
      <c r="BZ1913" s="325"/>
      <c r="CA1913" s="325"/>
      <c r="CB1913" s="325"/>
      <c r="CC1913" s="325"/>
      <c r="CD1913" s="325"/>
      <c r="CE1913" s="325"/>
      <c r="CF1913" s="325"/>
      <c r="CG1913" s="325"/>
      <c r="CH1913" s="325"/>
    </row>
    <row r="1914" spans="1:86" s="323" customFormat="1" x14ac:dyDescent="0.25">
      <c r="A1914" s="102"/>
      <c r="B1914" s="102"/>
      <c r="C1914" s="102"/>
      <c r="D1914" s="102"/>
      <c r="E1914" s="102"/>
      <c r="F1914" s="102"/>
      <c r="G1914" s="102"/>
      <c r="AH1914" s="324"/>
      <c r="AI1914" s="324"/>
      <c r="AP1914" s="324"/>
      <c r="AQ1914" s="324"/>
      <c r="BD1914" s="324"/>
      <c r="BE1914" s="324"/>
      <c r="BF1914" s="324"/>
      <c r="BG1914" s="324"/>
      <c r="BH1914" s="324"/>
      <c r="BI1914" s="324"/>
      <c r="BJ1914" s="324"/>
      <c r="BK1914" s="324"/>
      <c r="BL1914" s="324"/>
      <c r="BM1914" s="324"/>
      <c r="BN1914" s="324"/>
      <c r="BO1914" s="324"/>
      <c r="BW1914" s="325"/>
      <c r="BX1914" s="325"/>
      <c r="BY1914" s="325"/>
      <c r="BZ1914" s="325"/>
      <c r="CA1914" s="325"/>
      <c r="CB1914" s="325"/>
      <c r="CC1914" s="325"/>
      <c r="CD1914" s="325"/>
      <c r="CE1914" s="325"/>
      <c r="CF1914" s="325"/>
      <c r="CG1914" s="325"/>
      <c r="CH1914" s="325"/>
    </row>
    <row r="1915" spans="1:86" s="323" customFormat="1" x14ac:dyDescent="0.25">
      <c r="A1915" s="102"/>
      <c r="B1915" s="102"/>
      <c r="C1915" s="102"/>
      <c r="D1915" s="102"/>
      <c r="E1915" s="102"/>
      <c r="F1915" s="102"/>
      <c r="G1915" s="102"/>
      <c r="AH1915" s="324"/>
      <c r="AI1915" s="324"/>
      <c r="AP1915" s="324"/>
      <c r="AQ1915" s="324"/>
      <c r="BD1915" s="324"/>
      <c r="BE1915" s="324"/>
      <c r="BF1915" s="324"/>
      <c r="BG1915" s="324"/>
      <c r="BH1915" s="324"/>
      <c r="BI1915" s="324"/>
      <c r="BJ1915" s="324"/>
      <c r="BK1915" s="324"/>
      <c r="BL1915" s="324"/>
      <c r="BM1915" s="324"/>
      <c r="BN1915" s="324"/>
      <c r="BO1915" s="324"/>
      <c r="BW1915" s="325"/>
      <c r="BX1915" s="325"/>
      <c r="BY1915" s="325"/>
      <c r="BZ1915" s="325"/>
      <c r="CA1915" s="325"/>
      <c r="CB1915" s="325"/>
      <c r="CC1915" s="325"/>
      <c r="CD1915" s="325"/>
      <c r="CE1915" s="325"/>
      <c r="CF1915" s="325"/>
      <c r="CG1915" s="325"/>
      <c r="CH1915" s="325"/>
    </row>
    <row r="1916" spans="1:86" s="323" customFormat="1" x14ac:dyDescent="0.25">
      <c r="A1916" s="102"/>
      <c r="B1916" s="102"/>
      <c r="C1916" s="102"/>
      <c r="D1916" s="102"/>
      <c r="E1916" s="102"/>
      <c r="F1916" s="102"/>
      <c r="G1916" s="102"/>
      <c r="AH1916" s="324"/>
      <c r="AI1916" s="324"/>
      <c r="AP1916" s="324"/>
      <c r="AQ1916" s="324"/>
      <c r="BD1916" s="324"/>
      <c r="BE1916" s="324"/>
      <c r="BF1916" s="324"/>
      <c r="BG1916" s="324"/>
      <c r="BH1916" s="324"/>
      <c r="BI1916" s="324"/>
      <c r="BJ1916" s="324"/>
      <c r="BK1916" s="324"/>
      <c r="BL1916" s="324"/>
      <c r="BM1916" s="324"/>
      <c r="BN1916" s="324"/>
      <c r="BO1916" s="324"/>
      <c r="BW1916" s="325"/>
      <c r="BX1916" s="325"/>
      <c r="BY1916" s="325"/>
      <c r="BZ1916" s="325"/>
      <c r="CA1916" s="325"/>
      <c r="CB1916" s="325"/>
      <c r="CC1916" s="325"/>
      <c r="CD1916" s="325"/>
      <c r="CE1916" s="325"/>
      <c r="CF1916" s="325"/>
      <c r="CG1916" s="325"/>
      <c r="CH1916" s="325"/>
    </row>
    <row r="1917" spans="1:86" s="323" customFormat="1" x14ac:dyDescent="0.25">
      <c r="A1917" s="102"/>
      <c r="B1917" s="102"/>
      <c r="C1917" s="102"/>
      <c r="D1917" s="102"/>
      <c r="E1917" s="102"/>
      <c r="F1917" s="102"/>
      <c r="G1917" s="102"/>
      <c r="AH1917" s="324"/>
      <c r="AI1917" s="324"/>
      <c r="AP1917" s="324"/>
      <c r="AQ1917" s="324"/>
      <c r="BD1917" s="324"/>
      <c r="BE1917" s="324"/>
      <c r="BF1917" s="324"/>
      <c r="BG1917" s="324"/>
      <c r="BH1917" s="324"/>
      <c r="BI1917" s="324"/>
      <c r="BJ1917" s="324"/>
      <c r="BK1917" s="324"/>
      <c r="BL1917" s="324"/>
      <c r="BM1917" s="324"/>
      <c r="BN1917" s="324"/>
      <c r="BO1917" s="324"/>
      <c r="BW1917" s="325"/>
      <c r="BX1917" s="325"/>
      <c r="BY1917" s="325"/>
      <c r="BZ1917" s="325"/>
      <c r="CA1917" s="325"/>
      <c r="CB1917" s="325"/>
      <c r="CC1917" s="325"/>
      <c r="CD1917" s="325"/>
      <c r="CE1917" s="325"/>
      <c r="CF1917" s="325"/>
      <c r="CG1917" s="325"/>
      <c r="CH1917" s="325"/>
    </row>
    <row r="1918" spans="1:86" s="323" customFormat="1" x14ac:dyDescent="0.25">
      <c r="A1918" s="102"/>
      <c r="B1918" s="102"/>
      <c r="C1918" s="102"/>
      <c r="D1918" s="102"/>
      <c r="E1918" s="102"/>
      <c r="F1918" s="102"/>
      <c r="G1918" s="102"/>
      <c r="AH1918" s="324"/>
      <c r="AI1918" s="324"/>
      <c r="AP1918" s="324"/>
      <c r="AQ1918" s="324"/>
      <c r="BD1918" s="324"/>
      <c r="BE1918" s="324"/>
      <c r="BF1918" s="324"/>
      <c r="BG1918" s="324"/>
      <c r="BH1918" s="324"/>
      <c r="BI1918" s="324"/>
      <c r="BJ1918" s="324"/>
      <c r="BK1918" s="324"/>
      <c r="BL1918" s="324"/>
      <c r="BM1918" s="324"/>
      <c r="BN1918" s="324"/>
      <c r="BO1918" s="324"/>
      <c r="BW1918" s="325"/>
      <c r="BX1918" s="325"/>
      <c r="BY1918" s="325"/>
      <c r="BZ1918" s="325"/>
      <c r="CA1918" s="325"/>
      <c r="CB1918" s="325"/>
      <c r="CC1918" s="325"/>
      <c r="CD1918" s="325"/>
      <c r="CE1918" s="325"/>
      <c r="CF1918" s="325"/>
      <c r="CG1918" s="325"/>
      <c r="CH1918" s="325"/>
    </row>
    <row r="1919" spans="1:86" s="323" customFormat="1" x14ac:dyDescent="0.25">
      <c r="A1919" s="102"/>
      <c r="B1919" s="102"/>
      <c r="C1919" s="102"/>
      <c r="D1919" s="102"/>
      <c r="E1919" s="102"/>
      <c r="F1919" s="102"/>
      <c r="G1919" s="102"/>
      <c r="AH1919" s="324"/>
      <c r="AI1919" s="324"/>
      <c r="AP1919" s="324"/>
      <c r="AQ1919" s="324"/>
      <c r="BD1919" s="324"/>
      <c r="BE1919" s="324"/>
      <c r="BF1919" s="324"/>
      <c r="BG1919" s="324"/>
      <c r="BH1919" s="324"/>
      <c r="BI1919" s="324"/>
      <c r="BJ1919" s="324"/>
      <c r="BK1919" s="324"/>
      <c r="BL1919" s="324"/>
      <c r="BM1919" s="324"/>
      <c r="BN1919" s="324"/>
      <c r="BO1919" s="324"/>
      <c r="BW1919" s="325"/>
      <c r="BX1919" s="325"/>
      <c r="BY1919" s="325"/>
      <c r="BZ1919" s="325"/>
      <c r="CA1919" s="325"/>
      <c r="CB1919" s="325"/>
      <c r="CC1919" s="325"/>
      <c r="CD1919" s="325"/>
      <c r="CE1919" s="325"/>
      <c r="CF1919" s="325"/>
      <c r="CG1919" s="325"/>
      <c r="CH1919" s="325"/>
    </row>
    <row r="1920" spans="1:86" s="323" customFormat="1" x14ac:dyDescent="0.25">
      <c r="A1920" s="102"/>
      <c r="B1920" s="102"/>
      <c r="C1920" s="102"/>
      <c r="D1920" s="102"/>
      <c r="E1920" s="102"/>
      <c r="F1920" s="102"/>
      <c r="G1920" s="102"/>
      <c r="AH1920" s="324"/>
      <c r="AI1920" s="324"/>
      <c r="AP1920" s="324"/>
      <c r="AQ1920" s="324"/>
      <c r="BD1920" s="324"/>
      <c r="BE1920" s="324"/>
      <c r="BF1920" s="324"/>
      <c r="BG1920" s="324"/>
      <c r="BH1920" s="324"/>
      <c r="BI1920" s="324"/>
      <c r="BJ1920" s="324"/>
      <c r="BK1920" s="324"/>
      <c r="BL1920" s="324"/>
      <c r="BM1920" s="324"/>
      <c r="BN1920" s="324"/>
      <c r="BO1920" s="324"/>
      <c r="BW1920" s="325"/>
      <c r="BX1920" s="325"/>
      <c r="BY1920" s="325"/>
      <c r="BZ1920" s="325"/>
      <c r="CA1920" s="325"/>
      <c r="CB1920" s="325"/>
      <c r="CC1920" s="325"/>
      <c r="CD1920" s="325"/>
      <c r="CE1920" s="325"/>
      <c r="CF1920" s="325"/>
      <c r="CG1920" s="325"/>
      <c r="CH1920" s="325"/>
    </row>
    <row r="1921" spans="1:86" s="323" customFormat="1" x14ac:dyDescent="0.25">
      <c r="A1921" s="102"/>
      <c r="B1921" s="102"/>
      <c r="C1921" s="102"/>
      <c r="D1921" s="102"/>
      <c r="E1921" s="102"/>
      <c r="F1921" s="102"/>
      <c r="G1921" s="102"/>
      <c r="AH1921" s="324"/>
      <c r="AI1921" s="324"/>
      <c r="AP1921" s="324"/>
      <c r="AQ1921" s="324"/>
      <c r="BD1921" s="324"/>
      <c r="BE1921" s="324"/>
      <c r="BF1921" s="324"/>
      <c r="BG1921" s="324"/>
      <c r="BH1921" s="324"/>
      <c r="BI1921" s="324"/>
      <c r="BJ1921" s="324"/>
      <c r="BK1921" s="324"/>
      <c r="BL1921" s="324"/>
      <c r="BM1921" s="324"/>
      <c r="BN1921" s="324"/>
      <c r="BO1921" s="324"/>
      <c r="BW1921" s="325"/>
      <c r="BX1921" s="325"/>
      <c r="BY1921" s="325"/>
      <c r="BZ1921" s="325"/>
      <c r="CA1921" s="325"/>
      <c r="CB1921" s="325"/>
      <c r="CC1921" s="325"/>
      <c r="CD1921" s="325"/>
      <c r="CE1921" s="325"/>
      <c r="CF1921" s="325"/>
      <c r="CG1921" s="325"/>
      <c r="CH1921" s="325"/>
    </row>
    <row r="1922" spans="1:86" s="323" customFormat="1" x14ac:dyDescent="0.25">
      <c r="A1922" s="102"/>
      <c r="B1922" s="102"/>
      <c r="C1922" s="102"/>
      <c r="D1922" s="102"/>
      <c r="E1922" s="102"/>
      <c r="F1922" s="102"/>
      <c r="G1922" s="102"/>
      <c r="AH1922" s="324"/>
      <c r="AI1922" s="324"/>
      <c r="AP1922" s="324"/>
      <c r="AQ1922" s="324"/>
      <c r="BD1922" s="324"/>
      <c r="BE1922" s="324"/>
      <c r="BF1922" s="324"/>
      <c r="BG1922" s="324"/>
      <c r="BH1922" s="324"/>
      <c r="BI1922" s="324"/>
      <c r="BJ1922" s="324"/>
      <c r="BK1922" s="324"/>
      <c r="BL1922" s="324"/>
      <c r="BM1922" s="324"/>
      <c r="BN1922" s="324"/>
      <c r="BO1922" s="324"/>
      <c r="BW1922" s="325"/>
      <c r="BX1922" s="325"/>
      <c r="BY1922" s="325"/>
      <c r="BZ1922" s="325"/>
      <c r="CA1922" s="325"/>
      <c r="CB1922" s="325"/>
      <c r="CC1922" s="325"/>
      <c r="CD1922" s="325"/>
      <c r="CE1922" s="325"/>
      <c r="CF1922" s="325"/>
      <c r="CG1922" s="325"/>
      <c r="CH1922" s="325"/>
    </row>
    <row r="1923" spans="1:86" s="323" customFormat="1" x14ac:dyDescent="0.25">
      <c r="A1923" s="102"/>
      <c r="B1923" s="102"/>
      <c r="C1923" s="102"/>
      <c r="D1923" s="102"/>
      <c r="E1923" s="102"/>
      <c r="F1923" s="102"/>
      <c r="G1923" s="102"/>
      <c r="AH1923" s="324"/>
      <c r="AI1923" s="324"/>
      <c r="AP1923" s="324"/>
      <c r="AQ1923" s="324"/>
      <c r="BD1923" s="324"/>
      <c r="BE1923" s="324"/>
      <c r="BF1923" s="324"/>
      <c r="BG1923" s="324"/>
      <c r="BH1923" s="324"/>
      <c r="BI1923" s="324"/>
      <c r="BJ1923" s="324"/>
      <c r="BK1923" s="324"/>
      <c r="BL1923" s="324"/>
      <c r="BM1923" s="324"/>
      <c r="BN1923" s="324"/>
      <c r="BO1923" s="324"/>
      <c r="BW1923" s="325"/>
      <c r="BX1923" s="325"/>
      <c r="BY1923" s="325"/>
      <c r="BZ1923" s="325"/>
      <c r="CA1923" s="325"/>
      <c r="CB1923" s="325"/>
      <c r="CC1923" s="325"/>
      <c r="CD1923" s="325"/>
      <c r="CE1923" s="325"/>
      <c r="CF1923" s="325"/>
      <c r="CG1923" s="325"/>
      <c r="CH1923" s="325"/>
    </row>
    <row r="1924" spans="1:86" s="323" customFormat="1" x14ac:dyDescent="0.25">
      <c r="A1924" s="102"/>
      <c r="B1924" s="102"/>
      <c r="C1924" s="102"/>
      <c r="D1924" s="102"/>
      <c r="E1924" s="102"/>
      <c r="F1924" s="102"/>
      <c r="G1924" s="102"/>
      <c r="AH1924" s="324"/>
      <c r="AI1924" s="324"/>
      <c r="AP1924" s="324"/>
      <c r="AQ1924" s="324"/>
      <c r="BD1924" s="324"/>
      <c r="BE1924" s="324"/>
      <c r="BF1924" s="324"/>
      <c r="BG1924" s="324"/>
      <c r="BH1924" s="324"/>
      <c r="BI1924" s="324"/>
      <c r="BJ1924" s="324"/>
      <c r="BK1924" s="324"/>
      <c r="BL1924" s="324"/>
      <c r="BM1924" s="324"/>
      <c r="BN1924" s="324"/>
      <c r="BO1924" s="324"/>
      <c r="BW1924" s="325"/>
      <c r="BX1924" s="325"/>
      <c r="BY1924" s="325"/>
      <c r="BZ1924" s="325"/>
      <c r="CA1924" s="325"/>
      <c r="CB1924" s="325"/>
      <c r="CC1924" s="325"/>
      <c r="CD1924" s="325"/>
      <c r="CE1924" s="325"/>
      <c r="CF1924" s="325"/>
      <c r="CG1924" s="325"/>
      <c r="CH1924" s="325"/>
    </row>
    <row r="1925" spans="1:86" s="323" customFormat="1" x14ac:dyDescent="0.25">
      <c r="A1925" s="102"/>
      <c r="B1925" s="102"/>
      <c r="C1925" s="102"/>
      <c r="D1925" s="102"/>
      <c r="E1925" s="102"/>
      <c r="F1925" s="102"/>
      <c r="G1925" s="102"/>
      <c r="AH1925" s="324"/>
      <c r="AI1925" s="324"/>
      <c r="AP1925" s="324"/>
      <c r="AQ1925" s="324"/>
      <c r="BD1925" s="324"/>
      <c r="BE1925" s="324"/>
      <c r="BF1925" s="324"/>
      <c r="BG1925" s="324"/>
      <c r="BH1925" s="324"/>
      <c r="BI1925" s="324"/>
      <c r="BJ1925" s="324"/>
      <c r="BK1925" s="324"/>
      <c r="BL1925" s="324"/>
      <c r="BM1925" s="324"/>
      <c r="BN1925" s="324"/>
      <c r="BO1925" s="324"/>
      <c r="BW1925" s="325"/>
      <c r="BX1925" s="325"/>
      <c r="BY1925" s="325"/>
      <c r="BZ1925" s="325"/>
      <c r="CA1925" s="325"/>
      <c r="CB1925" s="325"/>
      <c r="CC1925" s="325"/>
      <c r="CD1925" s="325"/>
      <c r="CE1925" s="325"/>
      <c r="CF1925" s="325"/>
      <c r="CG1925" s="325"/>
      <c r="CH1925" s="325"/>
    </row>
    <row r="1926" spans="1:86" s="323" customFormat="1" x14ac:dyDescent="0.25">
      <c r="A1926" s="102"/>
      <c r="B1926" s="102"/>
      <c r="C1926" s="102"/>
      <c r="D1926" s="102"/>
      <c r="E1926" s="102"/>
      <c r="F1926" s="102"/>
      <c r="G1926" s="102"/>
      <c r="AH1926" s="324"/>
      <c r="AI1926" s="324"/>
      <c r="AP1926" s="324"/>
      <c r="AQ1926" s="324"/>
      <c r="BD1926" s="324"/>
      <c r="BE1926" s="324"/>
      <c r="BF1926" s="324"/>
      <c r="BG1926" s="324"/>
      <c r="BH1926" s="324"/>
      <c r="BI1926" s="324"/>
      <c r="BJ1926" s="324"/>
      <c r="BK1926" s="324"/>
      <c r="BL1926" s="324"/>
      <c r="BM1926" s="324"/>
      <c r="BN1926" s="324"/>
      <c r="BO1926" s="324"/>
      <c r="BW1926" s="325"/>
      <c r="BX1926" s="325"/>
      <c r="BY1926" s="325"/>
      <c r="BZ1926" s="325"/>
      <c r="CA1926" s="325"/>
      <c r="CB1926" s="325"/>
      <c r="CC1926" s="325"/>
      <c r="CD1926" s="325"/>
      <c r="CE1926" s="325"/>
      <c r="CF1926" s="325"/>
      <c r="CG1926" s="325"/>
      <c r="CH1926" s="325"/>
    </row>
    <row r="1927" spans="1:86" s="323" customFormat="1" x14ac:dyDescent="0.25">
      <c r="A1927" s="102"/>
      <c r="B1927" s="102"/>
      <c r="C1927" s="102"/>
      <c r="D1927" s="102"/>
      <c r="E1927" s="102"/>
      <c r="F1927" s="102"/>
      <c r="G1927" s="102"/>
      <c r="AH1927" s="324"/>
      <c r="AI1927" s="324"/>
      <c r="AP1927" s="324"/>
      <c r="AQ1927" s="324"/>
      <c r="BD1927" s="324"/>
      <c r="BE1927" s="324"/>
      <c r="BF1927" s="324"/>
      <c r="BG1927" s="324"/>
      <c r="BH1927" s="324"/>
      <c r="BI1927" s="324"/>
      <c r="BJ1927" s="324"/>
      <c r="BK1927" s="324"/>
      <c r="BL1927" s="324"/>
      <c r="BM1927" s="324"/>
      <c r="BN1927" s="324"/>
      <c r="BO1927" s="324"/>
      <c r="BW1927" s="325"/>
      <c r="BX1927" s="325"/>
      <c r="BY1927" s="325"/>
      <c r="BZ1927" s="325"/>
      <c r="CA1927" s="325"/>
      <c r="CB1927" s="325"/>
      <c r="CC1927" s="325"/>
      <c r="CD1927" s="325"/>
      <c r="CE1927" s="325"/>
      <c r="CF1927" s="325"/>
      <c r="CG1927" s="325"/>
      <c r="CH1927" s="325"/>
    </row>
    <row r="1928" spans="1:86" s="323" customFormat="1" x14ac:dyDescent="0.25">
      <c r="A1928" s="102"/>
      <c r="B1928" s="102"/>
      <c r="C1928" s="102"/>
      <c r="D1928" s="102"/>
      <c r="E1928" s="102"/>
      <c r="F1928" s="102"/>
      <c r="G1928" s="102"/>
      <c r="AH1928" s="324"/>
      <c r="AI1928" s="324"/>
      <c r="AP1928" s="324"/>
      <c r="AQ1928" s="324"/>
      <c r="BD1928" s="324"/>
      <c r="BE1928" s="324"/>
      <c r="BF1928" s="324"/>
      <c r="BG1928" s="324"/>
      <c r="BH1928" s="324"/>
      <c r="BI1928" s="324"/>
      <c r="BJ1928" s="324"/>
      <c r="BK1928" s="324"/>
      <c r="BL1928" s="324"/>
      <c r="BM1928" s="324"/>
      <c r="BN1928" s="324"/>
      <c r="BO1928" s="324"/>
      <c r="BW1928" s="325"/>
      <c r="BX1928" s="325"/>
      <c r="BY1928" s="325"/>
      <c r="BZ1928" s="325"/>
      <c r="CA1928" s="325"/>
      <c r="CB1928" s="325"/>
      <c r="CC1928" s="325"/>
      <c r="CD1928" s="325"/>
      <c r="CE1928" s="325"/>
      <c r="CF1928" s="325"/>
      <c r="CG1928" s="325"/>
      <c r="CH1928" s="325"/>
    </row>
    <row r="1929" spans="1:86" s="323" customFormat="1" x14ac:dyDescent="0.25">
      <c r="A1929" s="102"/>
      <c r="B1929" s="102"/>
      <c r="C1929" s="102"/>
      <c r="D1929" s="102"/>
      <c r="E1929" s="102"/>
      <c r="F1929" s="102"/>
      <c r="G1929" s="102"/>
      <c r="AH1929" s="324"/>
      <c r="AI1929" s="324"/>
      <c r="AP1929" s="324"/>
      <c r="AQ1929" s="324"/>
      <c r="BD1929" s="324"/>
      <c r="BE1929" s="324"/>
      <c r="BF1929" s="324"/>
      <c r="BG1929" s="324"/>
      <c r="BH1929" s="324"/>
      <c r="BI1929" s="324"/>
      <c r="BJ1929" s="324"/>
      <c r="BK1929" s="324"/>
      <c r="BL1929" s="324"/>
      <c r="BM1929" s="324"/>
      <c r="BN1929" s="324"/>
      <c r="BO1929" s="324"/>
      <c r="BW1929" s="325"/>
      <c r="BX1929" s="325"/>
      <c r="BY1929" s="325"/>
      <c r="BZ1929" s="325"/>
      <c r="CA1929" s="325"/>
      <c r="CB1929" s="325"/>
      <c r="CC1929" s="325"/>
      <c r="CD1929" s="325"/>
      <c r="CE1929" s="325"/>
      <c r="CF1929" s="325"/>
      <c r="CG1929" s="325"/>
      <c r="CH1929" s="325"/>
    </row>
    <row r="1930" spans="1:86" s="323" customFormat="1" x14ac:dyDescent="0.25">
      <c r="A1930" s="102"/>
      <c r="B1930" s="102"/>
      <c r="C1930" s="102"/>
      <c r="D1930" s="102"/>
      <c r="E1930" s="102"/>
      <c r="F1930" s="102"/>
      <c r="G1930" s="102"/>
      <c r="AH1930" s="324"/>
      <c r="AI1930" s="324"/>
      <c r="AP1930" s="324"/>
      <c r="AQ1930" s="324"/>
      <c r="BD1930" s="324"/>
      <c r="BE1930" s="324"/>
      <c r="BF1930" s="324"/>
      <c r="BG1930" s="324"/>
      <c r="BH1930" s="324"/>
      <c r="BI1930" s="324"/>
      <c r="BJ1930" s="324"/>
      <c r="BK1930" s="324"/>
      <c r="BL1930" s="324"/>
      <c r="BM1930" s="324"/>
      <c r="BN1930" s="324"/>
      <c r="BO1930" s="324"/>
      <c r="BW1930" s="325"/>
      <c r="BX1930" s="325"/>
      <c r="BY1930" s="325"/>
      <c r="BZ1930" s="325"/>
      <c r="CA1930" s="325"/>
      <c r="CB1930" s="325"/>
      <c r="CC1930" s="325"/>
      <c r="CD1930" s="325"/>
      <c r="CE1930" s="325"/>
      <c r="CF1930" s="325"/>
      <c r="CG1930" s="325"/>
      <c r="CH1930" s="325"/>
    </row>
    <row r="1931" spans="1:86" s="323" customFormat="1" x14ac:dyDescent="0.25">
      <c r="A1931" s="102"/>
      <c r="B1931" s="102"/>
      <c r="C1931" s="102"/>
      <c r="D1931" s="102"/>
      <c r="E1931" s="102"/>
      <c r="F1931" s="102"/>
      <c r="G1931" s="102"/>
      <c r="AH1931" s="324"/>
      <c r="AI1931" s="324"/>
      <c r="AP1931" s="324"/>
      <c r="AQ1931" s="324"/>
      <c r="BD1931" s="324"/>
      <c r="BE1931" s="324"/>
      <c r="BF1931" s="324"/>
      <c r="BG1931" s="324"/>
      <c r="BH1931" s="324"/>
      <c r="BI1931" s="324"/>
      <c r="BJ1931" s="324"/>
      <c r="BK1931" s="324"/>
      <c r="BL1931" s="324"/>
      <c r="BM1931" s="324"/>
      <c r="BN1931" s="324"/>
      <c r="BO1931" s="324"/>
      <c r="BW1931" s="325"/>
      <c r="BX1931" s="325"/>
      <c r="BY1931" s="325"/>
      <c r="BZ1931" s="325"/>
      <c r="CA1931" s="325"/>
      <c r="CB1931" s="325"/>
      <c r="CC1931" s="325"/>
      <c r="CD1931" s="325"/>
      <c r="CE1931" s="325"/>
      <c r="CF1931" s="325"/>
      <c r="CG1931" s="325"/>
      <c r="CH1931" s="325"/>
    </row>
    <row r="1932" spans="1:86" s="323" customFormat="1" x14ac:dyDescent="0.25">
      <c r="A1932" s="102"/>
      <c r="B1932" s="102"/>
      <c r="C1932" s="102"/>
      <c r="D1932" s="102"/>
      <c r="E1932" s="102"/>
      <c r="F1932" s="102"/>
      <c r="G1932" s="102"/>
      <c r="AH1932" s="324"/>
      <c r="AI1932" s="324"/>
      <c r="AP1932" s="324"/>
      <c r="AQ1932" s="324"/>
      <c r="BD1932" s="324"/>
      <c r="BE1932" s="324"/>
      <c r="BF1932" s="324"/>
      <c r="BG1932" s="324"/>
      <c r="BH1932" s="324"/>
      <c r="BI1932" s="324"/>
      <c r="BJ1932" s="324"/>
      <c r="BK1932" s="324"/>
      <c r="BL1932" s="324"/>
      <c r="BM1932" s="324"/>
      <c r="BN1932" s="324"/>
      <c r="BO1932" s="324"/>
      <c r="BW1932" s="325"/>
      <c r="BX1932" s="325"/>
      <c r="BY1932" s="325"/>
      <c r="BZ1932" s="325"/>
      <c r="CA1932" s="325"/>
      <c r="CB1932" s="325"/>
      <c r="CC1932" s="325"/>
      <c r="CD1932" s="325"/>
      <c r="CE1932" s="325"/>
      <c r="CF1932" s="325"/>
      <c r="CG1932" s="325"/>
      <c r="CH1932" s="325"/>
    </row>
    <row r="1933" spans="1:86" s="323" customFormat="1" x14ac:dyDescent="0.25">
      <c r="A1933" s="102"/>
      <c r="B1933" s="102"/>
      <c r="C1933" s="102"/>
      <c r="D1933" s="102"/>
      <c r="E1933" s="102"/>
      <c r="F1933" s="102"/>
      <c r="G1933" s="102"/>
      <c r="AH1933" s="324"/>
      <c r="AI1933" s="324"/>
      <c r="AP1933" s="324"/>
      <c r="AQ1933" s="324"/>
      <c r="BD1933" s="324"/>
      <c r="BE1933" s="324"/>
      <c r="BF1933" s="324"/>
      <c r="BG1933" s="324"/>
      <c r="BH1933" s="324"/>
      <c r="BI1933" s="324"/>
      <c r="BJ1933" s="324"/>
      <c r="BK1933" s="324"/>
      <c r="BL1933" s="324"/>
      <c r="BM1933" s="324"/>
      <c r="BN1933" s="324"/>
      <c r="BO1933" s="324"/>
      <c r="BW1933" s="325"/>
      <c r="BX1933" s="325"/>
      <c r="BY1933" s="325"/>
      <c r="BZ1933" s="325"/>
      <c r="CA1933" s="325"/>
      <c r="CB1933" s="325"/>
      <c r="CC1933" s="325"/>
      <c r="CD1933" s="325"/>
      <c r="CE1933" s="325"/>
      <c r="CF1933" s="325"/>
      <c r="CG1933" s="325"/>
      <c r="CH1933" s="325"/>
    </row>
    <row r="1934" spans="1:86" s="323" customFormat="1" x14ac:dyDescent="0.25">
      <c r="A1934" s="102"/>
      <c r="B1934" s="102"/>
      <c r="C1934" s="102"/>
      <c r="D1934" s="102"/>
      <c r="E1934" s="102"/>
      <c r="F1934" s="102"/>
      <c r="G1934" s="102"/>
      <c r="AH1934" s="324"/>
      <c r="AI1934" s="324"/>
      <c r="AP1934" s="324"/>
      <c r="AQ1934" s="324"/>
      <c r="BD1934" s="324"/>
      <c r="BE1934" s="324"/>
      <c r="BF1934" s="324"/>
      <c r="BG1934" s="324"/>
      <c r="BH1934" s="324"/>
      <c r="BI1934" s="324"/>
      <c r="BJ1934" s="324"/>
      <c r="BK1934" s="324"/>
      <c r="BL1934" s="324"/>
      <c r="BM1934" s="324"/>
      <c r="BN1934" s="324"/>
      <c r="BO1934" s="324"/>
      <c r="BW1934" s="325"/>
      <c r="BX1934" s="325"/>
      <c r="BY1934" s="325"/>
      <c r="BZ1934" s="325"/>
      <c r="CA1934" s="325"/>
      <c r="CB1934" s="325"/>
      <c r="CC1934" s="325"/>
      <c r="CD1934" s="325"/>
      <c r="CE1934" s="325"/>
      <c r="CF1934" s="325"/>
      <c r="CG1934" s="325"/>
      <c r="CH1934" s="325"/>
    </row>
    <row r="1935" spans="1:86" s="323" customFormat="1" x14ac:dyDescent="0.25">
      <c r="A1935" s="102"/>
      <c r="B1935" s="102"/>
      <c r="C1935" s="102"/>
      <c r="D1935" s="102"/>
      <c r="E1935" s="102"/>
      <c r="F1935" s="102"/>
      <c r="G1935" s="102"/>
      <c r="AH1935" s="324"/>
      <c r="AI1935" s="324"/>
      <c r="AP1935" s="324"/>
      <c r="AQ1935" s="324"/>
      <c r="BD1935" s="324"/>
      <c r="BE1935" s="324"/>
      <c r="BF1935" s="324"/>
      <c r="BG1935" s="324"/>
      <c r="BH1935" s="324"/>
      <c r="BI1935" s="324"/>
      <c r="BJ1935" s="324"/>
      <c r="BK1935" s="324"/>
      <c r="BL1935" s="324"/>
      <c r="BM1935" s="324"/>
      <c r="BN1935" s="324"/>
      <c r="BO1935" s="324"/>
      <c r="BW1935" s="325"/>
      <c r="BX1935" s="325"/>
      <c r="BY1935" s="325"/>
      <c r="BZ1935" s="325"/>
      <c r="CA1935" s="325"/>
      <c r="CB1935" s="325"/>
      <c r="CC1935" s="325"/>
      <c r="CD1935" s="325"/>
      <c r="CE1935" s="325"/>
      <c r="CF1935" s="325"/>
      <c r="CG1935" s="325"/>
      <c r="CH1935" s="325"/>
    </row>
    <row r="1936" spans="1:86" s="323" customFormat="1" x14ac:dyDescent="0.25">
      <c r="A1936" s="102"/>
      <c r="B1936" s="102"/>
      <c r="C1936" s="102"/>
      <c r="D1936" s="102"/>
      <c r="E1936" s="102"/>
      <c r="F1936" s="102"/>
      <c r="G1936" s="102"/>
      <c r="AH1936" s="324"/>
      <c r="AI1936" s="324"/>
      <c r="AP1936" s="324"/>
      <c r="AQ1936" s="324"/>
      <c r="BD1936" s="324"/>
      <c r="BE1936" s="324"/>
      <c r="BF1936" s="324"/>
      <c r="BG1936" s="324"/>
      <c r="BH1936" s="324"/>
      <c r="BI1936" s="324"/>
      <c r="BJ1936" s="324"/>
      <c r="BK1936" s="324"/>
      <c r="BL1936" s="324"/>
      <c r="BM1936" s="324"/>
      <c r="BN1936" s="324"/>
      <c r="BO1936" s="324"/>
      <c r="BW1936" s="325"/>
      <c r="BX1936" s="325"/>
      <c r="BY1936" s="325"/>
      <c r="BZ1936" s="325"/>
      <c r="CA1936" s="325"/>
      <c r="CB1936" s="325"/>
      <c r="CC1936" s="325"/>
      <c r="CD1936" s="325"/>
      <c r="CE1936" s="325"/>
      <c r="CF1936" s="325"/>
      <c r="CG1936" s="325"/>
      <c r="CH1936" s="325"/>
    </row>
    <row r="1937" spans="1:86" s="323" customFormat="1" x14ac:dyDescent="0.25">
      <c r="A1937" s="102"/>
      <c r="B1937" s="102"/>
      <c r="C1937" s="102"/>
      <c r="D1937" s="102"/>
      <c r="E1937" s="102"/>
      <c r="F1937" s="102"/>
      <c r="G1937" s="102"/>
      <c r="AH1937" s="324"/>
      <c r="AI1937" s="324"/>
      <c r="AP1937" s="324"/>
      <c r="AQ1937" s="324"/>
      <c r="BD1937" s="324"/>
      <c r="BE1937" s="324"/>
      <c r="BF1937" s="324"/>
      <c r="BG1937" s="324"/>
      <c r="BH1937" s="324"/>
      <c r="BI1937" s="324"/>
      <c r="BJ1937" s="324"/>
      <c r="BK1937" s="324"/>
      <c r="BL1937" s="324"/>
      <c r="BM1937" s="324"/>
      <c r="BN1937" s="324"/>
      <c r="BO1937" s="324"/>
      <c r="BW1937" s="325"/>
      <c r="BX1937" s="325"/>
      <c r="BY1937" s="325"/>
      <c r="BZ1937" s="325"/>
      <c r="CA1937" s="325"/>
      <c r="CB1937" s="325"/>
      <c r="CC1937" s="325"/>
      <c r="CD1937" s="325"/>
      <c r="CE1937" s="325"/>
      <c r="CF1937" s="325"/>
      <c r="CG1937" s="325"/>
      <c r="CH1937" s="325"/>
    </row>
    <row r="1938" spans="1:86" s="323" customFormat="1" x14ac:dyDescent="0.25">
      <c r="A1938" s="102"/>
      <c r="B1938" s="102"/>
      <c r="C1938" s="102"/>
      <c r="D1938" s="102"/>
      <c r="E1938" s="102"/>
      <c r="F1938" s="102"/>
      <c r="G1938" s="102"/>
      <c r="AH1938" s="324"/>
      <c r="AI1938" s="324"/>
      <c r="AP1938" s="324"/>
      <c r="AQ1938" s="324"/>
      <c r="BD1938" s="324"/>
      <c r="BE1938" s="324"/>
      <c r="BF1938" s="324"/>
      <c r="BG1938" s="324"/>
      <c r="BH1938" s="324"/>
      <c r="BI1938" s="324"/>
      <c r="BJ1938" s="324"/>
      <c r="BK1938" s="324"/>
      <c r="BL1938" s="324"/>
      <c r="BM1938" s="324"/>
      <c r="BN1938" s="324"/>
      <c r="BO1938" s="324"/>
      <c r="BW1938" s="325"/>
      <c r="BX1938" s="325"/>
      <c r="BY1938" s="325"/>
      <c r="BZ1938" s="325"/>
      <c r="CA1938" s="325"/>
      <c r="CB1938" s="325"/>
      <c r="CC1938" s="325"/>
      <c r="CD1938" s="325"/>
      <c r="CE1938" s="325"/>
      <c r="CF1938" s="325"/>
      <c r="CG1938" s="325"/>
      <c r="CH1938" s="325"/>
    </row>
    <row r="1939" spans="1:86" s="323" customFormat="1" x14ac:dyDescent="0.25">
      <c r="A1939" s="102"/>
      <c r="B1939" s="102"/>
      <c r="C1939" s="102"/>
      <c r="D1939" s="102"/>
      <c r="E1939" s="102"/>
      <c r="F1939" s="102"/>
      <c r="G1939" s="102"/>
      <c r="AH1939" s="324"/>
      <c r="AI1939" s="324"/>
      <c r="AP1939" s="324"/>
      <c r="AQ1939" s="324"/>
      <c r="BD1939" s="324"/>
      <c r="BE1939" s="324"/>
      <c r="BF1939" s="324"/>
      <c r="BG1939" s="324"/>
      <c r="BH1939" s="324"/>
      <c r="BI1939" s="324"/>
      <c r="BJ1939" s="324"/>
      <c r="BK1939" s="324"/>
      <c r="BL1939" s="324"/>
      <c r="BM1939" s="324"/>
      <c r="BN1939" s="324"/>
      <c r="BO1939" s="324"/>
      <c r="BW1939" s="325"/>
      <c r="BX1939" s="325"/>
      <c r="BY1939" s="325"/>
      <c r="BZ1939" s="325"/>
      <c r="CA1939" s="325"/>
      <c r="CB1939" s="325"/>
      <c r="CC1939" s="325"/>
      <c r="CD1939" s="325"/>
      <c r="CE1939" s="325"/>
      <c r="CF1939" s="325"/>
      <c r="CG1939" s="325"/>
      <c r="CH1939" s="325"/>
    </row>
    <row r="1940" spans="1:86" s="323" customFormat="1" x14ac:dyDescent="0.25">
      <c r="A1940" s="102"/>
      <c r="B1940" s="102"/>
      <c r="C1940" s="102"/>
      <c r="D1940" s="102"/>
      <c r="E1940" s="102"/>
      <c r="F1940" s="102"/>
      <c r="G1940" s="102"/>
      <c r="AH1940" s="324"/>
      <c r="AI1940" s="324"/>
      <c r="AP1940" s="324"/>
      <c r="AQ1940" s="324"/>
      <c r="BD1940" s="324"/>
      <c r="BE1940" s="324"/>
      <c r="BF1940" s="324"/>
      <c r="BG1940" s="324"/>
      <c r="BH1940" s="324"/>
      <c r="BI1940" s="324"/>
      <c r="BJ1940" s="324"/>
      <c r="BK1940" s="324"/>
      <c r="BL1940" s="324"/>
      <c r="BM1940" s="324"/>
      <c r="BN1940" s="324"/>
      <c r="BO1940" s="324"/>
      <c r="BW1940" s="325"/>
      <c r="BX1940" s="325"/>
      <c r="BY1940" s="325"/>
      <c r="BZ1940" s="325"/>
      <c r="CA1940" s="325"/>
      <c r="CB1940" s="325"/>
      <c r="CC1940" s="325"/>
      <c r="CD1940" s="325"/>
      <c r="CE1940" s="325"/>
      <c r="CF1940" s="325"/>
      <c r="CG1940" s="325"/>
      <c r="CH1940" s="325"/>
    </row>
    <row r="1941" spans="1:86" s="323" customFormat="1" x14ac:dyDescent="0.25">
      <c r="A1941" s="102"/>
      <c r="B1941" s="102"/>
      <c r="C1941" s="102"/>
      <c r="D1941" s="102"/>
      <c r="E1941" s="102"/>
      <c r="F1941" s="102"/>
      <c r="G1941" s="102"/>
      <c r="AH1941" s="324"/>
      <c r="AI1941" s="324"/>
      <c r="AP1941" s="324"/>
      <c r="AQ1941" s="324"/>
      <c r="BD1941" s="324"/>
      <c r="BE1941" s="324"/>
      <c r="BF1941" s="324"/>
      <c r="BG1941" s="324"/>
      <c r="BH1941" s="324"/>
      <c r="BI1941" s="324"/>
      <c r="BJ1941" s="324"/>
      <c r="BK1941" s="324"/>
      <c r="BL1941" s="324"/>
      <c r="BM1941" s="324"/>
      <c r="BN1941" s="324"/>
      <c r="BO1941" s="324"/>
      <c r="BW1941" s="325"/>
      <c r="BX1941" s="325"/>
      <c r="BY1941" s="325"/>
      <c r="BZ1941" s="325"/>
      <c r="CA1941" s="325"/>
      <c r="CB1941" s="325"/>
      <c r="CC1941" s="325"/>
      <c r="CD1941" s="325"/>
      <c r="CE1941" s="325"/>
      <c r="CF1941" s="325"/>
      <c r="CG1941" s="325"/>
      <c r="CH1941" s="325"/>
    </row>
    <row r="1942" spans="1:86" s="323" customFormat="1" x14ac:dyDescent="0.25">
      <c r="A1942" s="102"/>
      <c r="B1942" s="102"/>
      <c r="C1942" s="102"/>
      <c r="D1942" s="102"/>
      <c r="E1942" s="102"/>
      <c r="F1942" s="102"/>
      <c r="G1942" s="102"/>
      <c r="AH1942" s="324"/>
      <c r="AI1942" s="324"/>
      <c r="AP1942" s="324"/>
      <c r="AQ1942" s="324"/>
      <c r="BD1942" s="324"/>
      <c r="BE1942" s="324"/>
      <c r="BF1942" s="324"/>
      <c r="BG1942" s="324"/>
      <c r="BH1942" s="324"/>
      <c r="BI1942" s="324"/>
      <c r="BJ1942" s="324"/>
      <c r="BK1942" s="324"/>
      <c r="BL1942" s="324"/>
      <c r="BM1942" s="324"/>
      <c r="BN1942" s="324"/>
      <c r="BO1942" s="324"/>
      <c r="BW1942" s="325"/>
      <c r="BX1942" s="325"/>
      <c r="BY1942" s="325"/>
      <c r="BZ1942" s="325"/>
      <c r="CA1942" s="325"/>
      <c r="CB1942" s="325"/>
      <c r="CC1942" s="325"/>
      <c r="CD1942" s="325"/>
      <c r="CE1942" s="325"/>
      <c r="CF1942" s="325"/>
      <c r="CG1942" s="325"/>
      <c r="CH1942" s="325"/>
    </row>
    <row r="1943" spans="1:86" s="323" customFormat="1" x14ac:dyDescent="0.25">
      <c r="A1943" s="102"/>
      <c r="B1943" s="102"/>
      <c r="C1943" s="102"/>
      <c r="D1943" s="102"/>
      <c r="E1943" s="102"/>
      <c r="F1943" s="102"/>
      <c r="G1943" s="102"/>
      <c r="AH1943" s="324"/>
      <c r="AI1943" s="324"/>
      <c r="AP1943" s="324"/>
      <c r="AQ1943" s="324"/>
      <c r="BD1943" s="324"/>
      <c r="BE1943" s="324"/>
      <c r="BF1943" s="324"/>
      <c r="BG1943" s="324"/>
      <c r="BH1943" s="324"/>
      <c r="BI1943" s="324"/>
      <c r="BJ1943" s="324"/>
      <c r="BK1943" s="324"/>
      <c r="BL1943" s="324"/>
      <c r="BM1943" s="324"/>
      <c r="BN1943" s="324"/>
      <c r="BO1943" s="324"/>
      <c r="BW1943" s="325"/>
      <c r="BX1943" s="325"/>
      <c r="BY1943" s="325"/>
      <c r="BZ1943" s="325"/>
      <c r="CA1943" s="325"/>
      <c r="CB1943" s="325"/>
      <c r="CC1943" s="325"/>
      <c r="CD1943" s="325"/>
      <c r="CE1943" s="325"/>
      <c r="CF1943" s="325"/>
      <c r="CG1943" s="325"/>
      <c r="CH1943" s="325"/>
    </row>
    <row r="1944" spans="1:86" s="323" customFormat="1" x14ac:dyDescent="0.25">
      <c r="A1944" s="102"/>
      <c r="B1944" s="102"/>
      <c r="C1944" s="102"/>
      <c r="D1944" s="102"/>
      <c r="E1944" s="102"/>
      <c r="F1944" s="102"/>
      <c r="G1944" s="102"/>
      <c r="AH1944" s="324"/>
      <c r="AI1944" s="324"/>
      <c r="AP1944" s="324"/>
      <c r="AQ1944" s="324"/>
      <c r="BD1944" s="324"/>
      <c r="BE1944" s="324"/>
      <c r="BF1944" s="324"/>
      <c r="BG1944" s="324"/>
      <c r="BH1944" s="324"/>
      <c r="BI1944" s="324"/>
      <c r="BJ1944" s="324"/>
      <c r="BK1944" s="324"/>
      <c r="BL1944" s="324"/>
      <c r="BM1944" s="324"/>
      <c r="BN1944" s="324"/>
      <c r="BO1944" s="324"/>
      <c r="BW1944" s="325"/>
      <c r="BX1944" s="325"/>
      <c r="BY1944" s="325"/>
      <c r="BZ1944" s="325"/>
      <c r="CA1944" s="325"/>
      <c r="CB1944" s="325"/>
      <c r="CC1944" s="325"/>
      <c r="CD1944" s="325"/>
      <c r="CE1944" s="325"/>
      <c r="CF1944" s="325"/>
      <c r="CG1944" s="325"/>
      <c r="CH1944" s="325"/>
    </row>
    <row r="1945" spans="1:86" s="323" customFormat="1" x14ac:dyDescent="0.25">
      <c r="A1945" s="102"/>
      <c r="B1945" s="102"/>
      <c r="C1945" s="102"/>
      <c r="D1945" s="102"/>
      <c r="E1945" s="102"/>
      <c r="F1945" s="102"/>
      <c r="G1945" s="102"/>
      <c r="AH1945" s="324"/>
      <c r="AI1945" s="324"/>
      <c r="AP1945" s="324"/>
      <c r="AQ1945" s="324"/>
      <c r="BD1945" s="324"/>
      <c r="BE1945" s="324"/>
      <c r="BF1945" s="324"/>
      <c r="BG1945" s="324"/>
      <c r="BH1945" s="324"/>
      <c r="BI1945" s="324"/>
      <c r="BJ1945" s="324"/>
      <c r="BK1945" s="324"/>
      <c r="BL1945" s="324"/>
      <c r="BM1945" s="324"/>
      <c r="BN1945" s="324"/>
      <c r="BO1945" s="324"/>
      <c r="BW1945" s="325"/>
      <c r="BX1945" s="325"/>
      <c r="BY1945" s="325"/>
      <c r="BZ1945" s="325"/>
      <c r="CA1945" s="325"/>
      <c r="CB1945" s="325"/>
      <c r="CC1945" s="325"/>
      <c r="CD1945" s="325"/>
      <c r="CE1945" s="325"/>
      <c r="CF1945" s="325"/>
      <c r="CG1945" s="325"/>
      <c r="CH1945" s="325"/>
    </row>
    <row r="1946" spans="1:86" s="323" customFormat="1" x14ac:dyDescent="0.25">
      <c r="A1946" s="102"/>
      <c r="B1946" s="102"/>
      <c r="C1946" s="102"/>
      <c r="D1946" s="102"/>
      <c r="E1946" s="102"/>
      <c r="F1946" s="102"/>
      <c r="G1946" s="102"/>
      <c r="AH1946" s="324"/>
      <c r="AI1946" s="324"/>
      <c r="AP1946" s="324"/>
      <c r="AQ1946" s="324"/>
      <c r="BD1946" s="324"/>
      <c r="BE1946" s="324"/>
      <c r="BF1946" s="324"/>
      <c r="BG1946" s="324"/>
      <c r="BH1946" s="324"/>
      <c r="BI1946" s="324"/>
      <c r="BJ1946" s="324"/>
      <c r="BK1946" s="324"/>
      <c r="BL1946" s="324"/>
      <c r="BM1946" s="324"/>
      <c r="BN1946" s="324"/>
      <c r="BO1946" s="324"/>
      <c r="BW1946" s="325"/>
      <c r="BX1946" s="325"/>
      <c r="BY1946" s="325"/>
      <c r="BZ1946" s="325"/>
      <c r="CA1946" s="325"/>
      <c r="CB1946" s="325"/>
      <c r="CC1946" s="325"/>
      <c r="CD1946" s="325"/>
      <c r="CE1946" s="325"/>
      <c r="CF1946" s="325"/>
      <c r="CG1946" s="325"/>
      <c r="CH1946" s="325"/>
    </row>
    <row r="1947" spans="1:86" s="323" customFormat="1" x14ac:dyDescent="0.25">
      <c r="A1947" s="102"/>
      <c r="B1947" s="102"/>
      <c r="C1947" s="102"/>
      <c r="D1947" s="102"/>
      <c r="E1947" s="102"/>
      <c r="F1947" s="102"/>
      <c r="G1947" s="102"/>
      <c r="AH1947" s="324"/>
      <c r="AI1947" s="324"/>
      <c r="AP1947" s="324"/>
      <c r="AQ1947" s="324"/>
      <c r="BD1947" s="324"/>
      <c r="BE1947" s="324"/>
      <c r="BF1947" s="324"/>
      <c r="BG1947" s="324"/>
      <c r="BH1947" s="324"/>
      <c r="BI1947" s="324"/>
      <c r="BJ1947" s="324"/>
      <c r="BK1947" s="324"/>
      <c r="BL1947" s="324"/>
      <c r="BM1947" s="324"/>
      <c r="BN1947" s="324"/>
      <c r="BO1947" s="324"/>
      <c r="BW1947" s="325"/>
      <c r="BX1947" s="325"/>
      <c r="BY1947" s="325"/>
      <c r="BZ1947" s="325"/>
      <c r="CA1947" s="325"/>
      <c r="CB1947" s="325"/>
      <c r="CC1947" s="325"/>
      <c r="CD1947" s="325"/>
      <c r="CE1947" s="325"/>
      <c r="CF1947" s="325"/>
      <c r="CG1947" s="325"/>
      <c r="CH1947" s="325"/>
    </row>
    <row r="1948" spans="1:86" s="323" customFormat="1" x14ac:dyDescent="0.25">
      <c r="A1948" s="102"/>
      <c r="B1948" s="102"/>
      <c r="C1948" s="102"/>
      <c r="D1948" s="102"/>
      <c r="E1948" s="102"/>
      <c r="F1948" s="102"/>
      <c r="G1948" s="102"/>
      <c r="AH1948" s="324"/>
      <c r="AI1948" s="324"/>
      <c r="AP1948" s="324"/>
      <c r="AQ1948" s="324"/>
      <c r="BD1948" s="324"/>
      <c r="BE1948" s="324"/>
      <c r="BF1948" s="324"/>
      <c r="BG1948" s="324"/>
      <c r="BH1948" s="324"/>
      <c r="BI1948" s="324"/>
      <c r="BJ1948" s="324"/>
      <c r="BK1948" s="324"/>
      <c r="BL1948" s="324"/>
      <c r="BM1948" s="324"/>
      <c r="BN1948" s="324"/>
      <c r="BO1948" s="324"/>
      <c r="BW1948" s="325"/>
      <c r="BX1948" s="325"/>
      <c r="BY1948" s="325"/>
      <c r="BZ1948" s="325"/>
      <c r="CA1948" s="325"/>
      <c r="CB1948" s="325"/>
      <c r="CC1948" s="325"/>
      <c r="CD1948" s="325"/>
      <c r="CE1948" s="325"/>
      <c r="CF1948" s="325"/>
      <c r="CG1948" s="325"/>
      <c r="CH1948" s="325"/>
    </row>
    <row r="1949" spans="1:86" s="323" customFormat="1" x14ac:dyDescent="0.25">
      <c r="A1949" s="102"/>
      <c r="B1949" s="102"/>
      <c r="C1949" s="102"/>
      <c r="D1949" s="102"/>
      <c r="E1949" s="102"/>
      <c r="F1949" s="102"/>
      <c r="G1949" s="102"/>
      <c r="AH1949" s="324"/>
      <c r="AI1949" s="324"/>
      <c r="AP1949" s="324"/>
      <c r="AQ1949" s="324"/>
      <c r="BD1949" s="324"/>
      <c r="BE1949" s="324"/>
      <c r="BF1949" s="324"/>
      <c r="BG1949" s="324"/>
      <c r="BH1949" s="324"/>
      <c r="BI1949" s="324"/>
      <c r="BJ1949" s="324"/>
      <c r="BK1949" s="324"/>
      <c r="BL1949" s="324"/>
      <c r="BM1949" s="324"/>
      <c r="BN1949" s="324"/>
      <c r="BO1949" s="324"/>
      <c r="BW1949" s="325"/>
      <c r="BX1949" s="325"/>
      <c r="BY1949" s="325"/>
      <c r="BZ1949" s="325"/>
      <c r="CA1949" s="325"/>
      <c r="CB1949" s="325"/>
      <c r="CC1949" s="325"/>
      <c r="CD1949" s="325"/>
      <c r="CE1949" s="325"/>
      <c r="CF1949" s="325"/>
      <c r="CG1949" s="325"/>
      <c r="CH1949" s="325"/>
    </row>
    <row r="1950" spans="1:86" s="323" customFormat="1" x14ac:dyDescent="0.25">
      <c r="A1950" s="102"/>
      <c r="B1950" s="102"/>
      <c r="C1950" s="102"/>
      <c r="D1950" s="102"/>
      <c r="E1950" s="102"/>
      <c r="F1950" s="102"/>
      <c r="G1950" s="102"/>
      <c r="AH1950" s="324"/>
      <c r="AI1950" s="324"/>
      <c r="AP1950" s="324"/>
      <c r="AQ1950" s="324"/>
      <c r="BD1950" s="324"/>
      <c r="BE1950" s="324"/>
      <c r="BF1950" s="324"/>
      <c r="BG1950" s="324"/>
      <c r="BH1950" s="324"/>
      <c r="BI1950" s="324"/>
      <c r="BJ1950" s="324"/>
      <c r="BK1950" s="324"/>
      <c r="BL1950" s="324"/>
      <c r="BM1950" s="324"/>
      <c r="BN1950" s="324"/>
      <c r="BO1950" s="324"/>
      <c r="BW1950" s="325"/>
      <c r="BX1950" s="325"/>
      <c r="BY1950" s="325"/>
      <c r="BZ1950" s="325"/>
      <c r="CA1950" s="325"/>
      <c r="CB1950" s="325"/>
      <c r="CC1950" s="325"/>
      <c r="CD1950" s="325"/>
      <c r="CE1950" s="325"/>
      <c r="CF1950" s="325"/>
      <c r="CG1950" s="325"/>
      <c r="CH1950" s="325"/>
    </row>
    <row r="1951" spans="1:86" s="323" customFormat="1" x14ac:dyDescent="0.25">
      <c r="A1951" s="102"/>
      <c r="B1951" s="102"/>
      <c r="C1951" s="102"/>
      <c r="D1951" s="102"/>
      <c r="E1951" s="102"/>
      <c r="F1951" s="102"/>
      <c r="G1951" s="102"/>
      <c r="AH1951" s="324"/>
      <c r="AI1951" s="324"/>
      <c r="AP1951" s="324"/>
      <c r="AQ1951" s="324"/>
      <c r="BD1951" s="324"/>
      <c r="BE1951" s="324"/>
      <c r="BF1951" s="324"/>
      <c r="BG1951" s="324"/>
      <c r="BH1951" s="324"/>
      <c r="BI1951" s="324"/>
      <c r="BJ1951" s="324"/>
      <c r="BK1951" s="324"/>
      <c r="BL1951" s="324"/>
      <c r="BM1951" s="324"/>
      <c r="BN1951" s="324"/>
      <c r="BO1951" s="324"/>
      <c r="BW1951" s="325"/>
      <c r="BX1951" s="325"/>
      <c r="BY1951" s="325"/>
      <c r="BZ1951" s="325"/>
      <c r="CA1951" s="325"/>
      <c r="CB1951" s="325"/>
      <c r="CC1951" s="325"/>
      <c r="CD1951" s="325"/>
      <c r="CE1951" s="325"/>
      <c r="CF1951" s="325"/>
      <c r="CG1951" s="325"/>
      <c r="CH1951" s="325"/>
    </row>
    <row r="1952" spans="1:86" s="323" customFormat="1" x14ac:dyDescent="0.25">
      <c r="A1952" s="102"/>
      <c r="B1952" s="102"/>
      <c r="C1952" s="102"/>
      <c r="D1952" s="102"/>
      <c r="E1952" s="102"/>
      <c r="F1952" s="102"/>
      <c r="G1952" s="102"/>
      <c r="AH1952" s="324"/>
      <c r="AI1952" s="324"/>
      <c r="AP1952" s="324"/>
      <c r="AQ1952" s="324"/>
      <c r="BD1952" s="324"/>
      <c r="BE1952" s="324"/>
      <c r="BF1952" s="324"/>
      <c r="BG1952" s="324"/>
      <c r="BH1952" s="324"/>
      <c r="BI1952" s="324"/>
      <c r="BJ1952" s="324"/>
      <c r="BK1952" s="324"/>
      <c r="BL1952" s="324"/>
      <c r="BM1952" s="324"/>
      <c r="BN1952" s="324"/>
      <c r="BO1952" s="324"/>
      <c r="BW1952" s="325"/>
      <c r="BX1952" s="325"/>
      <c r="BY1952" s="325"/>
      <c r="BZ1952" s="325"/>
      <c r="CA1952" s="325"/>
      <c r="CB1952" s="325"/>
      <c r="CC1952" s="325"/>
      <c r="CD1952" s="325"/>
      <c r="CE1952" s="325"/>
      <c r="CF1952" s="325"/>
      <c r="CG1952" s="325"/>
      <c r="CH1952" s="325"/>
    </row>
    <row r="1953" spans="1:86" s="323" customFormat="1" x14ac:dyDescent="0.25">
      <c r="A1953" s="102"/>
      <c r="B1953" s="102"/>
      <c r="C1953" s="102"/>
      <c r="D1953" s="102"/>
      <c r="E1953" s="102"/>
      <c r="F1953" s="102"/>
      <c r="G1953" s="102"/>
      <c r="AH1953" s="324"/>
      <c r="AI1953" s="324"/>
      <c r="AP1953" s="324"/>
      <c r="AQ1953" s="324"/>
      <c r="BD1953" s="324"/>
      <c r="BE1953" s="324"/>
      <c r="BF1953" s="324"/>
      <c r="BG1953" s="324"/>
      <c r="BH1953" s="324"/>
      <c r="BI1953" s="324"/>
      <c r="BJ1953" s="324"/>
      <c r="BK1953" s="324"/>
      <c r="BL1953" s="324"/>
      <c r="BM1953" s="324"/>
      <c r="BN1953" s="324"/>
      <c r="BO1953" s="324"/>
      <c r="BW1953" s="325"/>
      <c r="BX1953" s="325"/>
      <c r="BY1953" s="325"/>
      <c r="BZ1953" s="325"/>
      <c r="CA1953" s="325"/>
      <c r="CB1953" s="325"/>
      <c r="CC1953" s="325"/>
      <c r="CD1953" s="325"/>
      <c r="CE1953" s="325"/>
      <c r="CF1953" s="325"/>
      <c r="CG1953" s="325"/>
      <c r="CH1953" s="325"/>
    </row>
    <row r="1954" spans="1:86" s="323" customFormat="1" x14ac:dyDescent="0.25">
      <c r="A1954" s="102"/>
      <c r="B1954" s="102"/>
      <c r="C1954" s="102"/>
      <c r="D1954" s="102"/>
      <c r="E1954" s="102"/>
      <c r="F1954" s="102"/>
      <c r="G1954" s="102"/>
      <c r="AH1954" s="324"/>
      <c r="AI1954" s="324"/>
      <c r="AP1954" s="324"/>
      <c r="AQ1954" s="324"/>
      <c r="BD1954" s="324"/>
      <c r="BE1954" s="324"/>
      <c r="BF1954" s="324"/>
      <c r="BG1954" s="324"/>
      <c r="BH1954" s="324"/>
      <c r="BI1954" s="324"/>
      <c r="BJ1954" s="324"/>
      <c r="BK1954" s="324"/>
      <c r="BL1954" s="324"/>
      <c r="BM1954" s="324"/>
      <c r="BN1954" s="324"/>
      <c r="BO1954" s="324"/>
      <c r="BW1954" s="325"/>
      <c r="BX1954" s="325"/>
      <c r="BY1954" s="325"/>
      <c r="BZ1954" s="325"/>
      <c r="CA1954" s="325"/>
      <c r="CB1954" s="325"/>
      <c r="CC1954" s="325"/>
      <c r="CD1954" s="325"/>
      <c r="CE1954" s="325"/>
      <c r="CF1954" s="325"/>
      <c r="CG1954" s="325"/>
      <c r="CH1954" s="325"/>
    </row>
    <row r="1955" spans="1:86" s="323" customFormat="1" x14ac:dyDescent="0.25">
      <c r="A1955" s="102"/>
      <c r="B1955" s="102"/>
      <c r="C1955" s="102"/>
      <c r="D1955" s="102"/>
      <c r="E1955" s="102"/>
      <c r="F1955" s="102"/>
      <c r="G1955" s="102"/>
      <c r="AH1955" s="324"/>
      <c r="AI1955" s="324"/>
      <c r="AP1955" s="324"/>
      <c r="AQ1955" s="324"/>
      <c r="BD1955" s="324"/>
      <c r="BE1955" s="324"/>
      <c r="BF1955" s="324"/>
      <c r="BG1955" s="324"/>
      <c r="BH1955" s="324"/>
      <c r="BI1955" s="324"/>
      <c r="BJ1955" s="324"/>
      <c r="BK1955" s="324"/>
      <c r="BL1955" s="324"/>
      <c r="BM1955" s="324"/>
      <c r="BN1955" s="324"/>
      <c r="BO1955" s="324"/>
      <c r="BW1955" s="325"/>
      <c r="BX1955" s="325"/>
      <c r="BY1955" s="325"/>
      <c r="BZ1955" s="325"/>
      <c r="CA1955" s="325"/>
      <c r="CB1955" s="325"/>
      <c r="CC1955" s="325"/>
      <c r="CD1955" s="325"/>
      <c r="CE1955" s="325"/>
      <c r="CF1955" s="325"/>
      <c r="CG1955" s="325"/>
      <c r="CH1955" s="325"/>
    </row>
    <row r="1956" spans="1:86" s="323" customFormat="1" x14ac:dyDescent="0.25">
      <c r="A1956" s="102"/>
      <c r="B1956" s="102"/>
      <c r="C1956" s="102"/>
      <c r="D1956" s="102"/>
      <c r="E1956" s="102"/>
      <c r="F1956" s="102"/>
      <c r="G1956" s="102"/>
      <c r="AH1956" s="324"/>
      <c r="AI1956" s="324"/>
      <c r="AP1956" s="324"/>
      <c r="AQ1956" s="324"/>
      <c r="BD1956" s="324"/>
      <c r="BE1956" s="324"/>
      <c r="BF1956" s="324"/>
      <c r="BG1956" s="324"/>
      <c r="BH1956" s="324"/>
      <c r="BI1956" s="324"/>
      <c r="BJ1956" s="324"/>
      <c r="BK1956" s="324"/>
      <c r="BL1956" s="324"/>
      <c r="BM1956" s="324"/>
      <c r="BN1956" s="324"/>
      <c r="BO1956" s="324"/>
      <c r="BW1956" s="325"/>
      <c r="BX1956" s="325"/>
      <c r="BY1956" s="325"/>
      <c r="BZ1956" s="325"/>
      <c r="CA1956" s="325"/>
      <c r="CB1956" s="325"/>
      <c r="CC1956" s="325"/>
      <c r="CD1956" s="325"/>
      <c r="CE1956" s="325"/>
      <c r="CF1956" s="325"/>
      <c r="CG1956" s="325"/>
      <c r="CH1956" s="325"/>
    </row>
    <row r="1957" spans="1:86" s="323" customFormat="1" x14ac:dyDescent="0.25">
      <c r="A1957" s="102"/>
      <c r="B1957" s="102"/>
      <c r="C1957" s="102"/>
      <c r="D1957" s="102"/>
      <c r="E1957" s="102"/>
      <c r="F1957" s="102"/>
      <c r="G1957" s="102"/>
      <c r="AH1957" s="324"/>
      <c r="AI1957" s="324"/>
      <c r="AP1957" s="324"/>
      <c r="AQ1957" s="324"/>
      <c r="BD1957" s="324"/>
      <c r="BE1957" s="324"/>
      <c r="BF1957" s="324"/>
      <c r="BG1957" s="324"/>
      <c r="BH1957" s="324"/>
      <c r="BI1957" s="324"/>
      <c r="BJ1957" s="324"/>
      <c r="BK1957" s="324"/>
      <c r="BL1957" s="324"/>
      <c r="BM1957" s="324"/>
      <c r="BN1957" s="324"/>
      <c r="BO1957" s="324"/>
      <c r="BW1957" s="325"/>
      <c r="BX1957" s="325"/>
      <c r="BY1957" s="325"/>
      <c r="BZ1957" s="325"/>
      <c r="CA1957" s="325"/>
      <c r="CB1957" s="325"/>
      <c r="CC1957" s="325"/>
      <c r="CD1957" s="325"/>
      <c r="CE1957" s="325"/>
      <c r="CF1957" s="325"/>
      <c r="CG1957" s="325"/>
      <c r="CH1957" s="325"/>
    </row>
    <row r="1958" spans="1:86" s="323" customFormat="1" x14ac:dyDescent="0.25">
      <c r="A1958" s="102"/>
      <c r="B1958" s="102"/>
      <c r="C1958" s="102"/>
      <c r="D1958" s="102"/>
      <c r="E1958" s="102"/>
      <c r="F1958" s="102"/>
      <c r="G1958" s="102"/>
      <c r="AH1958" s="324"/>
      <c r="AI1958" s="324"/>
      <c r="AP1958" s="324"/>
      <c r="AQ1958" s="324"/>
      <c r="BD1958" s="324"/>
      <c r="BE1958" s="324"/>
      <c r="BF1958" s="324"/>
      <c r="BG1958" s="324"/>
      <c r="BH1958" s="324"/>
      <c r="BI1958" s="324"/>
      <c r="BJ1958" s="324"/>
      <c r="BK1958" s="324"/>
      <c r="BL1958" s="324"/>
      <c r="BM1958" s="324"/>
      <c r="BN1958" s="324"/>
      <c r="BO1958" s="324"/>
      <c r="BW1958" s="325"/>
      <c r="BX1958" s="325"/>
      <c r="BY1958" s="325"/>
      <c r="BZ1958" s="325"/>
      <c r="CA1958" s="325"/>
      <c r="CB1958" s="325"/>
      <c r="CC1958" s="325"/>
      <c r="CD1958" s="325"/>
      <c r="CE1958" s="325"/>
      <c r="CF1958" s="325"/>
      <c r="CG1958" s="325"/>
      <c r="CH1958" s="325"/>
    </row>
    <row r="1959" spans="1:86" s="323" customFormat="1" x14ac:dyDescent="0.25">
      <c r="A1959" s="102"/>
      <c r="B1959" s="102"/>
      <c r="C1959" s="102"/>
      <c r="D1959" s="102"/>
      <c r="E1959" s="102"/>
      <c r="F1959" s="102"/>
      <c r="G1959" s="102"/>
      <c r="AH1959" s="324"/>
      <c r="AI1959" s="324"/>
      <c r="AP1959" s="324"/>
      <c r="AQ1959" s="324"/>
      <c r="BD1959" s="324"/>
      <c r="BE1959" s="324"/>
      <c r="BF1959" s="324"/>
      <c r="BG1959" s="324"/>
      <c r="BH1959" s="324"/>
      <c r="BI1959" s="324"/>
      <c r="BJ1959" s="324"/>
      <c r="BK1959" s="324"/>
      <c r="BL1959" s="324"/>
      <c r="BM1959" s="324"/>
      <c r="BN1959" s="324"/>
      <c r="BO1959" s="324"/>
      <c r="BW1959" s="325"/>
      <c r="BX1959" s="325"/>
      <c r="BY1959" s="325"/>
      <c r="BZ1959" s="325"/>
      <c r="CA1959" s="325"/>
      <c r="CB1959" s="325"/>
      <c r="CC1959" s="325"/>
      <c r="CD1959" s="325"/>
      <c r="CE1959" s="325"/>
      <c r="CF1959" s="325"/>
      <c r="CG1959" s="325"/>
      <c r="CH1959" s="325"/>
    </row>
    <row r="1960" spans="1:86" s="323" customFormat="1" x14ac:dyDescent="0.25">
      <c r="A1960" s="102"/>
      <c r="B1960" s="102"/>
      <c r="C1960" s="102"/>
      <c r="D1960" s="102"/>
      <c r="E1960" s="102"/>
      <c r="F1960" s="102"/>
      <c r="G1960" s="102"/>
      <c r="AH1960" s="324"/>
      <c r="AI1960" s="324"/>
      <c r="AP1960" s="324"/>
      <c r="AQ1960" s="324"/>
      <c r="BD1960" s="324"/>
      <c r="BE1960" s="324"/>
      <c r="BF1960" s="324"/>
      <c r="BG1960" s="324"/>
      <c r="BH1960" s="324"/>
      <c r="BI1960" s="324"/>
      <c r="BJ1960" s="324"/>
      <c r="BK1960" s="324"/>
      <c r="BL1960" s="324"/>
      <c r="BM1960" s="324"/>
      <c r="BN1960" s="324"/>
      <c r="BO1960" s="324"/>
      <c r="BW1960" s="325"/>
      <c r="BX1960" s="325"/>
      <c r="BY1960" s="325"/>
      <c r="BZ1960" s="325"/>
      <c r="CA1960" s="325"/>
      <c r="CB1960" s="325"/>
      <c r="CC1960" s="325"/>
      <c r="CD1960" s="325"/>
      <c r="CE1960" s="325"/>
      <c r="CF1960" s="325"/>
      <c r="CG1960" s="325"/>
      <c r="CH1960" s="325"/>
    </row>
    <row r="1961" spans="1:86" s="323" customFormat="1" x14ac:dyDescent="0.25">
      <c r="A1961" s="102"/>
      <c r="B1961" s="102"/>
      <c r="C1961" s="102"/>
      <c r="D1961" s="102"/>
      <c r="E1961" s="102"/>
      <c r="F1961" s="102"/>
      <c r="G1961" s="102"/>
      <c r="AH1961" s="324"/>
      <c r="AI1961" s="324"/>
      <c r="AP1961" s="324"/>
      <c r="AQ1961" s="324"/>
      <c r="BD1961" s="324"/>
      <c r="BE1961" s="324"/>
      <c r="BF1961" s="324"/>
      <c r="BG1961" s="324"/>
      <c r="BH1961" s="324"/>
      <c r="BI1961" s="324"/>
      <c r="BJ1961" s="324"/>
      <c r="BK1961" s="324"/>
      <c r="BL1961" s="324"/>
      <c r="BM1961" s="324"/>
      <c r="BN1961" s="324"/>
      <c r="BO1961" s="324"/>
      <c r="BW1961" s="325"/>
      <c r="BX1961" s="325"/>
      <c r="BY1961" s="325"/>
      <c r="BZ1961" s="325"/>
      <c r="CA1961" s="325"/>
      <c r="CB1961" s="325"/>
      <c r="CC1961" s="325"/>
      <c r="CD1961" s="325"/>
      <c r="CE1961" s="325"/>
      <c r="CF1961" s="325"/>
      <c r="CG1961" s="325"/>
      <c r="CH1961" s="325"/>
    </row>
    <row r="1962" spans="1:86" s="323" customFormat="1" x14ac:dyDescent="0.25">
      <c r="A1962" s="102"/>
      <c r="B1962" s="102"/>
      <c r="C1962" s="102"/>
      <c r="D1962" s="102"/>
      <c r="E1962" s="102"/>
      <c r="F1962" s="102"/>
      <c r="G1962" s="102"/>
      <c r="AH1962" s="324"/>
      <c r="AI1962" s="324"/>
      <c r="AP1962" s="324"/>
      <c r="AQ1962" s="324"/>
      <c r="BD1962" s="324"/>
      <c r="BE1962" s="324"/>
      <c r="BF1962" s="324"/>
      <c r="BG1962" s="324"/>
      <c r="BH1962" s="324"/>
      <c r="BI1962" s="324"/>
      <c r="BJ1962" s="324"/>
      <c r="BK1962" s="324"/>
      <c r="BL1962" s="324"/>
      <c r="BM1962" s="324"/>
      <c r="BN1962" s="324"/>
      <c r="BO1962" s="324"/>
      <c r="BW1962" s="325"/>
      <c r="BX1962" s="325"/>
      <c r="BY1962" s="325"/>
      <c r="BZ1962" s="325"/>
      <c r="CA1962" s="325"/>
      <c r="CB1962" s="325"/>
      <c r="CC1962" s="325"/>
      <c r="CD1962" s="325"/>
      <c r="CE1962" s="325"/>
      <c r="CF1962" s="325"/>
      <c r="CG1962" s="325"/>
      <c r="CH1962" s="325"/>
    </row>
    <row r="1963" spans="1:86" s="323" customFormat="1" x14ac:dyDescent="0.25">
      <c r="A1963" s="102"/>
      <c r="B1963" s="102"/>
      <c r="C1963" s="102"/>
      <c r="D1963" s="102"/>
      <c r="E1963" s="102"/>
      <c r="F1963" s="102"/>
      <c r="G1963" s="102"/>
      <c r="AH1963" s="324"/>
      <c r="AI1963" s="324"/>
      <c r="AP1963" s="324"/>
      <c r="AQ1963" s="324"/>
      <c r="BD1963" s="324"/>
      <c r="BE1963" s="324"/>
      <c r="BF1963" s="324"/>
      <c r="BG1963" s="324"/>
      <c r="BH1963" s="324"/>
      <c r="BI1963" s="324"/>
      <c r="BJ1963" s="324"/>
      <c r="BK1963" s="324"/>
      <c r="BL1963" s="324"/>
      <c r="BM1963" s="324"/>
      <c r="BN1963" s="324"/>
      <c r="BO1963" s="324"/>
      <c r="BW1963" s="325"/>
      <c r="BX1963" s="325"/>
      <c r="BY1963" s="325"/>
      <c r="BZ1963" s="325"/>
      <c r="CA1963" s="325"/>
      <c r="CB1963" s="325"/>
      <c r="CC1963" s="325"/>
      <c r="CD1963" s="325"/>
      <c r="CE1963" s="325"/>
      <c r="CF1963" s="325"/>
      <c r="CG1963" s="325"/>
      <c r="CH1963" s="325"/>
    </row>
    <row r="1964" spans="1:86" s="323" customFormat="1" x14ac:dyDescent="0.25">
      <c r="A1964" s="102"/>
      <c r="B1964" s="102"/>
      <c r="C1964" s="102"/>
      <c r="D1964" s="102"/>
      <c r="E1964" s="102"/>
      <c r="F1964" s="102"/>
      <c r="G1964" s="102"/>
      <c r="AH1964" s="324"/>
      <c r="AI1964" s="324"/>
      <c r="AP1964" s="324"/>
      <c r="AQ1964" s="324"/>
      <c r="BD1964" s="324"/>
      <c r="BE1964" s="324"/>
      <c r="BF1964" s="324"/>
      <c r="BG1964" s="324"/>
      <c r="BH1964" s="324"/>
      <c r="BI1964" s="324"/>
      <c r="BJ1964" s="324"/>
      <c r="BK1964" s="324"/>
      <c r="BL1964" s="324"/>
      <c r="BM1964" s="324"/>
      <c r="BN1964" s="324"/>
      <c r="BO1964" s="324"/>
      <c r="BW1964" s="325"/>
      <c r="BX1964" s="325"/>
      <c r="BY1964" s="325"/>
      <c r="BZ1964" s="325"/>
      <c r="CA1964" s="325"/>
      <c r="CB1964" s="325"/>
      <c r="CC1964" s="325"/>
      <c r="CD1964" s="325"/>
      <c r="CE1964" s="325"/>
      <c r="CF1964" s="325"/>
      <c r="CG1964" s="325"/>
      <c r="CH1964" s="325"/>
    </row>
    <row r="1965" spans="1:86" s="323" customFormat="1" x14ac:dyDescent="0.25">
      <c r="A1965" s="102"/>
      <c r="B1965" s="102"/>
      <c r="C1965" s="102"/>
      <c r="D1965" s="102"/>
      <c r="E1965" s="102"/>
      <c r="F1965" s="102"/>
      <c r="G1965" s="102"/>
      <c r="AH1965" s="324"/>
      <c r="AI1965" s="324"/>
      <c r="AP1965" s="324"/>
      <c r="AQ1965" s="324"/>
      <c r="BD1965" s="324"/>
      <c r="BE1965" s="324"/>
      <c r="BF1965" s="324"/>
      <c r="BG1965" s="324"/>
      <c r="BH1965" s="324"/>
      <c r="BI1965" s="324"/>
      <c r="BJ1965" s="324"/>
      <c r="BK1965" s="324"/>
      <c r="BL1965" s="324"/>
      <c r="BM1965" s="324"/>
      <c r="BN1965" s="324"/>
      <c r="BO1965" s="324"/>
      <c r="BW1965" s="325"/>
      <c r="BX1965" s="325"/>
      <c r="BY1965" s="325"/>
      <c r="BZ1965" s="325"/>
      <c r="CA1965" s="325"/>
      <c r="CB1965" s="325"/>
      <c r="CC1965" s="325"/>
      <c r="CD1965" s="325"/>
      <c r="CE1965" s="325"/>
      <c r="CF1965" s="325"/>
      <c r="CG1965" s="325"/>
      <c r="CH1965" s="325"/>
    </row>
    <row r="1966" spans="1:86" s="323" customFormat="1" x14ac:dyDescent="0.25">
      <c r="A1966" s="102"/>
      <c r="B1966" s="102"/>
      <c r="C1966" s="102"/>
      <c r="D1966" s="102"/>
      <c r="E1966" s="102"/>
      <c r="F1966" s="102"/>
      <c r="G1966" s="102"/>
      <c r="AH1966" s="324"/>
      <c r="AI1966" s="324"/>
      <c r="AP1966" s="324"/>
      <c r="AQ1966" s="324"/>
      <c r="BD1966" s="324"/>
      <c r="BE1966" s="324"/>
      <c r="BF1966" s="324"/>
      <c r="BG1966" s="324"/>
      <c r="BH1966" s="324"/>
      <c r="BI1966" s="324"/>
      <c r="BJ1966" s="324"/>
      <c r="BK1966" s="324"/>
      <c r="BL1966" s="324"/>
      <c r="BM1966" s="324"/>
      <c r="BN1966" s="324"/>
      <c r="BO1966" s="324"/>
      <c r="BW1966" s="325"/>
      <c r="BX1966" s="325"/>
      <c r="BY1966" s="325"/>
      <c r="BZ1966" s="325"/>
      <c r="CA1966" s="325"/>
      <c r="CB1966" s="325"/>
      <c r="CC1966" s="325"/>
      <c r="CD1966" s="325"/>
      <c r="CE1966" s="325"/>
      <c r="CF1966" s="325"/>
      <c r="CG1966" s="325"/>
      <c r="CH1966" s="325"/>
    </row>
    <row r="1967" spans="1:86" s="323" customFormat="1" x14ac:dyDescent="0.25">
      <c r="A1967" s="102"/>
      <c r="B1967" s="102"/>
      <c r="C1967" s="102"/>
      <c r="D1967" s="102"/>
      <c r="E1967" s="102"/>
      <c r="F1967" s="102"/>
      <c r="G1967" s="102"/>
      <c r="AH1967" s="324"/>
      <c r="AI1967" s="324"/>
      <c r="AP1967" s="324"/>
      <c r="AQ1967" s="324"/>
      <c r="BD1967" s="324"/>
      <c r="BE1967" s="324"/>
      <c r="BF1967" s="324"/>
      <c r="BG1967" s="324"/>
      <c r="BH1967" s="324"/>
      <c r="BI1967" s="324"/>
      <c r="BJ1967" s="324"/>
      <c r="BK1967" s="324"/>
      <c r="BL1967" s="324"/>
      <c r="BM1967" s="324"/>
      <c r="BN1967" s="324"/>
      <c r="BO1967" s="324"/>
      <c r="BW1967" s="325"/>
      <c r="BX1967" s="325"/>
      <c r="BY1967" s="325"/>
      <c r="BZ1967" s="325"/>
      <c r="CA1967" s="325"/>
      <c r="CB1967" s="325"/>
      <c r="CC1967" s="325"/>
      <c r="CD1967" s="325"/>
      <c r="CE1967" s="325"/>
      <c r="CF1967" s="325"/>
      <c r="CG1967" s="325"/>
      <c r="CH1967" s="325"/>
    </row>
    <row r="1968" spans="1:86" s="323" customFormat="1" x14ac:dyDescent="0.25">
      <c r="A1968" s="102"/>
      <c r="B1968" s="102"/>
      <c r="C1968" s="102"/>
      <c r="D1968" s="102"/>
      <c r="E1968" s="102"/>
      <c r="F1968" s="102"/>
      <c r="G1968" s="102"/>
      <c r="AH1968" s="324"/>
      <c r="AI1968" s="324"/>
      <c r="AP1968" s="324"/>
      <c r="AQ1968" s="324"/>
      <c r="BD1968" s="324"/>
      <c r="BE1968" s="324"/>
      <c r="BF1968" s="324"/>
      <c r="BG1968" s="324"/>
      <c r="BH1968" s="324"/>
      <c r="BI1968" s="324"/>
      <c r="BJ1968" s="324"/>
      <c r="BK1968" s="324"/>
      <c r="BL1968" s="324"/>
      <c r="BM1968" s="324"/>
      <c r="BN1968" s="324"/>
      <c r="BO1968" s="324"/>
      <c r="BW1968" s="325"/>
      <c r="BX1968" s="325"/>
      <c r="BY1968" s="325"/>
      <c r="BZ1968" s="325"/>
      <c r="CA1968" s="325"/>
      <c r="CB1968" s="325"/>
      <c r="CC1968" s="325"/>
      <c r="CD1968" s="325"/>
      <c r="CE1968" s="325"/>
      <c r="CF1968" s="325"/>
      <c r="CG1968" s="325"/>
      <c r="CH1968" s="325"/>
    </row>
    <row r="1969" spans="1:86" s="323" customFormat="1" x14ac:dyDescent="0.25">
      <c r="A1969" s="102"/>
      <c r="B1969" s="102"/>
      <c r="C1969" s="102"/>
      <c r="D1969" s="102"/>
      <c r="E1969" s="102"/>
      <c r="F1969" s="102"/>
      <c r="G1969" s="102"/>
      <c r="AH1969" s="324"/>
      <c r="AI1969" s="324"/>
      <c r="AP1969" s="324"/>
      <c r="AQ1969" s="324"/>
      <c r="BD1969" s="324"/>
      <c r="BE1969" s="324"/>
      <c r="BF1969" s="324"/>
      <c r="BG1969" s="324"/>
      <c r="BH1969" s="324"/>
      <c r="BI1969" s="324"/>
      <c r="BJ1969" s="324"/>
      <c r="BK1969" s="324"/>
      <c r="BL1969" s="324"/>
      <c r="BM1969" s="324"/>
      <c r="BN1969" s="324"/>
      <c r="BO1969" s="324"/>
      <c r="BW1969" s="325"/>
      <c r="BX1969" s="325"/>
      <c r="BY1969" s="325"/>
      <c r="BZ1969" s="325"/>
      <c r="CA1969" s="325"/>
      <c r="CB1969" s="325"/>
      <c r="CC1969" s="325"/>
      <c r="CD1969" s="325"/>
      <c r="CE1969" s="325"/>
      <c r="CF1969" s="325"/>
      <c r="CG1969" s="325"/>
      <c r="CH1969" s="325"/>
    </row>
    <row r="1970" spans="1:86" s="323" customFormat="1" x14ac:dyDescent="0.25">
      <c r="A1970" s="102"/>
      <c r="B1970" s="102"/>
      <c r="C1970" s="102"/>
      <c r="D1970" s="102"/>
      <c r="E1970" s="102"/>
      <c r="F1970" s="102"/>
      <c r="G1970" s="102"/>
      <c r="AH1970" s="324"/>
      <c r="AI1970" s="324"/>
      <c r="AP1970" s="324"/>
      <c r="AQ1970" s="324"/>
      <c r="BD1970" s="324"/>
      <c r="BE1970" s="324"/>
      <c r="BF1970" s="324"/>
      <c r="BG1970" s="324"/>
      <c r="BH1970" s="324"/>
      <c r="BI1970" s="324"/>
      <c r="BJ1970" s="324"/>
      <c r="BK1970" s="324"/>
      <c r="BL1970" s="324"/>
      <c r="BM1970" s="324"/>
      <c r="BN1970" s="324"/>
      <c r="BO1970" s="324"/>
      <c r="BW1970" s="325"/>
      <c r="BX1970" s="325"/>
      <c r="BY1970" s="325"/>
      <c r="BZ1970" s="325"/>
      <c r="CA1970" s="325"/>
      <c r="CB1970" s="325"/>
      <c r="CC1970" s="325"/>
      <c r="CD1970" s="325"/>
      <c r="CE1970" s="325"/>
      <c r="CF1970" s="325"/>
      <c r="CG1970" s="325"/>
      <c r="CH1970" s="325"/>
    </row>
    <row r="1971" spans="1:86" s="323" customFormat="1" x14ac:dyDescent="0.25">
      <c r="A1971" s="102"/>
      <c r="B1971" s="102"/>
      <c r="C1971" s="102"/>
      <c r="D1971" s="102"/>
      <c r="E1971" s="102"/>
      <c r="F1971" s="102"/>
      <c r="G1971" s="102"/>
      <c r="AH1971" s="324"/>
      <c r="AI1971" s="324"/>
      <c r="AP1971" s="324"/>
      <c r="AQ1971" s="324"/>
      <c r="BD1971" s="324"/>
      <c r="BE1971" s="324"/>
      <c r="BF1971" s="324"/>
      <c r="BG1971" s="324"/>
      <c r="BH1971" s="324"/>
      <c r="BI1971" s="324"/>
      <c r="BJ1971" s="324"/>
      <c r="BK1971" s="324"/>
      <c r="BL1971" s="324"/>
      <c r="BM1971" s="324"/>
      <c r="BN1971" s="324"/>
      <c r="BO1971" s="324"/>
      <c r="BW1971" s="325"/>
      <c r="BX1971" s="325"/>
      <c r="BY1971" s="325"/>
      <c r="BZ1971" s="325"/>
      <c r="CA1971" s="325"/>
      <c r="CB1971" s="325"/>
      <c r="CC1971" s="325"/>
      <c r="CD1971" s="325"/>
      <c r="CE1971" s="325"/>
      <c r="CF1971" s="325"/>
      <c r="CG1971" s="325"/>
      <c r="CH1971" s="325"/>
    </row>
    <row r="1972" spans="1:86" s="323" customFormat="1" x14ac:dyDescent="0.25">
      <c r="A1972" s="102"/>
      <c r="B1972" s="102"/>
      <c r="C1972" s="102"/>
      <c r="D1972" s="102"/>
      <c r="E1972" s="102"/>
      <c r="F1972" s="102"/>
      <c r="G1972" s="102"/>
      <c r="AH1972" s="324"/>
      <c r="AI1972" s="324"/>
      <c r="AP1972" s="324"/>
      <c r="AQ1972" s="324"/>
      <c r="BD1972" s="324"/>
      <c r="BE1972" s="324"/>
      <c r="BF1972" s="324"/>
      <c r="BG1972" s="324"/>
      <c r="BH1972" s="324"/>
      <c r="BI1972" s="324"/>
      <c r="BJ1972" s="324"/>
      <c r="BK1972" s="324"/>
      <c r="BL1972" s="324"/>
      <c r="BM1972" s="324"/>
      <c r="BN1972" s="324"/>
      <c r="BO1972" s="324"/>
      <c r="BW1972" s="325"/>
      <c r="BX1972" s="325"/>
      <c r="BY1972" s="325"/>
      <c r="BZ1972" s="325"/>
      <c r="CA1972" s="325"/>
      <c r="CB1972" s="325"/>
      <c r="CC1972" s="325"/>
      <c r="CD1972" s="325"/>
      <c r="CE1972" s="325"/>
      <c r="CF1972" s="325"/>
      <c r="CG1972" s="325"/>
      <c r="CH1972" s="325"/>
    </row>
    <row r="1973" spans="1:86" s="323" customFormat="1" x14ac:dyDescent="0.25">
      <c r="A1973" s="102"/>
      <c r="B1973" s="102"/>
      <c r="C1973" s="102"/>
      <c r="D1973" s="102"/>
      <c r="E1973" s="102"/>
      <c r="F1973" s="102"/>
      <c r="G1973" s="102"/>
      <c r="AH1973" s="324"/>
      <c r="AI1973" s="324"/>
      <c r="AP1973" s="324"/>
      <c r="AQ1973" s="324"/>
      <c r="BD1973" s="324"/>
      <c r="BE1973" s="324"/>
      <c r="BF1973" s="324"/>
      <c r="BG1973" s="324"/>
      <c r="BH1973" s="324"/>
      <c r="BI1973" s="324"/>
      <c r="BJ1973" s="324"/>
      <c r="BK1973" s="324"/>
      <c r="BL1973" s="324"/>
      <c r="BM1973" s="324"/>
      <c r="BN1973" s="324"/>
      <c r="BO1973" s="324"/>
      <c r="BW1973" s="325"/>
      <c r="BX1973" s="325"/>
      <c r="BY1973" s="325"/>
      <c r="BZ1973" s="325"/>
      <c r="CA1973" s="325"/>
      <c r="CB1973" s="325"/>
      <c r="CC1973" s="325"/>
      <c r="CD1973" s="325"/>
      <c r="CE1973" s="325"/>
      <c r="CF1973" s="325"/>
      <c r="CG1973" s="325"/>
      <c r="CH1973" s="325"/>
    </row>
    <row r="1974" spans="1:86" s="323" customFormat="1" x14ac:dyDescent="0.25">
      <c r="A1974" s="102"/>
      <c r="B1974" s="102"/>
      <c r="C1974" s="102"/>
      <c r="D1974" s="102"/>
      <c r="E1974" s="102"/>
      <c r="F1974" s="102"/>
      <c r="G1974" s="102"/>
      <c r="AH1974" s="324"/>
      <c r="AI1974" s="324"/>
      <c r="AP1974" s="324"/>
      <c r="AQ1974" s="324"/>
      <c r="BD1974" s="324"/>
      <c r="BE1974" s="324"/>
      <c r="BF1974" s="324"/>
      <c r="BG1974" s="324"/>
      <c r="BH1974" s="324"/>
      <c r="BI1974" s="324"/>
      <c r="BJ1974" s="324"/>
      <c r="BK1974" s="324"/>
      <c r="BL1974" s="324"/>
      <c r="BM1974" s="324"/>
      <c r="BN1974" s="324"/>
      <c r="BO1974" s="324"/>
      <c r="BW1974" s="325"/>
      <c r="BX1974" s="325"/>
      <c r="BY1974" s="325"/>
      <c r="BZ1974" s="325"/>
      <c r="CA1974" s="325"/>
      <c r="CB1974" s="325"/>
      <c r="CC1974" s="325"/>
      <c r="CD1974" s="325"/>
      <c r="CE1974" s="325"/>
      <c r="CF1974" s="325"/>
      <c r="CG1974" s="325"/>
      <c r="CH1974" s="325"/>
    </row>
    <row r="1975" spans="1:86" s="323" customFormat="1" x14ac:dyDescent="0.25">
      <c r="A1975" s="102"/>
      <c r="B1975" s="102"/>
      <c r="C1975" s="102"/>
      <c r="D1975" s="102"/>
      <c r="E1975" s="102"/>
      <c r="F1975" s="102"/>
      <c r="G1975" s="102"/>
      <c r="AH1975" s="324"/>
      <c r="AI1975" s="324"/>
      <c r="AP1975" s="324"/>
      <c r="AQ1975" s="324"/>
      <c r="BD1975" s="324"/>
      <c r="BE1975" s="324"/>
      <c r="BF1975" s="324"/>
      <c r="BG1975" s="324"/>
      <c r="BH1975" s="324"/>
      <c r="BI1975" s="324"/>
      <c r="BJ1975" s="324"/>
      <c r="BK1975" s="324"/>
      <c r="BL1975" s="324"/>
      <c r="BM1975" s="324"/>
      <c r="BN1975" s="324"/>
      <c r="BO1975" s="324"/>
      <c r="BW1975" s="325"/>
      <c r="BX1975" s="325"/>
      <c r="BY1975" s="325"/>
      <c r="BZ1975" s="325"/>
      <c r="CA1975" s="325"/>
      <c r="CB1975" s="325"/>
      <c r="CC1975" s="325"/>
      <c r="CD1975" s="325"/>
      <c r="CE1975" s="325"/>
      <c r="CF1975" s="325"/>
      <c r="CG1975" s="325"/>
      <c r="CH1975" s="325"/>
    </row>
  </sheetData>
  <mergeCells count="62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U36:W36"/>
    <mergeCell ref="A35:B35"/>
    <mergeCell ref="C35:C37"/>
    <mergeCell ref="D35:D37"/>
    <mergeCell ref="E35:E37"/>
    <mergeCell ref="F35:F37"/>
    <mergeCell ref="G35:G37"/>
    <mergeCell ref="A113:E113"/>
    <mergeCell ref="X36:Y36"/>
    <mergeCell ref="A39:AA39"/>
    <mergeCell ref="A48:AA48"/>
    <mergeCell ref="A56:AA56"/>
    <mergeCell ref="A65:AA65"/>
    <mergeCell ref="A74:AA74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A85:AA85"/>
    <mergeCell ref="A90:AA90"/>
    <mergeCell ref="A104:AA104"/>
    <mergeCell ref="A107:AA107"/>
    <mergeCell ref="A112:E112"/>
    <mergeCell ref="A120:E120"/>
    <mergeCell ref="A114:E114"/>
    <mergeCell ref="A115:E115"/>
    <mergeCell ref="A116:E116"/>
    <mergeCell ref="A117:E117"/>
    <mergeCell ref="A118:E118"/>
    <mergeCell ref="A119:E119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43034-1A2C-4031-B9EE-B3EFA437A113}">
  <dimension ref="A1:U38"/>
  <sheetViews>
    <sheetView workbookViewId="0">
      <selection activeCell="B42" sqref="B42"/>
    </sheetView>
  </sheetViews>
  <sheetFormatPr defaultColWidth="9.140625" defaultRowHeight="15" x14ac:dyDescent="0.25"/>
  <cols>
    <col min="1" max="1" width="32" style="338" customWidth="1"/>
    <col min="2" max="2" width="27.42578125" style="338" customWidth="1"/>
    <col min="3" max="3" width="17.42578125" style="338" hidden="1" customWidth="1"/>
    <col min="4" max="4" width="16.28515625" style="338" hidden="1" customWidth="1"/>
    <col min="5" max="5" width="6" style="338" customWidth="1"/>
    <col min="6" max="6" width="21.28515625" style="338" customWidth="1"/>
    <col min="7" max="7" width="16.28515625" style="338" customWidth="1"/>
    <col min="8" max="8" width="24" style="338" customWidth="1"/>
    <col min="9" max="9" width="17.7109375" style="338" customWidth="1"/>
    <col min="10" max="10" width="15" style="338" customWidth="1"/>
    <col min="11" max="11" width="10.85546875" style="338" customWidth="1"/>
    <col min="12" max="12" width="21.28515625" style="338" hidden="1" customWidth="1"/>
    <col min="13" max="13" width="16.28515625" style="338" hidden="1" customWidth="1"/>
    <col min="14" max="15" width="17.7109375" style="338" hidden="1" customWidth="1"/>
    <col min="16" max="16" width="15" style="338" hidden="1" customWidth="1"/>
    <col min="17" max="17" width="17" style="338" customWidth="1"/>
    <col min="18" max="18" width="9.140625" style="338"/>
    <col min="19" max="19" width="0" style="338" hidden="1" customWidth="1"/>
    <col min="20" max="16384" width="9.140625" style="338"/>
  </cols>
  <sheetData>
    <row r="1" spans="1:21" x14ac:dyDescent="0.25">
      <c r="A1" s="776"/>
      <c r="B1" s="776"/>
      <c r="C1" s="776"/>
      <c r="D1" s="776"/>
      <c r="E1" s="776"/>
      <c r="F1" s="776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  <c r="T1" s="776"/>
    </row>
    <row r="2" spans="1:21" x14ac:dyDescent="0.25">
      <c r="A2" s="776"/>
      <c r="B2" s="777" t="s">
        <v>641</v>
      </c>
      <c r="C2" s="776"/>
      <c r="D2" s="776"/>
      <c r="E2" s="776"/>
      <c r="F2" s="778"/>
      <c r="G2" s="778"/>
      <c r="H2" s="778"/>
      <c r="I2" s="778"/>
      <c r="J2" s="778"/>
      <c r="K2" s="776"/>
      <c r="L2" s="778"/>
      <c r="M2" s="778"/>
      <c r="N2" s="778"/>
      <c r="O2" s="778"/>
      <c r="P2" s="778"/>
      <c r="Q2" s="776"/>
      <c r="R2" s="776"/>
      <c r="S2" s="776"/>
      <c r="T2" s="776"/>
    </row>
    <row r="3" spans="1:21" x14ac:dyDescent="0.25">
      <c r="A3" s="776"/>
      <c r="B3" s="779" t="s">
        <v>642</v>
      </c>
      <c r="C3" s="779"/>
      <c r="D3" s="780"/>
      <c r="E3" s="780"/>
      <c r="F3" s="780"/>
      <c r="G3" s="780"/>
      <c r="H3" s="780"/>
      <c r="I3" s="780"/>
      <c r="J3" s="776"/>
      <c r="K3" s="776"/>
      <c r="L3" s="780"/>
      <c r="M3" s="780"/>
      <c r="N3" s="780"/>
      <c r="O3" s="780"/>
      <c r="P3" s="776"/>
      <c r="Q3" s="776"/>
      <c r="R3" s="776"/>
      <c r="S3" s="776"/>
      <c r="T3" s="776"/>
    </row>
    <row r="4" spans="1:21" x14ac:dyDescent="0.25">
      <c r="A4" s="781" t="s">
        <v>643</v>
      </c>
      <c r="B4" s="1043">
        <v>2078.02</v>
      </c>
      <c r="C4" s="781" t="s">
        <v>644</v>
      </c>
      <c r="D4" s="782">
        <f>B5*1.01</f>
        <v>0</v>
      </c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</row>
    <row r="5" spans="1:21" x14ac:dyDescent="0.25">
      <c r="A5" s="781" t="s">
        <v>645</v>
      </c>
      <c r="B5" s="1043"/>
      <c r="C5" s="781" t="s">
        <v>646</v>
      </c>
      <c r="D5" s="782">
        <f>D4</f>
        <v>0</v>
      </c>
      <c r="E5" s="776"/>
      <c r="F5" s="776"/>
      <c r="G5" s="776"/>
      <c r="H5" s="776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</row>
    <row r="6" spans="1:21" ht="30" x14ac:dyDescent="0.25">
      <c r="A6" s="776"/>
      <c r="B6" s="776"/>
      <c r="C6" s="776"/>
      <c r="D6" s="776"/>
      <c r="E6" s="776"/>
      <c r="F6" s="783" t="s">
        <v>647</v>
      </c>
      <c r="G6" s="783" t="s">
        <v>648</v>
      </c>
      <c r="H6" s="783" t="s">
        <v>663</v>
      </c>
      <c r="I6" s="783" t="s">
        <v>649</v>
      </c>
      <c r="J6" s="783" t="s">
        <v>650</v>
      </c>
      <c r="K6" s="776"/>
      <c r="L6" s="776"/>
      <c r="M6" s="776"/>
      <c r="N6" s="776"/>
      <c r="O6" s="776"/>
      <c r="P6" s="776"/>
      <c r="Q6" s="784" t="s">
        <v>651</v>
      </c>
      <c r="R6" s="776"/>
      <c r="S6" s="776"/>
      <c r="T6" s="776"/>
    </row>
    <row r="7" spans="1:21" ht="30" x14ac:dyDescent="0.25">
      <c r="A7" s="776" t="s">
        <v>652</v>
      </c>
      <c r="B7" s="785">
        <f>J7</f>
        <v>207617858.86000001</v>
      </c>
      <c r="C7" s="776"/>
      <c r="D7" s="776"/>
      <c r="E7" s="776"/>
      <c r="F7" s="786">
        <v>170247806.61000001</v>
      </c>
      <c r="G7" s="786">
        <v>4223260.2300000004</v>
      </c>
      <c r="H7" s="786">
        <v>96017312.349999994</v>
      </c>
      <c r="I7" s="786">
        <f>F7-G7-H7</f>
        <v>70007234.030000001</v>
      </c>
      <c r="J7" s="786">
        <f>G7*1.2+((H7+I7)*1.22)</f>
        <v>207617858.86000001</v>
      </c>
      <c r="K7" s="776"/>
      <c r="L7" s="776"/>
      <c r="M7" s="776"/>
      <c r="N7" s="776"/>
      <c r="O7" s="776"/>
      <c r="P7" s="776"/>
      <c r="Q7" s="787">
        <f>B7/B4</f>
        <v>99911.39</v>
      </c>
      <c r="R7" s="776"/>
      <c r="S7" s="776"/>
      <c r="T7" s="776"/>
    </row>
    <row r="8" spans="1:21" ht="30" x14ac:dyDescent="0.25">
      <c r="A8" s="776" t="s">
        <v>653</v>
      </c>
      <c r="B8" s="785">
        <f>J8</f>
        <v>212888062.22999999</v>
      </c>
      <c r="C8" s="776"/>
      <c r="D8" s="776"/>
      <c r="E8" s="776"/>
      <c r="F8" s="788">
        <f>'[23]кс-6а корр'!$H$85</f>
        <v>174567645.44</v>
      </c>
      <c r="G8" s="786">
        <v>4223260.2300000004</v>
      </c>
      <c r="H8" s="786">
        <f>H7</f>
        <v>96017312.349999994</v>
      </c>
      <c r="I8" s="786">
        <f>F8-G8-H8</f>
        <v>74327072.859999999</v>
      </c>
      <c r="J8" s="786">
        <f>G8*1.2+((H8+I8)*1.22)</f>
        <v>212888062.22999999</v>
      </c>
      <c r="K8" s="782"/>
      <c r="L8" s="776"/>
      <c r="M8" s="776"/>
      <c r="N8" s="776"/>
      <c r="O8" s="776"/>
      <c r="P8" s="776"/>
      <c r="Q8" s="787">
        <f>B8/B4</f>
        <v>102447.55</v>
      </c>
      <c r="R8" s="776"/>
      <c r="S8" s="776"/>
      <c r="T8" s="776"/>
    </row>
    <row r="9" spans="1:21" x14ac:dyDescent="0.25">
      <c r="A9" s="776"/>
      <c r="B9" s="785"/>
      <c r="C9" s="776"/>
      <c r="D9" s="776"/>
      <c r="E9" s="776"/>
      <c r="F9" s="786"/>
      <c r="G9" s="786"/>
      <c r="H9" s="786"/>
      <c r="I9" s="786"/>
      <c r="J9" s="786"/>
      <c r="K9" s="782"/>
      <c r="L9" s="776"/>
      <c r="M9" s="776"/>
      <c r="N9" s="776"/>
      <c r="O9" s="776"/>
      <c r="P9" s="776"/>
      <c r="Q9" s="787"/>
      <c r="R9" s="776"/>
      <c r="S9" s="776"/>
      <c r="T9" s="776"/>
    </row>
    <row r="10" spans="1:21" hidden="1" x14ac:dyDescent="0.25">
      <c r="A10" s="776"/>
      <c r="B10" s="777" t="s">
        <v>654</v>
      </c>
      <c r="C10" s="776"/>
      <c r="D10" s="776"/>
      <c r="E10" s="776"/>
      <c r="F10" s="776"/>
      <c r="G10" s="776"/>
      <c r="H10" s="776"/>
      <c r="I10" s="776"/>
      <c r="J10" s="776"/>
      <c r="K10" s="776"/>
      <c r="L10" s="776"/>
      <c r="M10" s="776"/>
      <c r="N10" s="776"/>
      <c r="O10" s="776"/>
      <c r="P10" s="776"/>
      <c r="Q10" s="776"/>
      <c r="R10" s="776"/>
      <c r="S10" s="776"/>
      <c r="T10" s="776"/>
    </row>
    <row r="11" spans="1:21" hidden="1" x14ac:dyDescent="0.25">
      <c r="A11" s="776"/>
      <c r="B11" s="779" t="s">
        <v>655</v>
      </c>
      <c r="C11" s="779"/>
      <c r="D11" s="780"/>
      <c r="E11" s="780"/>
      <c r="F11" s="780"/>
      <c r="G11" s="780"/>
      <c r="H11" s="780"/>
      <c r="I11" s="780"/>
      <c r="J11" s="776"/>
      <c r="K11" s="776"/>
      <c r="L11" s="780"/>
      <c r="M11" s="780"/>
      <c r="N11" s="780"/>
      <c r="O11" s="780"/>
      <c r="P11" s="776"/>
      <c r="Q11" s="776"/>
      <c r="R11" s="776"/>
      <c r="S11" s="776"/>
      <c r="T11" s="776"/>
    </row>
    <row r="12" spans="1:21" hidden="1" x14ac:dyDescent="0.25">
      <c r="A12" s="781" t="s">
        <v>643</v>
      </c>
      <c r="B12" s="789">
        <f>B13*1.04</f>
        <v>1863.35</v>
      </c>
      <c r="C12" s="781" t="s">
        <v>644</v>
      </c>
      <c r="D12" s="782">
        <f>B13*1.01</f>
        <v>1809.6</v>
      </c>
      <c r="E12" s="776"/>
      <c r="F12" s="776"/>
      <c r="G12" s="776"/>
      <c r="H12" s="776"/>
      <c r="I12" s="776"/>
      <c r="J12" s="776"/>
      <c r="K12" s="776"/>
      <c r="L12" s="776"/>
      <c r="M12" s="776"/>
      <c r="N12" s="776"/>
      <c r="O12" s="776"/>
      <c r="P12" s="776"/>
      <c r="Q12" s="776"/>
      <c r="R12" s="776"/>
      <c r="S12" s="776"/>
      <c r="T12" s="776"/>
    </row>
    <row r="13" spans="1:21" hidden="1" x14ac:dyDescent="0.25">
      <c r="A13" s="781" t="s">
        <v>656</v>
      </c>
      <c r="B13" s="789">
        <f>[24]КМД!E56</f>
        <v>1791.68</v>
      </c>
      <c r="C13" s="781" t="s">
        <v>646</v>
      </c>
      <c r="D13" s="782">
        <f>D12</f>
        <v>1809.6</v>
      </c>
      <c r="E13" s="776"/>
      <c r="F13" s="776"/>
      <c r="G13" s="776"/>
      <c r="H13" s="776"/>
      <c r="I13" s="776"/>
      <c r="J13" s="776"/>
      <c r="K13" s="776"/>
      <c r="L13" s="776"/>
      <c r="M13" s="776"/>
      <c r="N13" s="776"/>
      <c r="O13" s="776"/>
      <c r="P13" s="776"/>
      <c r="Q13" s="776"/>
      <c r="R13" s="776"/>
      <c r="S13" s="776"/>
      <c r="T13" s="776"/>
    </row>
    <row r="14" spans="1:21" ht="30" hidden="1" x14ac:dyDescent="0.25">
      <c r="A14" s="776"/>
      <c r="B14" s="776"/>
      <c r="C14" s="776"/>
      <c r="D14" s="790"/>
      <c r="E14" s="776"/>
      <c r="F14" s="783" t="s">
        <v>647</v>
      </c>
      <c r="G14" s="783" t="s">
        <v>648</v>
      </c>
      <c r="H14" s="783" t="str">
        <f>H6</f>
        <v>%-но 2026г(дек-май1)., без НДС</v>
      </c>
      <c r="I14" s="783" t="s">
        <v>649</v>
      </c>
      <c r="J14" s="783" t="s">
        <v>650</v>
      </c>
      <c r="K14" s="776"/>
      <c r="L14" s="783" t="s">
        <v>647</v>
      </c>
      <c r="M14" s="783" t="s">
        <v>648</v>
      </c>
      <c r="N14" s="783" t="s">
        <v>657</v>
      </c>
      <c r="O14" s="783" t="s">
        <v>649</v>
      </c>
      <c r="P14" s="783" t="s">
        <v>650</v>
      </c>
      <c r="Q14" s="784" t="s">
        <v>651</v>
      </c>
      <c r="R14" s="776"/>
      <c r="S14" s="791" t="s">
        <v>658</v>
      </c>
      <c r="T14" s="776"/>
    </row>
    <row r="15" spans="1:21" ht="30" hidden="1" x14ac:dyDescent="0.25">
      <c r="A15" s="776" t="s">
        <v>652</v>
      </c>
      <c r="B15" s="785">
        <f>J15</f>
        <v>186201617.31999999</v>
      </c>
      <c r="C15" s="785"/>
      <c r="D15" s="787">
        <f>P15</f>
        <v>182138386.02000001</v>
      </c>
      <c r="E15" s="776"/>
      <c r="F15" s="786">
        <v>152693510.27000001</v>
      </c>
      <c r="G15" s="786">
        <v>4223260.2300000004</v>
      </c>
      <c r="H15" s="786">
        <f>H7</f>
        <v>96017312.349999994</v>
      </c>
      <c r="I15" s="786">
        <f>F15-G15-H15</f>
        <v>52452937.689999998</v>
      </c>
      <c r="J15" s="786">
        <f>G15*1.2+((H15+I15)*1.22)</f>
        <v>186201617.31999999</v>
      </c>
      <c r="K15" s="782"/>
      <c r="L15" s="786">
        <v>149362992.81</v>
      </c>
      <c r="M15" s="786">
        <v>4223260.2300000004</v>
      </c>
      <c r="N15" s="786">
        <f>H7</f>
        <v>96017312.349999994</v>
      </c>
      <c r="O15" s="786">
        <f>L15-M15-N15</f>
        <v>49122420.229999997</v>
      </c>
      <c r="P15" s="786">
        <f>M15*1.2+((N15+O15)*1.22)</f>
        <v>182138386.02000001</v>
      </c>
      <c r="Q15" s="787">
        <f>B15/B12</f>
        <v>99928.42</v>
      </c>
      <c r="R15" s="782"/>
      <c r="S15" s="787" t="s">
        <v>659</v>
      </c>
      <c r="T15" s="782"/>
      <c r="U15" s="679"/>
    </row>
    <row r="16" spans="1:21" ht="30" hidden="1" x14ac:dyDescent="0.25">
      <c r="A16" s="776" t="s">
        <v>653</v>
      </c>
      <c r="B16" s="785">
        <f>J16</f>
        <v>190928408.59999999</v>
      </c>
      <c r="C16" s="785"/>
      <c r="D16" s="787">
        <f>P16</f>
        <v>186765548.90000001</v>
      </c>
      <c r="E16" s="776"/>
      <c r="F16" s="792">
        <v>156567929.34999999</v>
      </c>
      <c r="G16" s="786">
        <f>G15</f>
        <v>4223260.2300000004</v>
      </c>
      <c r="H16" s="786">
        <f>H15</f>
        <v>96017312.349999994</v>
      </c>
      <c r="I16" s="786">
        <f>F16-G16-H16</f>
        <v>56327356.770000003</v>
      </c>
      <c r="J16" s="786">
        <f>G16*1.2+((H16+I16)*1.22)</f>
        <v>190928408.59999999</v>
      </c>
      <c r="K16" s="782"/>
      <c r="L16" s="786">
        <v>153155749.27000001</v>
      </c>
      <c r="M16" s="786">
        <f>M15</f>
        <v>4223260.2300000004</v>
      </c>
      <c r="N16" s="786">
        <f>N15</f>
        <v>96017312.349999994</v>
      </c>
      <c r="O16" s="786">
        <f>L16-M16-N16</f>
        <v>52915176.689999998</v>
      </c>
      <c r="P16" s="786">
        <f>M16*1.2+((N16+O16)*1.22)</f>
        <v>186765548.90000001</v>
      </c>
      <c r="Q16" s="787">
        <f>B16/B12</f>
        <v>102465.13</v>
      </c>
      <c r="R16" s="782"/>
      <c r="S16" s="787" t="s">
        <v>660</v>
      </c>
      <c r="T16" s="782"/>
      <c r="U16" s="679"/>
    </row>
    <row r="17" spans="1:21" x14ac:dyDescent="0.25">
      <c r="A17" s="776"/>
      <c r="B17" s="784"/>
      <c r="C17" s="784"/>
      <c r="D17" s="776"/>
      <c r="E17" s="776"/>
      <c r="F17" s="786"/>
      <c r="G17" s="786"/>
      <c r="H17" s="786"/>
      <c r="I17" s="786"/>
      <c r="J17" s="786"/>
      <c r="K17" s="782"/>
      <c r="L17" s="786"/>
      <c r="M17" s="786"/>
      <c r="N17" s="786"/>
      <c r="O17" s="786"/>
      <c r="P17" s="786"/>
      <c r="Q17" s="782"/>
      <c r="R17" s="782"/>
      <c r="S17" s="782"/>
      <c r="T17" s="782"/>
      <c r="U17" s="679"/>
    </row>
    <row r="18" spans="1:21" ht="30" hidden="1" x14ac:dyDescent="0.25">
      <c r="A18" s="776" t="s">
        <v>661</v>
      </c>
      <c r="B18" s="785">
        <f>J18</f>
        <v>175062563.68000001</v>
      </c>
      <c r="C18" s="785"/>
      <c r="D18" s="776"/>
      <c r="E18" s="776"/>
      <c r="F18" s="786">
        <v>143563138.43000001</v>
      </c>
      <c r="G18" s="786">
        <f>G15</f>
        <v>4223260.2300000004</v>
      </c>
      <c r="H18" s="786">
        <f>H15</f>
        <v>96017312.349999994</v>
      </c>
      <c r="I18" s="786">
        <f>F18-G18-H18</f>
        <v>43322565.850000001</v>
      </c>
      <c r="J18" s="786">
        <f>G18*1.2+((H18+I18)*1.22)</f>
        <v>175062563.68000001</v>
      </c>
      <c r="K18" s="782"/>
      <c r="L18" s="786"/>
      <c r="M18" s="786"/>
      <c r="N18" s="786"/>
      <c r="O18" s="786"/>
      <c r="P18" s="786"/>
      <c r="Q18" s="782"/>
      <c r="R18" s="782"/>
      <c r="S18" s="782"/>
      <c r="T18" s="782"/>
      <c r="U18" s="679"/>
    </row>
    <row r="19" spans="1:21" ht="30" hidden="1" x14ac:dyDescent="0.25">
      <c r="A19" s="776" t="s">
        <v>662</v>
      </c>
      <c r="B19" s="785">
        <f>J19</f>
        <v>179458646.5</v>
      </c>
      <c r="C19" s="785"/>
      <c r="D19" s="776"/>
      <c r="E19" s="776"/>
      <c r="F19" s="786">
        <v>147166485</v>
      </c>
      <c r="G19" s="786">
        <f>G18</f>
        <v>4223260.2300000004</v>
      </c>
      <c r="H19" s="786">
        <f>H15</f>
        <v>96017312.349999994</v>
      </c>
      <c r="I19" s="786">
        <f>F19-G19-H19</f>
        <v>46925912.420000002</v>
      </c>
      <c r="J19" s="786">
        <f>G19*1.2+((H19+I19)*1.22)</f>
        <v>179458646.5</v>
      </c>
      <c r="K19" s="776"/>
      <c r="L19" s="786"/>
      <c r="M19" s="786"/>
      <c r="N19" s="786"/>
      <c r="O19" s="786"/>
      <c r="P19" s="786"/>
      <c r="Q19" s="776"/>
      <c r="R19" s="776"/>
      <c r="S19" s="776"/>
      <c r="T19" s="776"/>
    </row>
    <row r="20" spans="1:21" x14ac:dyDescent="0.25">
      <c r="A20" s="776"/>
      <c r="B20" s="776"/>
      <c r="C20" s="776"/>
      <c r="D20" s="776"/>
      <c r="E20" s="776"/>
      <c r="F20" s="778"/>
      <c r="G20" s="778"/>
      <c r="H20" s="778"/>
      <c r="I20" s="778"/>
      <c r="J20" s="778"/>
      <c r="K20" s="776"/>
      <c r="L20" s="778"/>
      <c r="M20" s="778"/>
      <c r="N20" s="778"/>
      <c r="O20" s="778"/>
      <c r="P20" s="778"/>
      <c r="Q20" s="776"/>
      <c r="R20" s="776"/>
      <c r="S20" s="776"/>
      <c r="T20" s="776"/>
    </row>
    <row r="21" spans="1:21" hidden="1" x14ac:dyDescent="0.25">
      <c r="A21" s="776"/>
      <c r="B21" s="776"/>
      <c r="C21" s="776"/>
      <c r="D21" s="776"/>
      <c r="E21" s="776"/>
      <c r="F21" s="786"/>
      <c r="G21" s="786"/>
      <c r="H21" s="786"/>
      <c r="I21" s="786"/>
      <c r="J21" s="786"/>
      <c r="K21" s="776"/>
      <c r="L21" s="776"/>
      <c r="M21" s="776"/>
      <c r="N21" s="776"/>
      <c r="O21" s="776"/>
      <c r="P21" s="776"/>
      <c r="Q21" s="776"/>
      <c r="R21" s="776"/>
      <c r="S21" s="776"/>
      <c r="T21" s="776"/>
    </row>
    <row r="22" spans="1:21" hidden="1" x14ac:dyDescent="0.25">
      <c r="A22" s="776"/>
      <c r="B22" s="776"/>
      <c r="C22" s="776"/>
      <c r="D22" s="776"/>
      <c r="E22" s="776"/>
      <c r="F22" s="786"/>
      <c r="G22" s="786"/>
      <c r="H22" s="786"/>
      <c r="I22" s="786"/>
      <c r="J22" s="786"/>
      <c r="K22" s="776"/>
      <c r="L22" s="776"/>
      <c r="M22" s="776"/>
      <c r="N22" s="776"/>
      <c r="O22" s="776"/>
      <c r="P22" s="776"/>
      <c r="Q22" s="776"/>
      <c r="R22" s="776"/>
      <c r="S22" s="776"/>
      <c r="T22" s="776"/>
    </row>
    <row r="23" spans="1:21" ht="30" hidden="1" x14ac:dyDescent="0.25">
      <c r="A23" s="776"/>
      <c r="B23" s="777" t="s">
        <v>666</v>
      </c>
      <c r="C23" s="776"/>
      <c r="D23" s="776"/>
      <c r="E23" s="776"/>
      <c r="F23" s="776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/>
      <c r="T23" s="776"/>
    </row>
    <row r="24" spans="1:21" hidden="1" x14ac:dyDescent="0.25">
      <c r="A24" s="776"/>
      <c r="B24" s="779" t="s">
        <v>655</v>
      </c>
      <c r="C24" s="779"/>
      <c r="D24" s="780"/>
      <c r="E24" s="780"/>
      <c r="F24" s="780"/>
      <c r="G24" s="780"/>
      <c r="H24" s="780"/>
      <c r="I24" s="780"/>
      <c r="J24" s="776"/>
      <c r="K24" s="776"/>
      <c r="L24" s="780"/>
      <c r="M24" s="780"/>
      <c r="N24" s="780"/>
      <c r="O24" s="780"/>
      <c r="P24" s="776"/>
      <c r="Q24" s="776"/>
      <c r="R24" s="776"/>
      <c r="S24" s="776"/>
      <c r="T24" s="776"/>
    </row>
    <row r="25" spans="1:21" hidden="1" x14ac:dyDescent="0.25">
      <c r="A25" s="781" t="s">
        <v>643</v>
      </c>
      <c r="B25" s="794">
        <v>1863.35</v>
      </c>
      <c r="C25" s="781" t="s">
        <v>644</v>
      </c>
      <c r="D25" s="782">
        <f>B26*1.01</f>
        <v>1809.6</v>
      </c>
      <c r="E25" s="776"/>
      <c r="F25" s="776"/>
      <c r="G25" s="776"/>
      <c r="H25" s="776"/>
      <c r="I25" s="776"/>
      <c r="J25" s="776"/>
      <c r="K25" s="776"/>
      <c r="L25" s="776"/>
      <c r="M25" s="776"/>
      <c r="N25" s="776"/>
      <c r="O25" s="776"/>
      <c r="P25" s="776"/>
      <c r="Q25" s="776"/>
      <c r="R25" s="776"/>
      <c r="S25" s="776"/>
      <c r="T25" s="776"/>
    </row>
    <row r="26" spans="1:21" hidden="1" x14ac:dyDescent="0.25">
      <c r="A26" s="781" t="s">
        <v>656</v>
      </c>
      <c r="B26" s="794">
        <v>1791.68</v>
      </c>
      <c r="C26" s="781" t="s">
        <v>646</v>
      </c>
      <c r="D26" s="782">
        <f>D25</f>
        <v>1809.6</v>
      </c>
      <c r="E26" s="776"/>
      <c r="F26" s="776"/>
      <c r="G26" s="776"/>
      <c r="H26" s="776"/>
      <c r="I26" s="776"/>
      <c r="J26" s="776"/>
      <c r="K26" s="776"/>
      <c r="L26" s="776"/>
      <c r="M26" s="776"/>
      <c r="N26" s="776"/>
      <c r="O26" s="776"/>
      <c r="P26" s="776"/>
      <c r="Q26" s="776"/>
      <c r="R26" s="776"/>
      <c r="S26" s="776"/>
      <c r="T26" s="776"/>
    </row>
    <row r="27" spans="1:21" ht="30" hidden="1" x14ac:dyDescent="0.25">
      <c r="A27" s="776"/>
      <c r="B27" s="776"/>
      <c r="C27" s="776"/>
      <c r="D27" s="790"/>
      <c r="E27" s="776"/>
      <c r="F27" s="783" t="s">
        <v>647</v>
      </c>
      <c r="G27" s="783" t="s">
        <v>648</v>
      </c>
      <c r="H27" s="783" t="str">
        <f>H14</f>
        <v>%-но 2026г(дек-май1)., без НДС</v>
      </c>
      <c r="I27" s="783" t="s">
        <v>649</v>
      </c>
      <c r="J27" s="783" t="s">
        <v>650</v>
      </c>
      <c r="K27" s="776"/>
      <c r="L27" s="783" t="s">
        <v>647</v>
      </c>
      <c r="M27" s="783" t="s">
        <v>648</v>
      </c>
      <c r="N27" s="783" t="s">
        <v>657</v>
      </c>
      <c r="O27" s="783" t="s">
        <v>649</v>
      </c>
      <c r="P27" s="783" t="s">
        <v>650</v>
      </c>
      <c r="Q27" s="784" t="s">
        <v>651</v>
      </c>
      <c r="R27" s="776"/>
      <c r="S27" s="791" t="s">
        <v>658</v>
      </c>
      <c r="T27" s="776"/>
    </row>
    <row r="28" spans="1:21" ht="30" hidden="1" x14ac:dyDescent="0.25">
      <c r="A28" s="776" t="s">
        <v>652</v>
      </c>
      <c r="B28" s="785">
        <f>J28</f>
        <v>191773093.13</v>
      </c>
      <c r="C28" s="785"/>
      <c r="D28" s="787">
        <f>P28</f>
        <v>182138386.02000001</v>
      </c>
      <c r="E28" s="776"/>
      <c r="F28" s="786">
        <f>'КМД_считалка  (!!!!)'!G46</f>
        <v>157260293.72</v>
      </c>
      <c r="G28" s="786">
        <v>4223260.2300000004</v>
      </c>
      <c r="H28" s="786">
        <f>H15</f>
        <v>96017312.349999994</v>
      </c>
      <c r="I28" s="786">
        <f>F28-G28-H28</f>
        <v>57019721.140000001</v>
      </c>
      <c r="J28" s="786">
        <f>G28*1.2+((H28+I28)*1.22)</f>
        <v>191773093.13</v>
      </c>
      <c r="K28" s="782"/>
      <c r="L28" s="786">
        <v>149362992.81</v>
      </c>
      <c r="M28" s="786">
        <v>4223260.2300000004</v>
      </c>
      <c r="N28" s="786">
        <f>H20</f>
        <v>0</v>
      </c>
      <c r="O28" s="786">
        <f>L28-M28-N28</f>
        <v>145139732.58000001</v>
      </c>
      <c r="P28" s="786">
        <f>M28*1.2+((N28+O28)*1.22)</f>
        <v>182138386.02000001</v>
      </c>
      <c r="Q28" s="787">
        <f>B28/B25</f>
        <v>102918.45</v>
      </c>
      <c r="R28" s="782"/>
      <c r="S28" s="787" t="s">
        <v>659</v>
      </c>
      <c r="T28" s="782"/>
      <c r="U28" s="679"/>
    </row>
    <row r="29" spans="1:21" ht="30" hidden="1" x14ac:dyDescent="0.25">
      <c r="A29" s="776" t="s">
        <v>653</v>
      </c>
      <c r="B29" s="785">
        <f>J29</f>
        <v>196641254.09999999</v>
      </c>
      <c r="C29" s="785"/>
      <c r="D29" s="787">
        <f>P29</f>
        <v>186765548.90000001</v>
      </c>
      <c r="E29" s="776"/>
      <c r="F29" s="792">
        <f>'КМД_считалка  (!!!!)'!G48</f>
        <v>161250589.59</v>
      </c>
      <c r="G29" s="786">
        <f>G28</f>
        <v>4223260.2300000004</v>
      </c>
      <c r="H29" s="786">
        <f>H28</f>
        <v>96017312.349999994</v>
      </c>
      <c r="I29" s="786">
        <f>F29-G29-H29</f>
        <v>61010017.009999998</v>
      </c>
      <c r="J29" s="786">
        <f>G29*1.2+((H29+I29)*1.22)</f>
        <v>196641254.09999999</v>
      </c>
      <c r="K29" s="782"/>
      <c r="L29" s="786">
        <v>153155749.27000001</v>
      </c>
      <c r="M29" s="786">
        <f>M28</f>
        <v>4223260.2300000004</v>
      </c>
      <c r="N29" s="786">
        <f>N28</f>
        <v>0</v>
      </c>
      <c r="O29" s="786">
        <f>L29-M29-N29</f>
        <v>148932489.03999999</v>
      </c>
      <c r="P29" s="786">
        <f>M29*1.2+((N29+O29)*1.22)</f>
        <v>186765548.90000001</v>
      </c>
      <c r="Q29" s="787">
        <f>B29/B25</f>
        <v>105531.04</v>
      </c>
      <c r="R29" s="782"/>
      <c r="S29" s="787" t="s">
        <v>660</v>
      </c>
      <c r="T29" s="782"/>
      <c r="U29" s="679"/>
    </row>
    <row r="30" spans="1:21" hidden="1" x14ac:dyDescent="0.25">
      <c r="A30" s="776"/>
      <c r="B30" s="784"/>
      <c r="C30" s="784"/>
      <c r="D30" s="776"/>
      <c r="E30" s="776"/>
      <c r="F30" s="786"/>
      <c r="G30" s="786"/>
      <c r="H30" s="786"/>
      <c r="I30" s="786"/>
      <c r="J30" s="786"/>
      <c r="K30" s="782"/>
      <c r="L30" s="786"/>
      <c r="M30" s="786"/>
      <c r="N30" s="786"/>
      <c r="O30" s="786"/>
      <c r="P30" s="786"/>
      <c r="Q30" s="782"/>
      <c r="R30" s="782"/>
      <c r="S30" s="782"/>
      <c r="T30" s="782"/>
      <c r="U30" s="679"/>
    </row>
    <row r="31" spans="1:21" hidden="1" x14ac:dyDescent="0.25">
      <c r="F31" s="786"/>
      <c r="G31" s="786"/>
      <c r="H31" s="786"/>
      <c r="I31" s="786"/>
      <c r="J31" s="786"/>
    </row>
    <row r="32" spans="1:21" ht="30" x14ac:dyDescent="0.25">
      <c r="A32" s="776"/>
      <c r="B32" s="777" t="s">
        <v>665</v>
      </c>
      <c r="C32" s="776"/>
      <c r="D32" s="776"/>
      <c r="E32" s="776"/>
      <c r="F32" s="776"/>
      <c r="G32" s="776"/>
      <c r="H32" s="776"/>
      <c r="I32" s="776"/>
      <c r="J32" s="776"/>
      <c r="K32" s="776"/>
      <c r="L32" s="776"/>
      <c r="M32" s="776"/>
      <c r="N32" s="776"/>
      <c r="O32" s="776"/>
      <c r="P32" s="776"/>
      <c r="Q32" s="776"/>
      <c r="R32" s="776"/>
      <c r="S32" s="776"/>
      <c r="T32" s="776"/>
    </row>
    <row r="33" spans="1:21" x14ac:dyDescent="0.25">
      <c r="A33" s="776"/>
      <c r="B33" s="779" t="s">
        <v>655</v>
      </c>
      <c r="C33" s="779"/>
      <c r="D33" s="780"/>
      <c r="E33" s="780"/>
      <c r="F33" s="780"/>
      <c r="G33" s="780"/>
      <c r="H33" s="780"/>
      <c r="I33" s="780"/>
      <c r="J33" s="776"/>
      <c r="K33" s="776"/>
      <c r="L33" s="780"/>
      <c r="M33" s="780"/>
      <c r="N33" s="780"/>
      <c r="O33" s="780"/>
      <c r="P33" s="776"/>
      <c r="Q33" s="776"/>
      <c r="R33" s="776"/>
      <c r="S33" s="776"/>
      <c r="T33" s="776"/>
    </row>
    <row r="34" spans="1:21" x14ac:dyDescent="0.25">
      <c r="A34" s="781" t="s">
        <v>643</v>
      </c>
      <c r="B34" s="801">
        <f>'КМД_считалка Маша'!E54</f>
        <v>1862.98</v>
      </c>
      <c r="C34" s="781" t="s">
        <v>644</v>
      </c>
      <c r="D34" s="782">
        <f>B35*1.01</f>
        <v>1809.6</v>
      </c>
      <c r="E34" s="776"/>
      <c r="F34" s="776"/>
      <c r="G34" s="776"/>
      <c r="H34" s="776"/>
      <c r="I34" s="776"/>
      <c r="J34" s="776"/>
      <c r="K34" s="776"/>
      <c r="L34" s="776"/>
      <c r="M34" s="776"/>
      <c r="N34" s="776"/>
      <c r="O34" s="776"/>
      <c r="P34" s="776"/>
      <c r="Q34" s="776"/>
      <c r="R34" s="776"/>
      <c r="S34" s="776"/>
      <c r="T34" s="776"/>
    </row>
    <row r="35" spans="1:21" x14ac:dyDescent="0.25">
      <c r="A35" s="781" t="s">
        <v>656</v>
      </c>
      <c r="B35" s="801">
        <v>1791.68</v>
      </c>
      <c r="C35" s="781" t="s">
        <v>646</v>
      </c>
      <c r="D35" s="782">
        <f>D34</f>
        <v>1809.6</v>
      </c>
      <c r="E35" s="776"/>
      <c r="F35" s="776"/>
      <c r="G35" s="776"/>
      <c r="H35" s="776"/>
      <c r="I35" s="776"/>
      <c r="J35" s="776"/>
      <c r="K35" s="776"/>
      <c r="L35" s="776"/>
      <c r="M35" s="776"/>
      <c r="N35" s="776"/>
      <c r="O35" s="776"/>
      <c r="P35" s="776"/>
      <c r="Q35" s="776"/>
      <c r="R35" s="776"/>
      <c r="S35" s="776"/>
      <c r="T35" s="776"/>
    </row>
    <row r="36" spans="1:21" ht="30" x14ac:dyDescent="0.25">
      <c r="A36" s="776"/>
      <c r="B36" s="776"/>
      <c r="C36" s="776"/>
      <c r="D36" s="790"/>
      <c r="E36" s="776"/>
      <c r="F36" s="783" t="s">
        <v>647</v>
      </c>
      <c r="G36" s="783" t="s">
        <v>648</v>
      </c>
      <c r="H36" s="783" t="str">
        <f>H14</f>
        <v>%-но 2026г(дек-май1)., без НДС</v>
      </c>
      <c r="I36" s="783" t="s">
        <v>649</v>
      </c>
      <c r="J36" s="783" t="s">
        <v>650</v>
      </c>
      <c r="K36" s="776"/>
      <c r="L36" s="783" t="s">
        <v>647</v>
      </c>
      <c r="M36" s="783" t="s">
        <v>648</v>
      </c>
      <c r="N36" s="783" t="s">
        <v>657</v>
      </c>
      <c r="O36" s="783" t="s">
        <v>649</v>
      </c>
      <c r="P36" s="783" t="s">
        <v>650</v>
      </c>
      <c r="Q36" s="784" t="s">
        <v>651</v>
      </c>
      <c r="R36" s="776"/>
      <c r="S36" s="791" t="s">
        <v>658</v>
      </c>
      <c r="T36" s="776"/>
    </row>
    <row r="37" spans="1:21" ht="30" x14ac:dyDescent="0.25">
      <c r="A37" s="776" t="s">
        <v>652</v>
      </c>
      <c r="B37" s="785">
        <f>J37</f>
        <v>191137485.49000001</v>
      </c>
      <c r="C37" s="785"/>
      <c r="D37" s="787">
        <f>P37</f>
        <v>182138386.02000001</v>
      </c>
      <c r="E37" s="776"/>
      <c r="F37" s="786">
        <f>'КМД_считалка Маша'!H46</f>
        <v>156739303.84999999</v>
      </c>
      <c r="G37" s="786">
        <v>4223260.2300000004</v>
      </c>
      <c r="H37" s="786">
        <f>H15</f>
        <v>96017312.349999994</v>
      </c>
      <c r="I37" s="786">
        <f>F37-G37-H37</f>
        <v>56498731.270000003</v>
      </c>
      <c r="J37" s="786">
        <f>G37*1.2+((H37+I37)*1.22)</f>
        <v>191137485.49000001</v>
      </c>
      <c r="K37" s="782"/>
      <c r="L37" s="786">
        <v>149362992.81</v>
      </c>
      <c r="M37" s="786">
        <v>4223260.2300000004</v>
      </c>
      <c r="N37" s="786">
        <f>H29</f>
        <v>96017312.349999994</v>
      </c>
      <c r="O37" s="786">
        <f>L37-M37-N37</f>
        <v>49122420.229999997</v>
      </c>
      <c r="P37" s="786">
        <f>M37*1.2+((N37+O37)*1.22)</f>
        <v>182138386.02000001</v>
      </c>
      <c r="Q37" s="787">
        <f>B37/B34</f>
        <v>102597.71</v>
      </c>
      <c r="R37" s="782"/>
      <c r="S37" s="787" t="s">
        <v>659</v>
      </c>
      <c r="T37" s="782"/>
      <c r="U37" s="679"/>
    </row>
    <row r="38" spans="1:21" ht="30" x14ac:dyDescent="0.25">
      <c r="A38" s="776" t="s">
        <v>653</v>
      </c>
      <c r="B38" s="785">
        <f>J38</f>
        <v>195989518.65000001</v>
      </c>
      <c r="C38" s="785"/>
      <c r="D38" s="787">
        <f>P38</f>
        <v>186765548.90000001</v>
      </c>
      <c r="E38" s="776"/>
      <c r="F38" s="792">
        <f>'КМД_считалка Маша'!H48</f>
        <v>160716380.21000001</v>
      </c>
      <c r="G38" s="786">
        <f>G37</f>
        <v>4223260.2300000004</v>
      </c>
      <c r="H38" s="786">
        <f>H37</f>
        <v>96017312.349999994</v>
      </c>
      <c r="I38" s="786">
        <f>F38-G38-H38</f>
        <v>60475807.630000003</v>
      </c>
      <c r="J38" s="786">
        <f>G38*1.2+((H38+I38)*1.22)</f>
        <v>195989518.65000001</v>
      </c>
      <c r="K38" s="782"/>
      <c r="L38" s="786">
        <v>153155749.27000001</v>
      </c>
      <c r="M38" s="786">
        <f>M37</f>
        <v>4223260.2300000004</v>
      </c>
      <c r="N38" s="786">
        <f>N37</f>
        <v>96017312.349999994</v>
      </c>
      <c r="O38" s="786">
        <f>L38-M38-N38</f>
        <v>52915176.689999998</v>
      </c>
      <c r="P38" s="786">
        <f>M38*1.2+((N38+O38)*1.22)</f>
        <v>186765548.90000001</v>
      </c>
      <c r="Q38" s="787">
        <f>B38/B34</f>
        <v>105202.16</v>
      </c>
      <c r="R38" s="782"/>
      <c r="S38" s="787" t="s">
        <v>660</v>
      </c>
      <c r="T38" s="782"/>
      <c r="U38" s="679"/>
    </row>
  </sheetData>
  <mergeCells count="1">
    <mergeCell ref="B4:B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24D3-689F-4567-8114-58CADDD49871}">
  <sheetPr>
    <tabColor rgb="FFFF0000"/>
  </sheetPr>
  <dimension ref="A1:BN25"/>
  <sheetViews>
    <sheetView topLeftCell="A11" zoomScaleNormal="100" zoomScaleSheetLayoutView="100" workbookViewId="0">
      <selection activeCell="BP10" sqref="BP10"/>
    </sheetView>
  </sheetViews>
  <sheetFormatPr defaultColWidth="0.85546875" defaultRowHeight="12.75" outlineLevelCol="1" x14ac:dyDescent="0.2"/>
  <cols>
    <col min="1" max="1" width="32.140625" style="92" customWidth="1"/>
    <col min="2" max="2" width="8.7109375" style="92" customWidth="1"/>
    <col min="3" max="23" width="0.85546875" style="92"/>
    <col min="24" max="24" width="0.42578125" style="92" customWidth="1"/>
    <col min="25" max="41" width="0.85546875" style="92" hidden="1" customWidth="1"/>
    <col min="42" max="42" width="0.7109375" style="92" hidden="1" customWidth="1"/>
    <col min="43" max="48" width="0.140625" style="92" hidden="1" customWidth="1"/>
    <col min="49" max="49" width="1.85546875" style="92" hidden="1" customWidth="1"/>
    <col min="50" max="50" width="2" style="92" hidden="1" customWidth="1"/>
    <col min="51" max="51" width="12.5703125" style="92" customWidth="1"/>
    <col min="52" max="52" width="7.7109375" style="92" customWidth="1"/>
    <col min="53" max="53" width="11.85546875" style="92" customWidth="1"/>
    <col min="54" max="54" width="13.5703125" style="92" customWidth="1"/>
    <col min="55" max="57" width="11.42578125" style="92" hidden="1" customWidth="1" outlineLevel="1"/>
    <col min="58" max="58" width="12.140625" style="92" hidden="1" customWidth="1" outlineLevel="1"/>
    <col min="59" max="60" width="15.140625" style="92" hidden="1" customWidth="1" outlineLevel="1"/>
    <col min="61" max="61" width="15.140625" style="92" customWidth="1" outlineLevel="1"/>
    <col min="62" max="62" width="11.42578125" style="92" customWidth="1"/>
    <col min="63" max="277" width="15.7109375" style="92" customWidth="1"/>
    <col min="278" max="286" width="0.85546875" style="92"/>
    <col min="287" max="287" width="0.7109375" style="92" customWidth="1"/>
    <col min="288" max="288" width="0" style="92" hidden="1" customWidth="1"/>
    <col min="289" max="302" width="0.85546875" style="92"/>
    <col min="303" max="303" width="0.7109375" style="92" customWidth="1"/>
    <col min="304" max="304" width="0" style="92" hidden="1" customWidth="1"/>
    <col min="305" max="313" width="0.85546875" style="92"/>
    <col min="314" max="314" width="5.5703125" style="92" customWidth="1"/>
    <col min="315" max="316" width="0.85546875" style="92"/>
    <col min="317" max="317" width="0.7109375" style="92" customWidth="1"/>
    <col min="318" max="318" width="0" style="92" hidden="1" customWidth="1"/>
    <col min="319" max="497" width="0.85546875" style="92"/>
    <col min="498" max="498" width="0.7109375" style="92" customWidth="1"/>
    <col min="499" max="505" width="0" style="92" hidden="1" customWidth="1"/>
    <col min="506" max="506" width="1.140625" style="92" customWidth="1"/>
    <col min="507" max="507" width="8.7109375" style="92" customWidth="1"/>
    <col min="508" max="513" width="0.85546875" style="92"/>
    <col min="514" max="514" width="2.85546875" style="92" customWidth="1"/>
    <col min="515" max="515" width="0.42578125" style="92" customWidth="1"/>
    <col min="516" max="516" width="0" style="92" hidden="1" customWidth="1"/>
    <col min="517" max="529" width="0.85546875" style="92"/>
    <col min="530" max="530" width="2.85546875" style="92" customWidth="1"/>
    <col min="531" max="542" width="0.85546875" style="92"/>
    <col min="543" max="543" width="0.7109375" style="92" customWidth="1"/>
    <col min="544" max="544" width="0" style="92" hidden="1" customWidth="1"/>
    <col min="545" max="558" width="0.85546875" style="92"/>
    <col min="559" max="559" width="0.7109375" style="92" customWidth="1"/>
    <col min="560" max="560" width="0" style="92" hidden="1" customWidth="1"/>
    <col min="561" max="569" width="0.85546875" style="92"/>
    <col min="570" max="570" width="5.5703125" style="92" customWidth="1"/>
    <col min="571" max="572" width="0.85546875" style="92"/>
    <col min="573" max="573" width="0.7109375" style="92" customWidth="1"/>
    <col min="574" max="574" width="0" style="92" hidden="1" customWidth="1"/>
    <col min="575" max="753" width="0.85546875" style="92"/>
    <col min="754" max="754" width="0.7109375" style="92" customWidth="1"/>
    <col min="755" max="761" width="0" style="92" hidden="1" customWidth="1"/>
    <col min="762" max="762" width="1.140625" style="92" customWidth="1"/>
    <col min="763" max="763" width="8.7109375" style="92" customWidth="1"/>
    <col min="764" max="769" width="0.85546875" style="92"/>
    <col min="770" max="770" width="2.85546875" style="92" customWidth="1"/>
    <col min="771" max="771" width="0.42578125" style="92" customWidth="1"/>
    <col min="772" max="772" width="0" style="92" hidden="1" customWidth="1"/>
    <col min="773" max="785" width="0.85546875" style="92"/>
    <col min="786" max="786" width="2.85546875" style="92" customWidth="1"/>
    <col min="787" max="798" width="0.85546875" style="92"/>
    <col min="799" max="799" width="0.7109375" style="92" customWidth="1"/>
    <col min="800" max="800" width="0" style="92" hidden="1" customWidth="1"/>
    <col min="801" max="814" width="0.85546875" style="92"/>
    <col min="815" max="815" width="0.7109375" style="92" customWidth="1"/>
    <col min="816" max="816" width="0" style="92" hidden="1" customWidth="1"/>
    <col min="817" max="825" width="0.85546875" style="92"/>
    <col min="826" max="826" width="5.5703125" style="92" customWidth="1"/>
    <col min="827" max="828" width="0.85546875" style="92"/>
    <col min="829" max="829" width="0.7109375" style="92" customWidth="1"/>
    <col min="830" max="830" width="0" style="92" hidden="1" customWidth="1"/>
    <col min="831" max="1009" width="0.85546875" style="92"/>
    <col min="1010" max="1010" width="0.7109375" style="92" customWidth="1"/>
    <col min="1011" max="1017" width="0" style="92" hidden="1" customWidth="1"/>
    <col min="1018" max="1018" width="1.140625" style="92" customWidth="1"/>
    <col min="1019" max="1019" width="8.7109375" style="92" customWidth="1"/>
    <col min="1020" max="1025" width="0.85546875" style="92"/>
    <col min="1026" max="1026" width="2.85546875" style="92" customWidth="1"/>
    <col min="1027" max="1027" width="0.42578125" style="92" customWidth="1"/>
    <col min="1028" max="1028" width="0" style="92" hidden="1" customWidth="1"/>
    <col min="1029" max="1041" width="0.85546875" style="92"/>
    <col min="1042" max="1042" width="2.85546875" style="92" customWidth="1"/>
    <col min="1043" max="1054" width="0.85546875" style="92"/>
    <col min="1055" max="1055" width="0.7109375" style="92" customWidth="1"/>
    <col min="1056" max="1056" width="0" style="92" hidden="1" customWidth="1"/>
    <col min="1057" max="1070" width="0.85546875" style="92"/>
    <col min="1071" max="1071" width="0.7109375" style="92" customWidth="1"/>
    <col min="1072" max="1072" width="0" style="92" hidden="1" customWidth="1"/>
    <col min="1073" max="1081" width="0.85546875" style="92"/>
    <col min="1082" max="1082" width="5.5703125" style="92" customWidth="1"/>
    <col min="1083" max="1084" width="0.85546875" style="92"/>
    <col min="1085" max="1085" width="0.7109375" style="92" customWidth="1"/>
    <col min="1086" max="1086" width="0" style="92" hidden="1" customWidth="1"/>
    <col min="1087" max="1265" width="0.85546875" style="92"/>
    <col min="1266" max="1266" width="0.7109375" style="92" customWidth="1"/>
    <col min="1267" max="1273" width="0" style="92" hidden="1" customWidth="1"/>
    <col min="1274" max="1274" width="1.140625" style="92" customWidth="1"/>
    <col min="1275" max="1275" width="8.7109375" style="92" customWidth="1"/>
    <col min="1276" max="1281" width="0.85546875" style="92"/>
    <col min="1282" max="1282" width="2.85546875" style="92" customWidth="1"/>
    <col min="1283" max="1283" width="0.42578125" style="92" customWidth="1"/>
    <col min="1284" max="1284" width="0" style="92" hidden="1" customWidth="1"/>
    <col min="1285" max="1297" width="0.85546875" style="92"/>
    <col min="1298" max="1298" width="2.85546875" style="92" customWidth="1"/>
    <col min="1299" max="1310" width="0.85546875" style="92"/>
    <col min="1311" max="1311" width="0.7109375" style="92" customWidth="1"/>
    <col min="1312" max="1312" width="0" style="92" hidden="1" customWidth="1"/>
    <col min="1313" max="1326" width="0.85546875" style="92"/>
    <col min="1327" max="1327" width="0.7109375" style="92" customWidth="1"/>
    <col min="1328" max="1328" width="0" style="92" hidden="1" customWidth="1"/>
    <col min="1329" max="1337" width="0.85546875" style="92"/>
    <col min="1338" max="1338" width="5.5703125" style="92" customWidth="1"/>
    <col min="1339" max="1340" width="0.85546875" style="92"/>
    <col min="1341" max="1341" width="0.7109375" style="92" customWidth="1"/>
    <col min="1342" max="1342" width="0" style="92" hidden="1" customWidth="1"/>
    <col min="1343" max="1521" width="0.85546875" style="92"/>
    <col min="1522" max="1522" width="0.7109375" style="92" customWidth="1"/>
    <col min="1523" max="1529" width="0" style="92" hidden="1" customWidth="1"/>
    <col min="1530" max="1530" width="1.140625" style="92" customWidth="1"/>
    <col min="1531" max="1531" width="8.7109375" style="92" customWidth="1"/>
    <col min="1532" max="1537" width="0.85546875" style="92"/>
    <col min="1538" max="1538" width="2.85546875" style="92" customWidth="1"/>
    <col min="1539" max="1539" width="0.42578125" style="92" customWidth="1"/>
    <col min="1540" max="1540" width="0" style="92" hidden="1" customWidth="1"/>
    <col min="1541" max="1553" width="0.85546875" style="92"/>
    <col min="1554" max="1554" width="2.85546875" style="92" customWidth="1"/>
    <col min="1555" max="1566" width="0.85546875" style="92"/>
    <col min="1567" max="1567" width="0.7109375" style="92" customWidth="1"/>
    <col min="1568" max="1568" width="0" style="92" hidden="1" customWidth="1"/>
    <col min="1569" max="1582" width="0.85546875" style="92"/>
    <col min="1583" max="1583" width="0.7109375" style="92" customWidth="1"/>
    <col min="1584" max="1584" width="0" style="92" hidden="1" customWidth="1"/>
    <col min="1585" max="1593" width="0.85546875" style="92"/>
    <col min="1594" max="1594" width="5.5703125" style="92" customWidth="1"/>
    <col min="1595" max="1596" width="0.85546875" style="92"/>
    <col min="1597" max="1597" width="0.7109375" style="92" customWidth="1"/>
    <col min="1598" max="1598" width="0" style="92" hidden="1" customWidth="1"/>
    <col min="1599" max="1777" width="0.85546875" style="92"/>
    <col min="1778" max="1778" width="0.7109375" style="92" customWidth="1"/>
    <col min="1779" max="1785" width="0" style="92" hidden="1" customWidth="1"/>
    <col min="1786" max="1786" width="1.140625" style="92" customWidth="1"/>
    <col min="1787" max="1787" width="8.7109375" style="92" customWidth="1"/>
    <col min="1788" max="1793" width="0.85546875" style="92"/>
    <col min="1794" max="1794" width="2.85546875" style="92" customWidth="1"/>
    <col min="1795" max="1795" width="0.42578125" style="92" customWidth="1"/>
    <col min="1796" max="1796" width="0" style="92" hidden="1" customWidth="1"/>
    <col min="1797" max="1809" width="0.85546875" style="92"/>
    <col min="1810" max="1810" width="2.85546875" style="92" customWidth="1"/>
    <col min="1811" max="1822" width="0.85546875" style="92"/>
    <col min="1823" max="1823" width="0.7109375" style="92" customWidth="1"/>
    <col min="1824" max="1824" width="0" style="92" hidden="1" customWidth="1"/>
    <col min="1825" max="1838" width="0.85546875" style="92"/>
    <col min="1839" max="1839" width="0.7109375" style="92" customWidth="1"/>
    <col min="1840" max="1840" width="0" style="92" hidden="1" customWidth="1"/>
    <col min="1841" max="1849" width="0.85546875" style="92"/>
    <col min="1850" max="1850" width="5.5703125" style="92" customWidth="1"/>
    <col min="1851" max="1852" width="0.85546875" style="92"/>
    <col min="1853" max="1853" width="0.7109375" style="92" customWidth="1"/>
    <col min="1854" max="1854" width="0" style="92" hidden="1" customWidth="1"/>
    <col min="1855" max="2033" width="0.85546875" style="92"/>
    <col min="2034" max="2034" width="0.7109375" style="92" customWidth="1"/>
    <col min="2035" max="2041" width="0" style="92" hidden="1" customWidth="1"/>
    <col min="2042" max="2042" width="1.140625" style="92" customWidth="1"/>
    <col min="2043" max="2043" width="8.7109375" style="92" customWidth="1"/>
    <col min="2044" max="2049" width="0.85546875" style="92"/>
    <col min="2050" max="2050" width="2.85546875" style="92" customWidth="1"/>
    <col min="2051" max="2051" width="0.42578125" style="92" customWidth="1"/>
    <col min="2052" max="2052" width="0" style="92" hidden="1" customWidth="1"/>
    <col min="2053" max="2065" width="0.85546875" style="92"/>
    <col min="2066" max="2066" width="2.85546875" style="92" customWidth="1"/>
    <col min="2067" max="2078" width="0.85546875" style="92"/>
    <col min="2079" max="2079" width="0.7109375" style="92" customWidth="1"/>
    <col min="2080" max="2080" width="0" style="92" hidden="1" customWidth="1"/>
    <col min="2081" max="2094" width="0.85546875" style="92"/>
    <col min="2095" max="2095" width="0.7109375" style="92" customWidth="1"/>
    <col min="2096" max="2096" width="0" style="92" hidden="1" customWidth="1"/>
    <col min="2097" max="2105" width="0.85546875" style="92"/>
    <col min="2106" max="2106" width="5.5703125" style="92" customWidth="1"/>
    <col min="2107" max="2108" width="0.85546875" style="92"/>
    <col min="2109" max="2109" width="0.7109375" style="92" customWidth="1"/>
    <col min="2110" max="2110" width="0" style="92" hidden="1" customWidth="1"/>
    <col min="2111" max="2289" width="0.85546875" style="92"/>
    <col min="2290" max="2290" width="0.7109375" style="92" customWidth="1"/>
    <col min="2291" max="2297" width="0" style="92" hidden="1" customWidth="1"/>
    <col min="2298" max="2298" width="1.140625" style="92" customWidth="1"/>
    <col min="2299" max="2299" width="8.7109375" style="92" customWidth="1"/>
    <col min="2300" max="2305" width="0.85546875" style="92"/>
    <col min="2306" max="2306" width="2.85546875" style="92" customWidth="1"/>
    <col min="2307" max="2307" width="0.42578125" style="92" customWidth="1"/>
    <col min="2308" max="2308" width="0" style="92" hidden="1" customWidth="1"/>
    <col min="2309" max="2321" width="0.85546875" style="92"/>
    <col min="2322" max="2322" width="2.85546875" style="92" customWidth="1"/>
    <col min="2323" max="2334" width="0.85546875" style="92"/>
    <col min="2335" max="2335" width="0.7109375" style="92" customWidth="1"/>
    <col min="2336" max="2336" width="0" style="92" hidden="1" customWidth="1"/>
    <col min="2337" max="2350" width="0.85546875" style="92"/>
    <col min="2351" max="2351" width="0.7109375" style="92" customWidth="1"/>
    <col min="2352" max="2352" width="0" style="92" hidden="1" customWidth="1"/>
    <col min="2353" max="2361" width="0.85546875" style="92"/>
    <col min="2362" max="2362" width="5.5703125" style="92" customWidth="1"/>
    <col min="2363" max="2364" width="0.85546875" style="92"/>
    <col min="2365" max="2365" width="0.7109375" style="92" customWidth="1"/>
    <col min="2366" max="2366" width="0" style="92" hidden="1" customWidth="1"/>
    <col min="2367" max="2545" width="0.85546875" style="92"/>
    <col min="2546" max="2546" width="0.7109375" style="92" customWidth="1"/>
    <col min="2547" max="2553" width="0" style="92" hidden="1" customWidth="1"/>
    <col min="2554" max="2554" width="1.140625" style="92" customWidth="1"/>
    <col min="2555" max="2555" width="8.7109375" style="92" customWidth="1"/>
    <col min="2556" max="2561" width="0.85546875" style="92"/>
    <col min="2562" max="2562" width="2.85546875" style="92" customWidth="1"/>
    <col min="2563" max="2563" width="0.42578125" style="92" customWidth="1"/>
    <col min="2564" max="2564" width="0" style="92" hidden="1" customWidth="1"/>
    <col min="2565" max="2577" width="0.85546875" style="92"/>
    <col min="2578" max="2578" width="2.85546875" style="92" customWidth="1"/>
    <col min="2579" max="2590" width="0.85546875" style="92"/>
    <col min="2591" max="2591" width="0.7109375" style="92" customWidth="1"/>
    <col min="2592" max="2592" width="0" style="92" hidden="1" customWidth="1"/>
    <col min="2593" max="2606" width="0.85546875" style="92"/>
    <col min="2607" max="2607" width="0.7109375" style="92" customWidth="1"/>
    <col min="2608" max="2608" width="0" style="92" hidden="1" customWidth="1"/>
    <col min="2609" max="2617" width="0.85546875" style="92"/>
    <col min="2618" max="2618" width="5.5703125" style="92" customWidth="1"/>
    <col min="2619" max="2620" width="0.85546875" style="92"/>
    <col min="2621" max="2621" width="0.7109375" style="92" customWidth="1"/>
    <col min="2622" max="2622" width="0" style="92" hidden="1" customWidth="1"/>
    <col min="2623" max="2801" width="0.85546875" style="92"/>
    <col min="2802" max="2802" width="0.7109375" style="92" customWidth="1"/>
    <col min="2803" max="2809" width="0" style="92" hidden="1" customWidth="1"/>
    <col min="2810" max="2810" width="1.140625" style="92" customWidth="1"/>
    <col min="2811" max="2811" width="8.7109375" style="92" customWidth="1"/>
    <col min="2812" max="2817" width="0.85546875" style="92"/>
    <col min="2818" max="2818" width="2.85546875" style="92" customWidth="1"/>
    <col min="2819" max="2819" width="0.42578125" style="92" customWidth="1"/>
    <col min="2820" max="2820" width="0" style="92" hidden="1" customWidth="1"/>
    <col min="2821" max="2833" width="0.85546875" style="92"/>
    <col min="2834" max="2834" width="2.85546875" style="92" customWidth="1"/>
    <col min="2835" max="2846" width="0.85546875" style="92"/>
    <col min="2847" max="2847" width="0.7109375" style="92" customWidth="1"/>
    <col min="2848" max="2848" width="0" style="92" hidden="1" customWidth="1"/>
    <col min="2849" max="2862" width="0.85546875" style="92"/>
    <col min="2863" max="2863" width="0.7109375" style="92" customWidth="1"/>
    <col min="2864" max="2864" width="0" style="92" hidden="1" customWidth="1"/>
    <col min="2865" max="2873" width="0.85546875" style="92"/>
    <col min="2874" max="2874" width="5.5703125" style="92" customWidth="1"/>
    <col min="2875" max="2876" width="0.85546875" style="92"/>
    <col min="2877" max="2877" width="0.7109375" style="92" customWidth="1"/>
    <col min="2878" max="2878" width="0" style="92" hidden="1" customWidth="1"/>
    <col min="2879" max="3057" width="0.85546875" style="92"/>
    <col min="3058" max="3058" width="0.7109375" style="92" customWidth="1"/>
    <col min="3059" max="3065" width="0" style="92" hidden="1" customWidth="1"/>
    <col min="3066" max="3066" width="1.140625" style="92" customWidth="1"/>
    <col min="3067" max="3067" width="8.7109375" style="92" customWidth="1"/>
    <col min="3068" max="3073" width="0.85546875" style="92"/>
    <col min="3074" max="3074" width="2.85546875" style="92" customWidth="1"/>
    <col min="3075" max="3075" width="0.42578125" style="92" customWidth="1"/>
    <col min="3076" max="3076" width="0" style="92" hidden="1" customWidth="1"/>
    <col min="3077" max="3089" width="0.85546875" style="92"/>
    <col min="3090" max="3090" width="2.85546875" style="92" customWidth="1"/>
    <col min="3091" max="3102" width="0.85546875" style="92"/>
    <col min="3103" max="3103" width="0.7109375" style="92" customWidth="1"/>
    <col min="3104" max="3104" width="0" style="92" hidden="1" customWidth="1"/>
    <col min="3105" max="3118" width="0.85546875" style="92"/>
    <col min="3119" max="3119" width="0.7109375" style="92" customWidth="1"/>
    <col min="3120" max="3120" width="0" style="92" hidden="1" customWidth="1"/>
    <col min="3121" max="3129" width="0.85546875" style="92"/>
    <col min="3130" max="3130" width="5.5703125" style="92" customWidth="1"/>
    <col min="3131" max="3132" width="0.85546875" style="92"/>
    <col min="3133" max="3133" width="0.7109375" style="92" customWidth="1"/>
    <col min="3134" max="3134" width="0" style="92" hidden="1" customWidth="1"/>
    <col min="3135" max="3313" width="0.85546875" style="92"/>
    <col min="3314" max="3314" width="0.7109375" style="92" customWidth="1"/>
    <col min="3315" max="3321" width="0" style="92" hidden="1" customWidth="1"/>
    <col min="3322" max="3322" width="1.140625" style="92" customWidth="1"/>
    <col min="3323" max="3323" width="8.7109375" style="92" customWidth="1"/>
    <col min="3324" max="3329" width="0.85546875" style="92"/>
    <col min="3330" max="3330" width="2.85546875" style="92" customWidth="1"/>
    <col min="3331" max="3331" width="0.42578125" style="92" customWidth="1"/>
    <col min="3332" max="3332" width="0" style="92" hidden="1" customWidth="1"/>
    <col min="3333" max="3345" width="0.85546875" style="92"/>
    <col min="3346" max="3346" width="2.85546875" style="92" customWidth="1"/>
    <col min="3347" max="3358" width="0.85546875" style="92"/>
    <col min="3359" max="3359" width="0.7109375" style="92" customWidth="1"/>
    <col min="3360" max="3360" width="0" style="92" hidden="1" customWidth="1"/>
    <col min="3361" max="3374" width="0.85546875" style="92"/>
    <col min="3375" max="3375" width="0.7109375" style="92" customWidth="1"/>
    <col min="3376" max="3376" width="0" style="92" hidden="1" customWidth="1"/>
    <col min="3377" max="3385" width="0.85546875" style="92"/>
    <col min="3386" max="3386" width="5.5703125" style="92" customWidth="1"/>
    <col min="3387" max="3388" width="0.85546875" style="92"/>
    <col min="3389" max="3389" width="0.7109375" style="92" customWidth="1"/>
    <col min="3390" max="3390" width="0" style="92" hidden="1" customWidth="1"/>
    <col min="3391" max="3569" width="0.85546875" style="92"/>
    <col min="3570" max="3570" width="0.7109375" style="92" customWidth="1"/>
    <col min="3571" max="3577" width="0" style="92" hidden="1" customWidth="1"/>
    <col min="3578" max="3578" width="1.140625" style="92" customWidth="1"/>
    <col min="3579" max="3579" width="8.7109375" style="92" customWidth="1"/>
    <col min="3580" max="3585" width="0.85546875" style="92"/>
    <col min="3586" max="3586" width="2.85546875" style="92" customWidth="1"/>
    <col min="3587" max="3587" width="0.42578125" style="92" customWidth="1"/>
    <col min="3588" max="3588" width="0" style="92" hidden="1" customWidth="1"/>
    <col min="3589" max="3601" width="0.85546875" style="92"/>
    <col min="3602" max="3602" width="2.85546875" style="92" customWidth="1"/>
    <col min="3603" max="3614" width="0.85546875" style="92"/>
    <col min="3615" max="3615" width="0.7109375" style="92" customWidth="1"/>
    <col min="3616" max="3616" width="0" style="92" hidden="1" customWidth="1"/>
    <col min="3617" max="3630" width="0.85546875" style="92"/>
    <col min="3631" max="3631" width="0.7109375" style="92" customWidth="1"/>
    <col min="3632" max="3632" width="0" style="92" hidden="1" customWidth="1"/>
    <col min="3633" max="3641" width="0.85546875" style="92"/>
    <col min="3642" max="3642" width="5.5703125" style="92" customWidth="1"/>
    <col min="3643" max="3644" width="0.85546875" style="92"/>
    <col min="3645" max="3645" width="0.7109375" style="92" customWidth="1"/>
    <col min="3646" max="3646" width="0" style="92" hidden="1" customWidth="1"/>
    <col min="3647" max="3825" width="0.85546875" style="92"/>
    <col min="3826" max="3826" width="0.7109375" style="92" customWidth="1"/>
    <col min="3827" max="3833" width="0" style="92" hidden="1" customWidth="1"/>
    <col min="3834" max="3834" width="1.140625" style="92" customWidth="1"/>
    <col min="3835" max="3835" width="8.7109375" style="92" customWidth="1"/>
    <col min="3836" max="3841" width="0.85546875" style="92"/>
    <col min="3842" max="3842" width="2.85546875" style="92" customWidth="1"/>
    <col min="3843" max="3843" width="0.42578125" style="92" customWidth="1"/>
    <col min="3844" max="3844" width="0" style="92" hidden="1" customWidth="1"/>
    <col min="3845" max="3857" width="0.85546875" style="92"/>
    <col min="3858" max="3858" width="2.85546875" style="92" customWidth="1"/>
    <col min="3859" max="3870" width="0.85546875" style="92"/>
    <col min="3871" max="3871" width="0.7109375" style="92" customWidth="1"/>
    <col min="3872" max="3872" width="0" style="92" hidden="1" customWidth="1"/>
    <col min="3873" max="3886" width="0.85546875" style="92"/>
    <col min="3887" max="3887" width="0.7109375" style="92" customWidth="1"/>
    <col min="3888" max="3888" width="0" style="92" hidden="1" customWidth="1"/>
    <col min="3889" max="3897" width="0.85546875" style="92"/>
    <col min="3898" max="3898" width="5.5703125" style="92" customWidth="1"/>
    <col min="3899" max="3900" width="0.85546875" style="92"/>
    <col min="3901" max="3901" width="0.7109375" style="92" customWidth="1"/>
    <col min="3902" max="3902" width="0" style="92" hidden="1" customWidth="1"/>
    <col min="3903" max="4081" width="0.85546875" style="92"/>
    <col min="4082" max="4082" width="0.7109375" style="92" customWidth="1"/>
    <col min="4083" max="4089" width="0" style="92" hidden="1" customWidth="1"/>
    <col min="4090" max="4090" width="1.140625" style="92" customWidth="1"/>
    <col min="4091" max="4091" width="8.7109375" style="92" customWidth="1"/>
    <col min="4092" max="4097" width="0.85546875" style="92"/>
    <col min="4098" max="4098" width="2.85546875" style="92" customWidth="1"/>
    <col min="4099" max="4099" width="0.42578125" style="92" customWidth="1"/>
    <col min="4100" max="4100" width="0" style="92" hidden="1" customWidth="1"/>
    <col min="4101" max="4113" width="0.85546875" style="92"/>
    <col min="4114" max="4114" width="2.85546875" style="92" customWidth="1"/>
    <col min="4115" max="4126" width="0.85546875" style="92"/>
    <col min="4127" max="4127" width="0.7109375" style="92" customWidth="1"/>
    <col min="4128" max="4128" width="0" style="92" hidden="1" customWidth="1"/>
    <col min="4129" max="4142" width="0.85546875" style="92"/>
    <col min="4143" max="4143" width="0.7109375" style="92" customWidth="1"/>
    <col min="4144" max="4144" width="0" style="92" hidden="1" customWidth="1"/>
    <col min="4145" max="4153" width="0.85546875" style="92"/>
    <col min="4154" max="4154" width="5.5703125" style="92" customWidth="1"/>
    <col min="4155" max="4156" width="0.85546875" style="92"/>
    <col min="4157" max="4157" width="0.7109375" style="92" customWidth="1"/>
    <col min="4158" max="4158" width="0" style="92" hidden="1" customWidth="1"/>
    <col min="4159" max="4337" width="0.85546875" style="92"/>
    <col min="4338" max="4338" width="0.7109375" style="92" customWidth="1"/>
    <col min="4339" max="4345" width="0" style="92" hidden="1" customWidth="1"/>
    <col min="4346" max="4346" width="1.140625" style="92" customWidth="1"/>
    <col min="4347" max="4347" width="8.7109375" style="92" customWidth="1"/>
    <col min="4348" max="4353" width="0.85546875" style="92"/>
    <col min="4354" max="4354" width="2.85546875" style="92" customWidth="1"/>
    <col min="4355" max="4355" width="0.42578125" style="92" customWidth="1"/>
    <col min="4356" max="4356" width="0" style="92" hidden="1" customWidth="1"/>
    <col min="4357" max="4369" width="0.85546875" style="92"/>
    <col min="4370" max="4370" width="2.85546875" style="92" customWidth="1"/>
    <col min="4371" max="4382" width="0.85546875" style="92"/>
    <col min="4383" max="4383" width="0.7109375" style="92" customWidth="1"/>
    <col min="4384" max="4384" width="0" style="92" hidden="1" customWidth="1"/>
    <col min="4385" max="4398" width="0.85546875" style="92"/>
    <col min="4399" max="4399" width="0.7109375" style="92" customWidth="1"/>
    <col min="4400" max="4400" width="0" style="92" hidden="1" customWidth="1"/>
    <col min="4401" max="4409" width="0.85546875" style="92"/>
    <col min="4410" max="4410" width="5.5703125" style="92" customWidth="1"/>
    <col min="4411" max="4412" width="0.85546875" style="92"/>
    <col min="4413" max="4413" width="0.7109375" style="92" customWidth="1"/>
    <col min="4414" max="4414" width="0" style="92" hidden="1" customWidth="1"/>
    <col min="4415" max="4593" width="0.85546875" style="92"/>
    <col min="4594" max="4594" width="0.7109375" style="92" customWidth="1"/>
    <col min="4595" max="4601" width="0" style="92" hidden="1" customWidth="1"/>
    <col min="4602" max="4602" width="1.140625" style="92" customWidth="1"/>
    <col min="4603" max="4603" width="8.7109375" style="92" customWidth="1"/>
    <col min="4604" max="4609" width="0.85546875" style="92"/>
    <col min="4610" max="4610" width="2.85546875" style="92" customWidth="1"/>
    <col min="4611" max="4611" width="0.42578125" style="92" customWidth="1"/>
    <col min="4612" max="4612" width="0" style="92" hidden="1" customWidth="1"/>
    <col min="4613" max="4625" width="0.85546875" style="92"/>
    <col min="4626" max="4626" width="2.85546875" style="92" customWidth="1"/>
    <col min="4627" max="4638" width="0.85546875" style="92"/>
    <col min="4639" max="4639" width="0.7109375" style="92" customWidth="1"/>
    <col min="4640" max="4640" width="0" style="92" hidden="1" customWidth="1"/>
    <col min="4641" max="4654" width="0.85546875" style="92"/>
    <col min="4655" max="4655" width="0.7109375" style="92" customWidth="1"/>
    <col min="4656" max="4656" width="0" style="92" hidden="1" customWidth="1"/>
    <col min="4657" max="4665" width="0.85546875" style="92"/>
    <col min="4666" max="4666" width="5.5703125" style="92" customWidth="1"/>
    <col min="4667" max="4668" width="0.85546875" style="92"/>
    <col min="4669" max="4669" width="0.7109375" style="92" customWidth="1"/>
    <col min="4670" max="4670" width="0" style="92" hidden="1" customWidth="1"/>
    <col min="4671" max="4849" width="0.85546875" style="92"/>
    <col min="4850" max="4850" width="0.7109375" style="92" customWidth="1"/>
    <col min="4851" max="4857" width="0" style="92" hidden="1" customWidth="1"/>
    <col min="4858" max="4858" width="1.140625" style="92" customWidth="1"/>
    <col min="4859" max="4859" width="8.7109375" style="92" customWidth="1"/>
    <col min="4860" max="4865" width="0.85546875" style="92"/>
    <col min="4866" max="4866" width="2.85546875" style="92" customWidth="1"/>
    <col min="4867" max="4867" width="0.42578125" style="92" customWidth="1"/>
    <col min="4868" max="4868" width="0" style="92" hidden="1" customWidth="1"/>
    <col min="4869" max="4881" width="0.85546875" style="92"/>
    <col min="4882" max="4882" width="2.85546875" style="92" customWidth="1"/>
    <col min="4883" max="4894" width="0.85546875" style="92"/>
    <col min="4895" max="4895" width="0.7109375" style="92" customWidth="1"/>
    <col min="4896" max="4896" width="0" style="92" hidden="1" customWidth="1"/>
    <col min="4897" max="4910" width="0.85546875" style="92"/>
    <col min="4911" max="4911" width="0.7109375" style="92" customWidth="1"/>
    <col min="4912" max="4912" width="0" style="92" hidden="1" customWidth="1"/>
    <col min="4913" max="4921" width="0.85546875" style="92"/>
    <col min="4922" max="4922" width="5.5703125" style="92" customWidth="1"/>
    <col min="4923" max="4924" width="0.85546875" style="92"/>
    <col min="4925" max="4925" width="0.7109375" style="92" customWidth="1"/>
    <col min="4926" max="4926" width="0" style="92" hidden="1" customWidth="1"/>
    <col min="4927" max="5105" width="0.85546875" style="92"/>
    <col min="5106" max="5106" width="0.7109375" style="92" customWidth="1"/>
    <col min="5107" max="5113" width="0" style="92" hidden="1" customWidth="1"/>
    <col min="5114" max="5114" width="1.140625" style="92" customWidth="1"/>
    <col min="5115" max="5115" width="8.7109375" style="92" customWidth="1"/>
    <col min="5116" max="5121" width="0.85546875" style="92"/>
    <col min="5122" max="5122" width="2.85546875" style="92" customWidth="1"/>
    <col min="5123" max="5123" width="0.42578125" style="92" customWidth="1"/>
    <col min="5124" max="5124" width="0" style="92" hidden="1" customWidth="1"/>
    <col min="5125" max="5137" width="0.85546875" style="92"/>
    <col min="5138" max="5138" width="2.85546875" style="92" customWidth="1"/>
    <col min="5139" max="5150" width="0.85546875" style="92"/>
    <col min="5151" max="5151" width="0.7109375" style="92" customWidth="1"/>
    <col min="5152" max="5152" width="0" style="92" hidden="1" customWidth="1"/>
    <col min="5153" max="5166" width="0.85546875" style="92"/>
    <col min="5167" max="5167" width="0.7109375" style="92" customWidth="1"/>
    <col min="5168" max="5168" width="0" style="92" hidden="1" customWidth="1"/>
    <col min="5169" max="5177" width="0.85546875" style="92"/>
    <col min="5178" max="5178" width="5.5703125" style="92" customWidth="1"/>
    <col min="5179" max="5180" width="0.85546875" style="92"/>
    <col min="5181" max="5181" width="0.7109375" style="92" customWidth="1"/>
    <col min="5182" max="5182" width="0" style="92" hidden="1" customWidth="1"/>
    <col min="5183" max="5361" width="0.85546875" style="92"/>
    <col min="5362" max="5362" width="0.7109375" style="92" customWidth="1"/>
    <col min="5363" max="5369" width="0" style="92" hidden="1" customWidth="1"/>
    <col min="5370" max="5370" width="1.140625" style="92" customWidth="1"/>
    <col min="5371" max="5371" width="8.7109375" style="92" customWidth="1"/>
    <col min="5372" max="5377" width="0.85546875" style="92"/>
    <col min="5378" max="5378" width="2.85546875" style="92" customWidth="1"/>
    <col min="5379" max="5379" width="0.42578125" style="92" customWidth="1"/>
    <col min="5380" max="5380" width="0" style="92" hidden="1" customWidth="1"/>
    <col min="5381" max="5393" width="0.85546875" style="92"/>
    <col min="5394" max="5394" width="2.85546875" style="92" customWidth="1"/>
    <col min="5395" max="5406" width="0.85546875" style="92"/>
    <col min="5407" max="5407" width="0.7109375" style="92" customWidth="1"/>
    <col min="5408" max="5408" width="0" style="92" hidden="1" customWidth="1"/>
    <col min="5409" max="5422" width="0.85546875" style="92"/>
    <col min="5423" max="5423" width="0.7109375" style="92" customWidth="1"/>
    <col min="5424" max="5424" width="0" style="92" hidden="1" customWidth="1"/>
    <col min="5425" max="5433" width="0.85546875" style="92"/>
    <col min="5434" max="5434" width="5.5703125" style="92" customWidth="1"/>
    <col min="5435" max="5436" width="0.85546875" style="92"/>
    <col min="5437" max="5437" width="0.7109375" style="92" customWidth="1"/>
    <col min="5438" max="5438" width="0" style="92" hidden="1" customWidth="1"/>
    <col min="5439" max="5617" width="0.85546875" style="92"/>
    <col min="5618" max="5618" width="0.7109375" style="92" customWidth="1"/>
    <col min="5619" max="5625" width="0" style="92" hidden="1" customWidth="1"/>
    <col min="5626" max="5626" width="1.140625" style="92" customWidth="1"/>
    <col min="5627" max="5627" width="8.7109375" style="92" customWidth="1"/>
    <col min="5628" max="5633" width="0.85546875" style="92"/>
    <col min="5634" max="5634" width="2.85546875" style="92" customWidth="1"/>
    <col min="5635" max="5635" width="0.42578125" style="92" customWidth="1"/>
    <col min="5636" max="5636" width="0" style="92" hidden="1" customWidth="1"/>
    <col min="5637" max="5649" width="0.85546875" style="92"/>
    <col min="5650" max="5650" width="2.85546875" style="92" customWidth="1"/>
    <col min="5651" max="5662" width="0.85546875" style="92"/>
    <col min="5663" max="5663" width="0.7109375" style="92" customWidth="1"/>
    <col min="5664" max="5664" width="0" style="92" hidden="1" customWidth="1"/>
    <col min="5665" max="5678" width="0.85546875" style="92"/>
    <col min="5679" max="5679" width="0.7109375" style="92" customWidth="1"/>
    <col min="5680" max="5680" width="0" style="92" hidden="1" customWidth="1"/>
    <col min="5681" max="5689" width="0.85546875" style="92"/>
    <col min="5690" max="5690" width="5.5703125" style="92" customWidth="1"/>
    <col min="5691" max="5692" width="0.85546875" style="92"/>
    <col min="5693" max="5693" width="0.7109375" style="92" customWidth="1"/>
    <col min="5694" max="5694" width="0" style="92" hidden="1" customWidth="1"/>
    <col min="5695" max="5873" width="0.85546875" style="92"/>
    <col min="5874" max="5874" width="0.7109375" style="92" customWidth="1"/>
    <col min="5875" max="5881" width="0" style="92" hidden="1" customWidth="1"/>
    <col min="5882" max="5882" width="1.140625" style="92" customWidth="1"/>
    <col min="5883" max="5883" width="8.7109375" style="92" customWidth="1"/>
    <col min="5884" max="5889" width="0.85546875" style="92"/>
    <col min="5890" max="5890" width="2.85546875" style="92" customWidth="1"/>
    <col min="5891" max="5891" width="0.42578125" style="92" customWidth="1"/>
    <col min="5892" max="5892" width="0" style="92" hidden="1" customWidth="1"/>
    <col min="5893" max="5905" width="0.85546875" style="92"/>
    <col min="5906" max="5906" width="2.85546875" style="92" customWidth="1"/>
    <col min="5907" max="5918" width="0.85546875" style="92"/>
    <col min="5919" max="5919" width="0.7109375" style="92" customWidth="1"/>
    <col min="5920" max="5920" width="0" style="92" hidden="1" customWidth="1"/>
    <col min="5921" max="5934" width="0.85546875" style="92"/>
    <col min="5935" max="5935" width="0.7109375" style="92" customWidth="1"/>
    <col min="5936" max="5936" width="0" style="92" hidden="1" customWidth="1"/>
    <col min="5937" max="5945" width="0.85546875" style="92"/>
    <col min="5946" max="5946" width="5.5703125" style="92" customWidth="1"/>
    <col min="5947" max="5948" width="0.85546875" style="92"/>
    <col min="5949" max="5949" width="0.7109375" style="92" customWidth="1"/>
    <col min="5950" max="5950" width="0" style="92" hidden="1" customWidth="1"/>
    <col min="5951" max="6129" width="0.85546875" style="92"/>
    <col min="6130" max="6130" width="0.7109375" style="92" customWidth="1"/>
    <col min="6131" max="6137" width="0" style="92" hidden="1" customWidth="1"/>
    <col min="6138" max="6138" width="1.140625" style="92" customWidth="1"/>
    <col min="6139" max="6139" width="8.7109375" style="92" customWidth="1"/>
    <col min="6140" max="6145" width="0.85546875" style="92"/>
    <col min="6146" max="6146" width="2.85546875" style="92" customWidth="1"/>
    <col min="6147" max="6147" width="0.42578125" style="92" customWidth="1"/>
    <col min="6148" max="6148" width="0" style="92" hidden="1" customWidth="1"/>
    <col min="6149" max="6161" width="0.85546875" style="92"/>
    <col min="6162" max="6162" width="2.85546875" style="92" customWidth="1"/>
    <col min="6163" max="6174" width="0.85546875" style="92"/>
    <col min="6175" max="6175" width="0.7109375" style="92" customWidth="1"/>
    <col min="6176" max="6176" width="0" style="92" hidden="1" customWidth="1"/>
    <col min="6177" max="6190" width="0.85546875" style="92"/>
    <col min="6191" max="6191" width="0.7109375" style="92" customWidth="1"/>
    <col min="6192" max="6192" width="0" style="92" hidden="1" customWidth="1"/>
    <col min="6193" max="6201" width="0.85546875" style="92"/>
    <col min="6202" max="6202" width="5.5703125" style="92" customWidth="1"/>
    <col min="6203" max="6204" width="0.85546875" style="92"/>
    <col min="6205" max="6205" width="0.7109375" style="92" customWidth="1"/>
    <col min="6206" max="6206" width="0" style="92" hidden="1" customWidth="1"/>
    <col min="6207" max="6385" width="0.85546875" style="92"/>
    <col min="6386" max="6386" width="0.7109375" style="92" customWidth="1"/>
    <col min="6387" max="6393" width="0" style="92" hidden="1" customWidth="1"/>
    <col min="6394" max="6394" width="1.140625" style="92" customWidth="1"/>
    <col min="6395" max="6395" width="8.7109375" style="92" customWidth="1"/>
    <col min="6396" max="6401" width="0.85546875" style="92"/>
    <col min="6402" max="6402" width="2.85546875" style="92" customWidth="1"/>
    <col min="6403" max="6403" width="0.42578125" style="92" customWidth="1"/>
    <col min="6404" max="6404" width="0" style="92" hidden="1" customWidth="1"/>
    <col min="6405" max="6417" width="0.85546875" style="92"/>
    <col min="6418" max="6418" width="2.85546875" style="92" customWidth="1"/>
    <col min="6419" max="6430" width="0.85546875" style="92"/>
    <col min="6431" max="6431" width="0.7109375" style="92" customWidth="1"/>
    <col min="6432" max="6432" width="0" style="92" hidden="1" customWidth="1"/>
    <col min="6433" max="6446" width="0.85546875" style="92"/>
    <col min="6447" max="6447" width="0.7109375" style="92" customWidth="1"/>
    <col min="6448" max="6448" width="0" style="92" hidden="1" customWidth="1"/>
    <col min="6449" max="6457" width="0.85546875" style="92"/>
    <col min="6458" max="6458" width="5.5703125" style="92" customWidth="1"/>
    <col min="6459" max="6460" width="0.85546875" style="92"/>
    <col min="6461" max="6461" width="0.7109375" style="92" customWidth="1"/>
    <col min="6462" max="6462" width="0" style="92" hidden="1" customWidth="1"/>
    <col min="6463" max="6641" width="0.85546875" style="92"/>
    <col min="6642" max="6642" width="0.7109375" style="92" customWidth="1"/>
    <col min="6643" max="6649" width="0" style="92" hidden="1" customWidth="1"/>
    <col min="6650" max="6650" width="1.140625" style="92" customWidth="1"/>
    <col min="6651" max="6651" width="8.7109375" style="92" customWidth="1"/>
    <col min="6652" max="6657" width="0.85546875" style="92"/>
    <col min="6658" max="6658" width="2.85546875" style="92" customWidth="1"/>
    <col min="6659" max="6659" width="0.42578125" style="92" customWidth="1"/>
    <col min="6660" max="6660" width="0" style="92" hidden="1" customWidth="1"/>
    <col min="6661" max="6673" width="0.85546875" style="92"/>
    <col min="6674" max="6674" width="2.85546875" style="92" customWidth="1"/>
    <col min="6675" max="6686" width="0.85546875" style="92"/>
    <col min="6687" max="6687" width="0.7109375" style="92" customWidth="1"/>
    <col min="6688" max="6688" width="0" style="92" hidden="1" customWidth="1"/>
    <col min="6689" max="6702" width="0.85546875" style="92"/>
    <col min="6703" max="6703" width="0.7109375" style="92" customWidth="1"/>
    <col min="6704" max="6704" width="0" style="92" hidden="1" customWidth="1"/>
    <col min="6705" max="6713" width="0.85546875" style="92"/>
    <col min="6714" max="6714" width="5.5703125" style="92" customWidth="1"/>
    <col min="6715" max="6716" width="0.85546875" style="92"/>
    <col min="6717" max="6717" width="0.7109375" style="92" customWidth="1"/>
    <col min="6718" max="6718" width="0" style="92" hidden="1" customWidth="1"/>
    <col min="6719" max="6897" width="0.85546875" style="92"/>
    <col min="6898" max="6898" width="0.7109375" style="92" customWidth="1"/>
    <col min="6899" max="6905" width="0" style="92" hidden="1" customWidth="1"/>
    <col min="6906" max="6906" width="1.140625" style="92" customWidth="1"/>
    <col min="6907" max="6907" width="8.7109375" style="92" customWidth="1"/>
    <col min="6908" max="6913" width="0.85546875" style="92"/>
    <col min="6914" max="6914" width="2.85546875" style="92" customWidth="1"/>
    <col min="6915" max="6915" width="0.42578125" style="92" customWidth="1"/>
    <col min="6916" max="6916" width="0" style="92" hidden="1" customWidth="1"/>
    <col min="6917" max="6929" width="0.85546875" style="92"/>
    <col min="6930" max="6930" width="2.85546875" style="92" customWidth="1"/>
    <col min="6931" max="6942" width="0.85546875" style="92"/>
    <col min="6943" max="6943" width="0.7109375" style="92" customWidth="1"/>
    <col min="6944" max="6944" width="0" style="92" hidden="1" customWidth="1"/>
    <col min="6945" max="6958" width="0.85546875" style="92"/>
    <col min="6959" max="6959" width="0.7109375" style="92" customWidth="1"/>
    <col min="6960" max="6960" width="0" style="92" hidden="1" customWidth="1"/>
    <col min="6961" max="6969" width="0.85546875" style="92"/>
    <col min="6970" max="6970" width="5.5703125" style="92" customWidth="1"/>
    <col min="6971" max="6972" width="0.85546875" style="92"/>
    <col min="6973" max="6973" width="0.7109375" style="92" customWidth="1"/>
    <col min="6974" max="6974" width="0" style="92" hidden="1" customWidth="1"/>
    <col min="6975" max="7153" width="0.85546875" style="92"/>
    <col min="7154" max="7154" width="0.7109375" style="92" customWidth="1"/>
    <col min="7155" max="7161" width="0" style="92" hidden="1" customWidth="1"/>
    <col min="7162" max="7162" width="1.140625" style="92" customWidth="1"/>
    <col min="7163" max="7163" width="8.7109375" style="92" customWidth="1"/>
    <col min="7164" max="7169" width="0.85546875" style="92"/>
    <col min="7170" max="7170" width="2.85546875" style="92" customWidth="1"/>
    <col min="7171" max="7171" width="0.42578125" style="92" customWidth="1"/>
    <col min="7172" max="7172" width="0" style="92" hidden="1" customWidth="1"/>
    <col min="7173" max="7185" width="0.85546875" style="92"/>
    <col min="7186" max="7186" width="2.85546875" style="92" customWidth="1"/>
    <col min="7187" max="7198" width="0.85546875" style="92"/>
    <col min="7199" max="7199" width="0.7109375" style="92" customWidth="1"/>
    <col min="7200" max="7200" width="0" style="92" hidden="1" customWidth="1"/>
    <col min="7201" max="7214" width="0.85546875" style="92"/>
    <col min="7215" max="7215" width="0.7109375" style="92" customWidth="1"/>
    <col min="7216" max="7216" width="0" style="92" hidden="1" customWidth="1"/>
    <col min="7217" max="7225" width="0.85546875" style="92"/>
    <col min="7226" max="7226" width="5.5703125" style="92" customWidth="1"/>
    <col min="7227" max="7228" width="0.85546875" style="92"/>
    <col min="7229" max="7229" width="0.7109375" style="92" customWidth="1"/>
    <col min="7230" max="7230" width="0" style="92" hidden="1" customWidth="1"/>
    <col min="7231" max="7409" width="0.85546875" style="92"/>
    <col min="7410" max="7410" width="0.7109375" style="92" customWidth="1"/>
    <col min="7411" max="7417" width="0" style="92" hidden="1" customWidth="1"/>
    <col min="7418" max="7418" width="1.140625" style="92" customWidth="1"/>
    <col min="7419" max="7419" width="8.7109375" style="92" customWidth="1"/>
    <col min="7420" max="7425" width="0.85546875" style="92"/>
    <col min="7426" max="7426" width="2.85546875" style="92" customWidth="1"/>
    <col min="7427" max="7427" width="0.42578125" style="92" customWidth="1"/>
    <col min="7428" max="7428" width="0" style="92" hidden="1" customWidth="1"/>
    <col min="7429" max="7441" width="0.85546875" style="92"/>
    <col min="7442" max="7442" width="2.85546875" style="92" customWidth="1"/>
    <col min="7443" max="7454" width="0.85546875" style="92"/>
    <col min="7455" max="7455" width="0.7109375" style="92" customWidth="1"/>
    <col min="7456" max="7456" width="0" style="92" hidden="1" customWidth="1"/>
    <col min="7457" max="7470" width="0.85546875" style="92"/>
    <col min="7471" max="7471" width="0.7109375" style="92" customWidth="1"/>
    <col min="7472" max="7472" width="0" style="92" hidden="1" customWidth="1"/>
    <col min="7473" max="7481" width="0.85546875" style="92"/>
    <col min="7482" max="7482" width="5.5703125" style="92" customWidth="1"/>
    <col min="7483" max="7484" width="0.85546875" style="92"/>
    <col min="7485" max="7485" width="0.7109375" style="92" customWidth="1"/>
    <col min="7486" max="7486" width="0" style="92" hidden="1" customWidth="1"/>
    <col min="7487" max="7665" width="0.85546875" style="92"/>
    <col min="7666" max="7666" width="0.7109375" style="92" customWidth="1"/>
    <col min="7667" max="7673" width="0" style="92" hidden="1" customWidth="1"/>
    <col min="7674" max="7674" width="1.140625" style="92" customWidth="1"/>
    <col min="7675" max="7675" width="8.7109375" style="92" customWidth="1"/>
    <col min="7676" max="7681" width="0.85546875" style="92"/>
    <col min="7682" max="7682" width="2.85546875" style="92" customWidth="1"/>
    <col min="7683" max="7683" width="0.42578125" style="92" customWidth="1"/>
    <col min="7684" max="7684" width="0" style="92" hidden="1" customWidth="1"/>
    <col min="7685" max="7697" width="0.85546875" style="92"/>
    <col min="7698" max="7698" width="2.85546875" style="92" customWidth="1"/>
    <col min="7699" max="7710" width="0.85546875" style="92"/>
    <col min="7711" max="7711" width="0.7109375" style="92" customWidth="1"/>
    <col min="7712" max="7712" width="0" style="92" hidden="1" customWidth="1"/>
    <col min="7713" max="7726" width="0.85546875" style="92"/>
    <col min="7727" max="7727" width="0.7109375" style="92" customWidth="1"/>
    <col min="7728" max="7728" width="0" style="92" hidden="1" customWidth="1"/>
    <col min="7729" max="7737" width="0.85546875" style="92"/>
    <col min="7738" max="7738" width="5.5703125" style="92" customWidth="1"/>
    <col min="7739" max="7740" width="0.85546875" style="92"/>
    <col min="7741" max="7741" width="0.7109375" style="92" customWidth="1"/>
    <col min="7742" max="7742" width="0" style="92" hidden="1" customWidth="1"/>
    <col min="7743" max="7921" width="0.85546875" style="92"/>
    <col min="7922" max="7922" width="0.7109375" style="92" customWidth="1"/>
    <col min="7923" max="7929" width="0" style="92" hidden="1" customWidth="1"/>
    <col min="7930" max="7930" width="1.140625" style="92" customWidth="1"/>
    <col min="7931" max="7931" width="8.7109375" style="92" customWidth="1"/>
    <col min="7932" max="7937" width="0.85546875" style="92"/>
    <col min="7938" max="7938" width="2.85546875" style="92" customWidth="1"/>
    <col min="7939" max="7939" width="0.42578125" style="92" customWidth="1"/>
    <col min="7940" max="7940" width="0" style="92" hidden="1" customWidth="1"/>
    <col min="7941" max="7953" width="0.85546875" style="92"/>
    <col min="7954" max="7954" width="2.85546875" style="92" customWidth="1"/>
    <col min="7955" max="7966" width="0.85546875" style="92"/>
    <col min="7967" max="7967" width="0.7109375" style="92" customWidth="1"/>
    <col min="7968" max="7968" width="0" style="92" hidden="1" customWidth="1"/>
    <col min="7969" max="7982" width="0.85546875" style="92"/>
    <col min="7983" max="7983" width="0.7109375" style="92" customWidth="1"/>
    <col min="7984" max="7984" width="0" style="92" hidden="1" customWidth="1"/>
    <col min="7985" max="7993" width="0.85546875" style="92"/>
    <col min="7994" max="7994" width="5.5703125" style="92" customWidth="1"/>
    <col min="7995" max="7996" width="0.85546875" style="92"/>
    <col min="7997" max="7997" width="0.7109375" style="92" customWidth="1"/>
    <col min="7998" max="7998" width="0" style="92" hidden="1" customWidth="1"/>
    <col min="7999" max="8177" width="0.85546875" style="92"/>
    <col min="8178" max="8178" width="0.7109375" style="92" customWidth="1"/>
    <col min="8179" max="8185" width="0" style="92" hidden="1" customWidth="1"/>
    <col min="8186" max="8186" width="1.140625" style="92" customWidth="1"/>
    <col min="8187" max="8187" width="8.7109375" style="92" customWidth="1"/>
    <col min="8188" max="8193" width="0.85546875" style="92"/>
    <col min="8194" max="8194" width="2.85546875" style="92" customWidth="1"/>
    <col min="8195" max="8195" width="0.42578125" style="92" customWidth="1"/>
    <col min="8196" max="8196" width="0" style="92" hidden="1" customWidth="1"/>
    <col min="8197" max="8209" width="0.85546875" style="92"/>
    <col min="8210" max="8210" width="2.85546875" style="92" customWidth="1"/>
    <col min="8211" max="8222" width="0.85546875" style="92"/>
    <col min="8223" max="8223" width="0.7109375" style="92" customWidth="1"/>
    <col min="8224" max="8224" width="0" style="92" hidden="1" customWidth="1"/>
    <col min="8225" max="8238" width="0.85546875" style="92"/>
    <col min="8239" max="8239" width="0.7109375" style="92" customWidth="1"/>
    <col min="8240" max="8240" width="0" style="92" hidden="1" customWidth="1"/>
    <col min="8241" max="8249" width="0.85546875" style="92"/>
    <col min="8250" max="8250" width="5.5703125" style="92" customWidth="1"/>
    <col min="8251" max="8252" width="0.85546875" style="92"/>
    <col min="8253" max="8253" width="0.7109375" style="92" customWidth="1"/>
    <col min="8254" max="8254" width="0" style="92" hidden="1" customWidth="1"/>
    <col min="8255" max="8433" width="0.85546875" style="92"/>
    <col min="8434" max="8434" width="0.7109375" style="92" customWidth="1"/>
    <col min="8435" max="8441" width="0" style="92" hidden="1" customWidth="1"/>
    <col min="8442" max="8442" width="1.140625" style="92" customWidth="1"/>
    <col min="8443" max="8443" width="8.7109375" style="92" customWidth="1"/>
    <col min="8444" max="8449" width="0.85546875" style="92"/>
    <col min="8450" max="8450" width="2.85546875" style="92" customWidth="1"/>
    <col min="8451" max="8451" width="0.42578125" style="92" customWidth="1"/>
    <col min="8452" max="8452" width="0" style="92" hidden="1" customWidth="1"/>
    <col min="8453" max="8465" width="0.85546875" style="92"/>
    <col min="8466" max="8466" width="2.85546875" style="92" customWidth="1"/>
    <col min="8467" max="8478" width="0.85546875" style="92"/>
    <col min="8479" max="8479" width="0.7109375" style="92" customWidth="1"/>
    <col min="8480" max="8480" width="0" style="92" hidden="1" customWidth="1"/>
    <col min="8481" max="8494" width="0.85546875" style="92"/>
    <col min="8495" max="8495" width="0.7109375" style="92" customWidth="1"/>
    <col min="8496" max="8496" width="0" style="92" hidden="1" customWidth="1"/>
    <col min="8497" max="8505" width="0.85546875" style="92"/>
    <col min="8506" max="8506" width="5.5703125" style="92" customWidth="1"/>
    <col min="8507" max="8508" width="0.85546875" style="92"/>
    <col min="8509" max="8509" width="0.7109375" style="92" customWidth="1"/>
    <col min="8510" max="8510" width="0" style="92" hidden="1" customWidth="1"/>
    <col min="8511" max="8689" width="0.85546875" style="92"/>
    <col min="8690" max="8690" width="0.7109375" style="92" customWidth="1"/>
    <col min="8691" max="8697" width="0" style="92" hidden="1" customWidth="1"/>
    <col min="8698" max="8698" width="1.140625" style="92" customWidth="1"/>
    <col min="8699" max="8699" width="8.7109375" style="92" customWidth="1"/>
    <col min="8700" max="8705" width="0.85546875" style="92"/>
    <col min="8706" max="8706" width="2.85546875" style="92" customWidth="1"/>
    <col min="8707" max="8707" width="0.42578125" style="92" customWidth="1"/>
    <col min="8708" max="8708" width="0" style="92" hidden="1" customWidth="1"/>
    <col min="8709" max="8721" width="0.85546875" style="92"/>
    <col min="8722" max="8722" width="2.85546875" style="92" customWidth="1"/>
    <col min="8723" max="8734" width="0.85546875" style="92"/>
    <col min="8735" max="8735" width="0.7109375" style="92" customWidth="1"/>
    <col min="8736" max="8736" width="0" style="92" hidden="1" customWidth="1"/>
    <col min="8737" max="8750" width="0.85546875" style="92"/>
    <col min="8751" max="8751" width="0.7109375" style="92" customWidth="1"/>
    <col min="8752" max="8752" width="0" style="92" hidden="1" customWidth="1"/>
    <col min="8753" max="8761" width="0.85546875" style="92"/>
    <col min="8762" max="8762" width="5.5703125" style="92" customWidth="1"/>
    <col min="8763" max="8764" width="0.85546875" style="92"/>
    <col min="8765" max="8765" width="0.7109375" style="92" customWidth="1"/>
    <col min="8766" max="8766" width="0" style="92" hidden="1" customWidth="1"/>
    <col min="8767" max="8945" width="0.85546875" style="92"/>
    <col min="8946" max="8946" width="0.7109375" style="92" customWidth="1"/>
    <col min="8947" max="8953" width="0" style="92" hidden="1" customWidth="1"/>
    <col min="8954" max="8954" width="1.140625" style="92" customWidth="1"/>
    <col min="8955" max="8955" width="8.7109375" style="92" customWidth="1"/>
    <col min="8956" max="8961" width="0.85546875" style="92"/>
    <col min="8962" max="8962" width="2.85546875" style="92" customWidth="1"/>
    <col min="8963" max="8963" width="0.42578125" style="92" customWidth="1"/>
    <col min="8964" max="8964" width="0" style="92" hidden="1" customWidth="1"/>
    <col min="8965" max="8977" width="0.85546875" style="92"/>
    <col min="8978" max="8978" width="2.85546875" style="92" customWidth="1"/>
    <col min="8979" max="8990" width="0.85546875" style="92"/>
    <col min="8991" max="8991" width="0.7109375" style="92" customWidth="1"/>
    <col min="8992" max="8992" width="0" style="92" hidden="1" customWidth="1"/>
    <col min="8993" max="9006" width="0.85546875" style="92"/>
    <col min="9007" max="9007" width="0.7109375" style="92" customWidth="1"/>
    <col min="9008" max="9008" width="0" style="92" hidden="1" customWidth="1"/>
    <col min="9009" max="9017" width="0.85546875" style="92"/>
    <col min="9018" max="9018" width="5.5703125" style="92" customWidth="1"/>
    <col min="9019" max="9020" width="0.85546875" style="92"/>
    <col min="9021" max="9021" width="0.7109375" style="92" customWidth="1"/>
    <col min="9022" max="9022" width="0" style="92" hidden="1" customWidth="1"/>
    <col min="9023" max="9201" width="0.85546875" style="92"/>
    <col min="9202" max="9202" width="0.7109375" style="92" customWidth="1"/>
    <col min="9203" max="9209" width="0" style="92" hidden="1" customWidth="1"/>
    <col min="9210" max="9210" width="1.140625" style="92" customWidth="1"/>
    <col min="9211" max="9211" width="8.7109375" style="92" customWidth="1"/>
    <col min="9212" max="9217" width="0.85546875" style="92"/>
    <col min="9218" max="9218" width="2.85546875" style="92" customWidth="1"/>
    <col min="9219" max="9219" width="0.42578125" style="92" customWidth="1"/>
    <col min="9220" max="9220" width="0" style="92" hidden="1" customWidth="1"/>
    <col min="9221" max="9233" width="0.85546875" style="92"/>
    <col min="9234" max="9234" width="2.85546875" style="92" customWidth="1"/>
    <col min="9235" max="9246" width="0.85546875" style="92"/>
    <col min="9247" max="9247" width="0.7109375" style="92" customWidth="1"/>
    <col min="9248" max="9248" width="0" style="92" hidden="1" customWidth="1"/>
    <col min="9249" max="9262" width="0.85546875" style="92"/>
    <col min="9263" max="9263" width="0.7109375" style="92" customWidth="1"/>
    <col min="9264" max="9264" width="0" style="92" hidden="1" customWidth="1"/>
    <col min="9265" max="9273" width="0.85546875" style="92"/>
    <col min="9274" max="9274" width="5.5703125" style="92" customWidth="1"/>
    <col min="9275" max="9276" width="0.85546875" style="92"/>
    <col min="9277" max="9277" width="0.7109375" style="92" customWidth="1"/>
    <col min="9278" max="9278" width="0" style="92" hidden="1" customWidth="1"/>
    <col min="9279" max="9457" width="0.85546875" style="92"/>
    <col min="9458" max="9458" width="0.7109375" style="92" customWidth="1"/>
    <col min="9459" max="9465" width="0" style="92" hidden="1" customWidth="1"/>
    <col min="9466" max="9466" width="1.140625" style="92" customWidth="1"/>
    <col min="9467" max="9467" width="8.7109375" style="92" customWidth="1"/>
    <col min="9468" max="9473" width="0.85546875" style="92"/>
    <col min="9474" max="9474" width="2.85546875" style="92" customWidth="1"/>
    <col min="9475" max="9475" width="0.42578125" style="92" customWidth="1"/>
    <col min="9476" max="9476" width="0" style="92" hidden="1" customWidth="1"/>
    <col min="9477" max="9489" width="0.85546875" style="92"/>
    <col min="9490" max="9490" width="2.85546875" style="92" customWidth="1"/>
    <col min="9491" max="9502" width="0.85546875" style="92"/>
    <col min="9503" max="9503" width="0.7109375" style="92" customWidth="1"/>
    <col min="9504" max="9504" width="0" style="92" hidden="1" customWidth="1"/>
    <col min="9505" max="9518" width="0.85546875" style="92"/>
    <col min="9519" max="9519" width="0.7109375" style="92" customWidth="1"/>
    <col min="9520" max="9520" width="0" style="92" hidden="1" customWidth="1"/>
    <col min="9521" max="9529" width="0.85546875" style="92"/>
    <col min="9530" max="9530" width="5.5703125" style="92" customWidth="1"/>
    <col min="9531" max="9532" width="0.85546875" style="92"/>
    <col min="9533" max="9533" width="0.7109375" style="92" customWidth="1"/>
    <col min="9534" max="9534" width="0" style="92" hidden="1" customWidth="1"/>
    <col min="9535" max="9713" width="0.85546875" style="92"/>
    <col min="9714" max="9714" width="0.7109375" style="92" customWidth="1"/>
    <col min="9715" max="9721" width="0" style="92" hidden="1" customWidth="1"/>
    <col min="9722" max="9722" width="1.140625" style="92" customWidth="1"/>
    <col min="9723" max="9723" width="8.7109375" style="92" customWidth="1"/>
    <col min="9724" max="9729" width="0.85546875" style="92"/>
    <col min="9730" max="9730" width="2.85546875" style="92" customWidth="1"/>
    <col min="9731" max="9731" width="0.42578125" style="92" customWidth="1"/>
    <col min="9732" max="9732" width="0" style="92" hidden="1" customWidth="1"/>
    <col min="9733" max="9745" width="0.85546875" style="92"/>
    <col min="9746" max="9746" width="2.85546875" style="92" customWidth="1"/>
    <col min="9747" max="9758" width="0.85546875" style="92"/>
    <col min="9759" max="9759" width="0.7109375" style="92" customWidth="1"/>
    <col min="9760" max="9760" width="0" style="92" hidden="1" customWidth="1"/>
    <col min="9761" max="9774" width="0.85546875" style="92"/>
    <col min="9775" max="9775" width="0.7109375" style="92" customWidth="1"/>
    <col min="9776" max="9776" width="0" style="92" hidden="1" customWidth="1"/>
    <col min="9777" max="9785" width="0.85546875" style="92"/>
    <col min="9786" max="9786" width="5.5703125" style="92" customWidth="1"/>
    <col min="9787" max="9788" width="0.85546875" style="92"/>
    <col min="9789" max="9789" width="0.7109375" style="92" customWidth="1"/>
    <col min="9790" max="9790" width="0" style="92" hidden="1" customWidth="1"/>
    <col min="9791" max="9969" width="0.85546875" style="92"/>
    <col min="9970" max="9970" width="0.7109375" style="92" customWidth="1"/>
    <col min="9971" max="9977" width="0" style="92" hidden="1" customWidth="1"/>
    <col min="9978" max="9978" width="1.140625" style="92" customWidth="1"/>
    <col min="9979" max="9979" width="8.7109375" style="92" customWidth="1"/>
    <col min="9980" max="9985" width="0.85546875" style="92"/>
    <col min="9986" max="9986" width="2.85546875" style="92" customWidth="1"/>
    <col min="9987" max="9987" width="0.42578125" style="92" customWidth="1"/>
    <col min="9988" max="9988" width="0" style="92" hidden="1" customWidth="1"/>
    <col min="9989" max="10001" width="0.85546875" style="92"/>
    <col min="10002" max="10002" width="2.85546875" style="92" customWidth="1"/>
    <col min="10003" max="10014" width="0.85546875" style="92"/>
    <col min="10015" max="10015" width="0.7109375" style="92" customWidth="1"/>
    <col min="10016" max="10016" width="0" style="92" hidden="1" customWidth="1"/>
    <col min="10017" max="10030" width="0.85546875" style="92"/>
    <col min="10031" max="10031" width="0.7109375" style="92" customWidth="1"/>
    <col min="10032" max="10032" width="0" style="92" hidden="1" customWidth="1"/>
    <col min="10033" max="10041" width="0.85546875" style="92"/>
    <col min="10042" max="10042" width="5.5703125" style="92" customWidth="1"/>
    <col min="10043" max="10044" width="0.85546875" style="92"/>
    <col min="10045" max="10045" width="0.7109375" style="92" customWidth="1"/>
    <col min="10046" max="10046" width="0" style="92" hidden="1" customWidth="1"/>
    <col min="10047" max="10225" width="0.85546875" style="92"/>
    <col min="10226" max="10226" width="0.7109375" style="92" customWidth="1"/>
    <col min="10227" max="10233" width="0" style="92" hidden="1" customWidth="1"/>
    <col min="10234" max="10234" width="1.140625" style="92" customWidth="1"/>
    <col min="10235" max="10235" width="8.7109375" style="92" customWidth="1"/>
    <col min="10236" max="10241" width="0.85546875" style="92"/>
    <col min="10242" max="10242" width="2.85546875" style="92" customWidth="1"/>
    <col min="10243" max="10243" width="0.42578125" style="92" customWidth="1"/>
    <col min="10244" max="10244" width="0" style="92" hidden="1" customWidth="1"/>
    <col min="10245" max="10257" width="0.85546875" style="92"/>
    <col min="10258" max="10258" width="2.85546875" style="92" customWidth="1"/>
    <col min="10259" max="10270" width="0.85546875" style="92"/>
    <col min="10271" max="10271" width="0.7109375" style="92" customWidth="1"/>
    <col min="10272" max="10272" width="0" style="92" hidden="1" customWidth="1"/>
    <col min="10273" max="10286" width="0.85546875" style="92"/>
    <col min="10287" max="10287" width="0.7109375" style="92" customWidth="1"/>
    <col min="10288" max="10288" width="0" style="92" hidden="1" customWidth="1"/>
    <col min="10289" max="10297" width="0.85546875" style="92"/>
    <col min="10298" max="10298" width="5.5703125" style="92" customWidth="1"/>
    <col min="10299" max="10300" width="0.85546875" style="92"/>
    <col min="10301" max="10301" width="0.7109375" style="92" customWidth="1"/>
    <col min="10302" max="10302" width="0" style="92" hidden="1" customWidth="1"/>
    <col min="10303" max="10481" width="0.85546875" style="92"/>
    <col min="10482" max="10482" width="0.7109375" style="92" customWidth="1"/>
    <col min="10483" max="10489" width="0" style="92" hidden="1" customWidth="1"/>
    <col min="10490" max="10490" width="1.140625" style="92" customWidth="1"/>
    <col min="10491" max="10491" width="8.7109375" style="92" customWidth="1"/>
    <col min="10492" max="10497" width="0.85546875" style="92"/>
    <col min="10498" max="10498" width="2.85546875" style="92" customWidth="1"/>
    <col min="10499" max="10499" width="0.42578125" style="92" customWidth="1"/>
    <col min="10500" max="10500" width="0" style="92" hidden="1" customWidth="1"/>
    <col min="10501" max="10513" width="0.85546875" style="92"/>
    <col min="10514" max="10514" width="2.85546875" style="92" customWidth="1"/>
    <col min="10515" max="10526" width="0.85546875" style="92"/>
    <col min="10527" max="10527" width="0.7109375" style="92" customWidth="1"/>
    <col min="10528" max="10528" width="0" style="92" hidden="1" customWidth="1"/>
    <col min="10529" max="10542" width="0.85546875" style="92"/>
    <col min="10543" max="10543" width="0.7109375" style="92" customWidth="1"/>
    <col min="10544" max="10544" width="0" style="92" hidden="1" customWidth="1"/>
    <col min="10545" max="10553" width="0.85546875" style="92"/>
    <col min="10554" max="10554" width="5.5703125" style="92" customWidth="1"/>
    <col min="10555" max="10556" width="0.85546875" style="92"/>
    <col min="10557" max="10557" width="0.7109375" style="92" customWidth="1"/>
    <col min="10558" max="10558" width="0" style="92" hidden="1" customWidth="1"/>
    <col min="10559" max="10737" width="0.85546875" style="92"/>
    <col min="10738" max="10738" width="0.7109375" style="92" customWidth="1"/>
    <col min="10739" max="10745" width="0" style="92" hidden="1" customWidth="1"/>
    <col min="10746" max="10746" width="1.140625" style="92" customWidth="1"/>
    <col min="10747" max="10747" width="8.7109375" style="92" customWidth="1"/>
    <col min="10748" max="10753" width="0.85546875" style="92"/>
    <col min="10754" max="10754" width="2.85546875" style="92" customWidth="1"/>
    <col min="10755" max="10755" width="0.42578125" style="92" customWidth="1"/>
    <col min="10756" max="10756" width="0" style="92" hidden="1" customWidth="1"/>
    <col min="10757" max="10769" width="0.85546875" style="92"/>
    <col min="10770" max="10770" width="2.85546875" style="92" customWidth="1"/>
    <col min="10771" max="10782" width="0.85546875" style="92"/>
    <col min="10783" max="10783" width="0.7109375" style="92" customWidth="1"/>
    <col min="10784" max="10784" width="0" style="92" hidden="1" customWidth="1"/>
    <col min="10785" max="10798" width="0.85546875" style="92"/>
    <col min="10799" max="10799" width="0.7109375" style="92" customWidth="1"/>
    <col min="10800" max="10800" width="0" style="92" hidden="1" customWidth="1"/>
    <col min="10801" max="10809" width="0.85546875" style="92"/>
    <col min="10810" max="10810" width="5.5703125" style="92" customWidth="1"/>
    <col min="10811" max="10812" width="0.85546875" style="92"/>
    <col min="10813" max="10813" width="0.7109375" style="92" customWidth="1"/>
    <col min="10814" max="10814" width="0" style="92" hidden="1" customWidth="1"/>
    <col min="10815" max="10993" width="0.85546875" style="92"/>
    <col min="10994" max="10994" width="0.7109375" style="92" customWidth="1"/>
    <col min="10995" max="11001" width="0" style="92" hidden="1" customWidth="1"/>
    <col min="11002" max="11002" width="1.140625" style="92" customWidth="1"/>
    <col min="11003" max="11003" width="8.7109375" style="92" customWidth="1"/>
    <col min="11004" max="11009" width="0.85546875" style="92"/>
    <col min="11010" max="11010" width="2.85546875" style="92" customWidth="1"/>
    <col min="11011" max="11011" width="0.42578125" style="92" customWidth="1"/>
    <col min="11012" max="11012" width="0" style="92" hidden="1" customWidth="1"/>
    <col min="11013" max="11025" width="0.85546875" style="92"/>
    <col min="11026" max="11026" width="2.85546875" style="92" customWidth="1"/>
    <col min="11027" max="11038" width="0.85546875" style="92"/>
    <col min="11039" max="11039" width="0.7109375" style="92" customWidth="1"/>
    <col min="11040" max="11040" width="0" style="92" hidden="1" customWidth="1"/>
    <col min="11041" max="11054" width="0.85546875" style="92"/>
    <col min="11055" max="11055" width="0.7109375" style="92" customWidth="1"/>
    <col min="11056" max="11056" width="0" style="92" hidden="1" customWidth="1"/>
    <col min="11057" max="11065" width="0.85546875" style="92"/>
    <col min="11066" max="11066" width="5.5703125" style="92" customWidth="1"/>
    <col min="11067" max="11068" width="0.85546875" style="92"/>
    <col min="11069" max="11069" width="0.7109375" style="92" customWidth="1"/>
    <col min="11070" max="11070" width="0" style="92" hidden="1" customWidth="1"/>
    <col min="11071" max="11249" width="0.85546875" style="92"/>
    <col min="11250" max="11250" width="0.7109375" style="92" customWidth="1"/>
    <col min="11251" max="11257" width="0" style="92" hidden="1" customWidth="1"/>
    <col min="11258" max="11258" width="1.140625" style="92" customWidth="1"/>
    <col min="11259" max="11259" width="8.7109375" style="92" customWidth="1"/>
    <col min="11260" max="11265" width="0.85546875" style="92"/>
    <col min="11266" max="11266" width="2.85546875" style="92" customWidth="1"/>
    <col min="11267" max="11267" width="0.42578125" style="92" customWidth="1"/>
    <col min="11268" max="11268" width="0" style="92" hidden="1" customWidth="1"/>
    <col min="11269" max="11281" width="0.85546875" style="92"/>
    <col min="11282" max="11282" width="2.85546875" style="92" customWidth="1"/>
    <col min="11283" max="11294" width="0.85546875" style="92"/>
    <col min="11295" max="11295" width="0.7109375" style="92" customWidth="1"/>
    <col min="11296" max="11296" width="0" style="92" hidden="1" customWidth="1"/>
    <col min="11297" max="11310" width="0.85546875" style="92"/>
    <col min="11311" max="11311" width="0.7109375" style="92" customWidth="1"/>
    <col min="11312" max="11312" width="0" style="92" hidden="1" customWidth="1"/>
    <col min="11313" max="11321" width="0.85546875" style="92"/>
    <col min="11322" max="11322" width="5.5703125" style="92" customWidth="1"/>
    <col min="11323" max="11324" width="0.85546875" style="92"/>
    <col min="11325" max="11325" width="0.7109375" style="92" customWidth="1"/>
    <col min="11326" max="11326" width="0" style="92" hidden="1" customWidth="1"/>
    <col min="11327" max="11505" width="0.85546875" style="92"/>
    <col min="11506" max="11506" width="0.7109375" style="92" customWidth="1"/>
    <col min="11507" max="11513" width="0" style="92" hidden="1" customWidth="1"/>
    <col min="11514" max="11514" width="1.140625" style="92" customWidth="1"/>
    <col min="11515" max="11515" width="8.7109375" style="92" customWidth="1"/>
    <col min="11516" max="11521" width="0.85546875" style="92"/>
    <col min="11522" max="11522" width="2.85546875" style="92" customWidth="1"/>
    <col min="11523" max="11523" width="0.42578125" style="92" customWidth="1"/>
    <col min="11524" max="11524" width="0" style="92" hidden="1" customWidth="1"/>
    <col min="11525" max="11537" width="0.85546875" style="92"/>
    <col min="11538" max="11538" width="2.85546875" style="92" customWidth="1"/>
    <col min="11539" max="11550" width="0.85546875" style="92"/>
    <col min="11551" max="11551" width="0.7109375" style="92" customWidth="1"/>
    <col min="11552" max="11552" width="0" style="92" hidden="1" customWidth="1"/>
    <col min="11553" max="11566" width="0.85546875" style="92"/>
    <col min="11567" max="11567" width="0.7109375" style="92" customWidth="1"/>
    <col min="11568" max="11568" width="0" style="92" hidden="1" customWidth="1"/>
    <col min="11569" max="11577" width="0.85546875" style="92"/>
    <col min="11578" max="11578" width="5.5703125" style="92" customWidth="1"/>
    <col min="11579" max="11580" width="0.85546875" style="92"/>
    <col min="11581" max="11581" width="0.7109375" style="92" customWidth="1"/>
    <col min="11582" max="11582" width="0" style="92" hidden="1" customWidth="1"/>
    <col min="11583" max="11761" width="0.85546875" style="92"/>
    <col min="11762" max="11762" width="0.7109375" style="92" customWidth="1"/>
    <col min="11763" max="11769" width="0" style="92" hidden="1" customWidth="1"/>
    <col min="11770" max="11770" width="1.140625" style="92" customWidth="1"/>
    <col min="11771" max="11771" width="8.7109375" style="92" customWidth="1"/>
    <col min="11772" max="11777" width="0.85546875" style="92"/>
    <col min="11778" max="11778" width="2.85546875" style="92" customWidth="1"/>
    <col min="11779" max="11779" width="0.42578125" style="92" customWidth="1"/>
    <col min="11780" max="11780" width="0" style="92" hidden="1" customWidth="1"/>
    <col min="11781" max="11793" width="0.85546875" style="92"/>
    <col min="11794" max="11794" width="2.85546875" style="92" customWidth="1"/>
    <col min="11795" max="11806" width="0.85546875" style="92"/>
    <col min="11807" max="11807" width="0.7109375" style="92" customWidth="1"/>
    <col min="11808" max="11808" width="0" style="92" hidden="1" customWidth="1"/>
    <col min="11809" max="11822" width="0.85546875" style="92"/>
    <col min="11823" max="11823" width="0.7109375" style="92" customWidth="1"/>
    <col min="11824" max="11824" width="0" style="92" hidden="1" customWidth="1"/>
    <col min="11825" max="11833" width="0.85546875" style="92"/>
    <col min="11834" max="11834" width="5.5703125" style="92" customWidth="1"/>
    <col min="11835" max="11836" width="0.85546875" style="92"/>
    <col min="11837" max="11837" width="0.7109375" style="92" customWidth="1"/>
    <col min="11838" max="11838" width="0" style="92" hidden="1" customWidth="1"/>
    <col min="11839" max="12017" width="0.85546875" style="92"/>
    <col min="12018" max="12018" width="0.7109375" style="92" customWidth="1"/>
    <col min="12019" max="12025" width="0" style="92" hidden="1" customWidth="1"/>
    <col min="12026" max="12026" width="1.140625" style="92" customWidth="1"/>
    <col min="12027" max="12027" width="8.7109375" style="92" customWidth="1"/>
    <col min="12028" max="12033" width="0.85546875" style="92"/>
    <col min="12034" max="12034" width="2.85546875" style="92" customWidth="1"/>
    <col min="12035" max="12035" width="0.42578125" style="92" customWidth="1"/>
    <col min="12036" max="12036" width="0" style="92" hidden="1" customWidth="1"/>
    <col min="12037" max="12049" width="0.85546875" style="92"/>
    <col min="12050" max="12050" width="2.85546875" style="92" customWidth="1"/>
    <col min="12051" max="12062" width="0.85546875" style="92"/>
    <col min="12063" max="12063" width="0.7109375" style="92" customWidth="1"/>
    <col min="12064" max="12064" width="0" style="92" hidden="1" customWidth="1"/>
    <col min="12065" max="12078" width="0.85546875" style="92"/>
    <col min="12079" max="12079" width="0.7109375" style="92" customWidth="1"/>
    <col min="12080" max="12080" width="0" style="92" hidden="1" customWidth="1"/>
    <col min="12081" max="12089" width="0.85546875" style="92"/>
    <col min="12090" max="12090" width="5.5703125" style="92" customWidth="1"/>
    <col min="12091" max="12092" width="0.85546875" style="92"/>
    <col min="12093" max="12093" width="0.7109375" style="92" customWidth="1"/>
    <col min="12094" max="12094" width="0" style="92" hidden="1" customWidth="1"/>
    <col min="12095" max="12273" width="0.85546875" style="92"/>
    <col min="12274" max="12274" width="0.7109375" style="92" customWidth="1"/>
    <col min="12275" max="12281" width="0" style="92" hidden="1" customWidth="1"/>
    <col min="12282" max="12282" width="1.140625" style="92" customWidth="1"/>
    <col min="12283" max="12283" width="8.7109375" style="92" customWidth="1"/>
    <col min="12284" max="12289" width="0.85546875" style="92"/>
    <col min="12290" max="12290" width="2.85546875" style="92" customWidth="1"/>
    <col min="12291" max="12291" width="0.42578125" style="92" customWidth="1"/>
    <col min="12292" max="12292" width="0" style="92" hidden="1" customWidth="1"/>
    <col min="12293" max="12305" width="0.85546875" style="92"/>
    <col min="12306" max="12306" width="2.85546875" style="92" customWidth="1"/>
    <col min="12307" max="12318" width="0.85546875" style="92"/>
    <col min="12319" max="12319" width="0.7109375" style="92" customWidth="1"/>
    <col min="12320" max="12320" width="0" style="92" hidden="1" customWidth="1"/>
    <col min="12321" max="12334" width="0.85546875" style="92"/>
    <col min="12335" max="12335" width="0.7109375" style="92" customWidth="1"/>
    <col min="12336" max="12336" width="0" style="92" hidden="1" customWidth="1"/>
    <col min="12337" max="12345" width="0.85546875" style="92"/>
    <col min="12346" max="12346" width="5.5703125" style="92" customWidth="1"/>
    <col min="12347" max="12348" width="0.85546875" style="92"/>
    <col min="12349" max="12349" width="0.7109375" style="92" customWidth="1"/>
    <col min="12350" max="12350" width="0" style="92" hidden="1" customWidth="1"/>
    <col min="12351" max="12529" width="0.85546875" style="92"/>
    <col min="12530" max="12530" width="0.7109375" style="92" customWidth="1"/>
    <col min="12531" max="12537" width="0" style="92" hidden="1" customWidth="1"/>
    <col min="12538" max="12538" width="1.140625" style="92" customWidth="1"/>
    <col min="12539" max="12539" width="8.7109375" style="92" customWidth="1"/>
    <col min="12540" max="12545" width="0.85546875" style="92"/>
    <col min="12546" max="12546" width="2.85546875" style="92" customWidth="1"/>
    <col min="12547" max="12547" width="0.42578125" style="92" customWidth="1"/>
    <col min="12548" max="12548" width="0" style="92" hidden="1" customWidth="1"/>
    <col min="12549" max="12561" width="0.85546875" style="92"/>
    <col min="12562" max="12562" width="2.85546875" style="92" customWidth="1"/>
    <col min="12563" max="12574" width="0.85546875" style="92"/>
    <col min="12575" max="12575" width="0.7109375" style="92" customWidth="1"/>
    <col min="12576" max="12576" width="0" style="92" hidden="1" customWidth="1"/>
    <col min="12577" max="12590" width="0.85546875" style="92"/>
    <col min="12591" max="12591" width="0.7109375" style="92" customWidth="1"/>
    <col min="12592" max="12592" width="0" style="92" hidden="1" customWidth="1"/>
    <col min="12593" max="12601" width="0.85546875" style="92"/>
    <col min="12602" max="12602" width="5.5703125" style="92" customWidth="1"/>
    <col min="12603" max="12604" width="0.85546875" style="92"/>
    <col min="12605" max="12605" width="0.7109375" style="92" customWidth="1"/>
    <col min="12606" max="12606" width="0" style="92" hidden="1" customWidth="1"/>
    <col min="12607" max="12785" width="0.85546875" style="92"/>
    <col min="12786" max="12786" width="0.7109375" style="92" customWidth="1"/>
    <col min="12787" max="12793" width="0" style="92" hidden="1" customWidth="1"/>
    <col min="12794" max="12794" width="1.140625" style="92" customWidth="1"/>
    <col min="12795" max="12795" width="8.7109375" style="92" customWidth="1"/>
    <col min="12796" max="12801" width="0.85546875" style="92"/>
    <col min="12802" max="12802" width="2.85546875" style="92" customWidth="1"/>
    <col min="12803" max="12803" width="0.42578125" style="92" customWidth="1"/>
    <col min="12804" max="12804" width="0" style="92" hidden="1" customWidth="1"/>
    <col min="12805" max="12817" width="0.85546875" style="92"/>
    <col min="12818" max="12818" width="2.85546875" style="92" customWidth="1"/>
    <col min="12819" max="12830" width="0.85546875" style="92"/>
    <col min="12831" max="12831" width="0.7109375" style="92" customWidth="1"/>
    <col min="12832" max="12832" width="0" style="92" hidden="1" customWidth="1"/>
    <col min="12833" max="12846" width="0.85546875" style="92"/>
    <col min="12847" max="12847" width="0.7109375" style="92" customWidth="1"/>
    <col min="12848" max="12848" width="0" style="92" hidden="1" customWidth="1"/>
    <col min="12849" max="12857" width="0.85546875" style="92"/>
    <col min="12858" max="12858" width="5.5703125" style="92" customWidth="1"/>
    <col min="12859" max="12860" width="0.85546875" style="92"/>
    <col min="12861" max="12861" width="0.7109375" style="92" customWidth="1"/>
    <col min="12862" max="12862" width="0" style="92" hidden="1" customWidth="1"/>
    <col min="12863" max="13041" width="0.85546875" style="92"/>
    <col min="13042" max="13042" width="0.7109375" style="92" customWidth="1"/>
    <col min="13043" max="13049" width="0" style="92" hidden="1" customWidth="1"/>
    <col min="13050" max="13050" width="1.140625" style="92" customWidth="1"/>
    <col min="13051" max="13051" width="8.7109375" style="92" customWidth="1"/>
    <col min="13052" max="13057" width="0.85546875" style="92"/>
    <col min="13058" max="13058" width="2.85546875" style="92" customWidth="1"/>
    <col min="13059" max="13059" width="0.42578125" style="92" customWidth="1"/>
    <col min="13060" max="13060" width="0" style="92" hidden="1" customWidth="1"/>
    <col min="13061" max="13073" width="0.85546875" style="92"/>
    <col min="13074" max="13074" width="2.85546875" style="92" customWidth="1"/>
    <col min="13075" max="13086" width="0.85546875" style="92"/>
    <col min="13087" max="13087" width="0.7109375" style="92" customWidth="1"/>
    <col min="13088" max="13088" width="0" style="92" hidden="1" customWidth="1"/>
    <col min="13089" max="13102" width="0.85546875" style="92"/>
    <col min="13103" max="13103" width="0.7109375" style="92" customWidth="1"/>
    <col min="13104" max="13104" width="0" style="92" hidden="1" customWidth="1"/>
    <col min="13105" max="13113" width="0.85546875" style="92"/>
    <col min="13114" max="13114" width="5.5703125" style="92" customWidth="1"/>
    <col min="13115" max="13116" width="0.85546875" style="92"/>
    <col min="13117" max="13117" width="0.7109375" style="92" customWidth="1"/>
    <col min="13118" max="13118" width="0" style="92" hidden="1" customWidth="1"/>
    <col min="13119" max="13297" width="0.85546875" style="92"/>
    <col min="13298" max="13298" width="0.7109375" style="92" customWidth="1"/>
    <col min="13299" max="13305" width="0" style="92" hidden="1" customWidth="1"/>
    <col min="13306" max="13306" width="1.140625" style="92" customWidth="1"/>
    <col min="13307" max="13307" width="8.7109375" style="92" customWidth="1"/>
    <col min="13308" max="13313" width="0.85546875" style="92"/>
    <col min="13314" max="13314" width="2.85546875" style="92" customWidth="1"/>
    <col min="13315" max="13315" width="0.42578125" style="92" customWidth="1"/>
    <col min="13316" max="13316" width="0" style="92" hidden="1" customWidth="1"/>
    <col min="13317" max="13329" width="0.85546875" style="92"/>
    <col min="13330" max="13330" width="2.85546875" style="92" customWidth="1"/>
    <col min="13331" max="13342" width="0.85546875" style="92"/>
    <col min="13343" max="13343" width="0.7109375" style="92" customWidth="1"/>
    <col min="13344" max="13344" width="0" style="92" hidden="1" customWidth="1"/>
    <col min="13345" max="13358" width="0.85546875" style="92"/>
    <col min="13359" max="13359" width="0.7109375" style="92" customWidth="1"/>
    <col min="13360" max="13360" width="0" style="92" hidden="1" customWidth="1"/>
    <col min="13361" max="13369" width="0.85546875" style="92"/>
    <col min="13370" max="13370" width="5.5703125" style="92" customWidth="1"/>
    <col min="13371" max="13372" width="0.85546875" style="92"/>
    <col min="13373" max="13373" width="0.7109375" style="92" customWidth="1"/>
    <col min="13374" max="13374" width="0" style="92" hidden="1" customWidth="1"/>
    <col min="13375" max="13553" width="0.85546875" style="92"/>
    <col min="13554" max="13554" width="0.7109375" style="92" customWidth="1"/>
    <col min="13555" max="13561" width="0" style="92" hidden="1" customWidth="1"/>
    <col min="13562" max="13562" width="1.140625" style="92" customWidth="1"/>
    <col min="13563" max="13563" width="8.7109375" style="92" customWidth="1"/>
    <col min="13564" max="13569" width="0.85546875" style="92"/>
    <col min="13570" max="13570" width="2.85546875" style="92" customWidth="1"/>
    <col min="13571" max="13571" width="0.42578125" style="92" customWidth="1"/>
    <col min="13572" max="13572" width="0" style="92" hidden="1" customWidth="1"/>
    <col min="13573" max="13585" width="0.85546875" style="92"/>
    <col min="13586" max="13586" width="2.85546875" style="92" customWidth="1"/>
    <col min="13587" max="13598" width="0.85546875" style="92"/>
    <col min="13599" max="13599" width="0.7109375" style="92" customWidth="1"/>
    <col min="13600" max="13600" width="0" style="92" hidden="1" customWidth="1"/>
    <col min="13601" max="13614" width="0.85546875" style="92"/>
    <col min="13615" max="13615" width="0.7109375" style="92" customWidth="1"/>
    <col min="13616" max="13616" width="0" style="92" hidden="1" customWidth="1"/>
    <col min="13617" max="13625" width="0.85546875" style="92"/>
    <col min="13626" max="13626" width="5.5703125" style="92" customWidth="1"/>
    <col min="13627" max="13628" width="0.85546875" style="92"/>
    <col min="13629" max="13629" width="0.7109375" style="92" customWidth="1"/>
    <col min="13630" max="13630" width="0" style="92" hidden="1" customWidth="1"/>
    <col min="13631" max="13809" width="0.85546875" style="92"/>
    <col min="13810" max="13810" width="0.7109375" style="92" customWidth="1"/>
    <col min="13811" max="13817" width="0" style="92" hidden="1" customWidth="1"/>
    <col min="13818" max="13818" width="1.140625" style="92" customWidth="1"/>
    <col min="13819" max="13819" width="8.7109375" style="92" customWidth="1"/>
    <col min="13820" max="13825" width="0.85546875" style="92"/>
    <col min="13826" max="13826" width="2.85546875" style="92" customWidth="1"/>
    <col min="13827" max="13827" width="0.42578125" style="92" customWidth="1"/>
    <col min="13828" max="13828" width="0" style="92" hidden="1" customWidth="1"/>
    <col min="13829" max="13841" width="0.85546875" style="92"/>
    <col min="13842" max="13842" width="2.85546875" style="92" customWidth="1"/>
    <col min="13843" max="13854" width="0.85546875" style="92"/>
    <col min="13855" max="13855" width="0.7109375" style="92" customWidth="1"/>
    <col min="13856" max="13856" width="0" style="92" hidden="1" customWidth="1"/>
    <col min="13857" max="13870" width="0.85546875" style="92"/>
    <col min="13871" max="13871" width="0.7109375" style="92" customWidth="1"/>
    <col min="13872" max="13872" width="0" style="92" hidden="1" customWidth="1"/>
    <col min="13873" max="13881" width="0.85546875" style="92"/>
    <col min="13882" max="13882" width="5.5703125" style="92" customWidth="1"/>
    <col min="13883" max="13884" width="0.85546875" style="92"/>
    <col min="13885" max="13885" width="0.7109375" style="92" customWidth="1"/>
    <col min="13886" max="13886" width="0" style="92" hidden="1" customWidth="1"/>
    <col min="13887" max="14065" width="0.85546875" style="92"/>
    <col min="14066" max="14066" width="0.7109375" style="92" customWidth="1"/>
    <col min="14067" max="14073" width="0" style="92" hidden="1" customWidth="1"/>
    <col min="14074" max="14074" width="1.140625" style="92" customWidth="1"/>
    <col min="14075" max="14075" width="8.7109375" style="92" customWidth="1"/>
    <col min="14076" max="14081" width="0.85546875" style="92"/>
    <col min="14082" max="14082" width="2.85546875" style="92" customWidth="1"/>
    <col min="14083" max="14083" width="0.42578125" style="92" customWidth="1"/>
    <col min="14084" max="14084" width="0" style="92" hidden="1" customWidth="1"/>
    <col min="14085" max="14097" width="0.85546875" style="92"/>
    <col min="14098" max="14098" width="2.85546875" style="92" customWidth="1"/>
    <col min="14099" max="14110" width="0.85546875" style="92"/>
    <col min="14111" max="14111" width="0.7109375" style="92" customWidth="1"/>
    <col min="14112" max="14112" width="0" style="92" hidden="1" customWidth="1"/>
    <col min="14113" max="14126" width="0.85546875" style="92"/>
    <col min="14127" max="14127" width="0.7109375" style="92" customWidth="1"/>
    <col min="14128" max="14128" width="0" style="92" hidden="1" customWidth="1"/>
    <col min="14129" max="14137" width="0.85546875" style="92"/>
    <col min="14138" max="14138" width="5.5703125" style="92" customWidth="1"/>
    <col min="14139" max="14140" width="0.85546875" style="92"/>
    <col min="14141" max="14141" width="0.7109375" style="92" customWidth="1"/>
    <col min="14142" max="14142" width="0" style="92" hidden="1" customWidth="1"/>
    <col min="14143" max="14321" width="0.85546875" style="92"/>
    <col min="14322" max="14322" width="0.7109375" style="92" customWidth="1"/>
    <col min="14323" max="14329" width="0" style="92" hidden="1" customWidth="1"/>
    <col min="14330" max="14330" width="1.140625" style="92" customWidth="1"/>
    <col min="14331" max="14331" width="8.7109375" style="92" customWidth="1"/>
    <col min="14332" max="14337" width="0.85546875" style="92"/>
    <col min="14338" max="14338" width="2.85546875" style="92" customWidth="1"/>
    <col min="14339" max="14339" width="0.42578125" style="92" customWidth="1"/>
    <col min="14340" max="14340" width="0" style="92" hidden="1" customWidth="1"/>
    <col min="14341" max="14353" width="0.85546875" style="92"/>
    <col min="14354" max="14354" width="2.85546875" style="92" customWidth="1"/>
    <col min="14355" max="14366" width="0.85546875" style="92"/>
    <col min="14367" max="14367" width="0.7109375" style="92" customWidth="1"/>
    <col min="14368" max="14368" width="0" style="92" hidden="1" customWidth="1"/>
    <col min="14369" max="14382" width="0.85546875" style="92"/>
    <col min="14383" max="14383" width="0.7109375" style="92" customWidth="1"/>
    <col min="14384" max="14384" width="0" style="92" hidden="1" customWidth="1"/>
    <col min="14385" max="14393" width="0.85546875" style="92"/>
    <col min="14394" max="14394" width="5.5703125" style="92" customWidth="1"/>
    <col min="14395" max="14396" width="0.85546875" style="92"/>
    <col min="14397" max="14397" width="0.7109375" style="92" customWidth="1"/>
    <col min="14398" max="14398" width="0" style="92" hidden="1" customWidth="1"/>
    <col min="14399" max="14577" width="0.85546875" style="92"/>
    <col min="14578" max="14578" width="0.7109375" style="92" customWidth="1"/>
    <col min="14579" max="14585" width="0" style="92" hidden="1" customWidth="1"/>
    <col min="14586" max="14586" width="1.140625" style="92" customWidth="1"/>
    <col min="14587" max="14587" width="8.7109375" style="92" customWidth="1"/>
    <col min="14588" max="14593" width="0.85546875" style="92"/>
    <col min="14594" max="14594" width="2.85546875" style="92" customWidth="1"/>
    <col min="14595" max="14595" width="0.42578125" style="92" customWidth="1"/>
    <col min="14596" max="14596" width="0" style="92" hidden="1" customWidth="1"/>
    <col min="14597" max="14609" width="0.85546875" style="92"/>
    <col min="14610" max="14610" width="2.85546875" style="92" customWidth="1"/>
    <col min="14611" max="14622" width="0.85546875" style="92"/>
    <col min="14623" max="14623" width="0.7109375" style="92" customWidth="1"/>
    <col min="14624" max="14624" width="0" style="92" hidden="1" customWidth="1"/>
    <col min="14625" max="14638" width="0.85546875" style="92"/>
    <col min="14639" max="14639" width="0.7109375" style="92" customWidth="1"/>
    <col min="14640" max="14640" width="0" style="92" hidden="1" customWidth="1"/>
    <col min="14641" max="14649" width="0.85546875" style="92"/>
    <col min="14650" max="14650" width="5.5703125" style="92" customWidth="1"/>
    <col min="14651" max="14652" width="0.85546875" style="92"/>
    <col min="14653" max="14653" width="0.7109375" style="92" customWidth="1"/>
    <col min="14654" max="14654" width="0" style="92" hidden="1" customWidth="1"/>
    <col min="14655" max="14833" width="0.85546875" style="92"/>
    <col min="14834" max="14834" width="0.7109375" style="92" customWidth="1"/>
    <col min="14835" max="14841" width="0" style="92" hidden="1" customWidth="1"/>
    <col min="14842" max="14842" width="1.140625" style="92" customWidth="1"/>
    <col min="14843" max="14843" width="8.7109375" style="92" customWidth="1"/>
    <col min="14844" max="14849" width="0.85546875" style="92"/>
    <col min="14850" max="14850" width="2.85546875" style="92" customWidth="1"/>
    <col min="14851" max="14851" width="0.42578125" style="92" customWidth="1"/>
    <col min="14852" max="14852" width="0" style="92" hidden="1" customWidth="1"/>
    <col min="14853" max="14865" width="0.85546875" style="92"/>
    <col min="14866" max="14866" width="2.85546875" style="92" customWidth="1"/>
    <col min="14867" max="14878" width="0.85546875" style="92"/>
    <col min="14879" max="14879" width="0.7109375" style="92" customWidth="1"/>
    <col min="14880" max="14880" width="0" style="92" hidden="1" customWidth="1"/>
    <col min="14881" max="14894" width="0.85546875" style="92"/>
    <col min="14895" max="14895" width="0.7109375" style="92" customWidth="1"/>
    <col min="14896" max="14896" width="0" style="92" hidden="1" customWidth="1"/>
    <col min="14897" max="14905" width="0.85546875" style="92"/>
    <col min="14906" max="14906" width="5.5703125" style="92" customWidth="1"/>
    <col min="14907" max="14908" width="0.85546875" style="92"/>
    <col min="14909" max="14909" width="0.7109375" style="92" customWidth="1"/>
    <col min="14910" max="14910" width="0" style="92" hidden="1" customWidth="1"/>
    <col min="14911" max="15089" width="0.85546875" style="92"/>
    <col min="15090" max="15090" width="0.7109375" style="92" customWidth="1"/>
    <col min="15091" max="15097" width="0" style="92" hidden="1" customWidth="1"/>
    <col min="15098" max="15098" width="1.140625" style="92" customWidth="1"/>
    <col min="15099" max="15099" width="8.7109375" style="92" customWidth="1"/>
    <col min="15100" max="15105" width="0.85546875" style="92"/>
    <col min="15106" max="15106" width="2.85546875" style="92" customWidth="1"/>
    <col min="15107" max="15107" width="0.42578125" style="92" customWidth="1"/>
    <col min="15108" max="15108" width="0" style="92" hidden="1" customWidth="1"/>
    <col min="15109" max="15121" width="0.85546875" style="92"/>
    <col min="15122" max="15122" width="2.85546875" style="92" customWidth="1"/>
    <col min="15123" max="15134" width="0.85546875" style="92"/>
    <col min="15135" max="15135" width="0.7109375" style="92" customWidth="1"/>
    <col min="15136" max="15136" width="0" style="92" hidden="1" customWidth="1"/>
    <col min="15137" max="15150" width="0.85546875" style="92"/>
    <col min="15151" max="15151" width="0.7109375" style="92" customWidth="1"/>
    <col min="15152" max="15152" width="0" style="92" hidden="1" customWidth="1"/>
    <col min="15153" max="15161" width="0.85546875" style="92"/>
    <col min="15162" max="15162" width="5.5703125" style="92" customWidth="1"/>
    <col min="15163" max="15164" width="0.85546875" style="92"/>
    <col min="15165" max="15165" width="0.7109375" style="92" customWidth="1"/>
    <col min="15166" max="15166" width="0" style="92" hidden="1" customWidth="1"/>
    <col min="15167" max="15345" width="0.85546875" style="92"/>
    <col min="15346" max="15346" width="0.7109375" style="92" customWidth="1"/>
    <col min="15347" max="15353" width="0" style="92" hidden="1" customWidth="1"/>
    <col min="15354" max="15354" width="1.140625" style="92" customWidth="1"/>
    <col min="15355" max="15355" width="8.7109375" style="92" customWidth="1"/>
    <col min="15356" max="15361" width="0.85546875" style="92"/>
    <col min="15362" max="15362" width="2.85546875" style="92" customWidth="1"/>
    <col min="15363" max="15363" width="0.42578125" style="92" customWidth="1"/>
    <col min="15364" max="15364" width="0" style="92" hidden="1" customWidth="1"/>
    <col min="15365" max="15377" width="0.85546875" style="92"/>
    <col min="15378" max="15378" width="2.85546875" style="92" customWidth="1"/>
    <col min="15379" max="15390" width="0.85546875" style="92"/>
    <col min="15391" max="15391" width="0.7109375" style="92" customWidth="1"/>
    <col min="15392" max="15392" width="0" style="92" hidden="1" customWidth="1"/>
    <col min="15393" max="15406" width="0.85546875" style="92"/>
    <col min="15407" max="15407" width="0.7109375" style="92" customWidth="1"/>
    <col min="15408" max="15408" width="0" style="92" hidden="1" customWidth="1"/>
    <col min="15409" max="15417" width="0.85546875" style="92"/>
    <col min="15418" max="15418" width="5.5703125" style="92" customWidth="1"/>
    <col min="15419" max="15420" width="0.85546875" style="92"/>
    <col min="15421" max="15421" width="0.7109375" style="92" customWidth="1"/>
    <col min="15422" max="15422" width="0" style="92" hidden="1" customWidth="1"/>
    <col min="15423" max="15601" width="0.85546875" style="92"/>
    <col min="15602" max="15602" width="0.7109375" style="92" customWidth="1"/>
    <col min="15603" max="15609" width="0" style="92" hidden="1" customWidth="1"/>
    <col min="15610" max="15610" width="1.140625" style="92" customWidth="1"/>
    <col min="15611" max="15611" width="8.7109375" style="92" customWidth="1"/>
    <col min="15612" max="15617" width="0.85546875" style="92"/>
    <col min="15618" max="15618" width="2.85546875" style="92" customWidth="1"/>
    <col min="15619" max="15619" width="0.42578125" style="92" customWidth="1"/>
    <col min="15620" max="15620" width="0" style="92" hidden="1" customWidth="1"/>
    <col min="15621" max="15633" width="0.85546875" style="92"/>
    <col min="15634" max="15634" width="2.85546875" style="92" customWidth="1"/>
    <col min="15635" max="15646" width="0.85546875" style="92"/>
    <col min="15647" max="15647" width="0.7109375" style="92" customWidth="1"/>
    <col min="15648" max="15648" width="0" style="92" hidden="1" customWidth="1"/>
    <col min="15649" max="15662" width="0.85546875" style="92"/>
    <col min="15663" max="15663" width="0.7109375" style="92" customWidth="1"/>
    <col min="15664" max="15664" width="0" style="92" hidden="1" customWidth="1"/>
    <col min="15665" max="15673" width="0.85546875" style="92"/>
    <col min="15674" max="15674" width="5.5703125" style="92" customWidth="1"/>
    <col min="15675" max="15676" width="0.85546875" style="92"/>
    <col min="15677" max="15677" width="0.7109375" style="92" customWidth="1"/>
    <col min="15678" max="15678" width="0" style="92" hidden="1" customWidth="1"/>
    <col min="15679" max="15857" width="0.85546875" style="92"/>
    <col min="15858" max="15858" width="0.7109375" style="92" customWidth="1"/>
    <col min="15859" max="15865" width="0" style="92" hidden="1" customWidth="1"/>
    <col min="15866" max="15866" width="1.140625" style="92" customWidth="1"/>
    <col min="15867" max="15867" width="8.7109375" style="92" customWidth="1"/>
    <col min="15868" max="15873" width="0.85546875" style="92"/>
    <col min="15874" max="15874" width="2.85546875" style="92" customWidth="1"/>
    <col min="15875" max="15875" width="0.42578125" style="92" customWidth="1"/>
    <col min="15876" max="15876" width="0" style="92" hidden="1" customWidth="1"/>
    <col min="15877" max="15889" width="0.85546875" style="92"/>
    <col min="15890" max="15890" width="2.85546875" style="92" customWidth="1"/>
    <col min="15891" max="15902" width="0.85546875" style="92"/>
    <col min="15903" max="15903" width="0.7109375" style="92" customWidth="1"/>
    <col min="15904" max="15904" width="0" style="92" hidden="1" customWidth="1"/>
    <col min="15905" max="15918" width="0.85546875" style="92"/>
    <col min="15919" max="15919" width="0.7109375" style="92" customWidth="1"/>
    <col min="15920" max="15920" width="0" style="92" hidden="1" customWidth="1"/>
    <col min="15921" max="15929" width="0.85546875" style="92"/>
    <col min="15930" max="15930" width="5.5703125" style="92" customWidth="1"/>
    <col min="15931" max="15932" width="0.85546875" style="92"/>
    <col min="15933" max="15933" width="0.7109375" style="92" customWidth="1"/>
    <col min="15934" max="15934" width="0" style="92" hidden="1" customWidth="1"/>
    <col min="15935" max="16113" width="0.85546875" style="92"/>
    <col min="16114" max="16114" width="0.7109375" style="92" customWidth="1"/>
    <col min="16115" max="16121" width="0" style="92" hidden="1" customWidth="1"/>
    <col min="16122" max="16122" width="1.140625" style="92" customWidth="1"/>
    <col min="16123" max="16123" width="8.7109375" style="92" customWidth="1"/>
    <col min="16124" max="16129" width="0.85546875" style="92"/>
    <col min="16130" max="16130" width="2.85546875" style="92" customWidth="1"/>
    <col min="16131" max="16131" width="0.42578125" style="92" customWidth="1"/>
    <col min="16132" max="16132" width="0" style="92" hidden="1" customWidth="1"/>
    <col min="16133" max="16145" width="0.85546875" style="92"/>
    <col min="16146" max="16146" width="2.85546875" style="92" customWidth="1"/>
    <col min="16147" max="16158" width="0.85546875" style="92"/>
    <col min="16159" max="16159" width="0.7109375" style="92" customWidth="1"/>
    <col min="16160" max="16160" width="0" style="92" hidden="1" customWidth="1"/>
    <col min="16161" max="16174" width="0.85546875" style="92"/>
    <col min="16175" max="16175" width="0.7109375" style="92" customWidth="1"/>
    <col min="16176" max="16176" width="0" style="92" hidden="1" customWidth="1"/>
    <col min="16177" max="16185" width="0.85546875" style="92"/>
    <col min="16186" max="16186" width="5.5703125" style="92" customWidth="1"/>
    <col min="16187" max="16188" width="0.85546875" style="92"/>
    <col min="16189" max="16189" width="0.7109375" style="92" customWidth="1"/>
    <col min="16190" max="16190" width="0" style="92" hidden="1" customWidth="1"/>
    <col min="16191" max="16384" width="0.85546875" style="92"/>
  </cols>
  <sheetData>
    <row r="1" spans="1:66" ht="7.5" customHeight="1" x14ac:dyDescent="0.2"/>
    <row r="2" spans="1:66" s="251" customFormat="1" ht="14.25" customHeight="1" thickBot="1" x14ac:dyDescent="0.25">
      <c r="B2" s="1056" t="s">
        <v>485</v>
      </c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6"/>
      <c r="P2" s="1056"/>
      <c r="Q2" s="1056"/>
      <c r="R2" s="1056"/>
      <c r="S2" s="1056"/>
      <c r="T2" s="1056"/>
      <c r="U2" s="1056"/>
      <c r="V2" s="1056"/>
      <c r="W2" s="1056"/>
      <c r="X2" s="1056"/>
      <c r="Y2" s="1056"/>
      <c r="Z2" s="1056"/>
      <c r="AA2" s="1056"/>
      <c r="AB2" s="1056"/>
      <c r="AC2" s="1056"/>
      <c r="AD2" s="1056"/>
      <c r="AE2" s="1056"/>
      <c r="AF2" s="1056"/>
      <c r="AG2" s="1056"/>
      <c r="AH2" s="1056"/>
      <c r="AI2" s="1056"/>
      <c r="AJ2" s="1056"/>
      <c r="AK2" s="1056"/>
      <c r="AL2" s="1056"/>
      <c r="AM2" s="1056"/>
      <c r="AN2" s="1056"/>
      <c r="AO2" s="1056"/>
      <c r="AP2" s="1056"/>
      <c r="AQ2" s="1056"/>
      <c r="AR2" s="1056"/>
      <c r="AS2" s="1056"/>
      <c r="AT2" s="1056"/>
      <c r="AU2" s="1056"/>
      <c r="AV2" s="1056"/>
      <c r="AW2" s="1056"/>
      <c r="AX2" s="1056"/>
      <c r="AY2" s="1056"/>
      <c r="AZ2" s="1056"/>
      <c r="BA2" s="1056"/>
      <c r="BB2" s="1056"/>
      <c r="BC2" s="461"/>
      <c r="BD2" s="461"/>
      <c r="BE2" s="461"/>
      <c r="BF2" s="461"/>
      <c r="BG2" s="461"/>
      <c r="BH2" s="461"/>
      <c r="BI2" s="461"/>
      <c r="BJ2" s="461"/>
    </row>
    <row r="3" spans="1:66" ht="38.25" customHeight="1" thickBot="1" x14ac:dyDescent="0.25">
      <c r="A3" s="585" t="s">
        <v>486</v>
      </c>
      <c r="B3" s="1057" t="s">
        <v>307</v>
      </c>
      <c r="C3" s="1058"/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1058"/>
      <c r="P3" s="1058"/>
      <c r="Q3" s="1058"/>
      <c r="R3" s="1058"/>
      <c r="S3" s="1058"/>
      <c r="T3" s="1058"/>
      <c r="U3" s="1058"/>
      <c r="V3" s="1058"/>
      <c r="W3" s="1058"/>
      <c r="X3" s="1058"/>
      <c r="Y3" s="1058"/>
      <c r="Z3" s="1058"/>
      <c r="AA3" s="1058"/>
      <c r="AB3" s="1058"/>
      <c r="AC3" s="1058"/>
      <c r="AD3" s="1058"/>
      <c r="AE3" s="1058"/>
      <c r="AF3" s="1058"/>
      <c r="AG3" s="1058"/>
      <c r="AH3" s="1058"/>
      <c r="AI3" s="1058"/>
      <c r="AJ3" s="1058"/>
      <c r="AK3" s="1058"/>
      <c r="AL3" s="1058"/>
      <c r="AM3" s="1058"/>
      <c r="AN3" s="1058"/>
      <c r="AO3" s="1058"/>
      <c r="AP3" s="1058"/>
      <c r="AQ3" s="1058"/>
      <c r="AR3" s="1058"/>
      <c r="AS3" s="1058"/>
      <c r="AT3" s="1058"/>
      <c r="AU3" s="1058"/>
      <c r="AV3" s="1058"/>
      <c r="AW3" s="1058"/>
      <c r="AX3" s="1059"/>
      <c r="AY3" s="462" t="s">
        <v>487</v>
      </c>
      <c r="AZ3" s="462" t="s">
        <v>488</v>
      </c>
      <c r="BA3" s="462" t="s">
        <v>489</v>
      </c>
      <c r="BB3" s="462" t="s">
        <v>490</v>
      </c>
      <c r="BC3" s="462" t="s">
        <v>491</v>
      </c>
      <c r="BD3" s="463" t="s">
        <v>492</v>
      </c>
      <c r="BE3" s="463" t="s">
        <v>493</v>
      </c>
      <c r="BF3" s="463" t="s">
        <v>533</v>
      </c>
      <c r="BG3" s="463" t="s">
        <v>536</v>
      </c>
      <c r="BH3" s="463" t="s">
        <v>580</v>
      </c>
      <c r="BI3" s="463" t="s">
        <v>678</v>
      </c>
      <c r="BJ3" s="464" t="s">
        <v>494</v>
      </c>
    </row>
    <row r="4" spans="1:66" ht="31.15" customHeight="1" thickTop="1" x14ac:dyDescent="0.2">
      <c r="A4" s="586" t="s">
        <v>495</v>
      </c>
      <c r="B4" s="1060" t="s">
        <v>496</v>
      </c>
      <c r="C4" s="1061"/>
      <c r="D4" s="1061"/>
      <c r="E4" s="1061"/>
      <c r="F4" s="1061"/>
      <c r="G4" s="1061"/>
      <c r="H4" s="1061"/>
      <c r="I4" s="1061"/>
      <c r="J4" s="1061"/>
      <c r="K4" s="1061"/>
      <c r="L4" s="1061"/>
      <c r="M4" s="1061"/>
      <c r="N4" s="1061"/>
      <c r="O4" s="1061"/>
      <c r="P4" s="1061"/>
      <c r="Q4" s="1061"/>
      <c r="R4" s="1061"/>
      <c r="S4" s="1061"/>
      <c r="T4" s="1061"/>
      <c r="U4" s="1061"/>
      <c r="V4" s="1061"/>
      <c r="W4" s="1061"/>
      <c r="X4" s="1061"/>
      <c r="Y4" s="1061"/>
      <c r="Z4" s="1061"/>
      <c r="AA4" s="1061"/>
      <c r="AB4" s="1061"/>
      <c r="AC4" s="1061"/>
      <c r="AD4" s="1061"/>
      <c r="AE4" s="1061"/>
      <c r="AF4" s="1061"/>
      <c r="AG4" s="1061"/>
      <c r="AH4" s="1061"/>
      <c r="AI4" s="1061"/>
      <c r="AJ4" s="1061"/>
      <c r="AK4" s="1061"/>
      <c r="AL4" s="1061"/>
      <c r="AM4" s="1061"/>
      <c r="AN4" s="1061"/>
      <c r="AO4" s="1061"/>
      <c r="AP4" s="1061"/>
      <c r="AQ4" s="1062"/>
      <c r="AR4" s="584"/>
      <c r="AS4" s="584"/>
      <c r="AT4" s="584"/>
      <c r="AU4" s="584"/>
      <c r="AV4" s="584"/>
      <c r="AW4" s="584"/>
      <c r="AX4" s="583"/>
      <c r="AY4" s="465" t="s">
        <v>497</v>
      </c>
      <c r="AZ4" s="465" t="s">
        <v>56</v>
      </c>
      <c r="BA4" s="466">
        <v>155000</v>
      </c>
      <c r="BB4" s="467">
        <v>415.33800000000002</v>
      </c>
      <c r="BC4" s="468">
        <v>415.33800000000002</v>
      </c>
      <c r="BD4" s="468"/>
      <c r="BE4" s="468"/>
      <c r="BF4" s="468"/>
      <c r="BG4" s="468"/>
      <c r="BH4" s="468"/>
      <c r="BI4" s="468"/>
      <c r="BJ4" s="469">
        <f>BB4-BC4-BE4-BD4-BF4-BI4-BG4-BH4</f>
        <v>0</v>
      </c>
    </row>
    <row r="5" spans="1:66" ht="31.15" customHeight="1" x14ac:dyDescent="0.2">
      <c r="A5" s="587" t="s">
        <v>498</v>
      </c>
      <c r="B5" s="1050" t="s">
        <v>496</v>
      </c>
      <c r="C5" s="1051"/>
      <c r="D5" s="1051"/>
      <c r="E5" s="1051"/>
      <c r="F5" s="1051"/>
      <c r="G5" s="1051"/>
      <c r="H5" s="1051"/>
      <c r="I5" s="1051"/>
      <c r="J5" s="1051"/>
      <c r="K5" s="1051"/>
      <c r="L5" s="1051"/>
      <c r="M5" s="1051"/>
      <c r="N5" s="1051"/>
      <c r="O5" s="1051"/>
      <c r="P5" s="1051"/>
      <c r="Q5" s="1051"/>
      <c r="R5" s="1051"/>
      <c r="S5" s="1051"/>
      <c r="T5" s="1051"/>
      <c r="U5" s="1051"/>
      <c r="V5" s="1051"/>
      <c r="W5" s="1051"/>
      <c r="X5" s="1051"/>
      <c r="Y5" s="1051"/>
      <c r="Z5" s="1051"/>
      <c r="AA5" s="1051"/>
      <c r="AB5" s="1051"/>
      <c r="AC5" s="1051"/>
      <c r="AD5" s="1051"/>
      <c r="AE5" s="1051"/>
      <c r="AF5" s="1051"/>
      <c r="AG5" s="1051"/>
      <c r="AH5" s="1051"/>
      <c r="AI5" s="1051"/>
      <c r="AJ5" s="1051"/>
      <c r="AK5" s="1051"/>
      <c r="AL5" s="1051"/>
      <c r="AM5" s="1051"/>
      <c r="AN5" s="1051"/>
      <c r="AO5" s="1051"/>
      <c r="AP5" s="1051"/>
      <c r="AQ5" s="1052"/>
      <c r="AR5" s="588"/>
      <c r="AS5" s="588"/>
      <c r="AT5" s="588"/>
      <c r="AU5" s="588"/>
      <c r="AV5" s="588"/>
      <c r="AW5" s="588"/>
      <c r="AX5" s="589"/>
      <c r="AY5" s="590" t="s">
        <v>497</v>
      </c>
      <c r="AZ5" s="590" t="s">
        <v>56</v>
      </c>
      <c r="BA5" s="591">
        <v>155000</v>
      </c>
      <c r="BB5" s="592">
        <v>56.277000000000001</v>
      </c>
      <c r="BC5" s="593">
        <f>56.277-18.548</f>
        <v>37.728999999999999</v>
      </c>
      <c r="BD5" s="593">
        <v>18.547999999999998</v>
      </c>
      <c r="BE5" s="593"/>
      <c r="BF5" s="593"/>
      <c r="BG5" s="593"/>
      <c r="BH5" s="593"/>
      <c r="BI5" s="593"/>
      <c r="BJ5" s="469">
        <f t="shared" ref="BJ5:BJ13" si="0">BB5-BC5-BE5-BD5-BF5-BI5-BG5-BH5</f>
        <v>0</v>
      </c>
    </row>
    <row r="6" spans="1:66" ht="29.25" customHeight="1" x14ac:dyDescent="0.2">
      <c r="A6" s="587" t="s">
        <v>499</v>
      </c>
      <c r="B6" s="1050" t="s">
        <v>337</v>
      </c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  <c r="N6" s="1051"/>
      <c r="O6" s="1051"/>
      <c r="P6" s="1051"/>
      <c r="Q6" s="1051"/>
      <c r="R6" s="1051"/>
      <c r="S6" s="1051"/>
      <c r="T6" s="1051"/>
      <c r="U6" s="1051"/>
      <c r="V6" s="1051"/>
      <c r="W6" s="1051"/>
      <c r="X6" s="1051"/>
      <c r="Y6" s="1051"/>
      <c r="Z6" s="1051"/>
      <c r="AA6" s="1051"/>
      <c r="AB6" s="1051"/>
      <c r="AC6" s="1051"/>
      <c r="AD6" s="1051"/>
      <c r="AE6" s="1051"/>
      <c r="AF6" s="1051"/>
      <c r="AG6" s="1051"/>
      <c r="AH6" s="1051"/>
      <c r="AI6" s="1051"/>
      <c r="AJ6" s="1051"/>
      <c r="AK6" s="1051"/>
      <c r="AL6" s="1051"/>
      <c r="AM6" s="1051"/>
      <c r="AN6" s="1051"/>
      <c r="AO6" s="1051"/>
      <c r="AP6" s="1051"/>
      <c r="AQ6" s="1052"/>
      <c r="AR6" s="588"/>
      <c r="AS6" s="588"/>
      <c r="AT6" s="588"/>
      <c r="AU6" s="588"/>
      <c r="AV6" s="588"/>
      <c r="AW6" s="588"/>
      <c r="AX6" s="589"/>
      <c r="AY6" s="594">
        <v>2001167103</v>
      </c>
      <c r="AZ6" s="594" t="s">
        <v>56</v>
      </c>
      <c r="BA6" s="591">
        <v>165164.10999999999</v>
      </c>
      <c r="BB6" s="592">
        <v>220.75800000000001</v>
      </c>
      <c r="BC6" s="593">
        <f>174.094-174.094</f>
        <v>0</v>
      </c>
      <c r="BD6" s="593">
        <f>64.767+39.581+60.833+8.913</f>
        <v>174.09399999999999</v>
      </c>
      <c r="BE6" s="593">
        <f>38.009+8.655</f>
        <v>46.664000000000001</v>
      </c>
      <c r="BF6" s="593"/>
      <c r="BG6" s="593"/>
      <c r="BH6" s="593"/>
      <c r="BI6" s="593"/>
      <c r="BJ6" s="469">
        <f t="shared" si="0"/>
        <v>0</v>
      </c>
    </row>
    <row r="7" spans="1:66" ht="39" customHeight="1" x14ac:dyDescent="0.2">
      <c r="A7" s="595" t="s">
        <v>378</v>
      </c>
      <c r="B7" s="1050" t="s">
        <v>337</v>
      </c>
      <c r="C7" s="1051"/>
      <c r="D7" s="1051"/>
      <c r="E7" s="1051"/>
      <c r="F7" s="1051"/>
      <c r="G7" s="1051"/>
      <c r="H7" s="1051"/>
      <c r="I7" s="1051"/>
      <c r="J7" s="1051"/>
      <c r="K7" s="1051"/>
      <c r="L7" s="1051"/>
      <c r="M7" s="1051"/>
      <c r="N7" s="1051"/>
      <c r="O7" s="1051"/>
      <c r="P7" s="1051"/>
      <c r="Q7" s="1051"/>
      <c r="R7" s="1051"/>
      <c r="S7" s="1051"/>
      <c r="T7" s="1051"/>
      <c r="U7" s="1051"/>
      <c r="V7" s="1051"/>
      <c r="W7" s="1051"/>
      <c r="X7" s="1051"/>
      <c r="Y7" s="1051"/>
      <c r="Z7" s="1051"/>
      <c r="AA7" s="1051"/>
      <c r="AB7" s="1051"/>
      <c r="AC7" s="1051"/>
      <c r="AD7" s="1051"/>
      <c r="AE7" s="1051"/>
      <c r="AF7" s="1051"/>
      <c r="AG7" s="1051"/>
      <c r="AH7" s="1051"/>
      <c r="AI7" s="1051"/>
      <c r="AJ7" s="1051"/>
      <c r="AK7" s="1051"/>
      <c r="AL7" s="1051"/>
      <c r="AM7" s="1051"/>
      <c r="AN7" s="1051"/>
      <c r="AO7" s="1051"/>
      <c r="AP7" s="1051"/>
      <c r="AQ7" s="1052"/>
      <c r="AR7" s="588"/>
      <c r="AS7" s="588"/>
      <c r="AT7" s="588"/>
      <c r="AU7" s="588"/>
      <c r="AV7" s="588"/>
      <c r="AW7" s="588"/>
      <c r="AX7" s="589"/>
      <c r="AY7" s="594">
        <v>2001167103</v>
      </c>
      <c r="AZ7" s="594" t="s">
        <v>56</v>
      </c>
      <c r="BA7" s="591">
        <v>165106.26</v>
      </c>
      <c r="BB7" s="592">
        <v>64.923000000000002</v>
      </c>
      <c r="BC7" s="593">
        <v>0</v>
      </c>
      <c r="BD7" s="593">
        <v>10.087999999999999</v>
      </c>
      <c r="BE7" s="593">
        <f>45.837+8.998</f>
        <v>54.835000000000001</v>
      </c>
      <c r="BF7" s="593"/>
      <c r="BG7" s="593"/>
      <c r="BH7" s="593"/>
      <c r="BI7" s="593"/>
      <c r="BJ7" s="469">
        <f t="shared" si="0"/>
        <v>0</v>
      </c>
    </row>
    <row r="8" spans="1:66" ht="30.75" customHeight="1" x14ac:dyDescent="0.2">
      <c r="A8" s="595" t="s">
        <v>380</v>
      </c>
      <c r="B8" s="1050" t="s">
        <v>337</v>
      </c>
      <c r="C8" s="1051"/>
      <c r="D8" s="1051"/>
      <c r="E8" s="1051"/>
      <c r="F8" s="1051"/>
      <c r="G8" s="1051"/>
      <c r="H8" s="1051"/>
      <c r="I8" s="1051"/>
      <c r="J8" s="1051"/>
      <c r="K8" s="1051"/>
      <c r="L8" s="1051"/>
      <c r="M8" s="1051"/>
      <c r="N8" s="1051"/>
      <c r="O8" s="1051"/>
      <c r="P8" s="1051"/>
      <c r="Q8" s="1051"/>
      <c r="R8" s="1051"/>
      <c r="S8" s="1051"/>
      <c r="T8" s="1051"/>
      <c r="U8" s="1051"/>
      <c r="V8" s="1051"/>
      <c r="W8" s="1051"/>
      <c r="X8" s="1051"/>
      <c r="Y8" s="1051"/>
      <c r="Z8" s="1051"/>
      <c r="AA8" s="1051"/>
      <c r="AB8" s="1051"/>
      <c r="AC8" s="1051"/>
      <c r="AD8" s="1051"/>
      <c r="AE8" s="1051"/>
      <c r="AF8" s="1051"/>
      <c r="AG8" s="1051"/>
      <c r="AH8" s="1051"/>
      <c r="AI8" s="1051"/>
      <c r="AJ8" s="1051"/>
      <c r="AK8" s="1051"/>
      <c r="AL8" s="1051"/>
      <c r="AM8" s="1051"/>
      <c r="AN8" s="1051"/>
      <c r="AO8" s="1051"/>
      <c r="AP8" s="1051"/>
      <c r="AQ8" s="1052"/>
      <c r="AR8" s="588"/>
      <c r="AS8" s="588"/>
      <c r="AT8" s="588"/>
      <c r="AU8" s="588"/>
      <c r="AV8" s="588"/>
      <c r="AW8" s="588"/>
      <c r="AX8" s="589"/>
      <c r="AY8" s="596">
        <v>2001167103</v>
      </c>
      <c r="AZ8" s="594" t="s">
        <v>56</v>
      </c>
      <c r="BA8" s="591">
        <v>165019.14000000001</v>
      </c>
      <c r="BB8" s="592">
        <v>13.173</v>
      </c>
      <c r="BC8" s="593">
        <v>0</v>
      </c>
      <c r="BD8" s="593"/>
      <c r="BE8" s="593">
        <f>12.914+0.259</f>
        <v>13.173</v>
      </c>
      <c r="BF8" s="593"/>
      <c r="BG8" s="593"/>
      <c r="BH8" s="593"/>
      <c r="BI8" s="593"/>
      <c r="BJ8" s="469">
        <f t="shared" si="0"/>
        <v>0</v>
      </c>
    </row>
    <row r="9" spans="1:66" ht="30.75" customHeight="1" x14ac:dyDescent="0.25">
      <c r="A9" s="597" t="s">
        <v>382</v>
      </c>
      <c r="B9" s="1053" t="s">
        <v>337</v>
      </c>
      <c r="C9" s="1054"/>
      <c r="D9" s="1054"/>
      <c r="E9" s="1054"/>
      <c r="F9" s="1054"/>
      <c r="G9" s="1054"/>
      <c r="H9" s="1054"/>
      <c r="I9" s="1054"/>
      <c r="J9" s="1054"/>
      <c r="K9" s="1054"/>
      <c r="L9" s="1054"/>
      <c r="M9" s="1054"/>
      <c r="N9" s="1054"/>
      <c r="O9" s="1054"/>
      <c r="P9" s="1054"/>
      <c r="Q9" s="1054"/>
      <c r="R9" s="1054"/>
      <c r="S9" s="1054"/>
      <c r="T9" s="1054"/>
      <c r="U9" s="1054"/>
      <c r="V9" s="1054"/>
      <c r="W9" s="1054"/>
      <c r="X9" s="1054"/>
      <c r="Y9" s="1054"/>
      <c r="Z9" s="1054"/>
      <c r="AA9" s="1054"/>
      <c r="AB9" s="1054"/>
      <c r="AC9" s="1054"/>
      <c r="AD9" s="1054"/>
      <c r="AE9" s="1054"/>
      <c r="AF9" s="1054"/>
      <c r="AG9" s="1054"/>
      <c r="AH9" s="1054"/>
      <c r="AI9" s="1054"/>
      <c r="AJ9" s="1054"/>
      <c r="AK9" s="1054"/>
      <c r="AL9" s="1054"/>
      <c r="AM9" s="1054"/>
      <c r="AN9" s="1054"/>
      <c r="AO9" s="1054"/>
      <c r="AP9" s="1054"/>
      <c r="AQ9" s="1055"/>
      <c r="AR9" s="598"/>
      <c r="AS9" s="598"/>
      <c r="AT9" s="598"/>
      <c r="AU9" s="598"/>
      <c r="AV9" s="598"/>
      <c r="AW9" s="598"/>
      <c r="AX9" s="599"/>
      <c r="AY9" s="596">
        <v>2001167103</v>
      </c>
      <c r="AZ9" s="594" t="s">
        <v>56</v>
      </c>
      <c r="BA9" s="591">
        <v>165019.14000000001</v>
      </c>
      <c r="BB9" s="592">
        <v>8.8290000000000006</v>
      </c>
      <c r="BC9" s="593">
        <v>0</v>
      </c>
      <c r="BD9" s="593"/>
      <c r="BE9" s="593">
        <v>8.8290000000000006</v>
      </c>
      <c r="BF9" s="593"/>
      <c r="BG9" s="593"/>
      <c r="BH9" s="593"/>
      <c r="BI9" s="593"/>
      <c r="BJ9" s="469">
        <f t="shared" si="0"/>
        <v>0</v>
      </c>
    </row>
    <row r="10" spans="1:66" ht="30.75" customHeight="1" x14ac:dyDescent="0.25">
      <c r="A10" s="617" t="s">
        <v>500</v>
      </c>
      <c r="B10" s="1047" t="s">
        <v>337</v>
      </c>
      <c r="C10" s="1048"/>
      <c r="D10" s="1048"/>
      <c r="E10" s="1048"/>
      <c r="F10" s="1048"/>
      <c r="G10" s="1048"/>
      <c r="H10" s="1048"/>
      <c r="I10" s="1048"/>
      <c r="J10" s="1048"/>
      <c r="K10" s="1048"/>
      <c r="L10" s="1048"/>
      <c r="M10" s="1048"/>
      <c r="N10" s="1048"/>
      <c r="O10" s="1048"/>
      <c r="P10" s="1048"/>
      <c r="Q10" s="1048"/>
      <c r="R10" s="1048"/>
      <c r="S10" s="1048"/>
      <c r="T10" s="1048"/>
      <c r="U10" s="1048"/>
      <c r="V10" s="1048"/>
      <c r="W10" s="1048"/>
      <c r="X10" s="1048"/>
      <c r="Y10" s="1048"/>
      <c r="Z10" s="1048"/>
      <c r="AA10" s="1048"/>
      <c r="AB10" s="1048"/>
      <c r="AC10" s="1048"/>
      <c r="AD10" s="1048"/>
      <c r="AE10" s="1048"/>
      <c r="AF10" s="1048"/>
      <c r="AG10" s="1048"/>
      <c r="AH10" s="1048"/>
      <c r="AI10" s="1048"/>
      <c r="AJ10" s="1048"/>
      <c r="AK10" s="1048"/>
      <c r="AL10" s="1048"/>
      <c r="AM10" s="1048"/>
      <c r="AN10" s="1048"/>
      <c r="AO10" s="1048"/>
      <c r="AP10" s="1048"/>
      <c r="AQ10" s="1049"/>
      <c r="AR10" s="799"/>
      <c r="AS10" s="799"/>
      <c r="AT10" s="799"/>
      <c r="AU10" s="799"/>
      <c r="AV10" s="799"/>
      <c r="AW10" s="799"/>
      <c r="AX10" s="798"/>
      <c r="AY10" s="620">
        <v>2001167103</v>
      </c>
      <c r="AZ10" s="621" t="s">
        <v>56</v>
      </c>
      <c r="BA10" s="622">
        <v>164705.5</v>
      </c>
      <c r="BB10" s="623">
        <v>320.21300000000002</v>
      </c>
      <c r="BC10" s="624">
        <v>0</v>
      </c>
      <c r="BD10" s="624"/>
      <c r="BE10" s="624">
        <f>44.912+15.975</f>
        <v>60.887</v>
      </c>
      <c r="BF10" s="624">
        <f>28.174+55.188+37.299+47.462+7.782</f>
        <v>175.905</v>
      </c>
      <c r="BG10" s="624">
        <f>23.581+59.84</f>
        <v>83.421000000000006</v>
      </c>
      <c r="BH10" s="624">
        <v>0</v>
      </c>
      <c r="BI10" s="624"/>
      <c r="BJ10" s="469">
        <f t="shared" si="0"/>
        <v>0</v>
      </c>
      <c r="BL10" s="470"/>
      <c r="BN10" s="470"/>
    </row>
    <row r="11" spans="1:66" ht="30.75" customHeight="1" x14ac:dyDescent="0.25">
      <c r="A11" s="597" t="s">
        <v>534</v>
      </c>
      <c r="B11" s="1053" t="s">
        <v>337</v>
      </c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4"/>
      <c r="Q11" s="1054"/>
      <c r="R11" s="1054"/>
      <c r="S11" s="1054"/>
      <c r="T11" s="1054"/>
      <c r="U11" s="1054"/>
      <c r="V11" s="1054"/>
      <c r="W11" s="1054"/>
      <c r="X11" s="1054"/>
      <c r="Y11" s="1054"/>
      <c r="Z11" s="1054"/>
      <c r="AA11" s="1054"/>
      <c r="AB11" s="1054"/>
      <c r="AC11" s="1054"/>
      <c r="AD11" s="1054"/>
      <c r="AE11" s="1054"/>
      <c r="AF11" s="1054"/>
      <c r="AG11" s="1054"/>
      <c r="AH11" s="1054"/>
      <c r="AI11" s="1054"/>
      <c r="AJ11" s="1054"/>
      <c r="AK11" s="1054"/>
      <c r="AL11" s="1054"/>
      <c r="AM11" s="1054"/>
      <c r="AN11" s="1054"/>
      <c r="AO11" s="1054"/>
      <c r="AP11" s="1054"/>
      <c r="AQ11" s="1055"/>
      <c r="AR11" s="610"/>
      <c r="AS11" s="610"/>
      <c r="AT11" s="610"/>
      <c r="AU11" s="610"/>
      <c r="AV11" s="610"/>
      <c r="AW11" s="610"/>
      <c r="AX11" s="609"/>
      <c r="AY11" s="596">
        <v>2001167103</v>
      </c>
      <c r="AZ11" s="594" t="s">
        <v>56</v>
      </c>
      <c r="BA11" s="591">
        <v>164690.26</v>
      </c>
      <c r="BB11" s="592">
        <v>301.22800000000001</v>
      </c>
      <c r="BC11" s="593">
        <v>0</v>
      </c>
      <c r="BD11" s="593"/>
      <c r="BE11" s="593"/>
      <c r="BF11" s="593"/>
      <c r="BG11" s="593">
        <f>64.597+24.996+23.404+1.944+0.498</f>
        <v>115.43899999999999</v>
      </c>
      <c r="BH11" s="593">
        <f>44.081+93.808+15.022+21.628+10.154+1.096</f>
        <v>185.78899999999999</v>
      </c>
      <c r="BI11" s="593"/>
      <c r="BJ11" s="469">
        <f t="shared" si="0"/>
        <v>0</v>
      </c>
      <c r="BK11" s="800"/>
      <c r="BN11" s="470"/>
    </row>
    <row r="12" spans="1:66" ht="30.75" customHeight="1" x14ac:dyDescent="0.25">
      <c r="A12" s="617" t="s">
        <v>581</v>
      </c>
      <c r="B12" s="1047" t="s">
        <v>337</v>
      </c>
      <c r="C12" s="1048"/>
      <c r="D12" s="1048"/>
      <c r="E12" s="1048"/>
      <c r="F12" s="1048"/>
      <c r="G12" s="1048"/>
      <c r="H12" s="1048"/>
      <c r="I12" s="1048"/>
      <c r="J12" s="1048"/>
      <c r="K12" s="1048"/>
      <c r="L12" s="1048"/>
      <c r="M12" s="1048"/>
      <c r="N12" s="1048"/>
      <c r="O12" s="1048"/>
      <c r="P12" s="1048"/>
      <c r="Q12" s="1048"/>
      <c r="R12" s="1048"/>
      <c r="S12" s="1048"/>
      <c r="T12" s="1048"/>
      <c r="U12" s="1048"/>
      <c r="V12" s="1048"/>
      <c r="W12" s="1048"/>
      <c r="X12" s="1048"/>
      <c r="Y12" s="1048"/>
      <c r="Z12" s="1048"/>
      <c r="AA12" s="1048"/>
      <c r="AB12" s="1048"/>
      <c r="AC12" s="1048"/>
      <c r="AD12" s="1048"/>
      <c r="AE12" s="1048"/>
      <c r="AF12" s="1048"/>
      <c r="AG12" s="1048"/>
      <c r="AH12" s="1048"/>
      <c r="AI12" s="1048"/>
      <c r="AJ12" s="1048"/>
      <c r="AK12" s="1048"/>
      <c r="AL12" s="1048"/>
      <c r="AM12" s="1048"/>
      <c r="AN12" s="1048"/>
      <c r="AO12" s="1048"/>
      <c r="AP12" s="1048"/>
      <c r="AQ12" s="1049"/>
      <c r="AR12" s="833"/>
      <c r="AS12" s="833"/>
      <c r="AT12" s="833"/>
      <c r="AU12" s="833"/>
      <c r="AV12" s="833"/>
      <c r="AW12" s="833"/>
      <c r="AX12" s="832"/>
      <c r="AY12" s="620">
        <v>2001167103</v>
      </c>
      <c r="AZ12" s="621" t="s">
        <v>56</v>
      </c>
      <c r="BA12" s="622">
        <v>164688.69</v>
      </c>
      <c r="BB12" s="623">
        <v>98.322999999999993</v>
      </c>
      <c r="BC12" s="624">
        <v>0</v>
      </c>
      <c r="BD12" s="624"/>
      <c r="BE12" s="624"/>
      <c r="BF12" s="624"/>
      <c r="BG12" s="624"/>
      <c r="BH12" s="624">
        <f>3.712+14.615</f>
        <v>18.327000000000002</v>
      </c>
      <c r="BI12" s="624">
        <f>19.662+60.334</f>
        <v>79.995999999999995</v>
      </c>
      <c r="BJ12" s="469">
        <f t="shared" ref="BJ12" si="1">BB12-BC12-BE12-BD12-BF12-BI12-BG12-BH12</f>
        <v>0</v>
      </c>
      <c r="BN12" s="470"/>
    </row>
    <row r="13" spans="1:66" ht="30.75" customHeight="1" x14ac:dyDescent="0.25">
      <c r="A13" s="617" t="s">
        <v>676</v>
      </c>
      <c r="B13" s="1047" t="s">
        <v>679</v>
      </c>
      <c r="C13" s="1048"/>
      <c r="D13" s="1048"/>
      <c r="E13" s="1048"/>
      <c r="F13" s="1048"/>
      <c r="G13" s="1048"/>
      <c r="H13" s="1048"/>
      <c r="I13" s="1048"/>
      <c r="J13" s="1048"/>
      <c r="K13" s="1048"/>
      <c r="L13" s="1048"/>
      <c r="M13" s="1048"/>
      <c r="N13" s="1048"/>
      <c r="O13" s="1048"/>
      <c r="P13" s="1048"/>
      <c r="Q13" s="1048"/>
      <c r="R13" s="1048"/>
      <c r="S13" s="1048"/>
      <c r="T13" s="1048"/>
      <c r="U13" s="1048"/>
      <c r="V13" s="1048"/>
      <c r="W13" s="1048"/>
      <c r="X13" s="1048"/>
      <c r="Y13" s="1048"/>
      <c r="Z13" s="1048"/>
      <c r="AA13" s="1048"/>
      <c r="AB13" s="1048"/>
      <c r="AC13" s="1048"/>
      <c r="AD13" s="1048"/>
      <c r="AE13" s="1048"/>
      <c r="AF13" s="1048"/>
      <c r="AG13" s="1048"/>
      <c r="AH13" s="1048"/>
      <c r="AI13" s="1048"/>
      <c r="AJ13" s="1048"/>
      <c r="AK13" s="1048"/>
      <c r="AL13" s="1048"/>
      <c r="AM13" s="1048"/>
      <c r="AN13" s="1048"/>
      <c r="AO13" s="1048"/>
      <c r="AP13" s="1048"/>
      <c r="AQ13" s="1049"/>
      <c r="AR13" s="618"/>
      <c r="AS13" s="618"/>
      <c r="AT13" s="618"/>
      <c r="AU13" s="618"/>
      <c r="AV13" s="618"/>
      <c r="AW13" s="618"/>
      <c r="AX13" s="619"/>
      <c r="AY13" s="620" t="s">
        <v>680</v>
      </c>
      <c r="AZ13" s="621" t="s">
        <v>56</v>
      </c>
      <c r="BA13" s="622"/>
      <c r="BB13" s="623">
        <v>262.81700000000001</v>
      </c>
      <c r="BC13" s="624">
        <v>0</v>
      </c>
      <c r="BD13" s="624"/>
      <c r="BE13" s="624"/>
      <c r="BF13" s="624"/>
      <c r="BG13" s="624"/>
      <c r="BH13" s="624"/>
      <c r="BI13" s="624">
        <f>16.231+14.766+16.198+13.203+11.485+24.481</f>
        <v>96.364000000000004</v>
      </c>
      <c r="BJ13" s="469">
        <f t="shared" si="0"/>
        <v>166.453</v>
      </c>
      <c r="BN13" s="470"/>
    </row>
    <row r="14" spans="1:66" ht="11.25" customHeight="1" x14ac:dyDescent="0.2">
      <c r="BF14" s="134"/>
      <c r="BG14" s="134"/>
      <c r="BH14" s="134"/>
      <c r="BI14" s="134"/>
    </row>
    <row r="15" spans="1:66" ht="15" x14ac:dyDescent="0.2">
      <c r="BA15" s="471" t="s">
        <v>249</v>
      </c>
      <c r="BB15" s="472">
        <f>SUM(BB4:BB14)</f>
        <v>1761.8789999999999</v>
      </c>
      <c r="BC15" s="472">
        <f t="shared" ref="BC15:BE15" si="2">SUM(BC4:BC14)</f>
        <v>453.06700000000001</v>
      </c>
      <c r="BD15" s="472">
        <f t="shared" si="2"/>
        <v>202.73</v>
      </c>
      <c r="BE15" s="472">
        <f t="shared" si="2"/>
        <v>184.38800000000001</v>
      </c>
      <c r="BF15" s="472">
        <f t="shared" ref="BF15:BI15" si="3">SUM(BF4:BF14)</f>
        <v>175.905</v>
      </c>
      <c r="BG15" s="472">
        <f t="shared" ref="BG15:BH15" si="4">SUM(BG4:BG14)</f>
        <v>198.86</v>
      </c>
      <c r="BH15" s="472">
        <f t="shared" si="4"/>
        <v>204.11600000000001</v>
      </c>
      <c r="BI15" s="472">
        <f t="shared" si="3"/>
        <v>176.36</v>
      </c>
      <c r="BJ15" s="472">
        <f>SUM(BJ4:BJ14)</f>
        <v>166.453</v>
      </c>
    </row>
    <row r="16" spans="1:66" ht="13.5" thickBot="1" x14ac:dyDescent="0.25"/>
    <row r="17" spans="1:66" ht="30.75" customHeight="1" thickBot="1" x14ac:dyDescent="0.3">
      <c r="A17" s="616" t="s">
        <v>537</v>
      </c>
      <c r="B17" s="1044" t="s">
        <v>535</v>
      </c>
      <c r="C17" s="1045"/>
      <c r="D17" s="1045"/>
      <c r="E17" s="1045"/>
      <c r="F17" s="1045"/>
      <c r="G17" s="1045"/>
      <c r="H17" s="1045"/>
      <c r="I17" s="1045"/>
      <c r="J17" s="1045"/>
      <c r="K17" s="1045"/>
      <c r="L17" s="1045"/>
      <c r="M17" s="1045"/>
      <c r="N17" s="1045"/>
      <c r="O17" s="1045"/>
      <c r="P17" s="1045"/>
      <c r="Q17" s="1045"/>
      <c r="R17" s="1045"/>
      <c r="S17" s="1045"/>
      <c r="T17" s="1045"/>
      <c r="U17" s="1045"/>
      <c r="V17" s="1045"/>
      <c r="W17" s="1045"/>
      <c r="X17" s="1045"/>
      <c r="Y17" s="1045"/>
      <c r="Z17" s="1045"/>
      <c r="AA17" s="1045"/>
      <c r="AB17" s="1045"/>
      <c r="AC17" s="1045"/>
      <c r="AD17" s="1045"/>
      <c r="AE17" s="1045"/>
      <c r="AF17" s="1045"/>
      <c r="AG17" s="1045"/>
      <c r="AH17" s="1045"/>
      <c r="AI17" s="1045"/>
      <c r="AJ17" s="1045"/>
      <c r="AK17" s="1045"/>
      <c r="AL17" s="1045"/>
      <c r="AM17" s="1045"/>
      <c r="AN17" s="1045"/>
      <c r="AO17" s="1045"/>
      <c r="AP17" s="1045"/>
      <c r="AQ17" s="1046"/>
      <c r="AR17" s="601"/>
      <c r="AS17" s="601"/>
      <c r="AT17" s="601"/>
      <c r="AU17" s="601"/>
      <c r="AV17" s="601"/>
      <c r="AW17" s="601"/>
      <c r="AX17" s="602"/>
      <c r="AY17" s="603"/>
      <c r="AZ17" s="604" t="s">
        <v>56</v>
      </c>
      <c r="BA17" s="605"/>
      <c r="BB17" s="606">
        <v>0.34899999999999998</v>
      </c>
      <c r="BC17" s="607"/>
      <c r="BD17" s="607"/>
      <c r="BE17" s="607"/>
      <c r="BF17" s="607"/>
      <c r="BG17" s="607">
        <f>(10.36+32.59+2.42+78.6+63.26+35.77)/1000</f>
        <v>0.223</v>
      </c>
      <c r="BH17" s="607">
        <f>(5.846+18.41+1.364+44.4+35.74+20.23)/1000</f>
        <v>0.126</v>
      </c>
      <c r="BI17" s="607"/>
      <c r="BJ17" s="608">
        <f>BB17-BG17-BH17</f>
        <v>0</v>
      </c>
      <c r="BN17" s="470"/>
    </row>
    <row r="18" spans="1:66" ht="30.75" customHeight="1" thickBot="1" x14ac:dyDescent="0.3">
      <c r="A18" s="616" t="s">
        <v>677</v>
      </c>
      <c r="B18" s="1044" t="s">
        <v>535</v>
      </c>
      <c r="C18" s="1045"/>
      <c r="D18" s="1045"/>
      <c r="E18" s="1045"/>
      <c r="F18" s="1045"/>
      <c r="G18" s="1045"/>
      <c r="H18" s="1045"/>
      <c r="I18" s="1045"/>
      <c r="J18" s="1045"/>
      <c r="K18" s="1045"/>
      <c r="L18" s="1045"/>
      <c r="M18" s="1045"/>
      <c r="N18" s="1045"/>
      <c r="O18" s="1045"/>
      <c r="P18" s="1045"/>
      <c r="Q18" s="1045"/>
      <c r="R18" s="1045"/>
      <c r="S18" s="1045"/>
      <c r="T18" s="1045"/>
      <c r="U18" s="1045"/>
      <c r="V18" s="1045"/>
      <c r="W18" s="1045"/>
      <c r="X18" s="1045"/>
      <c r="Y18" s="1045"/>
      <c r="Z18" s="1045"/>
      <c r="AA18" s="1045"/>
      <c r="AB18" s="1045"/>
      <c r="AC18" s="1045"/>
      <c r="AD18" s="1045"/>
      <c r="AE18" s="1045"/>
      <c r="AF18" s="1045"/>
      <c r="AG18" s="1045"/>
      <c r="AH18" s="1045"/>
      <c r="AI18" s="1045"/>
      <c r="AJ18" s="1045"/>
      <c r="AK18" s="1045"/>
      <c r="AL18" s="1045"/>
      <c r="AM18" s="1045"/>
      <c r="AN18" s="1045"/>
      <c r="AO18" s="1045"/>
      <c r="AP18" s="1045"/>
      <c r="AQ18" s="1046"/>
      <c r="AR18" s="601"/>
      <c r="AS18" s="601"/>
      <c r="AT18" s="601"/>
      <c r="AU18" s="601"/>
      <c r="AV18" s="601"/>
      <c r="AW18" s="601"/>
      <c r="AX18" s="602"/>
      <c r="AY18" s="603"/>
      <c r="AZ18" s="604" t="s">
        <v>56</v>
      </c>
      <c r="BA18" s="605"/>
      <c r="BB18" s="606">
        <f>0.072+0.072+0.035+0.036</f>
        <v>0.215</v>
      </c>
      <c r="BC18" s="607"/>
      <c r="BD18" s="607"/>
      <c r="BE18" s="607"/>
      <c r="BF18" s="607"/>
      <c r="BG18" s="607"/>
      <c r="BH18" s="607"/>
      <c r="BI18" s="607">
        <f>0.055+0.055+0.027+0.026</f>
        <v>0.16300000000000001</v>
      </c>
      <c r="BJ18" s="608">
        <f>BB18-BG18-BH18-BI18</f>
        <v>5.1999999999999998E-2</v>
      </c>
      <c r="BN18" s="470"/>
    </row>
    <row r="20" spans="1:66" ht="15" x14ac:dyDescent="0.2">
      <c r="BA20" s="471" t="s">
        <v>249</v>
      </c>
      <c r="BB20" s="472">
        <f>BB17</f>
        <v>0.34899999999999998</v>
      </c>
      <c r="BC20" s="472">
        <f t="shared" ref="BC20:BJ20" si="5">BC17</f>
        <v>0</v>
      </c>
      <c r="BD20" s="472">
        <f t="shared" si="5"/>
        <v>0</v>
      </c>
      <c r="BE20" s="472">
        <f t="shared" si="5"/>
        <v>0</v>
      </c>
      <c r="BF20" s="472">
        <f t="shared" si="5"/>
        <v>0</v>
      </c>
      <c r="BG20" s="472">
        <f t="shared" ref="BG20:BH20" si="6">BG17</f>
        <v>0.223</v>
      </c>
      <c r="BH20" s="472">
        <f t="shared" si="6"/>
        <v>0.126</v>
      </c>
      <c r="BI20" s="472">
        <f t="shared" si="5"/>
        <v>0</v>
      </c>
      <c r="BJ20" s="472">
        <f t="shared" si="5"/>
        <v>0</v>
      </c>
    </row>
    <row r="21" spans="1:66" x14ac:dyDescent="0.2">
      <c r="BK21" s="92">
        <v>7.1999999999999995E-2</v>
      </c>
      <c r="BL21" s="403">
        <v>0.75800000000000001</v>
      </c>
      <c r="BM21" s="403">
        <f>BK21*BL21</f>
        <v>5.5E-2</v>
      </c>
    </row>
    <row r="22" spans="1:66" x14ac:dyDescent="0.2">
      <c r="BK22" s="92">
        <v>7.1999999999999995E-2</v>
      </c>
      <c r="BL22" s="403">
        <f>BL21</f>
        <v>0.75800000000000001</v>
      </c>
      <c r="BM22" s="403">
        <f t="shared" ref="BM22:BM23" si="7">BK22*BL22</f>
        <v>5.5E-2</v>
      </c>
    </row>
    <row r="23" spans="1:66" x14ac:dyDescent="0.2">
      <c r="BK23" s="92">
        <v>3.5000000000000003E-2</v>
      </c>
      <c r="BL23" s="403">
        <f>BL21</f>
        <v>0.75800000000000001</v>
      </c>
      <c r="BM23" s="403">
        <f t="shared" si="7"/>
        <v>2.7E-2</v>
      </c>
    </row>
    <row r="24" spans="1:66" x14ac:dyDescent="0.2">
      <c r="BK24" s="244">
        <v>3.5999999999999997E-2</v>
      </c>
      <c r="BL24" s="403">
        <f>BL21</f>
        <v>0.75800000000000001</v>
      </c>
      <c r="BM24" s="835">
        <v>2.5999999999999999E-2</v>
      </c>
    </row>
    <row r="25" spans="1:66" x14ac:dyDescent="0.2">
      <c r="BK25" s="92">
        <f>BK21+BK22+BK23+BK24</f>
        <v>0.215</v>
      </c>
      <c r="BM25" s="403">
        <f>BM21+BM22+BM23+BM24</f>
        <v>0.16300000000000001</v>
      </c>
    </row>
  </sheetData>
  <mergeCells count="14">
    <mergeCell ref="B7:AQ7"/>
    <mergeCell ref="B10:AQ10"/>
    <mergeCell ref="B11:AQ11"/>
    <mergeCell ref="B2:BB2"/>
    <mergeCell ref="B3:AX3"/>
    <mergeCell ref="B4:AQ4"/>
    <mergeCell ref="B5:AQ5"/>
    <mergeCell ref="B6:AQ6"/>
    <mergeCell ref="B18:AQ18"/>
    <mergeCell ref="B12:AQ12"/>
    <mergeCell ref="B17:AQ17"/>
    <mergeCell ref="B8:AQ8"/>
    <mergeCell ref="B9:AQ9"/>
    <mergeCell ref="B13:AQ13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C360-095E-483C-AE73-3BE300CC00A6}">
  <dimension ref="A1:C15"/>
  <sheetViews>
    <sheetView workbookViewId="0">
      <selection activeCell="C29" sqref="C29"/>
    </sheetView>
  </sheetViews>
  <sheetFormatPr defaultRowHeight="15" x14ac:dyDescent="0.25"/>
  <cols>
    <col min="1" max="1" width="22.85546875" customWidth="1"/>
    <col min="2" max="2" width="17.85546875" style="572" customWidth="1"/>
  </cols>
  <sheetData>
    <row r="1" spans="1:3" x14ac:dyDescent="0.25">
      <c r="A1" s="51" t="s">
        <v>517</v>
      </c>
      <c r="B1" s="572">
        <v>5067912</v>
      </c>
    </row>
    <row r="2" spans="1:3" x14ac:dyDescent="0.25">
      <c r="A2" s="51" t="s">
        <v>518</v>
      </c>
      <c r="B2" s="572">
        <v>207820149</v>
      </c>
    </row>
    <row r="3" spans="1:3" x14ac:dyDescent="0.25">
      <c r="A3" s="573" t="s">
        <v>527</v>
      </c>
      <c r="B3" s="574">
        <f>(B1+B2)*0.9</f>
        <v>191599254.90000001</v>
      </c>
    </row>
    <row r="4" spans="1:3" x14ac:dyDescent="0.25">
      <c r="A4" s="51"/>
    </row>
    <row r="5" spans="1:3" x14ac:dyDescent="0.25">
      <c r="A5" s="51" t="s">
        <v>519</v>
      </c>
      <c r="B5" s="572">
        <v>20000000</v>
      </c>
    </row>
    <row r="6" spans="1:3" x14ac:dyDescent="0.25">
      <c r="A6" s="51" t="s">
        <v>520</v>
      </c>
      <c r="B6" s="572">
        <v>37495306</v>
      </c>
    </row>
    <row r="7" spans="1:3" x14ac:dyDescent="0.25">
      <c r="A7" s="51" t="s">
        <v>521</v>
      </c>
      <c r="B7" s="572">
        <v>3040747</v>
      </c>
    </row>
    <row r="8" spans="1:3" x14ac:dyDescent="0.25">
      <c r="A8" s="51" t="s">
        <v>522</v>
      </c>
      <c r="B8" s="572">
        <v>5544296</v>
      </c>
    </row>
    <row r="9" spans="1:3" x14ac:dyDescent="0.25">
      <c r="A9" s="51" t="s">
        <v>523</v>
      </c>
      <c r="B9" s="572">
        <v>7338248</v>
      </c>
    </row>
    <row r="10" spans="1:3" x14ac:dyDescent="0.25">
      <c r="A10" s="51" t="s">
        <v>524</v>
      </c>
      <c r="B10" s="572">
        <v>5705262</v>
      </c>
    </row>
    <row r="11" spans="1:3" x14ac:dyDescent="0.25">
      <c r="A11" s="51" t="s">
        <v>525</v>
      </c>
      <c r="B11" s="572">
        <v>12130172</v>
      </c>
    </row>
    <row r="12" spans="1:3" x14ac:dyDescent="0.25">
      <c r="A12" s="51" t="s">
        <v>526</v>
      </c>
      <c r="B12" s="572">
        <v>11113530</v>
      </c>
    </row>
    <row r="13" spans="1:3" x14ac:dyDescent="0.25">
      <c r="A13" s="573" t="s">
        <v>528</v>
      </c>
      <c r="B13" s="574">
        <f>SUM(B5:B12)</f>
        <v>102367561</v>
      </c>
    </row>
    <row r="14" spans="1:3" ht="15.75" thickBot="1" x14ac:dyDescent="0.3"/>
    <row r="15" spans="1:3" ht="15.75" thickBot="1" x14ac:dyDescent="0.3">
      <c r="A15" s="575" t="s">
        <v>529</v>
      </c>
      <c r="B15" s="576">
        <f>B3-B13</f>
        <v>89231693.900000006</v>
      </c>
      <c r="C15" s="577" t="s">
        <v>530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1064"/>
      <c r="AX2" s="1064"/>
      <c r="AY2" s="1064"/>
      <c r="AZ2" s="1064"/>
      <c r="BA2" s="1064"/>
      <c r="BB2" s="1064"/>
      <c r="BC2" s="1064"/>
      <c r="BD2" s="1064"/>
      <c r="BE2" s="1064"/>
      <c r="BF2" s="1064"/>
      <c r="BG2" s="1064"/>
      <c r="BH2" s="1064"/>
      <c r="BI2" s="1064"/>
      <c r="BJ2" s="1064"/>
      <c r="BK2" s="1064"/>
      <c r="BL2" s="1064"/>
      <c r="BM2" s="1064"/>
      <c r="BN2" s="1064"/>
      <c r="BO2" s="1064"/>
      <c r="BP2" s="1064"/>
      <c r="BQ2" s="1064"/>
      <c r="BR2" s="1064"/>
      <c r="BS2" s="1064"/>
      <c r="BT2" s="1064"/>
      <c r="BU2" s="1064"/>
      <c r="BV2" s="1064"/>
      <c r="BW2" s="1064"/>
      <c r="BX2" s="1064"/>
      <c r="BY2" s="1064"/>
      <c r="BZ2" s="1064"/>
      <c r="CA2" s="1064"/>
      <c r="CB2" s="1064"/>
      <c r="CC2" s="1064"/>
      <c r="CD2" s="1064"/>
      <c r="CE2" s="1064"/>
      <c r="CF2" s="1064"/>
      <c r="CG2" s="1064"/>
      <c r="CH2" s="1064"/>
      <c r="CI2" s="1064"/>
      <c r="CJ2" s="1064"/>
      <c r="CK2" s="1064"/>
      <c r="CL2" s="1064"/>
      <c r="CM2" s="1064"/>
      <c r="CN2" s="1064"/>
      <c r="CO2" s="1064"/>
      <c r="CP2" s="1064"/>
      <c r="CQ2" s="1064"/>
      <c r="CR2" s="1064"/>
      <c r="CS2" s="1064"/>
      <c r="CT2" s="1064"/>
      <c r="CU2" s="1064"/>
      <c r="CV2" s="1064"/>
      <c r="CW2" s="1064"/>
      <c r="CX2" s="1064"/>
      <c r="CY2" s="1064"/>
      <c r="CZ2" s="1064"/>
      <c r="DA2" s="1064"/>
      <c r="DB2" s="1064"/>
      <c r="DC2" s="1064"/>
      <c r="DD2" s="1064"/>
      <c r="DE2" s="1064"/>
      <c r="DF2" s="1064"/>
      <c r="DG2" s="1064"/>
      <c r="DH2" s="1064"/>
      <c r="DI2" s="1064"/>
      <c r="DJ2" s="1064"/>
      <c r="DK2" s="1064"/>
      <c r="DL2" s="1064"/>
      <c r="DM2" s="1064"/>
      <c r="DN2" s="1064"/>
      <c r="DO2" s="1064"/>
      <c r="DP2" s="1064"/>
      <c r="DQ2" s="1064"/>
      <c r="DR2" s="1064"/>
    </row>
    <row r="3" spans="1:122" ht="31.9" customHeight="1" x14ac:dyDescent="0.2">
      <c r="A3" s="92" t="s">
        <v>105</v>
      </c>
      <c r="J3" s="1066" t="s">
        <v>106</v>
      </c>
      <c r="K3" s="1065"/>
      <c r="L3" s="1065"/>
      <c r="M3" s="1065"/>
      <c r="N3" s="1065"/>
      <c r="O3" s="1065"/>
      <c r="P3" s="1065"/>
      <c r="Q3" s="1065"/>
      <c r="R3" s="1065"/>
      <c r="S3" s="1065"/>
      <c r="T3" s="1065"/>
      <c r="U3" s="1065"/>
      <c r="V3" s="1065"/>
      <c r="W3" s="1065"/>
      <c r="X3" s="1065"/>
      <c r="Y3" s="1065"/>
      <c r="Z3" s="1065"/>
      <c r="AA3" s="1065"/>
      <c r="AB3" s="1065"/>
      <c r="AC3" s="1065"/>
      <c r="AD3" s="1065"/>
      <c r="AE3" s="1065"/>
      <c r="AF3" s="1065"/>
      <c r="AG3" s="1065"/>
      <c r="AH3" s="1065"/>
      <c r="AI3" s="1065"/>
      <c r="AJ3" s="1065"/>
      <c r="AK3" s="1065"/>
      <c r="AL3" s="1065"/>
      <c r="AM3" s="1065"/>
      <c r="AN3" s="1065"/>
      <c r="AO3" s="1065"/>
      <c r="AP3" s="1065"/>
      <c r="AQ3" s="1065"/>
      <c r="AR3" s="1065"/>
      <c r="AS3" s="1065"/>
      <c r="AT3" s="1065"/>
      <c r="AU3" s="1065"/>
      <c r="AV3" s="1065"/>
      <c r="AW3" s="1065"/>
      <c r="AX3" s="1065"/>
      <c r="AY3" s="1065"/>
      <c r="AZ3" s="1065"/>
      <c r="BA3" s="1065"/>
      <c r="BB3" s="1065"/>
      <c r="BC3" s="1065"/>
      <c r="BD3" s="1065"/>
      <c r="BE3" s="1065"/>
      <c r="BF3" s="1065"/>
      <c r="BG3" s="1065"/>
      <c r="BH3" s="1065"/>
      <c r="BI3" s="1065"/>
      <c r="BJ3" s="1065"/>
      <c r="BK3" s="1065"/>
      <c r="BL3" s="1065"/>
      <c r="BM3" s="1065"/>
      <c r="BN3" s="1065"/>
      <c r="BO3" s="1065"/>
      <c r="BP3" s="1065"/>
      <c r="BQ3" s="1065"/>
      <c r="BR3" s="1065"/>
      <c r="BS3" s="1065"/>
      <c r="BT3" s="1065"/>
      <c r="BU3" s="1065"/>
      <c r="BV3" s="1065"/>
      <c r="BW3" s="1065"/>
      <c r="BX3" s="1065"/>
      <c r="BY3" s="1065"/>
      <c r="BZ3" s="1065"/>
      <c r="CA3" s="1065"/>
      <c r="CB3" s="1065"/>
      <c r="CC3" s="1065"/>
      <c r="CD3" s="1065"/>
      <c r="CE3" s="1065"/>
      <c r="CF3" s="1065"/>
      <c r="CG3" s="1065"/>
      <c r="CH3" s="1065"/>
      <c r="CI3" s="1065"/>
    </row>
    <row r="4" spans="1:122" ht="15" customHeight="1" x14ac:dyDescent="0.2">
      <c r="A4" s="92" t="s">
        <v>299</v>
      </c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</row>
    <row r="5" spans="1:122" ht="15" customHeight="1" x14ac:dyDescent="0.2"/>
    <row r="6" spans="1:122" ht="30" customHeight="1" x14ac:dyDescent="0.2">
      <c r="A6" s="92" t="s">
        <v>108</v>
      </c>
      <c r="L6" s="245"/>
      <c r="M6" s="1066" t="s">
        <v>300</v>
      </c>
      <c r="N6" s="1066"/>
      <c r="O6" s="1066"/>
      <c r="P6" s="1066"/>
      <c r="Q6" s="1066"/>
      <c r="R6" s="1066"/>
      <c r="S6" s="1066"/>
      <c r="T6" s="1066"/>
      <c r="U6" s="1066"/>
      <c r="V6" s="1066"/>
      <c r="W6" s="1066"/>
      <c r="X6" s="1066"/>
      <c r="Y6" s="1066"/>
      <c r="Z6" s="1066"/>
      <c r="AA6" s="1066"/>
      <c r="AB6" s="1066"/>
      <c r="AC6" s="1066"/>
      <c r="AD6" s="1066"/>
      <c r="AE6" s="1066"/>
      <c r="AF6" s="1066"/>
      <c r="AG6" s="1066"/>
      <c r="AH6" s="1066"/>
      <c r="AI6" s="1066"/>
      <c r="AJ6" s="1066"/>
      <c r="AK6" s="1066"/>
      <c r="AL6" s="1066"/>
      <c r="AM6" s="1066"/>
      <c r="AN6" s="1066"/>
      <c r="AO6" s="1066"/>
      <c r="AP6" s="1066"/>
      <c r="AQ6" s="1066"/>
      <c r="AR6" s="1066"/>
      <c r="AS6" s="1066"/>
      <c r="AT6" s="1066"/>
      <c r="AU6" s="1066"/>
      <c r="AV6" s="1066"/>
      <c r="AW6" s="1066"/>
      <c r="AX6" s="1066"/>
      <c r="AY6" s="1066"/>
      <c r="AZ6" s="1066"/>
      <c r="BA6" s="1066"/>
      <c r="BB6" s="1066"/>
      <c r="BC6" s="1066"/>
      <c r="BD6" s="1066"/>
      <c r="BE6" s="1066"/>
      <c r="BF6" s="1066"/>
      <c r="BG6" s="1066"/>
      <c r="BH6" s="1066"/>
      <c r="BI6" s="1066"/>
      <c r="BJ6" s="1066"/>
      <c r="BK6" s="1066"/>
      <c r="BL6" s="1066"/>
      <c r="BM6" s="1066"/>
      <c r="BN6" s="1066"/>
      <c r="BO6" s="1066"/>
      <c r="BP6" s="1066"/>
      <c r="BQ6" s="1066"/>
      <c r="BR6" s="1066"/>
      <c r="BS6" s="1066"/>
      <c r="BT6" s="1066"/>
      <c r="BU6" s="1066"/>
      <c r="BV6" s="1066"/>
      <c r="BW6" s="1066"/>
      <c r="BX6" s="1066"/>
    </row>
    <row r="7" spans="1:122" ht="21.75" customHeight="1" x14ac:dyDescent="0.2">
      <c r="A7" s="92" t="s">
        <v>301</v>
      </c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1067" t="s">
        <v>302</v>
      </c>
      <c r="B16" s="1067"/>
      <c r="C16" s="1067"/>
      <c r="D16" s="1067"/>
      <c r="E16" s="1067"/>
      <c r="F16" s="1067"/>
      <c r="G16" s="1067"/>
      <c r="H16" s="1067"/>
      <c r="I16" s="1067"/>
      <c r="J16" s="1067"/>
      <c r="K16" s="1067"/>
      <c r="L16" s="1067"/>
      <c r="M16" s="1067"/>
      <c r="N16" s="1067"/>
      <c r="O16" s="1067"/>
      <c r="P16" s="1067"/>
      <c r="Q16" s="1067"/>
      <c r="R16" s="1067"/>
      <c r="S16" s="1067"/>
      <c r="T16" s="1067"/>
      <c r="U16" s="1067"/>
      <c r="V16" s="1067"/>
      <c r="W16" s="1067"/>
      <c r="X16" s="1067"/>
      <c r="Y16" s="1067"/>
      <c r="Z16" s="1067"/>
      <c r="AA16" s="1067"/>
      <c r="AB16" s="1067"/>
      <c r="AC16" s="1067"/>
      <c r="AD16" s="1067"/>
      <c r="AE16" s="1067"/>
      <c r="AF16" s="1067"/>
      <c r="AG16" s="1067"/>
      <c r="AH16" s="1067"/>
      <c r="AI16" s="1067"/>
      <c r="AJ16" s="1067"/>
      <c r="AK16" s="1067"/>
      <c r="AL16" s="1067"/>
      <c r="AM16" s="1067"/>
      <c r="AN16" s="1067"/>
      <c r="AO16" s="1067"/>
      <c r="AP16" s="1067"/>
      <c r="AQ16" s="1067"/>
      <c r="AR16" s="1067"/>
      <c r="AS16" s="1067"/>
      <c r="AT16" s="1067"/>
      <c r="AU16" s="1067"/>
      <c r="AV16" s="1067"/>
      <c r="AW16" s="1067"/>
      <c r="AX16" s="1067"/>
      <c r="AY16" s="1067"/>
      <c r="AZ16" s="1067"/>
      <c r="BA16" s="1067"/>
      <c r="BB16" s="1067"/>
      <c r="BC16" s="1067"/>
      <c r="BD16" s="1067"/>
      <c r="BE16" s="1067"/>
      <c r="BF16" s="1067"/>
      <c r="BG16" s="1067"/>
      <c r="BH16" s="1067"/>
      <c r="BI16" s="1067"/>
      <c r="BJ16" s="1067"/>
      <c r="BK16" s="1067"/>
      <c r="BL16" s="1067"/>
      <c r="BM16" s="1067"/>
      <c r="BN16" s="1067"/>
      <c r="BO16" s="1067"/>
      <c r="BP16" s="1067"/>
      <c r="BQ16" s="1067"/>
      <c r="BR16" s="1067"/>
      <c r="BS16" s="1067"/>
      <c r="BT16" s="1067"/>
      <c r="BU16" s="1067"/>
      <c r="BV16" s="1067"/>
      <c r="BW16" s="1067"/>
      <c r="BX16" s="1067"/>
      <c r="BY16" s="1067"/>
      <c r="BZ16" s="1067"/>
      <c r="CA16" s="1067"/>
      <c r="CB16" s="1067"/>
      <c r="CC16" s="1067"/>
      <c r="CD16" s="1067"/>
      <c r="CE16" s="1067"/>
      <c r="CF16" s="1067"/>
      <c r="CG16" s="1067"/>
      <c r="CH16" s="1067"/>
      <c r="CI16" s="1067"/>
      <c r="CJ16" s="1067"/>
      <c r="CK16" s="1067"/>
      <c r="CL16" s="1067"/>
      <c r="CM16" s="1067"/>
      <c r="CN16" s="1067"/>
      <c r="CO16" s="1067"/>
      <c r="CP16" s="1067"/>
      <c r="CQ16" s="1067"/>
      <c r="CR16" s="1067"/>
      <c r="CS16" s="1067"/>
      <c r="CT16" s="1067"/>
      <c r="CU16" s="1067"/>
      <c r="CV16" s="1067"/>
      <c r="CW16" s="1067"/>
      <c r="CX16" s="1067"/>
      <c r="CY16" s="1067"/>
      <c r="CZ16" s="1067"/>
      <c r="DA16" s="1067"/>
      <c r="DB16" s="1067"/>
      <c r="DC16" s="1067"/>
      <c r="DD16" s="1067"/>
      <c r="DE16" s="1067"/>
      <c r="DF16" s="1067"/>
      <c r="DG16" s="1067"/>
      <c r="DH16" s="1067"/>
      <c r="DI16" s="1067"/>
      <c r="DJ16" s="1067"/>
      <c r="DK16" s="1067"/>
      <c r="DL16" s="1067"/>
      <c r="DM16" s="1067"/>
      <c r="DN16" s="1067"/>
      <c r="DO16" s="1067"/>
      <c r="DP16" s="1067"/>
      <c r="DQ16" s="1067"/>
      <c r="DR16" s="1067"/>
    </row>
    <row r="17" spans="1:122" ht="16.5" x14ac:dyDescent="0.25">
      <c r="A17" s="1068" t="s">
        <v>303</v>
      </c>
      <c r="B17" s="1068"/>
      <c r="C17" s="1068"/>
      <c r="D17" s="1068"/>
      <c r="E17" s="1068"/>
      <c r="F17" s="1068"/>
      <c r="G17" s="1068"/>
      <c r="H17" s="1068"/>
      <c r="I17" s="1068"/>
      <c r="J17" s="1068"/>
      <c r="K17" s="1068"/>
      <c r="L17" s="1068"/>
      <c r="M17" s="1068"/>
      <c r="N17" s="1068"/>
      <c r="O17" s="1068"/>
      <c r="P17" s="1068"/>
      <c r="Q17" s="1068"/>
      <c r="R17" s="1068"/>
      <c r="S17" s="1068"/>
      <c r="T17" s="1068"/>
      <c r="U17" s="1068"/>
      <c r="V17" s="1068"/>
      <c r="W17" s="1068"/>
      <c r="X17" s="1068"/>
      <c r="Y17" s="1068"/>
      <c r="Z17" s="1068"/>
      <c r="AA17" s="1068"/>
      <c r="AB17" s="1068"/>
      <c r="AC17" s="1068"/>
      <c r="AD17" s="1068"/>
      <c r="AE17" s="1068"/>
      <c r="AF17" s="1068"/>
      <c r="AG17" s="1068"/>
      <c r="AH17" s="1068"/>
      <c r="AI17" s="1068"/>
      <c r="AJ17" s="1068"/>
      <c r="AK17" s="1068"/>
      <c r="AL17" s="1068"/>
      <c r="AM17" s="1068"/>
      <c r="AN17" s="1068"/>
      <c r="AO17" s="1068"/>
      <c r="AP17" s="1068"/>
      <c r="AQ17" s="1068"/>
      <c r="AR17" s="1068"/>
      <c r="AS17" s="1068"/>
      <c r="AT17" s="1068"/>
      <c r="AU17" s="1068"/>
      <c r="AV17" s="1068"/>
      <c r="AW17" s="1068"/>
      <c r="AX17" s="1068"/>
      <c r="AY17" s="1068"/>
      <c r="AZ17" s="1068"/>
      <c r="BA17" s="1068"/>
      <c r="BB17" s="1068"/>
      <c r="BC17" s="1068"/>
      <c r="BD17" s="1068"/>
      <c r="BE17" s="1068"/>
      <c r="BF17" s="1068"/>
      <c r="BG17" s="1068"/>
      <c r="BH17" s="1068"/>
      <c r="BI17" s="1068"/>
      <c r="BJ17" s="1068"/>
      <c r="BK17" s="1068"/>
      <c r="BL17" s="1068"/>
      <c r="BM17" s="1068"/>
      <c r="BN17" s="1068"/>
      <c r="BO17" s="1068"/>
      <c r="BP17" s="1068"/>
      <c r="BQ17" s="1068"/>
      <c r="BR17" s="1068"/>
      <c r="BS17" s="1068"/>
      <c r="BT17" s="1068"/>
      <c r="BU17" s="1068"/>
      <c r="BV17" s="1068"/>
      <c r="BW17" s="1068"/>
      <c r="BX17" s="1068"/>
      <c r="BY17" s="1068"/>
      <c r="BZ17" s="1068"/>
      <c r="CA17" s="1068"/>
      <c r="CB17" s="1068"/>
      <c r="CC17" s="1068"/>
      <c r="CD17" s="1068"/>
      <c r="CE17" s="1068"/>
      <c r="CF17" s="1068"/>
      <c r="CG17" s="1068"/>
      <c r="CH17" s="1068"/>
      <c r="CI17" s="1068"/>
      <c r="CJ17" s="1068"/>
      <c r="CK17" s="1068"/>
      <c r="CL17" s="1068"/>
      <c r="CM17" s="1068"/>
      <c r="CN17" s="1068"/>
      <c r="CO17" s="1068"/>
      <c r="CP17" s="1068"/>
      <c r="CQ17" s="1068"/>
      <c r="CR17" s="1068"/>
      <c r="CS17" s="1068"/>
      <c r="CT17" s="1068"/>
      <c r="CU17" s="1068"/>
      <c r="CV17" s="1068"/>
      <c r="CW17" s="1068"/>
      <c r="CX17" s="1068"/>
      <c r="CY17" s="1068"/>
      <c r="CZ17" s="1068"/>
      <c r="DA17" s="1068"/>
      <c r="DB17" s="1068"/>
      <c r="DC17" s="1068"/>
      <c r="DD17" s="1068"/>
      <c r="DE17" s="1068"/>
      <c r="DF17" s="1068"/>
      <c r="DG17" s="1068"/>
      <c r="DH17" s="1068"/>
      <c r="DI17" s="1068"/>
      <c r="DJ17" s="1068"/>
      <c r="DK17" s="1068"/>
      <c r="DL17" s="1068"/>
      <c r="DM17" s="1068"/>
      <c r="DN17" s="1068"/>
      <c r="DO17" s="1068"/>
      <c r="DP17" s="1068"/>
      <c r="DQ17" s="1068"/>
      <c r="DR17" s="1068"/>
    </row>
    <row r="18" spans="1:122" ht="16.5" x14ac:dyDescent="0.25">
      <c r="A18" s="246"/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7"/>
      <c r="Q18" s="247"/>
      <c r="R18" s="247"/>
      <c r="S18" s="247"/>
      <c r="T18" s="246"/>
      <c r="U18" s="1069" t="s">
        <v>462</v>
      </c>
      <c r="V18" s="1069"/>
      <c r="W18" s="1069"/>
      <c r="X18" s="1069"/>
      <c r="Y18" s="1069"/>
      <c r="Z18" s="1069"/>
      <c r="AA18" s="1069"/>
      <c r="AB18" s="1069"/>
      <c r="AC18" s="1069"/>
      <c r="AD18" s="1069"/>
      <c r="AE18" s="1069"/>
      <c r="AF18" s="1069"/>
      <c r="AG18" s="1069"/>
      <c r="AH18" s="1069"/>
      <c r="AI18" s="1069"/>
      <c r="AJ18" s="1069"/>
      <c r="AK18" s="1069"/>
      <c r="AL18" s="1069"/>
      <c r="AM18" s="1069"/>
      <c r="AN18" s="1069"/>
      <c r="AO18" s="1069"/>
      <c r="AP18" s="1069"/>
      <c r="AQ18" s="1069"/>
      <c r="AR18" s="1069"/>
      <c r="AS18" s="1069"/>
      <c r="AT18" s="1069"/>
      <c r="AU18" s="1069"/>
      <c r="AV18" s="1069"/>
      <c r="AW18" s="1069"/>
      <c r="AX18" s="1069"/>
      <c r="AY18" s="1069"/>
      <c r="AZ18" s="1069"/>
      <c r="BA18" s="1069"/>
      <c r="BB18" s="1069"/>
      <c r="BC18" s="1069"/>
      <c r="BD18" s="1069"/>
      <c r="BE18" s="1069"/>
      <c r="BF18" s="1069"/>
      <c r="BG18" s="1069"/>
      <c r="BH18" s="1069"/>
      <c r="BI18" s="1069"/>
      <c r="BJ18" s="1069"/>
      <c r="BK18" s="1069"/>
      <c r="BL18" s="1069"/>
      <c r="BM18" s="1069"/>
      <c r="BN18" s="1069"/>
      <c r="BO18" s="1069"/>
      <c r="BP18" s="1069"/>
      <c r="BQ18" s="1069"/>
      <c r="BR18" s="1069"/>
      <c r="BS18" s="1069"/>
      <c r="BT18" s="1069"/>
      <c r="BU18" s="1069"/>
      <c r="BV18" s="1069"/>
      <c r="BW18" s="1069"/>
      <c r="BX18" s="1069"/>
      <c r="BY18" s="1069"/>
      <c r="BZ18" s="1069"/>
      <c r="CA18" s="1069"/>
      <c r="CB18" s="1069"/>
      <c r="CC18" s="1069"/>
      <c r="CD18" s="1069"/>
      <c r="CE18" s="1069"/>
      <c r="CF18" s="1069"/>
      <c r="CG18" s="1069"/>
      <c r="CH18" s="1069"/>
      <c r="CI18" s="1069"/>
      <c r="CJ18" s="1069"/>
      <c r="CK18" s="1069"/>
      <c r="CL18" s="1069"/>
      <c r="CM18" s="1069"/>
      <c r="CN18" s="1069"/>
      <c r="CO18" s="246"/>
      <c r="CP18" s="246"/>
      <c r="CQ18" s="246"/>
      <c r="CR18" s="246"/>
      <c r="CS18" s="246"/>
      <c r="CT18" s="246"/>
      <c r="CU18" s="246"/>
      <c r="CV18" s="246"/>
      <c r="CW18" s="246"/>
      <c r="CX18" s="246"/>
      <c r="CY18" s="246"/>
      <c r="CZ18" s="246"/>
      <c r="DA18" s="246"/>
      <c r="DB18" s="246"/>
      <c r="DC18" s="246"/>
      <c r="DD18" s="246"/>
    </row>
    <row r="19" spans="1:122" ht="16.5" x14ac:dyDescent="0.25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1063" t="s">
        <v>304</v>
      </c>
      <c r="V19" s="1063"/>
      <c r="W19" s="1063"/>
      <c r="X19" s="1063"/>
      <c r="Y19" s="1063"/>
      <c r="Z19" s="1063"/>
      <c r="AA19" s="1063"/>
      <c r="AB19" s="1063"/>
      <c r="AC19" s="1063"/>
      <c r="AD19" s="1063"/>
      <c r="AE19" s="1063"/>
      <c r="AF19" s="1063"/>
      <c r="AG19" s="1063"/>
      <c r="AH19" s="1063"/>
      <c r="AI19" s="1063"/>
      <c r="AJ19" s="1063"/>
      <c r="AK19" s="1063"/>
      <c r="AL19" s="1063"/>
      <c r="AM19" s="1063"/>
      <c r="AN19" s="1063"/>
      <c r="AO19" s="1063"/>
      <c r="AP19" s="1063"/>
      <c r="AQ19" s="1063"/>
      <c r="AR19" s="1063"/>
      <c r="AS19" s="1063"/>
      <c r="AT19" s="1063"/>
      <c r="AU19" s="1063"/>
      <c r="AV19" s="1063"/>
      <c r="AW19" s="1063"/>
      <c r="AX19" s="1063"/>
      <c r="AY19" s="1063"/>
      <c r="AZ19" s="1063"/>
      <c r="BA19" s="1063"/>
      <c r="BB19" s="1063"/>
      <c r="BC19" s="1063"/>
      <c r="BD19" s="1063"/>
      <c r="BE19" s="1063"/>
      <c r="BF19" s="1063"/>
      <c r="BG19" s="1063"/>
      <c r="BH19" s="1063"/>
      <c r="BI19" s="1063"/>
      <c r="BJ19" s="1063"/>
      <c r="BK19" s="1063"/>
      <c r="BL19" s="1063"/>
      <c r="BM19" s="1063"/>
      <c r="BN19" s="1063"/>
      <c r="BO19" s="1063"/>
      <c r="BP19" s="1063"/>
      <c r="BQ19" s="1063"/>
      <c r="BR19" s="1063"/>
      <c r="BS19" s="1063"/>
      <c r="BT19" s="1063"/>
      <c r="BU19" s="1063"/>
      <c r="BV19" s="1063"/>
      <c r="BW19" s="1063"/>
      <c r="BX19" s="1063"/>
      <c r="BY19" s="1063"/>
      <c r="BZ19" s="1063"/>
      <c r="CA19" s="1063"/>
      <c r="CB19" s="1063"/>
      <c r="CC19" s="1063"/>
      <c r="CD19" s="1063"/>
      <c r="CE19" s="1063"/>
      <c r="CF19" s="1063"/>
      <c r="CG19" s="1063"/>
      <c r="CH19" s="1063"/>
      <c r="CI19" s="1063"/>
      <c r="CJ19" s="1063"/>
      <c r="CK19" s="1063"/>
      <c r="CL19" s="1063"/>
      <c r="CM19" s="1063"/>
      <c r="CN19" s="1063"/>
      <c r="CO19" s="247"/>
      <c r="CP19" s="247"/>
      <c r="CQ19" s="247"/>
      <c r="CR19" s="247"/>
      <c r="CS19" s="247"/>
      <c r="CT19" s="247"/>
      <c r="CU19" s="247"/>
      <c r="CV19" s="247"/>
      <c r="CW19" s="247"/>
      <c r="CX19" s="247"/>
      <c r="CY19" s="247"/>
      <c r="CZ19" s="247"/>
      <c r="DA19" s="247"/>
      <c r="DB19" s="247"/>
      <c r="DC19" s="247"/>
      <c r="DD19" s="247"/>
    </row>
    <row r="21" spans="1:122" x14ac:dyDescent="0.2">
      <c r="U21" s="1064" t="s">
        <v>463</v>
      </c>
      <c r="V21" s="1064"/>
      <c r="W21" s="1064"/>
      <c r="X21" s="1064"/>
      <c r="Y21" s="1064"/>
      <c r="Z21" s="1064"/>
      <c r="AA21" s="1064"/>
      <c r="AB21" s="1064"/>
      <c r="AC21" s="1064"/>
      <c r="AD21" s="1064"/>
      <c r="AE21" s="1064"/>
      <c r="AF21" s="1064"/>
      <c r="AG21" s="1064"/>
      <c r="AH21" s="1064"/>
      <c r="AI21" s="1064"/>
      <c r="AJ21" s="1064"/>
      <c r="AK21" s="1064"/>
      <c r="AL21" s="1064"/>
      <c r="AM21" s="1064"/>
      <c r="AN21" s="1064"/>
      <c r="AO21" s="1064"/>
      <c r="AP21" s="1064"/>
      <c r="AQ21" s="1064"/>
      <c r="AR21" s="1064"/>
      <c r="AS21" s="1064"/>
      <c r="AT21" s="1064"/>
      <c r="AU21" s="1064"/>
      <c r="AV21" s="1064"/>
      <c r="AW21" s="1064"/>
      <c r="AX21" s="1064"/>
      <c r="AY21" s="1064"/>
      <c r="AZ21" s="1064"/>
      <c r="BA21" s="1064"/>
      <c r="BB21" s="1064"/>
      <c r="BC21" s="1064"/>
      <c r="BD21" s="1064"/>
      <c r="BE21" s="1064"/>
      <c r="BF21" s="1064"/>
      <c r="BG21" s="1064"/>
      <c r="BH21" s="1064"/>
      <c r="BI21" s="1064"/>
      <c r="BJ21" s="1064"/>
      <c r="BK21" s="1064"/>
      <c r="BL21" s="1064"/>
      <c r="BM21" s="1064"/>
      <c r="BN21" s="1064"/>
      <c r="BO21" s="1064"/>
      <c r="BP21" s="1064"/>
      <c r="BQ21" s="1064"/>
      <c r="BR21" s="1064"/>
      <c r="BS21" s="1064"/>
      <c r="BT21" s="1064"/>
      <c r="BU21" s="1064"/>
      <c r="BV21" s="1064"/>
      <c r="BW21" s="1064"/>
      <c r="BX21" s="1064"/>
      <c r="BY21" s="1064"/>
      <c r="BZ21" s="1064"/>
      <c r="CA21" s="1064"/>
      <c r="CB21" s="1064"/>
      <c r="CC21" s="1064"/>
      <c r="CD21" s="1064"/>
      <c r="CE21" s="1064"/>
      <c r="CF21" s="1064"/>
      <c r="CG21" s="1064"/>
      <c r="CH21" s="1064"/>
      <c r="CI21" s="1064"/>
      <c r="CJ21" s="1064"/>
      <c r="CK21" s="1064"/>
      <c r="CL21" s="1064"/>
      <c r="CM21" s="1064"/>
      <c r="CN21" s="1064"/>
    </row>
    <row r="22" spans="1:122" ht="15.75" x14ac:dyDescent="0.25">
      <c r="P22" s="248"/>
      <c r="Q22" s="248"/>
      <c r="R22" s="248"/>
      <c r="S22" s="248"/>
      <c r="U22" s="1065"/>
      <c r="V22" s="1065"/>
      <c r="W22" s="1065"/>
      <c r="X22" s="1065"/>
      <c r="Y22" s="1065"/>
      <c r="Z22" s="1065"/>
      <c r="AA22" s="1065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  <c r="AM22" s="1065"/>
      <c r="AN22" s="1065"/>
      <c r="AO22" s="1065"/>
      <c r="AP22" s="1065"/>
      <c r="AQ22" s="1065"/>
      <c r="AR22" s="1065"/>
      <c r="AS22" s="1065"/>
      <c r="AT22" s="1065"/>
      <c r="AU22" s="1065"/>
      <c r="AV22" s="1065"/>
      <c r="AW22" s="1065"/>
      <c r="AX22" s="1065"/>
      <c r="AY22" s="1065"/>
      <c r="AZ22" s="1065"/>
      <c r="BA22" s="1065"/>
      <c r="BB22" s="1065"/>
      <c r="BC22" s="1065"/>
      <c r="BD22" s="1065"/>
      <c r="BE22" s="1065"/>
      <c r="BF22" s="1065"/>
      <c r="BG22" s="1065"/>
      <c r="BH22" s="1065"/>
      <c r="BI22" s="1065"/>
      <c r="BJ22" s="1065"/>
      <c r="BK22" s="1065"/>
      <c r="BL22" s="1065"/>
      <c r="BM22" s="1065"/>
      <c r="BN22" s="1065"/>
      <c r="BO22" s="1065"/>
      <c r="BP22" s="1065"/>
      <c r="BQ22" s="1065"/>
      <c r="BR22" s="1065"/>
      <c r="BS22" s="1065"/>
      <c r="BT22" s="1065"/>
      <c r="BU22" s="1065"/>
      <c r="BV22" s="1065"/>
      <c r="BW22" s="1065"/>
      <c r="BX22" s="1065"/>
      <c r="BY22" s="1065"/>
      <c r="BZ22" s="1065"/>
      <c r="CA22" s="1065"/>
      <c r="CB22" s="1065"/>
      <c r="CC22" s="1065"/>
      <c r="CD22" s="1065"/>
      <c r="CE22" s="1065"/>
      <c r="CF22" s="1065"/>
      <c r="CG22" s="1065"/>
      <c r="CH22" s="1065"/>
      <c r="CI22" s="1065"/>
      <c r="CJ22" s="1065"/>
      <c r="CK22" s="1065"/>
      <c r="CL22" s="1065"/>
      <c r="CM22" s="1065"/>
      <c r="CN22" s="1065"/>
    </row>
    <row r="23" spans="1:122" x14ac:dyDescent="0.2">
      <c r="U23" s="1063" t="s">
        <v>305</v>
      </c>
      <c r="V23" s="1063"/>
      <c r="W23" s="1063"/>
      <c r="X23" s="1063"/>
      <c r="Y23" s="1063"/>
      <c r="Z23" s="1063"/>
      <c r="AA23" s="1063"/>
      <c r="AB23" s="1063"/>
      <c r="AC23" s="1063"/>
      <c r="AD23" s="1063"/>
      <c r="AE23" s="1063"/>
      <c r="AF23" s="1063"/>
      <c r="AG23" s="1063"/>
      <c r="AH23" s="1063"/>
      <c r="AI23" s="1063"/>
      <c r="AJ23" s="1063"/>
      <c r="AK23" s="1063"/>
      <c r="AL23" s="1063"/>
      <c r="AM23" s="1063"/>
      <c r="AN23" s="1063"/>
      <c r="AO23" s="1063"/>
      <c r="AP23" s="1063"/>
      <c r="AQ23" s="1063"/>
      <c r="AR23" s="1063"/>
      <c r="AS23" s="1063"/>
      <c r="AT23" s="1063"/>
      <c r="AU23" s="1063"/>
      <c r="AV23" s="1063"/>
      <c r="AW23" s="1063"/>
      <c r="AX23" s="1063"/>
      <c r="AY23" s="1063"/>
      <c r="AZ23" s="1063"/>
      <c r="BA23" s="1063"/>
      <c r="BB23" s="1063"/>
      <c r="BC23" s="1063"/>
      <c r="BD23" s="1063"/>
      <c r="BE23" s="1063"/>
      <c r="BF23" s="1063"/>
      <c r="BG23" s="1063"/>
      <c r="BH23" s="1063"/>
      <c r="BI23" s="1063"/>
      <c r="BJ23" s="1063"/>
      <c r="BK23" s="1063"/>
      <c r="BL23" s="1063"/>
      <c r="BM23" s="1063"/>
      <c r="BN23" s="1063"/>
      <c r="BO23" s="1063"/>
      <c r="BP23" s="1063"/>
      <c r="BQ23" s="1063"/>
      <c r="BR23" s="1063"/>
      <c r="BS23" s="1063"/>
      <c r="BT23" s="1063"/>
      <c r="BU23" s="1063"/>
      <c r="BV23" s="1063"/>
      <c r="BW23" s="1063"/>
      <c r="BX23" s="1063"/>
      <c r="BY23" s="1063"/>
      <c r="BZ23" s="1063"/>
      <c r="CA23" s="1063"/>
      <c r="CB23" s="1063"/>
      <c r="CC23" s="1063"/>
      <c r="CD23" s="1063"/>
      <c r="CE23" s="1063"/>
      <c r="CF23" s="1063"/>
      <c r="CG23" s="1063"/>
      <c r="CH23" s="1063"/>
      <c r="CI23" s="1063"/>
      <c r="CJ23" s="1063"/>
      <c r="CK23" s="1063"/>
      <c r="CL23" s="1063"/>
      <c r="CM23" s="1063"/>
      <c r="CN23" s="1063"/>
    </row>
    <row r="27" spans="1:122" s="249" customFormat="1" ht="14.25" x14ac:dyDescent="0.2">
      <c r="BL27" s="250"/>
      <c r="BM27" s="250"/>
      <c r="BN27" s="250"/>
      <c r="BO27" s="250"/>
      <c r="BP27" s="250"/>
      <c r="BQ27" s="250"/>
      <c r="BR27" s="250"/>
      <c r="BS27" s="250"/>
      <c r="BT27" s="250"/>
      <c r="BU27" s="250"/>
      <c r="BV27" s="250"/>
      <c r="BW27" s="250"/>
      <c r="BX27" s="250"/>
      <c r="BY27" s="250"/>
      <c r="BZ27" s="250"/>
      <c r="CA27" s="250"/>
      <c r="CB27" s="250"/>
      <c r="CC27" s="250"/>
      <c r="CD27" s="250"/>
      <c r="CE27" s="250"/>
      <c r="CF27" s="250"/>
      <c r="CG27" s="250"/>
      <c r="CH27" s="250"/>
      <c r="CI27" s="250"/>
      <c r="CJ27" s="250"/>
      <c r="CK27" s="250"/>
      <c r="CL27" s="250"/>
      <c r="CM27" s="250"/>
      <c r="CN27" s="250"/>
      <c r="CO27" s="250"/>
      <c r="CP27" s="250"/>
      <c r="CQ27" s="250"/>
      <c r="CR27" s="250"/>
      <c r="CS27" s="250"/>
      <c r="CT27" s="250"/>
      <c r="CU27" s="250"/>
      <c r="CV27" s="250"/>
      <c r="CW27" s="250"/>
      <c r="CX27" s="250"/>
      <c r="CY27" s="250"/>
      <c r="CZ27" s="250"/>
      <c r="DA27" s="250"/>
      <c r="DB27" s="250"/>
      <c r="DC27" s="250"/>
      <c r="DD27" s="250"/>
    </row>
    <row r="28" spans="1:122" s="249" customFormat="1" ht="14.25" x14ac:dyDescent="0.2">
      <c r="BT28" s="250"/>
      <c r="BU28" s="250"/>
      <c r="BV28" s="250"/>
      <c r="BW28" s="250"/>
      <c r="BX28" s="250"/>
      <c r="BY28" s="250"/>
      <c r="BZ28" s="250"/>
      <c r="CA28" s="250"/>
      <c r="CB28" s="250"/>
      <c r="CC28" s="250"/>
      <c r="CD28" s="250"/>
      <c r="CE28" s="250"/>
      <c r="CF28" s="250"/>
      <c r="CG28" s="250"/>
      <c r="CH28" s="250"/>
      <c r="CI28" s="250"/>
      <c r="CJ28" s="250"/>
      <c r="CK28" s="250"/>
      <c r="CL28" s="250"/>
      <c r="CM28" s="250"/>
      <c r="CN28" s="250"/>
      <c r="CO28" s="250"/>
      <c r="CP28" s="250"/>
      <c r="CQ28" s="250"/>
      <c r="CR28" s="250"/>
      <c r="CS28" s="250"/>
      <c r="CT28" s="250"/>
      <c r="CU28" s="250"/>
      <c r="CV28" s="250"/>
      <c r="CW28" s="250"/>
      <c r="CX28" s="250"/>
      <c r="CY28" s="250"/>
      <c r="CZ28" s="250"/>
      <c r="DA28" s="250"/>
      <c r="DB28" s="250"/>
      <c r="DC28" s="250"/>
      <c r="DD28" s="250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2284-F8B9-4460-91B9-BC7E37324F7A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334" customWidth="1"/>
    <col min="2" max="2" width="5.28515625" style="95" customWidth="1"/>
    <col min="3" max="3" width="17.28515625" style="131" customWidth="1"/>
    <col min="4" max="4" width="10.7109375" style="335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336" hidden="1" customWidth="1"/>
    <col min="16" max="17" width="22.85546875" style="324" hidden="1" customWidth="1"/>
    <col min="18" max="23" width="82.28515625" style="336" hidden="1" customWidth="1"/>
    <col min="24" max="25" width="22.85546875" style="324" hidden="1" customWidth="1"/>
    <col min="26" max="37" width="82.28515625" style="336" hidden="1" customWidth="1"/>
    <col min="38" max="39" width="25.42578125" style="324" hidden="1" customWidth="1"/>
    <col min="40" max="41" width="22.85546875" style="324" hidden="1" customWidth="1"/>
    <col min="42" max="43" width="25.42578125" style="324" hidden="1" customWidth="1"/>
    <col min="44" max="45" width="22.85546875" style="324" hidden="1" customWidth="1"/>
    <col min="46" max="47" width="25.42578125" style="324" hidden="1" customWidth="1"/>
    <col min="48" max="49" width="22.85546875" style="324" hidden="1" customWidth="1"/>
    <col min="50" max="56" width="74.42578125" style="336" hidden="1" customWidth="1"/>
    <col min="57" max="59" width="26.85546875" style="337" hidden="1" customWidth="1"/>
    <col min="60" max="62" width="36.85546875" style="325" hidden="1" customWidth="1"/>
    <col min="63" max="65" width="26.85546875" style="337" hidden="1" customWidth="1"/>
    <col min="66" max="68" width="36.85546875" style="325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312"/>
      <c r="B1" s="313"/>
      <c r="C1" s="312"/>
      <c r="D1" s="314"/>
      <c r="E1" s="315"/>
      <c r="F1" s="316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318" customFormat="1" ht="22.5" customHeight="1" x14ac:dyDescent="0.25">
      <c r="A2" s="877" t="s">
        <v>28</v>
      </c>
      <c r="B2" s="877"/>
      <c r="C2" s="877" t="s">
        <v>162</v>
      </c>
      <c r="D2" s="878" t="s">
        <v>163</v>
      </c>
      <c r="E2" s="877" t="s">
        <v>164</v>
      </c>
      <c r="F2" s="877" t="s">
        <v>166</v>
      </c>
      <c r="G2" s="877"/>
      <c r="H2" s="877"/>
      <c r="I2" s="877" t="s">
        <v>400</v>
      </c>
      <c r="J2" s="317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0"/>
      <c r="AF2" s="310"/>
      <c r="AG2" s="310"/>
      <c r="AH2" s="310"/>
      <c r="AI2" s="310"/>
      <c r="AJ2" s="310"/>
      <c r="AK2" s="310"/>
      <c r="AL2" s="310"/>
      <c r="AM2" s="310"/>
      <c r="AN2" s="310"/>
      <c r="AO2" s="310"/>
      <c r="AP2" s="310"/>
      <c r="AQ2" s="310"/>
      <c r="AR2" s="310"/>
      <c r="AS2" s="310"/>
      <c r="AT2" s="310"/>
      <c r="AU2" s="310"/>
      <c r="AV2" s="310"/>
      <c r="AW2" s="310"/>
      <c r="AX2" s="310"/>
      <c r="AY2" s="310"/>
      <c r="AZ2" s="310"/>
      <c r="BA2" s="310"/>
      <c r="BB2" s="310"/>
      <c r="BC2" s="310"/>
      <c r="BD2" s="310"/>
      <c r="BH2" s="319"/>
      <c r="BI2" s="319"/>
      <c r="BJ2" s="319"/>
      <c r="BN2" s="319"/>
      <c r="BO2" s="319"/>
      <c r="BP2" s="319"/>
    </row>
    <row r="3" spans="1:69" s="318" customFormat="1" ht="36" customHeight="1" x14ac:dyDescent="0.25">
      <c r="A3" s="877" t="s">
        <v>170</v>
      </c>
      <c r="B3" s="878" t="s">
        <v>171</v>
      </c>
      <c r="C3" s="877"/>
      <c r="D3" s="878"/>
      <c r="E3" s="877"/>
      <c r="F3" s="877"/>
      <c r="G3" s="360" t="s">
        <v>401</v>
      </c>
      <c r="H3" s="360" t="s">
        <v>399</v>
      </c>
      <c r="I3" s="877"/>
      <c r="J3" s="317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H3" s="319"/>
      <c r="BI3" s="319"/>
      <c r="BJ3" s="319"/>
      <c r="BN3" s="319"/>
      <c r="BO3" s="319"/>
      <c r="BP3" s="319"/>
    </row>
    <row r="4" spans="1:69" s="318" customFormat="1" ht="90" customHeight="1" x14ac:dyDescent="0.25">
      <c r="A4" s="877"/>
      <c r="B4" s="878"/>
      <c r="C4" s="877"/>
      <c r="D4" s="878"/>
      <c r="E4" s="877"/>
      <c r="F4" s="877"/>
      <c r="G4" s="360" t="s">
        <v>176</v>
      </c>
      <c r="H4" s="360" t="s">
        <v>176</v>
      </c>
      <c r="I4" s="360" t="s">
        <v>176</v>
      </c>
      <c r="J4" s="317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H4" s="319"/>
      <c r="BI4" s="319"/>
      <c r="BJ4" s="319"/>
      <c r="BN4" s="319"/>
      <c r="BO4" s="319"/>
      <c r="BP4" s="319"/>
    </row>
    <row r="5" spans="1:69" s="318" customFormat="1" ht="12.75" customHeight="1" x14ac:dyDescent="0.25">
      <c r="A5" s="321">
        <v>1</v>
      </c>
      <c r="B5" s="321">
        <v>2</v>
      </c>
      <c r="C5" s="321">
        <v>3</v>
      </c>
      <c r="D5" s="321">
        <v>4</v>
      </c>
      <c r="E5" s="321">
        <v>5</v>
      </c>
      <c r="F5" s="321">
        <v>7</v>
      </c>
      <c r="G5" s="321">
        <v>24</v>
      </c>
      <c r="H5" s="321">
        <v>27</v>
      </c>
      <c r="I5" s="321">
        <v>29</v>
      </c>
      <c r="J5" s="317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H5" s="319"/>
      <c r="BI5" s="319"/>
      <c r="BJ5" s="319"/>
      <c r="BN5" s="319"/>
      <c r="BO5" s="319"/>
      <c r="BP5" s="319"/>
    </row>
    <row r="6" spans="1:69" s="323" customFormat="1" ht="15.75" customHeight="1" x14ac:dyDescent="0.25">
      <c r="A6" s="875" t="s">
        <v>44</v>
      </c>
      <c r="B6" s="867"/>
      <c r="C6" s="867"/>
      <c r="D6" s="867"/>
      <c r="E6" s="867"/>
      <c r="F6" s="867"/>
      <c r="G6" s="867"/>
      <c r="H6" s="867"/>
      <c r="I6" s="867"/>
      <c r="J6" s="322"/>
      <c r="P6" s="324"/>
      <c r="Q6" s="324"/>
      <c r="X6" s="324"/>
      <c r="Y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BE6" s="325"/>
      <c r="BF6" s="325"/>
      <c r="BG6" s="325"/>
      <c r="BH6" s="325"/>
      <c r="BI6" s="325"/>
      <c r="BJ6" s="325"/>
      <c r="BK6" s="325"/>
      <c r="BL6" s="325"/>
      <c r="BM6" s="325"/>
      <c r="BN6" s="325"/>
      <c r="BO6" s="325"/>
      <c r="BP6" s="325"/>
    </row>
    <row r="7" spans="1:69" s="323" customFormat="1" ht="90" x14ac:dyDescent="0.25">
      <c r="A7" s="326" t="s">
        <v>45</v>
      </c>
      <c r="B7" s="326" t="s">
        <v>45</v>
      </c>
      <c r="C7" s="327" t="s">
        <v>47</v>
      </c>
      <c r="D7" s="327" t="s">
        <v>179</v>
      </c>
      <c r="E7" s="326" t="s">
        <v>48</v>
      </c>
      <c r="F7" s="329">
        <v>404.35199999999998</v>
      </c>
      <c r="G7" s="329">
        <v>39.529000000000003</v>
      </c>
      <c r="H7" s="329">
        <v>174.577</v>
      </c>
      <c r="I7" s="329">
        <v>229.77500000000001</v>
      </c>
      <c r="J7" s="322"/>
      <c r="P7" s="324"/>
      <c r="Q7" s="324"/>
      <c r="X7" s="324"/>
      <c r="Y7" s="324"/>
      <c r="AL7" s="324"/>
      <c r="AM7" s="324"/>
      <c r="AN7" s="324"/>
      <c r="AO7" s="324"/>
      <c r="AP7" s="324"/>
      <c r="AQ7" s="324"/>
      <c r="AR7" s="324"/>
      <c r="AS7" s="324"/>
      <c r="AT7" s="324"/>
      <c r="AU7" s="324"/>
      <c r="AV7" s="324"/>
      <c r="AW7" s="324"/>
      <c r="BE7" s="325"/>
      <c r="BF7" s="325"/>
      <c r="BG7" s="325"/>
      <c r="BH7" s="325"/>
      <c r="BI7" s="325"/>
      <c r="BJ7" s="325"/>
      <c r="BK7" s="325"/>
      <c r="BL7" s="325"/>
      <c r="BM7" s="325"/>
      <c r="BN7" s="325"/>
      <c r="BO7" s="325"/>
      <c r="BP7" s="325"/>
    </row>
    <row r="8" spans="1:69" s="323" customFormat="1" ht="90" x14ac:dyDescent="0.25">
      <c r="A8" s="326" t="s">
        <v>25</v>
      </c>
      <c r="B8" s="326" t="s">
        <v>25</v>
      </c>
      <c r="C8" s="327" t="s">
        <v>180</v>
      </c>
      <c r="D8" s="327" t="s">
        <v>181</v>
      </c>
      <c r="E8" s="326" t="s">
        <v>48</v>
      </c>
      <c r="F8" s="329">
        <v>9.2560000000000002</v>
      </c>
      <c r="G8" s="329" t="s">
        <v>5</v>
      </c>
      <c r="H8" s="329">
        <v>4.93</v>
      </c>
      <c r="I8" s="329">
        <v>4.3259999999999996</v>
      </c>
      <c r="J8" s="322"/>
      <c r="P8" s="324"/>
      <c r="Q8" s="324"/>
      <c r="X8" s="324"/>
      <c r="Y8" s="324"/>
      <c r="AL8" s="324"/>
      <c r="AM8" s="324"/>
      <c r="AN8" s="324"/>
      <c r="AO8" s="324"/>
      <c r="AP8" s="324"/>
      <c r="AQ8" s="324"/>
      <c r="AR8" s="324"/>
      <c r="AS8" s="324"/>
      <c r="AT8" s="324"/>
      <c r="AU8" s="324"/>
      <c r="AV8" s="324"/>
      <c r="AW8" s="324"/>
      <c r="BE8" s="325"/>
      <c r="BF8" s="325"/>
      <c r="BG8" s="325"/>
      <c r="BH8" s="325"/>
      <c r="BI8" s="325"/>
      <c r="BJ8" s="325"/>
      <c r="BK8" s="325"/>
      <c r="BL8" s="325"/>
      <c r="BM8" s="325"/>
      <c r="BN8" s="325"/>
      <c r="BO8" s="325"/>
      <c r="BP8" s="325"/>
    </row>
    <row r="9" spans="1:69" s="323" customFormat="1" ht="45" x14ac:dyDescent="0.25">
      <c r="A9" s="398" t="s">
        <v>53</v>
      </c>
      <c r="B9" s="398" t="s">
        <v>60</v>
      </c>
      <c r="C9" s="399" t="s">
        <v>55</v>
      </c>
      <c r="D9" s="399" t="s">
        <v>371</v>
      </c>
      <c r="E9" s="398" t="s">
        <v>56</v>
      </c>
      <c r="F9" s="400">
        <v>126.503</v>
      </c>
      <c r="G9" s="400" t="s">
        <v>5</v>
      </c>
      <c r="H9" s="400">
        <v>126.503</v>
      </c>
      <c r="I9" s="400" t="s">
        <v>5</v>
      </c>
      <c r="J9" s="322"/>
      <c r="P9" s="324"/>
      <c r="Q9" s="324"/>
      <c r="X9" s="324"/>
      <c r="Y9" s="324"/>
      <c r="AL9" s="324"/>
      <c r="AM9" s="324"/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BE9" s="325"/>
      <c r="BF9" s="325"/>
      <c r="BG9" s="325"/>
      <c r="BH9" s="325"/>
      <c r="BI9" s="325"/>
      <c r="BJ9" s="325"/>
      <c r="BK9" s="325"/>
      <c r="BL9" s="325"/>
      <c r="BM9" s="325"/>
      <c r="BN9" s="325"/>
      <c r="BO9" s="325"/>
      <c r="BP9" s="325"/>
    </row>
    <row r="10" spans="1:69" s="323" customFormat="1" ht="45" x14ac:dyDescent="0.25">
      <c r="A10" s="398" t="s">
        <v>348</v>
      </c>
      <c r="B10" s="398" t="s">
        <v>349</v>
      </c>
      <c r="C10" s="399" t="s">
        <v>337</v>
      </c>
      <c r="D10" s="399" t="s">
        <v>372</v>
      </c>
      <c r="E10" s="398" t="s">
        <v>56</v>
      </c>
      <c r="F10" s="400">
        <v>48.097000000000001</v>
      </c>
      <c r="G10" s="400">
        <v>38.009</v>
      </c>
      <c r="H10" s="400">
        <v>48.097000000000001</v>
      </c>
      <c r="I10" s="400">
        <f>F10-H10</f>
        <v>0</v>
      </c>
      <c r="J10" s="322"/>
      <c r="P10" s="324"/>
      <c r="Q10" s="324"/>
      <c r="X10" s="324"/>
      <c r="Y10" s="324"/>
      <c r="AL10" s="324"/>
      <c r="AM10" s="324"/>
      <c r="AN10" s="324"/>
      <c r="AO10" s="324"/>
      <c r="AP10" s="324"/>
      <c r="AQ10" s="324"/>
      <c r="AR10" s="324"/>
      <c r="AS10" s="324"/>
      <c r="AT10" s="324"/>
      <c r="AU10" s="324"/>
      <c r="AV10" s="324"/>
      <c r="AW10" s="324"/>
      <c r="BE10" s="325"/>
      <c r="BF10" s="325"/>
      <c r="BG10" s="325"/>
      <c r="BH10" s="325"/>
      <c r="BI10" s="325"/>
      <c r="BJ10" s="325"/>
      <c r="BK10" s="325"/>
      <c r="BL10" s="325"/>
      <c r="BM10" s="325"/>
      <c r="BN10" s="325"/>
      <c r="BO10" s="325"/>
      <c r="BP10" s="325"/>
      <c r="BQ10" s="323">
        <f>H10-G10</f>
        <v>10.087999999999999</v>
      </c>
    </row>
    <row r="11" spans="1:69" s="323" customFormat="1" ht="22.5" x14ac:dyDescent="0.25">
      <c r="A11" s="346" t="s">
        <v>67</v>
      </c>
      <c r="B11" s="346" t="s">
        <v>350</v>
      </c>
      <c r="C11" s="347" t="s">
        <v>337</v>
      </c>
      <c r="D11" s="347" t="s">
        <v>54</v>
      </c>
      <c r="E11" s="346" t="s">
        <v>56</v>
      </c>
      <c r="F11" s="348">
        <f>413.608-F9-F10</f>
        <v>239.00800000000001</v>
      </c>
      <c r="G11" s="348" t="s">
        <v>5</v>
      </c>
      <c r="H11" s="348" t="s">
        <v>5</v>
      </c>
      <c r="I11" s="348">
        <v>222.18199999999999</v>
      </c>
      <c r="J11" s="322"/>
      <c r="P11" s="324"/>
      <c r="Q11" s="324"/>
      <c r="X11" s="324"/>
      <c r="Y11" s="324"/>
      <c r="AL11" s="324"/>
      <c r="AM11" s="324"/>
      <c r="AN11" s="324"/>
      <c r="AO11" s="324"/>
      <c r="AP11" s="324"/>
      <c r="AQ11" s="324"/>
      <c r="AR11" s="324"/>
      <c r="AS11" s="324"/>
      <c r="AT11" s="324"/>
      <c r="AU11" s="324"/>
      <c r="AV11" s="324"/>
      <c r="AW11" s="324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</row>
    <row r="12" spans="1:69" s="323" customFormat="1" ht="15.75" customHeight="1" x14ac:dyDescent="0.25">
      <c r="A12" s="875" t="s">
        <v>59</v>
      </c>
      <c r="B12" s="867"/>
      <c r="C12" s="867"/>
      <c r="D12" s="867"/>
      <c r="E12" s="867"/>
      <c r="F12" s="867"/>
      <c r="G12" s="867"/>
      <c r="H12" s="867"/>
      <c r="I12" s="867"/>
      <c r="J12" s="322"/>
      <c r="P12" s="324"/>
      <c r="Q12" s="324"/>
      <c r="X12" s="324"/>
      <c r="Y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BE12" s="325"/>
      <c r="BF12" s="325"/>
      <c r="BG12" s="325"/>
      <c r="BH12" s="325"/>
      <c r="BI12" s="325"/>
      <c r="BJ12" s="325"/>
      <c r="BK12" s="325"/>
      <c r="BL12" s="325"/>
      <c r="BM12" s="325"/>
      <c r="BN12" s="325"/>
      <c r="BO12" s="325"/>
      <c r="BP12" s="325"/>
    </row>
    <row r="13" spans="1:69" s="323" customFormat="1" ht="90" x14ac:dyDescent="0.25">
      <c r="A13" s="326" t="s">
        <v>70</v>
      </c>
      <c r="B13" s="326" t="s">
        <v>61</v>
      </c>
      <c r="C13" s="327" t="s">
        <v>63</v>
      </c>
      <c r="D13" s="327" t="s">
        <v>182</v>
      </c>
      <c r="E13" s="326" t="s">
        <v>48</v>
      </c>
      <c r="F13" s="329">
        <v>676.62400000000002</v>
      </c>
      <c r="G13" s="329">
        <v>47.67</v>
      </c>
      <c r="H13" s="329">
        <v>281.34800000000001</v>
      </c>
      <c r="I13" s="329">
        <v>395.27600000000001</v>
      </c>
      <c r="J13" s="322"/>
      <c r="P13" s="324"/>
      <c r="Q13" s="324"/>
      <c r="X13" s="324"/>
      <c r="Y13" s="324"/>
      <c r="AL13" s="324"/>
      <c r="AM13" s="324"/>
      <c r="AN13" s="324"/>
      <c r="AO13" s="324"/>
      <c r="AP13" s="324"/>
      <c r="AQ13" s="324"/>
      <c r="AR13" s="324"/>
      <c r="AS13" s="324"/>
      <c r="AT13" s="324"/>
      <c r="AU13" s="324"/>
      <c r="AV13" s="324"/>
      <c r="AW13" s="324"/>
      <c r="BE13" s="325"/>
      <c r="BF13" s="325"/>
      <c r="BG13" s="325"/>
      <c r="BH13" s="325"/>
      <c r="BI13" s="325"/>
      <c r="BJ13" s="325"/>
      <c r="BK13" s="325"/>
      <c r="BL13" s="325"/>
      <c r="BM13" s="325"/>
      <c r="BN13" s="325"/>
      <c r="BO13" s="325"/>
      <c r="BP13" s="325"/>
    </row>
    <row r="14" spans="1:69" s="323" customFormat="1" ht="22.5" x14ac:dyDescent="0.25">
      <c r="A14" s="346" t="s">
        <v>74</v>
      </c>
      <c r="B14" s="346" t="s">
        <v>69</v>
      </c>
      <c r="C14" s="347" t="s">
        <v>55</v>
      </c>
      <c r="D14" s="347" t="s">
        <v>54</v>
      </c>
      <c r="E14" s="346" t="s">
        <v>56</v>
      </c>
      <c r="F14" s="348">
        <v>162.94399999999999</v>
      </c>
      <c r="G14" s="348" t="s">
        <v>5</v>
      </c>
      <c r="H14" s="348">
        <v>162.94399999999999</v>
      </c>
      <c r="I14" s="348" t="s">
        <v>5</v>
      </c>
      <c r="J14" s="322"/>
      <c r="P14" s="324"/>
      <c r="Q14" s="324"/>
      <c r="X14" s="324"/>
      <c r="Y14" s="324"/>
      <c r="AL14" s="324"/>
      <c r="AM14" s="324"/>
      <c r="AN14" s="324"/>
      <c r="AO14" s="324"/>
      <c r="AP14" s="324"/>
      <c r="AQ14" s="324"/>
      <c r="AR14" s="324"/>
      <c r="AS14" s="324"/>
      <c r="AT14" s="324"/>
      <c r="AU14" s="324"/>
      <c r="AV14" s="324"/>
      <c r="AW14" s="324"/>
      <c r="BE14" s="325"/>
      <c r="BF14" s="325"/>
      <c r="BG14" s="325"/>
      <c r="BH14" s="325"/>
      <c r="BI14" s="325"/>
      <c r="BJ14" s="325"/>
      <c r="BK14" s="325"/>
      <c r="BL14" s="325"/>
      <c r="BM14" s="325"/>
      <c r="BN14" s="325"/>
      <c r="BO14" s="325"/>
      <c r="BP14" s="325"/>
    </row>
    <row r="15" spans="1:69" s="323" customFormat="1" ht="45" x14ac:dyDescent="0.25">
      <c r="A15" s="398" t="s">
        <v>353</v>
      </c>
      <c r="B15" s="398" t="s">
        <v>354</v>
      </c>
      <c r="C15" s="399" t="s">
        <v>337</v>
      </c>
      <c r="D15" s="399" t="s">
        <v>373</v>
      </c>
      <c r="E15" s="398" t="s">
        <v>56</v>
      </c>
      <c r="F15" s="400">
        <v>110.604</v>
      </c>
      <c r="G15" s="400">
        <v>45.837000000000003</v>
      </c>
      <c r="H15" s="400">
        <v>110.604</v>
      </c>
      <c r="I15" s="400" t="s">
        <v>5</v>
      </c>
      <c r="J15" s="322"/>
      <c r="P15" s="324"/>
      <c r="Q15" s="324"/>
      <c r="X15" s="324"/>
      <c r="Y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BE15" s="325"/>
      <c r="BF15" s="325"/>
      <c r="BG15" s="325"/>
      <c r="BH15" s="325"/>
      <c r="BI15" s="325"/>
      <c r="BJ15" s="325"/>
      <c r="BK15" s="325"/>
      <c r="BL15" s="325"/>
      <c r="BM15" s="325"/>
      <c r="BN15" s="325"/>
      <c r="BO15" s="325"/>
      <c r="BP15" s="325"/>
    </row>
    <row r="16" spans="1:69" s="323" customFormat="1" ht="22.5" x14ac:dyDescent="0.25">
      <c r="A16" s="346" t="s">
        <v>83</v>
      </c>
      <c r="B16" s="346" t="s">
        <v>375</v>
      </c>
      <c r="C16" s="347" t="s">
        <v>337</v>
      </c>
      <c r="D16" s="347" t="s">
        <v>54</v>
      </c>
      <c r="E16" s="346" t="s">
        <v>56</v>
      </c>
      <c r="F16" s="348">
        <v>403.07600000000002</v>
      </c>
      <c r="G16" s="348" t="s">
        <v>5</v>
      </c>
      <c r="H16" s="348" t="s">
        <v>5</v>
      </c>
      <c r="I16" s="348">
        <v>403.07600000000002</v>
      </c>
      <c r="J16" s="322"/>
      <c r="P16" s="324"/>
      <c r="Q16" s="324"/>
      <c r="X16" s="324"/>
      <c r="Y16" s="324"/>
      <c r="AL16" s="324"/>
      <c r="AM16" s="324"/>
      <c r="AN16" s="324"/>
      <c r="AO16" s="324"/>
      <c r="AP16" s="324"/>
      <c r="AQ16" s="324"/>
      <c r="AR16" s="324"/>
      <c r="AS16" s="324"/>
      <c r="AT16" s="324"/>
      <c r="AU16" s="324"/>
      <c r="AV16" s="324"/>
      <c r="AW16" s="324"/>
      <c r="BE16" s="325"/>
      <c r="BF16" s="325"/>
      <c r="BG16" s="325"/>
      <c r="BH16" s="325"/>
      <c r="BI16" s="325"/>
      <c r="BJ16" s="325"/>
      <c r="BK16" s="325"/>
      <c r="BL16" s="325"/>
      <c r="BM16" s="325"/>
      <c r="BN16" s="325"/>
      <c r="BO16" s="325"/>
      <c r="BP16" s="325"/>
    </row>
    <row r="17" spans="1:68" s="323" customFormat="1" ht="15.75" customHeight="1" x14ac:dyDescent="0.25">
      <c r="A17" s="875" t="s">
        <v>68</v>
      </c>
      <c r="B17" s="867"/>
      <c r="C17" s="867"/>
      <c r="D17" s="867"/>
      <c r="E17" s="867"/>
      <c r="F17" s="867"/>
      <c r="G17" s="867"/>
      <c r="H17" s="867"/>
      <c r="I17" s="867"/>
      <c r="J17" s="322"/>
      <c r="P17" s="324"/>
      <c r="Q17" s="324"/>
      <c r="X17" s="324"/>
      <c r="Y17" s="324"/>
      <c r="AL17" s="324"/>
      <c r="AM17" s="324"/>
      <c r="AN17" s="324"/>
      <c r="AO17" s="324"/>
      <c r="AP17" s="324"/>
      <c r="AQ17" s="324"/>
      <c r="AR17" s="324"/>
      <c r="AS17" s="324"/>
      <c r="AT17" s="324"/>
      <c r="AU17" s="324"/>
      <c r="AV17" s="324"/>
      <c r="AW17" s="324"/>
      <c r="BE17" s="325"/>
      <c r="BF17" s="325"/>
      <c r="BG17" s="325"/>
      <c r="BH17" s="325"/>
      <c r="BI17" s="325"/>
      <c r="BJ17" s="325"/>
      <c r="BK17" s="325"/>
      <c r="BL17" s="325"/>
      <c r="BM17" s="325"/>
      <c r="BN17" s="325"/>
      <c r="BO17" s="325"/>
      <c r="BP17" s="325"/>
    </row>
    <row r="18" spans="1:68" s="323" customFormat="1" ht="90" x14ac:dyDescent="0.25">
      <c r="A18" s="326" t="s">
        <v>186</v>
      </c>
      <c r="B18" s="326" t="s">
        <v>70</v>
      </c>
      <c r="C18" s="327" t="s">
        <v>63</v>
      </c>
      <c r="D18" s="327" t="s">
        <v>182</v>
      </c>
      <c r="E18" s="326" t="s">
        <v>48</v>
      </c>
      <c r="F18" s="329">
        <v>295.15199999999999</v>
      </c>
      <c r="G18" s="329">
        <v>31.79</v>
      </c>
      <c r="H18" s="329">
        <v>185.69900000000001</v>
      </c>
      <c r="I18" s="329">
        <v>109.453</v>
      </c>
      <c r="J18" s="322"/>
      <c r="P18" s="324"/>
      <c r="Q18" s="324"/>
      <c r="X18" s="324"/>
      <c r="Y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BE18" s="325"/>
      <c r="BF18" s="325"/>
      <c r="BG18" s="325"/>
      <c r="BH18" s="325"/>
      <c r="BI18" s="325"/>
      <c r="BJ18" s="325"/>
      <c r="BK18" s="325"/>
      <c r="BL18" s="325"/>
      <c r="BM18" s="325"/>
      <c r="BN18" s="325"/>
      <c r="BO18" s="325"/>
      <c r="BP18" s="325"/>
    </row>
    <row r="19" spans="1:68" s="323" customFormat="1" ht="22.5" x14ac:dyDescent="0.25">
      <c r="A19" s="346" t="s">
        <v>189</v>
      </c>
      <c r="B19" s="346" t="s">
        <v>76</v>
      </c>
      <c r="C19" s="347" t="s">
        <v>55</v>
      </c>
      <c r="D19" s="347" t="s">
        <v>54</v>
      </c>
      <c r="E19" s="346" t="s">
        <v>56</v>
      </c>
      <c r="F19" s="348">
        <v>110.875</v>
      </c>
      <c r="G19" s="348" t="s">
        <v>5</v>
      </c>
      <c r="H19" s="348">
        <v>110.875</v>
      </c>
      <c r="I19" s="348" t="s">
        <v>5</v>
      </c>
      <c r="J19" s="322"/>
      <c r="P19" s="324"/>
      <c r="Q19" s="324"/>
      <c r="X19" s="324"/>
      <c r="Y19" s="324"/>
      <c r="AL19" s="324"/>
      <c r="AM19" s="324"/>
      <c r="AN19" s="324"/>
      <c r="AO19" s="324"/>
      <c r="AP19" s="324"/>
      <c r="AQ19" s="324"/>
      <c r="AR19" s="324"/>
      <c r="AS19" s="324"/>
      <c r="AT19" s="324"/>
      <c r="AU19" s="324"/>
      <c r="AV19" s="324"/>
      <c r="AW19" s="324"/>
      <c r="BE19" s="325"/>
      <c r="BF19" s="325"/>
      <c r="BG19" s="325"/>
      <c r="BH19" s="325"/>
      <c r="BI19" s="325"/>
      <c r="BJ19" s="325"/>
      <c r="BK19" s="325"/>
      <c r="BL19" s="325"/>
      <c r="BM19" s="325"/>
      <c r="BN19" s="325"/>
      <c r="BO19" s="325"/>
      <c r="BP19" s="325"/>
    </row>
    <row r="20" spans="1:68" s="323" customFormat="1" ht="45" x14ac:dyDescent="0.25">
      <c r="A20" s="398" t="s">
        <v>193</v>
      </c>
      <c r="B20" s="398" t="s">
        <v>355</v>
      </c>
      <c r="C20" s="399" t="s">
        <v>337</v>
      </c>
      <c r="D20" s="399" t="s">
        <v>373</v>
      </c>
      <c r="E20" s="398" t="s">
        <v>56</v>
      </c>
      <c r="F20" s="400">
        <v>0.82699999999999996</v>
      </c>
      <c r="G20" s="400">
        <v>0.82699999999999996</v>
      </c>
      <c r="H20" s="400">
        <v>0.82699999999999996</v>
      </c>
      <c r="I20" s="400" t="s">
        <v>5</v>
      </c>
      <c r="J20" s="322"/>
      <c r="P20" s="324"/>
      <c r="Q20" s="324"/>
      <c r="X20" s="324"/>
      <c r="Y20" s="324"/>
      <c r="AL20" s="324"/>
      <c r="AM20" s="324"/>
      <c r="AN20" s="324"/>
      <c r="AO20" s="324"/>
      <c r="AP20" s="324"/>
      <c r="AQ20" s="324"/>
      <c r="AR20" s="324"/>
      <c r="AS20" s="324"/>
      <c r="AT20" s="324"/>
      <c r="AU20" s="324"/>
      <c r="AV20" s="324"/>
      <c r="AW20" s="324"/>
      <c r="BE20" s="325"/>
      <c r="BF20" s="325"/>
      <c r="BG20" s="325"/>
      <c r="BH20" s="325"/>
      <c r="BI20" s="325"/>
      <c r="BJ20" s="325"/>
      <c r="BK20" s="325"/>
      <c r="BL20" s="325"/>
      <c r="BM20" s="325"/>
      <c r="BN20" s="325"/>
      <c r="BO20" s="325"/>
      <c r="BP20" s="325"/>
    </row>
    <row r="21" spans="1:68" s="323" customFormat="1" ht="33.75" x14ac:dyDescent="0.25">
      <c r="A21" s="398" t="s">
        <v>376</v>
      </c>
      <c r="B21" s="398" t="s">
        <v>377</v>
      </c>
      <c r="C21" s="399" t="s">
        <v>337</v>
      </c>
      <c r="D21" s="399" t="s">
        <v>378</v>
      </c>
      <c r="E21" s="398" t="s">
        <v>56</v>
      </c>
      <c r="F21" s="400">
        <v>16.826000000000001</v>
      </c>
      <c r="G21" s="400">
        <v>16.826000000000001</v>
      </c>
      <c r="H21" s="400">
        <v>16.826000000000001</v>
      </c>
      <c r="I21" s="400" t="s">
        <v>5</v>
      </c>
      <c r="J21" s="322"/>
      <c r="P21" s="324"/>
      <c r="Q21" s="324"/>
      <c r="X21" s="324"/>
      <c r="Y21" s="324"/>
      <c r="AL21" s="324"/>
      <c r="AM21" s="324"/>
      <c r="AN21" s="324"/>
      <c r="AO21" s="324"/>
      <c r="AP21" s="324"/>
      <c r="AQ21" s="324"/>
      <c r="AR21" s="324"/>
      <c r="AS21" s="324"/>
      <c r="AT21" s="324"/>
      <c r="AU21" s="324"/>
      <c r="AV21" s="324"/>
      <c r="AW21" s="324"/>
      <c r="BE21" s="325"/>
      <c r="BF21" s="325"/>
      <c r="BG21" s="325"/>
      <c r="BH21" s="325"/>
      <c r="BI21" s="325"/>
      <c r="BJ21" s="325"/>
      <c r="BK21" s="325"/>
      <c r="BL21" s="325"/>
      <c r="BM21" s="325"/>
      <c r="BN21" s="325"/>
      <c r="BO21" s="325"/>
      <c r="BP21" s="325"/>
    </row>
    <row r="22" spans="1:68" s="323" customFormat="1" ht="22.5" x14ac:dyDescent="0.25">
      <c r="A22" s="346" t="s">
        <v>199</v>
      </c>
      <c r="B22" s="346" t="s">
        <v>379</v>
      </c>
      <c r="C22" s="347" t="s">
        <v>337</v>
      </c>
      <c r="D22" s="347" t="s">
        <v>54</v>
      </c>
      <c r="E22" s="346" t="s">
        <v>56</v>
      </c>
      <c r="F22" s="348">
        <v>166.624</v>
      </c>
      <c r="G22" s="348" t="s">
        <v>5</v>
      </c>
      <c r="H22" s="348" t="s">
        <v>5</v>
      </c>
      <c r="I22" s="348">
        <v>166.624</v>
      </c>
      <c r="J22" s="322"/>
      <c r="P22" s="324"/>
      <c r="Q22" s="324"/>
      <c r="X22" s="324"/>
      <c r="Y22" s="324"/>
      <c r="AL22" s="324"/>
      <c r="AM22" s="324"/>
      <c r="AN22" s="324"/>
      <c r="AO22" s="324"/>
      <c r="AP22" s="324"/>
      <c r="AQ22" s="324"/>
      <c r="AR22" s="324"/>
      <c r="AS22" s="324"/>
      <c r="AT22" s="324"/>
      <c r="AU22" s="324"/>
      <c r="AV22" s="324"/>
      <c r="AW22" s="324"/>
      <c r="BE22" s="325"/>
      <c r="BF22" s="325"/>
      <c r="BG22" s="325"/>
      <c r="BH22" s="325"/>
      <c r="BI22" s="325"/>
      <c r="BJ22" s="325"/>
      <c r="BK22" s="325"/>
      <c r="BL22" s="325"/>
      <c r="BM22" s="325"/>
      <c r="BN22" s="325"/>
      <c r="BO22" s="325"/>
      <c r="BP22" s="325"/>
    </row>
    <row r="23" spans="1:68" s="323" customFormat="1" ht="15.75" customHeight="1" x14ac:dyDescent="0.25">
      <c r="A23" s="875" t="s">
        <v>75</v>
      </c>
      <c r="B23" s="867"/>
      <c r="C23" s="867"/>
      <c r="D23" s="867"/>
      <c r="E23" s="867"/>
      <c r="F23" s="867"/>
      <c r="G23" s="867"/>
      <c r="H23" s="867"/>
      <c r="I23" s="867"/>
      <c r="J23" s="322"/>
      <c r="P23" s="324"/>
      <c r="Q23" s="324"/>
      <c r="X23" s="324"/>
      <c r="Y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BE23" s="325"/>
      <c r="BF23" s="325"/>
      <c r="BG23" s="325"/>
      <c r="BH23" s="325"/>
      <c r="BI23" s="325"/>
      <c r="BJ23" s="325"/>
      <c r="BK23" s="325"/>
      <c r="BL23" s="325"/>
      <c r="BM23" s="325"/>
      <c r="BN23" s="325"/>
      <c r="BO23" s="325"/>
      <c r="BP23" s="325"/>
    </row>
    <row r="24" spans="1:68" s="323" customFormat="1" ht="101.25" x14ac:dyDescent="0.25">
      <c r="A24" s="326" t="s">
        <v>202</v>
      </c>
      <c r="B24" s="326" t="s">
        <v>77</v>
      </c>
      <c r="C24" s="327" t="s">
        <v>79</v>
      </c>
      <c r="D24" s="327" t="s">
        <v>183</v>
      </c>
      <c r="E24" s="326" t="s">
        <v>48</v>
      </c>
      <c r="F24" s="329">
        <v>284.85599999999999</v>
      </c>
      <c r="G24" s="329">
        <v>56.16</v>
      </c>
      <c r="H24" s="329">
        <v>193.00299999999999</v>
      </c>
      <c r="I24" s="329">
        <v>91.852999999999994</v>
      </c>
      <c r="J24" s="322"/>
      <c r="P24" s="324"/>
      <c r="Q24" s="324"/>
      <c r="X24" s="324"/>
      <c r="Y24" s="324"/>
      <c r="AL24" s="324"/>
      <c r="AM24" s="324"/>
      <c r="AN24" s="324"/>
      <c r="AO24" s="324"/>
      <c r="AP24" s="324"/>
      <c r="AQ24" s="324"/>
      <c r="AR24" s="324"/>
      <c r="AS24" s="324"/>
      <c r="AT24" s="324"/>
      <c r="AU24" s="324"/>
      <c r="AV24" s="324"/>
      <c r="AW24" s="324"/>
      <c r="BE24" s="325"/>
      <c r="BF24" s="325"/>
      <c r="BG24" s="325"/>
      <c r="BH24" s="325"/>
      <c r="BI24" s="325"/>
      <c r="BJ24" s="325"/>
      <c r="BK24" s="325"/>
      <c r="BL24" s="325"/>
      <c r="BM24" s="325"/>
      <c r="BN24" s="325"/>
      <c r="BO24" s="325"/>
      <c r="BP24" s="325"/>
    </row>
    <row r="25" spans="1:68" s="323" customFormat="1" ht="22.5" x14ac:dyDescent="0.25">
      <c r="A25" s="346" t="s">
        <v>205</v>
      </c>
      <c r="B25" s="346" t="s">
        <v>184</v>
      </c>
      <c r="C25" s="347" t="s">
        <v>55</v>
      </c>
      <c r="D25" s="347" t="s">
        <v>54</v>
      </c>
      <c r="E25" s="346" t="s">
        <v>56</v>
      </c>
      <c r="F25" s="348">
        <v>71.293000000000006</v>
      </c>
      <c r="G25" s="348" t="s">
        <v>5</v>
      </c>
      <c r="H25" s="348">
        <v>71.293000000000006</v>
      </c>
      <c r="I25" s="348" t="s">
        <v>5</v>
      </c>
      <c r="J25" s="322"/>
      <c r="P25" s="324"/>
      <c r="Q25" s="324"/>
      <c r="X25" s="324"/>
      <c r="Y25" s="324"/>
      <c r="AL25" s="324"/>
      <c r="AM25" s="324"/>
      <c r="AN25" s="324"/>
      <c r="AO25" s="324"/>
      <c r="AP25" s="324"/>
      <c r="AQ25" s="324"/>
      <c r="AR25" s="324"/>
      <c r="AS25" s="324"/>
      <c r="AT25" s="324"/>
      <c r="AU25" s="324"/>
      <c r="AV25" s="324"/>
      <c r="AW25" s="324"/>
      <c r="BE25" s="325"/>
      <c r="BF25" s="325"/>
      <c r="BG25" s="325"/>
      <c r="BH25" s="325"/>
      <c r="BI25" s="325"/>
      <c r="BJ25" s="325"/>
      <c r="BK25" s="325"/>
      <c r="BL25" s="325"/>
      <c r="BM25" s="325"/>
      <c r="BN25" s="325"/>
      <c r="BO25" s="325"/>
      <c r="BP25" s="325"/>
    </row>
    <row r="26" spans="1:68" s="323" customFormat="1" ht="33.75" x14ac:dyDescent="0.25">
      <c r="A26" s="398" t="s">
        <v>357</v>
      </c>
      <c r="B26" s="398" t="s">
        <v>356</v>
      </c>
      <c r="C26" s="399" t="s">
        <v>337</v>
      </c>
      <c r="D26" s="399" t="s">
        <v>380</v>
      </c>
      <c r="E26" s="398" t="s">
        <v>56</v>
      </c>
      <c r="F26" s="400">
        <v>13.173</v>
      </c>
      <c r="G26" s="400">
        <v>13.173</v>
      </c>
      <c r="H26" s="400">
        <v>13.173</v>
      </c>
      <c r="I26" s="400" t="s">
        <v>5</v>
      </c>
      <c r="J26" s="322"/>
      <c r="P26" s="324"/>
      <c r="Q26" s="324"/>
      <c r="X26" s="324"/>
      <c r="Y26" s="324"/>
      <c r="AL26" s="324"/>
      <c r="AM26" s="324"/>
      <c r="AN26" s="324"/>
      <c r="AO26" s="324"/>
      <c r="AP26" s="324"/>
      <c r="AQ26" s="324"/>
      <c r="AR26" s="324"/>
      <c r="AS26" s="324"/>
      <c r="AT26" s="324"/>
      <c r="AU26" s="324"/>
      <c r="AV26" s="324"/>
      <c r="AW26" s="324"/>
      <c r="BE26" s="325"/>
      <c r="BF26" s="325"/>
      <c r="BG26" s="325"/>
      <c r="BH26" s="325"/>
      <c r="BI26" s="325"/>
      <c r="BJ26" s="325"/>
      <c r="BK26" s="325"/>
      <c r="BL26" s="325"/>
      <c r="BM26" s="325"/>
      <c r="BN26" s="325"/>
      <c r="BO26" s="325"/>
      <c r="BP26" s="325"/>
    </row>
    <row r="27" spans="1:68" s="323" customFormat="1" ht="33.75" x14ac:dyDescent="0.25">
      <c r="A27" s="398" t="s">
        <v>211</v>
      </c>
      <c r="B27" s="398" t="s">
        <v>381</v>
      </c>
      <c r="C27" s="399" t="s">
        <v>337</v>
      </c>
      <c r="D27" s="399" t="s">
        <v>382</v>
      </c>
      <c r="E27" s="398" t="s">
        <v>56</v>
      </c>
      <c r="F27" s="400">
        <v>8.8290000000000006</v>
      </c>
      <c r="G27" s="400">
        <v>8.8290000000000006</v>
      </c>
      <c r="H27" s="400">
        <v>8.8290000000000006</v>
      </c>
      <c r="I27" s="400" t="s">
        <v>5</v>
      </c>
      <c r="J27" s="322"/>
      <c r="P27" s="324"/>
      <c r="Q27" s="324"/>
      <c r="X27" s="324"/>
      <c r="Y27" s="324"/>
      <c r="AL27" s="324"/>
      <c r="AM27" s="324"/>
      <c r="AN27" s="324"/>
      <c r="AO27" s="324"/>
      <c r="AP27" s="324"/>
      <c r="AQ27" s="324"/>
      <c r="AR27" s="324"/>
      <c r="AS27" s="324"/>
      <c r="AT27" s="324"/>
      <c r="AU27" s="324"/>
      <c r="AV27" s="324"/>
      <c r="AW27" s="324"/>
      <c r="BE27" s="325"/>
      <c r="BF27" s="325"/>
      <c r="BG27" s="325"/>
      <c r="BH27" s="325"/>
      <c r="BI27" s="325"/>
      <c r="BJ27" s="325"/>
      <c r="BK27" s="325"/>
      <c r="BL27" s="325"/>
      <c r="BM27" s="325"/>
      <c r="BN27" s="325"/>
      <c r="BO27" s="325"/>
      <c r="BP27" s="325"/>
    </row>
    <row r="28" spans="1:68" s="323" customFormat="1" ht="22.5" x14ac:dyDescent="0.25">
      <c r="A28" s="346" t="s">
        <v>383</v>
      </c>
      <c r="B28" s="346" t="s">
        <v>384</v>
      </c>
      <c r="C28" s="347" t="s">
        <v>337</v>
      </c>
      <c r="D28" s="347" t="s">
        <v>54</v>
      </c>
      <c r="E28" s="346" t="s">
        <v>56</v>
      </c>
      <c r="F28" s="348">
        <v>191.56100000000001</v>
      </c>
      <c r="G28" s="348" t="s">
        <v>5</v>
      </c>
      <c r="H28" s="348" t="s">
        <v>5</v>
      </c>
      <c r="I28" s="348">
        <v>191.56100000000001</v>
      </c>
      <c r="J28" s="322"/>
      <c r="P28" s="324"/>
      <c r="Q28" s="324"/>
      <c r="X28" s="324"/>
      <c r="Y28" s="324"/>
      <c r="AL28" s="324"/>
      <c r="AM28" s="324"/>
      <c r="AN28" s="324"/>
      <c r="AO28" s="324"/>
      <c r="AP28" s="324"/>
      <c r="AQ28" s="324"/>
      <c r="AR28" s="324"/>
      <c r="AS28" s="324"/>
      <c r="AT28" s="324"/>
      <c r="AU28" s="324"/>
      <c r="AV28" s="324"/>
      <c r="AW28" s="324"/>
      <c r="BE28" s="325"/>
      <c r="BF28" s="325"/>
      <c r="BG28" s="325"/>
      <c r="BH28" s="325"/>
      <c r="BI28" s="325"/>
      <c r="BJ28" s="325"/>
      <c r="BK28" s="325"/>
      <c r="BL28" s="325"/>
      <c r="BM28" s="325"/>
      <c r="BN28" s="325"/>
      <c r="BO28" s="325"/>
      <c r="BP28" s="325"/>
    </row>
    <row r="29" spans="1:68" s="323" customFormat="1" ht="15.75" customHeight="1" x14ac:dyDescent="0.25">
      <c r="A29" s="875" t="s">
        <v>185</v>
      </c>
      <c r="B29" s="867"/>
      <c r="C29" s="867"/>
      <c r="D29" s="867"/>
      <c r="E29" s="867"/>
      <c r="F29" s="867"/>
      <c r="G29" s="867"/>
      <c r="H29" s="867"/>
      <c r="I29" s="867"/>
      <c r="J29" s="322"/>
      <c r="P29" s="324"/>
      <c r="Q29" s="324"/>
      <c r="X29" s="324"/>
      <c r="Y29" s="324"/>
      <c r="AL29" s="324"/>
      <c r="AM29" s="324"/>
      <c r="AN29" s="324"/>
      <c r="AO29" s="324"/>
      <c r="AP29" s="324"/>
      <c r="AQ29" s="324"/>
      <c r="AR29" s="324"/>
      <c r="AS29" s="324"/>
      <c r="AT29" s="324"/>
      <c r="AU29" s="324"/>
      <c r="AV29" s="324"/>
      <c r="AW29" s="324"/>
      <c r="BE29" s="325"/>
      <c r="BF29" s="325"/>
      <c r="BG29" s="325"/>
      <c r="BH29" s="325"/>
      <c r="BI29" s="325"/>
      <c r="BJ29" s="325"/>
      <c r="BK29" s="325"/>
      <c r="BL29" s="325"/>
      <c r="BM29" s="325"/>
      <c r="BN29" s="325"/>
      <c r="BO29" s="325"/>
      <c r="BP29" s="325"/>
    </row>
    <row r="30" spans="1:68" s="323" customFormat="1" ht="33.75" x14ac:dyDescent="0.25">
      <c r="A30" s="326" t="s">
        <v>217</v>
      </c>
      <c r="B30" s="326" t="s">
        <v>186</v>
      </c>
      <c r="C30" s="327" t="s">
        <v>187</v>
      </c>
      <c r="D30" s="327" t="s">
        <v>188</v>
      </c>
      <c r="E30" s="326" t="s">
        <v>48</v>
      </c>
      <c r="F30" s="329">
        <v>103.27200000000001</v>
      </c>
      <c r="G30" s="329" t="s">
        <v>5</v>
      </c>
      <c r="H30" s="329" t="s">
        <v>5</v>
      </c>
      <c r="I30" s="329">
        <v>103.27200000000001</v>
      </c>
      <c r="J30" s="322"/>
      <c r="P30" s="324"/>
      <c r="Q30" s="324"/>
      <c r="X30" s="324"/>
      <c r="Y30" s="324"/>
      <c r="AL30" s="324"/>
      <c r="AM30" s="324"/>
      <c r="AN30" s="324"/>
      <c r="AO30" s="324"/>
      <c r="AP30" s="324"/>
      <c r="AQ30" s="324"/>
      <c r="AR30" s="324"/>
      <c r="AS30" s="324"/>
      <c r="AT30" s="324"/>
      <c r="AU30" s="324"/>
      <c r="AV30" s="324"/>
      <c r="AW30" s="324"/>
      <c r="BE30" s="325"/>
      <c r="BF30" s="325"/>
      <c r="BG30" s="325"/>
      <c r="BH30" s="325"/>
      <c r="BI30" s="325"/>
      <c r="BJ30" s="325"/>
      <c r="BK30" s="325"/>
      <c r="BL30" s="325"/>
      <c r="BM30" s="325"/>
      <c r="BN30" s="325"/>
      <c r="BO30" s="325"/>
      <c r="BP30" s="325"/>
    </row>
    <row r="31" spans="1:68" s="323" customFormat="1" ht="45" x14ac:dyDescent="0.25">
      <c r="A31" s="326" t="s">
        <v>385</v>
      </c>
      <c r="B31" s="326" t="s">
        <v>358</v>
      </c>
      <c r="C31" s="327" t="s">
        <v>191</v>
      </c>
      <c r="D31" s="327" t="s">
        <v>192</v>
      </c>
      <c r="E31" s="326" t="s">
        <v>56</v>
      </c>
      <c r="F31" s="329">
        <v>1.0327200000000001</v>
      </c>
      <c r="G31" s="329" t="s">
        <v>5</v>
      </c>
      <c r="H31" s="329" t="s">
        <v>5</v>
      </c>
      <c r="I31" s="329">
        <v>1.0327200000000001</v>
      </c>
      <c r="J31" s="322"/>
      <c r="P31" s="324"/>
      <c r="Q31" s="324"/>
      <c r="X31" s="324"/>
      <c r="Y31" s="324"/>
      <c r="AL31" s="324"/>
      <c r="AM31" s="324"/>
      <c r="AN31" s="324"/>
      <c r="AO31" s="324"/>
      <c r="AP31" s="324"/>
      <c r="AQ31" s="324"/>
      <c r="AR31" s="324"/>
      <c r="AS31" s="324"/>
      <c r="AT31" s="324"/>
      <c r="AU31" s="324"/>
      <c r="AV31" s="324"/>
      <c r="AW31" s="324"/>
      <c r="BE31" s="325"/>
      <c r="BF31" s="325"/>
      <c r="BG31" s="325"/>
      <c r="BH31" s="325"/>
      <c r="BI31" s="325"/>
      <c r="BJ31" s="325"/>
      <c r="BK31" s="325"/>
      <c r="BL31" s="325"/>
      <c r="BM31" s="325"/>
      <c r="BN31" s="325"/>
      <c r="BO31" s="325"/>
      <c r="BP31" s="325"/>
    </row>
    <row r="32" spans="1:68" s="323" customFormat="1" ht="22.5" x14ac:dyDescent="0.25">
      <c r="A32" s="346" t="s">
        <v>360</v>
      </c>
      <c r="B32" s="346" t="s">
        <v>194</v>
      </c>
      <c r="C32" s="347" t="s">
        <v>55</v>
      </c>
      <c r="D32" s="347" t="s">
        <v>54</v>
      </c>
      <c r="E32" s="346" t="s">
        <v>56</v>
      </c>
      <c r="F32" s="348">
        <v>103.27200000000001</v>
      </c>
      <c r="G32" s="348" t="s">
        <v>5</v>
      </c>
      <c r="H32" s="348" t="s">
        <v>5</v>
      </c>
      <c r="I32" s="348">
        <v>103.27200000000001</v>
      </c>
      <c r="J32" s="322"/>
      <c r="P32" s="324"/>
      <c r="Q32" s="324"/>
      <c r="X32" s="324"/>
      <c r="Y32" s="324"/>
      <c r="AL32" s="324"/>
      <c r="AM32" s="324"/>
      <c r="AN32" s="324"/>
      <c r="AO32" s="324"/>
      <c r="AP32" s="324"/>
      <c r="AQ32" s="324"/>
      <c r="AR32" s="324"/>
      <c r="AS32" s="324"/>
      <c r="AT32" s="324"/>
      <c r="AU32" s="324"/>
      <c r="AV32" s="324"/>
      <c r="AW32" s="324"/>
      <c r="BE32" s="325"/>
      <c r="BF32" s="325"/>
      <c r="BG32" s="325"/>
      <c r="BH32" s="325"/>
      <c r="BI32" s="325"/>
      <c r="BJ32" s="325"/>
      <c r="BK32" s="325"/>
      <c r="BL32" s="325"/>
      <c r="BM32" s="325"/>
      <c r="BN32" s="325"/>
      <c r="BO32" s="325"/>
      <c r="BP32" s="325"/>
    </row>
    <row r="33" spans="1:68" s="323" customFormat="1" ht="15.75" customHeight="1" x14ac:dyDescent="0.25">
      <c r="A33" s="875" t="s">
        <v>195</v>
      </c>
      <c r="B33" s="867"/>
      <c r="C33" s="867"/>
      <c r="D33" s="867"/>
      <c r="E33" s="867"/>
      <c r="F33" s="867"/>
      <c r="G33" s="867"/>
      <c r="H33" s="867"/>
      <c r="I33" s="867"/>
      <c r="J33" s="322"/>
      <c r="P33" s="324"/>
      <c r="Q33" s="324"/>
      <c r="X33" s="324"/>
      <c r="Y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BE33" s="325"/>
      <c r="BF33" s="325"/>
      <c r="BG33" s="325"/>
      <c r="BH33" s="325"/>
      <c r="BI33" s="325"/>
      <c r="BJ33" s="325"/>
      <c r="BK33" s="325"/>
      <c r="BL33" s="325"/>
      <c r="BM33" s="325"/>
      <c r="BN33" s="325"/>
      <c r="BO33" s="325"/>
      <c r="BP33" s="325"/>
    </row>
    <row r="34" spans="1:68" s="323" customFormat="1" ht="56.25" x14ac:dyDescent="0.25">
      <c r="A34" s="326" t="s">
        <v>226</v>
      </c>
      <c r="B34" s="326" t="s">
        <v>196</v>
      </c>
      <c r="C34" s="327" t="s">
        <v>197</v>
      </c>
      <c r="D34" s="327" t="s">
        <v>198</v>
      </c>
      <c r="E34" s="326" t="s">
        <v>48</v>
      </c>
      <c r="F34" s="329">
        <v>66.872</v>
      </c>
      <c r="G34" s="329" t="s">
        <v>5</v>
      </c>
      <c r="H34" s="329" t="s">
        <v>5</v>
      </c>
      <c r="I34" s="329">
        <v>66.872</v>
      </c>
      <c r="J34" s="322"/>
      <c r="P34" s="324"/>
      <c r="Q34" s="324"/>
      <c r="X34" s="324"/>
      <c r="Y34" s="324"/>
      <c r="AL34" s="324"/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BE34" s="325"/>
      <c r="BF34" s="325"/>
      <c r="BG34" s="325"/>
      <c r="BH34" s="325"/>
      <c r="BI34" s="325"/>
      <c r="BJ34" s="325"/>
      <c r="BK34" s="325"/>
      <c r="BL34" s="325"/>
      <c r="BM34" s="325"/>
      <c r="BN34" s="325"/>
      <c r="BO34" s="325"/>
      <c r="BP34" s="325"/>
    </row>
    <row r="35" spans="1:68" s="323" customFormat="1" ht="22.5" x14ac:dyDescent="0.25">
      <c r="A35" s="346" t="s">
        <v>386</v>
      </c>
      <c r="B35" s="346" t="s">
        <v>200</v>
      </c>
      <c r="C35" s="347" t="s">
        <v>55</v>
      </c>
      <c r="D35" s="347" t="s">
        <v>54</v>
      </c>
      <c r="E35" s="346" t="s">
        <v>56</v>
      </c>
      <c r="F35" s="348">
        <v>66.872</v>
      </c>
      <c r="G35" s="348" t="s">
        <v>5</v>
      </c>
      <c r="H35" s="348" t="s">
        <v>5</v>
      </c>
      <c r="I35" s="348">
        <v>66.872</v>
      </c>
      <c r="J35" s="322"/>
      <c r="P35" s="324"/>
      <c r="Q35" s="324"/>
      <c r="X35" s="324"/>
      <c r="Y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BE35" s="325"/>
      <c r="BF35" s="325"/>
      <c r="BG35" s="325"/>
      <c r="BH35" s="325"/>
      <c r="BI35" s="325"/>
      <c r="BJ35" s="325"/>
      <c r="BK35" s="325"/>
      <c r="BL35" s="325"/>
      <c r="BM35" s="325"/>
      <c r="BN35" s="325"/>
      <c r="BO35" s="325"/>
      <c r="BP35" s="325"/>
    </row>
    <row r="36" spans="1:68" s="323" customFormat="1" ht="15.75" customHeight="1" x14ac:dyDescent="0.25">
      <c r="A36" s="875" t="s">
        <v>201</v>
      </c>
      <c r="B36" s="867"/>
      <c r="C36" s="867"/>
      <c r="D36" s="867"/>
      <c r="E36" s="867"/>
      <c r="F36" s="867"/>
      <c r="G36" s="867"/>
      <c r="H36" s="867"/>
      <c r="I36" s="867"/>
      <c r="J36" s="322"/>
      <c r="P36" s="324"/>
      <c r="Q36" s="324"/>
      <c r="X36" s="324"/>
      <c r="Y36" s="324"/>
      <c r="AL36" s="324"/>
      <c r="AM36" s="324"/>
      <c r="AN36" s="324"/>
      <c r="AO36" s="324"/>
      <c r="AP36" s="324"/>
      <c r="AQ36" s="324"/>
      <c r="AR36" s="324"/>
      <c r="AS36" s="324"/>
      <c r="AT36" s="324"/>
      <c r="AU36" s="324"/>
      <c r="AV36" s="324"/>
      <c r="AW36" s="324"/>
      <c r="BE36" s="325"/>
      <c r="BF36" s="325"/>
      <c r="BG36" s="325"/>
      <c r="BH36" s="325"/>
      <c r="BI36" s="325"/>
      <c r="BJ36" s="325"/>
      <c r="BK36" s="325"/>
      <c r="BL36" s="325"/>
      <c r="BM36" s="325"/>
      <c r="BN36" s="325"/>
      <c r="BO36" s="325"/>
      <c r="BP36" s="325"/>
    </row>
    <row r="37" spans="1:68" s="323" customFormat="1" ht="67.5" x14ac:dyDescent="0.25">
      <c r="A37" s="326" t="s">
        <v>234</v>
      </c>
      <c r="B37" s="326" t="s">
        <v>202</v>
      </c>
      <c r="C37" s="327" t="s">
        <v>203</v>
      </c>
      <c r="D37" s="327" t="s">
        <v>204</v>
      </c>
      <c r="E37" s="326" t="s">
        <v>48</v>
      </c>
      <c r="F37" s="329">
        <v>233.27199999999999</v>
      </c>
      <c r="G37" s="329">
        <v>10.987</v>
      </c>
      <c r="H37" s="329">
        <v>20.257000000000001</v>
      </c>
      <c r="I37" s="329">
        <v>213.01499999999999</v>
      </c>
      <c r="J37" s="322"/>
      <c r="P37" s="324"/>
      <c r="Q37" s="324"/>
      <c r="X37" s="324"/>
      <c r="Y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BE37" s="325"/>
      <c r="BF37" s="325"/>
      <c r="BG37" s="325"/>
      <c r="BH37" s="325"/>
      <c r="BI37" s="325"/>
      <c r="BJ37" s="325"/>
      <c r="BK37" s="325"/>
      <c r="BL37" s="325"/>
      <c r="BM37" s="325"/>
      <c r="BN37" s="325"/>
      <c r="BO37" s="325"/>
      <c r="BP37" s="325"/>
    </row>
    <row r="38" spans="1:68" s="323" customFormat="1" ht="45" x14ac:dyDescent="0.25">
      <c r="A38" s="398" t="s">
        <v>387</v>
      </c>
      <c r="B38" s="398" t="s">
        <v>206</v>
      </c>
      <c r="C38" s="399" t="s">
        <v>337</v>
      </c>
      <c r="D38" s="399" t="s">
        <v>373</v>
      </c>
      <c r="E38" s="398" t="s">
        <v>56</v>
      </c>
      <c r="F38" s="400">
        <v>8.9130000000000003</v>
      </c>
      <c r="G38" s="400">
        <v>8.9130000000000003</v>
      </c>
      <c r="H38" s="400">
        <v>8.9130000000000003</v>
      </c>
      <c r="I38" s="400" t="s">
        <v>5</v>
      </c>
      <c r="J38" s="322"/>
      <c r="P38" s="324"/>
      <c r="Q38" s="324"/>
      <c r="X38" s="324"/>
      <c r="Y38" s="324"/>
      <c r="AL38" s="324"/>
      <c r="AM38" s="324"/>
      <c r="AN38" s="324"/>
      <c r="AO38" s="324"/>
      <c r="AP38" s="324"/>
      <c r="AQ38" s="324"/>
      <c r="AR38" s="324"/>
      <c r="AS38" s="324"/>
      <c r="AT38" s="324"/>
      <c r="AU38" s="324"/>
      <c r="AV38" s="324"/>
      <c r="AW38" s="324"/>
      <c r="BE38" s="325"/>
      <c r="BF38" s="325"/>
      <c r="BG38" s="325"/>
      <c r="BH38" s="325"/>
      <c r="BI38" s="325"/>
      <c r="BJ38" s="325"/>
      <c r="BK38" s="325"/>
      <c r="BL38" s="325"/>
      <c r="BM38" s="325"/>
      <c r="BN38" s="325"/>
      <c r="BO38" s="325"/>
      <c r="BP38" s="325"/>
    </row>
    <row r="39" spans="1:68" s="323" customFormat="1" ht="22.5" x14ac:dyDescent="0.25">
      <c r="A39" s="346" t="s">
        <v>388</v>
      </c>
      <c r="B39" s="346" t="s">
        <v>361</v>
      </c>
      <c r="C39" s="347" t="s">
        <v>337</v>
      </c>
      <c r="D39" s="347" t="s">
        <v>54</v>
      </c>
      <c r="E39" s="346" t="s">
        <v>56</v>
      </c>
      <c r="F39" s="348">
        <v>224.35900000000001</v>
      </c>
      <c r="G39" s="348" t="s">
        <v>5</v>
      </c>
      <c r="H39" s="348" t="s">
        <v>5</v>
      </c>
      <c r="I39" s="348">
        <v>224.35900000000001</v>
      </c>
      <c r="J39" s="322"/>
      <c r="P39" s="324"/>
      <c r="Q39" s="324"/>
      <c r="X39" s="324"/>
      <c r="Y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BE39" s="325"/>
      <c r="BF39" s="325"/>
      <c r="BG39" s="325"/>
      <c r="BH39" s="325"/>
      <c r="BI39" s="325"/>
      <c r="BJ39" s="325"/>
      <c r="BK39" s="325"/>
      <c r="BL39" s="325"/>
      <c r="BM39" s="325"/>
      <c r="BN39" s="325"/>
      <c r="BO39" s="325"/>
      <c r="BP39" s="325"/>
    </row>
    <row r="40" spans="1:68" s="323" customFormat="1" ht="56.25" x14ac:dyDescent="0.25">
      <c r="A40" s="326" t="s">
        <v>243</v>
      </c>
      <c r="B40" s="326" t="s">
        <v>207</v>
      </c>
      <c r="C40" s="327" t="s">
        <v>208</v>
      </c>
      <c r="D40" s="327" t="s">
        <v>209</v>
      </c>
      <c r="E40" s="326" t="s">
        <v>210</v>
      </c>
      <c r="F40" s="329">
        <v>52.7</v>
      </c>
      <c r="G40" s="329" t="s">
        <v>5</v>
      </c>
      <c r="H40" s="329" t="s">
        <v>5</v>
      </c>
      <c r="I40" s="329">
        <v>52.7</v>
      </c>
      <c r="J40" s="322"/>
      <c r="P40" s="324"/>
      <c r="Q40" s="324"/>
      <c r="X40" s="324"/>
      <c r="Y40" s="324"/>
      <c r="AL40" s="324"/>
      <c r="AM40" s="324"/>
      <c r="AN40" s="324"/>
      <c r="AO40" s="324"/>
      <c r="AP40" s="324"/>
      <c r="AQ40" s="324"/>
      <c r="AR40" s="324"/>
      <c r="AS40" s="324"/>
      <c r="AT40" s="324"/>
      <c r="AU40" s="324"/>
      <c r="AV40" s="324"/>
      <c r="AW40" s="324"/>
      <c r="BE40" s="325"/>
      <c r="BF40" s="325"/>
      <c r="BG40" s="325"/>
      <c r="BH40" s="325"/>
      <c r="BI40" s="325"/>
      <c r="BJ40" s="325"/>
      <c r="BK40" s="325"/>
      <c r="BL40" s="325"/>
      <c r="BM40" s="325"/>
      <c r="BN40" s="325"/>
      <c r="BO40" s="325"/>
      <c r="BP40" s="325"/>
    </row>
    <row r="41" spans="1:68" s="323" customFormat="1" ht="22.5" x14ac:dyDescent="0.25">
      <c r="A41" s="346" t="s">
        <v>389</v>
      </c>
      <c r="B41" s="346" t="s">
        <v>362</v>
      </c>
      <c r="C41" s="347" t="s">
        <v>213</v>
      </c>
      <c r="D41" s="347" t="s">
        <v>54</v>
      </c>
      <c r="E41" s="346" t="s">
        <v>56</v>
      </c>
      <c r="F41" s="348">
        <v>56.7</v>
      </c>
      <c r="G41" s="348" t="s">
        <v>5</v>
      </c>
      <c r="H41" s="348" t="s">
        <v>5</v>
      </c>
      <c r="I41" s="348">
        <v>56.7</v>
      </c>
      <c r="J41" s="322"/>
      <c r="P41" s="324"/>
      <c r="Q41" s="324"/>
      <c r="X41" s="324"/>
      <c r="Y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BE41" s="325"/>
      <c r="BF41" s="325"/>
      <c r="BG41" s="325"/>
      <c r="BH41" s="325"/>
      <c r="BI41" s="325"/>
      <c r="BJ41" s="325"/>
      <c r="BK41" s="325"/>
      <c r="BL41" s="325"/>
      <c r="BM41" s="325"/>
      <c r="BN41" s="325"/>
      <c r="BO41" s="325"/>
      <c r="BP41" s="325"/>
    </row>
    <row r="42" spans="1:68" s="323" customFormat="1" ht="78.75" x14ac:dyDescent="0.25">
      <c r="A42" s="326" t="s">
        <v>390</v>
      </c>
      <c r="B42" s="326" t="s">
        <v>363</v>
      </c>
      <c r="C42" s="327" t="s">
        <v>215</v>
      </c>
      <c r="D42" s="327" t="s">
        <v>216</v>
      </c>
      <c r="E42" s="326" t="s">
        <v>56</v>
      </c>
      <c r="F42" s="329">
        <v>1.8972</v>
      </c>
      <c r="G42" s="329" t="s">
        <v>5</v>
      </c>
      <c r="H42" s="329" t="s">
        <v>5</v>
      </c>
      <c r="I42" s="329">
        <v>1.8972</v>
      </c>
      <c r="J42" s="322"/>
      <c r="P42" s="324"/>
      <c r="Q42" s="324"/>
      <c r="X42" s="324"/>
      <c r="Y42" s="324"/>
      <c r="AL42" s="324"/>
      <c r="AM42" s="324"/>
      <c r="AN42" s="324"/>
      <c r="AO42" s="324"/>
      <c r="AP42" s="324"/>
      <c r="AQ42" s="324"/>
      <c r="AR42" s="324"/>
      <c r="AS42" s="324"/>
      <c r="AT42" s="324"/>
      <c r="AU42" s="324"/>
      <c r="AV42" s="324"/>
      <c r="AW42" s="324"/>
      <c r="BE42" s="325"/>
      <c r="BF42" s="325"/>
      <c r="BG42" s="325"/>
      <c r="BH42" s="325"/>
      <c r="BI42" s="325"/>
      <c r="BJ42" s="325"/>
      <c r="BK42" s="325"/>
      <c r="BL42" s="325"/>
      <c r="BM42" s="325"/>
      <c r="BN42" s="325"/>
      <c r="BO42" s="325"/>
      <c r="BP42" s="325"/>
    </row>
    <row r="43" spans="1:68" s="323" customFormat="1" ht="78.75" x14ac:dyDescent="0.25">
      <c r="A43" s="326" t="s">
        <v>367</v>
      </c>
      <c r="B43" s="326" t="s">
        <v>217</v>
      </c>
      <c r="C43" s="327" t="s">
        <v>218</v>
      </c>
      <c r="D43" s="327" t="s">
        <v>219</v>
      </c>
      <c r="E43" s="326" t="s">
        <v>220</v>
      </c>
      <c r="F43" s="329">
        <v>65.675700000000006</v>
      </c>
      <c r="G43" s="329" t="s">
        <v>5</v>
      </c>
      <c r="H43" s="329" t="s">
        <v>5</v>
      </c>
      <c r="I43" s="329">
        <v>65.675700000000006</v>
      </c>
      <c r="J43" s="322"/>
      <c r="P43" s="324"/>
      <c r="Q43" s="324"/>
      <c r="X43" s="324"/>
      <c r="Y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BE43" s="325"/>
      <c r="BF43" s="325"/>
      <c r="BG43" s="325"/>
      <c r="BH43" s="325"/>
      <c r="BI43" s="325"/>
      <c r="BJ43" s="325"/>
      <c r="BK43" s="325"/>
      <c r="BL43" s="325"/>
      <c r="BM43" s="325"/>
      <c r="BN43" s="325"/>
      <c r="BO43" s="325"/>
      <c r="BP43" s="325"/>
    </row>
    <row r="44" spans="1:68" s="323" customFormat="1" ht="45" x14ac:dyDescent="0.25">
      <c r="A44" s="326" t="s">
        <v>391</v>
      </c>
      <c r="B44" s="326" t="s">
        <v>364</v>
      </c>
      <c r="C44" s="327" t="s">
        <v>222</v>
      </c>
      <c r="D44" s="327" t="s">
        <v>223</v>
      </c>
      <c r="E44" s="326" t="s">
        <v>56</v>
      </c>
      <c r="F44" s="329">
        <v>3.7959999999999998</v>
      </c>
      <c r="G44" s="329" t="s">
        <v>5</v>
      </c>
      <c r="H44" s="329" t="s">
        <v>5</v>
      </c>
      <c r="I44" s="329">
        <v>3.7959999999999998</v>
      </c>
      <c r="J44" s="322"/>
      <c r="P44" s="324"/>
      <c r="Q44" s="324"/>
      <c r="X44" s="324"/>
      <c r="Y44" s="324"/>
      <c r="AL44" s="324"/>
      <c r="AM44" s="324"/>
      <c r="AN44" s="324"/>
      <c r="AO44" s="324"/>
      <c r="AP44" s="324"/>
      <c r="AQ44" s="324"/>
      <c r="AR44" s="324"/>
      <c r="AS44" s="324"/>
      <c r="AT44" s="324"/>
      <c r="AU44" s="324"/>
      <c r="AV44" s="324"/>
      <c r="AW44" s="324"/>
      <c r="BE44" s="325"/>
      <c r="BF44" s="325"/>
      <c r="BG44" s="325"/>
      <c r="BH44" s="325"/>
      <c r="BI44" s="325"/>
      <c r="BJ44" s="325"/>
      <c r="BK44" s="325"/>
      <c r="BL44" s="325"/>
      <c r="BM44" s="325"/>
      <c r="BN44" s="325"/>
      <c r="BO44" s="325"/>
      <c r="BP44" s="325"/>
    </row>
    <row r="45" spans="1:68" s="323" customFormat="1" ht="78.75" x14ac:dyDescent="0.25">
      <c r="A45" s="326" t="s">
        <v>368</v>
      </c>
      <c r="B45" s="326" t="s">
        <v>365</v>
      </c>
      <c r="C45" s="327" t="s">
        <v>215</v>
      </c>
      <c r="D45" s="327" t="s">
        <v>216</v>
      </c>
      <c r="E45" s="326" t="s">
        <v>56</v>
      </c>
      <c r="F45" s="329">
        <v>2.3643000000000001</v>
      </c>
      <c r="G45" s="329" t="s">
        <v>5</v>
      </c>
      <c r="H45" s="329" t="s">
        <v>5</v>
      </c>
      <c r="I45" s="329">
        <v>2.3643000000000001</v>
      </c>
      <c r="J45" s="322"/>
      <c r="P45" s="324"/>
      <c r="Q45" s="324"/>
      <c r="X45" s="324"/>
      <c r="Y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BE45" s="325"/>
      <c r="BF45" s="325"/>
      <c r="BG45" s="325"/>
      <c r="BH45" s="325"/>
      <c r="BI45" s="325"/>
      <c r="BJ45" s="325"/>
      <c r="BK45" s="325"/>
      <c r="BL45" s="325"/>
      <c r="BM45" s="325"/>
      <c r="BN45" s="325"/>
      <c r="BO45" s="325"/>
      <c r="BP45" s="325"/>
    </row>
    <row r="46" spans="1:68" s="323" customFormat="1" ht="22.5" x14ac:dyDescent="0.25">
      <c r="A46" s="346" t="s">
        <v>392</v>
      </c>
      <c r="B46" s="346" t="s">
        <v>366</v>
      </c>
      <c r="C46" s="347" t="s">
        <v>227</v>
      </c>
      <c r="D46" s="347" t="s">
        <v>54</v>
      </c>
      <c r="E46" s="346" t="s">
        <v>56</v>
      </c>
      <c r="F46" s="348">
        <v>54</v>
      </c>
      <c r="G46" s="348" t="s">
        <v>5</v>
      </c>
      <c r="H46" s="348" t="s">
        <v>5</v>
      </c>
      <c r="I46" s="348">
        <v>54</v>
      </c>
      <c r="J46" s="322"/>
      <c r="P46" s="324"/>
      <c r="Q46" s="324"/>
      <c r="X46" s="324"/>
      <c r="Y46" s="324"/>
      <c r="AL46" s="324"/>
      <c r="AM46" s="324"/>
      <c r="AN46" s="324"/>
      <c r="AO46" s="324"/>
      <c r="AP46" s="324"/>
      <c r="AQ46" s="324"/>
      <c r="AR46" s="324"/>
      <c r="AS46" s="324"/>
      <c r="AT46" s="324"/>
      <c r="AU46" s="324"/>
      <c r="AV46" s="324"/>
      <c r="AW46" s="324"/>
      <c r="BE46" s="325"/>
      <c r="BF46" s="325"/>
      <c r="BG46" s="325"/>
      <c r="BH46" s="325"/>
      <c r="BI46" s="325"/>
      <c r="BJ46" s="325"/>
      <c r="BK46" s="325"/>
      <c r="BL46" s="325"/>
      <c r="BM46" s="325"/>
      <c r="BN46" s="325"/>
      <c r="BO46" s="325"/>
      <c r="BP46" s="325"/>
    </row>
    <row r="47" spans="1:68" s="323" customFormat="1" ht="15.75" customHeight="1" x14ac:dyDescent="0.25">
      <c r="A47" s="875" t="s">
        <v>228</v>
      </c>
      <c r="B47" s="867"/>
      <c r="C47" s="867"/>
      <c r="D47" s="867"/>
      <c r="E47" s="867"/>
      <c r="F47" s="867"/>
      <c r="G47" s="867"/>
      <c r="H47" s="867"/>
      <c r="I47" s="867"/>
      <c r="J47" s="322"/>
      <c r="P47" s="324"/>
      <c r="Q47" s="324"/>
      <c r="X47" s="324"/>
      <c r="Y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BE47" s="325"/>
      <c r="BF47" s="325"/>
      <c r="BG47" s="325"/>
      <c r="BH47" s="325"/>
      <c r="BI47" s="325"/>
      <c r="BJ47" s="325"/>
      <c r="BK47" s="325"/>
      <c r="BL47" s="325"/>
      <c r="BM47" s="325"/>
      <c r="BN47" s="325"/>
      <c r="BO47" s="325"/>
      <c r="BP47" s="325"/>
    </row>
    <row r="48" spans="1:68" s="323" customFormat="1" ht="56.25" x14ac:dyDescent="0.25">
      <c r="A48" s="326" t="s">
        <v>369</v>
      </c>
      <c r="B48" s="326" t="s">
        <v>229</v>
      </c>
      <c r="C48" s="327" t="s">
        <v>230</v>
      </c>
      <c r="D48" s="327" t="s">
        <v>231</v>
      </c>
      <c r="E48" s="326" t="s">
        <v>232</v>
      </c>
      <c r="F48" s="329">
        <v>4.3680000000000003</v>
      </c>
      <c r="G48" s="329" t="s">
        <v>5</v>
      </c>
      <c r="H48" s="329" t="s">
        <v>5</v>
      </c>
      <c r="I48" s="329">
        <v>4.3680000000000003</v>
      </c>
      <c r="J48" s="322"/>
      <c r="P48" s="324"/>
      <c r="Q48" s="324"/>
      <c r="X48" s="324"/>
      <c r="Y48" s="324"/>
      <c r="AL48" s="324"/>
      <c r="AM48" s="324"/>
      <c r="AN48" s="324"/>
      <c r="AO48" s="324"/>
      <c r="AP48" s="324"/>
      <c r="AQ48" s="324"/>
      <c r="AR48" s="324"/>
      <c r="AS48" s="324"/>
      <c r="AT48" s="324"/>
      <c r="AU48" s="324"/>
      <c r="AV48" s="324"/>
      <c r="AW48" s="324"/>
      <c r="BE48" s="325"/>
      <c r="BF48" s="325"/>
      <c r="BG48" s="325"/>
      <c r="BH48" s="325"/>
      <c r="BI48" s="325"/>
      <c r="BJ48" s="325"/>
      <c r="BK48" s="325"/>
      <c r="BL48" s="325"/>
      <c r="BM48" s="325"/>
      <c r="BN48" s="325"/>
      <c r="BO48" s="325"/>
      <c r="BP48" s="325"/>
    </row>
    <row r="49" spans="1:68" s="323" customFormat="1" ht="22.5" x14ac:dyDescent="0.25">
      <c r="A49" s="346" t="s">
        <v>393</v>
      </c>
      <c r="B49" s="346" t="s">
        <v>234</v>
      </c>
      <c r="C49" s="347" t="s">
        <v>55</v>
      </c>
      <c r="D49" s="347" t="s">
        <v>54</v>
      </c>
      <c r="E49" s="346" t="s">
        <v>56</v>
      </c>
      <c r="F49" s="348">
        <v>4.3680000000000003</v>
      </c>
      <c r="G49" s="348" t="s">
        <v>5</v>
      </c>
      <c r="H49" s="348" t="s">
        <v>5</v>
      </c>
      <c r="I49" s="348">
        <v>4.3680000000000003</v>
      </c>
      <c r="J49" s="322"/>
      <c r="P49" s="324"/>
      <c r="Q49" s="324"/>
      <c r="X49" s="324"/>
      <c r="Y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BE49" s="325"/>
      <c r="BF49" s="325"/>
      <c r="BG49" s="325"/>
      <c r="BH49" s="325"/>
      <c r="BI49" s="325"/>
      <c r="BJ49" s="325"/>
      <c r="BK49" s="325"/>
      <c r="BL49" s="325"/>
      <c r="BM49" s="325"/>
      <c r="BN49" s="325"/>
      <c r="BO49" s="325"/>
      <c r="BP49" s="325"/>
    </row>
    <row r="50" spans="1:68" s="323" customFormat="1" ht="15.75" customHeight="1" x14ac:dyDescent="0.25">
      <c r="A50" s="875" t="s">
        <v>235</v>
      </c>
      <c r="B50" s="867"/>
      <c r="C50" s="867"/>
      <c r="D50" s="867"/>
      <c r="E50" s="867"/>
      <c r="F50" s="867"/>
      <c r="G50" s="867"/>
      <c r="H50" s="867"/>
      <c r="I50" s="867"/>
      <c r="J50" s="322"/>
      <c r="P50" s="324"/>
      <c r="Q50" s="324"/>
      <c r="X50" s="324"/>
      <c r="Y50" s="324"/>
      <c r="AL50" s="324"/>
      <c r="AM50" s="324"/>
      <c r="AN50" s="324"/>
      <c r="AO50" s="324"/>
      <c r="AP50" s="324"/>
      <c r="AQ50" s="324"/>
      <c r="AR50" s="324"/>
      <c r="AS50" s="324"/>
      <c r="AT50" s="324"/>
      <c r="AU50" s="324"/>
      <c r="AV50" s="324"/>
      <c r="AW50" s="324"/>
      <c r="BE50" s="325"/>
      <c r="BF50" s="325"/>
      <c r="BG50" s="325"/>
      <c r="BH50" s="325"/>
      <c r="BI50" s="325"/>
      <c r="BJ50" s="325"/>
      <c r="BK50" s="325"/>
      <c r="BL50" s="325"/>
      <c r="BM50" s="325"/>
      <c r="BN50" s="325"/>
      <c r="BO50" s="325"/>
      <c r="BP50" s="325"/>
    </row>
    <row r="51" spans="1:68" s="323" customFormat="1" ht="56.25" x14ac:dyDescent="0.25">
      <c r="A51" s="326" t="s">
        <v>394</v>
      </c>
      <c r="B51" s="326" t="s">
        <v>236</v>
      </c>
      <c r="C51" s="327" t="s">
        <v>237</v>
      </c>
      <c r="D51" s="327" t="s">
        <v>238</v>
      </c>
      <c r="E51" s="326" t="s">
        <v>239</v>
      </c>
      <c r="F51" s="329">
        <v>47.659599999999998</v>
      </c>
      <c r="G51" s="329">
        <v>0.30399999999999999</v>
      </c>
      <c r="H51" s="329">
        <v>1.202</v>
      </c>
      <c r="I51" s="329">
        <v>46.457599999999999</v>
      </c>
      <c r="J51" s="322"/>
      <c r="P51" s="324"/>
      <c r="Q51" s="324"/>
      <c r="X51" s="324"/>
      <c r="Y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BE51" s="325"/>
      <c r="BF51" s="325"/>
      <c r="BG51" s="325"/>
      <c r="BH51" s="325"/>
      <c r="BI51" s="325"/>
      <c r="BJ51" s="325"/>
      <c r="BK51" s="325"/>
      <c r="BL51" s="325"/>
      <c r="BM51" s="325"/>
      <c r="BN51" s="325"/>
      <c r="BO51" s="325"/>
      <c r="BP51" s="325"/>
    </row>
    <row r="52" spans="1:68" s="323" customFormat="1" ht="22.5" x14ac:dyDescent="0.25">
      <c r="A52" s="326" t="s">
        <v>395</v>
      </c>
      <c r="B52" s="326" t="s">
        <v>342</v>
      </c>
      <c r="C52" s="327" t="s">
        <v>241</v>
      </c>
      <c r="D52" s="327" t="s">
        <v>396</v>
      </c>
      <c r="E52" s="326" t="s">
        <v>242</v>
      </c>
      <c r="F52" s="329">
        <v>571.9</v>
      </c>
      <c r="G52" s="329">
        <v>3.6</v>
      </c>
      <c r="H52" s="329">
        <v>14.4</v>
      </c>
      <c r="I52" s="329">
        <v>557.5</v>
      </c>
      <c r="J52" s="322"/>
      <c r="P52" s="324"/>
      <c r="Q52" s="324"/>
      <c r="X52" s="324"/>
      <c r="Y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BE52" s="325"/>
      <c r="BF52" s="325"/>
      <c r="BG52" s="325"/>
      <c r="BH52" s="325"/>
      <c r="BI52" s="325"/>
      <c r="BJ52" s="325"/>
      <c r="BK52" s="325"/>
      <c r="BL52" s="325"/>
      <c r="BM52" s="325"/>
      <c r="BN52" s="325"/>
      <c r="BO52" s="325"/>
      <c r="BP52" s="325"/>
    </row>
    <row r="53" spans="1:68" s="323" customFormat="1" ht="67.5" x14ac:dyDescent="0.25">
      <c r="A53" s="326" t="s">
        <v>397</v>
      </c>
      <c r="B53" s="326" t="s">
        <v>243</v>
      </c>
      <c r="C53" s="327" t="s">
        <v>244</v>
      </c>
      <c r="D53" s="327" t="s">
        <v>245</v>
      </c>
      <c r="E53" s="326" t="s">
        <v>239</v>
      </c>
      <c r="F53" s="329">
        <v>20.565200000000001</v>
      </c>
      <c r="G53" s="329" t="s">
        <v>5</v>
      </c>
      <c r="H53" s="329" t="s">
        <v>5</v>
      </c>
      <c r="I53" s="329">
        <v>20.565200000000001</v>
      </c>
      <c r="J53" s="322"/>
      <c r="P53" s="324"/>
      <c r="Q53" s="324"/>
      <c r="X53" s="324"/>
      <c r="Y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</row>
    <row r="54" spans="1:68" s="323" customFormat="1" ht="11.25" x14ac:dyDescent="0.25">
      <c r="A54" s="346" t="s">
        <v>398</v>
      </c>
      <c r="B54" s="346" t="s">
        <v>370</v>
      </c>
      <c r="C54" s="347" t="s">
        <v>247</v>
      </c>
      <c r="D54" s="347" t="s">
        <v>54</v>
      </c>
      <c r="E54" s="346" t="s">
        <v>242</v>
      </c>
      <c r="F54" s="348">
        <v>781.5</v>
      </c>
      <c r="G54" s="348" t="s">
        <v>5</v>
      </c>
      <c r="H54" s="348" t="s">
        <v>5</v>
      </c>
      <c r="I54" s="348">
        <v>781.5</v>
      </c>
      <c r="J54" s="322"/>
      <c r="P54" s="324"/>
      <c r="Q54" s="324"/>
      <c r="X54" s="324"/>
      <c r="Y54" s="324"/>
      <c r="AL54" s="324"/>
      <c r="AM54" s="324"/>
      <c r="AN54" s="324"/>
      <c r="AO54" s="324"/>
      <c r="AP54" s="324"/>
      <c r="AQ54" s="324"/>
      <c r="AR54" s="324"/>
      <c r="AS54" s="324"/>
      <c r="AT54" s="324"/>
      <c r="AU54" s="324"/>
      <c r="AV54" s="324"/>
      <c r="AW54" s="324"/>
      <c r="BE54" s="325"/>
      <c r="BF54" s="325"/>
      <c r="BG54" s="325"/>
      <c r="BH54" s="325"/>
      <c r="BI54" s="325"/>
      <c r="BJ54" s="325"/>
      <c r="BK54" s="325"/>
      <c r="BL54" s="325"/>
      <c r="BM54" s="325"/>
      <c r="BN54" s="325"/>
      <c r="BO54" s="325"/>
      <c r="BP54" s="325"/>
    </row>
    <row r="55" spans="1:68" s="323" customFormat="1" x14ac:dyDescent="0.25">
      <c r="A55" s="876" t="s">
        <v>248</v>
      </c>
      <c r="B55" s="867"/>
      <c r="C55" s="867"/>
      <c r="D55" s="867"/>
      <c r="E55" s="867"/>
      <c r="F55" s="331" t="s">
        <v>5</v>
      </c>
      <c r="G55" s="331" t="s">
        <v>5</v>
      </c>
      <c r="H55" s="331" t="s">
        <v>5</v>
      </c>
      <c r="I55" s="331" t="s">
        <v>5</v>
      </c>
      <c r="J55" s="322"/>
      <c r="P55" s="324"/>
      <c r="Q55" s="324"/>
      <c r="X55" s="324"/>
      <c r="Y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BE55" s="325"/>
      <c r="BF55" s="325"/>
      <c r="BG55" s="325"/>
      <c r="BH55" s="325"/>
      <c r="BI55" s="325"/>
      <c r="BJ55" s="325"/>
      <c r="BK55" s="325"/>
      <c r="BL55" s="325"/>
      <c r="BM55" s="325"/>
      <c r="BN55" s="325"/>
      <c r="BO55" s="325"/>
      <c r="BP55" s="325"/>
    </row>
    <row r="56" spans="1:68" s="323" customFormat="1" x14ac:dyDescent="0.25">
      <c r="A56" s="866" t="s">
        <v>249</v>
      </c>
      <c r="B56" s="867"/>
      <c r="C56" s="867"/>
      <c r="D56" s="867"/>
      <c r="E56" s="867"/>
      <c r="F56" s="331" t="s">
        <v>5</v>
      </c>
      <c r="G56" s="331" t="s">
        <v>5</v>
      </c>
      <c r="H56" s="331" t="s">
        <v>5</v>
      </c>
      <c r="I56" s="331" t="s">
        <v>5</v>
      </c>
      <c r="J56" s="322"/>
      <c r="P56" s="324"/>
      <c r="Q56" s="324"/>
      <c r="X56" s="324"/>
      <c r="Y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  <c r="BE56" s="325"/>
      <c r="BF56" s="325"/>
      <c r="BG56" s="325"/>
      <c r="BH56" s="325"/>
      <c r="BI56" s="325"/>
      <c r="BJ56" s="325"/>
      <c r="BK56" s="325"/>
      <c r="BL56" s="325"/>
      <c r="BM56" s="325"/>
      <c r="BN56" s="325"/>
      <c r="BO56" s="325"/>
      <c r="BP56" s="325"/>
    </row>
    <row r="57" spans="1:68" s="323" customFormat="1" x14ac:dyDescent="0.25">
      <c r="A57" s="874" t="s">
        <v>250</v>
      </c>
      <c r="B57" s="867"/>
      <c r="C57" s="867"/>
      <c r="D57" s="867"/>
      <c r="E57" s="867"/>
      <c r="F57" s="331" t="s">
        <v>5</v>
      </c>
      <c r="G57" s="331" t="s">
        <v>5</v>
      </c>
      <c r="H57" s="331" t="s">
        <v>5</v>
      </c>
      <c r="I57" s="331" t="s">
        <v>5</v>
      </c>
      <c r="J57" s="322"/>
      <c r="P57" s="324"/>
      <c r="Q57" s="324"/>
      <c r="X57" s="324"/>
      <c r="Y57" s="324"/>
      <c r="AL57" s="324"/>
      <c r="AM57" s="324"/>
      <c r="AN57" s="324"/>
      <c r="AO57" s="324"/>
      <c r="AP57" s="324"/>
      <c r="AQ57" s="324"/>
      <c r="AR57" s="324"/>
      <c r="AS57" s="324"/>
      <c r="AT57" s="324"/>
      <c r="AU57" s="324"/>
      <c r="AV57" s="324"/>
      <c r="AW57" s="324"/>
      <c r="BE57" s="325"/>
      <c r="BF57" s="325"/>
      <c r="BG57" s="325"/>
      <c r="BH57" s="325"/>
      <c r="BI57" s="325"/>
      <c r="BJ57" s="325"/>
      <c r="BK57" s="325"/>
      <c r="BL57" s="325"/>
      <c r="BM57" s="325"/>
      <c r="BN57" s="325"/>
      <c r="BO57" s="325"/>
      <c r="BP57" s="325"/>
    </row>
    <row r="58" spans="1:68" s="323" customFormat="1" x14ac:dyDescent="0.25">
      <c r="A58" s="874" t="s">
        <v>251</v>
      </c>
      <c r="B58" s="867"/>
      <c r="C58" s="867"/>
      <c r="D58" s="867"/>
      <c r="E58" s="867"/>
      <c r="F58" s="331" t="s">
        <v>5</v>
      </c>
      <c r="G58" s="331" t="s">
        <v>5</v>
      </c>
      <c r="H58" s="331" t="s">
        <v>5</v>
      </c>
      <c r="I58" s="331" t="s">
        <v>5</v>
      </c>
      <c r="J58" s="322"/>
      <c r="P58" s="324"/>
      <c r="Q58" s="324"/>
      <c r="X58" s="324"/>
      <c r="Y58" s="324"/>
      <c r="AL58" s="324"/>
      <c r="AM58" s="324"/>
      <c r="AN58" s="324"/>
      <c r="AO58" s="324"/>
      <c r="AP58" s="324"/>
      <c r="AQ58" s="324"/>
      <c r="AR58" s="324"/>
      <c r="AS58" s="324"/>
      <c r="AT58" s="324"/>
      <c r="AU58" s="324"/>
      <c r="AV58" s="324"/>
      <c r="AW58" s="324"/>
      <c r="BE58" s="325"/>
      <c r="BF58" s="325"/>
      <c r="BG58" s="325"/>
      <c r="BH58" s="325"/>
      <c r="BI58" s="325"/>
      <c r="BJ58" s="325"/>
      <c r="BK58" s="325"/>
      <c r="BL58" s="325"/>
      <c r="BM58" s="325"/>
      <c r="BN58" s="325"/>
      <c r="BO58" s="325"/>
      <c r="BP58" s="325"/>
    </row>
    <row r="59" spans="1:68" s="323" customFormat="1" x14ac:dyDescent="0.25">
      <c r="A59" s="874" t="s">
        <v>252</v>
      </c>
      <c r="B59" s="867"/>
      <c r="C59" s="867"/>
      <c r="D59" s="867"/>
      <c r="E59" s="867"/>
      <c r="F59" s="331" t="s">
        <v>5</v>
      </c>
      <c r="G59" s="331" t="s">
        <v>5</v>
      </c>
      <c r="H59" s="331" t="s">
        <v>5</v>
      </c>
      <c r="I59" s="331" t="s">
        <v>5</v>
      </c>
      <c r="J59" s="322"/>
      <c r="P59" s="324"/>
      <c r="Q59" s="324"/>
      <c r="X59" s="324"/>
      <c r="Y59" s="324"/>
      <c r="AL59" s="324"/>
      <c r="AM59" s="324"/>
      <c r="AN59" s="324"/>
      <c r="AO59" s="324"/>
      <c r="AP59" s="324"/>
      <c r="AQ59" s="324"/>
      <c r="AR59" s="324"/>
      <c r="AS59" s="324"/>
      <c r="AT59" s="324"/>
      <c r="AU59" s="324"/>
      <c r="AV59" s="324"/>
      <c r="AW59" s="324"/>
      <c r="BE59" s="325"/>
      <c r="BF59" s="325"/>
      <c r="BG59" s="325"/>
      <c r="BH59" s="325"/>
      <c r="BI59" s="325"/>
      <c r="BJ59" s="325"/>
      <c r="BK59" s="325"/>
      <c r="BL59" s="325"/>
      <c r="BM59" s="325"/>
      <c r="BN59" s="325"/>
      <c r="BO59" s="325"/>
      <c r="BP59" s="325"/>
    </row>
    <row r="60" spans="1:68" s="323" customFormat="1" x14ac:dyDescent="0.25">
      <c r="A60" s="866" t="s">
        <v>253</v>
      </c>
      <c r="B60" s="867"/>
      <c r="C60" s="867"/>
      <c r="D60" s="867"/>
      <c r="E60" s="867"/>
      <c r="F60" s="331" t="s">
        <v>5</v>
      </c>
      <c r="G60" s="331" t="s">
        <v>5</v>
      </c>
      <c r="H60" s="331" t="s">
        <v>5</v>
      </c>
      <c r="I60" s="331" t="s">
        <v>5</v>
      </c>
      <c r="J60" s="322"/>
      <c r="P60" s="324"/>
      <c r="Q60" s="324"/>
      <c r="X60" s="324"/>
      <c r="Y60" s="324"/>
      <c r="AL60" s="324"/>
      <c r="AM60" s="324"/>
      <c r="AN60" s="324"/>
      <c r="AO60" s="324"/>
      <c r="AP60" s="324"/>
      <c r="AQ60" s="324"/>
      <c r="AR60" s="324"/>
      <c r="AS60" s="324"/>
      <c r="AT60" s="324"/>
      <c r="AU60" s="324"/>
      <c r="AV60" s="324"/>
      <c r="AW60" s="324"/>
      <c r="BE60" s="325"/>
      <c r="BF60" s="325"/>
      <c r="BG60" s="325"/>
      <c r="BH60" s="325"/>
      <c r="BI60" s="325"/>
      <c r="BJ60" s="325"/>
      <c r="BK60" s="325"/>
      <c r="BL60" s="325"/>
      <c r="BM60" s="325"/>
      <c r="BN60" s="325"/>
      <c r="BO60" s="325"/>
      <c r="BP60" s="325"/>
    </row>
    <row r="61" spans="1:68" s="323" customFormat="1" x14ac:dyDescent="0.25">
      <c r="A61" s="866" t="s">
        <v>254</v>
      </c>
      <c r="B61" s="867"/>
      <c r="C61" s="867"/>
      <c r="D61" s="867"/>
      <c r="E61" s="867"/>
      <c r="F61" s="331" t="s">
        <v>5</v>
      </c>
      <c r="G61" s="331" t="s">
        <v>5</v>
      </c>
      <c r="H61" s="331" t="s">
        <v>5</v>
      </c>
      <c r="I61" s="331" t="s">
        <v>5</v>
      </c>
      <c r="J61" s="322"/>
      <c r="P61" s="324"/>
      <c r="Q61" s="324"/>
      <c r="X61" s="324"/>
      <c r="Y61" s="324"/>
      <c r="AL61" s="324"/>
      <c r="AM61" s="324"/>
      <c r="AN61" s="324"/>
      <c r="AO61" s="324"/>
      <c r="AP61" s="324"/>
      <c r="AQ61" s="324"/>
      <c r="AR61" s="324"/>
      <c r="AS61" s="324"/>
      <c r="AT61" s="324"/>
      <c r="AU61" s="324"/>
      <c r="AV61" s="324"/>
      <c r="AW61" s="324"/>
      <c r="BE61" s="325"/>
      <c r="BF61" s="325"/>
      <c r="BG61" s="325"/>
      <c r="BH61" s="325"/>
      <c r="BI61" s="325"/>
      <c r="BJ61" s="325"/>
      <c r="BK61" s="325"/>
      <c r="BL61" s="325"/>
      <c r="BM61" s="325"/>
      <c r="BN61" s="325"/>
      <c r="BO61" s="325"/>
      <c r="BP61" s="325"/>
    </row>
    <row r="62" spans="1:68" s="323" customFormat="1" x14ac:dyDescent="0.25">
      <c r="A62" s="866" t="s">
        <v>255</v>
      </c>
      <c r="B62" s="867"/>
      <c r="C62" s="867"/>
      <c r="D62" s="867"/>
      <c r="E62" s="867"/>
      <c r="F62" s="288" t="s">
        <v>5</v>
      </c>
      <c r="G62" s="288" t="s">
        <v>5</v>
      </c>
      <c r="H62" s="288" t="s">
        <v>5</v>
      </c>
      <c r="I62" s="288" t="s">
        <v>5</v>
      </c>
      <c r="J62" s="322"/>
      <c r="P62" s="324"/>
      <c r="Q62" s="324"/>
      <c r="X62" s="324"/>
      <c r="Y62" s="324"/>
      <c r="AL62" s="324"/>
      <c r="AM62" s="324"/>
      <c r="AN62" s="324"/>
      <c r="AO62" s="324"/>
      <c r="AP62" s="324"/>
      <c r="AQ62" s="324"/>
      <c r="AR62" s="324"/>
      <c r="AS62" s="324"/>
      <c r="AT62" s="324"/>
      <c r="AU62" s="324"/>
      <c r="AV62" s="324"/>
      <c r="AW62" s="324"/>
      <c r="BE62" s="325"/>
      <c r="BF62" s="325"/>
      <c r="BG62" s="325"/>
      <c r="BH62" s="325"/>
      <c r="BI62" s="325"/>
      <c r="BJ62" s="325"/>
      <c r="BK62" s="325"/>
      <c r="BL62" s="325"/>
      <c r="BM62" s="325"/>
      <c r="BN62" s="325"/>
      <c r="BO62" s="325"/>
      <c r="BP62" s="325"/>
    </row>
    <row r="63" spans="1:68" s="323" customFormat="1" x14ac:dyDescent="0.25">
      <c r="A63" s="866" t="s">
        <v>325</v>
      </c>
      <c r="B63" s="867"/>
      <c r="C63" s="867"/>
      <c r="D63" s="867"/>
      <c r="E63" s="867"/>
      <c r="F63" s="288" t="s">
        <v>5</v>
      </c>
      <c r="G63" s="288" t="s">
        <v>5</v>
      </c>
      <c r="H63" s="288" t="s">
        <v>5</v>
      </c>
      <c r="I63" s="288" t="s">
        <v>5</v>
      </c>
      <c r="J63" s="322"/>
      <c r="P63" s="324"/>
      <c r="Q63" s="324"/>
      <c r="X63" s="324"/>
      <c r="Y63" s="324"/>
      <c r="AL63" s="324"/>
      <c r="AM63" s="324"/>
      <c r="AN63" s="324"/>
      <c r="AO63" s="324"/>
      <c r="AP63" s="324"/>
      <c r="AQ63" s="324"/>
      <c r="AR63" s="324"/>
      <c r="AS63" s="324"/>
      <c r="AT63" s="324"/>
      <c r="AU63" s="324"/>
      <c r="AV63" s="324"/>
      <c r="AW63" s="324"/>
      <c r="BE63" s="325"/>
      <c r="BF63" s="325"/>
      <c r="BG63" s="325"/>
      <c r="BH63" s="325"/>
      <c r="BI63" s="325"/>
      <c r="BJ63" s="325"/>
      <c r="BK63" s="325"/>
      <c r="BL63" s="325"/>
      <c r="BM63" s="325"/>
      <c r="BN63" s="325"/>
      <c r="BO63" s="325"/>
      <c r="BP63" s="325"/>
    </row>
    <row r="64" spans="1:68" s="323" customFormat="1" x14ac:dyDescent="0.25">
      <c r="A64" s="333"/>
      <c r="B64" s="333"/>
      <c r="C64" s="333"/>
      <c r="D64" s="333"/>
      <c r="E64" s="333"/>
      <c r="F64" s="333"/>
      <c r="P64" s="324"/>
      <c r="Q64" s="324"/>
      <c r="X64" s="324"/>
      <c r="Y64" s="324"/>
      <c r="AL64" s="324"/>
      <c r="AM64" s="324"/>
      <c r="AN64" s="324"/>
      <c r="AO64" s="324"/>
      <c r="AP64" s="324"/>
      <c r="AQ64" s="324"/>
      <c r="AR64" s="324"/>
      <c r="AS64" s="324"/>
      <c r="AT64" s="324"/>
      <c r="AU64" s="324"/>
      <c r="AV64" s="324"/>
      <c r="AW64" s="324"/>
      <c r="BE64" s="325"/>
      <c r="BF64" s="325"/>
      <c r="BG64" s="325"/>
      <c r="BH64" s="325"/>
      <c r="BI64" s="325"/>
      <c r="BJ64" s="325"/>
      <c r="BK64" s="325"/>
      <c r="BL64" s="325"/>
      <c r="BM64" s="325"/>
      <c r="BN64" s="325"/>
      <c r="BO64" s="325"/>
      <c r="BP64" s="325"/>
    </row>
    <row r="65" spans="1:68" s="323" customFormat="1" x14ac:dyDescent="0.25">
      <c r="A65" s="102"/>
      <c r="B65" s="102"/>
      <c r="C65" s="102"/>
      <c r="D65" s="102"/>
      <c r="E65" s="102"/>
      <c r="F65" s="102"/>
      <c r="P65" s="324"/>
      <c r="Q65" s="324"/>
      <c r="X65" s="324"/>
      <c r="Y65" s="324"/>
      <c r="AL65" s="324"/>
      <c r="AM65" s="324"/>
      <c r="AN65" s="324"/>
      <c r="AO65" s="324"/>
      <c r="AP65" s="324"/>
      <c r="AQ65" s="324"/>
      <c r="AR65" s="324"/>
      <c r="AS65" s="324"/>
      <c r="AT65" s="324"/>
      <c r="AU65" s="324"/>
      <c r="AV65" s="324"/>
      <c r="AW65" s="324"/>
      <c r="BE65" s="325"/>
      <c r="BF65" s="325"/>
      <c r="BG65" s="325"/>
      <c r="BH65" s="325"/>
      <c r="BI65" s="325"/>
      <c r="BJ65" s="325"/>
      <c r="BK65" s="325"/>
      <c r="BL65" s="325"/>
      <c r="BM65" s="325"/>
      <c r="BN65" s="325"/>
      <c r="BO65" s="325"/>
      <c r="BP65" s="325"/>
    </row>
    <row r="66" spans="1:68" s="323" customFormat="1" x14ac:dyDescent="0.25">
      <c r="A66" s="102"/>
      <c r="B66" s="102"/>
      <c r="C66" s="102"/>
      <c r="D66" s="102"/>
      <c r="E66" s="102"/>
      <c r="F66" s="102"/>
      <c r="P66" s="324"/>
      <c r="Q66" s="324"/>
      <c r="X66" s="324"/>
      <c r="Y66" s="324"/>
      <c r="AL66" s="324"/>
      <c r="AM66" s="324"/>
      <c r="AN66" s="324"/>
      <c r="AO66" s="324"/>
      <c r="AP66" s="324"/>
      <c r="AQ66" s="324"/>
      <c r="AR66" s="324"/>
      <c r="AS66" s="324"/>
      <c r="AT66" s="324"/>
      <c r="AU66" s="324"/>
      <c r="AV66" s="324"/>
      <c r="AW66" s="324"/>
      <c r="BE66" s="325"/>
      <c r="BF66" s="325"/>
      <c r="BG66" s="325"/>
      <c r="BH66" s="325"/>
      <c r="BI66" s="325"/>
      <c r="BJ66" s="325"/>
      <c r="BK66" s="325"/>
      <c r="BL66" s="325"/>
      <c r="BM66" s="325"/>
      <c r="BN66" s="325"/>
      <c r="BO66" s="325"/>
      <c r="BP66" s="325"/>
    </row>
    <row r="67" spans="1:68" s="323" customFormat="1" x14ac:dyDescent="0.25">
      <c r="A67" s="102"/>
      <c r="B67" s="102"/>
      <c r="C67" s="102"/>
      <c r="D67" s="102"/>
      <c r="E67" s="102"/>
      <c r="F67" s="102"/>
      <c r="P67" s="324"/>
      <c r="Q67" s="324"/>
      <c r="X67" s="324"/>
      <c r="Y67" s="324"/>
      <c r="AL67" s="324"/>
      <c r="AM67" s="324"/>
      <c r="AN67" s="324"/>
      <c r="AO67" s="324"/>
      <c r="AP67" s="324"/>
      <c r="AQ67" s="324"/>
      <c r="AR67" s="324"/>
      <c r="AS67" s="324"/>
      <c r="AT67" s="324"/>
      <c r="AU67" s="324"/>
      <c r="AV67" s="324"/>
      <c r="AW67" s="324"/>
      <c r="BE67" s="325"/>
      <c r="BF67" s="325"/>
      <c r="BG67" s="325"/>
      <c r="BH67" s="325"/>
      <c r="BI67" s="325"/>
      <c r="BJ67" s="325"/>
      <c r="BK67" s="325"/>
      <c r="BL67" s="325"/>
      <c r="BM67" s="325"/>
      <c r="BN67" s="325"/>
      <c r="BO67" s="325"/>
      <c r="BP67" s="325"/>
    </row>
    <row r="68" spans="1:68" s="323" customFormat="1" x14ac:dyDescent="0.25">
      <c r="A68" s="102"/>
      <c r="B68" s="102"/>
      <c r="C68" s="102"/>
      <c r="D68" s="102"/>
      <c r="E68" s="102"/>
      <c r="F68" s="102"/>
      <c r="P68" s="324"/>
      <c r="Q68" s="324"/>
      <c r="X68" s="324"/>
      <c r="Y68" s="324"/>
      <c r="AL68" s="324"/>
      <c r="AM68" s="324"/>
      <c r="AN68" s="324"/>
      <c r="AO68" s="324"/>
      <c r="AP68" s="324"/>
      <c r="AQ68" s="324"/>
      <c r="AR68" s="324"/>
      <c r="AS68" s="324"/>
      <c r="AT68" s="324"/>
      <c r="AU68" s="324"/>
      <c r="AV68" s="324"/>
      <c r="AW68" s="324"/>
      <c r="BE68" s="325"/>
      <c r="BF68" s="325"/>
      <c r="BG68" s="325"/>
      <c r="BH68" s="325"/>
      <c r="BI68" s="325"/>
      <c r="BJ68" s="325"/>
      <c r="BK68" s="325"/>
      <c r="BL68" s="325"/>
      <c r="BM68" s="325"/>
      <c r="BN68" s="325"/>
      <c r="BO68" s="325"/>
      <c r="BP68" s="325"/>
    </row>
    <row r="69" spans="1:68" s="323" customFormat="1" x14ac:dyDescent="0.25">
      <c r="A69" s="102"/>
      <c r="B69" s="102"/>
      <c r="C69" s="102"/>
      <c r="D69" s="102"/>
      <c r="E69" s="102"/>
      <c r="F69" s="102"/>
      <c r="P69" s="324"/>
      <c r="Q69" s="324"/>
      <c r="X69" s="324"/>
      <c r="Y69" s="324"/>
      <c r="AL69" s="324"/>
      <c r="AM69" s="324"/>
      <c r="AN69" s="324"/>
      <c r="AO69" s="324"/>
      <c r="AP69" s="324"/>
      <c r="AQ69" s="324"/>
      <c r="AR69" s="324"/>
      <c r="AS69" s="324"/>
      <c r="AT69" s="324"/>
      <c r="AU69" s="324"/>
      <c r="AV69" s="324"/>
      <c r="AW69" s="324"/>
      <c r="BE69" s="325"/>
      <c r="BF69" s="325"/>
      <c r="BG69" s="325"/>
      <c r="BH69" s="325"/>
      <c r="BI69" s="325"/>
      <c r="BJ69" s="325"/>
      <c r="BK69" s="325"/>
      <c r="BL69" s="325"/>
      <c r="BM69" s="325"/>
      <c r="BN69" s="325"/>
      <c r="BO69" s="325"/>
      <c r="BP69" s="325"/>
    </row>
    <row r="70" spans="1:68" s="323" customFormat="1" x14ac:dyDescent="0.25">
      <c r="A70" s="102"/>
      <c r="B70" s="102"/>
      <c r="C70" s="102"/>
      <c r="D70" s="102"/>
      <c r="E70" s="102"/>
      <c r="F70" s="102"/>
      <c r="P70" s="324"/>
      <c r="Q70" s="324"/>
      <c r="X70" s="324"/>
      <c r="Y70" s="324"/>
      <c r="AL70" s="324"/>
      <c r="AM70" s="324"/>
      <c r="AN70" s="324"/>
      <c r="AO70" s="324"/>
      <c r="AP70" s="324"/>
      <c r="AQ70" s="324"/>
      <c r="AR70" s="324"/>
      <c r="AS70" s="324"/>
      <c r="AT70" s="324"/>
      <c r="AU70" s="324"/>
      <c r="AV70" s="324"/>
      <c r="AW70" s="324"/>
      <c r="BE70" s="325"/>
      <c r="BF70" s="325"/>
      <c r="BG70" s="325"/>
      <c r="BH70" s="325"/>
      <c r="BI70" s="325"/>
      <c r="BJ70" s="325"/>
      <c r="BK70" s="325"/>
      <c r="BL70" s="325"/>
      <c r="BM70" s="325"/>
      <c r="BN70" s="325"/>
      <c r="BO70" s="325"/>
      <c r="BP70" s="325"/>
    </row>
    <row r="71" spans="1:68" s="323" customFormat="1" x14ac:dyDescent="0.25">
      <c r="A71" s="102"/>
      <c r="B71" s="102"/>
      <c r="C71" s="102"/>
      <c r="D71" s="102"/>
      <c r="E71" s="102"/>
      <c r="F71" s="102"/>
      <c r="P71" s="324"/>
      <c r="Q71" s="324"/>
      <c r="X71" s="324"/>
      <c r="Y71" s="324"/>
      <c r="AL71" s="324"/>
      <c r="AM71" s="324"/>
      <c r="AN71" s="324"/>
      <c r="AO71" s="324"/>
      <c r="AP71" s="324"/>
      <c r="AQ71" s="324"/>
      <c r="AR71" s="324"/>
      <c r="AS71" s="324"/>
      <c r="AT71" s="324"/>
      <c r="AU71" s="324"/>
      <c r="AV71" s="324"/>
      <c r="AW71" s="324"/>
      <c r="BE71" s="325"/>
      <c r="BF71" s="325"/>
      <c r="BG71" s="325"/>
      <c r="BH71" s="325"/>
      <c r="BI71" s="325"/>
      <c r="BJ71" s="325"/>
      <c r="BK71" s="325"/>
      <c r="BL71" s="325"/>
      <c r="BM71" s="325"/>
      <c r="BN71" s="325"/>
      <c r="BO71" s="325"/>
      <c r="BP71" s="325"/>
    </row>
    <row r="72" spans="1:68" s="323" customFormat="1" x14ac:dyDescent="0.25">
      <c r="A72" s="102"/>
      <c r="B72" s="102"/>
      <c r="C72" s="102"/>
      <c r="D72" s="102"/>
      <c r="E72" s="102"/>
      <c r="F72" s="102"/>
      <c r="P72" s="324"/>
      <c r="Q72" s="324"/>
      <c r="X72" s="324"/>
      <c r="Y72" s="324"/>
      <c r="AL72" s="324"/>
      <c r="AM72" s="324"/>
      <c r="AN72" s="324"/>
      <c r="AO72" s="324"/>
      <c r="AP72" s="324"/>
      <c r="AQ72" s="324"/>
      <c r="AR72" s="324"/>
      <c r="AS72" s="324"/>
      <c r="AT72" s="324"/>
      <c r="AU72" s="324"/>
      <c r="AV72" s="324"/>
      <c r="AW72" s="324"/>
      <c r="BE72" s="325"/>
      <c r="BF72" s="325"/>
      <c r="BG72" s="325"/>
      <c r="BH72" s="325"/>
      <c r="BI72" s="325"/>
      <c r="BJ72" s="325"/>
      <c r="BK72" s="325"/>
      <c r="BL72" s="325"/>
      <c r="BM72" s="325"/>
      <c r="BN72" s="325"/>
      <c r="BO72" s="325"/>
      <c r="BP72" s="325"/>
    </row>
    <row r="73" spans="1:68" s="323" customFormat="1" x14ac:dyDescent="0.25">
      <c r="A73" s="102"/>
      <c r="B73" s="102"/>
      <c r="C73" s="102"/>
      <c r="D73" s="102"/>
      <c r="E73" s="102"/>
      <c r="F73" s="102"/>
      <c r="P73" s="324"/>
      <c r="Q73" s="324"/>
      <c r="X73" s="324"/>
      <c r="Y73" s="324"/>
      <c r="AL73" s="324"/>
      <c r="AM73" s="324"/>
      <c r="AN73" s="324"/>
      <c r="AO73" s="324"/>
      <c r="AP73" s="324"/>
      <c r="AQ73" s="324"/>
      <c r="AR73" s="324"/>
      <c r="AS73" s="324"/>
      <c r="AT73" s="324"/>
      <c r="AU73" s="324"/>
      <c r="AV73" s="324"/>
      <c r="AW73" s="324"/>
      <c r="BE73" s="325"/>
      <c r="BF73" s="325"/>
      <c r="BG73" s="325"/>
      <c r="BH73" s="325"/>
      <c r="BI73" s="325"/>
      <c r="BJ73" s="325"/>
      <c r="BK73" s="325"/>
      <c r="BL73" s="325"/>
      <c r="BM73" s="325"/>
      <c r="BN73" s="325"/>
      <c r="BO73" s="325"/>
      <c r="BP73" s="325"/>
    </row>
    <row r="74" spans="1:68" s="323" customFormat="1" x14ac:dyDescent="0.25">
      <c r="A74" s="102"/>
      <c r="B74" s="102"/>
      <c r="C74" s="102"/>
      <c r="D74" s="102"/>
      <c r="E74" s="102"/>
      <c r="F74" s="102"/>
      <c r="P74" s="324"/>
      <c r="Q74" s="324"/>
      <c r="X74" s="324"/>
      <c r="Y74" s="324"/>
      <c r="AL74" s="324"/>
      <c r="AM74" s="324"/>
      <c r="AN74" s="324"/>
      <c r="AO74" s="324"/>
      <c r="AP74" s="324"/>
      <c r="AQ74" s="324"/>
      <c r="AR74" s="324"/>
      <c r="AS74" s="324"/>
      <c r="AT74" s="324"/>
      <c r="AU74" s="324"/>
      <c r="AV74" s="324"/>
      <c r="AW74" s="324"/>
      <c r="BE74" s="325"/>
      <c r="BF74" s="325"/>
      <c r="BG74" s="325"/>
      <c r="BH74" s="325"/>
      <c r="BI74" s="325"/>
      <c r="BJ74" s="325"/>
      <c r="BK74" s="325"/>
      <c r="BL74" s="325"/>
      <c r="BM74" s="325"/>
      <c r="BN74" s="325"/>
      <c r="BO74" s="325"/>
      <c r="BP74" s="325"/>
    </row>
    <row r="75" spans="1:68" s="323" customFormat="1" x14ac:dyDescent="0.25">
      <c r="A75" s="102"/>
      <c r="B75" s="102"/>
      <c r="C75" s="102"/>
      <c r="D75" s="102"/>
      <c r="E75" s="102"/>
      <c r="F75" s="102"/>
      <c r="P75" s="324"/>
      <c r="Q75" s="324"/>
      <c r="X75" s="324"/>
      <c r="Y75" s="324"/>
      <c r="AL75" s="324"/>
      <c r="AM75" s="324"/>
      <c r="AN75" s="324"/>
      <c r="AO75" s="324"/>
      <c r="AP75" s="324"/>
      <c r="AQ75" s="324"/>
      <c r="AR75" s="324"/>
      <c r="AS75" s="324"/>
      <c r="AT75" s="324"/>
      <c r="AU75" s="324"/>
      <c r="AV75" s="324"/>
      <c r="AW75" s="324"/>
      <c r="BE75" s="325"/>
      <c r="BF75" s="325"/>
      <c r="BG75" s="325"/>
      <c r="BH75" s="325"/>
      <c r="BI75" s="325"/>
      <c r="BJ75" s="325"/>
      <c r="BK75" s="325"/>
      <c r="BL75" s="325"/>
      <c r="BM75" s="325"/>
      <c r="BN75" s="325"/>
      <c r="BO75" s="325"/>
      <c r="BP75" s="325"/>
    </row>
    <row r="76" spans="1:68" s="323" customFormat="1" x14ac:dyDescent="0.25">
      <c r="A76" s="102"/>
      <c r="B76" s="102"/>
      <c r="C76" s="102"/>
      <c r="D76" s="102"/>
      <c r="E76" s="102"/>
      <c r="F76" s="102"/>
      <c r="P76" s="324"/>
      <c r="Q76" s="324"/>
      <c r="X76" s="324"/>
      <c r="Y76" s="324"/>
      <c r="AL76" s="324"/>
      <c r="AM76" s="324"/>
      <c r="AN76" s="324"/>
      <c r="AO76" s="324"/>
      <c r="AP76" s="324"/>
      <c r="AQ76" s="324"/>
      <c r="AR76" s="324"/>
      <c r="AS76" s="324"/>
      <c r="AT76" s="324"/>
      <c r="AU76" s="324"/>
      <c r="AV76" s="324"/>
      <c r="AW76" s="324"/>
      <c r="BE76" s="325"/>
      <c r="BF76" s="325"/>
      <c r="BG76" s="325"/>
      <c r="BH76" s="325"/>
      <c r="BI76" s="325"/>
      <c r="BJ76" s="325"/>
      <c r="BK76" s="325"/>
      <c r="BL76" s="325"/>
      <c r="BM76" s="325"/>
      <c r="BN76" s="325"/>
      <c r="BO76" s="325"/>
      <c r="BP76" s="325"/>
    </row>
    <row r="77" spans="1:68" s="323" customFormat="1" x14ac:dyDescent="0.25">
      <c r="A77" s="102"/>
      <c r="B77" s="102"/>
      <c r="C77" s="102"/>
      <c r="D77" s="102"/>
      <c r="E77" s="102"/>
      <c r="F77" s="102"/>
      <c r="P77" s="324"/>
      <c r="Q77" s="324"/>
      <c r="X77" s="324"/>
      <c r="Y77" s="324"/>
      <c r="AL77" s="324"/>
      <c r="AM77" s="324"/>
      <c r="AN77" s="324"/>
      <c r="AO77" s="324"/>
      <c r="AP77" s="324"/>
      <c r="AQ77" s="324"/>
      <c r="AR77" s="324"/>
      <c r="AS77" s="324"/>
      <c r="AT77" s="324"/>
      <c r="AU77" s="324"/>
      <c r="AV77" s="324"/>
      <c r="AW77" s="324"/>
      <c r="BE77" s="325"/>
      <c r="BF77" s="325"/>
      <c r="BG77" s="325"/>
      <c r="BH77" s="325"/>
      <c r="BI77" s="325"/>
      <c r="BJ77" s="325"/>
      <c r="BK77" s="325"/>
      <c r="BL77" s="325"/>
      <c r="BM77" s="325"/>
      <c r="BN77" s="325"/>
      <c r="BO77" s="325"/>
      <c r="BP77" s="325"/>
    </row>
    <row r="78" spans="1:68" s="323" customFormat="1" x14ac:dyDescent="0.25">
      <c r="A78" s="102"/>
      <c r="B78" s="102"/>
      <c r="C78" s="102"/>
      <c r="D78" s="102"/>
      <c r="E78" s="102"/>
      <c r="F78" s="102"/>
      <c r="P78" s="324"/>
      <c r="Q78" s="324"/>
      <c r="X78" s="324"/>
      <c r="Y78" s="324"/>
      <c r="AL78" s="324"/>
      <c r="AM78" s="324"/>
      <c r="AN78" s="324"/>
      <c r="AO78" s="324"/>
      <c r="AP78" s="324"/>
      <c r="AQ78" s="324"/>
      <c r="AR78" s="324"/>
      <c r="AS78" s="324"/>
      <c r="AT78" s="324"/>
      <c r="AU78" s="324"/>
      <c r="AV78" s="324"/>
      <c r="AW78" s="324"/>
      <c r="BE78" s="325"/>
      <c r="BF78" s="325"/>
      <c r="BG78" s="325"/>
      <c r="BH78" s="325"/>
      <c r="BI78" s="325"/>
      <c r="BJ78" s="325"/>
      <c r="BK78" s="325"/>
      <c r="BL78" s="325"/>
      <c r="BM78" s="325"/>
      <c r="BN78" s="325"/>
      <c r="BO78" s="325"/>
      <c r="BP78" s="325"/>
    </row>
    <row r="79" spans="1:68" s="323" customFormat="1" x14ac:dyDescent="0.25">
      <c r="A79" s="102"/>
      <c r="B79" s="102"/>
      <c r="C79" s="102"/>
      <c r="D79" s="102"/>
      <c r="E79" s="102"/>
      <c r="F79" s="102"/>
      <c r="P79" s="324"/>
      <c r="Q79" s="324"/>
      <c r="X79" s="324"/>
      <c r="Y79" s="324"/>
      <c r="AL79" s="324"/>
      <c r="AM79" s="324"/>
      <c r="AN79" s="324"/>
      <c r="AO79" s="324"/>
      <c r="AP79" s="324"/>
      <c r="AQ79" s="324"/>
      <c r="AR79" s="324"/>
      <c r="AS79" s="324"/>
      <c r="AT79" s="324"/>
      <c r="AU79" s="324"/>
      <c r="AV79" s="324"/>
      <c r="AW79" s="324"/>
      <c r="BE79" s="325"/>
      <c r="BF79" s="325"/>
      <c r="BG79" s="325"/>
      <c r="BH79" s="325"/>
      <c r="BI79" s="325"/>
      <c r="BJ79" s="325"/>
      <c r="BK79" s="325"/>
      <c r="BL79" s="325"/>
      <c r="BM79" s="325"/>
      <c r="BN79" s="325"/>
      <c r="BO79" s="325"/>
      <c r="BP79" s="325"/>
    </row>
    <row r="80" spans="1:68" s="323" customFormat="1" x14ac:dyDescent="0.25">
      <c r="A80" s="102"/>
      <c r="B80" s="102"/>
      <c r="C80" s="102"/>
      <c r="D80" s="102"/>
      <c r="E80" s="102"/>
      <c r="F80" s="102"/>
      <c r="P80" s="324"/>
      <c r="Q80" s="324"/>
      <c r="X80" s="324"/>
      <c r="Y80" s="324"/>
      <c r="AL80" s="324"/>
      <c r="AM80" s="324"/>
      <c r="AN80" s="324"/>
      <c r="AO80" s="324"/>
      <c r="AP80" s="324"/>
      <c r="AQ80" s="324"/>
      <c r="AR80" s="324"/>
      <c r="AS80" s="324"/>
      <c r="AT80" s="324"/>
      <c r="AU80" s="324"/>
      <c r="AV80" s="324"/>
      <c r="AW80" s="324"/>
      <c r="BE80" s="325"/>
      <c r="BF80" s="325"/>
      <c r="BG80" s="325"/>
      <c r="BH80" s="325"/>
      <c r="BI80" s="325"/>
      <c r="BJ80" s="325"/>
      <c r="BK80" s="325"/>
      <c r="BL80" s="325"/>
      <c r="BM80" s="325"/>
      <c r="BN80" s="325"/>
      <c r="BO80" s="325"/>
      <c r="BP80" s="325"/>
    </row>
    <row r="81" spans="1:68" s="323" customFormat="1" x14ac:dyDescent="0.25">
      <c r="A81" s="102"/>
      <c r="B81" s="102"/>
      <c r="C81" s="102"/>
      <c r="D81" s="102"/>
      <c r="E81" s="102"/>
      <c r="F81" s="102"/>
      <c r="P81" s="324"/>
      <c r="Q81" s="324"/>
      <c r="X81" s="324"/>
      <c r="Y81" s="324"/>
      <c r="AL81" s="324"/>
      <c r="AM81" s="324"/>
      <c r="AN81" s="324"/>
      <c r="AO81" s="324"/>
      <c r="AP81" s="324"/>
      <c r="AQ81" s="324"/>
      <c r="AR81" s="324"/>
      <c r="AS81" s="324"/>
      <c r="AT81" s="324"/>
      <c r="AU81" s="324"/>
      <c r="AV81" s="324"/>
      <c r="AW81" s="324"/>
      <c r="BE81" s="325"/>
      <c r="BF81" s="325"/>
      <c r="BG81" s="325"/>
      <c r="BH81" s="325"/>
      <c r="BI81" s="325"/>
      <c r="BJ81" s="325"/>
      <c r="BK81" s="325"/>
      <c r="BL81" s="325"/>
      <c r="BM81" s="325"/>
      <c r="BN81" s="325"/>
      <c r="BO81" s="325"/>
      <c r="BP81" s="325"/>
    </row>
    <row r="82" spans="1:68" s="323" customFormat="1" x14ac:dyDescent="0.25">
      <c r="A82" s="102"/>
      <c r="B82" s="102"/>
      <c r="C82" s="102"/>
      <c r="D82" s="102"/>
      <c r="E82" s="102"/>
      <c r="F82" s="102"/>
      <c r="P82" s="324"/>
      <c r="Q82" s="324"/>
      <c r="X82" s="324"/>
      <c r="Y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BE82" s="325"/>
      <c r="BF82" s="325"/>
      <c r="BG82" s="325"/>
      <c r="BH82" s="325"/>
      <c r="BI82" s="325"/>
      <c r="BJ82" s="325"/>
      <c r="BK82" s="325"/>
      <c r="BL82" s="325"/>
      <c r="BM82" s="325"/>
      <c r="BN82" s="325"/>
      <c r="BO82" s="325"/>
      <c r="BP82" s="325"/>
    </row>
    <row r="83" spans="1:68" s="323" customFormat="1" x14ac:dyDescent="0.25">
      <c r="A83" s="102"/>
      <c r="B83" s="102"/>
      <c r="C83" s="102"/>
      <c r="D83" s="102"/>
      <c r="E83" s="102"/>
      <c r="F83" s="102"/>
      <c r="P83" s="324"/>
      <c r="Q83" s="324"/>
      <c r="X83" s="324"/>
      <c r="Y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BE83" s="325"/>
      <c r="BF83" s="325"/>
      <c r="BG83" s="325"/>
      <c r="BH83" s="325"/>
      <c r="BI83" s="325"/>
      <c r="BJ83" s="325"/>
      <c r="BK83" s="325"/>
      <c r="BL83" s="325"/>
      <c r="BM83" s="325"/>
      <c r="BN83" s="325"/>
      <c r="BO83" s="325"/>
      <c r="BP83" s="325"/>
    </row>
    <row r="84" spans="1:68" s="323" customFormat="1" x14ac:dyDescent="0.25">
      <c r="A84" s="102"/>
      <c r="B84" s="102"/>
      <c r="C84" s="102"/>
      <c r="D84" s="102"/>
      <c r="E84" s="102"/>
      <c r="F84" s="102"/>
      <c r="P84" s="324"/>
      <c r="Q84" s="324"/>
      <c r="X84" s="324"/>
      <c r="Y84" s="324"/>
      <c r="AL84" s="324"/>
      <c r="AM84" s="324"/>
      <c r="AN84" s="324"/>
      <c r="AO84" s="324"/>
      <c r="AP84" s="324"/>
      <c r="AQ84" s="324"/>
      <c r="AR84" s="324"/>
      <c r="AS84" s="324"/>
      <c r="AT84" s="324"/>
      <c r="AU84" s="324"/>
      <c r="AV84" s="324"/>
      <c r="AW84" s="324"/>
      <c r="BE84" s="325"/>
      <c r="BF84" s="325"/>
      <c r="BG84" s="325"/>
      <c r="BH84" s="325"/>
      <c r="BI84" s="325"/>
      <c r="BJ84" s="325"/>
      <c r="BK84" s="325"/>
      <c r="BL84" s="325"/>
      <c r="BM84" s="325"/>
      <c r="BN84" s="325"/>
      <c r="BO84" s="325"/>
      <c r="BP84" s="325"/>
    </row>
    <row r="85" spans="1:68" s="323" customFormat="1" x14ac:dyDescent="0.25">
      <c r="A85" s="102"/>
      <c r="B85" s="102"/>
      <c r="C85" s="102"/>
      <c r="D85" s="102"/>
      <c r="E85" s="102"/>
      <c r="F85" s="102"/>
      <c r="P85" s="324"/>
      <c r="Q85" s="324"/>
      <c r="X85" s="324"/>
      <c r="Y85" s="324"/>
      <c r="AL85" s="324"/>
      <c r="AM85" s="324"/>
      <c r="AN85" s="324"/>
      <c r="AO85" s="324"/>
      <c r="AP85" s="324"/>
      <c r="AQ85" s="324"/>
      <c r="AR85" s="324"/>
      <c r="AS85" s="324"/>
      <c r="AT85" s="324"/>
      <c r="AU85" s="324"/>
      <c r="AV85" s="324"/>
      <c r="AW85" s="324"/>
      <c r="BE85" s="325"/>
      <c r="BF85" s="325"/>
      <c r="BG85" s="325"/>
      <c r="BH85" s="325"/>
      <c r="BI85" s="325"/>
      <c r="BJ85" s="325"/>
      <c r="BK85" s="325"/>
      <c r="BL85" s="325"/>
      <c r="BM85" s="325"/>
      <c r="BN85" s="325"/>
      <c r="BO85" s="325"/>
      <c r="BP85" s="325"/>
    </row>
    <row r="86" spans="1:68" s="323" customFormat="1" x14ac:dyDescent="0.25">
      <c r="A86" s="102"/>
      <c r="B86" s="102"/>
      <c r="C86" s="102"/>
      <c r="D86" s="102"/>
      <c r="E86" s="102"/>
      <c r="F86" s="102"/>
      <c r="P86" s="324"/>
      <c r="Q86" s="324"/>
      <c r="X86" s="324"/>
      <c r="Y86" s="324"/>
      <c r="AL86" s="324"/>
      <c r="AM86" s="324"/>
      <c r="AN86" s="324"/>
      <c r="AO86" s="324"/>
      <c r="AP86" s="324"/>
      <c r="AQ86" s="324"/>
      <c r="AR86" s="324"/>
      <c r="AS86" s="324"/>
      <c r="AT86" s="324"/>
      <c r="AU86" s="324"/>
      <c r="AV86" s="324"/>
      <c r="AW86" s="324"/>
      <c r="BE86" s="325"/>
      <c r="BF86" s="325"/>
      <c r="BG86" s="325"/>
      <c r="BH86" s="325"/>
      <c r="BI86" s="325"/>
      <c r="BJ86" s="325"/>
      <c r="BK86" s="325"/>
      <c r="BL86" s="325"/>
      <c r="BM86" s="325"/>
      <c r="BN86" s="325"/>
      <c r="BO86" s="325"/>
      <c r="BP86" s="325"/>
    </row>
    <row r="87" spans="1:68" s="323" customFormat="1" x14ac:dyDescent="0.25">
      <c r="A87" s="102"/>
      <c r="B87" s="102"/>
      <c r="C87" s="102"/>
      <c r="D87" s="102"/>
      <c r="E87" s="102"/>
      <c r="F87" s="102"/>
      <c r="P87" s="324"/>
      <c r="Q87" s="324"/>
      <c r="X87" s="324"/>
      <c r="Y87" s="324"/>
      <c r="AL87" s="324"/>
      <c r="AM87" s="324"/>
      <c r="AN87" s="324"/>
      <c r="AO87" s="324"/>
      <c r="AP87" s="324"/>
      <c r="AQ87" s="324"/>
      <c r="AR87" s="324"/>
      <c r="AS87" s="324"/>
      <c r="AT87" s="324"/>
      <c r="AU87" s="324"/>
      <c r="AV87" s="324"/>
      <c r="AW87" s="324"/>
      <c r="BE87" s="325"/>
      <c r="BF87" s="325"/>
      <c r="BG87" s="325"/>
      <c r="BH87" s="325"/>
      <c r="BI87" s="325"/>
      <c r="BJ87" s="325"/>
      <c r="BK87" s="325"/>
      <c r="BL87" s="325"/>
      <c r="BM87" s="325"/>
      <c r="BN87" s="325"/>
      <c r="BO87" s="325"/>
      <c r="BP87" s="325"/>
    </row>
    <row r="88" spans="1:68" s="323" customFormat="1" x14ac:dyDescent="0.25">
      <c r="A88" s="102"/>
      <c r="B88" s="102"/>
      <c r="C88" s="102"/>
      <c r="D88" s="102"/>
      <c r="E88" s="102"/>
      <c r="F88" s="102"/>
      <c r="P88" s="324"/>
      <c r="Q88" s="324"/>
      <c r="X88" s="324"/>
      <c r="Y88" s="324"/>
      <c r="AL88" s="324"/>
      <c r="AM88" s="324"/>
      <c r="AN88" s="324"/>
      <c r="AO88" s="324"/>
      <c r="AP88" s="324"/>
      <c r="AQ88" s="324"/>
      <c r="AR88" s="324"/>
      <c r="AS88" s="324"/>
      <c r="AT88" s="324"/>
      <c r="AU88" s="324"/>
      <c r="AV88" s="324"/>
      <c r="AW88" s="324"/>
      <c r="BE88" s="325"/>
      <c r="BF88" s="325"/>
      <c r="BG88" s="325"/>
      <c r="BH88" s="325"/>
      <c r="BI88" s="325"/>
      <c r="BJ88" s="325"/>
      <c r="BK88" s="325"/>
      <c r="BL88" s="325"/>
      <c r="BM88" s="325"/>
      <c r="BN88" s="325"/>
      <c r="BO88" s="325"/>
      <c r="BP88" s="325"/>
    </row>
    <row r="89" spans="1:68" s="323" customFormat="1" x14ac:dyDescent="0.25">
      <c r="A89" s="102"/>
      <c r="B89" s="102"/>
      <c r="C89" s="102"/>
      <c r="D89" s="102"/>
      <c r="E89" s="102"/>
      <c r="F89" s="102"/>
      <c r="P89" s="324"/>
      <c r="Q89" s="324"/>
      <c r="X89" s="324"/>
      <c r="Y89" s="324"/>
      <c r="AL89" s="324"/>
      <c r="AM89" s="324"/>
      <c r="AN89" s="324"/>
      <c r="AO89" s="324"/>
      <c r="AP89" s="324"/>
      <c r="AQ89" s="324"/>
      <c r="AR89" s="324"/>
      <c r="AS89" s="324"/>
      <c r="AT89" s="324"/>
      <c r="AU89" s="324"/>
      <c r="AV89" s="324"/>
      <c r="AW89" s="324"/>
      <c r="BE89" s="325"/>
      <c r="BF89" s="325"/>
      <c r="BG89" s="325"/>
      <c r="BH89" s="325"/>
      <c r="BI89" s="325"/>
      <c r="BJ89" s="325"/>
      <c r="BK89" s="325"/>
      <c r="BL89" s="325"/>
      <c r="BM89" s="325"/>
      <c r="BN89" s="325"/>
      <c r="BO89" s="325"/>
      <c r="BP89" s="325"/>
    </row>
    <row r="90" spans="1:68" s="323" customFormat="1" x14ac:dyDescent="0.25">
      <c r="A90" s="102"/>
      <c r="B90" s="102"/>
      <c r="C90" s="102"/>
      <c r="D90" s="102"/>
      <c r="E90" s="102"/>
      <c r="F90" s="102"/>
      <c r="P90" s="324"/>
      <c r="Q90" s="324"/>
      <c r="X90" s="324"/>
      <c r="Y90" s="324"/>
      <c r="AL90" s="324"/>
      <c r="AM90" s="324"/>
      <c r="AN90" s="324"/>
      <c r="AO90" s="324"/>
      <c r="AP90" s="324"/>
      <c r="AQ90" s="324"/>
      <c r="AR90" s="324"/>
      <c r="AS90" s="324"/>
      <c r="AT90" s="324"/>
      <c r="AU90" s="324"/>
      <c r="AV90" s="324"/>
      <c r="AW90" s="324"/>
      <c r="BE90" s="325"/>
      <c r="BF90" s="325"/>
      <c r="BG90" s="325"/>
      <c r="BH90" s="325"/>
      <c r="BI90" s="325"/>
      <c r="BJ90" s="325"/>
      <c r="BK90" s="325"/>
      <c r="BL90" s="325"/>
      <c r="BM90" s="325"/>
      <c r="BN90" s="325"/>
      <c r="BO90" s="325"/>
      <c r="BP90" s="325"/>
    </row>
    <row r="91" spans="1:68" s="323" customFormat="1" x14ac:dyDescent="0.25">
      <c r="A91" s="102"/>
      <c r="B91" s="102"/>
      <c r="C91" s="102"/>
      <c r="D91" s="102"/>
      <c r="E91" s="102"/>
      <c r="F91" s="102"/>
      <c r="P91" s="324"/>
      <c r="Q91" s="324"/>
      <c r="X91" s="324"/>
      <c r="Y91" s="324"/>
      <c r="AL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  <c r="BE91" s="325"/>
      <c r="BF91" s="325"/>
      <c r="BG91" s="325"/>
      <c r="BH91" s="325"/>
      <c r="BI91" s="325"/>
      <c r="BJ91" s="325"/>
      <c r="BK91" s="325"/>
      <c r="BL91" s="325"/>
      <c r="BM91" s="325"/>
      <c r="BN91" s="325"/>
      <c r="BO91" s="325"/>
      <c r="BP91" s="325"/>
    </row>
    <row r="92" spans="1:68" s="323" customFormat="1" x14ac:dyDescent="0.25">
      <c r="A92" s="102"/>
      <c r="B92" s="102"/>
      <c r="C92" s="102"/>
      <c r="D92" s="102"/>
      <c r="E92" s="102"/>
      <c r="F92" s="102"/>
      <c r="P92" s="324"/>
      <c r="Q92" s="324"/>
      <c r="X92" s="324"/>
      <c r="Y92" s="324"/>
      <c r="AL92" s="324"/>
      <c r="AM92" s="324"/>
      <c r="AN92" s="324"/>
      <c r="AO92" s="324"/>
      <c r="AP92" s="324"/>
      <c r="AQ92" s="324"/>
      <c r="AR92" s="324"/>
      <c r="AS92" s="324"/>
      <c r="AT92" s="324"/>
      <c r="AU92" s="324"/>
      <c r="AV92" s="324"/>
      <c r="AW92" s="324"/>
      <c r="BE92" s="325"/>
      <c r="BF92" s="325"/>
      <c r="BG92" s="325"/>
      <c r="BH92" s="325"/>
      <c r="BI92" s="325"/>
      <c r="BJ92" s="325"/>
      <c r="BK92" s="325"/>
      <c r="BL92" s="325"/>
      <c r="BM92" s="325"/>
      <c r="BN92" s="325"/>
      <c r="BO92" s="325"/>
      <c r="BP92" s="325"/>
    </row>
    <row r="93" spans="1:68" s="323" customFormat="1" x14ac:dyDescent="0.25">
      <c r="A93" s="102"/>
      <c r="B93" s="102"/>
      <c r="C93" s="102"/>
      <c r="D93" s="102"/>
      <c r="E93" s="102"/>
      <c r="F93" s="102"/>
      <c r="P93" s="324"/>
      <c r="Q93" s="324"/>
      <c r="X93" s="324"/>
      <c r="Y93" s="324"/>
      <c r="AL93" s="324"/>
      <c r="AM93" s="324"/>
      <c r="AN93" s="324"/>
      <c r="AO93" s="324"/>
      <c r="AP93" s="324"/>
      <c r="AQ93" s="324"/>
      <c r="AR93" s="324"/>
      <c r="AS93" s="324"/>
      <c r="AT93" s="324"/>
      <c r="AU93" s="324"/>
      <c r="AV93" s="324"/>
      <c r="AW93" s="324"/>
      <c r="BE93" s="325"/>
      <c r="BF93" s="325"/>
      <c r="BG93" s="325"/>
      <c r="BH93" s="325"/>
      <c r="BI93" s="325"/>
      <c r="BJ93" s="325"/>
      <c r="BK93" s="325"/>
      <c r="BL93" s="325"/>
      <c r="BM93" s="325"/>
      <c r="BN93" s="325"/>
      <c r="BO93" s="325"/>
      <c r="BP93" s="325"/>
    </row>
    <row r="94" spans="1:68" s="323" customFormat="1" x14ac:dyDescent="0.25">
      <c r="A94" s="102"/>
      <c r="B94" s="102"/>
      <c r="C94" s="102"/>
      <c r="D94" s="102"/>
      <c r="E94" s="102"/>
      <c r="F94" s="102"/>
      <c r="P94" s="324"/>
      <c r="Q94" s="324"/>
      <c r="X94" s="324"/>
      <c r="Y94" s="324"/>
      <c r="AL94" s="324"/>
      <c r="AM94" s="324"/>
      <c r="AN94" s="324"/>
      <c r="AO94" s="324"/>
      <c r="AP94" s="324"/>
      <c r="AQ94" s="324"/>
      <c r="AR94" s="324"/>
      <c r="AS94" s="324"/>
      <c r="AT94" s="324"/>
      <c r="AU94" s="324"/>
      <c r="AV94" s="324"/>
      <c r="AW94" s="324"/>
      <c r="BE94" s="325"/>
      <c r="BF94" s="325"/>
      <c r="BG94" s="325"/>
      <c r="BH94" s="325"/>
      <c r="BI94" s="325"/>
      <c r="BJ94" s="325"/>
      <c r="BK94" s="325"/>
      <c r="BL94" s="325"/>
      <c r="BM94" s="325"/>
      <c r="BN94" s="325"/>
      <c r="BO94" s="325"/>
      <c r="BP94" s="325"/>
    </row>
    <row r="95" spans="1:68" s="323" customFormat="1" x14ac:dyDescent="0.25">
      <c r="A95" s="102"/>
      <c r="B95" s="102"/>
      <c r="C95" s="102"/>
      <c r="D95" s="102"/>
      <c r="E95" s="102"/>
      <c r="F95" s="102"/>
      <c r="P95" s="324"/>
      <c r="Q95" s="324"/>
      <c r="X95" s="324"/>
      <c r="Y95" s="324"/>
      <c r="AL95" s="324"/>
      <c r="AM95" s="324"/>
      <c r="AN95" s="324"/>
      <c r="AO95" s="324"/>
      <c r="AP95" s="324"/>
      <c r="AQ95" s="324"/>
      <c r="AR95" s="324"/>
      <c r="AS95" s="324"/>
      <c r="AT95" s="324"/>
      <c r="AU95" s="324"/>
      <c r="AV95" s="324"/>
      <c r="AW95" s="324"/>
      <c r="BE95" s="325"/>
      <c r="BF95" s="325"/>
      <c r="BG95" s="325"/>
      <c r="BH95" s="325"/>
      <c r="BI95" s="325"/>
      <c r="BJ95" s="325"/>
      <c r="BK95" s="325"/>
      <c r="BL95" s="325"/>
      <c r="BM95" s="325"/>
      <c r="BN95" s="325"/>
      <c r="BO95" s="325"/>
      <c r="BP95" s="325"/>
    </row>
    <row r="96" spans="1:68" s="323" customFormat="1" x14ac:dyDescent="0.25">
      <c r="A96" s="102"/>
      <c r="B96" s="102"/>
      <c r="C96" s="102"/>
      <c r="D96" s="102"/>
      <c r="E96" s="102"/>
      <c r="F96" s="102"/>
      <c r="P96" s="324"/>
      <c r="Q96" s="324"/>
      <c r="X96" s="324"/>
      <c r="Y96" s="324"/>
      <c r="AL96" s="324"/>
      <c r="AM96" s="324"/>
      <c r="AN96" s="324"/>
      <c r="AO96" s="324"/>
      <c r="AP96" s="324"/>
      <c r="AQ96" s="324"/>
      <c r="AR96" s="324"/>
      <c r="AS96" s="324"/>
      <c r="AT96" s="324"/>
      <c r="AU96" s="324"/>
      <c r="AV96" s="324"/>
      <c r="AW96" s="324"/>
      <c r="BE96" s="325"/>
      <c r="BF96" s="325"/>
      <c r="BG96" s="325"/>
      <c r="BH96" s="325"/>
      <c r="BI96" s="325"/>
      <c r="BJ96" s="325"/>
      <c r="BK96" s="325"/>
      <c r="BL96" s="325"/>
      <c r="BM96" s="325"/>
      <c r="BN96" s="325"/>
      <c r="BO96" s="325"/>
      <c r="BP96" s="325"/>
    </row>
    <row r="97" spans="1:68" s="323" customFormat="1" x14ac:dyDescent="0.25">
      <c r="A97" s="102"/>
      <c r="B97" s="102"/>
      <c r="C97" s="102"/>
      <c r="D97" s="102"/>
      <c r="E97" s="102"/>
      <c r="F97" s="102"/>
      <c r="P97" s="324"/>
      <c r="Q97" s="324"/>
      <c r="X97" s="324"/>
      <c r="Y97" s="324"/>
      <c r="AL97" s="324"/>
      <c r="AM97" s="324"/>
      <c r="AN97" s="324"/>
      <c r="AO97" s="324"/>
      <c r="AP97" s="324"/>
      <c r="AQ97" s="324"/>
      <c r="AR97" s="324"/>
      <c r="AS97" s="324"/>
      <c r="AT97" s="324"/>
      <c r="AU97" s="324"/>
      <c r="AV97" s="324"/>
      <c r="AW97" s="324"/>
      <c r="BE97" s="325"/>
      <c r="BF97" s="325"/>
      <c r="BG97" s="325"/>
      <c r="BH97" s="325"/>
      <c r="BI97" s="325"/>
      <c r="BJ97" s="325"/>
      <c r="BK97" s="325"/>
      <c r="BL97" s="325"/>
      <c r="BM97" s="325"/>
      <c r="BN97" s="325"/>
      <c r="BO97" s="325"/>
      <c r="BP97" s="325"/>
    </row>
    <row r="98" spans="1:68" s="323" customFormat="1" x14ac:dyDescent="0.25">
      <c r="A98" s="102"/>
      <c r="B98" s="102"/>
      <c r="C98" s="102"/>
      <c r="D98" s="102"/>
      <c r="E98" s="102"/>
      <c r="F98" s="102"/>
      <c r="P98" s="324"/>
      <c r="Q98" s="324"/>
      <c r="X98" s="324"/>
      <c r="Y98" s="324"/>
      <c r="AL98" s="324"/>
      <c r="AM98" s="324"/>
      <c r="AN98" s="324"/>
      <c r="AO98" s="324"/>
      <c r="AP98" s="324"/>
      <c r="AQ98" s="324"/>
      <c r="AR98" s="324"/>
      <c r="AS98" s="324"/>
      <c r="AT98" s="324"/>
      <c r="AU98" s="324"/>
      <c r="AV98" s="324"/>
      <c r="AW98" s="324"/>
      <c r="BE98" s="325"/>
      <c r="BF98" s="325"/>
      <c r="BG98" s="325"/>
      <c r="BH98" s="325"/>
      <c r="BI98" s="325"/>
      <c r="BJ98" s="325"/>
      <c r="BK98" s="325"/>
      <c r="BL98" s="325"/>
      <c r="BM98" s="325"/>
      <c r="BN98" s="325"/>
      <c r="BO98" s="325"/>
      <c r="BP98" s="325"/>
    </row>
    <row r="99" spans="1:68" s="323" customFormat="1" x14ac:dyDescent="0.25">
      <c r="A99" s="102"/>
      <c r="B99" s="102"/>
      <c r="C99" s="102"/>
      <c r="D99" s="102"/>
      <c r="E99" s="102"/>
      <c r="F99" s="102"/>
      <c r="P99" s="324"/>
      <c r="Q99" s="324"/>
      <c r="X99" s="324"/>
      <c r="Y99" s="324"/>
      <c r="AL99" s="324"/>
      <c r="AM99" s="324"/>
      <c r="AN99" s="324"/>
      <c r="AO99" s="324"/>
      <c r="AP99" s="324"/>
      <c r="AQ99" s="324"/>
      <c r="AR99" s="324"/>
      <c r="AS99" s="324"/>
      <c r="AT99" s="324"/>
      <c r="AU99" s="324"/>
      <c r="AV99" s="324"/>
      <c r="AW99" s="324"/>
      <c r="BE99" s="325"/>
      <c r="BF99" s="325"/>
      <c r="BG99" s="325"/>
      <c r="BH99" s="325"/>
      <c r="BI99" s="325"/>
      <c r="BJ99" s="325"/>
      <c r="BK99" s="325"/>
      <c r="BL99" s="325"/>
      <c r="BM99" s="325"/>
      <c r="BN99" s="325"/>
      <c r="BO99" s="325"/>
      <c r="BP99" s="325"/>
    </row>
    <row r="100" spans="1:68" s="323" customFormat="1" x14ac:dyDescent="0.25">
      <c r="A100" s="102"/>
      <c r="B100" s="102"/>
      <c r="C100" s="102"/>
      <c r="D100" s="102"/>
      <c r="E100" s="102"/>
      <c r="F100" s="102"/>
      <c r="P100" s="324"/>
      <c r="Q100" s="324"/>
      <c r="X100" s="324"/>
      <c r="Y100" s="324"/>
      <c r="AL100" s="324"/>
      <c r="AM100" s="324"/>
      <c r="AN100" s="324"/>
      <c r="AO100" s="324"/>
      <c r="AP100" s="324"/>
      <c r="AQ100" s="324"/>
      <c r="AR100" s="324"/>
      <c r="AS100" s="324"/>
      <c r="AT100" s="324"/>
      <c r="AU100" s="324"/>
      <c r="AV100" s="324"/>
      <c r="AW100" s="324"/>
      <c r="BE100" s="325"/>
      <c r="BF100" s="325"/>
      <c r="BG100" s="325"/>
      <c r="BH100" s="325"/>
      <c r="BI100" s="325"/>
      <c r="BJ100" s="325"/>
      <c r="BK100" s="325"/>
      <c r="BL100" s="325"/>
      <c r="BM100" s="325"/>
      <c r="BN100" s="325"/>
      <c r="BO100" s="325"/>
      <c r="BP100" s="325"/>
    </row>
    <row r="101" spans="1:68" s="323" customFormat="1" x14ac:dyDescent="0.25">
      <c r="A101" s="102"/>
      <c r="B101" s="102"/>
      <c r="C101" s="102"/>
      <c r="D101" s="102"/>
      <c r="E101" s="102"/>
      <c r="F101" s="102"/>
      <c r="P101" s="324"/>
      <c r="Q101" s="324"/>
      <c r="X101" s="324"/>
      <c r="Y101" s="324"/>
      <c r="AL101" s="324"/>
      <c r="AM101" s="324"/>
      <c r="AN101" s="324"/>
      <c r="AO101" s="324"/>
      <c r="AP101" s="324"/>
      <c r="AQ101" s="324"/>
      <c r="AR101" s="324"/>
      <c r="AS101" s="324"/>
      <c r="AT101" s="324"/>
      <c r="AU101" s="324"/>
      <c r="AV101" s="324"/>
      <c r="AW101" s="324"/>
      <c r="BE101" s="325"/>
      <c r="BF101" s="325"/>
      <c r="BG101" s="325"/>
      <c r="BH101" s="325"/>
      <c r="BI101" s="325"/>
      <c r="BJ101" s="325"/>
      <c r="BK101" s="325"/>
      <c r="BL101" s="325"/>
      <c r="BM101" s="325"/>
      <c r="BN101" s="325"/>
      <c r="BO101" s="325"/>
      <c r="BP101" s="325"/>
    </row>
    <row r="102" spans="1:68" s="323" customFormat="1" x14ac:dyDescent="0.25">
      <c r="A102" s="102"/>
      <c r="B102" s="102"/>
      <c r="C102" s="102"/>
      <c r="D102" s="102"/>
      <c r="E102" s="102"/>
      <c r="F102" s="102"/>
      <c r="P102" s="324"/>
      <c r="Q102" s="324"/>
      <c r="X102" s="324"/>
      <c r="Y102" s="324"/>
      <c r="AL102" s="324"/>
      <c r="AM102" s="324"/>
      <c r="AN102" s="324"/>
      <c r="AO102" s="324"/>
      <c r="AP102" s="324"/>
      <c r="AQ102" s="324"/>
      <c r="AR102" s="324"/>
      <c r="AS102" s="324"/>
      <c r="AT102" s="324"/>
      <c r="AU102" s="324"/>
      <c r="AV102" s="324"/>
      <c r="AW102" s="324"/>
      <c r="BE102" s="325"/>
      <c r="BF102" s="325"/>
      <c r="BG102" s="325"/>
      <c r="BH102" s="325"/>
      <c r="BI102" s="325"/>
      <c r="BJ102" s="325"/>
      <c r="BK102" s="325"/>
      <c r="BL102" s="325"/>
      <c r="BM102" s="325"/>
      <c r="BN102" s="325"/>
      <c r="BO102" s="325"/>
      <c r="BP102" s="325"/>
    </row>
    <row r="103" spans="1:68" s="323" customFormat="1" x14ac:dyDescent="0.25">
      <c r="A103" s="102"/>
      <c r="B103" s="102"/>
      <c r="C103" s="102"/>
      <c r="D103" s="102"/>
      <c r="E103" s="102"/>
      <c r="F103" s="102"/>
      <c r="P103" s="324"/>
      <c r="Q103" s="324"/>
      <c r="X103" s="324"/>
      <c r="Y103" s="324"/>
      <c r="AL103" s="324"/>
      <c r="AM103" s="324"/>
      <c r="AN103" s="324"/>
      <c r="AO103" s="324"/>
      <c r="AP103" s="324"/>
      <c r="AQ103" s="324"/>
      <c r="AR103" s="324"/>
      <c r="AS103" s="324"/>
      <c r="AT103" s="324"/>
      <c r="AU103" s="324"/>
      <c r="AV103" s="324"/>
      <c r="AW103" s="324"/>
      <c r="BE103" s="325"/>
      <c r="BF103" s="325"/>
      <c r="BG103" s="325"/>
      <c r="BH103" s="325"/>
      <c r="BI103" s="325"/>
      <c r="BJ103" s="325"/>
      <c r="BK103" s="325"/>
      <c r="BL103" s="325"/>
      <c r="BM103" s="325"/>
      <c r="BN103" s="325"/>
      <c r="BO103" s="325"/>
      <c r="BP103" s="325"/>
    </row>
    <row r="104" spans="1:68" s="323" customFormat="1" x14ac:dyDescent="0.25">
      <c r="A104" s="102"/>
      <c r="B104" s="102"/>
      <c r="C104" s="102"/>
      <c r="D104" s="102"/>
      <c r="E104" s="102"/>
      <c r="F104" s="102"/>
      <c r="P104" s="324"/>
      <c r="Q104" s="324"/>
      <c r="X104" s="324"/>
      <c r="Y104" s="324"/>
      <c r="AL104" s="324"/>
      <c r="AM104" s="324"/>
      <c r="AN104" s="324"/>
      <c r="AO104" s="324"/>
      <c r="AP104" s="324"/>
      <c r="AQ104" s="324"/>
      <c r="AR104" s="324"/>
      <c r="AS104" s="324"/>
      <c r="AT104" s="324"/>
      <c r="AU104" s="324"/>
      <c r="AV104" s="324"/>
      <c r="AW104" s="324"/>
      <c r="BE104" s="325"/>
      <c r="BF104" s="325"/>
      <c r="BG104" s="325"/>
      <c r="BH104" s="325"/>
      <c r="BI104" s="325"/>
      <c r="BJ104" s="325"/>
      <c r="BK104" s="325"/>
      <c r="BL104" s="325"/>
      <c r="BM104" s="325"/>
      <c r="BN104" s="325"/>
      <c r="BO104" s="325"/>
      <c r="BP104" s="325"/>
    </row>
    <row r="105" spans="1:68" s="323" customFormat="1" x14ac:dyDescent="0.25">
      <c r="A105" s="102"/>
      <c r="B105" s="102"/>
      <c r="C105" s="102"/>
      <c r="D105" s="102"/>
      <c r="E105" s="102"/>
      <c r="F105" s="102"/>
      <c r="P105" s="324"/>
      <c r="Q105" s="324"/>
      <c r="X105" s="324"/>
      <c r="Y105" s="324"/>
      <c r="AL105" s="324"/>
      <c r="AM105" s="324"/>
      <c r="AN105" s="324"/>
      <c r="AO105" s="324"/>
      <c r="AP105" s="324"/>
      <c r="AQ105" s="324"/>
      <c r="AR105" s="324"/>
      <c r="AS105" s="324"/>
      <c r="AT105" s="324"/>
      <c r="AU105" s="324"/>
      <c r="AV105" s="324"/>
      <c r="AW105" s="324"/>
      <c r="BE105" s="325"/>
      <c r="BF105" s="325"/>
      <c r="BG105" s="325"/>
      <c r="BH105" s="325"/>
      <c r="BI105" s="325"/>
      <c r="BJ105" s="325"/>
      <c r="BK105" s="325"/>
      <c r="BL105" s="325"/>
      <c r="BM105" s="325"/>
      <c r="BN105" s="325"/>
      <c r="BO105" s="325"/>
      <c r="BP105" s="325"/>
    </row>
    <row r="106" spans="1:68" s="323" customFormat="1" x14ac:dyDescent="0.25">
      <c r="A106" s="102"/>
      <c r="B106" s="102"/>
      <c r="C106" s="102"/>
      <c r="D106" s="102"/>
      <c r="E106" s="102"/>
      <c r="F106" s="102"/>
      <c r="P106" s="324"/>
      <c r="Q106" s="324"/>
      <c r="X106" s="324"/>
      <c r="Y106" s="324"/>
      <c r="AL106" s="324"/>
      <c r="AM106" s="324"/>
      <c r="AN106" s="324"/>
      <c r="AO106" s="324"/>
      <c r="AP106" s="324"/>
      <c r="AQ106" s="324"/>
      <c r="AR106" s="324"/>
      <c r="AS106" s="324"/>
      <c r="AT106" s="324"/>
      <c r="AU106" s="324"/>
      <c r="AV106" s="324"/>
      <c r="AW106" s="324"/>
      <c r="BE106" s="325"/>
      <c r="BF106" s="325"/>
      <c r="BG106" s="325"/>
      <c r="BH106" s="325"/>
      <c r="BI106" s="325"/>
      <c r="BJ106" s="325"/>
      <c r="BK106" s="325"/>
      <c r="BL106" s="325"/>
      <c r="BM106" s="325"/>
      <c r="BN106" s="325"/>
      <c r="BO106" s="325"/>
      <c r="BP106" s="325"/>
    </row>
    <row r="107" spans="1:68" s="323" customFormat="1" x14ac:dyDescent="0.25">
      <c r="A107" s="102"/>
      <c r="B107" s="102"/>
      <c r="C107" s="102"/>
      <c r="D107" s="102"/>
      <c r="E107" s="102"/>
      <c r="F107" s="102"/>
      <c r="P107" s="324"/>
      <c r="Q107" s="324"/>
      <c r="X107" s="324"/>
      <c r="Y107" s="324"/>
      <c r="AL107" s="324"/>
      <c r="AM107" s="324"/>
      <c r="AN107" s="324"/>
      <c r="AO107" s="324"/>
      <c r="AP107" s="324"/>
      <c r="AQ107" s="324"/>
      <c r="AR107" s="324"/>
      <c r="AS107" s="324"/>
      <c r="AT107" s="324"/>
      <c r="AU107" s="324"/>
      <c r="AV107" s="324"/>
      <c r="AW107" s="324"/>
      <c r="BE107" s="325"/>
      <c r="BF107" s="325"/>
      <c r="BG107" s="325"/>
      <c r="BH107" s="325"/>
      <c r="BI107" s="325"/>
      <c r="BJ107" s="325"/>
      <c r="BK107" s="325"/>
      <c r="BL107" s="325"/>
      <c r="BM107" s="325"/>
      <c r="BN107" s="325"/>
      <c r="BO107" s="325"/>
      <c r="BP107" s="325"/>
    </row>
    <row r="108" spans="1:68" s="323" customFormat="1" x14ac:dyDescent="0.25">
      <c r="A108" s="102"/>
      <c r="B108" s="102"/>
      <c r="C108" s="102"/>
      <c r="D108" s="102"/>
      <c r="E108" s="102"/>
      <c r="F108" s="102"/>
      <c r="P108" s="324"/>
      <c r="Q108" s="324"/>
      <c r="X108" s="324"/>
      <c r="Y108" s="324"/>
      <c r="AL108" s="324"/>
      <c r="AM108" s="324"/>
      <c r="AN108" s="324"/>
      <c r="AO108" s="324"/>
      <c r="AP108" s="324"/>
      <c r="AQ108" s="324"/>
      <c r="AR108" s="324"/>
      <c r="AS108" s="324"/>
      <c r="AT108" s="324"/>
      <c r="AU108" s="324"/>
      <c r="AV108" s="324"/>
      <c r="AW108" s="324"/>
      <c r="BE108" s="325"/>
      <c r="BF108" s="325"/>
      <c r="BG108" s="325"/>
      <c r="BH108" s="325"/>
      <c r="BI108" s="325"/>
      <c r="BJ108" s="325"/>
      <c r="BK108" s="325"/>
      <c r="BL108" s="325"/>
      <c r="BM108" s="325"/>
      <c r="BN108" s="325"/>
      <c r="BO108" s="325"/>
      <c r="BP108" s="325"/>
    </row>
    <row r="109" spans="1:68" s="323" customFormat="1" x14ac:dyDescent="0.25">
      <c r="A109" s="102"/>
      <c r="B109" s="102"/>
      <c r="C109" s="102"/>
      <c r="D109" s="102"/>
      <c r="E109" s="102"/>
      <c r="F109" s="102"/>
      <c r="P109" s="324"/>
      <c r="Q109" s="324"/>
      <c r="X109" s="324"/>
      <c r="Y109" s="324"/>
      <c r="AL109" s="324"/>
      <c r="AM109" s="324"/>
      <c r="AN109" s="324"/>
      <c r="AO109" s="324"/>
      <c r="AP109" s="324"/>
      <c r="AQ109" s="324"/>
      <c r="AR109" s="324"/>
      <c r="AS109" s="324"/>
      <c r="AT109" s="324"/>
      <c r="AU109" s="324"/>
      <c r="AV109" s="324"/>
      <c r="AW109" s="324"/>
      <c r="BE109" s="325"/>
      <c r="BF109" s="325"/>
      <c r="BG109" s="325"/>
      <c r="BH109" s="325"/>
      <c r="BI109" s="325"/>
      <c r="BJ109" s="325"/>
      <c r="BK109" s="325"/>
      <c r="BL109" s="325"/>
      <c r="BM109" s="325"/>
      <c r="BN109" s="325"/>
      <c r="BO109" s="325"/>
      <c r="BP109" s="325"/>
    </row>
    <row r="110" spans="1:68" s="323" customFormat="1" x14ac:dyDescent="0.25">
      <c r="A110" s="102"/>
      <c r="B110" s="102"/>
      <c r="C110" s="102"/>
      <c r="D110" s="102"/>
      <c r="E110" s="102"/>
      <c r="F110" s="102"/>
      <c r="P110" s="324"/>
      <c r="Q110" s="324"/>
      <c r="X110" s="324"/>
      <c r="Y110" s="324"/>
      <c r="AL110" s="324"/>
      <c r="AM110" s="324"/>
      <c r="AN110" s="324"/>
      <c r="AO110" s="324"/>
      <c r="AP110" s="324"/>
      <c r="AQ110" s="324"/>
      <c r="AR110" s="324"/>
      <c r="AS110" s="324"/>
      <c r="AT110" s="324"/>
      <c r="AU110" s="324"/>
      <c r="AV110" s="324"/>
      <c r="AW110" s="324"/>
      <c r="BE110" s="325"/>
      <c r="BF110" s="325"/>
      <c r="BG110" s="325"/>
      <c r="BH110" s="325"/>
      <c r="BI110" s="325"/>
      <c r="BJ110" s="325"/>
      <c r="BK110" s="325"/>
      <c r="BL110" s="325"/>
      <c r="BM110" s="325"/>
      <c r="BN110" s="325"/>
      <c r="BO110" s="325"/>
      <c r="BP110" s="325"/>
    </row>
    <row r="111" spans="1:68" s="323" customFormat="1" x14ac:dyDescent="0.25">
      <c r="A111" s="102"/>
      <c r="B111" s="102"/>
      <c r="C111" s="102"/>
      <c r="D111" s="102"/>
      <c r="E111" s="102"/>
      <c r="F111" s="102"/>
      <c r="P111" s="324"/>
      <c r="Q111" s="324"/>
      <c r="X111" s="324"/>
      <c r="Y111" s="324"/>
      <c r="AL111" s="324"/>
      <c r="AM111" s="324"/>
      <c r="AN111" s="324"/>
      <c r="AO111" s="324"/>
      <c r="AP111" s="324"/>
      <c r="AQ111" s="324"/>
      <c r="AR111" s="324"/>
      <c r="AS111" s="324"/>
      <c r="AT111" s="324"/>
      <c r="AU111" s="324"/>
      <c r="AV111" s="324"/>
      <c r="AW111" s="324"/>
      <c r="BE111" s="325"/>
      <c r="BF111" s="325"/>
      <c r="BG111" s="325"/>
      <c r="BH111" s="325"/>
      <c r="BI111" s="325"/>
      <c r="BJ111" s="325"/>
      <c r="BK111" s="325"/>
      <c r="BL111" s="325"/>
      <c r="BM111" s="325"/>
      <c r="BN111" s="325"/>
      <c r="BO111" s="325"/>
      <c r="BP111" s="325"/>
    </row>
    <row r="112" spans="1:68" s="323" customFormat="1" x14ac:dyDescent="0.25">
      <c r="A112" s="102"/>
      <c r="B112" s="102"/>
      <c r="C112" s="102"/>
      <c r="D112" s="102"/>
      <c r="E112" s="102"/>
      <c r="F112" s="102"/>
      <c r="P112" s="324"/>
      <c r="Q112" s="324"/>
      <c r="X112" s="324"/>
      <c r="Y112" s="324"/>
      <c r="AL112" s="324"/>
      <c r="AM112" s="324"/>
      <c r="AN112" s="324"/>
      <c r="AO112" s="324"/>
      <c r="AP112" s="324"/>
      <c r="AQ112" s="324"/>
      <c r="AR112" s="324"/>
      <c r="AS112" s="324"/>
      <c r="AT112" s="324"/>
      <c r="AU112" s="324"/>
      <c r="AV112" s="324"/>
      <c r="AW112" s="324"/>
      <c r="BE112" s="325"/>
      <c r="BF112" s="325"/>
      <c r="BG112" s="325"/>
      <c r="BH112" s="325"/>
      <c r="BI112" s="325"/>
      <c r="BJ112" s="325"/>
      <c r="BK112" s="325"/>
      <c r="BL112" s="325"/>
      <c r="BM112" s="325"/>
      <c r="BN112" s="325"/>
      <c r="BO112" s="325"/>
      <c r="BP112" s="325"/>
    </row>
    <row r="113" spans="1:68" s="323" customFormat="1" x14ac:dyDescent="0.25">
      <c r="A113" s="102"/>
      <c r="B113" s="102"/>
      <c r="C113" s="102"/>
      <c r="D113" s="102"/>
      <c r="E113" s="102"/>
      <c r="F113" s="102"/>
      <c r="P113" s="324"/>
      <c r="Q113" s="324"/>
      <c r="X113" s="324"/>
      <c r="Y113" s="324"/>
      <c r="AL113" s="324"/>
      <c r="AM113" s="324"/>
      <c r="AN113" s="324"/>
      <c r="AO113" s="324"/>
      <c r="AP113" s="324"/>
      <c r="AQ113" s="324"/>
      <c r="AR113" s="324"/>
      <c r="AS113" s="324"/>
      <c r="AT113" s="324"/>
      <c r="AU113" s="324"/>
      <c r="AV113" s="324"/>
      <c r="AW113" s="324"/>
      <c r="BE113" s="325"/>
      <c r="BF113" s="325"/>
      <c r="BG113" s="325"/>
      <c r="BH113" s="325"/>
      <c r="BI113" s="325"/>
      <c r="BJ113" s="325"/>
      <c r="BK113" s="325"/>
      <c r="BL113" s="325"/>
      <c r="BM113" s="325"/>
      <c r="BN113" s="325"/>
      <c r="BO113" s="325"/>
      <c r="BP113" s="325"/>
    </row>
    <row r="114" spans="1:68" s="323" customFormat="1" x14ac:dyDescent="0.25">
      <c r="A114" s="102"/>
      <c r="B114" s="102"/>
      <c r="C114" s="102"/>
      <c r="D114" s="102"/>
      <c r="E114" s="102"/>
      <c r="F114" s="102"/>
      <c r="P114" s="324"/>
      <c r="Q114" s="324"/>
      <c r="X114" s="324"/>
      <c r="Y114" s="324"/>
      <c r="AL114" s="324"/>
      <c r="AM114" s="324"/>
      <c r="AN114" s="324"/>
      <c r="AO114" s="324"/>
      <c r="AP114" s="324"/>
      <c r="AQ114" s="324"/>
      <c r="AR114" s="324"/>
      <c r="AS114" s="324"/>
      <c r="AT114" s="324"/>
      <c r="AU114" s="324"/>
      <c r="AV114" s="324"/>
      <c r="AW114" s="324"/>
      <c r="BE114" s="325"/>
      <c r="BF114" s="325"/>
      <c r="BG114" s="325"/>
      <c r="BH114" s="325"/>
      <c r="BI114" s="325"/>
      <c r="BJ114" s="325"/>
      <c r="BK114" s="325"/>
      <c r="BL114" s="325"/>
      <c r="BM114" s="325"/>
      <c r="BN114" s="325"/>
      <c r="BO114" s="325"/>
      <c r="BP114" s="325"/>
    </row>
    <row r="115" spans="1:68" s="323" customFormat="1" x14ac:dyDescent="0.25">
      <c r="A115" s="102"/>
      <c r="B115" s="102"/>
      <c r="C115" s="102"/>
      <c r="D115" s="102"/>
      <c r="E115" s="102"/>
      <c r="F115" s="102"/>
      <c r="P115" s="324"/>
      <c r="Q115" s="324"/>
      <c r="X115" s="324"/>
      <c r="Y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  <c r="BE115" s="325"/>
      <c r="BF115" s="325"/>
      <c r="BG115" s="325"/>
      <c r="BH115" s="325"/>
      <c r="BI115" s="325"/>
      <c r="BJ115" s="325"/>
      <c r="BK115" s="325"/>
      <c r="BL115" s="325"/>
      <c r="BM115" s="325"/>
      <c r="BN115" s="325"/>
      <c r="BO115" s="325"/>
      <c r="BP115" s="325"/>
    </row>
    <row r="116" spans="1:68" s="323" customFormat="1" x14ac:dyDescent="0.25">
      <c r="A116" s="102"/>
      <c r="B116" s="102"/>
      <c r="C116" s="102"/>
      <c r="D116" s="102"/>
      <c r="E116" s="102"/>
      <c r="F116" s="102"/>
      <c r="P116" s="324"/>
      <c r="Q116" s="324"/>
      <c r="X116" s="324"/>
      <c r="Y116" s="324"/>
      <c r="AL116" s="324"/>
      <c r="AM116" s="324"/>
      <c r="AN116" s="324"/>
      <c r="AO116" s="324"/>
      <c r="AP116" s="324"/>
      <c r="AQ116" s="324"/>
      <c r="AR116" s="324"/>
      <c r="AS116" s="324"/>
      <c r="AT116" s="324"/>
      <c r="AU116" s="324"/>
      <c r="AV116" s="324"/>
      <c r="AW116" s="324"/>
      <c r="BE116" s="325"/>
      <c r="BF116" s="325"/>
      <c r="BG116" s="325"/>
      <c r="BH116" s="325"/>
      <c r="BI116" s="325"/>
      <c r="BJ116" s="325"/>
      <c r="BK116" s="325"/>
      <c r="BL116" s="325"/>
      <c r="BM116" s="325"/>
      <c r="BN116" s="325"/>
      <c r="BO116" s="325"/>
      <c r="BP116" s="325"/>
    </row>
    <row r="117" spans="1:68" s="323" customFormat="1" x14ac:dyDescent="0.25">
      <c r="A117" s="102"/>
      <c r="B117" s="102"/>
      <c r="C117" s="102"/>
      <c r="D117" s="102"/>
      <c r="E117" s="102"/>
      <c r="F117" s="102"/>
      <c r="P117" s="324"/>
      <c r="Q117" s="324"/>
      <c r="X117" s="324"/>
      <c r="Y117" s="324"/>
      <c r="AL117" s="324"/>
      <c r="AM117" s="324"/>
      <c r="AN117" s="324"/>
      <c r="AO117" s="324"/>
      <c r="AP117" s="324"/>
      <c r="AQ117" s="324"/>
      <c r="AR117" s="324"/>
      <c r="AS117" s="324"/>
      <c r="AT117" s="324"/>
      <c r="AU117" s="324"/>
      <c r="AV117" s="324"/>
      <c r="AW117" s="324"/>
      <c r="BE117" s="325"/>
      <c r="BF117" s="325"/>
      <c r="BG117" s="325"/>
      <c r="BH117" s="325"/>
      <c r="BI117" s="325"/>
      <c r="BJ117" s="325"/>
      <c r="BK117" s="325"/>
      <c r="BL117" s="325"/>
      <c r="BM117" s="325"/>
      <c r="BN117" s="325"/>
      <c r="BO117" s="325"/>
      <c r="BP117" s="325"/>
    </row>
    <row r="118" spans="1:68" s="323" customFormat="1" x14ac:dyDescent="0.25">
      <c r="A118" s="102"/>
      <c r="B118" s="102"/>
      <c r="C118" s="102"/>
      <c r="D118" s="102"/>
      <c r="E118" s="102"/>
      <c r="F118" s="102"/>
      <c r="P118" s="324"/>
      <c r="Q118" s="324"/>
      <c r="X118" s="324"/>
      <c r="Y118" s="324"/>
      <c r="AL118" s="324"/>
      <c r="AM118" s="324"/>
      <c r="AN118" s="324"/>
      <c r="AO118" s="324"/>
      <c r="AP118" s="324"/>
      <c r="AQ118" s="324"/>
      <c r="AR118" s="324"/>
      <c r="AS118" s="324"/>
      <c r="AT118" s="324"/>
      <c r="AU118" s="324"/>
      <c r="AV118" s="324"/>
      <c r="AW118" s="324"/>
      <c r="BE118" s="325"/>
      <c r="BF118" s="325"/>
      <c r="BG118" s="325"/>
      <c r="BH118" s="325"/>
      <c r="BI118" s="325"/>
      <c r="BJ118" s="325"/>
      <c r="BK118" s="325"/>
      <c r="BL118" s="325"/>
      <c r="BM118" s="325"/>
      <c r="BN118" s="325"/>
      <c r="BO118" s="325"/>
      <c r="BP118" s="325"/>
    </row>
    <row r="119" spans="1:68" s="323" customFormat="1" x14ac:dyDescent="0.25">
      <c r="A119" s="102"/>
      <c r="B119" s="102"/>
      <c r="C119" s="102"/>
      <c r="D119" s="102"/>
      <c r="E119" s="102"/>
      <c r="F119" s="102"/>
      <c r="P119" s="324"/>
      <c r="Q119" s="324"/>
      <c r="X119" s="324"/>
      <c r="Y119" s="324"/>
      <c r="AL119" s="324"/>
      <c r="AM119" s="324"/>
      <c r="AN119" s="324"/>
      <c r="AO119" s="324"/>
      <c r="AP119" s="324"/>
      <c r="AQ119" s="324"/>
      <c r="AR119" s="324"/>
      <c r="AS119" s="324"/>
      <c r="AT119" s="324"/>
      <c r="AU119" s="324"/>
      <c r="AV119" s="324"/>
      <c r="AW119" s="324"/>
      <c r="BE119" s="325"/>
      <c r="BF119" s="325"/>
      <c r="BG119" s="325"/>
      <c r="BH119" s="325"/>
      <c r="BI119" s="325"/>
      <c r="BJ119" s="325"/>
      <c r="BK119" s="325"/>
      <c r="BL119" s="325"/>
      <c r="BM119" s="325"/>
      <c r="BN119" s="325"/>
      <c r="BO119" s="325"/>
      <c r="BP119" s="325"/>
    </row>
    <row r="120" spans="1:68" s="323" customFormat="1" x14ac:dyDescent="0.25">
      <c r="A120" s="102"/>
      <c r="B120" s="102"/>
      <c r="C120" s="102"/>
      <c r="D120" s="102"/>
      <c r="E120" s="102"/>
      <c r="F120" s="102"/>
      <c r="P120" s="324"/>
      <c r="Q120" s="324"/>
      <c r="X120" s="324"/>
      <c r="Y120" s="324"/>
      <c r="AL120" s="324"/>
      <c r="AM120" s="324"/>
      <c r="AN120" s="324"/>
      <c r="AO120" s="324"/>
      <c r="AP120" s="324"/>
      <c r="AQ120" s="324"/>
      <c r="AR120" s="324"/>
      <c r="AS120" s="324"/>
      <c r="AT120" s="324"/>
      <c r="AU120" s="324"/>
      <c r="AV120" s="324"/>
      <c r="AW120" s="324"/>
      <c r="BE120" s="325"/>
      <c r="BF120" s="325"/>
      <c r="BG120" s="325"/>
      <c r="BH120" s="325"/>
      <c r="BI120" s="325"/>
      <c r="BJ120" s="325"/>
      <c r="BK120" s="325"/>
      <c r="BL120" s="325"/>
      <c r="BM120" s="325"/>
      <c r="BN120" s="325"/>
      <c r="BO120" s="325"/>
      <c r="BP120" s="325"/>
    </row>
    <row r="121" spans="1:68" s="323" customFormat="1" x14ac:dyDescent="0.25">
      <c r="A121" s="102"/>
      <c r="B121" s="102"/>
      <c r="C121" s="102"/>
      <c r="D121" s="102"/>
      <c r="E121" s="102"/>
      <c r="F121" s="102"/>
      <c r="P121" s="324"/>
      <c r="Q121" s="324"/>
      <c r="X121" s="324"/>
      <c r="Y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  <c r="BE121" s="325"/>
      <c r="BF121" s="325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5"/>
    </row>
    <row r="122" spans="1:68" s="323" customFormat="1" x14ac:dyDescent="0.25">
      <c r="A122" s="102"/>
      <c r="B122" s="102"/>
      <c r="C122" s="102"/>
      <c r="D122" s="102"/>
      <c r="E122" s="102"/>
      <c r="F122" s="102"/>
      <c r="P122" s="324"/>
      <c r="Q122" s="324"/>
      <c r="X122" s="324"/>
      <c r="Y122" s="324"/>
      <c r="AL122" s="324"/>
      <c r="AM122" s="324"/>
      <c r="AN122" s="324"/>
      <c r="AO122" s="324"/>
      <c r="AP122" s="324"/>
      <c r="AQ122" s="324"/>
      <c r="AR122" s="324"/>
      <c r="AS122" s="324"/>
      <c r="AT122" s="324"/>
      <c r="AU122" s="324"/>
      <c r="AV122" s="324"/>
      <c r="AW122" s="324"/>
      <c r="BE122" s="325"/>
      <c r="BF122" s="325"/>
      <c r="BG122" s="325"/>
      <c r="BH122" s="325"/>
      <c r="BI122" s="325"/>
      <c r="BJ122" s="325"/>
      <c r="BK122" s="325"/>
      <c r="BL122" s="325"/>
      <c r="BM122" s="325"/>
      <c r="BN122" s="325"/>
      <c r="BO122" s="325"/>
      <c r="BP122" s="325"/>
    </row>
    <row r="123" spans="1:68" s="323" customFormat="1" x14ac:dyDescent="0.25">
      <c r="A123" s="102"/>
      <c r="B123" s="102"/>
      <c r="C123" s="102"/>
      <c r="D123" s="102"/>
      <c r="E123" s="102"/>
      <c r="F123" s="102"/>
      <c r="P123" s="324"/>
      <c r="Q123" s="324"/>
      <c r="X123" s="324"/>
      <c r="Y123" s="324"/>
      <c r="AL123" s="324"/>
      <c r="AM123" s="324"/>
      <c r="AN123" s="324"/>
      <c r="AO123" s="324"/>
      <c r="AP123" s="324"/>
      <c r="AQ123" s="324"/>
      <c r="AR123" s="324"/>
      <c r="AS123" s="324"/>
      <c r="AT123" s="324"/>
      <c r="AU123" s="324"/>
      <c r="AV123" s="324"/>
      <c r="AW123" s="324"/>
      <c r="BE123" s="325"/>
      <c r="BF123" s="325"/>
      <c r="BG123" s="325"/>
      <c r="BH123" s="325"/>
      <c r="BI123" s="325"/>
      <c r="BJ123" s="325"/>
      <c r="BK123" s="325"/>
      <c r="BL123" s="325"/>
      <c r="BM123" s="325"/>
      <c r="BN123" s="325"/>
      <c r="BO123" s="325"/>
      <c r="BP123" s="325"/>
    </row>
    <row r="124" spans="1:68" s="323" customFormat="1" x14ac:dyDescent="0.25">
      <c r="A124" s="102"/>
      <c r="B124" s="102"/>
      <c r="C124" s="102"/>
      <c r="D124" s="102"/>
      <c r="E124" s="102"/>
      <c r="F124" s="102"/>
      <c r="P124" s="324"/>
      <c r="Q124" s="324"/>
      <c r="X124" s="324"/>
      <c r="Y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  <c r="BE124" s="325"/>
      <c r="BF124" s="325"/>
      <c r="BG124" s="325"/>
      <c r="BH124" s="325"/>
      <c r="BI124" s="325"/>
      <c r="BJ124" s="325"/>
      <c r="BK124" s="325"/>
      <c r="BL124" s="325"/>
      <c r="BM124" s="325"/>
      <c r="BN124" s="325"/>
      <c r="BO124" s="325"/>
      <c r="BP124" s="325"/>
    </row>
    <row r="125" spans="1:68" s="323" customFormat="1" x14ac:dyDescent="0.25">
      <c r="A125" s="102"/>
      <c r="B125" s="102"/>
      <c r="C125" s="102"/>
      <c r="D125" s="102"/>
      <c r="E125" s="102"/>
      <c r="F125" s="102"/>
      <c r="P125" s="324"/>
      <c r="Q125" s="324"/>
      <c r="X125" s="324"/>
      <c r="Y125" s="324"/>
      <c r="AL125" s="324"/>
      <c r="AM125" s="324"/>
      <c r="AN125" s="324"/>
      <c r="AO125" s="324"/>
      <c r="AP125" s="324"/>
      <c r="AQ125" s="324"/>
      <c r="AR125" s="324"/>
      <c r="AS125" s="324"/>
      <c r="AT125" s="324"/>
      <c r="AU125" s="324"/>
      <c r="AV125" s="324"/>
      <c r="AW125" s="324"/>
      <c r="BE125" s="325"/>
      <c r="BF125" s="325"/>
      <c r="BG125" s="325"/>
      <c r="BH125" s="325"/>
      <c r="BI125" s="325"/>
      <c r="BJ125" s="325"/>
      <c r="BK125" s="325"/>
      <c r="BL125" s="325"/>
      <c r="BM125" s="325"/>
      <c r="BN125" s="325"/>
      <c r="BO125" s="325"/>
      <c r="BP125" s="325"/>
    </row>
    <row r="126" spans="1:68" s="323" customFormat="1" x14ac:dyDescent="0.25">
      <c r="A126" s="102"/>
      <c r="B126" s="102"/>
      <c r="C126" s="102"/>
      <c r="D126" s="102"/>
      <c r="E126" s="102"/>
      <c r="F126" s="102"/>
      <c r="P126" s="324"/>
      <c r="Q126" s="324"/>
      <c r="X126" s="324"/>
      <c r="Y126" s="324"/>
      <c r="AL126" s="324"/>
      <c r="AM126" s="324"/>
      <c r="AN126" s="324"/>
      <c r="AO126" s="324"/>
      <c r="AP126" s="324"/>
      <c r="AQ126" s="324"/>
      <c r="AR126" s="324"/>
      <c r="AS126" s="324"/>
      <c r="AT126" s="324"/>
      <c r="AU126" s="324"/>
      <c r="AV126" s="324"/>
      <c r="AW126" s="324"/>
      <c r="BE126" s="325"/>
      <c r="BF126" s="325"/>
      <c r="BG126" s="325"/>
      <c r="BH126" s="325"/>
      <c r="BI126" s="325"/>
      <c r="BJ126" s="325"/>
      <c r="BK126" s="325"/>
      <c r="BL126" s="325"/>
      <c r="BM126" s="325"/>
      <c r="BN126" s="325"/>
      <c r="BO126" s="325"/>
      <c r="BP126" s="325"/>
    </row>
    <row r="127" spans="1:68" s="323" customFormat="1" x14ac:dyDescent="0.25">
      <c r="A127" s="102"/>
      <c r="B127" s="102"/>
      <c r="C127" s="102"/>
      <c r="D127" s="102"/>
      <c r="E127" s="102"/>
      <c r="F127" s="102"/>
      <c r="P127" s="324"/>
      <c r="Q127" s="324"/>
      <c r="X127" s="324"/>
      <c r="Y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  <c r="BE127" s="325"/>
      <c r="BF127" s="325"/>
      <c r="BG127" s="325"/>
      <c r="BH127" s="325"/>
      <c r="BI127" s="325"/>
      <c r="BJ127" s="325"/>
      <c r="BK127" s="325"/>
      <c r="BL127" s="325"/>
      <c r="BM127" s="325"/>
      <c r="BN127" s="325"/>
      <c r="BO127" s="325"/>
      <c r="BP127" s="325"/>
    </row>
    <row r="128" spans="1:68" s="323" customFormat="1" x14ac:dyDescent="0.25">
      <c r="A128" s="102"/>
      <c r="B128" s="102"/>
      <c r="C128" s="102"/>
      <c r="D128" s="102"/>
      <c r="E128" s="102"/>
      <c r="F128" s="102"/>
      <c r="P128" s="324"/>
      <c r="Q128" s="324"/>
      <c r="X128" s="324"/>
      <c r="Y128" s="324"/>
      <c r="AL128" s="324"/>
      <c r="AM128" s="324"/>
      <c r="AN128" s="324"/>
      <c r="AO128" s="324"/>
      <c r="AP128" s="324"/>
      <c r="AQ128" s="324"/>
      <c r="AR128" s="324"/>
      <c r="AS128" s="324"/>
      <c r="AT128" s="324"/>
      <c r="AU128" s="324"/>
      <c r="AV128" s="324"/>
      <c r="AW128" s="324"/>
      <c r="BE128" s="325"/>
      <c r="BF128" s="325"/>
      <c r="BG128" s="325"/>
      <c r="BH128" s="325"/>
      <c r="BI128" s="325"/>
      <c r="BJ128" s="325"/>
      <c r="BK128" s="325"/>
      <c r="BL128" s="325"/>
      <c r="BM128" s="325"/>
      <c r="BN128" s="325"/>
      <c r="BO128" s="325"/>
      <c r="BP128" s="325"/>
    </row>
    <row r="129" spans="1:68" s="323" customFormat="1" x14ac:dyDescent="0.25">
      <c r="A129" s="102"/>
      <c r="B129" s="102"/>
      <c r="C129" s="102"/>
      <c r="D129" s="102"/>
      <c r="E129" s="102"/>
      <c r="F129" s="102"/>
      <c r="P129" s="324"/>
      <c r="Q129" s="324"/>
      <c r="X129" s="324"/>
      <c r="Y129" s="324"/>
      <c r="AL129" s="324"/>
      <c r="AM129" s="324"/>
      <c r="AN129" s="324"/>
      <c r="AO129" s="324"/>
      <c r="AP129" s="324"/>
      <c r="AQ129" s="324"/>
      <c r="AR129" s="324"/>
      <c r="AS129" s="324"/>
      <c r="AT129" s="324"/>
      <c r="AU129" s="324"/>
      <c r="AV129" s="324"/>
      <c r="AW129" s="324"/>
      <c r="BE129" s="325"/>
      <c r="BF129" s="325"/>
      <c r="BG129" s="325"/>
      <c r="BH129" s="325"/>
      <c r="BI129" s="325"/>
      <c r="BJ129" s="325"/>
      <c r="BK129" s="325"/>
      <c r="BL129" s="325"/>
      <c r="BM129" s="325"/>
      <c r="BN129" s="325"/>
      <c r="BO129" s="325"/>
      <c r="BP129" s="325"/>
    </row>
    <row r="130" spans="1:68" s="323" customFormat="1" x14ac:dyDescent="0.25">
      <c r="A130" s="102"/>
      <c r="B130" s="102"/>
      <c r="C130" s="102"/>
      <c r="D130" s="102"/>
      <c r="E130" s="102"/>
      <c r="F130" s="102"/>
      <c r="P130" s="324"/>
      <c r="Q130" s="324"/>
      <c r="X130" s="324"/>
      <c r="Y130" s="324"/>
      <c r="AL130" s="324"/>
      <c r="AM130" s="324"/>
      <c r="AN130" s="324"/>
      <c r="AO130" s="324"/>
      <c r="AP130" s="324"/>
      <c r="AQ130" s="324"/>
      <c r="AR130" s="324"/>
      <c r="AS130" s="324"/>
      <c r="AT130" s="324"/>
      <c r="AU130" s="324"/>
      <c r="AV130" s="324"/>
      <c r="AW130" s="324"/>
      <c r="BE130" s="325"/>
      <c r="BF130" s="325"/>
      <c r="BG130" s="325"/>
      <c r="BH130" s="325"/>
      <c r="BI130" s="325"/>
      <c r="BJ130" s="325"/>
      <c r="BK130" s="325"/>
      <c r="BL130" s="325"/>
      <c r="BM130" s="325"/>
      <c r="BN130" s="325"/>
      <c r="BO130" s="325"/>
      <c r="BP130" s="325"/>
    </row>
    <row r="131" spans="1:68" s="323" customFormat="1" x14ac:dyDescent="0.25">
      <c r="A131" s="102"/>
      <c r="B131" s="102"/>
      <c r="C131" s="102"/>
      <c r="D131" s="102"/>
      <c r="E131" s="102"/>
      <c r="F131" s="102"/>
      <c r="P131" s="324"/>
      <c r="Q131" s="324"/>
      <c r="X131" s="324"/>
      <c r="Y131" s="324"/>
      <c r="AL131" s="324"/>
      <c r="AM131" s="324"/>
      <c r="AN131" s="324"/>
      <c r="AO131" s="324"/>
      <c r="AP131" s="324"/>
      <c r="AQ131" s="324"/>
      <c r="AR131" s="324"/>
      <c r="AS131" s="324"/>
      <c r="AT131" s="324"/>
      <c r="AU131" s="324"/>
      <c r="AV131" s="324"/>
      <c r="AW131" s="324"/>
      <c r="BE131" s="325"/>
      <c r="BF131" s="325"/>
      <c r="BG131" s="325"/>
      <c r="BH131" s="325"/>
      <c r="BI131" s="325"/>
      <c r="BJ131" s="325"/>
      <c r="BK131" s="325"/>
      <c r="BL131" s="325"/>
      <c r="BM131" s="325"/>
      <c r="BN131" s="325"/>
      <c r="BO131" s="325"/>
      <c r="BP131" s="325"/>
    </row>
    <row r="132" spans="1:68" s="323" customFormat="1" x14ac:dyDescent="0.25">
      <c r="A132" s="102"/>
      <c r="B132" s="102"/>
      <c r="C132" s="102"/>
      <c r="D132" s="102"/>
      <c r="E132" s="102"/>
      <c r="F132" s="102"/>
      <c r="P132" s="324"/>
      <c r="Q132" s="324"/>
      <c r="X132" s="324"/>
      <c r="Y132" s="324"/>
      <c r="AL132" s="324"/>
      <c r="AM132" s="324"/>
      <c r="AN132" s="324"/>
      <c r="AO132" s="324"/>
      <c r="AP132" s="324"/>
      <c r="AQ132" s="324"/>
      <c r="AR132" s="324"/>
      <c r="AS132" s="324"/>
      <c r="AT132" s="324"/>
      <c r="AU132" s="324"/>
      <c r="AV132" s="324"/>
      <c r="AW132" s="324"/>
      <c r="BE132" s="325"/>
      <c r="BF132" s="325"/>
      <c r="BG132" s="325"/>
      <c r="BH132" s="325"/>
      <c r="BI132" s="325"/>
      <c r="BJ132" s="325"/>
      <c r="BK132" s="325"/>
      <c r="BL132" s="325"/>
      <c r="BM132" s="325"/>
      <c r="BN132" s="325"/>
      <c r="BO132" s="325"/>
      <c r="BP132" s="325"/>
    </row>
    <row r="133" spans="1:68" s="323" customFormat="1" x14ac:dyDescent="0.25">
      <c r="A133" s="102"/>
      <c r="B133" s="102"/>
      <c r="C133" s="102"/>
      <c r="D133" s="102"/>
      <c r="E133" s="102"/>
      <c r="F133" s="102"/>
      <c r="P133" s="324"/>
      <c r="Q133" s="324"/>
      <c r="X133" s="324"/>
      <c r="Y133" s="324"/>
      <c r="AL133" s="324"/>
      <c r="AM133" s="324"/>
      <c r="AN133" s="324"/>
      <c r="AO133" s="324"/>
      <c r="AP133" s="324"/>
      <c r="AQ133" s="324"/>
      <c r="AR133" s="324"/>
      <c r="AS133" s="324"/>
      <c r="AT133" s="324"/>
      <c r="AU133" s="324"/>
      <c r="AV133" s="324"/>
      <c r="AW133" s="324"/>
      <c r="BE133" s="325"/>
      <c r="BF133" s="325"/>
      <c r="BG133" s="325"/>
      <c r="BH133" s="325"/>
      <c r="BI133" s="325"/>
      <c r="BJ133" s="325"/>
      <c r="BK133" s="325"/>
      <c r="BL133" s="325"/>
      <c r="BM133" s="325"/>
      <c r="BN133" s="325"/>
      <c r="BO133" s="325"/>
      <c r="BP133" s="325"/>
    </row>
    <row r="134" spans="1:68" s="323" customFormat="1" x14ac:dyDescent="0.25">
      <c r="A134" s="102"/>
      <c r="B134" s="102"/>
      <c r="C134" s="102"/>
      <c r="D134" s="102"/>
      <c r="E134" s="102"/>
      <c r="F134" s="102"/>
      <c r="P134" s="324"/>
      <c r="Q134" s="324"/>
      <c r="X134" s="324"/>
      <c r="Y134" s="324"/>
      <c r="AL134" s="324"/>
      <c r="AM134" s="324"/>
      <c r="AN134" s="324"/>
      <c r="AO134" s="324"/>
      <c r="AP134" s="324"/>
      <c r="AQ134" s="324"/>
      <c r="AR134" s="324"/>
      <c r="AS134" s="324"/>
      <c r="AT134" s="324"/>
      <c r="AU134" s="324"/>
      <c r="AV134" s="324"/>
      <c r="AW134" s="324"/>
      <c r="BE134" s="325"/>
      <c r="BF134" s="325"/>
      <c r="BG134" s="325"/>
      <c r="BH134" s="325"/>
      <c r="BI134" s="325"/>
      <c r="BJ134" s="325"/>
      <c r="BK134" s="325"/>
      <c r="BL134" s="325"/>
      <c r="BM134" s="325"/>
      <c r="BN134" s="325"/>
      <c r="BO134" s="325"/>
      <c r="BP134" s="325"/>
    </row>
    <row r="135" spans="1:68" s="323" customFormat="1" x14ac:dyDescent="0.25">
      <c r="A135" s="102"/>
      <c r="B135" s="102"/>
      <c r="C135" s="102"/>
      <c r="D135" s="102"/>
      <c r="E135" s="102"/>
      <c r="F135" s="102"/>
      <c r="P135" s="324"/>
      <c r="Q135" s="324"/>
      <c r="X135" s="324"/>
      <c r="Y135" s="324"/>
      <c r="AL135" s="324"/>
      <c r="AM135" s="324"/>
      <c r="AN135" s="324"/>
      <c r="AO135" s="324"/>
      <c r="AP135" s="324"/>
      <c r="AQ135" s="324"/>
      <c r="AR135" s="324"/>
      <c r="AS135" s="324"/>
      <c r="AT135" s="324"/>
      <c r="AU135" s="324"/>
      <c r="AV135" s="324"/>
      <c r="AW135" s="324"/>
      <c r="BE135" s="325"/>
      <c r="BF135" s="325"/>
      <c r="BG135" s="325"/>
      <c r="BH135" s="325"/>
      <c r="BI135" s="325"/>
      <c r="BJ135" s="325"/>
      <c r="BK135" s="325"/>
      <c r="BL135" s="325"/>
      <c r="BM135" s="325"/>
      <c r="BN135" s="325"/>
      <c r="BO135" s="325"/>
      <c r="BP135" s="325"/>
    </row>
    <row r="136" spans="1:68" s="323" customFormat="1" x14ac:dyDescent="0.25">
      <c r="A136" s="102"/>
      <c r="B136" s="102"/>
      <c r="C136" s="102"/>
      <c r="D136" s="102"/>
      <c r="E136" s="102"/>
      <c r="F136" s="102"/>
      <c r="P136" s="324"/>
      <c r="Q136" s="324"/>
      <c r="X136" s="324"/>
      <c r="Y136" s="324"/>
      <c r="AL136" s="324"/>
      <c r="AM136" s="324"/>
      <c r="AN136" s="324"/>
      <c r="AO136" s="324"/>
      <c r="AP136" s="324"/>
      <c r="AQ136" s="324"/>
      <c r="AR136" s="324"/>
      <c r="AS136" s="324"/>
      <c r="AT136" s="324"/>
      <c r="AU136" s="324"/>
      <c r="AV136" s="324"/>
      <c r="AW136" s="324"/>
      <c r="BE136" s="325"/>
      <c r="BF136" s="325"/>
      <c r="BG136" s="325"/>
      <c r="BH136" s="325"/>
      <c r="BI136" s="325"/>
      <c r="BJ136" s="325"/>
      <c r="BK136" s="325"/>
      <c r="BL136" s="325"/>
      <c r="BM136" s="325"/>
      <c r="BN136" s="325"/>
      <c r="BO136" s="325"/>
      <c r="BP136" s="325"/>
    </row>
    <row r="137" spans="1:68" s="323" customFormat="1" x14ac:dyDescent="0.25">
      <c r="A137" s="102"/>
      <c r="B137" s="102"/>
      <c r="C137" s="102"/>
      <c r="D137" s="102"/>
      <c r="E137" s="102"/>
      <c r="F137" s="102"/>
      <c r="P137" s="324"/>
      <c r="Q137" s="324"/>
      <c r="X137" s="324"/>
      <c r="Y137" s="324"/>
      <c r="AL137" s="324"/>
      <c r="AM137" s="324"/>
      <c r="AN137" s="324"/>
      <c r="AO137" s="324"/>
      <c r="AP137" s="324"/>
      <c r="AQ137" s="324"/>
      <c r="AR137" s="324"/>
      <c r="AS137" s="324"/>
      <c r="AT137" s="324"/>
      <c r="AU137" s="324"/>
      <c r="AV137" s="324"/>
      <c r="AW137" s="324"/>
      <c r="BE137" s="325"/>
      <c r="BF137" s="325"/>
      <c r="BG137" s="325"/>
      <c r="BH137" s="325"/>
      <c r="BI137" s="325"/>
      <c r="BJ137" s="325"/>
      <c r="BK137" s="325"/>
      <c r="BL137" s="325"/>
      <c r="BM137" s="325"/>
      <c r="BN137" s="325"/>
      <c r="BO137" s="325"/>
      <c r="BP137" s="325"/>
    </row>
    <row r="138" spans="1:68" s="323" customFormat="1" x14ac:dyDescent="0.25">
      <c r="A138" s="102"/>
      <c r="B138" s="102"/>
      <c r="C138" s="102"/>
      <c r="D138" s="102"/>
      <c r="E138" s="102"/>
      <c r="F138" s="102"/>
      <c r="P138" s="324"/>
      <c r="Q138" s="324"/>
      <c r="X138" s="324"/>
      <c r="Y138" s="324"/>
      <c r="AL138" s="324"/>
      <c r="AM138" s="324"/>
      <c r="AN138" s="324"/>
      <c r="AO138" s="324"/>
      <c r="AP138" s="324"/>
      <c r="AQ138" s="324"/>
      <c r="AR138" s="324"/>
      <c r="AS138" s="324"/>
      <c r="AT138" s="324"/>
      <c r="AU138" s="324"/>
      <c r="AV138" s="324"/>
      <c r="AW138" s="324"/>
      <c r="BE138" s="325"/>
      <c r="BF138" s="325"/>
      <c r="BG138" s="325"/>
      <c r="BH138" s="325"/>
      <c r="BI138" s="325"/>
      <c r="BJ138" s="325"/>
      <c r="BK138" s="325"/>
      <c r="BL138" s="325"/>
      <c r="BM138" s="325"/>
      <c r="BN138" s="325"/>
      <c r="BO138" s="325"/>
      <c r="BP138" s="325"/>
    </row>
    <row r="139" spans="1:68" s="323" customFormat="1" x14ac:dyDescent="0.25">
      <c r="A139" s="102"/>
      <c r="B139" s="102"/>
      <c r="C139" s="102"/>
      <c r="D139" s="102"/>
      <c r="E139" s="102"/>
      <c r="F139" s="102"/>
      <c r="P139" s="324"/>
      <c r="Q139" s="324"/>
      <c r="X139" s="324"/>
      <c r="Y139" s="324"/>
      <c r="AL139" s="324"/>
      <c r="AM139" s="324"/>
      <c r="AN139" s="324"/>
      <c r="AO139" s="324"/>
      <c r="AP139" s="324"/>
      <c r="AQ139" s="324"/>
      <c r="AR139" s="324"/>
      <c r="AS139" s="324"/>
      <c r="AT139" s="324"/>
      <c r="AU139" s="324"/>
      <c r="AV139" s="324"/>
      <c r="AW139" s="324"/>
      <c r="BE139" s="325"/>
      <c r="BF139" s="325"/>
      <c r="BG139" s="325"/>
      <c r="BH139" s="325"/>
      <c r="BI139" s="325"/>
      <c r="BJ139" s="325"/>
      <c r="BK139" s="325"/>
      <c r="BL139" s="325"/>
      <c r="BM139" s="325"/>
      <c r="BN139" s="325"/>
      <c r="BO139" s="325"/>
      <c r="BP139" s="325"/>
    </row>
    <row r="140" spans="1:68" s="323" customFormat="1" x14ac:dyDescent="0.25">
      <c r="A140" s="102"/>
      <c r="B140" s="102"/>
      <c r="C140" s="102"/>
      <c r="D140" s="102"/>
      <c r="E140" s="102"/>
      <c r="F140" s="102"/>
      <c r="P140" s="324"/>
      <c r="Q140" s="324"/>
      <c r="X140" s="324"/>
      <c r="Y140" s="324"/>
      <c r="AL140" s="324"/>
      <c r="AM140" s="324"/>
      <c r="AN140" s="324"/>
      <c r="AO140" s="324"/>
      <c r="AP140" s="324"/>
      <c r="AQ140" s="324"/>
      <c r="AR140" s="324"/>
      <c r="AS140" s="324"/>
      <c r="AT140" s="324"/>
      <c r="AU140" s="324"/>
      <c r="AV140" s="324"/>
      <c r="AW140" s="324"/>
      <c r="BE140" s="325"/>
      <c r="BF140" s="325"/>
      <c r="BG140" s="325"/>
      <c r="BH140" s="325"/>
      <c r="BI140" s="325"/>
      <c r="BJ140" s="325"/>
      <c r="BK140" s="325"/>
      <c r="BL140" s="325"/>
      <c r="BM140" s="325"/>
      <c r="BN140" s="325"/>
      <c r="BO140" s="325"/>
      <c r="BP140" s="325"/>
    </row>
    <row r="141" spans="1:68" s="323" customFormat="1" x14ac:dyDescent="0.25">
      <c r="A141" s="102"/>
      <c r="B141" s="102"/>
      <c r="C141" s="102"/>
      <c r="D141" s="102"/>
      <c r="E141" s="102"/>
      <c r="F141" s="102"/>
      <c r="P141" s="324"/>
      <c r="Q141" s="324"/>
      <c r="X141" s="324"/>
      <c r="Y141" s="324"/>
      <c r="AL141" s="324"/>
      <c r="AM141" s="324"/>
      <c r="AN141" s="324"/>
      <c r="AO141" s="324"/>
      <c r="AP141" s="324"/>
      <c r="AQ141" s="324"/>
      <c r="AR141" s="324"/>
      <c r="AS141" s="324"/>
      <c r="AT141" s="324"/>
      <c r="AU141" s="324"/>
      <c r="AV141" s="324"/>
      <c r="AW141" s="324"/>
      <c r="BE141" s="325"/>
      <c r="BF141" s="325"/>
      <c r="BG141" s="325"/>
      <c r="BH141" s="325"/>
      <c r="BI141" s="325"/>
      <c r="BJ141" s="325"/>
      <c r="BK141" s="325"/>
      <c r="BL141" s="325"/>
      <c r="BM141" s="325"/>
      <c r="BN141" s="325"/>
      <c r="BO141" s="325"/>
      <c r="BP141" s="325"/>
    </row>
    <row r="142" spans="1:68" s="323" customFormat="1" x14ac:dyDescent="0.25">
      <c r="A142" s="102"/>
      <c r="B142" s="102"/>
      <c r="C142" s="102"/>
      <c r="D142" s="102"/>
      <c r="E142" s="102"/>
      <c r="F142" s="102"/>
      <c r="P142" s="324"/>
      <c r="Q142" s="324"/>
      <c r="X142" s="324"/>
      <c r="Y142" s="324"/>
      <c r="AL142" s="324"/>
      <c r="AM142" s="324"/>
      <c r="AN142" s="324"/>
      <c r="AO142" s="324"/>
      <c r="AP142" s="324"/>
      <c r="AQ142" s="324"/>
      <c r="AR142" s="324"/>
      <c r="AS142" s="324"/>
      <c r="AT142" s="324"/>
      <c r="AU142" s="324"/>
      <c r="AV142" s="324"/>
      <c r="AW142" s="324"/>
      <c r="BE142" s="325"/>
      <c r="BF142" s="325"/>
      <c r="BG142" s="325"/>
      <c r="BH142" s="325"/>
      <c r="BI142" s="325"/>
      <c r="BJ142" s="325"/>
      <c r="BK142" s="325"/>
      <c r="BL142" s="325"/>
      <c r="BM142" s="325"/>
      <c r="BN142" s="325"/>
      <c r="BO142" s="325"/>
      <c r="BP142" s="325"/>
    </row>
    <row r="143" spans="1:68" s="323" customFormat="1" x14ac:dyDescent="0.25">
      <c r="A143" s="102"/>
      <c r="B143" s="102"/>
      <c r="C143" s="102"/>
      <c r="D143" s="102"/>
      <c r="E143" s="102"/>
      <c r="F143" s="102"/>
      <c r="P143" s="324"/>
      <c r="Q143" s="324"/>
      <c r="X143" s="324"/>
      <c r="Y143" s="324"/>
      <c r="AL143" s="324"/>
      <c r="AM143" s="324"/>
      <c r="AN143" s="324"/>
      <c r="AO143" s="324"/>
      <c r="AP143" s="324"/>
      <c r="AQ143" s="324"/>
      <c r="AR143" s="324"/>
      <c r="AS143" s="324"/>
      <c r="AT143" s="324"/>
      <c r="AU143" s="324"/>
      <c r="AV143" s="324"/>
      <c r="AW143" s="324"/>
      <c r="BE143" s="325"/>
      <c r="BF143" s="325"/>
      <c r="BG143" s="325"/>
      <c r="BH143" s="325"/>
      <c r="BI143" s="325"/>
      <c r="BJ143" s="325"/>
      <c r="BK143" s="325"/>
      <c r="BL143" s="325"/>
      <c r="BM143" s="325"/>
      <c r="BN143" s="325"/>
      <c r="BO143" s="325"/>
      <c r="BP143" s="325"/>
    </row>
    <row r="144" spans="1:68" s="323" customFormat="1" x14ac:dyDescent="0.25">
      <c r="A144" s="102"/>
      <c r="B144" s="102"/>
      <c r="C144" s="102"/>
      <c r="D144" s="102"/>
      <c r="E144" s="102"/>
      <c r="F144" s="102"/>
      <c r="P144" s="324"/>
      <c r="Q144" s="324"/>
      <c r="X144" s="324"/>
      <c r="Y144" s="324"/>
      <c r="AL144" s="324"/>
      <c r="AM144" s="324"/>
      <c r="AN144" s="324"/>
      <c r="AO144" s="324"/>
      <c r="AP144" s="324"/>
      <c r="AQ144" s="324"/>
      <c r="AR144" s="324"/>
      <c r="AS144" s="324"/>
      <c r="AT144" s="324"/>
      <c r="AU144" s="324"/>
      <c r="AV144" s="324"/>
      <c r="AW144" s="324"/>
      <c r="BE144" s="325"/>
      <c r="BF144" s="325"/>
      <c r="BG144" s="325"/>
      <c r="BH144" s="325"/>
      <c r="BI144" s="325"/>
      <c r="BJ144" s="325"/>
      <c r="BK144" s="325"/>
      <c r="BL144" s="325"/>
      <c r="BM144" s="325"/>
      <c r="BN144" s="325"/>
      <c r="BO144" s="325"/>
      <c r="BP144" s="325"/>
    </row>
    <row r="145" spans="1:68" s="323" customFormat="1" x14ac:dyDescent="0.25">
      <c r="A145" s="102"/>
      <c r="B145" s="102"/>
      <c r="C145" s="102"/>
      <c r="D145" s="102"/>
      <c r="E145" s="102"/>
      <c r="F145" s="102"/>
      <c r="P145" s="324"/>
      <c r="Q145" s="324"/>
      <c r="X145" s="324"/>
      <c r="Y145" s="324"/>
      <c r="AL145" s="324"/>
      <c r="AM145" s="324"/>
      <c r="AN145" s="324"/>
      <c r="AO145" s="324"/>
      <c r="AP145" s="324"/>
      <c r="AQ145" s="324"/>
      <c r="AR145" s="324"/>
      <c r="AS145" s="324"/>
      <c r="AT145" s="324"/>
      <c r="AU145" s="324"/>
      <c r="AV145" s="324"/>
      <c r="AW145" s="324"/>
      <c r="BE145" s="325"/>
      <c r="BF145" s="325"/>
      <c r="BG145" s="325"/>
      <c r="BH145" s="325"/>
      <c r="BI145" s="325"/>
      <c r="BJ145" s="325"/>
      <c r="BK145" s="325"/>
      <c r="BL145" s="325"/>
      <c r="BM145" s="325"/>
      <c r="BN145" s="325"/>
      <c r="BO145" s="325"/>
      <c r="BP145" s="325"/>
    </row>
    <row r="146" spans="1:68" s="323" customFormat="1" x14ac:dyDescent="0.25">
      <c r="A146" s="102"/>
      <c r="B146" s="102"/>
      <c r="C146" s="102"/>
      <c r="D146" s="102"/>
      <c r="E146" s="102"/>
      <c r="F146" s="102"/>
      <c r="P146" s="324"/>
      <c r="Q146" s="324"/>
      <c r="X146" s="324"/>
      <c r="Y146" s="324"/>
      <c r="AL146" s="324"/>
      <c r="AM146" s="324"/>
      <c r="AN146" s="324"/>
      <c r="AO146" s="324"/>
      <c r="AP146" s="324"/>
      <c r="AQ146" s="324"/>
      <c r="AR146" s="324"/>
      <c r="AS146" s="324"/>
      <c r="AT146" s="324"/>
      <c r="AU146" s="324"/>
      <c r="AV146" s="324"/>
      <c r="AW146" s="324"/>
      <c r="BE146" s="325"/>
      <c r="BF146" s="325"/>
      <c r="BG146" s="325"/>
      <c r="BH146" s="325"/>
      <c r="BI146" s="325"/>
      <c r="BJ146" s="325"/>
      <c r="BK146" s="325"/>
      <c r="BL146" s="325"/>
      <c r="BM146" s="325"/>
      <c r="BN146" s="325"/>
      <c r="BO146" s="325"/>
      <c r="BP146" s="325"/>
    </row>
    <row r="147" spans="1:68" s="323" customFormat="1" x14ac:dyDescent="0.25">
      <c r="A147" s="102"/>
      <c r="B147" s="102"/>
      <c r="C147" s="102"/>
      <c r="D147" s="102"/>
      <c r="E147" s="102"/>
      <c r="F147" s="102"/>
      <c r="P147" s="324"/>
      <c r="Q147" s="324"/>
      <c r="X147" s="324"/>
      <c r="Y147" s="324"/>
      <c r="AL147" s="324"/>
      <c r="AM147" s="324"/>
      <c r="AN147" s="324"/>
      <c r="AO147" s="324"/>
      <c r="AP147" s="324"/>
      <c r="AQ147" s="324"/>
      <c r="AR147" s="324"/>
      <c r="AS147" s="324"/>
      <c r="AT147" s="324"/>
      <c r="AU147" s="324"/>
      <c r="AV147" s="324"/>
      <c r="AW147" s="324"/>
      <c r="BE147" s="325"/>
      <c r="BF147" s="325"/>
      <c r="BG147" s="325"/>
      <c r="BH147" s="325"/>
      <c r="BI147" s="325"/>
      <c r="BJ147" s="325"/>
      <c r="BK147" s="325"/>
      <c r="BL147" s="325"/>
      <c r="BM147" s="325"/>
      <c r="BN147" s="325"/>
      <c r="BO147" s="325"/>
      <c r="BP147" s="325"/>
    </row>
    <row r="148" spans="1:68" s="323" customFormat="1" x14ac:dyDescent="0.25">
      <c r="A148" s="102"/>
      <c r="B148" s="102"/>
      <c r="C148" s="102"/>
      <c r="D148" s="102"/>
      <c r="E148" s="102"/>
      <c r="F148" s="102"/>
      <c r="P148" s="324"/>
      <c r="Q148" s="324"/>
      <c r="X148" s="324"/>
      <c r="Y148" s="324"/>
      <c r="AL148" s="324"/>
      <c r="AM148" s="324"/>
      <c r="AN148" s="324"/>
      <c r="AO148" s="324"/>
      <c r="AP148" s="324"/>
      <c r="AQ148" s="324"/>
      <c r="AR148" s="324"/>
      <c r="AS148" s="324"/>
      <c r="AT148" s="324"/>
      <c r="AU148" s="324"/>
      <c r="AV148" s="324"/>
      <c r="AW148" s="324"/>
      <c r="BE148" s="325"/>
      <c r="BF148" s="325"/>
      <c r="BG148" s="325"/>
      <c r="BH148" s="325"/>
      <c r="BI148" s="325"/>
      <c r="BJ148" s="325"/>
      <c r="BK148" s="325"/>
      <c r="BL148" s="325"/>
      <c r="BM148" s="325"/>
      <c r="BN148" s="325"/>
      <c r="BO148" s="325"/>
      <c r="BP148" s="325"/>
    </row>
    <row r="149" spans="1:68" s="323" customFormat="1" x14ac:dyDescent="0.25">
      <c r="A149" s="102"/>
      <c r="B149" s="102"/>
      <c r="C149" s="102"/>
      <c r="D149" s="102"/>
      <c r="E149" s="102"/>
      <c r="F149" s="102"/>
      <c r="P149" s="324"/>
      <c r="Q149" s="324"/>
      <c r="X149" s="324"/>
      <c r="Y149" s="324"/>
      <c r="AL149" s="324"/>
      <c r="AM149" s="324"/>
      <c r="AN149" s="324"/>
      <c r="AO149" s="324"/>
      <c r="AP149" s="324"/>
      <c r="AQ149" s="324"/>
      <c r="AR149" s="324"/>
      <c r="AS149" s="324"/>
      <c r="AT149" s="324"/>
      <c r="AU149" s="324"/>
      <c r="AV149" s="324"/>
      <c r="AW149" s="324"/>
      <c r="BE149" s="325"/>
      <c r="BF149" s="325"/>
      <c r="BG149" s="325"/>
      <c r="BH149" s="325"/>
      <c r="BI149" s="325"/>
      <c r="BJ149" s="325"/>
      <c r="BK149" s="325"/>
      <c r="BL149" s="325"/>
      <c r="BM149" s="325"/>
      <c r="BN149" s="325"/>
      <c r="BO149" s="325"/>
      <c r="BP149" s="325"/>
    </row>
    <row r="150" spans="1:68" s="323" customFormat="1" x14ac:dyDescent="0.25">
      <c r="A150" s="102"/>
      <c r="B150" s="102"/>
      <c r="C150" s="102"/>
      <c r="D150" s="102"/>
      <c r="E150" s="102"/>
      <c r="F150" s="102"/>
      <c r="P150" s="324"/>
      <c r="Q150" s="324"/>
      <c r="X150" s="324"/>
      <c r="Y150" s="324"/>
      <c r="AL150" s="324"/>
      <c r="AM150" s="324"/>
      <c r="AN150" s="324"/>
      <c r="AO150" s="324"/>
      <c r="AP150" s="324"/>
      <c r="AQ150" s="324"/>
      <c r="AR150" s="324"/>
      <c r="AS150" s="324"/>
      <c r="AT150" s="324"/>
      <c r="AU150" s="324"/>
      <c r="AV150" s="324"/>
      <c r="AW150" s="324"/>
      <c r="BE150" s="325"/>
      <c r="BF150" s="325"/>
      <c r="BG150" s="325"/>
      <c r="BH150" s="325"/>
      <c r="BI150" s="325"/>
      <c r="BJ150" s="325"/>
      <c r="BK150" s="325"/>
      <c r="BL150" s="325"/>
      <c r="BM150" s="325"/>
      <c r="BN150" s="325"/>
      <c r="BO150" s="325"/>
      <c r="BP150" s="325"/>
    </row>
    <row r="151" spans="1:68" s="323" customFormat="1" x14ac:dyDescent="0.25">
      <c r="A151" s="102"/>
      <c r="B151" s="102"/>
      <c r="C151" s="102"/>
      <c r="D151" s="102"/>
      <c r="E151" s="102"/>
      <c r="F151" s="102"/>
      <c r="P151" s="324"/>
      <c r="Q151" s="324"/>
      <c r="X151" s="324"/>
      <c r="Y151" s="324"/>
      <c r="AL151" s="324"/>
      <c r="AM151" s="324"/>
      <c r="AN151" s="324"/>
      <c r="AO151" s="324"/>
      <c r="AP151" s="324"/>
      <c r="AQ151" s="324"/>
      <c r="AR151" s="324"/>
      <c r="AS151" s="324"/>
      <c r="AT151" s="324"/>
      <c r="AU151" s="324"/>
      <c r="AV151" s="324"/>
      <c r="AW151" s="324"/>
      <c r="BE151" s="325"/>
      <c r="BF151" s="325"/>
      <c r="BG151" s="325"/>
      <c r="BH151" s="325"/>
      <c r="BI151" s="325"/>
      <c r="BJ151" s="325"/>
      <c r="BK151" s="325"/>
      <c r="BL151" s="325"/>
      <c r="BM151" s="325"/>
      <c r="BN151" s="325"/>
      <c r="BO151" s="325"/>
      <c r="BP151" s="325"/>
    </row>
    <row r="152" spans="1:68" s="323" customFormat="1" x14ac:dyDescent="0.25">
      <c r="A152" s="102"/>
      <c r="B152" s="102"/>
      <c r="C152" s="102"/>
      <c r="D152" s="102"/>
      <c r="E152" s="102"/>
      <c r="F152" s="102"/>
      <c r="P152" s="324"/>
      <c r="Q152" s="324"/>
      <c r="X152" s="324"/>
      <c r="Y152" s="324"/>
      <c r="AL152" s="324"/>
      <c r="AM152" s="324"/>
      <c r="AN152" s="324"/>
      <c r="AO152" s="324"/>
      <c r="AP152" s="324"/>
      <c r="AQ152" s="324"/>
      <c r="AR152" s="324"/>
      <c r="AS152" s="324"/>
      <c r="AT152" s="324"/>
      <c r="AU152" s="324"/>
      <c r="AV152" s="324"/>
      <c r="AW152" s="324"/>
      <c r="BE152" s="325"/>
      <c r="BF152" s="325"/>
      <c r="BG152" s="325"/>
      <c r="BH152" s="325"/>
      <c r="BI152" s="325"/>
      <c r="BJ152" s="325"/>
      <c r="BK152" s="325"/>
      <c r="BL152" s="325"/>
      <c r="BM152" s="325"/>
      <c r="BN152" s="325"/>
      <c r="BO152" s="325"/>
      <c r="BP152" s="325"/>
    </row>
    <row r="153" spans="1:68" s="323" customFormat="1" x14ac:dyDescent="0.25">
      <c r="A153" s="102"/>
      <c r="B153" s="102"/>
      <c r="C153" s="102"/>
      <c r="D153" s="102"/>
      <c r="E153" s="102"/>
      <c r="F153" s="102"/>
      <c r="P153" s="324"/>
      <c r="Q153" s="324"/>
      <c r="X153" s="324"/>
      <c r="Y153" s="324"/>
      <c r="AL153" s="324"/>
      <c r="AM153" s="324"/>
      <c r="AN153" s="324"/>
      <c r="AO153" s="324"/>
      <c r="AP153" s="324"/>
      <c r="AQ153" s="324"/>
      <c r="AR153" s="324"/>
      <c r="AS153" s="324"/>
      <c r="AT153" s="324"/>
      <c r="AU153" s="324"/>
      <c r="AV153" s="324"/>
      <c r="AW153" s="324"/>
      <c r="BE153" s="325"/>
      <c r="BF153" s="325"/>
      <c r="BG153" s="325"/>
      <c r="BH153" s="325"/>
      <c r="BI153" s="325"/>
      <c r="BJ153" s="325"/>
      <c r="BK153" s="325"/>
      <c r="BL153" s="325"/>
      <c r="BM153" s="325"/>
      <c r="BN153" s="325"/>
      <c r="BO153" s="325"/>
      <c r="BP153" s="325"/>
    </row>
    <row r="154" spans="1:68" s="323" customFormat="1" x14ac:dyDescent="0.25">
      <c r="A154" s="102"/>
      <c r="B154" s="102"/>
      <c r="C154" s="102"/>
      <c r="D154" s="102"/>
      <c r="E154" s="102"/>
      <c r="F154" s="102"/>
      <c r="P154" s="324"/>
      <c r="Q154" s="324"/>
      <c r="X154" s="324"/>
      <c r="Y154" s="324"/>
      <c r="AL154" s="324"/>
      <c r="AM154" s="324"/>
      <c r="AN154" s="324"/>
      <c r="AO154" s="324"/>
      <c r="AP154" s="324"/>
      <c r="AQ154" s="324"/>
      <c r="AR154" s="324"/>
      <c r="AS154" s="324"/>
      <c r="AT154" s="324"/>
      <c r="AU154" s="324"/>
      <c r="AV154" s="324"/>
      <c r="AW154" s="324"/>
      <c r="BE154" s="325"/>
      <c r="BF154" s="325"/>
      <c r="BG154" s="325"/>
      <c r="BH154" s="325"/>
      <c r="BI154" s="325"/>
      <c r="BJ154" s="325"/>
      <c r="BK154" s="325"/>
      <c r="BL154" s="325"/>
      <c r="BM154" s="325"/>
      <c r="BN154" s="325"/>
      <c r="BO154" s="325"/>
      <c r="BP154" s="325"/>
    </row>
    <row r="155" spans="1:68" s="323" customFormat="1" x14ac:dyDescent="0.25">
      <c r="A155" s="102"/>
      <c r="B155" s="102"/>
      <c r="C155" s="102"/>
      <c r="D155" s="102"/>
      <c r="E155" s="102"/>
      <c r="F155" s="102"/>
      <c r="P155" s="324"/>
      <c r="Q155" s="324"/>
      <c r="X155" s="324"/>
      <c r="Y155" s="324"/>
      <c r="AL155" s="324"/>
      <c r="AM155" s="324"/>
      <c r="AN155" s="324"/>
      <c r="AO155" s="324"/>
      <c r="AP155" s="324"/>
      <c r="AQ155" s="324"/>
      <c r="AR155" s="324"/>
      <c r="AS155" s="324"/>
      <c r="AT155" s="324"/>
      <c r="AU155" s="324"/>
      <c r="AV155" s="324"/>
      <c r="AW155" s="324"/>
      <c r="BE155" s="325"/>
      <c r="BF155" s="325"/>
      <c r="BG155" s="325"/>
      <c r="BH155" s="325"/>
      <c r="BI155" s="325"/>
      <c r="BJ155" s="325"/>
      <c r="BK155" s="325"/>
      <c r="BL155" s="325"/>
      <c r="BM155" s="325"/>
      <c r="BN155" s="325"/>
      <c r="BO155" s="325"/>
      <c r="BP155" s="325"/>
    </row>
    <row r="156" spans="1:68" s="323" customFormat="1" x14ac:dyDescent="0.25">
      <c r="A156" s="102"/>
      <c r="B156" s="102"/>
      <c r="C156" s="102"/>
      <c r="D156" s="102"/>
      <c r="E156" s="102"/>
      <c r="F156" s="102"/>
      <c r="P156" s="324"/>
      <c r="Q156" s="324"/>
      <c r="X156" s="324"/>
      <c r="Y156" s="324"/>
      <c r="AL156" s="324"/>
      <c r="AM156" s="324"/>
      <c r="AN156" s="324"/>
      <c r="AO156" s="324"/>
      <c r="AP156" s="324"/>
      <c r="AQ156" s="324"/>
      <c r="AR156" s="324"/>
      <c r="AS156" s="324"/>
      <c r="AT156" s="324"/>
      <c r="AU156" s="324"/>
      <c r="AV156" s="324"/>
      <c r="AW156" s="324"/>
      <c r="BE156" s="325"/>
      <c r="BF156" s="325"/>
      <c r="BG156" s="325"/>
      <c r="BH156" s="325"/>
      <c r="BI156" s="325"/>
      <c r="BJ156" s="325"/>
      <c r="BK156" s="325"/>
      <c r="BL156" s="325"/>
      <c r="BM156" s="325"/>
      <c r="BN156" s="325"/>
      <c r="BO156" s="325"/>
      <c r="BP156" s="325"/>
    </row>
    <row r="157" spans="1:68" s="323" customFormat="1" x14ac:dyDescent="0.25">
      <c r="A157" s="102"/>
      <c r="B157" s="102"/>
      <c r="C157" s="102"/>
      <c r="D157" s="102"/>
      <c r="E157" s="102"/>
      <c r="F157" s="102"/>
      <c r="P157" s="324"/>
      <c r="Q157" s="324"/>
      <c r="X157" s="324"/>
      <c r="Y157" s="324"/>
      <c r="AL157" s="324"/>
      <c r="AM157" s="324"/>
      <c r="AN157" s="324"/>
      <c r="AO157" s="324"/>
      <c r="AP157" s="324"/>
      <c r="AQ157" s="324"/>
      <c r="AR157" s="324"/>
      <c r="AS157" s="324"/>
      <c r="AT157" s="324"/>
      <c r="AU157" s="324"/>
      <c r="AV157" s="324"/>
      <c r="AW157" s="324"/>
      <c r="BE157" s="325"/>
      <c r="BF157" s="325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5"/>
    </row>
    <row r="158" spans="1:68" s="323" customFormat="1" x14ac:dyDescent="0.25">
      <c r="A158" s="102"/>
      <c r="B158" s="102"/>
      <c r="C158" s="102"/>
      <c r="D158" s="102"/>
      <c r="E158" s="102"/>
      <c r="F158" s="102"/>
      <c r="P158" s="324"/>
      <c r="Q158" s="324"/>
      <c r="X158" s="324"/>
      <c r="Y158" s="324"/>
      <c r="AL158" s="324"/>
      <c r="AM158" s="324"/>
      <c r="AN158" s="324"/>
      <c r="AO158" s="324"/>
      <c r="AP158" s="324"/>
      <c r="AQ158" s="324"/>
      <c r="AR158" s="324"/>
      <c r="AS158" s="324"/>
      <c r="AT158" s="324"/>
      <c r="AU158" s="324"/>
      <c r="AV158" s="324"/>
      <c r="AW158" s="324"/>
      <c r="BE158" s="325"/>
      <c r="BF158" s="325"/>
      <c r="BG158" s="325"/>
      <c r="BH158" s="325"/>
      <c r="BI158" s="325"/>
      <c r="BJ158" s="325"/>
      <c r="BK158" s="325"/>
      <c r="BL158" s="325"/>
      <c r="BM158" s="325"/>
      <c r="BN158" s="325"/>
      <c r="BO158" s="325"/>
      <c r="BP158" s="325"/>
    </row>
    <row r="159" spans="1:68" s="323" customFormat="1" x14ac:dyDescent="0.25">
      <c r="A159" s="102"/>
      <c r="B159" s="102"/>
      <c r="C159" s="102"/>
      <c r="D159" s="102"/>
      <c r="E159" s="102"/>
      <c r="F159" s="102"/>
      <c r="P159" s="324"/>
      <c r="Q159" s="324"/>
      <c r="X159" s="324"/>
      <c r="Y159" s="324"/>
      <c r="AL159" s="324"/>
      <c r="AM159" s="324"/>
      <c r="AN159" s="324"/>
      <c r="AO159" s="324"/>
      <c r="AP159" s="324"/>
      <c r="AQ159" s="324"/>
      <c r="AR159" s="324"/>
      <c r="AS159" s="324"/>
      <c r="AT159" s="324"/>
      <c r="AU159" s="324"/>
      <c r="AV159" s="324"/>
      <c r="AW159" s="324"/>
      <c r="BE159" s="325"/>
      <c r="BF159" s="325"/>
      <c r="BG159" s="325"/>
      <c r="BH159" s="325"/>
      <c r="BI159" s="325"/>
      <c r="BJ159" s="325"/>
      <c r="BK159" s="325"/>
      <c r="BL159" s="325"/>
      <c r="BM159" s="325"/>
      <c r="BN159" s="325"/>
      <c r="BO159" s="325"/>
      <c r="BP159" s="325"/>
    </row>
    <row r="160" spans="1:68" s="323" customFormat="1" x14ac:dyDescent="0.25">
      <c r="A160" s="102"/>
      <c r="B160" s="102"/>
      <c r="C160" s="102"/>
      <c r="D160" s="102"/>
      <c r="E160" s="102"/>
      <c r="F160" s="102"/>
      <c r="P160" s="324"/>
      <c r="Q160" s="324"/>
      <c r="X160" s="324"/>
      <c r="Y160" s="324"/>
      <c r="AL160" s="324"/>
      <c r="AM160" s="324"/>
      <c r="AN160" s="324"/>
      <c r="AO160" s="324"/>
      <c r="AP160" s="324"/>
      <c r="AQ160" s="324"/>
      <c r="AR160" s="324"/>
      <c r="AS160" s="324"/>
      <c r="AT160" s="324"/>
      <c r="AU160" s="324"/>
      <c r="AV160" s="324"/>
      <c r="AW160" s="324"/>
      <c r="BE160" s="325"/>
      <c r="BF160" s="325"/>
      <c r="BG160" s="325"/>
      <c r="BH160" s="325"/>
      <c r="BI160" s="325"/>
      <c r="BJ160" s="325"/>
      <c r="BK160" s="325"/>
      <c r="BL160" s="325"/>
      <c r="BM160" s="325"/>
      <c r="BN160" s="325"/>
      <c r="BO160" s="325"/>
      <c r="BP160" s="325"/>
    </row>
    <row r="161" spans="1:68" s="323" customFormat="1" x14ac:dyDescent="0.25">
      <c r="A161" s="102"/>
      <c r="B161" s="102"/>
      <c r="C161" s="102"/>
      <c r="D161" s="102"/>
      <c r="E161" s="102"/>
      <c r="F161" s="102"/>
      <c r="P161" s="324"/>
      <c r="Q161" s="324"/>
      <c r="X161" s="324"/>
      <c r="Y161" s="324"/>
      <c r="AL161" s="324"/>
      <c r="AM161" s="324"/>
      <c r="AN161" s="324"/>
      <c r="AO161" s="324"/>
      <c r="AP161" s="324"/>
      <c r="AQ161" s="324"/>
      <c r="AR161" s="324"/>
      <c r="AS161" s="324"/>
      <c r="AT161" s="324"/>
      <c r="AU161" s="324"/>
      <c r="AV161" s="324"/>
      <c r="AW161" s="324"/>
      <c r="BE161" s="325"/>
      <c r="BF161" s="325"/>
      <c r="BG161" s="325"/>
      <c r="BH161" s="325"/>
      <c r="BI161" s="325"/>
      <c r="BJ161" s="325"/>
      <c r="BK161" s="325"/>
      <c r="BL161" s="325"/>
      <c r="BM161" s="325"/>
      <c r="BN161" s="325"/>
      <c r="BO161" s="325"/>
      <c r="BP161" s="325"/>
    </row>
    <row r="162" spans="1:68" s="323" customFormat="1" x14ac:dyDescent="0.25">
      <c r="A162" s="102"/>
      <c r="B162" s="102"/>
      <c r="C162" s="102"/>
      <c r="D162" s="102"/>
      <c r="E162" s="102"/>
      <c r="F162" s="102"/>
      <c r="P162" s="324"/>
      <c r="Q162" s="324"/>
      <c r="X162" s="324"/>
      <c r="Y162" s="324"/>
      <c r="AL162" s="324"/>
      <c r="AM162" s="324"/>
      <c r="AN162" s="324"/>
      <c r="AO162" s="324"/>
      <c r="AP162" s="324"/>
      <c r="AQ162" s="324"/>
      <c r="AR162" s="324"/>
      <c r="AS162" s="324"/>
      <c r="AT162" s="324"/>
      <c r="AU162" s="324"/>
      <c r="AV162" s="324"/>
      <c r="AW162" s="324"/>
      <c r="BE162" s="325"/>
      <c r="BF162" s="325"/>
      <c r="BG162" s="325"/>
      <c r="BH162" s="325"/>
      <c r="BI162" s="325"/>
      <c r="BJ162" s="325"/>
      <c r="BK162" s="325"/>
      <c r="BL162" s="325"/>
      <c r="BM162" s="325"/>
      <c r="BN162" s="325"/>
      <c r="BO162" s="325"/>
      <c r="BP162" s="325"/>
    </row>
    <row r="163" spans="1:68" s="323" customFormat="1" x14ac:dyDescent="0.25">
      <c r="A163" s="102"/>
      <c r="B163" s="102"/>
      <c r="C163" s="102"/>
      <c r="D163" s="102"/>
      <c r="E163" s="102"/>
      <c r="F163" s="102"/>
      <c r="P163" s="324"/>
      <c r="Q163" s="324"/>
      <c r="X163" s="324"/>
      <c r="Y163" s="324"/>
      <c r="AL163" s="324"/>
      <c r="AM163" s="324"/>
      <c r="AN163" s="324"/>
      <c r="AO163" s="324"/>
      <c r="AP163" s="324"/>
      <c r="AQ163" s="324"/>
      <c r="AR163" s="324"/>
      <c r="AS163" s="324"/>
      <c r="AT163" s="324"/>
      <c r="AU163" s="324"/>
      <c r="AV163" s="324"/>
      <c r="AW163" s="324"/>
      <c r="BE163" s="325"/>
      <c r="BF163" s="325"/>
      <c r="BG163" s="325"/>
      <c r="BH163" s="325"/>
      <c r="BI163" s="325"/>
      <c r="BJ163" s="325"/>
      <c r="BK163" s="325"/>
      <c r="BL163" s="325"/>
      <c r="BM163" s="325"/>
      <c r="BN163" s="325"/>
      <c r="BO163" s="325"/>
      <c r="BP163" s="325"/>
    </row>
    <row r="164" spans="1:68" s="323" customFormat="1" x14ac:dyDescent="0.25">
      <c r="A164" s="102"/>
      <c r="B164" s="102"/>
      <c r="C164" s="102"/>
      <c r="D164" s="102"/>
      <c r="E164" s="102"/>
      <c r="F164" s="102"/>
      <c r="P164" s="324"/>
      <c r="Q164" s="324"/>
      <c r="X164" s="324"/>
      <c r="Y164" s="324"/>
      <c r="AL164" s="324"/>
      <c r="AM164" s="324"/>
      <c r="AN164" s="324"/>
      <c r="AO164" s="324"/>
      <c r="AP164" s="324"/>
      <c r="AQ164" s="324"/>
      <c r="AR164" s="324"/>
      <c r="AS164" s="324"/>
      <c r="AT164" s="324"/>
      <c r="AU164" s="324"/>
      <c r="AV164" s="324"/>
      <c r="AW164" s="324"/>
      <c r="BE164" s="325"/>
      <c r="BF164" s="325"/>
      <c r="BG164" s="325"/>
      <c r="BH164" s="325"/>
      <c r="BI164" s="325"/>
      <c r="BJ164" s="325"/>
      <c r="BK164" s="325"/>
      <c r="BL164" s="325"/>
      <c r="BM164" s="325"/>
      <c r="BN164" s="325"/>
      <c r="BO164" s="325"/>
      <c r="BP164" s="325"/>
    </row>
    <row r="165" spans="1:68" s="323" customFormat="1" x14ac:dyDescent="0.25">
      <c r="A165" s="102"/>
      <c r="B165" s="102"/>
      <c r="C165" s="102"/>
      <c r="D165" s="102"/>
      <c r="E165" s="102"/>
      <c r="F165" s="102"/>
      <c r="P165" s="324"/>
      <c r="Q165" s="324"/>
      <c r="X165" s="324"/>
      <c r="Y165" s="324"/>
      <c r="AL165" s="324"/>
      <c r="AM165" s="324"/>
      <c r="AN165" s="324"/>
      <c r="AO165" s="324"/>
      <c r="AP165" s="324"/>
      <c r="AQ165" s="324"/>
      <c r="AR165" s="324"/>
      <c r="AS165" s="324"/>
      <c r="AT165" s="324"/>
      <c r="AU165" s="324"/>
      <c r="AV165" s="324"/>
      <c r="AW165" s="324"/>
      <c r="BE165" s="325"/>
      <c r="BF165" s="325"/>
      <c r="BG165" s="325"/>
      <c r="BH165" s="325"/>
      <c r="BI165" s="325"/>
      <c r="BJ165" s="325"/>
      <c r="BK165" s="325"/>
      <c r="BL165" s="325"/>
      <c r="BM165" s="325"/>
      <c r="BN165" s="325"/>
      <c r="BO165" s="325"/>
      <c r="BP165" s="325"/>
    </row>
    <row r="166" spans="1:68" s="323" customFormat="1" x14ac:dyDescent="0.25">
      <c r="A166" s="102"/>
      <c r="B166" s="102"/>
      <c r="C166" s="102"/>
      <c r="D166" s="102"/>
      <c r="E166" s="102"/>
      <c r="F166" s="102"/>
      <c r="P166" s="324"/>
      <c r="Q166" s="324"/>
      <c r="X166" s="324"/>
      <c r="Y166" s="324"/>
      <c r="AL166" s="324"/>
      <c r="AM166" s="324"/>
      <c r="AN166" s="324"/>
      <c r="AO166" s="324"/>
      <c r="AP166" s="324"/>
      <c r="AQ166" s="324"/>
      <c r="AR166" s="324"/>
      <c r="AS166" s="324"/>
      <c r="AT166" s="324"/>
      <c r="AU166" s="324"/>
      <c r="AV166" s="324"/>
      <c r="AW166" s="324"/>
      <c r="BE166" s="325"/>
      <c r="BF166" s="325"/>
      <c r="BG166" s="325"/>
      <c r="BH166" s="325"/>
      <c r="BI166" s="325"/>
      <c r="BJ166" s="325"/>
      <c r="BK166" s="325"/>
      <c r="BL166" s="325"/>
      <c r="BM166" s="325"/>
      <c r="BN166" s="325"/>
      <c r="BO166" s="325"/>
      <c r="BP166" s="325"/>
    </row>
    <row r="167" spans="1:68" s="323" customFormat="1" x14ac:dyDescent="0.25">
      <c r="A167" s="102"/>
      <c r="B167" s="102"/>
      <c r="C167" s="102"/>
      <c r="D167" s="102"/>
      <c r="E167" s="102"/>
      <c r="F167" s="102"/>
      <c r="P167" s="324"/>
      <c r="Q167" s="324"/>
      <c r="X167" s="324"/>
      <c r="Y167" s="324"/>
      <c r="AL167" s="324"/>
      <c r="AM167" s="324"/>
      <c r="AN167" s="324"/>
      <c r="AO167" s="324"/>
      <c r="AP167" s="324"/>
      <c r="AQ167" s="324"/>
      <c r="AR167" s="324"/>
      <c r="AS167" s="324"/>
      <c r="AT167" s="324"/>
      <c r="AU167" s="324"/>
      <c r="AV167" s="324"/>
      <c r="AW167" s="324"/>
      <c r="BE167" s="325"/>
      <c r="BF167" s="325"/>
      <c r="BG167" s="325"/>
      <c r="BH167" s="325"/>
      <c r="BI167" s="325"/>
      <c r="BJ167" s="325"/>
      <c r="BK167" s="325"/>
      <c r="BL167" s="325"/>
      <c r="BM167" s="325"/>
      <c r="BN167" s="325"/>
      <c r="BO167" s="325"/>
      <c r="BP167" s="325"/>
    </row>
    <row r="168" spans="1:68" s="323" customFormat="1" x14ac:dyDescent="0.25">
      <c r="A168" s="102"/>
      <c r="B168" s="102"/>
      <c r="C168" s="102"/>
      <c r="D168" s="102"/>
      <c r="E168" s="102"/>
      <c r="F168" s="102"/>
      <c r="P168" s="324"/>
      <c r="Q168" s="324"/>
      <c r="X168" s="324"/>
      <c r="Y168" s="324"/>
      <c r="AL168" s="324"/>
      <c r="AM168" s="324"/>
      <c r="AN168" s="324"/>
      <c r="AO168" s="324"/>
      <c r="AP168" s="324"/>
      <c r="AQ168" s="324"/>
      <c r="AR168" s="324"/>
      <c r="AS168" s="324"/>
      <c r="AT168" s="324"/>
      <c r="AU168" s="324"/>
      <c r="AV168" s="324"/>
      <c r="AW168" s="324"/>
      <c r="BE168" s="325"/>
      <c r="BF168" s="325"/>
      <c r="BG168" s="325"/>
      <c r="BH168" s="325"/>
      <c r="BI168" s="325"/>
      <c r="BJ168" s="325"/>
      <c r="BK168" s="325"/>
      <c r="BL168" s="325"/>
      <c r="BM168" s="325"/>
      <c r="BN168" s="325"/>
      <c r="BO168" s="325"/>
      <c r="BP168" s="325"/>
    </row>
    <row r="169" spans="1:68" s="323" customFormat="1" x14ac:dyDescent="0.25">
      <c r="A169" s="102"/>
      <c r="B169" s="102"/>
      <c r="C169" s="102"/>
      <c r="D169" s="102"/>
      <c r="E169" s="102"/>
      <c r="F169" s="102"/>
      <c r="P169" s="324"/>
      <c r="Q169" s="324"/>
      <c r="X169" s="324"/>
      <c r="Y169" s="324"/>
      <c r="AL169" s="324"/>
      <c r="AM169" s="324"/>
      <c r="AN169" s="324"/>
      <c r="AO169" s="324"/>
      <c r="AP169" s="324"/>
      <c r="AQ169" s="324"/>
      <c r="AR169" s="324"/>
      <c r="AS169" s="324"/>
      <c r="AT169" s="324"/>
      <c r="AU169" s="324"/>
      <c r="AV169" s="324"/>
      <c r="AW169" s="324"/>
      <c r="BE169" s="325"/>
      <c r="BF169" s="325"/>
      <c r="BG169" s="325"/>
      <c r="BH169" s="325"/>
      <c r="BI169" s="325"/>
      <c r="BJ169" s="325"/>
      <c r="BK169" s="325"/>
      <c r="BL169" s="325"/>
      <c r="BM169" s="325"/>
      <c r="BN169" s="325"/>
      <c r="BO169" s="325"/>
      <c r="BP169" s="325"/>
    </row>
    <row r="170" spans="1:68" s="323" customFormat="1" x14ac:dyDescent="0.25">
      <c r="A170" s="102"/>
      <c r="B170" s="102"/>
      <c r="C170" s="102"/>
      <c r="D170" s="102"/>
      <c r="E170" s="102"/>
      <c r="F170" s="102"/>
      <c r="P170" s="324"/>
      <c r="Q170" s="324"/>
      <c r="X170" s="324"/>
      <c r="Y170" s="324"/>
      <c r="AL170" s="324"/>
      <c r="AM170" s="324"/>
      <c r="AN170" s="324"/>
      <c r="AO170" s="324"/>
      <c r="AP170" s="324"/>
      <c r="AQ170" s="324"/>
      <c r="AR170" s="324"/>
      <c r="AS170" s="324"/>
      <c r="AT170" s="324"/>
      <c r="AU170" s="324"/>
      <c r="AV170" s="324"/>
      <c r="AW170" s="324"/>
      <c r="BE170" s="325"/>
      <c r="BF170" s="325"/>
      <c r="BG170" s="325"/>
      <c r="BH170" s="325"/>
      <c r="BI170" s="325"/>
      <c r="BJ170" s="325"/>
      <c r="BK170" s="325"/>
      <c r="BL170" s="325"/>
      <c r="BM170" s="325"/>
      <c r="BN170" s="325"/>
      <c r="BO170" s="325"/>
      <c r="BP170" s="325"/>
    </row>
    <row r="171" spans="1:68" s="323" customFormat="1" x14ac:dyDescent="0.25">
      <c r="A171" s="102"/>
      <c r="B171" s="102"/>
      <c r="C171" s="102"/>
      <c r="D171" s="102"/>
      <c r="E171" s="102"/>
      <c r="F171" s="102"/>
      <c r="P171" s="324"/>
      <c r="Q171" s="324"/>
      <c r="X171" s="324"/>
      <c r="Y171" s="324"/>
      <c r="AL171" s="324"/>
      <c r="AM171" s="324"/>
      <c r="AN171" s="324"/>
      <c r="AO171" s="324"/>
      <c r="AP171" s="324"/>
      <c r="AQ171" s="324"/>
      <c r="AR171" s="324"/>
      <c r="AS171" s="324"/>
      <c r="AT171" s="324"/>
      <c r="AU171" s="324"/>
      <c r="AV171" s="324"/>
      <c r="AW171" s="324"/>
      <c r="BE171" s="325"/>
      <c r="BF171" s="325"/>
      <c r="BG171" s="325"/>
      <c r="BH171" s="325"/>
      <c r="BI171" s="325"/>
      <c r="BJ171" s="325"/>
      <c r="BK171" s="325"/>
      <c r="BL171" s="325"/>
      <c r="BM171" s="325"/>
      <c r="BN171" s="325"/>
      <c r="BO171" s="325"/>
      <c r="BP171" s="325"/>
    </row>
    <row r="172" spans="1:68" s="323" customFormat="1" x14ac:dyDescent="0.25">
      <c r="A172" s="102"/>
      <c r="B172" s="102"/>
      <c r="C172" s="102"/>
      <c r="D172" s="102"/>
      <c r="E172" s="102"/>
      <c r="F172" s="102"/>
      <c r="P172" s="324"/>
      <c r="Q172" s="324"/>
      <c r="X172" s="324"/>
      <c r="Y172" s="324"/>
      <c r="AL172" s="324"/>
      <c r="AM172" s="324"/>
      <c r="AN172" s="324"/>
      <c r="AO172" s="324"/>
      <c r="AP172" s="324"/>
      <c r="AQ172" s="324"/>
      <c r="AR172" s="324"/>
      <c r="AS172" s="324"/>
      <c r="AT172" s="324"/>
      <c r="AU172" s="324"/>
      <c r="AV172" s="324"/>
      <c r="AW172" s="324"/>
      <c r="BE172" s="325"/>
      <c r="BF172" s="325"/>
      <c r="BG172" s="325"/>
      <c r="BH172" s="325"/>
      <c r="BI172" s="325"/>
      <c r="BJ172" s="325"/>
      <c r="BK172" s="325"/>
      <c r="BL172" s="325"/>
      <c r="BM172" s="325"/>
      <c r="BN172" s="325"/>
      <c r="BO172" s="325"/>
      <c r="BP172" s="325"/>
    </row>
    <row r="173" spans="1:68" s="323" customFormat="1" x14ac:dyDescent="0.25">
      <c r="A173" s="102"/>
      <c r="B173" s="102"/>
      <c r="C173" s="102"/>
      <c r="D173" s="102"/>
      <c r="E173" s="102"/>
      <c r="F173" s="102"/>
      <c r="P173" s="324"/>
      <c r="Q173" s="324"/>
      <c r="X173" s="324"/>
      <c r="Y173" s="324"/>
      <c r="AL173" s="324"/>
      <c r="AM173" s="324"/>
      <c r="AN173" s="324"/>
      <c r="AO173" s="324"/>
      <c r="AP173" s="324"/>
      <c r="AQ173" s="324"/>
      <c r="AR173" s="324"/>
      <c r="AS173" s="324"/>
      <c r="AT173" s="324"/>
      <c r="AU173" s="324"/>
      <c r="AV173" s="324"/>
      <c r="AW173" s="324"/>
      <c r="BE173" s="325"/>
      <c r="BF173" s="325"/>
      <c r="BG173" s="325"/>
      <c r="BH173" s="325"/>
      <c r="BI173" s="325"/>
      <c r="BJ173" s="325"/>
      <c r="BK173" s="325"/>
      <c r="BL173" s="325"/>
      <c r="BM173" s="325"/>
      <c r="BN173" s="325"/>
      <c r="BO173" s="325"/>
      <c r="BP173" s="325"/>
    </row>
    <row r="174" spans="1:68" s="323" customFormat="1" x14ac:dyDescent="0.25">
      <c r="A174" s="102"/>
      <c r="B174" s="102"/>
      <c r="C174" s="102"/>
      <c r="D174" s="102"/>
      <c r="E174" s="102"/>
      <c r="F174" s="102"/>
      <c r="P174" s="324"/>
      <c r="Q174" s="324"/>
      <c r="X174" s="324"/>
      <c r="Y174" s="324"/>
      <c r="AL174" s="324"/>
      <c r="AM174" s="324"/>
      <c r="AN174" s="324"/>
      <c r="AO174" s="324"/>
      <c r="AP174" s="324"/>
      <c r="AQ174" s="324"/>
      <c r="AR174" s="324"/>
      <c r="AS174" s="324"/>
      <c r="AT174" s="324"/>
      <c r="AU174" s="324"/>
      <c r="AV174" s="324"/>
      <c r="AW174" s="324"/>
      <c r="BE174" s="325"/>
      <c r="BF174" s="325"/>
      <c r="BG174" s="325"/>
      <c r="BH174" s="325"/>
      <c r="BI174" s="325"/>
      <c r="BJ174" s="325"/>
      <c r="BK174" s="325"/>
      <c r="BL174" s="325"/>
      <c r="BM174" s="325"/>
      <c r="BN174" s="325"/>
      <c r="BO174" s="325"/>
      <c r="BP174" s="325"/>
    </row>
    <row r="175" spans="1:68" s="323" customFormat="1" x14ac:dyDescent="0.25">
      <c r="A175" s="102"/>
      <c r="B175" s="102"/>
      <c r="C175" s="102"/>
      <c r="D175" s="102"/>
      <c r="E175" s="102"/>
      <c r="F175" s="102"/>
      <c r="P175" s="324"/>
      <c r="Q175" s="324"/>
      <c r="X175" s="324"/>
      <c r="Y175" s="324"/>
      <c r="AL175" s="324"/>
      <c r="AM175" s="324"/>
      <c r="AN175" s="324"/>
      <c r="AO175" s="324"/>
      <c r="AP175" s="324"/>
      <c r="AQ175" s="324"/>
      <c r="AR175" s="324"/>
      <c r="AS175" s="324"/>
      <c r="AT175" s="324"/>
      <c r="AU175" s="324"/>
      <c r="AV175" s="324"/>
      <c r="AW175" s="324"/>
      <c r="BE175" s="325"/>
      <c r="BF175" s="325"/>
      <c r="BG175" s="325"/>
      <c r="BH175" s="325"/>
      <c r="BI175" s="325"/>
      <c r="BJ175" s="325"/>
      <c r="BK175" s="325"/>
      <c r="BL175" s="325"/>
      <c r="BM175" s="325"/>
      <c r="BN175" s="325"/>
      <c r="BO175" s="325"/>
      <c r="BP175" s="325"/>
    </row>
    <row r="176" spans="1:68" s="323" customFormat="1" x14ac:dyDescent="0.25">
      <c r="A176" s="102"/>
      <c r="B176" s="102"/>
      <c r="C176" s="102"/>
      <c r="D176" s="102"/>
      <c r="E176" s="102"/>
      <c r="F176" s="102"/>
      <c r="P176" s="324"/>
      <c r="Q176" s="324"/>
      <c r="X176" s="324"/>
      <c r="Y176" s="324"/>
      <c r="AL176" s="324"/>
      <c r="AM176" s="324"/>
      <c r="AN176" s="324"/>
      <c r="AO176" s="324"/>
      <c r="AP176" s="324"/>
      <c r="AQ176" s="324"/>
      <c r="AR176" s="324"/>
      <c r="AS176" s="324"/>
      <c r="AT176" s="324"/>
      <c r="AU176" s="324"/>
      <c r="AV176" s="324"/>
      <c r="AW176" s="324"/>
      <c r="BE176" s="325"/>
      <c r="BF176" s="325"/>
      <c r="BG176" s="325"/>
      <c r="BH176" s="325"/>
      <c r="BI176" s="325"/>
      <c r="BJ176" s="325"/>
      <c r="BK176" s="325"/>
      <c r="BL176" s="325"/>
      <c r="BM176" s="325"/>
      <c r="BN176" s="325"/>
      <c r="BO176" s="325"/>
      <c r="BP176" s="325"/>
    </row>
    <row r="177" spans="1:68" s="323" customFormat="1" x14ac:dyDescent="0.25">
      <c r="A177" s="102"/>
      <c r="B177" s="102"/>
      <c r="C177" s="102"/>
      <c r="D177" s="102"/>
      <c r="E177" s="102"/>
      <c r="F177" s="102"/>
      <c r="P177" s="324"/>
      <c r="Q177" s="324"/>
      <c r="X177" s="324"/>
      <c r="Y177" s="324"/>
      <c r="AL177" s="324"/>
      <c r="AM177" s="324"/>
      <c r="AN177" s="324"/>
      <c r="AO177" s="324"/>
      <c r="AP177" s="324"/>
      <c r="AQ177" s="324"/>
      <c r="AR177" s="324"/>
      <c r="AS177" s="324"/>
      <c r="AT177" s="324"/>
      <c r="AU177" s="324"/>
      <c r="AV177" s="324"/>
      <c r="AW177" s="324"/>
      <c r="BE177" s="325"/>
      <c r="BF177" s="325"/>
      <c r="BG177" s="325"/>
      <c r="BH177" s="325"/>
      <c r="BI177" s="325"/>
      <c r="BJ177" s="325"/>
      <c r="BK177" s="325"/>
      <c r="BL177" s="325"/>
      <c r="BM177" s="325"/>
      <c r="BN177" s="325"/>
      <c r="BO177" s="325"/>
      <c r="BP177" s="325"/>
    </row>
    <row r="178" spans="1:68" s="323" customFormat="1" x14ac:dyDescent="0.25">
      <c r="A178" s="102"/>
      <c r="B178" s="102"/>
      <c r="C178" s="102"/>
      <c r="D178" s="102"/>
      <c r="E178" s="102"/>
      <c r="F178" s="102"/>
      <c r="P178" s="324"/>
      <c r="Q178" s="324"/>
      <c r="X178" s="324"/>
      <c r="Y178" s="324"/>
      <c r="AL178" s="324"/>
      <c r="AM178" s="324"/>
      <c r="AN178" s="324"/>
      <c r="AO178" s="324"/>
      <c r="AP178" s="324"/>
      <c r="AQ178" s="324"/>
      <c r="AR178" s="324"/>
      <c r="AS178" s="324"/>
      <c r="AT178" s="324"/>
      <c r="AU178" s="324"/>
      <c r="AV178" s="324"/>
      <c r="AW178" s="324"/>
      <c r="BE178" s="325"/>
      <c r="BF178" s="325"/>
      <c r="BG178" s="325"/>
      <c r="BH178" s="325"/>
      <c r="BI178" s="325"/>
      <c r="BJ178" s="325"/>
      <c r="BK178" s="325"/>
      <c r="BL178" s="325"/>
      <c r="BM178" s="325"/>
      <c r="BN178" s="325"/>
      <c r="BO178" s="325"/>
      <c r="BP178" s="325"/>
    </row>
    <row r="179" spans="1:68" s="323" customFormat="1" x14ac:dyDescent="0.25">
      <c r="A179" s="102"/>
      <c r="B179" s="102"/>
      <c r="C179" s="102"/>
      <c r="D179" s="102"/>
      <c r="E179" s="102"/>
      <c r="F179" s="102"/>
      <c r="P179" s="324"/>
      <c r="Q179" s="324"/>
      <c r="X179" s="324"/>
      <c r="Y179" s="324"/>
      <c r="AL179" s="324"/>
      <c r="AM179" s="324"/>
      <c r="AN179" s="324"/>
      <c r="AO179" s="324"/>
      <c r="AP179" s="324"/>
      <c r="AQ179" s="324"/>
      <c r="AR179" s="324"/>
      <c r="AS179" s="324"/>
      <c r="AT179" s="324"/>
      <c r="AU179" s="324"/>
      <c r="AV179" s="324"/>
      <c r="AW179" s="324"/>
      <c r="BE179" s="325"/>
      <c r="BF179" s="325"/>
      <c r="BG179" s="325"/>
      <c r="BH179" s="325"/>
      <c r="BI179" s="325"/>
      <c r="BJ179" s="325"/>
      <c r="BK179" s="325"/>
      <c r="BL179" s="325"/>
      <c r="BM179" s="325"/>
      <c r="BN179" s="325"/>
      <c r="BO179" s="325"/>
      <c r="BP179" s="325"/>
    </row>
    <row r="180" spans="1:68" s="323" customFormat="1" x14ac:dyDescent="0.25">
      <c r="A180" s="102"/>
      <c r="B180" s="102"/>
      <c r="C180" s="102"/>
      <c r="D180" s="102"/>
      <c r="E180" s="102"/>
      <c r="F180" s="102"/>
      <c r="P180" s="324"/>
      <c r="Q180" s="324"/>
      <c r="X180" s="324"/>
      <c r="Y180" s="324"/>
      <c r="AL180" s="324"/>
      <c r="AM180" s="324"/>
      <c r="AN180" s="324"/>
      <c r="AO180" s="324"/>
      <c r="AP180" s="324"/>
      <c r="AQ180" s="324"/>
      <c r="AR180" s="324"/>
      <c r="AS180" s="324"/>
      <c r="AT180" s="324"/>
      <c r="AU180" s="324"/>
      <c r="AV180" s="324"/>
      <c r="AW180" s="324"/>
      <c r="BE180" s="325"/>
      <c r="BF180" s="325"/>
      <c r="BG180" s="325"/>
      <c r="BH180" s="325"/>
      <c r="BI180" s="325"/>
      <c r="BJ180" s="325"/>
      <c r="BK180" s="325"/>
      <c r="BL180" s="325"/>
      <c r="BM180" s="325"/>
      <c r="BN180" s="325"/>
      <c r="BO180" s="325"/>
      <c r="BP180" s="325"/>
    </row>
    <row r="181" spans="1:68" s="323" customFormat="1" x14ac:dyDescent="0.25">
      <c r="A181" s="102"/>
      <c r="B181" s="102"/>
      <c r="C181" s="102"/>
      <c r="D181" s="102"/>
      <c r="E181" s="102"/>
      <c r="F181" s="102"/>
      <c r="P181" s="324"/>
      <c r="Q181" s="324"/>
      <c r="X181" s="324"/>
      <c r="Y181" s="324"/>
      <c r="AL181" s="324"/>
      <c r="AM181" s="324"/>
      <c r="AN181" s="324"/>
      <c r="AO181" s="324"/>
      <c r="AP181" s="324"/>
      <c r="AQ181" s="324"/>
      <c r="AR181" s="324"/>
      <c r="AS181" s="324"/>
      <c r="AT181" s="324"/>
      <c r="AU181" s="324"/>
      <c r="AV181" s="324"/>
      <c r="AW181" s="324"/>
      <c r="BE181" s="325"/>
      <c r="BF181" s="325"/>
      <c r="BG181" s="325"/>
      <c r="BH181" s="325"/>
      <c r="BI181" s="325"/>
      <c r="BJ181" s="325"/>
      <c r="BK181" s="325"/>
      <c r="BL181" s="325"/>
      <c r="BM181" s="325"/>
      <c r="BN181" s="325"/>
      <c r="BO181" s="325"/>
      <c r="BP181" s="325"/>
    </row>
    <row r="182" spans="1:68" s="323" customFormat="1" x14ac:dyDescent="0.25">
      <c r="A182" s="102"/>
      <c r="B182" s="102"/>
      <c r="C182" s="102"/>
      <c r="D182" s="102"/>
      <c r="E182" s="102"/>
      <c r="F182" s="102"/>
      <c r="P182" s="324"/>
      <c r="Q182" s="324"/>
      <c r="X182" s="324"/>
      <c r="Y182" s="324"/>
      <c r="AL182" s="324"/>
      <c r="AM182" s="324"/>
      <c r="AN182" s="324"/>
      <c r="AO182" s="324"/>
      <c r="AP182" s="324"/>
      <c r="AQ182" s="324"/>
      <c r="AR182" s="324"/>
      <c r="AS182" s="324"/>
      <c r="AT182" s="324"/>
      <c r="AU182" s="324"/>
      <c r="AV182" s="324"/>
      <c r="AW182" s="324"/>
      <c r="BE182" s="325"/>
      <c r="BF182" s="325"/>
      <c r="BG182" s="325"/>
      <c r="BH182" s="325"/>
      <c r="BI182" s="325"/>
      <c r="BJ182" s="325"/>
      <c r="BK182" s="325"/>
      <c r="BL182" s="325"/>
      <c r="BM182" s="325"/>
      <c r="BN182" s="325"/>
      <c r="BO182" s="325"/>
      <c r="BP182" s="325"/>
    </row>
    <row r="183" spans="1:68" s="323" customFormat="1" x14ac:dyDescent="0.25">
      <c r="A183" s="102"/>
      <c r="B183" s="102"/>
      <c r="C183" s="102"/>
      <c r="D183" s="102"/>
      <c r="E183" s="102"/>
      <c r="F183" s="102"/>
      <c r="P183" s="324"/>
      <c r="Q183" s="324"/>
      <c r="X183" s="324"/>
      <c r="Y183" s="324"/>
      <c r="AL183" s="324"/>
      <c r="AM183" s="324"/>
      <c r="AN183" s="324"/>
      <c r="AO183" s="324"/>
      <c r="AP183" s="324"/>
      <c r="AQ183" s="324"/>
      <c r="AR183" s="324"/>
      <c r="AS183" s="324"/>
      <c r="AT183" s="324"/>
      <c r="AU183" s="324"/>
      <c r="AV183" s="324"/>
      <c r="AW183" s="324"/>
      <c r="BE183" s="325"/>
      <c r="BF183" s="325"/>
      <c r="BG183" s="325"/>
      <c r="BH183" s="325"/>
      <c r="BI183" s="325"/>
      <c r="BJ183" s="325"/>
      <c r="BK183" s="325"/>
      <c r="BL183" s="325"/>
      <c r="BM183" s="325"/>
      <c r="BN183" s="325"/>
      <c r="BO183" s="325"/>
      <c r="BP183" s="325"/>
    </row>
    <row r="184" spans="1:68" s="323" customFormat="1" x14ac:dyDescent="0.25">
      <c r="A184" s="102"/>
      <c r="B184" s="102"/>
      <c r="C184" s="102"/>
      <c r="D184" s="102"/>
      <c r="E184" s="102"/>
      <c r="F184" s="102"/>
      <c r="P184" s="324"/>
      <c r="Q184" s="324"/>
      <c r="X184" s="324"/>
      <c r="Y184" s="324"/>
      <c r="AL184" s="324"/>
      <c r="AM184" s="324"/>
      <c r="AN184" s="324"/>
      <c r="AO184" s="324"/>
      <c r="AP184" s="324"/>
      <c r="AQ184" s="324"/>
      <c r="AR184" s="324"/>
      <c r="AS184" s="324"/>
      <c r="AT184" s="324"/>
      <c r="AU184" s="324"/>
      <c r="AV184" s="324"/>
      <c r="AW184" s="324"/>
      <c r="BE184" s="325"/>
      <c r="BF184" s="325"/>
      <c r="BG184" s="325"/>
      <c r="BH184" s="325"/>
      <c r="BI184" s="325"/>
      <c r="BJ184" s="325"/>
      <c r="BK184" s="325"/>
      <c r="BL184" s="325"/>
      <c r="BM184" s="325"/>
      <c r="BN184" s="325"/>
      <c r="BO184" s="325"/>
      <c r="BP184" s="325"/>
    </row>
    <row r="185" spans="1:68" s="323" customFormat="1" x14ac:dyDescent="0.25">
      <c r="A185" s="102"/>
      <c r="B185" s="102"/>
      <c r="C185" s="102"/>
      <c r="D185" s="102"/>
      <c r="E185" s="102"/>
      <c r="F185" s="102"/>
      <c r="P185" s="324"/>
      <c r="Q185" s="324"/>
      <c r="X185" s="324"/>
      <c r="Y185" s="324"/>
      <c r="AL185" s="324"/>
      <c r="AM185" s="324"/>
      <c r="AN185" s="324"/>
      <c r="AO185" s="324"/>
      <c r="AP185" s="324"/>
      <c r="AQ185" s="324"/>
      <c r="AR185" s="324"/>
      <c r="AS185" s="324"/>
      <c r="AT185" s="324"/>
      <c r="AU185" s="324"/>
      <c r="AV185" s="324"/>
      <c r="AW185" s="324"/>
      <c r="BE185" s="325"/>
      <c r="BF185" s="325"/>
      <c r="BG185" s="325"/>
      <c r="BH185" s="325"/>
      <c r="BI185" s="325"/>
      <c r="BJ185" s="325"/>
      <c r="BK185" s="325"/>
      <c r="BL185" s="325"/>
      <c r="BM185" s="325"/>
      <c r="BN185" s="325"/>
      <c r="BO185" s="325"/>
      <c r="BP185" s="325"/>
    </row>
    <row r="186" spans="1:68" s="323" customFormat="1" x14ac:dyDescent="0.25">
      <c r="A186" s="102"/>
      <c r="B186" s="102"/>
      <c r="C186" s="102"/>
      <c r="D186" s="102"/>
      <c r="E186" s="102"/>
      <c r="F186" s="102"/>
      <c r="P186" s="324"/>
      <c r="Q186" s="324"/>
      <c r="X186" s="324"/>
      <c r="Y186" s="324"/>
      <c r="AL186" s="324"/>
      <c r="AM186" s="324"/>
      <c r="AN186" s="324"/>
      <c r="AO186" s="324"/>
      <c r="AP186" s="324"/>
      <c r="AQ186" s="324"/>
      <c r="AR186" s="324"/>
      <c r="AS186" s="324"/>
      <c r="AT186" s="324"/>
      <c r="AU186" s="324"/>
      <c r="AV186" s="324"/>
      <c r="AW186" s="324"/>
      <c r="BE186" s="325"/>
      <c r="BF186" s="325"/>
      <c r="BG186" s="325"/>
      <c r="BH186" s="325"/>
      <c r="BI186" s="325"/>
      <c r="BJ186" s="325"/>
      <c r="BK186" s="325"/>
      <c r="BL186" s="325"/>
      <c r="BM186" s="325"/>
      <c r="BN186" s="325"/>
      <c r="BO186" s="325"/>
      <c r="BP186" s="325"/>
    </row>
    <row r="187" spans="1:68" s="323" customFormat="1" x14ac:dyDescent="0.25">
      <c r="A187" s="102"/>
      <c r="B187" s="102"/>
      <c r="C187" s="102"/>
      <c r="D187" s="102"/>
      <c r="E187" s="102"/>
      <c r="F187" s="102"/>
      <c r="P187" s="324"/>
      <c r="Q187" s="324"/>
      <c r="X187" s="324"/>
      <c r="Y187" s="324"/>
      <c r="AL187" s="324"/>
      <c r="AM187" s="324"/>
      <c r="AN187" s="324"/>
      <c r="AO187" s="324"/>
      <c r="AP187" s="324"/>
      <c r="AQ187" s="324"/>
      <c r="AR187" s="324"/>
      <c r="AS187" s="324"/>
      <c r="AT187" s="324"/>
      <c r="AU187" s="324"/>
      <c r="AV187" s="324"/>
      <c r="AW187" s="324"/>
      <c r="BE187" s="325"/>
      <c r="BF187" s="325"/>
      <c r="BG187" s="325"/>
      <c r="BH187" s="325"/>
      <c r="BI187" s="325"/>
      <c r="BJ187" s="325"/>
      <c r="BK187" s="325"/>
      <c r="BL187" s="325"/>
      <c r="BM187" s="325"/>
      <c r="BN187" s="325"/>
      <c r="BO187" s="325"/>
      <c r="BP187" s="325"/>
    </row>
    <row r="188" spans="1:68" s="323" customFormat="1" x14ac:dyDescent="0.25">
      <c r="A188" s="102"/>
      <c r="B188" s="102"/>
      <c r="C188" s="102"/>
      <c r="D188" s="102"/>
      <c r="E188" s="102"/>
      <c r="F188" s="102"/>
      <c r="P188" s="324"/>
      <c r="Q188" s="324"/>
      <c r="X188" s="324"/>
      <c r="Y188" s="324"/>
      <c r="AL188" s="324"/>
      <c r="AM188" s="324"/>
      <c r="AN188" s="324"/>
      <c r="AO188" s="324"/>
      <c r="AP188" s="324"/>
      <c r="AQ188" s="324"/>
      <c r="AR188" s="324"/>
      <c r="AS188" s="324"/>
      <c r="AT188" s="324"/>
      <c r="AU188" s="324"/>
      <c r="AV188" s="324"/>
      <c r="AW188" s="324"/>
      <c r="BE188" s="325"/>
      <c r="BF188" s="325"/>
      <c r="BG188" s="325"/>
      <c r="BH188" s="325"/>
      <c r="BI188" s="325"/>
      <c r="BJ188" s="325"/>
      <c r="BK188" s="325"/>
      <c r="BL188" s="325"/>
      <c r="BM188" s="325"/>
      <c r="BN188" s="325"/>
      <c r="BO188" s="325"/>
      <c r="BP188" s="325"/>
    </row>
    <row r="189" spans="1:68" s="323" customFormat="1" x14ac:dyDescent="0.25">
      <c r="A189" s="102"/>
      <c r="B189" s="102"/>
      <c r="C189" s="102"/>
      <c r="D189" s="102"/>
      <c r="E189" s="102"/>
      <c r="F189" s="102"/>
      <c r="P189" s="324"/>
      <c r="Q189" s="324"/>
      <c r="X189" s="324"/>
      <c r="Y189" s="324"/>
      <c r="AL189" s="324"/>
      <c r="AM189" s="324"/>
      <c r="AN189" s="324"/>
      <c r="AO189" s="324"/>
      <c r="AP189" s="324"/>
      <c r="AQ189" s="324"/>
      <c r="AR189" s="324"/>
      <c r="AS189" s="324"/>
      <c r="AT189" s="324"/>
      <c r="AU189" s="324"/>
      <c r="AV189" s="324"/>
      <c r="AW189" s="324"/>
      <c r="BE189" s="325"/>
      <c r="BF189" s="325"/>
      <c r="BG189" s="325"/>
      <c r="BH189" s="325"/>
      <c r="BI189" s="325"/>
      <c r="BJ189" s="325"/>
      <c r="BK189" s="325"/>
      <c r="BL189" s="325"/>
      <c r="BM189" s="325"/>
      <c r="BN189" s="325"/>
      <c r="BO189" s="325"/>
      <c r="BP189" s="325"/>
    </row>
    <row r="190" spans="1:68" s="323" customFormat="1" x14ac:dyDescent="0.25">
      <c r="A190" s="102"/>
      <c r="B190" s="102"/>
      <c r="C190" s="102"/>
      <c r="D190" s="102"/>
      <c r="E190" s="102"/>
      <c r="F190" s="102"/>
      <c r="P190" s="324"/>
      <c r="Q190" s="324"/>
      <c r="X190" s="324"/>
      <c r="Y190" s="324"/>
      <c r="AL190" s="324"/>
      <c r="AM190" s="324"/>
      <c r="AN190" s="324"/>
      <c r="AO190" s="324"/>
      <c r="AP190" s="324"/>
      <c r="AQ190" s="324"/>
      <c r="AR190" s="324"/>
      <c r="AS190" s="324"/>
      <c r="AT190" s="324"/>
      <c r="AU190" s="324"/>
      <c r="AV190" s="324"/>
      <c r="AW190" s="324"/>
      <c r="BE190" s="325"/>
      <c r="BF190" s="325"/>
      <c r="BG190" s="325"/>
      <c r="BH190" s="325"/>
      <c r="BI190" s="325"/>
      <c r="BJ190" s="325"/>
      <c r="BK190" s="325"/>
      <c r="BL190" s="325"/>
      <c r="BM190" s="325"/>
      <c r="BN190" s="325"/>
      <c r="BO190" s="325"/>
      <c r="BP190" s="325"/>
    </row>
    <row r="191" spans="1:68" s="323" customFormat="1" x14ac:dyDescent="0.25">
      <c r="A191" s="102"/>
      <c r="B191" s="102"/>
      <c r="C191" s="102"/>
      <c r="D191" s="102"/>
      <c r="E191" s="102"/>
      <c r="F191" s="102"/>
      <c r="P191" s="324"/>
      <c r="Q191" s="324"/>
      <c r="X191" s="324"/>
      <c r="Y191" s="324"/>
      <c r="AL191" s="324"/>
      <c r="AM191" s="324"/>
      <c r="AN191" s="324"/>
      <c r="AO191" s="324"/>
      <c r="AP191" s="324"/>
      <c r="AQ191" s="324"/>
      <c r="AR191" s="324"/>
      <c r="AS191" s="324"/>
      <c r="AT191" s="324"/>
      <c r="AU191" s="324"/>
      <c r="AV191" s="324"/>
      <c r="AW191" s="324"/>
      <c r="BE191" s="325"/>
      <c r="BF191" s="325"/>
      <c r="BG191" s="325"/>
      <c r="BH191" s="325"/>
      <c r="BI191" s="325"/>
      <c r="BJ191" s="325"/>
      <c r="BK191" s="325"/>
      <c r="BL191" s="325"/>
      <c r="BM191" s="325"/>
      <c r="BN191" s="325"/>
      <c r="BO191" s="325"/>
      <c r="BP191" s="325"/>
    </row>
    <row r="192" spans="1:68" s="323" customFormat="1" x14ac:dyDescent="0.25">
      <c r="A192" s="102"/>
      <c r="B192" s="102"/>
      <c r="C192" s="102"/>
      <c r="D192" s="102"/>
      <c r="E192" s="102"/>
      <c r="F192" s="102"/>
      <c r="P192" s="324"/>
      <c r="Q192" s="324"/>
      <c r="X192" s="324"/>
      <c r="Y192" s="324"/>
      <c r="AL192" s="324"/>
      <c r="AM192" s="324"/>
      <c r="AN192" s="324"/>
      <c r="AO192" s="324"/>
      <c r="AP192" s="324"/>
      <c r="AQ192" s="324"/>
      <c r="AR192" s="324"/>
      <c r="AS192" s="324"/>
      <c r="AT192" s="324"/>
      <c r="AU192" s="324"/>
      <c r="AV192" s="324"/>
      <c r="AW192" s="324"/>
      <c r="BE192" s="325"/>
      <c r="BF192" s="325"/>
      <c r="BG192" s="325"/>
      <c r="BH192" s="325"/>
      <c r="BI192" s="325"/>
      <c r="BJ192" s="325"/>
      <c r="BK192" s="325"/>
      <c r="BL192" s="325"/>
      <c r="BM192" s="325"/>
      <c r="BN192" s="325"/>
      <c r="BO192" s="325"/>
      <c r="BP192" s="325"/>
    </row>
    <row r="193" spans="1:68" s="323" customFormat="1" x14ac:dyDescent="0.25">
      <c r="A193" s="102"/>
      <c r="B193" s="102"/>
      <c r="C193" s="102"/>
      <c r="D193" s="102"/>
      <c r="E193" s="102"/>
      <c r="F193" s="102"/>
      <c r="P193" s="324"/>
      <c r="Q193" s="324"/>
      <c r="X193" s="324"/>
      <c r="Y193" s="324"/>
      <c r="AL193" s="324"/>
      <c r="AM193" s="324"/>
      <c r="AN193" s="324"/>
      <c r="AO193" s="324"/>
      <c r="AP193" s="324"/>
      <c r="AQ193" s="324"/>
      <c r="AR193" s="324"/>
      <c r="AS193" s="324"/>
      <c r="AT193" s="324"/>
      <c r="AU193" s="324"/>
      <c r="AV193" s="324"/>
      <c r="AW193" s="324"/>
      <c r="BE193" s="325"/>
      <c r="BF193" s="325"/>
      <c r="BG193" s="325"/>
      <c r="BH193" s="325"/>
      <c r="BI193" s="325"/>
      <c r="BJ193" s="325"/>
      <c r="BK193" s="325"/>
      <c r="BL193" s="325"/>
      <c r="BM193" s="325"/>
      <c r="BN193" s="325"/>
      <c r="BO193" s="325"/>
      <c r="BP193" s="325"/>
    </row>
    <row r="194" spans="1:68" s="323" customFormat="1" x14ac:dyDescent="0.25">
      <c r="A194" s="102"/>
      <c r="B194" s="102"/>
      <c r="C194" s="102"/>
      <c r="D194" s="102"/>
      <c r="E194" s="102"/>
      <c r="F194" s="102"/>
      <c r="P194" s="324"/>
      <c r="Q194" s="324"/>
      <c r="X194" s="324"/>
      <c r="Y194" s="324"/>
      <c r="AL194" s="324"/>
      <c r="AM194" s="324"/>
      <c r="AN194" s="324"/>
      <c r="AO194" s="324"/>
      <c r="AP194" s="324"/>
      <c r="AQ194" s="324"/>
      <c r="AR194" s="324"/>
      <c r="AS194" s="324"/>
      <c r="AT194" s="324"/>
      <c r="AU194" s="324"/>
      <c r="AV194" s="324"/>
      <c r="AW194" s="324"/>
      <c r="BE194" s="325"/>
      <c r="BF194" s="325"/>
      <c r="BG194" s="325"/>
      <c r="BH194" s="325"/>
      <c r="BI194" s="325"/>
      <c r="BJ194" s="325"/>
      <c r="BK194" s="325"/>
      <c r="BL194" s="325"/>
      <c r="BM194" s="325"/>
      <c r="BN194" s="325"/>
      <c r="BO194" s="325"/>
      <c r="BP194" s="325"/>
    </row>
    <row r="195" spans="1:68" s="323" customFormat="1" x14ac:dyDescent="0.25">
      <c r="A195" s="102"/>
      <c r="B195" s="102"/>
      <c r="C195" s="102"/>
      <c r="D195" s="102"/>
      <c r="E195" s="102"/>
      <c r="F195" s="102"/>
      <c r="P195" s="324"/>
      <c r="Q195" s="324"/>
      <c r="X195" s="324"/>
      <c r="Y195" s="324"/>
      <c r="AL195" s="324"/>
      <c r="AM195" s="324"/>
      <c r="AN195" s="324"/>
      <c r="AO195" s="324"/>
      <c r="AP195" s="324"/>
      <c r="AQ195" s="324"/>
      <c r="AR195" s="324"/>
      <c r="AS195" s="324"/>
      <c r="AT195" s="324"/>
      <c r="AU195" s="324"/>
      <c r="AV195" s="324"/>
      <c r="AW195" s="324"/>
      <c r="BE195" s="325"/>
      <c r="BF195" s="325"/>
      <c r="BG195" s="325"/>
      <c r="BH195" s="325"/>
      <c r="BI195" s="325"/>
      <c r="BJ195" s="325"/>
      <c r="BK195" s="325"/>
      <c r="BL195" s="325"/>
      <c r="BM195" s="325"/>
      <c r="BN195" s="325"/>
      <c r="BO195" s="325"/>
      <c r="BP195" s="325"/>
    </row>
    <row r="196" spans="1:68" s="323" customFormat="1" x14ac:dyDescent="0.25">
      <c r="A196" s="102"/>
      <c r="B196" s="102"/>
      <c r="C196" s="102"/>
      <c r="D196" s="102"/>
      <c r="E196" s="102"/>
      <c r="F196" s="102"/>
      <c r="P196" s="324"/>
      <c r="Q196" s="324"/>
      <c r="X196" s="324"/>
      <c r="Y196" s="324"/>
      <c r="AL196" s="324"/>
      <c r="AM196" s="324"/>
      <c r="AN196" s="324"/>
      <c r="AO196" s="324"/>
      <c r="AP196" s="324"/>
      <c r="AQ196" s="324"/>
      <c r="AR196" s="324"/>
      <c r="AS196" s="324"/>
      <c r="AT196" s="324"/>
      <c r="AU196" s="324"/>
      <c r="AV196" s="324"/>
      <c r="AW196" s="324"/>
      <c r="BE196" s="325"/>
      <c r="BF196" s="325"/>
      <c r="BG196" s="325"/>
      <c r="BH196" s="325"/>
      <c r="BI196" s="325"/>
      <c r="BJ196" s="325"/>
      <c r="BK196" s="325"/>
      <c r="BL196" s="325"/>
      <c r="BM196" s="325"/>
      <c r="BN196" s="325"/>
      <c r="BO196" s="325"/>
      <c r="BP196" s="325"/>
    </row>
    <row r="197" spans="1:68" s="323" customFormat="1" x14ac:dyDescent="0.25">
      <c r="A197" s="102"/>
      <c r="B197" s="102"/>
      <c r="C197" s="102"/>
      <c r="D197" s="102"/>
      <c r="E197" s="102"/>
      <c r="F197" s="102"/>
      <c r="P197" s="324"/>
      <c r="Q197" s="324"/>
      <c r="X197" s="324"/>
      <c r="Y197" s="324"/>
      <c r="AL197" s="324"/>
      <c r="AM197" s="324"/>
      <c r="AN197" s="324"/>
      <c r="AO197" s="324"/>
      <c r="AP197" s="324"/>
      <c r="AQ197" s="324"/>
      <c r="AR197" s="324"/>
      <c r="AS197" s="324"/>
      <c r="AT197" s="324"/>
      <c r="AU197" s="324"/>
      <c r="AV197" s="324"/>
      <c r="AW197" s="324"/>
      <c r="BE197" s="325"/>
      <c r="BF197" s="325"/>
      <c r="BG197" s="325"/>
      <c r="BH197" s="325"/>
      <c r="BI197" s="325"/>
      <c r="BJ197" s="325"/>
      <c r="BK197" s="325"/>
      <c r="BL197" s="325"/>
      <c r="BM197" s="325"/>
      <c r="BN197" s="325"/>
      <c r="BO197" s="325"/>
      <c r="BP197" s="325"/>
    </row>
    <row r="198" spans="1:68" s="323" customFormat="1" x14ac:dyDescent="0.25">
      <c r="A198" s="102"/>
      <c r="B198" s="102"/>
      <c r="C198" s="102"/>
      <c r="D198" s="102"/>
      <c r="E198" s="102"/>
      <c r="F198" s="102"/>
      <c r="P198" s="324"/>
      <c r="Q198" s="324"/>
      <c r="X198" s="324"/>
      <c r="Y198" s="324"/>
      <c r="AL198" s="324"/>
      <c r="AM198" s="324"/>
      <c r="AN198" s="324"/>
      <c r="AO198" s="324"/>
      <c r="AP198" s="324"/>
      <c r="AQ198" s="324"/>
      <c r="AR198" s="324"/>
      <c r="AS198" s="324"/>
      <c r="AT198" s="324"/>
      <c r="AU198" s="324"/>
      <c r="AV198" s="324"/>
      <c r="AW198" s="324"/>
      <c r="BE198" s="325"/>
      <c r="BF198" s="325"/>
      <c r="BG198" s="325"/>
      <c r="BH198" s="325"/>
      <c r="BI198" s="325"/>
      <c r="BJ198" s="325"/>
      <c r="BK198" s="325"/>
      <c r="BL198" s="325"/>
      <c r="BM198" s="325"/>
      <c r="BN198" s="325"/>
      <c r="BO198" s="325"/>
      <c r="BP198" s="325"/>
    </row>
    <row r="199" spans="1:68" s="323" customFormat="1" x14ac:dyDescent="0.25">
      <c r="A199" s="102"/>
      <c r="B199" s="102"/>
      <c r="C199" s="102"/>
      <c r="D199" s="102"/>
      <c r="E199" s="102"/>
      <c r="F199" s="102"/>
      <c r="P199" s="324"/>
      <c r="Q199" s="324"/>
      <c r="X199" s="324"/>
      <c r="Y199" s="324"/>
      <c r="AL199" s="324"/>
      <c r="AM199" s="324"/>
      <c r="AN199" s="324"/>
      <c r="AO199" s="324"/>
      <c r="AP199" s="324"/>
      <c r="AQ199" s="324"/>
      <c r="AR199" s="324"/>
      <c r="AS199" s="324"/>
      <c r="AT199" s="324"/>
      <c r="AU199" s="324"/>
      <c r="AV199" s="324"/>
      <c r="AW199" s="324"/>
      <c r="BE199" s="325"/>
      <c r="BF199" s="325"/>
      <c r="BG199" s="325"/>
      <c r="BH199" s="325"/>
      <c r="BI199" s="325"/>
      <c r="BJ199" s="325"/>
      <c r="BK199" s="325"/>
      <c r="BL199" s="325"/>
      <c r="BM199" s="325"/>
      <c r="BN199" s="325"/>
      <c r="BO199" s="325"/>
      <c r="BP199" s="325"/>
    </row>
    <row r="200" spans="1:68" s="323" customFormat="1" x14ac:dyDescent="0.25">
      <c r="A200" s="102"/>
      <c r="B200" s="102"/>
      <c r="C200" s="102"/>
      <c r="D200" s="102"/>
      <c r="E200" s="102"/>
      <c r="F200" s="102"/>
      <c r="P200" s="324"/>
      <c r="Q200" s="324"/>
      <c r="X200" s="324"/>
      <c r="Y200" s="324"/>
      <c r="AL200" s="324"/>
      <c r="AM200" s="324"/>
      <c r="AN200" s="324"/>
      <c r="AO200" s="324"/>
      <c r="AP200" s="324"/>
      <c r="AQ200" s="324"/>
      <c r="AR200" s="324"/>
      <c r="AS200" s="324"/>
      <c r="AT200" s="324"/>
      <c r="AU200" s="324"/>
      <c r="AV200" s="324"/>
      <c r="AW200" s="324"/>
      <c r="BE200" s="325"/>
      <c r="BF200" s="325"/>
      <c r="BG200" s="325"/>
      <c r="BH200" s="325"/>
      <c r="BI200" s="325"/>
      <c r="BJ200" s="325"/>
      <c r="BK200" s="325"/>
      <c r="BL200" s="325"/>
      <c r="BM200" s="325"/>
      <c r="BN200" s="325"/>
      <c r="BO200" s="325"/>
      <c r="BP200" s="325"/>
    </row>
    <row r="201" spans="1:68" s="323" customFormat="1" x14ac:dyDescent="0.25">
      <c r="A201" s="102"/>
      <c r="B201" s="102"/>
      <c r="C201" s="102"/>
      <c r="D201" s="102"/>
      <c r="E201" s="102"/>
      <c r="F201" s="102"/>
      <c r="P201" s="324"/>
      <c r="Q201" s="324"/>
      <c r="X201" s="324"/>
      <c r="Y201" s="324"/>
      <c r="AL201" s="324"/>
      <c r="AM201" s="324"/>
      <c r="AN201" s="324"/>
      <c r="AO201" s="324"/>
      <c r="AP201" s="324"/>
      <c r="AQ201" s="324"/>
      <c r="AR201" s="324"/>
      <c r="AS201" s="324"/>
      <c r="AT201" s="324"/>
      <c r="AU201" s="324"/>
      <c r="AV201" s="324"/>
      <c r="AW201" s="324"/>
      <c r="BE201" s="325"/>
      <c r="BF201" s="325"/>
      <c r="BG201" s="325"/>
      <c r="BH201" s="325"/>
      <c r="BI201" s="325"/>
      <c r="BJ201" s="325"/>
      <c r="BK201" s="325"/>
      <c r="BL201" s="325"/>
      <c r="BM201" s="325"/>
      <c r="BN201" s="325"/>
      <c r="BO201" s="325"/>
      <c r="BP201" s="325"/>
    </row>
    <row r="202" spans="1:68" s="323" customFormat="1" x14ac:dyDescent="0.25">
      <c r="A202" s="102"/>
      <c r="B202" s="102"/>
      <c r="C202" s="102"/>
      <c r="D202" s="102"/>
      <c r="E202" s="102"/>
      <c r="F202" s="102"/>
      <c r="P202" s="324"/>
      <c r="Q202" s="324"/>
      <c r="X202" s="324"/>
      <c r="Y202" s="324"/>
      <c r="AL202" s="324"/>
      <c r="AM202" s="324"/>
      <c r="AN202" s="324"/>
      <c r="AO202" s="324"/>
      <c r="AP202" s="324"/>
      <c r="AQ202" s="324"/>
      <c r="AR202" s="324"/>
      <c r="AS202" s="324"/>
      <c r="AT202" s="324"/>
      <c r="AU202" s="324"/>
      <c r="AV202" s="324"/>
      <c r="AW202" s="324"/>
      <c r="BE202" s="325"/>
      <c r="BF202" s="325"/>
      <c r="BG202" s="325"/>
      <c r="BH202" s="325"/>
      <c r="BI202" s="325"/>
      <c r="BJ202" s="325"/>
      <c r="BK202" s="325"/>
      <c r="BL202" s="325"/>
      <c r="BM202" s="325"/>
      <c r="BN202" s="325"/>
      <c r="BO202" s="325"/>
      <c r="BP202" s="325"/>
    </row>
    <row r="203" spans="1:68" s="323" customFormat="1" x14ac:dyDescent="0.25">
      <c r="A203" s="102"/>
      <c r="B203" s="102"/>
      <c r="C203" s="102"/>
      <c r="D203" s="102"/>
      <c r="E203" s="102"/>
      <c r="F203" s="102"/>
      <c r="P203" s="324"/>
      <c r="Q203" s="324"/>
      <c r="X203" s="324"/>
      <c r="Y203" s="324"/>
      <c r="AL203" s="324"/>
      <c r="AM203" s="324"/>
      <c r="AN203" s="324"/>
      <c r="AO203" s="324"/>
      <c r="AP203" s="324"/>
      <c r="AQ203" s="324"/>
      <c r="AR203" s="324"/>
      <c r="AS203" s="324"/>
      <c r="AT203" s="324"/>
      <c r="AU203" s="324"/>
      <c r="AV203" s="324"/>
      <c r="AW203" s="324"/>
      <c r="BE203" s="325"/>
      <c r="BF203" s="325"/>
      <c r="BG203" s="325"/>
      <c r="BH203" s="325"/>
      <c r="BI203" s="325"/>
      <c r="BJ203" s="325"/>
      <c r="BK203" s="325"/>
      <c r="BL203" s="325"/>
      <c r="BM203" s="325"/>
      <c r="BN203" s="325"/>
      <c r="BO203" s="325"/>
      <c r="BP203" s="325"/>
    </row>
    <row r="204" spans="1:68" s="323" customFormat="1" x14ac:dyDescent="0.25">
      <c r="A204" s="102"/>
      <c r="B204" s="102"/>
      <c r="C204" s="102"/>
      <c r="D204" s="102"/>
      <c r="E204" s="102"/>
      <c r="F204" s="102"/>
      <c r="P204" s="324"/>
      <c r="Q204" s="324"/>
      <c r="X204" s="324"/>
      <c r="Y204" s="324"/>
      <c r="AL204" s="324"/>
      <c r="AM204" s="324"/>
      <c r="AN204" s="324"/>
      <c r="AO204" s="324"/>
      <c r="AP204" s="324"/>
      <c r="AQ204" s="324"/>
      <c r="AR204" s="324"/>
      <c r="AS204" s="324"/>
      <c r="AT204" s="324"/>
      <c r="AU204" s="324"/>
      <c r="AV204" s="324"/>
      <c r="AW204" s="324"/>
      <c r="BE204" s="325"/>
      <c r="BF204" s="325"/>
      <c r="BG204" s="325"/>
      <c r="BH204" s="325"/>
      <c r="BI204" s="325"/>
      <c r="BJ204" s="325"/>
      <c r="BK204" s="325"/>
      <c r="BL204" s="325"/>
      <c r="BM204" s="325"/>
      <c r="BN204" s="325"/>
      <c r="BO204" s="325"/>
      <c r="BP204" s="325"/>
    </row>
    <row r="205" spans="1:68" s="323" customFormat="1" x14ac:dyDescent="0.25">
      <c r="A205" s="102"/>
      <c r="B205" s="102"/>
      <c r="C205" s="102"/>
      <c r="D205" s="102"/>
      <c r="E205" s="102"/>
      <c r="F205" s="102"/>
      <c r="P205" s="324"/>
      <c r="Q205" s="324"/>
      <c r="X205" s="324"/>
      <c r="Y205" s="324"/>
      <c r="AL205" s="324"/>
      <c r="AM205" s="324"/>
      <c r="AN205" s="324"/>
      <c r="AO205" s="324"/>
      <c r="AP205" s="324"/>
      <c r="AQ205" s="324"/>
      <c r="AR205" s="324"/>
      <c r="AS205" s="324"/>
      <c r="AT205" s="324"/>
      <c r="AU205" s="324"/>
      <c r="AV205" s="324"/>
      <c r="AW205" s="324"/>
      <c r="BE205" s="325"/>
      <c r="BF205" s="325"/>
      <c r="BG205" s="325"/>
      <c r="BH205" s="325"/>
      <c r="BI205" s="325"/>
      <c r="BJ205" s="325"/>
      <c r="BK205" s="325"/>
      <c r="BL205" s="325"/>
      <c r="BM205" s="325"/>
      <c r="BN205" s="325"/>
      <c r="BO205" s="325"/>
      <c r="BP205" s="325"/>
    </row>
    <row r="206" spans="1:68" s="323" customFormat="1" x14ac:dyDescent="0.25">
      <c r="A206" s="102"/>
      <c r="B206" s="102"/>
      <c r="C206" s="102"/>
      <c r="D206" s="102"/>
      <c r="E206" s="102"/>
      <c r="F206" s="102"/>
      <c r="P206" s="324"/>
      <c r="Q206" s="324"/>
      <c r="X206" s="324"/>
      <c r="Y206" s="324"/>
      <c r="AL206" s="324"/>
      <c r="AM206" s="324"/>
      <c r="AN206" s="324"/>
      <c r="AO206" s="324"/>
      <c r="AP206" s="324"/>
      <c r="AQ206" s="324"/>
      <c r="AR206" s="324"/>
      <c r="AS206" s="324"/>
      <c r="AT206" s="324"/>
      <c r="AU206" s="324"/>
      <c r="AV206" s="324"/>
      <c r="AW206" s="324"/>
      <c r="BE206" s="325"/>
      <c r="BF206" s="325"/>
      <c r="BG206" s="325"/>
      <c r="BH206" s="325"/>
      <c r="BI206" s="325"/>
      <c r="BJ206" s="325"/>
      <c r="BK206" s="325"/>
      <c r="BL206" s="325"/>
      <c r="BM206" s="325"/>
      <c r="BN206" s="325"/>
      <c r="BO206" s="325"/>
      <c r="BP206" s="325"/>
    </row>
    <row r="207" spans="1:68" s="323" customFormat="1" x14ac:dyDescent="0.25">
      <c r="A207" s="102"/>
      <c r="B207" s="102"/>
      <c r="C207" s="102"/>
      <c r="D207" s="102"/>
      <c r="E207" s="102"/>
      <c r="F207" s="102"/>
      <c r="P207" s="324"/>
      <c r="Q207" s="324"/>
      <c r="X207" s="324"/>
      <c r="Y207" s="324"/>
      <c r="AL207" s="324"/>
      <c r="AM207" s="324"/>
      <c r="AN207" s="324"/>
      <c r="AO207" s="324"/>
      <c r="AP207" s="324"/>
      <c r="AQ207" s="324"/>
      <c r="AR207" s="324"/>
      <c r="AS207" s="324"/>
      <c r="AT207" s="324"/>
      <c r="AU207" s="324"/>
      <c r="AV207" s="324"/>
      <c r="AW207" s="324"/>
      <c r="BE207" s="325"/>
      <c r="BF207" s="325"/>
      <c r="BG207" s="325"/>
      <c r="BH207" s="325"/>
      <c r="BI207" s="325"/>
      <c r="BJ207" s="325"/>
      <c r="BK207" s="325"/>
      <c r="BL207" s="325"/>
      <c r="BM207" s="325"/>
      <c r="BN207" s="325"/>
      <c r="BO207" s="325"/>
      <c r="BP207" s="325"/>
    </row>
    <row r="208" spans="1:68" s="323" customFormat="1" x14ac:dyDescent="0.25">
      <c r="A208" s="102"/>
      <c r="B208" s="102"/>
      <c r="C208" s="102"/>
      <c r="D208" s="102"/>
      <c r="E208" s="102"/>
      <c r="F208" s="102"/>
      <c r="P208" s="324"/>
      <c r="Q208" s="324"/>
      <c r="X208" s="324"/>
      <c r="Y208" s="324"/>
      <c r="AL208" s="324"/>
      <c r="AM208" s="324"/>
      <c r="AN208" s="324"/>
      <c r="AO208" s="324"/>
      <c r="AP208" s="324"/>
      <c r="AQ208" s="324"/>
      <c r="AR208" s="324"/>
      <c r="AS208" s="324"/>
      <c r="AT208" s="324"/>
      <c r="AU208" s="324"/>
      <c r="AV208" s="324"/>
      <c r="AW208" s="324"/>
      <c r="BE208" s="325"/>
      <c r="BF208" s="325"/>
      <c r="BG208" s="325"/>
      <c r="BH208" s="325"/>
      <c r="BI208" s="325"/>
      <c r="BJ208" s="325"/>
      <c r="BK208" s="325"/>
      <c r="BL208" s="325"/>
      <c r="BM208" s="325"/>
      <c r="BN208" s="325"/>
      <c r="BO208" s="325"/>
      <c r="BP208" s="325"/>
    </row>
    <row r="209" spans="1:68" s="323" customFormat="1" x14ac:dyDescent="0.25">
      <c r="A209" s="102"/>
      <c r="B209" s="102"/>
      <c r="C209" s="102"/>
      <c r="D209" s="102"/>
      <c r="E209" s="102"/>
      <c r="F209" s="102"/>
      <c r="P209" s="324"/>
      <c r="Q209" s="324"/>
      <c r="X209" s="324"/>
      <c r="Y209" s="324"/>
      <c r="AL209" s="324"/>
      <c r="AM209" s="324"/>
      <c r="AN209" s="324"/>
      <c r="AO209" s="324"/>
      <c r="AP209" s="324"/>
      <c r="AQ209" s="324"/>
      <c r="AR209" s="324"/>
      <c r="AS209" s="324"/>
      <c r="AT209" s="324"/>
      <c r="AU209" s="324"/>
      <c r="AV209" s="324"/>
      <c r="AW209" s="324"/>
      <c r="BE209" s="325"/>
      <c r="BF209" s="325"/>
      <c r="BG209" s="325"/>
      <c r="BH209" s="325"/>
      <c r="BI209" s="325"/>
      <c r="BJ209" s="325"/>
      <c r="BK209" s="325"/>
      <c r="BL209" s="325"/>
      <c r="BM209" s="325"/>
      <c r="BN209" s="325"/>
      <c r="BO209" s="325"/>
      <c r="BP209" s="325"/>
    </row>
    <row r="210" spans="1:68" s="323" customFormat="1" x14ac:dyDescent="0.25">
      <c r="A210" s="102"/>
      <c r="B210" s="102"/>
      <c r="C210" s="102"/>
      <c r="D210" s="102"/>
      <c r="E210" s="102"/>
      <c r="F210" s="102"/>
      <c r="P210" s="324"/>
      <c r="Q210" s="324"/>
      <c r="X210" s="324"/>
      <c r="Y210" s="324"/>
      <c r="AL210" s="324"/>
      <c r="AM210" s="324"/>
      <c r="AN210" s="324"/>
      <c r="AO210" s="324"/>
      <c r="AP210" s="324"/>
      <c r="AQ210" s="324"/>
      <c r="AR210" s="324"/>
      <c r="AS210" s="324"/>
      <c r="AT210" s="324"/>
      <c r="AU210" s="324"/>
      <c r="AV210" s="324"/>
      <c r="AW210" s="324"/>
      <c r="BE210" s="325"/>
      <c r="BF210" s="325"/>
      <c r="BG210" s="325"/>
      <c r="BH210" s="325"/>
      <c r="BI210" s="325"/>
      <c r="BJ210" s="325"/>
      <c r="BK210" s="325"/>
      <c r="BL210" s="325"/>
      <c r="BM210" s="325"/>
      <c r="BN210" s="325"/>
      <c r="BO210" s="325"/>
      <c r="BP210" s="325"/>
    </row>
    <row r="211" spans="1:68" s="323" customFormat="1" x14ac:dyDescent="0.25">
      <c r="A211" s="102"/>
      <c r="B211" s="102"/>
      <c r="C211" s="102"/>
      <c r="D211" s="102"/>
      <c r="E211" s="102"/>
      <c r="F211" s="102"/>
      <c r="P211" s="324"/>
      <c r="Q211" s="324"/>
      <c r="X211" s="324"/>
      <c r="Y211" s="324"/>
      <c r="AL211" s="324"/>
      <c r="AM211" s="324"/>
      <c r="AN211" s="324"/>
      <c r="AO211" s="324"/>
      <c r="AP211" s="324"/>
      <c r="AQ211" s="324"/>
      <c r="AR211" s="324"/>
      <c r="AS211" s="324"/>
      <c r="AT211" s="324"/>
      <c r="AU211" s="324"/>
      <c r="AV211" s="324"/>
      <c r="AW211" s="324"/>
      <c r="BE211" s="325"/>
      <c r="BF211" s="325"/>
      <c r="BG211" s="325"/>
      <c r="BH211" s="325"/>
      <c r="BI211" s="325"/>
      <c r="BJ211" s="325"/>
      <c r="BK211" s="325"/>
      <c r="BL211" s="325"/>
      <c r="BM211" s="325"/>
      <c r="BN211" s="325"/>
      <c r="BO211" s="325"/>
      <c r="BP211" s="325"/>
    </row>
    <row r="212" spans="1:68" s="323" customFormat="1" x14ac:dyDescent="0.25">
      <c r="A212" s="102"/>
      <c r="B212" s="102"/>
      <c r="C212" s="102"/>
      <c r="D212" s="102"/>
      <c r="E212" s="102"/>
      <c r="F212" s="102"/>
      <c r="P212" s="324"/>
      <c r="Q212" s="324"/>
      <c r="X212" s="324"/>
      <c r="Y212" s="324"/>
      <c r="AL212" s="324"/>
      <c r="AM212" s="324"/>
      <c r="AN212" s="324"/>
      <c r="AO212" s="324"/>
      <c r="AP212" s="324"/>
      <c r="AQ212" s="324"/>
      <c r="AR212" s="324"/>
      <c r="AS212" s="324"/>
      <c r="AT212" s="324"/>
      <c r="AU212" s="324"/>
      <c r="AV212" s="324"/>
      <c r="AW212" s="324"/>
      <c r="BE212" s="325"/>
      <c r="BF212" s="325"/>
      <c r="BG212" s="325"/>
      <c r="BH212" s="325"/>
      <c r="BI212" s="325"/>
      <c r="BJ212" s="325"/>
      <c r="BK212" s="325"/>
      <c r="BL212" s="325"/>
      <c r="BM212" s="325"/>
      <c r="BN212" s="325"/>
      <c r="BO212" s="325"/>
      <c r="BP212" s="325"/>
    </row>
    <row r="213" spans="1:68" s="323" customFormat="1" x14ac:dyDescent="0.25">
      <c r="A213" s="102"/>
      <c r="B213" s="102"/>
      <c r="C213" s="102"/>
      <c r="D213" s="102"/>
      <c r="E213" s="102"/>
      <c r="F213" s="102"/>
      <c r="P213" s="324"/>
      <c r="Q213" s="324"/>
      <c r="X213" s="324"/>
      <c r="Y213" s="324"/>
      <c r="AL213" s="324"/>
      <c r="AM213" s="324"/>
      <c r="AN213" s="324"/>
      <c r="AO213" s="324"/>
      <c r="AP213" s="324"/>
      <c r="AQ213" s="324"/>
      <c r="AR213" s="324"/>
      <c r="AS213" s="324"/>
      <c r="AT213" s="324"/>
      <c r="AU213" s="324"/>
      <c r="AV213" s="324"/>
      <c r="AW213" s="324"/>
      <c r="BE213" s="325"/>
      <c r="BF213" s="325"/>
      <c r="BG213" s="325"/>
      <c r="BH213" s="325"/>
      <c r="BI213" s="325"/>
      <c r="BJ213" s="325"/>
      <c r="BK213" s="325"/>
      <c r="BL213" s="325"/>
      <c r="BM213" s="325"/>
      <c r="BN213" s="325"/>
      <c r="BO213" s="325"/>
      <c r="BP213" s="325"/>
    </row>
    <row r="214" spans="1:68" s="323" customFormat="1" x14ac:dyDescent="0.25">
      <c r="A214" s="102"/>
      <c r="B214" s="102"/>
      <c r="C214" s="102"/>
      <c r="D214" s="102"/>
      <c r="E214" s="102"/>
      <c r="F214" s="102"/>
      <c r="P214" s="324"/>
      <c r="Q214" s="324"/>
      <c r="X214" s="324"/>
      <c r="Y214" s="324"/>
      <c r="AL214" s="324"/>
      <c r="AM214" s="324"/>
      <c r="AN214" s="324"/>
      <c r="AO214" s="324"/>
      <c r="AP214" s="324"/>
      <c r="AQ214" s="324"/>
      <c r="AR214" s="324"/>
      <c r="AS214" s="324"/>
      <c r="AT214" s="324"/>
      <c r="AU214" s="324"/>
      <c r="AV214" s="324"/>
      <c r="AW214" s="324"/>
      <c r="BE214" s="325"/>
      <c r="BF214" s="325"/>
      <c r="BG214" s="325"/>
      <c r="BH214" s="325"/>
      <c r="BI214" s="325"/>
      <c r="BJ214" s="325"/>
      <c r="BK214" s="325"/>
      <c r="BL214" s="325"/>
      <c r="BM214" s="325"/>
      <c r="BN214" s="325"/>
      <c r="BO214" s="325"/>
      <c r="BP214" s="325"/>
    </row>
    <row r="215" spans="1:68" s="323" customFormat="1" x14ac:dyDescent="0.25">
      <c r="A215" s="102"/>
      <c r="B215" s="102"/>
      <c r="C215" s="102"/>
      <c r="D215" s="102"/>
      <c r="E215" s="102"/>
      <c r="F215" s="102"/>
      <c r="P215" s="324"/>
      <c r="Q215" s="324"/>
      <c r="X215" s="324"/>
      <c r="Y215" s="324"/>
      <c r="AL215" s="324"/>
      <c r="AM215" s="324"/>
      <c r="AN215" s="324"/>
      <c r="AO215" s="324"/>
      <c r="AP215" s="324"/>
      <c r="AQ215" s="324"/>
      <c r="AR215" s="324"/>
      <c r="AS215" s="324"/>
      <c r="AT215" s="324"/>
      <c r="AU215" s="324"/>
      <c r="AV215" s="324"/>
      <c r="AW215" s="324"/>
      <c r="BE215" s="325"/>
      <c r="BF215" s="325"/>
      <c r="BG215" s="325"/>
      <c r="BH215" s="325"/>
      <c r="BI215" s="325"/>
      <c r="BJ215" s="325"/>
      <c r="BK215" s="325"/>
      <c r="BL215" s="325"/>
      <c r="BM215" s="325"/>
      <c r="BN215" s="325"/>
      <c r="BO215" s="325"/>
      <c r="BP215" s="325"/>
    </row>
    <row r="216" spans="1:68" s="323" customFormat="1" x14ac:dyDescent="0.25">
      <c r="A216" s="102"/>
      <c r="B216" s="102"/>
      <c r="C216" s="102"/>
      <c r="D216" s="102"/>
      <c r="E216" s="102"/>
      <c r="F216" s="102"/>
      <c r="P216" s="324"/>
      <c r="Q216" s="324"/>
      <c r="X216" s="324"/>
      <c r="Y216" s="324"/>
      <c r="AL216" s="324"/>
      <c r="AM216" s="324"/>
      <c r="AN216" s="324"/>
      <c r="AO216" s="324"/>
      <c r="AP216" s="324"/>
      <c r="AQ216" s="324"/>
      <c r="AR216" s="324"/>
      <c r="AS216" s="324"/>
      <c r="AT216" s="324"/>
      <c r="AU216" s="324"/>
      <c r="AV216" s="324"/>
      <c r="AW216" s="324"/>
      <c r="BE216" s="325"/>
      <c r="BF216" s="325"/>
      <c r="BG216" s="325"/>
      <c r="BH216" s="325"/>
      <c r="BI216" s="325"/>
      <c r="BJ216" s="325"/>
      <c r="BK216" s="325"/>
      <c r="BL216" s="325"/>
      <c r="BM216" s="325"/>
      <c r="BN216" s="325"/>
      <c r="BO216" s="325"/>
      <c r="BP216" s="325"/>
    </row>
    <row r="217" spans="1:68" s="323" customFormat="1" x14ac:dyDescent="0.25">
      <c r="A217" s="102"/>
      <c r="B217" s="102"/>
      <c r="C217" s="102"/>
      <c r="D217" s="102"/>
      <c r="E217" s="102"/>
      <c r="F217" s="102"/>
      <c r="P217" s="324"/>
      <c r="Q217" s="324"/>
      <c r="X217" s="324"/>
      <c r="Y217" s="324"/>
      <c r="AL217" s="324"/>
      <c r="AM217" s="324"/>
      <c r="AN217" s="324"/>
      <c r="AO217" s="324"/>
      <c r="AP217" s="324"/>
      <c r="AQ217" s="324"/>
      <c r="AR217" s="324"/>
      <c r="AS217" s="324"/>
      <c r="AT217" s="324"/>
      <c r="AU217" s="324"/>
      <c r="AV217" s="324"/>
      <c r="AW217" s="324"/>
      <c r="BE217" s="325"/>
      <c r="BF217" s="325"/>
      <c r="BG217" s="325"/>
      <c r="BH217" s="325"/>
      <c r="BI217" s="325"/>
      <c r="BJ217" s="325"/>
      <c r="BK217" s="325"/>
      <c r="BL217" s="325"/>
      <c r="BM217" s="325"/>
      <c r="BN217" s="325"/>
      <c r="BO217" s="325"/>
      <c r="BP217" s="325"/>
    </row>
    <row r="218" spans="1:68" s="323" customFormat="1" x14ac:dyDescent="0.25">
      <c r="A218" s="102"/>
      <c r="B218" s="102"/>
      <c r="C218" s="102"/>
      <c r="D218" s="102"/>
      <c r="E218" s="102"/>
      <c r="F218" s="102"/>
      <c r="P218" s="324"/>
      <c r="Q218" s="324"/>
      <c r="X218" s="324"/>
      <c r="Y218" s="324"/>
      <c r="AL218" s="324"/>
      <c r="AM218" s="324"/>
      <c r="AN218" s="324"/>
      <c r="AO218" s="324"/>
      <c r="AP218" s="324"/>
      <c r="AQ218" s="324"/>
      <c r="AR218" s="324"/>
      <c r="AS218" s="324"/>
      <c r="AT218" s="324"/>
      <c r="AU218" s="324"/>
      <c r="AV218" s="324"/>
      <c r="AW218" s="324"/>
      <c r="BE218" s="325"/>
      <c r="BF218" s="325"/>
      <c r="BG218" s="325"/>
      <c r="BH218" s="325"/>
      <c r="BI218" s="325"/>
      <c r="BJ218" s="325"/>
      <c r="BK218" s="325"/>
      <c r="BL218" s="325"/>
      <c r="BM218" s="325"/>
      <c r="BN218" s="325"/>
      <c r="BO218" s="325"/>
      <c r="BP218" s="325"/>
    </row>
    <row r="219" spans="1:68" s="323" customFormat="1" x14ac:dyDescent="0.25">
      <c r="A219" s="102"/>
      <c r="B219" s="102"/>
      <c r="C219" s="102"/>
      <c r="D219" s="102"/>
      <c r="E219" s="102"/>
      <c r="F219" s="102"/>
      <c r="P219" s="324"/>
      <c r="Q219" s="324"/>
      <c r="X219" s="324"/>
      <c r="Y219" s="324"/>
      <c r="AL219" s="324"/>
      <c r="AM219" s="324"/>
      <c r="AN219" s="324"/>
      <c r="AO219" s="324"/>
      <c r="AP219" s="324"/>
      <c r="AQ219" s="324"/>
      <c r="AR219" s="324"/>
      <c r="AS219" s="324"/>
      <c r="AT219" s="324"/>
      <c r="AU219" s="324"/>
      <c r="AV219" s="324"/>
      <c r="AW219" s="324"/>
      <c r="BE219" s="325"/>
      <c r="BF219" s="325"/>
      <c r="BG219" s="325"/>
      <c r="BH219" s="325"/>
      <c r="BI219" s="325"/>
      <c r="BJ219" s="325"/>
      <c r="BK219" s="325"/>
      <c r="BL219" s="325"/>
      <c r="BM219" s="325"/>
      <c r="BN219" s="325"/>
      <c r="BO219" s="325"/>
      <c r="BP219" s="325"/>
    </row>
    <row r="220" spans="1:68" s="323" customFormat="1" x14ac:dyDescent="0.25">
      <c r="A220" s="102"/>
      <c r="B220" s="102"/>
      <c r="C220" s="102"/>
      <c r="D220" s="102"/>
      <c r="E220" s="102"/>
      <c r="F220" s="102"/>
      <c r="P220" s="324"/>
      <c r="Q220" s="324"/>
      <c r="X220" s="324"/>
      <c r="Y220" s="324"/>
      <c r="AL220" s="324"/>
      <c r="AM220" s="324"/>
      <c r="AN220" s="324"/>
      <c r="AO220" s="324"/>
      <c r="AP220" s="324"/>
      <c r="AQ220" s="324"/>
      <c r="AR220" s="324"/>
      <c r="AS220" s="324"/>
      <c r="AT220" s="324"/>
      <c r="AU220" s="324"/>
      <c r="AV220" s="324"/>
      <c r="AW220" s="324"/>
      <c r="BE220" s="325"/>
      <c r="BF220" s="325"/>
      <c r="BG220" s="325"/>
      <c r="BH220" s="325"/>
      <c r="BI220" s="325"/>
      <c r="BJ220" s="325"/>
      <c r="BK220" s="325"/>
      <c r="BL220" s="325"/>
      <c r="BM220" s="325"/>
      <c r="BN220" s="325"/>
      <c r="BO220" s="325"/>
      <c r="BP220" s="325"/>
    </row>
    <row r="221" spans="1:68" s="323" customFormat="1" x14ac:dyDescent="0.25">
      <c r="A221" s="102"/>
      <c r="B221" s="102"/>
      <c r="C221" s="102"/>
      <c r="D221" s="102"/>
      <c r="E221" s="102"/>
      <c r="F221" s="102"/>
      <c r="P221" s="324"/>
      <c r="Q221" s="324"/>
      <c r="X221" s="324"/>
      <c r="Y221" s="324"/>
      <c r="AL221" s="324"/>
      <c r="AM221" s="324"/>
      <c r="AN221" s="324"/>
      <c r="AO221" s="324"/>
      <c r="AP221" s="324"/>
      <c r="AQ221" s="324"/>
      <c r="AR221" s="324"/>
      <c r="AS221" s="324"/>
      <c r="AT221" s="324"/>
      <c r="AU221" s="324"/>
      <c r="AV221" s="324"/>
      <c r="AW221" s="324"/>
      <c r="BE221" s="325"/>
      <c r="BF221" s="325"/>
      <c r="BG221" s="325"/>
      <c r="BH221" s="325"/>
      <c r="BI221" s="325"/>
      <c r="BJ221" s="325"/>
      <c r="BK221" s="325"/>
      <c r="BL221" s="325"/>
      <c r="BM221" s="325"/>
      <c r="BN221" s="325"/>
      <c r="BO221" s="325"/>
      <c r="BP221" s="325"/>
    </row>
    <row r="222" spans="1:68" s="323" customFormat="1" x14ac:dyDescent="0.25">
      <c r="A222" s="102"/>
      <c r="B222" s="102"/>
      <c r="C222" s="102"/>
      <c r="D222" s="102"/>
      <c r="E222" s="102"/>
      <c r="F222" s="102"/>
      <c r="P222" s="324"/>
      <c r="Q222" s="324"/>
      <c r="X222" s="324"/>
      <c r="Y222" s="324"/>
      <c r="AL222" s="324"/>
      <c r="AM222" s="324"/>
      <c r="AN222" s="324"/>
      <c r="AO222" s="324"/>
      <c r="AP222" s="324"/>
      <c r="AQ222" s="324"/>
      <c r="AR222" s="324"/>
      <c r="AS222" s="324"/>
      <c r="AT222" s="324"/>
      <c r="AU222" s="324"/>
      <c r="AV222" s="324"/>
      <c r="AW222" s="324"/>
      <c r="BE222" s="325"/>
      <c r="BF222" s="325"/>
      <c r="BG222" s="325"/>
      <c r="BH222" s="325"/>
      <c r="BI222" s="325"/>
      <c r="BJ222" s="325"/>
      <c r="BK222" s="325"/>
      <c r="BL222" s="325"/>
      <c r="BM222" s="325"/>
      <c r="BN222" s="325"/>
      <c r="BO222" s="325"/>
      <c r="BP222" s="325"/>
    </row>
    <row r="223" spans="1:68" s="323" customFormat="1" x14ac:dyDescent="0.25">
      <c r="A223" s="102"/>
      <c r="B223" s="102"/>
      <c r="C223" s="102"/>
      <c r="D223" s="102"/>
      <c r="E223" s="102"/>
      <c r="F223" s="102"/>
      <c r="P223" s="324"/>
      <c r="Q223" s="324"/>
      <c r="X223" s="324"/>
      <c r="Y223" s="324"/>
      <c r="AL223" s="324"/>
      <c r="AM223" s="324"/>
      <c r="AN223" s="324"/>
      <c r="AO223" s="324"/>
      <c r="AP223" s="324"/>
      <c r="AQ223" s="324"/>
      <c r="AR223" s="324"/>
      <c r="AS223" s="324"/>
      <c r="AT223" s="324"/>
      <c r="AU223" s="324"/>
      <c r="AV223" s="324"/>
      <c r="AW223" s="324"/>
      <c r="BE223" s="325"/>
      <c r="BF223" s="325"/>
      <c r="BG223" s="325"/>
      <c r="BH223" s="325"/>
      <c r="BI223" s="325"/>
      <c r="BJ223" s="325"/>
      <c r="BK223" s="325"/>
      <c r="BL223" s="325"/>
      <c r="BM223" s="325"/>
      <c r="BN223" s="325"/>
      <c r="BO223" s="325"/>
      <c r="BP223" s="325"/>
    </row>
    <row r="224" spans="1:68" s="323" customFormat="1" x14ac:dyDescent="0.25">
      <c r="A224" s="102"/>
      <c r="B224" s="102"/>
      <c r="C224" s="102"/>
      <c r="D224" s="102"/>
      <c r="E224" s="102"/>
      <c r="F224" s="102"/>
      <c r="P224" s="324"/>
      <c r="Q224" s="324"/>
      <c r="X224" s="324"/>
      <c r="Y224" s="324"/>
      <c r="AL224" s="324"/>
      <c r="AM224" s="324"/>
      <c r="AN224" s="324"/>
      <c r="AO224" s="324"/>
      <c r="AP224" s="324"/>
      <c r="AQ224" s="324"/>
      <c r="AR224" s="324"/>
      <c r="AS224" s="324"/>
      <c r="AT224" s="324"/>
      <c r="AU224" s="324"/>
      <c r="AV224" s="324"/>
      <c r="AW224" s="324"/>
      <c r="BE224" s="325"/>
      <c r="BF224" s="325"/>
      <c r="BG224" s="325"/>
      <c r="BH224" s="325"/>
      <c r="BI224" s="325"/>
      <c r="BJ224" s="325"/>
      <c r="BK224" s="325"/>
      <c r="BL224" s="325"/>
      <c r="BM224" s="325"/>
      <c r="BN224" s="325"/>
      <c r="BO224" s="325"/>
      <c r="BP224" s="325"/>
    </row>
    <row r="225" spans="1:68" s="323" customFormat="1" x14ac:dyDescent="0.25">
      <c r="A225" s="102"/>
      <c r="B225" s="102"/>
      <c r="C225" s="102"/>
      <c r="D225" s="102"/>
      <c r="E225" s="102"/>
      <c r="F225" s="102"/>
      <c r="P225" s="324"/>
      <c r="Q225" s="324"/>
      <c r="X225" s="324"/>
      <c r="Y225" s="324"/>
      <c r="AL225" s="324"/>
      <c r="AM225" s="324"/>
      <c r="AN225" s="324"/>
      <c r="AO225" s="324"/>
      <c r="AP225" s="324"/>
      <c r="AQ225" s="324"/>
      <c r="AR225" s="324"/>
      <c r="AS225" s="324"/>
      <c r="AT225" s="324"/>
      <c r="AU225" s="324"/>
      <c r="AV225" s="324"/>
      <c r="AW225" s="324"/>
      <c r="BE225" s="325"/>
      <c r="BF225" s="325"/>
      <c r="BG225" s="325"/>
      <c r="BH225" s="325"/>
      <c r="BI225" s="325"/>
      <c r="BJ225" s="325"/>
      <c r="BK225" s="325"/>
      <c r="BL225" s="325"/>
      <c r="BM225" s="325"/>
      <c r="BN225" s="325"/>
      <c r="BO225" s="325"/>
      <c r="BP225" s="325"/>
    </row>
    <row r="226" spans="1:68" s="323" customFormat="1" x14ac:dyDescent="0.25">
      <c r="A226" s="102"/>
      <c r="B226" s="102"/>
      <c r="C226" s="102"/>
      <c r="D226" s="102"/>
      <c r="E226" s="102"/>
      <c r="F226" s="102"/>
      <c r="P226" s="324"/>
      <c r="Q226" s="324"/>
      <c r="X226" s="324"/>
      <c r="Y226" s="324"/>
      <c r="AL226" s="324"/>
      <c r="AM226" s="324"/>
      <c r="AN226" s="324"/>
      <c r="AO226" s="324"/>
      <c r="AP226" s="324"/>
      <c r="AQ226" s="324"/>
      <c r="AR226" s="324"/>
      <c r="AS226" s="324"/>
      <c r="AT226" s="324"/>
      <c r="AU226" s="324"/>
      <c r="AV226" s="324"/>
      <c r="AW226" s="324"/>
      <c r="BE226" s="325"/>
      <c r="BF226" s="325"/>
      <c r="BG226" s="325"/>
      <c r="BH226" s="325"/>
      <c r="BI226" s="325"/>
      <c r="BJ226" s="325"/>
      <c r="BK226" s="325"/>
      <c r="BL226" s="325"/>
      <c r="BM226" s="325"/>
      <c r="BN226" s="325"/>
      <c r="BO226" s="325"/>
      <c r="BP226" s="325"/>
    </row>
    <row r="227" spans="1:68" s="323" customFormat="1" x14ac:dyDescent="0.25">
      <c r="A227" s="102"/>
      <c r="B227" s="102"/>
      <c r="C227" s="102"/>
      <c r="D227" s="102"/>
      <c r="E227" s="102"/>
      <c r="F227" s="102"/>
      <c r="P227" s="324"/>
      <c r="Q227" s="324"/>
      <c r="X227" s="324"/>
      <c r="Y227" s="324"/>
      <c r="AL227" s="324"/>
      <c r="AM227" s="324"/>
      <c r="AN227" s="324"/>
      <c r="AO227" s="324"/>
      <c r="AP227" s="324"/>
      <c r="AQ227" s="324"/>
      <c r="AR227" s="324"/>
      <c r="AS227" s="324"/>
      <c r="AT227" s="324"/>
      <c r="AU227" s="324"/>
      <c r="AV227" s="324"/>
      <c r="AW227" s="324"/>
      <c r="BE227" s="325"/>
      <c r="BF227" s="325"/>
      <c r="BG227" s="325"/>
      <c r="BH227" s="325"/>
      <c r="BI227" s="325"/>
      <c r="BJ227" s="325"/>
      <c r="BK227" s="325"/>
      <c r="BL227" s="325"/>
      <c r="BM227" s="325"/>
      <c r="BN227" s="325"/>
      <c r="BO227" s="325"/>
      <c r="BP227" s="325"/>
    </row>
    <row r="228" spans="1:68" s="323" customFormat="1" x14ac:dyDescent="0.25">
      <c r="A228" s="102"/>
      <c r="B228" s="102"/>
      <c r="C228" s="102"/>
      <c r="D228" s="102"/>
      <c r="E228" s="102"/>
      <c r="F228" s="102"/>
      <c r="P228" s="324"/>
      <c r="Q228" s="324"/>
      <c r="X228" s="324"/>
      <c r="Y228" s="324"/>
      <c r="AL228" s="324"/>
      <c r="AM228" s="324"/>
      <c r="AN228" s="324"/>
      <c r="AO228" s="324"/>
      <c r="AP228" s="324"/>
      <c r="AQ228" s="324"/>
      <c r="AR228" s="324"/>
      <c r="AS228" s="324"/>
      <c r="AT228" s="324"/>
      <c r="AU228" s="324"/>
      <c r="AV228" s="324"/>
      <c r="AW228" s="324"/>
      <c r="BE228" s="325"/>
      <c r="BF228" s="325"/>
      <c r="BG228" s="325"/>
      <c r="BH228" s="325"/>
      <c r="BI228" s="325"/>
      <c r="BJ228" s="325"/>
      <c r="BK228" s="325"/>
      <c r="BL228" s="325"/>
      <c r="BM228" s="325"/>
      <c r="BN228" s="325"/>
      <c r="BO228" s="325"/>
      <c r="BP228" s="325"/>
    </row>
    <row r="229" spans="1:68" s="323" customFormat="1" x14ac:dyDescent="0.25">
      <c r="A229" s="102"/>
      <c r="B229" s="102"/>
      <c r="C229" s="102"/>
      <c r="D229" s="102"/>
      <c r="E229" s="102"/>
      <c r="F229" s="102"/>
      <c r="P229" s="324"/>
      <c r="Q229" s="324"/>
      <c r="X229" s="324"/>
      <c r="Y229" s="324"/>
      <c r="AL229" s="324"/>
      <c r="AM229" s="324"/>
      <c r="AN229" s="324"/>
      <c r="AO229" s="324"/>
      <c r="AP229" s="324"/>
      <c r="AQ229" s="324"/>
      <c r="AR229" s="324"/>
      <c r="AS229" s="324"/>
      <c r="AT229" s="324"/>
      <c r="AU229" s="324"/>
      <c r="AV229" s="324"/>
      <c r="AW229" s="324"/>
      <c r="BE229" s="325"/>
      <c r="BF229" s="325"/>
      <c r="BG229" s="325"/>
      <c r="BH229" s="325"/>
      <c r="BI229" s="325"/>
      <c r="BJ229" s="325"/>
      <c r="BK229" s="325"/>
      <c r="BL229" s="325"/>
      <c r="BM229" s="325"/>
      <c r="BN229" s="325"/>
      <c r="BO229" s="325"/>
      <c r="BP229" s="325"/>
    </row>
    <row r="230" spans="1:68" s="323" customFormat="1" x14ac:dyDescent="0.25">
      <c r="A230" s="102"/>
      <c r="B230" s="102"/>
      <c r="C230" s="102"/>
      <c r="D230" s="102"/>
      <c r="E230" s="102"/>
      <c r="F230" s="102"/>
      <c r="P230" s="324"/>
      <c r="Q230" s="324"/>
      <c r="X230" s="324"/>
      <c r="Y230" s="324"/>
      <c r="AL230" s="324"/>
      <c r="AM230" s="324"/>
      <c r="AN230" s="324"/>
      <c r="AO230" s="324"/>
      <c r="AP230" s="324"/>
      <c r="AQ230" s="324"/>
      <c r="AR230" s="324"/>
      <c r="AS230" s="324"/>
      <c r="AT230" s="324"/>
      <c r="AU230" s="324"/>
      <c r="AV230" s="324"/>
      <c r="AW230" s="324"/>
      <c r="BE230" s="325"/>
      <c r="BF230" s="325"/>
      <c r="BG230" s="325"/>
      <c r="BH230" s="325"/>
      <c r="BI230" s="325"/>
      <c r="BJ230" s="325"/>
      <c r="BK230" s="325"/>
      <c r="BL230" s="325"/>
      <c r="BM230" s="325"/>
      <c r="BN230" s="325"/>
      <c r="BO230" s="325"/>
      <c r="BP230" s="325"/>
    </row>
    <row r="231" spans="1:68" s="323" customFormat="1" x14ac:dyDescent="0.25">
      <c r="A231" s="102"/>
      <c r="B231" s="102"/>
      <c r="C231" s="102"/>
      <c r="D231" s="102"/>
      <c r="E231" s="102"/>
      <c r="F231" s="102"/>
      <c r="P231" s="324"/>
      <c r="Q231" s="324"/>
      <c r="X231" s="324"/>
      <c r="Y231" s="324"/>
      <c r="AL231" s="324"/>
      <c r="AM231" s="324"/>
      <c r="AN231" s="324"/>
      <c r="AO231" s="324"/>
      <c r="AP231" s="324"/>
      <c r="AQ231" s="324"/>
      <c r="AR231" s="324"/>
      <c r="AS231" s="324"/>
      <c r="AT231" s="324"/>
      <c r="AU231" s="324"/>
      <c r="AV231" s="324"/>
      <c r="AW231" s="324"/>
      <c r="BE231" s="325"/>
      <c r="BF231" s="325"/>
      <c r="BG231" s="325"/>
      <c r="BH231" s="325"/>
      <c r="BI231" s="325"/>
      <c r="BJ231" s="325"/>
      <c r="BK231" s="325"/>
      <c r="BL231" s="325"/>
      <c r="BM231" s="325"/>
      <c r="BN231" s="325"/>
      <c r="BO231" s="325"/>
      <c r="BP231" s="325"/>
    </row>
    <row r="232" spans="1:68" s="323" customFormat="1" x14ac:dyDescent="0.25">
      <c r="A232" s="102"/>
      <c r="B232" s="102"/>
      <c r="C232" s="102"/>
      <c r="D232" s="102"/>
      <c r="E232" s="102"/>
      <c r="F232" s="102"/>
      <c r="P232" s="324"/>
      <c r="Q232" s="324"/>
      <c r="X232" s="324"/>
      <c r="Y232" s="324"/>
      <c r="AL232" s="324"/>
      <c r="AM232" s="324"/>
      <c r="AN232" s="324"/>
      <c r="AO232" s="324"/>
      <c r="AP232" s="324"/>
      <c r="AQ232" s="324"/>
      <c r="AR232" s="324"/>
      <c r="AS232" s="324"/>
      <c r="AT232" s="324"/>
      <c r="AU232" s="324"/>
      <c r="AV232" s="324"/>
      <c r="AW232" s="324"/>
      <c r="BE232" s="325"/>
      <c r="BF232" s="325"/>
      <c r="BG232" s="325"/>
      <c r="BH232" s="325"/>
      <c r="BI232" s="325"/>
      <c r="BJ232" s="325"/>
      <c r="BK232" s="325"/>
      <c r="BL232" s="325"/>
      <c r="BM232" s="325"/>
      <c r="BN232" s="325"/>
      <c r="BO232" s="325"/>
      <c r="BP232" s="325"/>
    </row>
    <row r="233" spans="1:68" s="323" customFormat="1" x14ac:dyDescent="0.25">
      <c r="A233" s="102"/>
      <c r="B233" s="102"/>
      <c r="C233" s="102"/>
      <c r="D233" s="102"/>
      <c r="E233" s="102"/>
      <c r="F233" s="102"/>
      <c r="P233" s="324"/>
      <c r="Q233" s="324"/>
      <c r="X233" s="324"/>
      <c r="Y233" s="324"/>
      <c r="AL233" s="324"/>
      <c r="AM233" s="324"/>
      <c r="AN233" s="324"/>
      <c r="AO233" s="324"/>
      <c r="AP233" s="324"/>
      <c r="AQ233" s="324"/>
      <c r="AR233" s="324"/>
      <c r="AS233" s="324"/>
      <c r="AT233" s="324"/>
      <c r="AU233" s="324"/>
      <c r="AV233" s="324"/>
      <c r="AW233" s="324"/>
      <c r="BE233" s="325"/>
      <c r="BF233" s="325"/>
      <c r="BG233" s="325"/>
      <c r="BH233" s="325"/>
      <c r="BI233" s="325"/>
      <c r="BJ233" s="325"/>
      <c r="BK233" s="325"/>
      <c r="BL233" s="325"/>
      <c r="BM233" s="325"/>
      <c r="BN233" s="325"/>
      <c r="BO233" s="325"/>
      <c r="BP233" s="325"/>
    </row>
    <row r="234" spans="1:68" s="323" customFormat="1" x14ac:dyDescent="0.25">
      <c r="A234" s="102"/>
      <c r="B234" s="102"/>
      <c r="C234" s="102"/>
      <c r="D234" s="102"/>
      <c r="E234" s="102"/>
      <c r="F234" s="102"/>
      <c r="P234" s="324"/>
      <c r="Q234" s="324"/>
      <c r="X234" s="324"/>
      <c r="Y234" s="324"/>
      <c r="AL234" s="324"/>
      <c r="AM234" s="324"/>
      <c r="AN234" s="324"/>
      <c r="AO234" s="324"/>
      <c r="AP234" s="324"/>
      <c r="AQ234" s="324"/>
      <c r="AR234" s="324"/>
      <c r="AS234" s="324"/>
      <c r="AT234" s="324"/>
      <c r="AU234" s="324"/>
      <c r="AV234" s="324"/>
      <c r="AW234" s="324"/>
      <c r="BE234" s="325"/>
      <c r="BF234" s="325"/>
      <c r="BG234" s="325"/>
      <c r="BH234" s="325"/>
      <c r="BI234" s="325"/>
      <c r="BJ234" s="325"/>
      <c r="BK234" s="325"/>
      <c r="BL234" s="325"/>
      <c r="BM234" s="325"/>
      <c r="BN234" s="325"/>
      <c r="BO234" s="325"/>
      <c r="BP234" s="325"/>
    </row>
    <row r="235" spans="1:68" s="323" customFormat="1" x14ac:dyDescent="0.25">
      <c r="A235" s="102"/>
      <c r="B235" s="102"/>
      <c r="C235" s="102"/>
      <c r="D235" s="102"/>
      <c r="E235" s="102"/>
      <c r="F235" s="102"/>
      <c r="P235" s="324"/>
      <c r="Q235" s="324"/>
      <c r="X235" s="324"/>
      <c r="Y235" s="324"/>
      <c r="AL235" s="324"/>
      <c r="AM235" s="324"/>
      <c r="AN235" s="324"/>
      <c r="AO235" s="324"/>
      <c r="AP235" s="324"/>
      <c r="AQ235" s="324"/>
      <c r="AR235" s="324"/>
      <c r="AS235" s="324"/>
      <c r="AT235" s="324"/>
      <c r="AU235" s="324"/>
      <c r="AV235" s="324"/>
      <c r="AW235" s="324"/>
      <c r="BE235" s="325"/>
      <c r="BF235" s="325"/>
      <c r="BG235" s="325"/>
      <c r="BH235" s="325"/>
      <c r="BI235" s="325"/>
      <c r="BJ235" s="325"/>
      <c r="BK235" s="325"/>
      <c r="BL235" s="325"/>
      <c r="BM235" s="325"/>
      <c r="BN235" s="325"/>
      <c r="BO235" s="325"/>
      <c r="BP235" s="325"/>
    </row>
    <row r="236" spans="1:68" s="323" customFormat="1" x14ac:dyDescent="0.25">
      <c r="A236" s="102"/>
      <c r="B236" s="102"/>
      <c r="C236" s="102"/>
      <c r="D236" s="102"/>
      <c r="E236" s="102"/>
      <c r="F236" s="102"/>
      <c r="P236" s="324"/>
      <c r="Q236" s="324"/>
      <c r="X236" s="324"/>
      <c r="Y236" s="324"/>
      <c r="AL236" s="324"/>
      <c r="AM236" s="324"/>
      <c r="AN236" s="324"/>
      <c r="AO236" s="324"/>
      <c r="AP236" s="324"/>
      <c r="AQ236" s="324"/>
      <c r="AR236" s="324"/>
      <c r="AS236" s="324"/>
      <c r="AT236" s="324"/>
      <c r="AU236" s="324"/>
      <c r="AV236" s="324"/>
      <c r="AW236" s="324"/>
      <c r="BE236" s="325"/>
      <c r="BF236" s="325"/>
      <c r="BG236" s="325"/>
      <c r="BH236" s="325"/>
      <c r="BI236" s="325"/>
      <c r="BJ236" s="325"/>
      <c r="BK236" s="325"/>
      <c r="BL236" s="325"/>
      <c r="BM236" s="325"/>
      <c r="BN236" s="325"/>
      <c r="BO236" s="325"/>
      <c r="BP236" s="325"/>
    </row>
    <row r="237" spans="1:68" s="323" customFormat="1" x14ac:dyDescent="0.25">
      <c r="A237" s="102"/>
      <c r="B237" s="102"/>
      <c r="C237" s="102"/>
      <c r="D237" s="102"/>
      <c r="E237" s="102"/>
      <c r="F237" s="102"/>
      <c r="P237" s="324"/>
      <c r="Q237" s="324"/>
      <c r="X237" s="324"/>
      <c r="Y237" s="324"/>
      <c r="AL237" s="324"/>
      <c r="AM237" s="324"/>
      <c r="AN237" s="324"/>
      <c r="AO237" s="324"/>
      <c r="AP237" s="324"/>
      <c r="AQ237" s="324"/>
      <c r="AR237" s="324"/>
      <c r="AS237" s="324"/>
      <c r="AT237" s="324"/>
      <c r="AU237" s="324"/>
      <c r="AV237" s="324"/>
      <c r="AW237" s="324"/>
      <c r="BE237" s="325"/>
      <c r="BF237" s="325"/>
      <c r="BG237" s="325"/>
      <c r="BH237" s="325"/>
      <c r="BI237" s="325"/>
      <c r="BJ237" s="325"/>
      <c r="BK237" s="325"/>
      <c r="BL237" s="325"/>
      <c r="BM237" s="325"/>
      <c r="BN237" s="325"/>
      <c r="BO237" s="325"/>
      <c r="BP237" s="325"/>
    </row>
    <row r="238" spans="1:68" s="323" customFormat="1" x14ac:dyDescent="0.25">
      <c r="A238" s="102"/>
      <c r="B238" s="102"/>
      <c r="C238" s="102"/>
      <c r="D238" s="102"/>
      <c r="E238" s="102"/>
      <c r="F238" s="102"/>
      <c r="P238" s="324"/>
      <c r="Q238" s="324"/>
      <c r="X238" s="324"/>
      <c r="Y238" s="324"/>
      <c r="AL238" s="324"/>
      <c r="AM238" s="324"/>
      <c r="AN238" s="324"/>
      <c r="AO238" s="324"/>
      <c r="AP238" s="324"/>
      <c r="AQ238" s="324"/>
      <c r="AR238" s="324"/>
      <c r="AS238" s="324"/>
      <c r="AT238" s="324"/>
      <c r="AU238" s="324"/>
      <c r="AV238" s="324"/>
      <c r="AW238" s="324"/>
      <c r="BE238" s="325"/>
      <c r="BF238" s="325"/>
      <c r="BG238" s="325"/>
      <c r="BH238" s="325"/>
      <c r="BI238" s="325"/>
      <c r="BJ238" s="325"/>
      <c r="BK238" s="325"/>
      <c r="BL238" s="325"/>
      <c r="BM238" s="325"/>
      <c r="BN238" s="325"/>
      <c r="BO238" s="325"/>
      <c r="BP238" s="325"/>
    </row>
    <row r="239" spans="1:68" s="323" customFormat="1" x14ac:dyDescent="0.25">
      <c r="A239" s="102"/>
      <c r="B239" s="102"/>
      <c r="C239" s="102"/>
      <c r="D239" s="102"/>
      <c r="E239" s="102"/>
      <c r="F239" s="102"/>
      <c r="P239" s="324"/>
      <c r="Q239" s="324"/>
      <c r="X239" s="324"/>
      <c r="Y239" s="324"/>
      <c r="AL239" s="324"/>
      <c r="AM239" s="324"/>
      <c r="AN239" s="324"/>
      <c r="AO239" s="324"/>
      <c r="AP239" s="324"/>
      <c r="AQ239" s="324"/>
      <c r="AR239" s="324"/>
      <c r="AS239" s="324"/>
      <c r="AT239" s="324"/>
      <c r="AU239" s="324"/>
      <c r="AV239" s="324"/>
      <c r="AW239" s="324"/>
      <c r="BE239" s="325"/>
      <c r="BF239" s="325"/>
      <c r="BG239" s="325"/>
      <c r="BH239" s="325"/>
      <c r="BI239" s="325"/>
      <c r="BJ239" s="325"/>
      <c r="BK239" s="325"/>
      <c r="BL239" s="325"/>
      <c r="BM239" s="325"/>
      <c r="BN239" s="325"/>
      <c r="BO239" s="325"/>
      <c r="BP239" s="325"/>
    </row>
    <row r="240" spans="1:68" s="323" customFormat="1" x14ac:dyDescent="0.25">
      <c r="A240" s="102"/>
      <c r="B240" s="102"/>
      <c r="C240" s="102"/>
      <c r="D240" s="102"/>
      <c r="E240" s="102"/>
      <c r="F240" s="102"/>
      <c r="P240" s="324"/>
      <c r="Q240" s="324"/>
      <c r="X240" s="324"/>
      <c r="Y240" s="324"/>
      <c r="AL240" s="324"/>
      <c r="AM240" s="324"/>
      <c r="AN240" s="324"/>
      <c r="AO240" s="324"/>
      <c r="AP240" s="324"/>
      <c r="AQ240" s="324"/>
      <c r="AR240" s="324"/>
      <c r="AS240" s="324"/>
      <c r="AT240" s="324"/>
      <c r="AU240" s="324"/>
      <c r="AV240" s="324"/>
      <c r="AW240" s="324"/>
      <c r="BE240" s="325"/>
      <c r="BF240" s="325"/>
      <c r="BG240" s="325"/>
      <c r="BH240" s="325"/>
      <c r="BI240" s="325"/>
      <c r="BJ240" s="325"/>
      <c r="BK240" s="325"/>
      <c r="BL240" s="325"/>
      <c r="BM240" s="325"/>
      <c r="BN240" s="325"/>
      <c r="BO240" s="325"/>
      <c r="BP240" s="325"/>
    </row>
    <row r="241" spans="1:68" s="323" customFormat="1" x14ac:dyDescent="0.25">
      <c r="A241" s="102"/>
      <c r="B241" s="102"/>
      <c r="C241" s="102"/>
      <c r="D241" s="102"/>
      <c r="E241" s="102"/>
      <c r="F241" s="102"/>
      <c r="P241" s="324"/>
      <c r="Q241" s="324"/>
      <c r="X241" s="324"/>
      <c r="Y241" s="324"/>
      <c r="AL241" s="324"/>
      <c r="AM241" s="324"/>
      <c r="AN241" s="324"/>
      <c r="AO241" s="324"/>
      <c r="AP241" s="324"/>
      <c r="AQ241" s="324"/>
      <c r="AR241" s="324"/>
      <c r="AS241" s="324"/>
      <c r="AT241" s="324"/>
      <c r="AU241" s="324"/>
      <c r="AV241" s="324"/>
      <c r="AW241" s="324"/>
      <c r="BE241" s="325"/>
      <c r="BF241" s="325"/>
      <c r="BG241" s="325"/>
      <c r="BH241" s="325"/>
      <c r="BI241" s="325"/>
      <c r="BJ241" s="325"/>
      <c r="BK241" s="325"/>
      <c r="BL241" s="325"/>
      <c r="BM241" s="325"/>
      <c r="BN241" s="325"/>
      <c r="BO241" s="325"/>
      <c r="BP241" s="325"/>
    </row>
    <row r="242" spans="1:68" s="323" customFormat="1" x14ac:dyDescent="0.25">
      <c r="A242" s="102"/>
      <c r="B242" s="102"/>
      <c r="C242" s="102"/>
      <c r="D242" s="102"/>
      <c r="E242" s="102"/>
      <c r="F242" s="102"/>
      <c r="P242" s="324"/>
      <c r="Q242" s="324"/>
      <c r="X242" s="324"/>
      <c r="Y242" s="324"/>
      <c r="AL242" s="324"/>
      <c r="AM242" s="324"/>
      <c r="AN242" s="324"/>
      <c r="AO242" s="324"/>
      <c r="AP242" s="324"/>
      <c r="AQ242" s="324"/>
      <c r="AR242" s="324"/>
      <c r="AS242" s="324"/>
      <c r="AT242" s="324"/>
      <c r="AU242" s="324"/>
      <c r="AV242" s="324"/>
      <c r="AW242" s="324"/>
      <c r="BE242" s="325"/>
      <c r="BF242" s="325"/>
      <c r="BG242" s="325"/>
      <c r="BH242" s="325"/>
      <c r="BI242" s="325"/>
      <c r="BJ242" s="325"/>
      <c r="BK242" s="325"/>
      <c r="BL242" s="325"/>
      <c r="BM242" s="325"/>
      <c r="BN242" s="325"/>
      <c r="BO242" s="325"/>
      <c r="BP242" s="325"/>
    </row>
    <row r="243" spans="1:68" s="323" customFormat="1" x14ac:dyDescent="0.25">
      <c r="A243" s="102"/>
      <c r="B243" s="102"/>
      <c r="C243" s="102"/>
      <c r="D243" s="102"/>
      <c r="E243" s="102"/>
      <c r="F243" s="102"/>
      <c r="P243" s="324"/>
      <c r="Q243" s="324"/>
      <c r="X243" s="324"/>
      <c r="Y243" s="324"/>
      <c r="AL243" s="324"/>
      <c r="AM243" s="324"/>
      <c r="AN243" s="324"/>
      <c r="AO243" s="324"/>
      <c r="AP243" s="324"/>
      <c r="AQ243" s="324"/>
      <c r="AR243" s="324"/>
      <c r="AS243" s="324"/>
      <c r="AT243" s="324"/>
      <c r="AU243" s="324"/>
      <c r="AV243" s="324"/>
      <c r="AW243" s="324"/>
      <c r="BE243" s="325"/>
      <c r="BF243" s="325"/>
      <c r="BG243" s="325"/>
      <c r="BH243" s="325"/>
      <c r="BI243" s="325"/>
      <c r="BJ243" s="325"/>
      <c r="BK243" s="325"/>
      <c r="BL243" s="325"/>
      <c r="BM243" s="325"/>
      <c r="BN243" s="325"/>
      <c r="BO243" s="325"/>
      <c r="BP243" s="325"/>
    </row>
    <row r="244" spans="1:68" s="323" customFormat="1" x14ac:dyDescent="0.25">
      <c r="A244" s="102"/>
      <c r="B244" s="102"/>
      <c r="C244" s="102"/>
      <c r="D244" s="102"/>
      <c r="E244" s="102"/>
      <c r="F244" s="102"/>
      <c r="P244" s="324"/>
      <c r="Q244" s="324"/>
      <c r="X244" s="324"/>
      <c r="Y244" s="324"/>
      <c r="AL244" s="324"/>
      <c r="AM244" s="324"/>
      <c r="AN244" s="324"/>
      <c r="AO244" s="324"/>
      <c r="AP244" s="324"/>
      <c r="AQ244" s="324"/>
      <c r="AR244" s="324"/>
      <c r="AS244" s="324"/>
      <c r="AT244" s="324"/>
      <c r="AU244" s="324"/>
      <c r="AV244" s="324"/>
      <c r="AW244" s="324"/>
      <c r="BE244" s="325"/>
      <c r="BF244" s="325"/>
      <c r="BG244" s="325"/>
      <c r="BH244" s="325"/>
      <c r="BI244" s="325"/>
      <c r="BJ244" s="325"/>
      <c r="BK244" s="325"/>
      <c r="BL244" s="325"/>
      <c r="BM244" s="325"/>
      <c r="BN244" s="325"/>
      <c r="BO244" s="325"/>
      <c r="BP244" s="325"/>
    </row>
    <row r="245" spans="1:68" s="323" customFormat="1" x14ac:dyDescent="0.25">
      <c r="A245" s="102"/>
      <c r="B245" s="102"/>
      <c r="C245" s="102"/>
      <c r="D245" s="102"/>
      <c r="E245" s="102"/>
      <c r="F245" s="102"/>
      <c r="P245" s="324"/>
      <c r="Q245" s="324"/>
      <c r="X245" s="324"/>
      <c r="Y245" s="324"/>
      <c r="AL245" s="324"/>
      <c r="AM245" s="324"/>
      <c r="AN245" s="324"/>
      <c r="AO245" s="324"/>
      <c r="AP245" s="324"/>
      <c r="AQ245" s="324"/>
      <c r="AR245" s="324"/>
      <c r="AS245" s="324"/>
      <c r="AT245" s="324"/>
      <c r="AU245" s="324"/>
      <c r="AV245" s="324"/>
      <c r="AW245" s="324"/>
      <c r="BE245" s="325"/>
      <c r="BF245" s="325"/>
      <c r="BG245" s="325"/>
      <c r="BH245" s="325"/>
      <c r="BI245" s="325"/>
      <c r="BJ245" s="325"/>
      <c r="BK245" s="325"/>
      <c r="BL245" s="325"/>
      <c r="BM245" s="325"/>
      <c r="BN245" s="325"/>
      <c r="BO245" s="325"/>
      <c r="BP245" s="325"/>
    </row>
    <row r="246" spans="1:68" s="323" customFormat="1" x14ac:dyDescent="0.25">
      <c r="A246" s="102"/>
      <c r="B246" s="102"/>
      <c r="C246" s="102"/>
      <c r="D246" s="102"/>
      <c r="E246" s="102"/>
      <c r="F246" s="102"/>
      <c r="P246" s="324"/>
      <c r="Q246" s="324"/>
      <c r="X246" s="324"/>
      <c r="Y246" s="324"/>
      <c r="AL246" s="324"/>
      <c r="AM246" s="324"/>
      <c r="AN246" s="324"/>
      <c r="AO246" s="324"/>
      <c r="AP246" s="324"/>
      <c r="AQ246" s="324"/>
      <c r="AR246" s="324"/>
      <c r="AS246" s="324"/>
      <c r="AT246" s="324"/>
      <c r="AU246" s="324"/>
      <c r="AV246" s="324"/>
      <c r="AW246" s="324"/>
      <c r="BE246" s="325"/>
      <c r="BF246" s="325"/>
      <c r="BG246" s="325"/>
      <c r="BH246" s="325"/>
      <c r="BI246" s="325"/>
      <c r="BJ246" s="325"/>
      <c r="BK246" s="325"/>
      <c r="BL246" s="325"/>
      <c r="BM246" s="325"/>
      <c r="BN246" s="325"/>
      <c r="BO246" s="325"/>
      <c r="BP246" s="325"/>
    </row>
    <row r="247" spans="1:68" s="323" customFormat="1" x14ac:dyDescent="0.25">
      <c r="A247" s="102"/>
      <c r="B247" s="102"/>
      <c r="C247" s="102"/>
      <c r="D247" s="102"/>
      <c r="E247" s="102"/>
      <c r="F247" s="102"/>
      <c r="P247" s="324"/>
      <c r="Q247" s="324"/>
      <c r="X247" s="324"/>
      <c r="Y247" s="324"/>
      <c r="AL247" s="324"/>
      <c r="AM247" s="324"/>
      <c r="AN247" s="324"/>
      <c r="AO247" s="324"/>
      <c r="AP247" s="324"/>
      <c r="AQ247" s="324"/>
      <c r="AR247" s="324"/>
      <c r="AS247" s="324"/>
      <c r="AT247" s="324"/>
      <c r="AU247" s="324"/>
      <c r="AV247" s="324"/>
      <c r="AW247" s="324"/>
      <c r="BE247" s="325"/>
      <c r="BF247" s="325"/>
      <c r="BG247" s="325"/>
      <c r="BH247" s="325"/>
      <c r="BI247" s="325"/>
      <c r="BJ247" s="325"/>
      <c r="BK247" s="325"/>
      <c r="BL247" s="325"/>
      <c r="BM247" s="325"/>
      <c r="BN247" s="325"/>
      <c r="BO247" s="325"/>
      <c r="BP247" s="325"/>
    </row>
    <row r="248" spans="1:68" s="323" customFormat="1" x14ac:dyDescent="0.25">
      <c r="A248" s="102"/>
      <c r="B248" s="102"/>
      <c r="C248" s="102"/>
      <c r="D248" s="102"/>
      <c r="E248" s="102"/>
      <c r="F248" s="102"/>
      <c r="P248" s="324"/>
      <c r="Q248" s="324"/>
      <c r="X248" s="324"/>
      <c r="Y248" s="324"/>
      <c r="AL248" s="324"/>
      <c r="AM248" s="324"/>
      <c r="AN248" s="324"/>
      <c r="AO248" s="324"/>
      <c r="AP248" s="324"/>
      <c r="AQ248" s="324"/>
      <c r="AR248" s="324"/>
      <c r="AS248" s="324"/>
      <c r="AT248" s="324"/>
      <c r="AU248" s="324"/>
      <c r="AV248" s="324"/>
      <c r="AW248" s="324"/>
      <c r="BE248" s="325"/>
      <c r="BF248" s="325"/>
      <c r="BG248" s="325"/>
      <c r="BH248" s="325"/>
      <c r="BI248" s="325"/>
      <c r="BJ248" s="325"/>
      <c r="BK248" s="325"/>
      <c r="BL248" s="325"/>
      <c r="BM248" s="325"/>
      <c r="BN248" s="325"/>
      <c r="BO248" s="325"/>
      <c r="BP248" s="325"/>
    </row>
    <row r="249" spans="1:68" s="323" customFormat="1" x14ac:dyDescent="0.25">
      <c r="A249" s="102"/>
      <c r="B249" s="102"/>
      <c r="C249" s="102"/>
      <c r="D249" s="102"/>
      <c r="E249" s="102"/>
      <c r="F249" s="102"/>
      <c r="P249" s="324"/>
      <c r="Q249" s="324"/>
      <c r="X249" s="324"/>
      <c r="Y249" s="324"/>
      <c r="AL249" s="324"/>
      <c r="AM249" s="324"/>
      <c r="AN249" s="324"/>
      <c r="AO249" s="324"/>
      <c r="AP249" s="324"/>
      <c r="AQ249" s="324"/>
      <c r="AR249" s="324"/>
      <c r="AS249" s="324"/>
      <c r="AT249" s="324"/>
      <c r="AU249" s="324"/>
      <c r="AV249" s="324"/>
      <c r="AW249" s="324"/>
      <c r="BE249" s="325"/>
      <c r="BF249" s="325"/>
      <c r="BG249" s="325"/>
      <c r="BH249" s="325"/>
      <c r="BI249" s="325"/>
      <c r="BJ249" s="325"/>
      <c r="BK249" s="325"/>
      <c r="BL249" s="325"/>
      <c r="BM249" s="325"/>
      <c r="BN249" s="325"/>
      <c r="BO249" s="325"/>
      <c r="BP249" s="325"/>
    </row>
    <row r="250" spans="1:68" s="323" customFormat="1" x14ac:dyDescent="0.25">
      <c r="A250" s="102"/>
      <c r="B250" s="102"/>
      <c r="C250" s="102"/>
      <c r="D250" s="102"/>
      <c r="E250" s="102"/>
      <c r="F250" s="102"/>
      <c r="P250" s="324"/>
      <c r="Q250" s="324"/>
      <c r="X250" s="324"/>
      <c r="Y250" s="324"/>
      <c r="AL250" s="324"/>
      <c r="AM250" s="324"/>
      <c r="AN250" s="324"/>
      <c r="AO250" s="324"/>
      <c r="AP250" s="324"/>
      <c r="AQ250" s="324"/>
      <c r="AR250" s="324"/>
      <c r="AS250" s="324"/>
      <c r="AT250" s="324"/>
      <c r="AU250" s="324"/>
      <c r="AV250" s="324"/>
      <c r="AW250" s="324"/>
      <c r="BE250" s="325"/>
      <c r="BF250" s="325"/>
      <c r="BG250" s="325"/>
      <c r="BH250" s="325"/>
      <c r="BI250" s="325"/>
      <c r="BJ250" s="325"/>
      <c r="BK250" s="325"/>
      <c r="BL250" s="325"/>
      <c r="BM250" s="325"/>
      <c r="BN250" s="325"/>
      <c r="BO250" s="325"/>
      <c r="BP250" s="325"/>
    </row>
    <row r="251" spans="1:68" s="323" customFormat="1" x14ac:dyDescent="0.25">
      <c r="A251" s="102"/>
      <c r="B251" s="102"/>
      <c r="C251" s="102"/>
      <c r="D251" s="102"/>
      <c r="E251" s="102"/>
      <c r="F251" s="102"/>
      <c r="P251" s="324"/>
      <c r="Q251" s="324"/>
      <c r="X251" s="324"/>
      <c r="Y251" s="324"/>
      <c r="AL251" s="324"/>
      <c r="AM251" s="324"/>
      <c r="AN251" s="324"/>
      <c r="AO251" s="324"/>
      <c r="AP251" s="324"/>
      <c r="AQ251" s="324"/>
      <c r="AR251" s="324"/>
      <c r="AS251" s="324"/>
      <c r="AT251" s="324"/>
      <c r="AU251" s="324"/>
      <c r="AV251" s="324"/>
      <c r="AW251" s="324"/>
      <c r="BE251" s="325"/>
      <c r="BF251" s="325"/>
      <c r="BG251" s="325"/>
      <c r="BH251" s="325"/>
      <c r="BI251" s="325"/>
      <c r="BJ251" s="325"/>
      <c r="BK251" s="325"/>
      <c r="BL251" s="325"/>
      <c r="BM251" s="325"/>
      <c r="BN251" s="325"/>
      <c r="BO251" s="325"/>
      <c r="BP251" s="325"/>
    </row>
    <row r="252" spans="1:68" s="323" customFormat="1" x14ac:dyDescent="0.25">
      <c r="A252" s="102"/>
      <c r="B252" s="102"/>
      <c r="C252" s="102"/>
      <c r="D252" s="102"/>
      <c r="E252" s="102"/>
      <c r="F252" s="102"/>
      <c r="P252" s="324"/>
      <c r="Q252" s="324"/>
      <c r="X252" s="324"/>
      <c r="Y252" s="324"/>
      <c r="AL252" s="324"/>
      <c r="AM252" s="324"/>
      <c r="AN252" s="324"/>
      <c r="AO252" s="324"/>
      <c r="AP252" s="324"/>
      <c r="AQ252" s="324"/>
      <c r="AR252" s="324"/>
      <c r="AS252" s="324"/>
      <c r="AT252" s="324"/>
      <c r="AU252" s="324"/>
      <c r="AV252" s="324"/>
      <c r="AW252" s="324"/>
      <c r="BE252" s="325"/>
      <c r="BF252" s="325"/>
      <c r="BG252" s="325"/>
      <c r="BH252" s="325"/>
      <c r="BI252" s="325"/>
      <c r="BJ252" s="325"/>
      <c r="BK252" s="325"/>
      <c r="BL252" s="325"/>
      <c r="BM252" s="325"/>
      <c r="BN252" s="325"/>
      <c r="BO252" s="325"/>
      <c r="BP252" s="325"/>
    </row>
    <row r="253" spans="1:68" s="323" customFormat="1" x14ac:dyDescent="0.25">
      <c r="A253" s="102"/>
      <c r="B253" s="102"/>
      <c r="C253" s="102"/>
      <c r="D253" s="102"/>
      <c r="E253" s="102"/>
      <c r="F253" s="102"/>
      <c r="P253" s="324"/>
      <c r="Q253" s="324"/>
      <c r="X253" s="324"/>
      <c r="Y253" s="324"/>
      <c r="AL253" s="324"/>
      <c r="AM253" s="324"/>
      <c r="AN253" s="324"/>
      <c r="AO253" s="324"/>
      <c r="AP253" s="324"/>
      <c r="AQ253" s="324"/>
      <c r="AR253" s="324"/>
      <c r="AS253" s="324"/>
      <c r="AT253" s="324"/>
      <c r="AU253" s="324"/>
      <c r="AV253" s="324"/>
      <c r="AW253" s="324"/>
      <c r="BE253" s="325"/>
      <c r="BF253" s="325"/>
      <c r="BG253" s="325"/>
      <c r="BH253" s="325"/>
      <c r="BI253" s="325"/>
      <c r="BJ253" s="325"/>
      <c r="BK253" s="325"/>
      <c r="BL253" s="325"/>
      <c r="BM253" s="325"/>
      <c r="BN253" s="325"/>
      <c r="BO253" s="325"/>
      <c r="BP253" s="325"/>
    </row>
    <row r="254" spans="1:68" s="323" customFormat="1" x14ac:dyDescent="0.25">
      <c r="A254" s="102"/>
      <c r="B254" s="102"/>
      <c r="C254" s="102"/>
      <c r="D254" s="102"/>
      <c r="E254" s="102"/>
      <c r="F254" s="102"/>
      <c r="P254" s="324"/>
      <c r="Q254" s="324"/>
      <c r="X254" s="324"/>
      <c r="Y254" s="324"/>
      <c r="AL254" s="324"/>
      <c r="AM254" s="324"/>
      <c r="AN254" s="324"/>
      <c r="AO254" s="324"/>
      <c r="AP254" s="324"/>
      <c r="AQ254" s="324"/>
      <c r="AR254" s="324"/>
      <c r="AS254" s="324"/>
      <c r="AT254" s="324"/>
      <c r="AU254" s="324"/>
      <c r="AV254" s="324"/>
      <c r="AW254" s="324"/>
      <c r="BE254" s="325"/>
      <c r="BF254" s="325"/>
      <c r="BG254" s="325"/>
      <c r="BH254" s="325"/>
      <c r="BI254" s="325"/>
      <c r="BJ254" s="325"/>
      <c r="BK254" s="325"/>
      <c r="BL254" s="325"/>
      <c r="BM254" s="325"/>
      <c r="BN254" s="325"/>
      <c r="BO254" s="325"/>
      <c r="BP254" s="325"/>
    </row>
    <row r="255" spans="1:68" s="323" customFormat="1" x14ac:dyDescent="0.25">
      <c r="A255" s="102"/>
      <c r="B255" s="102"/>
      <c r="C255" s="102"/>
      <c r="D255" s="102"/>
      <c r="E255" s="102"/>
      <c r="F255" s="102"/>
      <c r="P255" s="324"/>
      <c r="Q255" s="324"/>
      <c r="X255" s="324"/>
      <c r="Y255" s="324"/>
      <c r="AL255" s="324"/>
      <c r="AM255" s="324"/>
      <c r="AN255" s="324"/>
      <c r="AO255" s="324"/>
      <c r="AP255" s="324"/>
      <c r="AQ255" s="324"/>
      <c r="AR255" s="324"/>
      <c r="AS255" s="324"/>
      <c r="AT255" s="324"/>
      <c r="AU255" s="324"/>
      <c r="AV255" s="324"/>
      <c r="AW255" s="324"/>
      <c r="BE255" s="325"/>
      <c r="BF255" s="325"/>
      <c r="BG255" s="325"/>
      <c r="BH255" s="325"/>
      <c r="BI255" s="325"/>
      <c r="BJ255" s="325"/>
      <c r="BK255" s="325"/>
      <c r="BL255" s="325"/>
      <c r="BM255" s="325"/>
      <c r="BN255" s="325"/>
      <c r="BO255" s="325"/>
      <c r="BP255" s="325"/>
    </row>
    <row r="256" spans="1:68" s="323" customFormat="1" x14ac:dyDescent="0.25">
      <c r="A256" s="102"/>
      <c r="B256" s="102"/>
      <c r="C256" s="102"/>
      <c r="D256" s="102"/>
      <c r="E256" s="102"/>
      <c r="F256" s="102"/>
      <c r="P256" s="324"/>
      <c r="Q256" s="324"/>
      <c r="X256" s="324"/>
      <c r="Y256" s="324"/>
      <c r="AL256" s="324"/>
      <c r="AM256" s="324"/>
      <c r="AN256" s="324"/>
      <c r="AO256" s="324"/>
      <c r="AP256" s="324"/>
      <c r="AQ256" s="324"/>
      <c r="AR256" s="324"/>
      <c r="AS256" s="324"/>
      <c r="AT256" s="324"/>
      <c r="AU256" s="324"/>
      <c r="AV256" s="324"/>
      <c r="AW256" s="324"/>
      <c r="BE256" s="325"/>
      <c r="BF256" s="325"/>
      <c r="BG256" s="325"/>
      <c r="BH256" s="325"/>
      <c r="BI256" s="325"/>
      <c r="BJ256" s="325"/>
      <c r="BK256" s="325"/>
      <c r="BL256" s="325"/>
      <c r="BM256" s="325"/>
      <c r="BN256" s="325"/>
      <c r="BO256" s="325"/>
      <c r="BP256" s="325"/>
    </row>
    <row r="257" spans="1:68" s="323" customFormat="1" x14ac:dyDescent="0.25">
      <c r="A257" s="102"/>
      <c r="B257" s="102"/>
      <c r="C257" s="102"/>
      <c r="D257" s="102"/>
      <c r="E257" s="102"/>
      <c r="F257" s="102"/>
      <c r="P257" s="324"/>
      <c r="Q257" s="324"/>
      <c r="X257" s="324"/>
      <c r="Y257" s="324"/>
      <c r="AL257" s="324"/>
      <c r="AM257" s="324"/>
      <c r="AN257" s="324"/>
      <c r="AO257" s="324"/>
      <c r="AP257" s="324"/>
      <c r="AQ257" s="324"/>
      <c r="AR257" s="324"/>
      <c r="AS257" s="324"/>
      <c r="AT257" s="324"/>
      <c r="AU257" s="324"/>
      <c r="AV257" s="324"/>
      <c r="AW257" s="324"/>
      <c r="BE257" s="325"/>
      <c r="BF257" s="325"/>
      <c r="BG257" s="325"/>
      <c r="BH257" s="325"/>
      <c r="BI257" s="325"/>
      <c r="BJ257" s="325"/>
      <c r="BK257" s="325"/>
      <c r="BL257" s="325"/>
      <c r="BM257" s="325"/>
      <c r="BN257" s="325"/>
      <c r="BO257" s="325"/>
      <c r="BP257" s="325"/>
    </row>
    <row r="258" spans="1:68" s="323" customFormat="1" x14ac:dyDescent="0.25">
      <c r="A258" s="102"/>
      <c r="B258" s="102"/>
      <c r="C258" s="102"/>
      <c r="D258" s="102"/>
      <c r="E258" s="102"/>
      <c r="F258" s="102"/>
      <c r="P258" s="324"/>
      <c r="Q258" s="324"/>
      <c r="X258" s="324"/>
      <c r="Y258" s="324"/>
      <c r="AL258" s="324"/>
      <c r="AM258" s="324"/>
      <c r="AN258" s="324"/>
      <c r="AO258" s="324"/>
      <c r="AP258" s="324"/>
      <c r="AQ258" s="324"/>
      <c r="AR258" s="324"/>
      <c r="AS258" s="324"/>
      <c r="AT258" s="324"/>
      <c r="AU258" s="324"/>
      <c r="AV258" s="324"/>
      <c r="AW258" s="324"/>
      <c r="BE258" s="325"/>
      <c r="BF258" s="325"/>
      <c r="BG258" s="325"/>
      <c r="BH258" s="325"/>
      <c r="BI258" s="325"/>
      <c r="BJ258" s="325"/>
      <c r="BK258" s="325"/>
      <c r="BL258" s="325"/>
      <c r="BM258" s="325"/>
      <c r="BN258" s="325"/>
      <c r="BO258" s="325"/>
      <c r="BP258" s="325"/>
    </row>
    <row r="259" spans="1:68" s="323" customFormat="1" x14ac:dyDescent="0.25">
      <c r="A259" s="102"/>
      <c r="B259" s="102"/>
      <c r="C259" s="102"/>
      <c r="D259" s="102"/>
      <c r="E259" s="102"/>
      <c r="F259" s="102"/>
      <c r="P259" s="324"/>
      <c r="Q259" s="324"/>
      <c r="X259" s="324"/>
      <c r="Y259" s="324"/>
      <c r="AL259" s="324"/>
      <c r="AM259" s="324"/>
      <c r="AN259" s="324"/>
      <c r="AO259" s="324"/>
      <c r="AP259" s="324"/>
      <c r="AQ259" s="324"/>
      <c r="AR259" s="324"/>
      <c r="AS259" s="324"/>
      <c r="AT259" s="324"/>
      <c r="AU259" s="324"/>
      <c r="AV259" s="324"/>
      <c r="AW259" s="324"/>
      <c r="BE259" s="325"/>
      <c r="BF259" s="325"/>
      <c r="BG259" s="325"/>
      <c r="BH259" s="325"/>
      <c r="BI259" s="325"/>
      <c r="BJ259" s="325"/>
      <c r="BK259" s="325"/>
      <c r="BL259" s="325"/>
      <c r="BM259" s="325"/>
      <c r="BN259" s="325"/>
      <c r="BO259" s="325"/>
      <c r="BP259" s="325"/>
    </row>
    <row r="260" spans="1:68" s="323" customFormat="1" x14ac:dyDescent="0.25">
      <c r="A260" s="102"/>
      <c r="B260" s="102"/>
      <c r="C260" s="102"/>
      <c r="D260" s="102"/>
      <c r="E260" s="102"/>
      <c r="F260" s="102"/>
      <c r="P260" s="324"/>
      <c r="Q260" s="324"/>
      <c r="X260" s="324"/>
      <c r="Y260" s="324"/>
      <c r="AL260" s="324"/>
      <c r="AM260" s="324"/>
      <c r="AN260" s="324"/>
      <c r="AO260" s="324"/>
      <c r="AP260" s="324"/>
      <c r="AQ260" s="324"/>
      <c r="AR260" s="324"/>
      <c r="AS260" s="324"/>
      <c r="AT260" s="324"/>
      <c r="AU260" s="324"/>
      <c r="AV260" s="324"/>
      <c r="AW260" s="324"/>
      <c r="BE260" s="325"/>
      <c r="BF260" s="325"/>
      <c r="BG260" s="325"/>
      <c r="BH260" s="325"/>
      <c r="BI260" s="325"/>
      <c r="BJ260" s="325"/>
      <c r="BK260" s="325"/>
      <c r="BL260" s="325"/>
      <c r="BM260" s="325"/>
      <c r="BN260" s="325"/>
      <c r="BO260" s="325"/>
      <c r="BP260" s="325"/>
    </row>
    <row r="261" spans="1:68" s="323" customFormat="1" x14ac:dyDescent="0.25">
      <c r="A261" s="102"/>
      <c r="B261" s="102"/>
      <c r="C261" s="102"/>
      <c r="D261" s="102"/>
      <c r="E261" s="102"/>
      <c r="F261" s="102"/>
      <c r="P261" s="324"/>
      <c r="Q261" s="324"/>
      <c r="X261" s="324"/>
      <c r="Y261" s="324"/>
      <c r="AL261" s="324"/>
      <c r="AM261" s="324"/>
      <c r="AN261" s="324"/>
      <c r="AO261" s="324"/>
      <c r="AP261" s="324"/>
      <c r="AQ261" s="324"/>
      <c r="AR261" s="324"/>
      <c r="AS261" s="324"/>
      <c r="AT261" s="324"/>
      <c r="AU261" s="324"/>
      <c r="AV261" s="324"/>
      <c r="AW261" s="324"/>
      <c r="BE261" s="325"/>
      <c r="BF261" s="325"/>
      <c r="BG261" s="325"/>
      <c r="BH261" s="325"/>
      <c r="BI261" s="325"/>
      <c r="BJ261" s="325"/>
      <c r="BK261" s="325"/>
      <c r="BL261" s="325"/>
      <c r="BM261" s="325"/>
      <c r="BN261" s="325"/>
      <c r="BO261" s="325"/>
      <c r="BP261" s="325"/>
    </row>
    <row r="262" spans="1:68" s="323" customFormat="1" x14ac:dyDescent="0.25">
      <c r="A262" s="102"/>
      <c r="B262" s="102"/>
      <c r="C262" s="102"/>
      <c r="D262" s="102"/>
      <c r="E262" s="102"/>
      <c r="F262" s="102"/>
      <c r="P262" s="324"/>
      <c r="Q262" s="324"/>
      <c r="X262" s="324"/>
      <c r="Y262" s="324"/>
      <c r="AL262" s="324"/>
      <c r="AM262" s="324"/>
      <c r="AN262" s="324"/>
      <c r="AO262" s="324"/>
      <c r="AP262" s="324"/>
      <c r="AQ262" s="324"/>
      <c r="AR262" s="324"/>
      <c r="AS262" s="324"/>
      <c r="AT262" s="324"/>
      <c r="AU262" s="324"/>
      <c r="AV262" s="324"/>
      <c r="AW262" s="324"/>
      <c r="BE262" s="325"/>
      <c r="BF262" s="325"/>
      <c r="BG262" s="325"/>
      <c r="BH262" s="325"/>
      <c r="BI262" s="325"/>
      <c r="BJ262" s="325"/>
      <c r="BK262" s="325"/>
      <c r="BL262" s="325"/>
      <c r="BM262" s="325"/>
      <c r="BN262" s="325"/>
      <c r="BO262" s="325"/>
      <c r="BP262" s="325"/>
    </row>
    <row r="263" spans="1:68" s="323" customFormat="1" x14ac:dyDescent="0.25">
      <c r="A263" s="102"/>
      <c r="B263" s="102"/>
      <c r="C263" s="102"/>
      <c r="D263" s="102"/>
      <c r="E263" s="102"/>
      <c r="F263" s="102"/>
      <c r="P263" s="324"/>
      <c r="Q263" s="324"/>
      <c r="X263" s="324"/>
      <c r="Y263" s="324"/>
      <c r="AL263" s="324"/>
      <c r="AM263" s="324"/>
      <c r="AN263" s="324"/>
      <c r="AO263" s="324"/>
      <c r="AP263" s="324"/>
      <c r="AQ263" s="324"/>
      <c r="AR263" s="324"/>
      <c r="AS263" s="324"/>
      <c r="AT263" s="324"/>
      <c r="AU263" s="324"/>
      <c r="AV263" s="324"/>
      <c r="AW263" s="324"/>
      <c r="BE263" s="325"/>
      <c r="BF263" s="325"/>
      <c r="BG263" s="325"/>
      <c r="BH263" s="325"/>
      <c r="BI263" s="325"/>
      <c r="BJ263" s="325"/>
      <c r="BK263" s="325"/>
      <c r="BL263" s="325"/>
      <c r="BM263" s="325"/>
      <c r="BN263" s="325"/>
      <c r="BO263" s="325"/>
      <c r="BP263" s="325"/>
    </row>
    <row r="264" spans="1:68" s="323" customFormat="1" x14ac:dyDescent="0.25">
      <c r="A264" s="102"/>
      <c r="B264" s="102"/>
      <c r="C264" s="102"/>
      <c r="D264" s="102"/>
      <c r="E264" s="102"/>
      <c r="F264" s="102"/>
      <c r="P264" s="324"/>
      <c r="Q264" s="324"/>
      <c r="X264" s="324"/>
      <c r="Y264" s="324"/>
      <c r="AL264" s="324"/>
      <c r="AM264" s="324"/>
      <c r="AN264" s="324"/>
      <c r="AO264" s="324"/>
      <c r="AP264" s="324"/>
      <c r="AQ264" s="324"/>
      <c r="AR264" s="324"/>
      <c r="AS264" s="324"/>
      <c r="AT264" s="324"/>
      <c r="AU264" s="324"/>
      <c r="AV264" s="324"/>
      <c r="AW264" s="324"/>
      <c r="BE264" s="325"/>
      <c r="BF264" s="325"/>
      <c r="BG264" s="325"/>
      <c r="BH264" s="325"/>
      <c r="BI264" s="325"/>
      <c r="BJ264" s="325"/>
      <c r="BK264" s="325"/>
      <c r="BL264" s="325"/>
      <c r="BM264" s="325"/>
      <c r="BN264" s="325"/>
      <c r="BO264" s="325"/>
      <c r="BP264" s="325"/>
    </row>
    <row r="265" spans="1:68" s="323" customFormat="1" x14ac:dyDescent="0.25">
      <c r="A265" s="102"/>
      <c r="B265" s="102"/>
      <c r="C265" s="102"/>
      <c r="D265" s="102"/>
      <c r="E265" s="102"/>
      <c r="F265" s="102"/>
      <c r="P265" s="324"/>
      <c r="Q265" s="324"/>
      <c r="X265" s="324"/>
      <c r="Y265" s="324"/>
      <c r="AL265" s="324"/>
      <c r="AM265" s="324"/>
      <c r="AN265" s="324"/>
      <c r="AO265" s="324"/>
      <c r="AP265" s="324"/>
      <c r="AQ265" s="324"/>
      <c r="AR265" s="324"/>
      <c r="AS265" s="324"/>
      <c r="AT265" s="324"/>
      <c r="AU265" s="324"/>
      <c r="AV265" s="324"/>
      <c r="AW265" s="324"/>
      <c r="BE265" s="325"/>
      <c r="BF265" s="325"/>
      <c r="BG265" s="325"/>
      <c r="BH265" s="325"/>
      <c r="BI265" s="325"/>
      <c r="BJ265" s="325"/>
      <c r="BK265" s="325"/>
      <c r="BL265" s="325"/>
      <c r="BM265" s="325"/>
      <c r="BN265" s="325"/>
      <c r="BO265" s="325"/>
      <c r="BP265" s="325"/>
    </row>
    <row r="266" spans="1:68" s="323" customFormat="1" x14ac:dyDescent="0.25">
      <c r="A266" s="102"/>
      <c r="B266" s="102"/>
      <c r="C266" s="102"/>
      <c r="D266" s="102"/>
      <c r="E266" s="102"/>
      <c r="F266" s="102"/>
      <c r="P266" s="324"/>
      <c r="Q266" s="324"/>
      <c r="X266" s="324"/>
      <c r="Y266" s="324"/>
      <c r="AL266" s="324"/>
      <c r="AM266" s="324"/>
      <c r="AN266" s="324"/>
      <c r="AO266" s="324"/>
      <c r="AP266" s="324"/>
      <c r="AQ266" s="324"/>
      <c r="AR266" s="324"/>
      <c r="AS266" s="324"/>
      <c r="AT266" s="324"/>
      <c r="AU266" s="324"/>
      <c r="AV266" s="324"/>
      <c r="AW266" s="324"/>
      <c r="BE266" s="325"/>
      <c r="BF266" s="325"/>
      <c r="BG266" s="325"/>
      <c r="BH266" s="325"/>
      <c r="BI266" s="325"/>
      <c r="BJ266" s="325"/>
      <c r="BK266" s="325"/>
      <c r="BL266" s="325"/>
      <c r="BM266" s="325"/>
      <c r="BN266" s="325"/>
      <c r="BO266" s="325"/>
      <c r="BP266" s="325"/>
    </row>
    <row r="267" spans="1:68" s="323" customFormat="1" x14ac:dyDescent="0.25">
      <c r="A267" s="102"/>
      <c r="B267" s="102"/>
      <c r="C267" s="102"/>
      <c r="D267" s="102"/>
      <c r="E267" s="102"/>
      <c r="F267" s="102"/>
      <c r="P267" s="324"/>
      <c r="Q267" s="324"/>
      <c r="X267" s="324"/>
      <c r="Y267" s="324"/>
      <c r="AL267" s="324"/>
      <c r="AM267" s="324"/>
      <c r="AN267" s="324"/>
      <c r="AO267" s="324"/>
      <c r="AP267" s="324"/>
      <c r="AQ267" s="324"/>
      <c r="AR267" s="324"/>
      <c r="AS267" s="324"/>
      <c r="AT267" s="324"/>
      <c r="AU267" s="324"/>
      <c r="AV267" s="324"/>
      <c r="AW267" s="324"/>
      <c r="BE267" s="325"/>
      <c r="BF267" s="325"/>
      <c r="BG267" s="325"/>
      <c r="BH267" s="325"/>
      <c r="BI267" s="325"/>
      <c r="BJ267" s="325"/>
      <c r="BK267" s="325"/>
      <c r="BL267" s="325"/>
      <c r="BM267" s="325"/>
      <c r="BN267" s="325"/>
      <c r="BO267" s="325"/>
      <c r="BP267" s="325"/>
    </row>
    <row r="268" spans="1:68" s="323" customFormat="1" x14ac:dyDescent="0.25">
      <c r="A268" s="102"/>
      <c r="B268" s="102"/>
      <c r="C268" s="102"/>
      <c r="D268" s="102"/>
      <c r="E268" s="102"/>
      <c r="F268" s="102"/>
      <c r="P268" s="324"/>
      <c r="Q268" s="324"/>
      <c r="X268" s="324"/>
      <c r="Y268" s="324"/>
      <c r="AL268" s="324"/>
      <c r="AM268" s="324"/>
      <c r="AN268" s="324"/>
      <c r="AO268" s="324"/>
      <c r="AP268" s="324"/>
      <c r="AQ268" s="324"/>
      <c r="AR268" s="324"/>
      <c r="AS268" s="324"/>
      <c r="AT268" s="324"/>
      <c r="AU268" s="324"/>
      <c r="AV268" s="324"/>
      <c r="AW268" s="324"/>
      <c r="BE268" s="325"/>
      <c r="BF268" s="325"/>
      <c r="BG268" s="325"/>
      <c r="BH268" s="325"/>
      <c r="BI268" s="325"/>
      <c r="BJ268" s="325"/>
      <c r="BK268" s="325"/>
      <c r="BL268" s="325"/>
      <c r="BM268" s="325"/>
      <c r="BN268" s="325"/>
      <c r="BO268" s="325"/>
      <c r="BP268" s="325"/>
    </row>
    <row r="269" spans="1:68" s="323" customFormat="1" x14ac:dyDescent="0.25">
      <c r="A269" s="102"/>
      <c r="B269" s="102"/>
      <c r="C269" s="102"/>
      <c r="D269" s="102"/>
      <c r="E269" s="102"/>
      <c r="F269" s="102"/>
      <c r="P269" s="324"/>
      <c r="Q269" s="324"/>
      <c r="X269" s="324"/>
      <c r="Y269" s="324"/>
      <c r="AL269" s="324"/>
      <c r="AM269" s="324"/>
      <c r="AN269" s="324"/>
      <c r="AO269" s="324"/>
      <c r="AP269" s="324"/>
      <c r="AQ269" s="324"/>
      <c r="AR269" s="324"/>
      <c r="AS269" s="324"/>
      <c r="AT269" s="324"/>
      <c r="AU269" s="324"/>
      <c r="AV269" s="324"/>
      <c r="AW269" s="324"/>
      <c r="BE269" s="325"/>
      <c r="BF269" s="325"/>
      <c r="BG269" s="325"/>
      <c r="BH269" s="325"/>
      <c r="BI269" s="325"/>
      <c r="BJ269" s="325"/>
      <c r="BK269" s="325"/>
      <c r="BL269" s="325"/>
      <c r="BM269" s="325"/>
      <c r="BN269" s="325"/>
      <c r="BO269" s="325"/>
      <c r="BP269" s="325"/>
    </row>
    <row r="270" spans="1:68" s="323" customFormat="1" x14ac:dyDescent="0.25">
      <c r="A270" s="102"/>
      <c r="B270" s="102"/>
      <c r="C270" s="102"/>
      <c r="D270" s="102"/>
      <c r="E270" s="102"/>
      <c r="F270" s="102"/>
      <c r="P270" s="324"/>
      <c r="Q270" s="324"/>
      <c r="X270" s="324"/>
      <c r="Y270" s="324"/>
      <c r="AL270" s="324"/>
      <c r="AM270" s="324"/>
      <c r="AN270" s="324"/>
      <c r="AO270" s="324"/>
      <c r="AP270" s="324"/>
      <c r="AQ270" s="324"/>
      <c r="AR270" s="324"/>
      <c r="AS270" s="324"/>
      <c r="AT270" s="324"/>
      <c r="AU270" s="324"/>
      <c r="AV270" s="324"/>
      <c r="AW270" s="324"/>
      <c r="BE270" s="325"/>
      <c r="BF270" s="325"/>
      <c r="BG270" s="325"/>
      <c r="BH270" s="325"/>
      <c r="BI270" s="325"/>
      <c r="BJ270" s="325"/>
      <c r="BK270" s="325"/>
      <c r="BL270" s="325"/>
      <c r="BM270" s="325"/>
      <c r="BN270" s="325"/>
      <c r="BO270" s="325"/>
      <c r="BP270" s="325"/>
    </row>
    <row r="271" spans="1:68" s="323" customFormat="1" x14ac:dyDescent="0.25">
      <c r="A271" s="102"/>
      <c r="B271" s="102"/>
      <c r="C271" s="102"/>
      <c r="D271" s="102"/>
      <c r="E271" s="102"/>
      <c r="F271" s="102"/>
      <c r="P271" s="324"/>
      <c r="Q271" s="324"/>
      <c r="X271" s="324"/>
      <c r="Y271" s="324"/>
      <c r="AL271" s="324"/>
      <c r="AM271" s="324"/>
      <c r="AN271" s="324"/>
      <c r="AO271" s="324"/>
      <c r="AP271" s="324"/>
      <c r="AQ271" s="324"/>
      <c r="AR271" s="324"/>
      <c r="AS271" s="324"/>
      <c r="AT271" s="324"/>
      <c r="AU271" s="324"/>
      <c r="AV271" s="324"/>
      <c r="AW271" s="324"/>
      <c r="BE271" s="325"/>
      <c r="BF271" s="325"/>
      <c r="BG271" s="325"/>
      <c r="BH271" s="325"/>
      <c r="BI271" s="325"/>
      <c r="BJ271" s="325"/>
      <c r="BK271" s="325"/>
      <c r="BL271" s="325"/>
      <c r="BM271" s="325"/>
      <c r="BN271" s="325"/>
      <c r="BO271" s="325"/>
      <c r="BP271" s="325"/>
    </row>
    <row r="272" spans="1:68" s="323" customFormat="1" x14ac:dyDescent="0.25">
      <c r="A272" s="102"/>
      <c r="B272" s="102"/>
      <c r="C272" s="102"/>
      <c r="D272" s="102"/>
      <c r="E272" s="102"/>
      <c r="F272" s="102"/>
      <c r="P272" s="324"/>
      <c r="Q272" s="324"/>
      <c r="X272" s="324"/>
      <c r="Y272" s="324"/>
      <c r="AL272" s="324"/>
      <c r="AM272" s="324"/>
      <c r="AN272" s="324"/>
      <c r="AO272" s="324"/>
      <c r="AP272" s="324"/>
      <c r="AQ272" s="324"/>
      <c r="AR272" s="324"/>
      <c r="AS272" s="324"/>
      <c r="AT272" s="324"/>
      <c r="AU272" s="324"/>
      <c r="AV272" s="324"/>
      <c r="AW272" s="324"/>
      <c r="BE272" s="325"/>
      <c r="BF272" s="325"/>
      <c r="BG272" s="325"/>
      <c r="BH272" s="325"/>
      <c r="BI272" s="325"/>
      <c r="BJ272" s="325"/>
      <c r="BK272" s="325"/>
      <c r="BL272" s="325"/>
      <c r="BM272" s="325"/>
      <c r="BN272" s="325"/>
      <c r="BO272" s="325"/>
      <c r="BP272" s="325"/>
    </row>
    <row r="273" spans="1:68" s="323" customFormat="1" x14ac:dyDescent="0.25">
      <c r="A273" s="102"/>
      <c r="B273" s="102"/>
      <c r="C273" s="102"/>
      <c r="D273" s="102"/>
      <c r="E273" s="102"/>
      <c r="F273" s="102"/>
      <c r="P273" s="324"/>
      <c r="Q273" s="324"/>
      <c r="X273" s="324"/>
      <c r="Y273" s="324"/>
      <c r="AL273" s="324"/>
      <c r="AM273" s="324"/>
      <c r="AN273" s="324"/>
      <c r="AO273" s="324"/>
      <c r="AP273" s="324"/>
      <c r="AQ273" s="324"/>
      <c r="AR273" s="324"/>
      <c r="AS273" s="324"/>
      <c r="AT273" s="324"/>
      <c r="AU273" s="324"/>
      <c r="AV273" s="324"/>
      <c r="AW273" s="324"/>
      <c r="BE273" s="325"/>
      <c r="BF273" s="325"/>
      <c r="BG273" s="325"/>
      <c r="BH273" s="325"/>
      <c r="BI273" s="325"/>
      <c r="BJ273" s="325"/>
      <c r="BK273" s="325"/>
      <c r="BL273" s="325"/>
      <c r="BM273" s="325"/>
      <c r="BN273" s="325"/>
      <c r="BO273" s="325"/>
      <c r="BP273" s="325"/>
    </row>
    <row r="274" spans="1:68" s="323" customFormat="1" x14ac:dyDescent="0.25">
      <c r="A274" s="102"/>
      <c r="B274" s="102"/>
      <c r="C274" s="102"/>
      <c r="D274" s="102"/>
      <c r="E274" s="102"/>
      <c r="F274" s="102"/>
      <c r="P274" s="324"/>
      <c r="Q274" s="324"/>
      <c r="X274" s="324"/>
      <c r="Y274" s="324"/>
      <c r="AL274" s="324"/>
      <c r="AM274" s="324"/>
      <c r="AN274" s="324"/>
      <c r="AO274" s="324"/>
      <c r="AP274" s="324"/>
      <c r="AQ274" s="324"/>
      <c r="AR274" s="324"/>
      <c r="AS274" s="324"/>
      <c r="AT274" s="324"/>
      <c r="AU274" s="324"/>
      <c r="AV274" s="324"/>
      <c r="AW274" s="324"/>
      <c r="BE274" s="325"/>
      <c r="BF274" s="325"/>
      <c r="BG274" s="325"/>
      <c r="BH274" s="325"/>
      <c r="BI274" s="325"/>
      <c r="BJ274" s="325"/>
      <c r="BK274" s="325"/>
      <c r="BL274" s="325"/>
      <c r="BM274" s="325"/>
      <c r="BN274" s="325"/>
      <c r="BO274" s="325"/>
      <c r="BP274" s="325"/>
    </row>
    <row r="275" spans="1:68" s="323" customFormat="1" x14ac:dyDescent="0.25">
      <c r="A275" s="102"/>
      <c r="B275" s="102"/>
      <c r="C275" s="102"/>
      <c r="D275" s="102"/>
      <c r="E275" s="102"/>
      <c r="F275" s="102"/>
      <c r="P275" s="324"/>
      <c r="Q275" s="324"/>
      <c r="X275" s="324"/>
      <c r="Y275" s="324"/>
      <c r="AL275" s="324"/>
      <c r="AM275" s="324"/>
      <c r="AN275" s="324"/>
      <c r="AO275" s="324"/>
      <c r="AP275" s="324"/>
      <c r="AQ275" s="324"/>
      <c r="AR275" s="324"/>
      <c r="AS275" s="324"/>
      <c r="AT275" s="324"/>
      <c r="AU275" s="324"/>
      <c r="AV275" s="324"/>
      <c r="AW275" s="324"/>
      <c r="BE275" s="325"/>
      <c r="BF275" s="325"/>
      <c r="BG275" s="325"/>
      <c r="BH275" s="325"/>
      <c r="BI275" s="325"/>
      <c r="BJ275" s="325"/>
      <c r="BK275" s="325"/>
      <c r="BL275" s="325"/>
      <c r="BM275" s="325"/>
      <c r="BN275" s="325"/>
      <c r="BO275" s="325"/>
      <c r="BP275" s="325"/>
    </row>
    <row r="276" spans="1:68" s="323" customFormat="1" x14ac:dyDescent="0.25">
      <c r="A276" s="102"/>
      <c r="B276" s="102"/>
      <c r="C276" s="102"/>
      <c r="D276" s="102"/>
      <c r="E276" s="102"/>
      <c r="F276" s="102"/>
      <c r="P276" s="324"/>
      <c r="Q276" s="324"/>
      <c r="X276" s="324"/>
      <c r="Y276" s="324"/>
      <c r="AL276" s="324"/>
      <c r="AM276" s="324"/>
      <c r="AN276" s="324"/>
      <c r="AO276" s="324"/>
      <c r="AP276" s="324"/>
      <c r="AQ276" s="324"/>
      <c r="AR276" s="324"/>
      <c r="AS276" s="324"/>
      <c r="AT276" s="324"/>
      <c r="AU276" s="324"/>
      <c r="AV276" s="324"/>
      <c r="AW276" s="324"/>
      <c r="BE276" s="325"/>
      <c r="BF276" s="325"/>
      <c r="BG276" s="325"/>
      <c r="BH276" s="325"/>
      <c r="BI276" s="325"/>
      <c r="BJ276" s="325"/>
      <c r="BK276" s="325"/>
      <c r="BL276" s="325"/>
      <c r="BM276" s="325"/>
      <c r="BN276" s="325"/>
      <c r="BO276" s="325"/>
      <c r="BP276" s="325"/>
    </row>
    <row r="277" spans="1:68" s="323" customFormat="1" x14ac:dyDescent="0.25">
      <c r="A277" s="102"/>
      <c r="B277" s="102"/>
      <c r="C277" s="102"/>
      <c r="D277" s="102"/>
      <c r="E277" s="102"/>
      <c r="F277" s="102"/>
      <c r="P277" s="324"/>
      <c r="Q277" s="324"/>
      <c r="X277" s="324"/>
      <c r="Y277" s="324"/>
      <c r="AL277" s="324"/>
      <c r="AM277" s="324"/>
      <c r="AN277" s="324"/>
      <c r="AO277" s="324"/>
      <c r="AP277" s="324"/>
      <c r="AQ277" s="324"/>
      <c r="AR277" s="324"/>
      <c r="AS277" s="324"/>
      <c r="AT277" s="324"/>
      <c r="AU277" s="324"/>
      <c r="AV277" s="324"/>
      <c r="AW277" s="324"/>
      <c r="BE277" s="325"/>
      <c r="BF277" s="325"/>
      <c r="BG277" s="325"/>
      <c r="BH277" s="325"/>
      <c r="BI277" s="325"/>
      <c r="BJ277" s="325"/>
      <c r="BK277" s="325"/>
      <c r="BL277" s="325"/>
      <c r="BM277" s="325"/>
      <c r="BN277" s="325"/>
      <c r="BO277" s="325"/>
      <c r="BP277" s="325"/>
    </row>
    <row r="278" spans="1:68" s="323" customFormat="1" x14ac:dyDescent="0.25">
      <c r="A278" s="102"/>
      <c r="B278" s="102"/>
      <c r="C278" s="102"/>
      <c r="D278" s="102"/>
      <c r="E278" s="102"/>
      <c r="F278" s="102"/>
      <c r="P278" s="324"/>
      <c r="Q278" s="324"/>
      <c r="X278" s="324"/>
      <c r="Y278" s="324"/>
      <c r="AL278" s="324"/>
      <c r="AM278" s="324"/>
      <c r="AN278" s="324"/>
      <c r="AO278" s="324"/>
      <c r="AP278" s="324"/>
      <c r="AQ278" s="324"/>
      <c r="AR278" s="324"/>
      <c r="AS278" s="324"/>
      <c r="AT278" s="324"/>
      <c r="AU278" s="324"/>
      <c r="AV278" s="324"/>
      <c r="AW278" s="324"/>
      <c r="BE278" s="325"/>
      <c r="BF278" s="325"/>
      <c r="BG278" s="325"/>
      <c r="BH278" s="325"/>
      <c r="BI278" s="325"/>
      <c r="BJ278" s="325"/>
      <c r="BK278" s="325"/>
      <c r="BL278" s="325"/>
      <c r="BM278" s="325"/>
      <c r="BN278" s="325"/>
      <c r="BO278" s="325"/>
      <c r="BP278" s="325"/>
    </row>
    <row r="279" spans="1:68" s="323" customFormat="1" x14ac:dyDescent="0.25">
      <c r="A279" s="102"/>
      <c r="B279" s="102"/>
      <c r="C279" s="102"/>
      <c r="D279" s="102"/>
      <c r="E279" s="102"/>
      <c r="F279" s="102"/>
      <c r="P279" s="324"/>
      <c r="Q279" s="324"/>
      <c r="X279" s="324"/>
      <c r="Y279" s="324"/>
      <c r="AL279" s="324"/>
      <c r="AM279" s="324"/>
      <c r="AN279" s="324"/>
      <c r="AO279" s="324"/>
      <c r="AP279" s="324"/>
      <c r="AQ279" s="324"/>
      <c r="AR279" s="324"/>
      <c r="AS279" s="324"/>
      <c r="AT279" s="324"/>
      <c r="AU279" s="324"/>
      <c r="AV279" s="324"/>
      <c r="AW279" s="324"/>
      <c r="BE279" s="325"/>
      <c r="BF279" s="325"/>
      <c r="BG279" s="325"/>
      <c r="BH279" s="325"/>
      <c r="BI279" s="325"/>
      <c r="BJ279" s="325"/>
      <c r="BK279" s="325"/>
      <c r="BL279" s="325"/>
      <c r="BM279" s="325"/>
      <c r="BN279" s="325"/>
      <c r="BO279" s="325"/>
      <c r="BP279" s="325"/>
    </row>
    <row r="280" spans="1:68" s="323" customFormat="1" x14ac:dyDescent="0.25">
      <c r="A280" s="102"/>
      <c r="B280" s="102"/>
      <c r="C280" s="102"/>
      <c r="D280" s="102"/>
      <c r="E280" s="102"/>
      <c r="F280" s="102"/>
      <c r="P280" s="324"/>
      <c r="Q280" s="324"/>
      <c r="X280" s="324"/>
      <c r="Y280" s="324"/>
      <c r="AL280" s="324"/>
      <c r="AM280" s="324"/>
      <c r="AN280" s="324"/>
      <c r="AO280" s="324"/>
      <c r="AP280" s="324"/>
      <c r="AQ280" s="324"/>
      <c r="AR280" s="324"/>
      <c r="AS280" s="324"/>
      <c r="AT280" s="324"/>
      <c r="AU280" s="324"/>
      <c r="AV280" s="324"/>
      <c r="AW280" s="324"/>
      <c r="BE280" s="325"/>
      <c r="BF280" s="325"/>
      <c r="BG280" s="325"/>
      <c r="BH280" s="325"/>
      <c r="BI280" s="325"/>
      <c r="BJ280" s="325"/>
      <c r="BK280" s="325"/>
      <c r="BL280" s="325"/>
      <c r="BM280" s="325"/>
      <c r="BN280" s="325"/>
      <c r="BO280" s="325"/>
      <c r="BP280" s="325"/>
    </row>
    <row r="281" spans="1:68" s="323" customFormat="1" x14ac:dyDescent="0.25">
      <c r="A281" s="102"/>
      <c r="B281" s="102"/>
      <c r="C281" s="102"/>
      <c r="D281" s="102"/>
      <c r="E281" s="102"/>
      <c r="F281" s="102"/>
      <c r="P281" s="324"/>
      <c r="Q281" s="324"/>
      <c r="X281" s="324"/>
      <c r="Y281" s="324"/>
      <c r="AL281" s="324"/>
      <c r="AM281" s="324"/>
      <c r="AN281" s="324"/>
      <c r="AO281" s="324"/>
      <c r="AP281" s="324"/>
      <c r="AQ281" s="324"/>
      <c r="AR281" s="324"/>
      <c r="AS281" s="324"/>
      <c r="AT281" s="324"/>
      <c r="AU281" s="324"/>
      <c r="AV281" s="324"/>
      <c r="AW281" s="324"/>
      <c r="BE281" s="325"/>
      <c r="BF281" s="325"/>
      <c r="BG281" s="325"/>
      <c r="BH281" s="325"/>
      <c r="BI281" s="325"/>
      <c r="BJ281" s="325"/>
      <c r="BK281" s="325"/>
      <c r="BL281" s="325"/>
      <c r="BM281" s="325"/>
      <c r="BN281" s="325"/>
      <c r="BO281" s="325"/>
      <c r="BP281" s="325"/>
    </row>
    <row r="282" spans="1:68" s="323" customFormat="1" x14ac:dyDescent="0.25">
      <c r="A282" s="102"/>
      <c r="B282" s="102"/>
      <c r="C282" s="102"/>
      <c r="D282" s="102"/>
      <c r="E282" s="102"/>
      <c r="F282" s="102"/>
      <c r="P282" s="324"/>
      <c r="Q282" s="324"/>
      <c r="X282" s="324"/>
      <c r="Y282" s="324"/>
      <c r="AL282" s="324"/>
      <c r="AM282" s="324"/>
      <c r="AN282" s="324"/>
      <c r="AO282" s="324"/>
      <c r="AP282" s="324"/>
      <c r="AQ282" s="324"/>
      <c r="AR282" s="324"/>
      <c r="AS282" s="324"/>
      <c r="AT282" s="324"/>
      <c r="AU282" s="324"/>
      <c r="AV282" s="324"/>
      <c r="AW282" s="324"/>
      <c r="BE282" s="325"/>
      <c r="BF282" s="325"/>
      <c r="BG282" s="325"/>
      <c r="BH282" s="325"/>
      <c r="BI282" s="325"/>
      <c r="BJ282" s="325"/>
      <c r="BK282" s="325"/>
      <c r="BL282" s="325"/>
      <c r="BM282" s="325"/>
      <c r="BN282" s="325"/>
      <c r="BO282" s="325"/>
      <c r="BP282" s="325"/>
    </row>
    <row r="283" spans="1:68" s="323" customFormat="1" x14ac:dyDescent="0.25">
      <c r="A283" s="102"/>
      <c r="B283" s="102"/>
      <c r="C283" s="102"/>
      <c r="D283" s="102"/>
      <c r="E283" s="102"/>
      <c r="F283" s="102"/>
      <c r="P283" s="324"/>
      <c r="Q283" s="324"/>
      <c r="X283" s="324"/>
      <c r="Y283" s="324"/>
      <c r="AL283" s="324"/>
      <c r="AM283" s="324"/>
      <c r="AN283" s="324"/>
      <c r="AO283" s="324"/>
      <c r="AP283" s="324"/>
      <c r="AQ283" s="324"/>
      <c r="AR283" s="324"/>
      <c r="AS283" s="324"/>
      <c r="AT283" s="324"/>
      <c r="AU283" s="324"/>
      <c r="AV283" s="324"/>
      <c r="AW283" s="324"/>
      <c r="BE283" s="325"/>
      <c r="BF283" s="325"/>
      <c r="BG283" s="325"/>
      <c r="BH283" s="325"/>
      <c r="BI283" s="325"/>
      <c r="BJ283" s="325"/>
      <c r="BK283" s="325"/>
      <c r="BL283" s="325"/>
      <c r="BM283" s="325"/>
      <c r="BN283" s="325"/>
      <c r="BO283" s="325"/>
      <c r="BP283" s="325"/>
    </row>
    <row r="284" spans="1:68" s="323" customFormat="1" x14ac:dyDescent="0.25">
      <c r="A284" s="102"/>
      <c r="B284" s="102"/>
      <c r="C284" s="102"/>
      <c r="D284" s="102"/>
      <c r="E284" s="102"/>
      <c r="F284" s="102"/>
      <c r="P284" s="324"/>
      <c r="Q284" s="324"/>
      <c r="X284" s="324"/>
      <c r="Y284" s="324"/>
      <c r="AL284" s="324"/>
      <c r="AM284" s="324"/>
      <c r="AN284" s="324"/>
      <c r="AO284" s="324"/>
      <c r="AP284" s="324"/>
      <c r="AQ284" s="324"/>
      <c r="AR284" s="324"/>
      <c r="AS284" s="324"/>
      <c r="AT284" s="324"/>
      <c r="AU284" s="324"/>
      <c r="AV284" s="324"/>
      <c r="AW284" s="324"/>
      <c r="BE284" s="325"/>
      <c r="BF284" s="325"/>
      <c r="BG284" s="325"/>
      <c r="BH284" s="325"/>
      <c r="BI284" s="325"/>
      <c r="BJ284" s="325"/>
      <c r="BK284" s="325"/>
      <c r="BL284" s="325"/>
      <c r="BM284" s="325"/>
      <c r="BN284" s="325"/>
      <c r="BO284" s="325"/>
      <c r="BP284" s="325"/>
    </row>
    <row r="285" spans="1:68" s="323" customFormat="1" x14ac:dyDescent="0.25">
      <c r="A285" s="102"/>
      <c r="B285" s="102"/>
      <c r="C285" s="102"/>
      <c r="D285" s="102"/>
      <c r="E285" s="102"/>
      <c r="F285" s="102"/>
      <c r="P285" s="324"/>
      <c r="Q285" s="324"/>
      <c r="X285" s="324"/>
      <c r="Y285" s="324"/>
      <c r="AL285" s="324"/>
      <c r="AM285" s="324"/>
      <c r="AN285" s="324"/>
      <c r="AO285" s="324"/>
      <c r="AP285" s="324"/>
      <c r="AQ285" s="324"/>
      <c r="AR285" s="324"/>
      <c r="AS285" s="324"/>
      <c r="AT285" s="324"/>
      <c r="AU285" s="324"/>
      <c r="AV285" s="324"/>
      <c r="AW285" s="324"/>
      <c r="BE285" s="325"/>
      <c r="BF285" s="325"/>
      <c r="BG285" s="325"/>
      <c r="BH285" s="325"/>
      <c r="BI285" s="325"/>
      <c r="BJ285" s="325"/>
      <c r="BK285" s="325"/>
      <c r="BL285" s="325"/>
      <c r="BM285" s="325"/>
      <c r="BN285" s="325"/>
      <c r="BO285" s="325"/>
      <c r="BP285" s="325"/>
    </row>
    <row r="286" spans="1:68" s="323" customFormat="1" x14ac:dyDescent="0.25">
      <c r="A286" s="102"/>
      <c r="B286" s="102"/>
      <c r="C286" s="102"/>
      <c r="D286" s="102"/>
      <c r="E286" s="102"/>
      <c r="F286" s="102"/>
      <c r="P286" s="324"/>
      <c r="Q286" s="324"/>
      <c r="X286" s="324"/>
      <c r="Y286" s="324"/>
      <c r="AL286" s="324"/>
      <c r="AM286" s="324"/>
      <c r="AN286" s="324"/>
      <c r="AO286" s="324"/>
      <c r="AP286" s="324"/>
      <c r="AQ286" s="324"/>
      <c r="AR286" s="324"/>
      <c r="AS286" s="324"/>
      <c r="AT286" s="324"/>
      <c r="AU286" s="324"/>
      <c r="AV286" s="324"/>
      <c r="AW286" s="324"/>
      <c r="BE286" s="325"/>
      <c r="BF286" s="325"/>
      <c r="BG286" s="325"/>
      <c r="BH286" s="325"/>
      <c r="BI286" s="325"/>
      <c r="BJ286" s="325"/>
      <c r="BK286" s="325"/>
      <c r="BL286" s="325"/>
      <c r="BM286" s="325"/>
      <c r="BN286" s="325"/>
      <c r="BO286" s="325"/>
      <c r="BP286" s="325"/>
    </row>
    <row r="287" spans="1:68" s="323" customFormat="1" x14ac:dyDescent="0.25">
      <c r="A287" s="102"/>
      <c r="B287" s="102"/>
      <c r="C287" s="102"/>
      <c r="D287" s="102"/>
      <c r="E287" s="102"/>
      <c r="F287" s="102"/>
      <c r="P287" s="324"/>
      <c r="Q287" s="324"/>
      <c r="X287" s="324"/>
      <c r="Y287" s="324"/>
      <c r="AL287" s="324"/>
      <c r="AM287" s="324"/>
      <c r="AN287" s="324"/>
      <c r="AO287" s="324"/>
      <c r="AP287" s="324"/>
      <c r="AQ287" s="324"/>
      <c r="AR287" s="324"/>
      <c r="AS287" s="324"/>
      <c r="AT287" s="324"/>
      <c r="AU287" s="324"/>
      <c r="AV287" s="324"/>
      <c r="AW287" s="324"/>
      <c r="BE287" s="325"/>
      <c r="BF287" s="325"/>
      <c r="BG287" s="325"/>
      <c r="BH287" s="325"/>
      <c r="BI287" s="325"/>
      <c r="BJ287" s="325"/>
      <c r="BK287" s="325"/>
      <c r="BL287" s="325"/>
      <c r="BM287" s="325"/>
      <c r="BN287" s="325"/>
      <c r="BO287" s="325"/>
      <c r="BP287" s="325"/>
    </row>
    <row r="288" spans="1:68" s="323" customFormat="1" x14ac:dyDescent="0.25">
      <c r="A288" s="102"/>
      <c r="B288" s="102"/>
      <c r="C288" s="102"/>
      <c r="D288" s="102"/>
      <c r="E288" s="102"/>
      <c r="F288" s="102"/>
      <c r="P288" s="324"/>
      <c r="Q288" s="324"/>
      <c r="X288" s="324"/>
      <c r="Y288" s="324"/>
      <c r="AL288" s="324"/>
      <c r="AM288" s="324"/>
      <c r="AN288" s="324"/>
      <c r="AO288" s="324"/>
      <c r="AP288" s="324"/>
      <c r="AQ288" s="324"/>
      <c r="AR288" s="324"/>
      <c r="AS288" s="324"/>
      <c r="AT288" s="324"/>
      <c r="AU288" s="324"/>
      <c r="AV288" s="324"/>
      <c r="AW288" s="324"/>
      <c r="BE288" s="325"/>
      <c r="BF288" s="325"/>
      <c r="BG288" s="325"/>
      <c r="BH288" s="325"/>
      <c r="BI288" s="325"/>
      <c r="BJ288" s="325"/>
      <c r="BK288" s="325"/>
      <c r="BL288" s="325"/>
      <c r="BM288" s="325"/>
      <c r="BN288" s="325"/>
      <c r="BO288" s="325"/>
      <c r="BP288" s="325"/>
    </row>
    <row r="289" spans="1:68" s="323" customFormat="1" x14ac:dyDescent="0.25">
      <c r="A289" s="102"/>
      <c r="B289" s="102"/>
      <c r="C289" s="102"/>
      <c r="D289" s="102"/>
      <c r="E289" s="102"/>
      <c r="F289" s="102"/>
      <c r="P289" s="324"/>
      <c r="Q289" s="324"/>
      <c r="X289" s="324"/>
      <c r="Y289" s="324"/>
      <c r="AL289" s="324"/>
      <c r="AM289" s="324"/>
      <c r="AN289" s="324"/>
      <c r="AO289" s="324"/>
      <c r="AP289" s="324"/>
      <c r="AQ289" s="324"/>
      <c r="AR289" s="324"/>
      <c r="AS289" s="324"/>
      <c r="AT289" s="324"/>
      <c r="AU289" s="324"/>
      <c r="AV289" s="324"/>
      <c r="AW289" s="324"/>
      <c r="BE289" s="325"/>
      <c r="BF289" s="325"/>
      <c r="BG289" s="325"/>
      <c r="BH289" s="325"/>
      <c r="BI289" s="325"/>
      <c r="BJ289" s="325"/>
      <c r="BK289" s="325"/>
      <c r="BL289" s="325"/>
      <c r="BM289" s="325"/>
      <c r="BN289" s="325"/>
      <c r="BO289" s="325"/>
      <c r="BP289" s="325"/>
    </row>
    <row r="290" spans="1:68" s="323" customFormat="1" x14ac:dyDescent="0.25">
      <c r="A290" s="102"/>
      <c r="B290" s="102"/>
      <c r="C290" s="102"/>
      <c r="D290" s="102"/>
      <c r="E290" s="102"/>
      <c r="F290" s="102"/>
      <c r="P290" s="324"/>
      <c r="Q290" s="324"/>
      <c r="X290" s="324"/>
      <c r="Y290" s="324"/>
      <c r="AL290" s="324"/>
      <c r="AM290" s="324"/>
      <c r="AN290" s="324"/>
      <c r="AO290" s="324"/>
      <c r="AP290" s="324"/>
      <c r="AQ290" s="324"/>
      <c r="AR290" s="324"/>
      <c r="AS290" s="324"/>
      <c r="AT290" s="324"/>
      <c r="AU290" s="324"/>
      <c r="AV290" s="324"/>
      <c r="AW290" s="324"/>
      <c r="BE290" s="325"/>
      <c r="BF290" s="325"/>
      <c r="BG290" s="325"/>
      <c r="BH290" s="325"/>
      <c r="BI290" s="325"/>
      <c r="BJ290" s="325"/>
      <c r="BK290" s="325"/>
      <c r="BL290" s="325"/>
      <c r="BM290" s="325"/>
      <c r="BN290" s="325"/>
      <c r="BO290" s="325"/>
      <c r="BP290" s="325"/>
    </row>
    <row r="291" spans="1:68" s="323" customFormat="1" x14ac:dyDescent="0.25">
      <c r="A291" s="102"/>
      <c r="B291" s="102"/>
      <c r="C291" s="102"/>
      <c r="D291" s="102"/>
      <c r="E291" s="102"/>
      <c r="F291" s="102"/>
      <c r="P291" s="324"/>
      <c r="Q291" s="324"/>
      <c r="X291" s="324"/>
      <c r="Y291" s="324"/>
      <c r="AL291" s="324"/>
      <c r="AM291" s="324"/>
      <c r="AN291" s="324"/>
      <c r="AO291" s="324"/>
      <c r="AP291" s="324"/>
      <c r="AQ291" s="324"/>
      <c r="AR291" s="324"/>
      <c r="AS291" s="324"/>
      <c r="AT291" s="324"/>
      <c r="AU291" s="324"/>
      <c r="AV291" s="324"/>
      <c r="AW291" s="324"/>
      <c r="BE291" s="325"/>
      <c r="BF291" s="325"/>
      <c r="BG291" s="325"/>
      <c r="BH291" s="325"/>
      <c r="BI291" s="325"/>
      <c r="BJ291" s="325"/>
      <c r="BK291" s="325"/>
      <c r="BL291" s="325"/>
      <c r="BM291" s="325"/>
      <c r="BN291" s="325"/>
      <c r="BO291" s="325"/>
      <c r="BP291" s="325"/>
    </row>
    <row r="292" spans="1:68" s="323" customFormat="1" x14ac:dyDescent="0.25">
      <c r="A292" s="102"/>
      <c r="B292" s="102"/>
      <c r="C292" s="102"/>
      <c r="D292" s="102"/>
      <c r="E292" s="102"/>
      <c r="F292" s="102"/>
      <c r="P292" s="324"/>
      <c r="Q292" s="324"/>
      <c r="X292" s="324"/>
      <c r="Y292" s="324"/>
      <c r="AL292" s="324"/>
      <c r="AM292" s="324"/>
      <c r="AN292" s="324"/>
      <c r="AO292" s="324"/>
      <c r="AP292" s="324"/>
      <c r="AQ292" s="324"/>
      <c r="AR292" s="324"/>
      <c r="AS292" s="324"/>
      <c r="AT292" s="324"/>
      <c r="AU292" s="324"/>
      <c r="AV292" s="324"/>
      <c r="AW292" s="324"/>
      <c r="BE292" s="325"/>
      <c r="BF292" s="325"/>
      <c r="BG292" s="325"/>
      <c r="BH292" s="325"/>
      <c r="BI292" s="325"/>
      <c r="BJ292" s="325"/>
      <c r="BK292" s="325"/>
      <c r="BL292" s="325"/>
      <c r="BM292" s="325"/>
      <c r="BN292" s="325"/>
      <c r="BO292" s="325"/>
      <c r="BP292" s="325"/>
    </row>
    <row r="293" spans="1:68" s="323" customFormat="1" x14ac:dyDescent="0.25">
      <c r="A293" s="102"/>
      <c r="B293" s="102"/>
      <c r="C293" s="102"/>
      <c r="D293" s="102"/>
      <c r="E293" s="102"/>
      <c r="F293" s="102"/>
      <c r="P293" s="324"/>
      <c r="Q293" s="324"/>
      <c r="X293" s="324"/>
      <c r="Y293" s="324"/>
      <c r="AL293" s="324"/>
      <c r="AM293" s="324"/>
      <c r="AN293" s="324"/>
      <c r="AO293" s="324"/>
      <c r="AP293" s="324"/>
      <c r="AQ293" s="324"/>
      <c r="AR293" s="324"/>
      <c r="AS293" s="324"/>
      <c r="AT293" s="324"/>
      <c r="AU293" s="324"/>
      <c r="AV293" s="324"/>
      <c r="AW293" s="324"/>
      <c r="BE293" s="325"/>
      <c r="BF293" s="325"/>
      <c r="BG293" s="325"/>
      <c r="BH293" s="325"/>
      <c r="BI293" s="325"/>
      <c r="BJ293" s="325"/>
      <c r="BK293" s="325"/>
      <c r="BL293" s="325"/>
      <c r="BM293" s="325"/>
      <c r="BN293" s="325"/>
      <c r="BO293" s="325"/>
      <c r="BP293" s="325"/>
    </row>
    <row r="294" spans="1:68" s="323" customFormat="1" x14ac:dyDescent="0.25">
      <c r="A294" s="102"/>
      <c r="B294" s="102"/>
      <c r="C294" s="102"/>
      <c r="D294" s="102"/>
      <c r="E294" s="102"/>
      <c r="F294" s="102"/>
      <c r="P294" s="324"/>
      <c r="Q294" s="324"/>
      <c r="X294" s="324"/>
      <c r="Y294" s="324"/>
      <c r="AL294" s="324"/>
      <c r="AM294" s="324"/>
      <c r="AN294" s="324"/>
      <c r="AO294" s="324"/>
      <c r="AP294" s="324"/>
      <c r="AQ294" s="324"/>
      <c r="AR294" s="324"/>
      <c r="AS294" s="324"/>
      <c r="AT294" s="324"/>
      <c r="AU294" s="324"/>
      <c r="AV294" s="324"/>
      <c r="AW294" s="324"/>
      <c r="BE294" s="325"/>
      <c r="BF294" s="325"/>
      <c r="BG294" s="325"/>
      <c r="BH294" s="325"/>
      <c r="BI294" s="325"/>
      <c r="BJ294" s="325"/>
      <c r="BK294" s="325"/>
      <c r="BL294" s="325"/>
      <c r="BM294" s="325"/>
      <c r="BN294" s="325"/>
      <c r="BO294" s="325"/>
      <c r="BP294" s="325"/>
    </row>
    <row r="295" spans="1:68" s="323" customFormat="1" x14ac:dyDescent="0.25">
      <c r="A295" s="102"/>
      <c r="B295" s="102"/>
      <c r="C295" s="102"/>
      <c r="D295" s="102"/>
      <c r="E295" s="102"/>
      <c r="F295" s="102"/>
      <c r="P295" s="324"/>
      <c r="Q295" s="324"/>
      <c r="X295" s="324"/>
      <c r="Y295" s="324"/>
      <c r="AL295" s="324"/>
      <c r="AM295" s="324"/>
      <c r="AN295" s="324"/>
      <c r="AO295" s="324"/>
      <c r="AP295" s="324"/>
      <c r="AQ295" s="324"/>
      <c r="AR295" s="324"/>
      <c r="AS295" s="324"/>
      <c r="AT295" s="324"/>
      <c r="AU295" s="324"/>
      <c r="AV295" s="324"/>
      <c r="AW295" s="324"/>
      <c r="BE295" s="325"/>
      <c r="BF295" s="325"/>
      <c r="BG295" s="325"/>
      <c r="BH295" s="325"/>
      <c r="BI295" s="325"/>
      <c r="BJ295" s="325"/>
      <c r="BK295" s="325"/>
      <c r="BL295" s="325"/>
      <c r="BM295" s="325"/>
      <c r="BN295" s="325"/>
      <c r="BO295" s="325"/>
      <c r="BP295" s="325"/>
    </row>
    <row r="296" spans="1:68" s="323" customFormat="1" x14ac:dyDescent="0.25">
      <c r="A296" s="102"/>
      <c r="B296" s="102"/>
      <c r="C296" s="102"/>
      <c r="D296" s="102"/>
      <c r="E296" s="102"/>
      <c r="F296" s="102"/>
      <c r="P296" s="324"/>
      <c r="Q296" s="324"/>
      <c r="X296" s="324"/>
      <c r="Y296" s="324"/>
      <c r="AL296" s="324"/>
      <c r="AM296" s="324"/>
      <c r="AN296" s="324"/>
      <c r="AO296" s="324"/>
      <c r="AP296" s="324"/>
      <c r="AQ296" s="324"/>
      <c r="AR296" s="324"/>
      <c r="AS296" s="324"/>
      <c r="AT296" s="324"/>
      <c r="AU296" s="324"/>
      <c r="AV296" s="324"/>
      <c r="AW296" s="324"/>
      <c r="BE296" s="325"/>
      <c r="BF296" s="325"/>
      <c r="BG296" s="325"/>
      <c r="BH296" s="325"/>
      <c r="BI296" s="325"/>
      <c r="BJ296" s="325"/>
      <c r="BK296" s="325"/>
      <c r="BL296" s="325"/>
      <c r="BM296" s="325"/>
      <c r="BN296" s="325"/>
      <c r="BO296" s="325"/>
      <c r="BP296" s="325"/>
    </row>
    <row r="297" spans="1:68" s="323" customFormat="1" x14ac:dyDescent="0.25">
      <c r="A297" s="102"/>
      <c r="B297" s="102"/>
      <c r="C297" s="102"/>
      <c r="D297" s="102"/>
      <c r="E297" s="102"/>
      <c r="F297" s="102"/>
      <c r="P297" s="324"/>
      <c r="Q297" s="324"/>
      <c r="X297" s="324"/>
      <c r="Y297" s="324"/>
      <c r="AL297" s="324"/>
      <c r="AM297" s="324"/>
      <c r="AN297" s="324"/>
      <c r="AO297" s="324"/>
      <c r="AP297" s="324"/>
      <c r="AQ297" s="324"/>
      <c r="AR297" s="324"/>
      <c r="AS297" s="324"/>
      <c r="AT297" s="324"/>
      <c r="AU297" s="324"/>
      <c r="AV297" s="324"/>
      <c r="AW297" s="324"/>
      <c r="BE297" s="325"/>
      <c r="BF297" s="325"/>
      <c r="BG297" s="325"/>
      <c r="BH297" s="325"/>
      <c r="BI297" s="325"/>
      <c r="BJ297" s="325"/>
      <c r="BK297" s="325"/>
      <c r="BL297" s="325"/>
      <c r="BM297" s="325"/>
      <c r="BN297" s="325"/>
      <c r="BO297" s="325"/>
      <c r="BP297" s="325"/>
    </row>
    <row r="298" spans="1:68" s="323" customFormat="1" x14ac:dyDescent="0.25">
      <c r="A298" s="102"/>
      <c r="B298" s="102"/>
      <c r="C298" s="102"/>
      <c r="D298" s="102"/>
      <c r="E298" s="102"/>
      <c r="F298" s="102"/>
      <c r="P298" s="324"/>
      <c r="Q298" s="324"/>
      <c r="X298" s="324"/>
      <c r="Y298" s="324"/>
      <c r="AL298" s="324"/>
      <c r="AM298" s="324"/>
      <c r="AN298" s="324"/>
      <c r="AO298" s="324"/>
      <c r="AP298" s="324"/>
      <c r="AQ298" s="324"/>
      <c r="AR298" s="324"/>
      <c r="AS298" s="324"/>
      <c r="AT298" s="324"/>
      <c r="AU298" s="324"/>
      <c r="AV298" s="324"/>
      <c r="AW298" s="324"/>
      <c r="BE298" s="325"/>
      <c r="BF298" s="325"/>
      <c r="BG298" s="325"/>
      <c r="BH298" s="325"/>
      <c r="BI298" s="325"/>
      <c r="BJ298" s="325"/>
      <c r="BK298" s="325"/>
      <c r="BL298" s="325"/>
      <c r="BM298" s="325"/>
      <c r="BN298" s="325"/>
      <c r="BO298" s="325"/>
      <c r="BP298" s="325"/>
    </row>
    <row r="299" spans="1:68" s="323" customFormat="1" x14ac:dyDescent="0.25">
      <c r="A299" s="102"/>
      <c r="B299" s="102"/>
      <c r="C299" s="102"/>
      <c r="D299" s="102"/>
      <c r="E299" s="102"/>
      <c r="F299" s="102"/>
      <c r="P299" s="324"/>
      <c r="Q299" s="324"/>
      <c r="X299" s="324"/>
      <c r="Y299" s="324"/>
      <c r="AL299" s="324"/>
      <c r="AM299" s="324"/>
      <c r="AN299" s="324"/>
      <c r="AO299" s="324"/>
      <c r="AP299" s="324"/>
      <c r="AQ299" s="324"/>
      <c r="AR299" s="324"/>
      <c r="AS299" s="324"/>
      <c r="AT299" s="324"/>
      <c r="AU299" s="324"/>
      <c r="AV299" s="324"/>
      <c r="AW299" s="324"/>
      <c r="BE299" s="325"/>
      <c r="BF299" s="325"/>
      <c r="BG299" s="325"/>
      <c r="BH299" s="325"/>
      <c r="BI299" s="325"/>
      <c r="BJ299" s="325"/>
      <c r="BK299" s="325"/>
      <c r="BL299" s="325"/>
      <c r="BM299" s="325"/>
      <c r="BN299" s="325"/>
      <c r="BO299" s="325"/>
      <c r="BP299" s="325"/>
    </row>
    <row r="300" spans="1:68" s="323" customFormat="1" x14ac:dyDescent="0.25">
      <c r="A300" s="102"/>
      <c r="B300" s="102"/>
      <c r="C300" s="102"/>
      <c r="D300" s="102"/>
      <c r="E300" s="102"/>
      <c r="F300" s="102"/>
      <c r="P300" s="324"/>
      <c r="Q300" s="324"/>
      <c r="X300" s="324"/>
      <c r="Y300" s="324"/>
      <c r="AL300" s="324"/>
      <c r="AM300" s="324"/>
      <c r="AN300" s="324"/>
      <c r="AO300" s="324"/>
      <c r="AP300" s="324"/>
      <c r="AQ300" s="324"/>
      <c r="AR300" s="324"/>
      <c r="AS300" s="324"/>
      <c r="AT300" s="324"/>
      <c r="AU300" s="324"/>
      <c r="AV300" s="324"/>
      <c r="AW300" s="324"/>
      <c r="BE300" s="325"/>
      <c r="BF300" s="325"/>
      <c r="BG300" s="325"/>
      <c r="BH300" s="325"/>
      <c r="BI300" s="325"/>
      <c r="BJ300" s="325"/>
      <c r="BK300" s="325"/>
      <c r="BL300" s="325"/>
      <c r="BM300" s="325"/>
      <c r="BN300" s="325"/>
      <c r="BO300" s="325"/>
      <c r="BP300" s="325"/>
    </row>
    <row r="301" spans="1:68" s="323" customFormat="1" x14ac:dyDescent="0.25">
      <c r="A301" s="102"/>
      <c r="B301" s="102"/>
      <c r="C301" s="102"/>
      <c r="D301" s="102"/>
      <c r="E301" s="102"/>
      <c r="F301" s="102"/>
      <c r="P301" s="324"/>
      <c r="Q301" s="324"/>
      <c r="X301" s="324"/>
      <c r="Y301" s="324"/>
      <c r="AL301" s="324"/>
      <c r="AM301" s="324"/>
      <c r="AN301" s="324"/>
      <c r="AO301" s="324"/>
      <c r="AP301" s="324"/>
      <c r="AQ301" s="324"/>
      <c r="AR301" s="324"/>
      <c r="AS301" s="324"/>
      <c r="AT301" s="324"/>
      <c r="AU301" s="324"/>
      <c r="AV301" s="324"/>
      <c r="AW301" s="324"/>
      <c r="BE301" s="325"/>
      <c r="BF301" s="325"/>
      <c r="BG301" s="325"/>
      <c r="BH301" s="325"/>
      <c r="BI301" s="325"/>
      <c r="BJ301" s="325"/>
      <c r="BK301" s="325"/>
      <c r="BL301" s="325"/>
      <c r="BM301" s="325"/>
      <c r="BN301" s="325"/>
      <c r="BO301" s="325"/>
      <c r="BP301" s="325"/>
    </row>
    <row r="302" spans="1:68" s="323" customFormat="1" x14ac:dyDescent="0.25">
      <c r="A302" s="102"/>
      <c r="B302" s="102"/>
      <c r="C302" s="102"/>
      <c r="D302" s="102"/>
      <c r="E302" s="102"/>
      <c r="F302" s="102"/>
      <c r="P302" s="324"/>
      <c r="Q302" s="324"/>
      <c r="X302" s="324"/>
      <c r="Y302" s="324"/>
      <c r="AL302" s="324"/>
      <c r="AM302" s="324"/>
      <c r="AN302" s="324"/>
      <c r="AO302" s="324"/>
      <c r="AP302" s="324"/>
      <c r="AQ302" s="324"/>
      <c r="AR302" s="324"/>
      <c r="AS302" s="324"/>
      <c r="AT302" s="324"/>
      <c r="AU302" s="324"/>
      <c r="AV302" s="324"/>
      <c r="AW302" s="324"/>
      <c r="BE302" s="325"/>
      <c r="BF302" s="325"/>
      <c r="BG302" s="325"/>
      <c r="BH302" s="325"/>
      <c r="BI302" s="325"/>
      <c r="BJ302" s="325"/>
      <c r="BK302" s="325"/>
      <c r="BL302" s="325"/>
      <c r="BM302" s="325"/>
      <c r="BN302" s="325"/>
      <c r="BO302" s="325"/>
      <c r="BP302" s="325"/>
    </row>
    <row r="303" spans="1:68" s="323" customFormat="1" x14ac:dyDescent="0.25">
      <c r="A303" s="102"/>
      <c r="B303" s="102"/>
      <c r="C303" s="102"/>
      <c r="D303" s="102"/>
      <c r="E303" s="102"/>
      <c r="F303" s="102"/>
      <c r="P303" s="324"/>
      <c r="Q303" s="324"/>
      <c r="X303" s="324"/>
      <c r="Y303" s="324"/>
      <c r="AL303" s="324"/>
      <c r="AM303" s="324"/>
      <c r="AN303" s="324"/>
      <c r="AO303" s="324"/>
      <c r="AP303" s="324"/>
      <c r="AQ303" s="324"/>
      <c r="AR303" s="324"/>
      <c r="AS303" s="324"/>
      <c r="AT303" s="324"/>
      <c r="AU303" s="324"/>
      <c r="AV303" s="324"/>
      <c r="AW303" s="324"/>
      <c r="BE303" s="325"/>
      <c r="BF303" s="325"/>
      <c r="BG303" s="325"/>
      <c r="BH303" s="325"/>
      <c r="BI303" s="325"/>
      <c r="BJ303" s="325"/>
      <c r="BK303" s="325"/>
      <c r="BL303" s="325"/>
      <c r="BM303" s="325"/>
      <c r="BN303" s="325"/>
      <c r="BO303" s="325"/>
      <c r="BP303" s="325"/>
    </row>
    <row r="304" spans="1:68" s="323" customFormat="1" x14ac:dyDescent="0.25">
      <c r="A304" s="102"/>
      <c r="B304" s="102"/>
      <c r="C304" s="102"/>
      <c r="D304" s="102"/>
      <c r="E304" s="102"/>
      <c r="F304" s="102"/>
      <c r="P304" s="324"/>
      <c r="Q304" s="324"/>
      <c r="X304" s="324"/>
      <c r="Y304" s="324"/>
      <c r="AL304" s="324"/>
      <c r="AM304" s="324"/>
      <c r="AN304" s="324"/>
      <c r="AO304" s="324"/>
      <c r="AP304" s="324"/>
      <c r="AQ304" s="324"/>
      <c r="AR304" s="324"/>
      <c r="AS304" s="324"/>
      <c r="AT304" s="324"/>
      <c r="AU304" s="324"/>
      <c r="AV304" s="324"/>
      <c r="AW304" s="324"/>
      <c r="BE304" s="325"/>
      <c r="BF304" s="325"/>
      <c r="BG304" s="325"/>
      <c r="BH304" s="325"/>
      <c r="BI304" s="325"/>
      <c r="BJ304" s="325"/>
      <c r="BK304" s="325"/>
      <c r="BL304" s="325"/>
      <c r="BM304" s="325"/>
      <c r="BN304" s="325"/>
      <c r="BO304" s="325"/>
      <c r="BP304" s="325"/>
    </row>
    <row r="305" spans="1:68" s="323" customFormat="1" x14ac:dyDescent="0.25">
      <c r="A305" s="102"/>
      <c r="B305" s="102"/>
      <c r="C305" s="102"/>
      <c r="D305" s="102"/>
      <c r="E305" s="102"/>
      <c r="F305" s="102"/>
      <c r="P305" s="324"/>
      <c r="Q305" s="324"/>
      <c r="X305" s="324"/>
      <c r="Y305" s="324"/>
      <c r="AL305" s="324"/>
      <c r="AM305" s="324"/>
      <c r="AN305" s="324"/>
      <c r="AO305" s="324"/>
      <c r="AP305" s="324"/>
      <c r="AQ305" s="324"/>
      <c r="AR305" s="324"/>
      <c r="AS305" s="324"/>
      <c r="AT305" s="324"/>
      <c r="AU305" s="324"/>
      <c r="AV305" s="324"/>
      <c r="AW305" s="324"/>
      <c r="BE305" s="325"/>
      <c r="BF305" s="325"/>
      <c r="BG305" s="325"/>
      <c r="BH305" s="325"/>
      <c r="BI305" s="325"/>
      <c r="BJ305" s="325"/>
      <c r="BK305" s="325"/>
      <c r="BL305" s="325"/>
      <c r="BM305" s="325"/>
      <c r="BN305" s="325"/>
      <c r="BO305" s="325"/>
      <c r="BP305" s="325"/>
    </row>
    <row r="306" spans="1:68" s="323" customFormat="1" x14ac:dyDescent="0.25">
      <c r="A306" s="102"/>
      <c r="B306" s="102"/>
      <c r="C306" s="102"/>
      <c r="D306" s="102"/>
      <c r="E306" s="102"/>
      <c r="F306" s="102"/>
      <c r="P306" s="324"/>
      <c r="Q306" s="324"/>
      <c r="X306" s="324"/>
      <c r="Y306" s="324"/>
      <c r="AL306" s="324"/>
      <c r="AM306" s="324"/>
      <c r="AN306" s="324"/>
      <c r="AO306" s="324"/>
      <c r="AP306" s="324"/>
      <c r="AQ306" s="324"/>
      <c r="AR306" s="324"/>
      <c r="AS306" s="324"/>
      <c r="AT306" s="324"/>
      <c r="AU306" s="324"/>
      <c r="AV306" s="324"/>
      <c r="AW306" s="324"/>
      <c r="BE306" s="325"/>
      <c r="BF306" s="325"/>
      <c r="BG306" s="325"/>
      <c r="BH306" s="325"/>
      <c r="BI306" s="325"/>
      <c r="BJ306" s="325"/>
      <c r="BK306" s="325"/>
      <c r="BL306" s="325"/>
      <c r="BM306" s="325"/>
      <c r="BN306" s="325"/>
      <c r="BO306" s="325"/>
      <c r="BP306" s="325"/>
    </row>
    <row r="307" spans="1:68" s="323" customFormat="1" x14ac:dyDescent="0.25">
      <c r="A307" s="102"/>
      <c r="B307" s="102"/>
      <c r="C307" s="102"/>
      <c r="D307" s="102"/>
      <c r="E307" s="102"/>
      <c r="F307" s="102"/>
      <c r="P307" s="324"/>
      <c r="Q307" s="324"/>
      <c r="X307" s="324"/>
      <c r="Y307" s="324"/>
      <c r="AL307" s="324"/>
      <c r="AM307" s="324"/>
      <c r="AN307" s="324"/>
      <c r="AO307" s="324"/>
      <c r="AP307" s="324"/>
      <c r="AQ307" s="324"/>
      <c r="AR307" s="324"/>
      <c r="AS307" s="324"/>
      <c r="AT307" s="324"/>
      <c r="AU307" s="324"/>
      <c r="AV307" s="324"/>
      <c r="AW307" s="324"/>
      <c r="BE307" s="325"/>
      <c r="BF307" s="325"/>
      <c r="BG307" s="325"/>
      <c r="BH307" s="325"/>
      <c r="BI307" s="325"/>
      <c r="BJ307" s="325"/>
      <c r="BK307" s="325"/>
      <c r="BL307" s="325"/>
      <c r="BM307" s="325"/>
      <c r="BN307" s="325"/>
      <c r="BO307" s="325"/>
      <c r="BP307" s="325"/>
    </row>
    <row r="308" spans="1:68" s="323" customFormat="1" x14ac:dyDescent="0.25">
      <c r="A308" s="102"/>
      <c r="B308" s="102"/>
      <c r="C308" s="102"/>
      <c r="D308" s="102"/>
      <c r="E308" s="102"/>
      <c r="F308" s="102"/>
      <c r="P308" s="324"/>
      <c r="Q308" s="324"/>
      <c r="X308" s="324"/>
      <c r="Y308" s="324"/>
      <c r="AL308" s="324"/>
      <c r="AM308" s="324"/>
      <c r="AN308" s="324"/>
      <c r="AO308" s="324"/>
      <c r="AP308" s="324"/>
      <c r="AQ308" s="324"/>
      <c r="AR308" s="324"/>
      <c r="AS308" s="324"/>
      <c r="AT308" s="324"/>
      <c r="AU308" s="324"/>
      <c r="AV308" s="324"/>
      <c r="AW308" s="324"/>
      <c r="BE308" s="325"/>
      <c r="BF308" s="325"/>
      <c r="BG308" s="325"/>
      <c r="BH308" s="325"/>
      <c r="BI308" s="325"/>
      <c r="BJ308" s="325"/>
      <c r="BK308" s="325"/>
      <c r="BL308" s="325"/>
      <c r="BM308" s="325"/>
      <c r="BN308" s="325"/>
      <c r="BO308" s="325"/>
      <c r="BP308" s="325"/>
    </row>
    <row r="309" spans="1:68" s="323" customFormat="1" x14ac:dyDescent="0.25">
      <c r="A309" s="102"/>
      <c r="B309" s="102"/>
      <c r="C309" s="102"/>
      <c r="D309" s="102"/>
      <c r="E309" s="102"/>
      <c r="F309" s="102"/>
      <c r="P309" s="324"/>
      <c r="Q309" s="324"/>
      <c r="X309" s="324"/>
      <c r="Y309" s="324"/>
      <c r="AL309" s="324"/>
      <c r="AM309" s="324"/>
      <c r="AN309" s="324"/>
      <c r="AO309" s="324"/>
      <c r="AP309" s="324"/>
      <c r="AQ309" s="324"/>
      <c r="AR309" s="324"/>
      <c r="AS309" s="324"/>
      <c r="AT309" s="324"/>
      <c r="AU309" s="324"/>
      <c r="AV309" s="324"/>
      <c r="AW309" s="324"/>
      <c r="BE309" s="325"/>
      <c r="BF309" s="325"/>
      <c r="BG309" s="325"/>
      <c r="BH309" s="325"/>
      <c r="BI309" s="325"/>
      <c r="BJ309" s="325"/>
      <c r="BK309" s="325"/>
      <c r="BL309" s="325"/>
      <c r="BM309" s="325"/>
      <c r="BN309" s="325"/>
      <c r="BO309" s="325"/>
      <c r="BP309" s="325"/>
    </row>
    <row r="310" spans="1:68" s="323" customFormat="1" x14ac:dyDescent="0.25">
      <c r="A310" s="102"/>
      <c r="B310" s="102"/>
      <c r="C310" s="102"/>
      <c r="D310" s="102"/>
      <c r="E310" s="102"/>
      <c r="F310" s="102"/>
      <c r="P310" s="324"/>
      <c r="Q310" s="324"/>
      <c r="X310" s="324"/>
      <c r="Y310" s="324"/>
      <c r="AL310" s="324"/>
      <c r="AM310" s="324"/>
      <c r="AN310" s="324"/>
      <c r="AO310" s="324"/>
      <c r="AP310" s="324"/>
      <c r="AQ310" s="324"/>
      <c r="AR310" s="324"/>
      <c r="AS310" s="324"/>
      <c r="AT310" s="324"/>
      <c r="AU310" s="324"/>
      <c r="AV310" s="324"/>
      <c r="AW310" s="324"/>
      <c r="BE310" s="325"/>
      <c r="BF310" s="325"/>
      <c r="BG310" s="325"/>
      <c r="BH310" s="325"/>
      <c r="BI310" s="325"/>
      <c r="BJ310" s="325"/>
      <c r="BK310" s="325"/>
      <c r="BL310" s="325"/>
      <c r="BM310" s="325"/>
      <c r="BN310" s="325"/>
      <c r="BO310" s="325"/>
      <c r="BP310" s="325"/>
    </row>
    <row r="311" spans="1:68" s="323" customFormat="1" x14ac:dyDescent="0.25">
      <c r="A311" s="102"/>
      <c r="B311" s="102"/>
      <c r="C311" s="102"/>
      <c r="D311" s="102"/>
      <c r="E311" s="102"/>
      <c r="F311" s="102"/>
      <c r="P311" s="324"/>
      <c r="Q311" s="324"/>
      <c r="X311" s="324"/>
      <c r="Y311" s="324"/>
      <c r="AL311" s="324"/>
      <c r="AM311" s="324"/>
      <c r="AN311" s="324"/>
      <c r="AO311" s="324"/>
      <c r="AP311" s="324"/>
      <c r="AQ311" s="324"/>
      <c r="AR311" s="324"/>
      <c r="AS311" s="324"/>
      <c r="AT311" s="324"/>
      <c r="AU311" s="324"/>
      <c r="AV311" s="324"/>
      <c r="AW311" s="324"/>
      <c r="BE311" s="325"/>
      <c r="BF311" s="325"/>
      <c r="BG311" s="325"/>
      <c r="BH311" s="325"/>
      <c r="BI311" s="325"/>
      <c r="BJ311" s="325"/>
      <c r="BK311" s="325"/>
      <c r="BL311" s="325"/>
      <c r="BM311" s="325"/>
      <c r="BN311" s="325"/>
      <c r="BO311" s="325"/>
      <c r="BP311" s="325"/>
    </row>
    <row r="312" spans="1:68" s="323" customFormat="1" x14ac:dyDescent="0.25">
      <c r="A312" s="102"/>
      <c r="B312" s="102"/>
      <c r="C312" s="102"/>
      <c r="D312" s="102"/>
      <c r="E312" s="102"/>
      <c r="F312" s="102"/>
      <c r="P312" s="324"/>
      <c r="Q312" s="324"/>
      <c r="X312" s="324"/>
      <c r="Y312" s="324"/>
      <c r="AL312" s="324"/>
      <c r="AM312" s="324"/>
      <c r="AN312" s="324"/>
      <c r="AO312" s="324"/>
      <c r="AP312" s="324"/>
      <c r="AQ312" s="324"/>
      <c r="AR312" s="324"/>
      <c r="AS312" s="324"/>
      <c r="AT312" s="324"/>
      <c r="AU312" s="324"/>
      <c r="AV312" s="324"/>
      <c r="AW312" s="324"/>
      <c r="BE312" s="325"/>
      <c r="BF312" s="325"/>
      <c r="BG312" s="325"/>
      <c r="BH312" s="325"/>
      <c r="BI312" s="325"/>
      <c r="BJ312" s="325"/>
      <c r="BK312" s="325"/>
      <c r="BL312" s="325"/>
      <c r="BM312" s="325"/>
      <c r="BN312" s="325"/>
      <c r="BO312" s="325"/>
      <c r="BP312" s="325"/>
    </row>
    <row r="313" spans="1:68" s="323" customFormat="1" x14ac:dyDescent="0.25">
      <c r="A313" s="102"/>
      <c r="B313" s="102"/>
      <c r="C313" s="102"/>
      <c r="D313" s="102"/>
      <c r="E313" s="102"/>
      <c r="F313" s="102"/>
      <c r="P313" s="324"/>
      <c r="Q313" s="324"/>
      <c r="X313" s="324"/>
      <c r="Y313" s="324"/>
      <c r="AL313" s="324"/>
      <c r="AM313" s="324"/>
      <c r="AN313" s="324"/>
      <c r="AO313" s="324"/>
      <c r="AP313" s="324"/>
      <c r="AQ313" s="324"/>
      <c r="AR313" s="324"/>
      <c r="AS313" s="324"/>
      <c r="AT313" s="324"/>
      <c r="AU313" s="324"/>
      <c r="AV313" s="324"/>
      <c r="AW313" s="324"/>
      <c r="BE313" s="325"/>
      <c r="BF313" s="325"/>
      <c r="BG313" s="325"/>
      <c r="BH313" s="325"/>
      <c r="BI313" s="325"/>
      <c r="BJ313" s="325"/>
      <c r="BK313" s="325"/>
      <c r="BL313" s="325"/>
      <c r="BM313" s="325"/>
      <c r="BN313" s="325"/>
      <c r="BO313" s="325"/>
      <c r="BP313" s="325"/>
    </row>
    <row r="314" spans="1:68" s="323" customFormat="1" x14ac:dyDescent="0.25">
      <c r="A314" s="102"/>
      <c r="B314" s="102"/>
      <c r="C314" s="102"/>
      <c r="D314" s="102"/>
      <c r="E314" s="102"/>
      <c r="F314" s="102"/>
      <c r="P314" s="324"/>
      <c r="Q314" s="324"/>
      <c r="X314" s="324"/>
      <c r="Y314" s="324"/>
      <c r="AL314" s="324"/>
      <c r="AM314" s="324"/>
      <c r="AN314" s="324"/>
      <c r="AO314" s="324"/>
      <c r="AP314" s="324"/>
      <c r="AQ314" s="324"/>
      <c r="AR314" s="324"/>
      <c r="AS314" s="324"/>
      <c r="AT314" s="324"/>
      <c r="AU314" s="324"/>
      <c r="AV314" s="324"/>
      <c r="AW314" s="324"/>
      <c r="BE314" s="325"/>
      <c r="BF314" s="325"/>
      <c r="BG314" s="325"/>
      <c r="BH314" s="325"/>
      <c r="BI314" s="325"/>
      <c r="BJ314" s="325"/>
      <c r="BK314" s="325"/>
      <c r="BL314" s="325"/>
      <c r="BM314" s="325"/>
      <c r="BN314" s="325"/>
      <c r="BO314" s="325"/>
      <c r="BP314" s="325"/>
    </row>
    <row r="315" spans="1:68" s="323" customFormat="1" x14ac:dyDescent="0.25">
      <c r="A315" s="102"/>
      <c r="B315" s="102"/>
      <c r="C315" s="102"/>
      <c r="D315" s="102"/>
      <c r="E315" s="102"/>
      <c r="F315" s="102"/>
      <c r="P315" s="324"/>
      <c r="Q315" s="324"/>
      <c r="X315" s="324"/>
      <c r="Y315" s="324"/>
      <c r="AL315" s="324"/>
      <c r="AM315" s="324"/>
      <c r="AN315" s="324"/>
      <c r="AO315" s="324"/>
      <c r="AP315" s="324"/>
      <c r="AQ315" s="324"/>
      <c r="AR315" s="324"/>
      <c r="AS315" s="324"/>
      <c r="AT315" s="324"/>
      <c r="AU315" s="324"/>
      <c r="AV315" s="324"/>
      <c r="AW315" s="324"/>
      <c r="BE315" s="325"/>
      <c r="BF315" s="325"/>
      <c r="BG315" s="325"/>
      <c r="BH315" s="325"/>
      <c r="BI315" s="325"/>
      <c r="BJ315" s="325"/>
      <c r="BK315" s="325"/>
      <c r="BL315" s="325"/>
      <c r="BM315" s="325"/>
      <c r="BN315" s="325"/>
      <c r="BO315" s="325"/>
      <c r="BP315" s="325"/>
    </row>
    <row r="316" spans="1:68" s="323" customFormat="1" x14ac:dyDescent="0.25">
      <c r="A316" s="102"/>
      <c r="B316" s="102"/>
      <c r="C316" s="102"/>
      <c r="D316" s="102"/>
      <c r="E316" s="102"/>
      <c r="F316" s="102"/>
      <c r="P316" s="324"/>
      <c r="Q316" s="324"/>
      <c r="X316" s="324"/>
      <c r="Y316" s="324"/>
      <c r="AL316" s="324"/>
      <c r="AM316" s="324"/>
      <c r="AN316" s="324"/>
      <c r="AO316" s="324"/>
      <c r="AP316" s="324"/>
      <c r="AQ316" s="324"/>
      <c r="AR316" s="324"/>
      <c r="AS316" s="324"/>
      <c r="AT316" s="324"/>
      <c r="AU316" s="324"/>
      <c r="AV316" s="324"/>
      <c r="AW316" s="324"/>
      <c r="BE316" s="325"/>
      <c r="BF316" s="325"/>
      <c r="BG316" s="325"/>
      <c r="BH316" s="325"/>
      <c r="BI316" s="325"/>
      <c r="BJ316" s="325"/>
      <c r="BK316" s="325"/>
      <c r="BL316" s="325"/>
      <c r="BM316" s="325"/>
      <c r="BN316" s="325"/>
      <c r="BO316" s="325"/>
      <c r="BP316" s="325"/>
    </row>
    <row r="317" spans="1:68" s="323" customFormat="1" x14ac:dyDescent="0.25">
      <c r="A317" s="102"/>
      <c r="B317" s="102"/>
      <c r="C317" s="102"/>
      <c r="D317" s="102"/>
      <c r="E317" s="102"/>
      <c r="F317" s="102"/>
      <c r="P317" s="324"/>
      <c r="Q317" s="324"/>
      <c r="X317" s="324"/>
      <c r="Y317" s="324"/>
      <c r="AL317" s="324"/>
      <c r="AM317" s="324"/>
      <c r="AN317" s="324"/>
      <c r="AO317" s="324"/>
      <c r="AP317" s="324"/>
      <c r="AQ317" s="324"/>
      <c r="AR317" s="324"/>
      <c r="AS317" s="324"/>
      <c r="AT317" s="324"/>
      <c r="AU317" s="324"/>
      <c r="AV317" s="324"/>
      <c r="AW317" s="324"/>
      <c r="BE317" s="325"/>
      <c r="BF317" s="325"/>
      <c r="BG317" s="325"/>
      <c r="BH317" s="325"/>
      <c r="BI317" s="325"/>
      <c r="BJ317" s="325"/>
      <c r="BK317" s="325"/>
      <c r="BL317" s="325"/>
      <c r="BM317" s="325"/>
      <c r="BN317" s="325"/>
      <c r="BO317" s="325"/>
      <c r="BP317" s="325"/>
    </row>
    <row r="318" spans="1:68" s="323" customFormat="1" x14ac:dyDescent="0.25">
      <c r="A318" s="102"/>
      <c r="B318" s="102"/>
      <c r="C318" s="102"/>
      <c r="D318" s="102"/>
      <c r="E318" s="102"/>
      <c r="F318" s="102"/>
      <c r="P318" s="324"/>
      <c r="Q318" s="324"/>
      <c r="X318" s="324"/>
      <c r="Y318" s="324"/>
      <c r="AL318" s="324"/>
      <c r="AM318" s="324"/>
      <c r="AN318" s="324"/>
      <c r="AO318" s="324"/>
      <c r="AP318" s="324"/>
      <c r="AQ318" s="324"/>
      <c r="AR318" s="324"/>
      <c r="AS318" s="324"/>
      <c r="AT318" s="324"/>
      <c r="AU318" s="324"/>
      <c r="AV318" s="324"/>
      <c r="AW318" s="324"/>
      <c r="BE318" s="325"/>
      <c r="BF318" s="325"/>
      <c r="BG318" s="325"/>
      <c r="BH318" s="325"/>
      <c r="BI318" s="325"/>
      <c r="BJ318" s="325"/>
      <c r="BK318" s="325"/>
      <c r="BL318" s="325"/>
      <c r="BM318" s="325"/>
      <c r="BN318" s="325"/>
      <c r="BO318" s="325"/>
      <c r="BP318" s="325"/>
    </row>
    <row r="319" spans="1:68" s="323" customFormat="1" x14ac:dyDescent="0.25">
      <c r="A319" s="102"/>
      <c r="B319" s="102"/>
      <c r="C319" s="102"/>
      <c r="D319" s="102"/>
      <c r="E319" s="102"/>
      <c r="F319" s="102"/>
      <c r="P319" s="324"/>
      <c r="Q319" s="324"/>
      <c r="X319" s="324"/>
      <c r="Y319" s="324"/>
      <c r="AL319" s="324"/>
      <c r="AM319" s="324"/>
      <c r="AN319" s="324"/>
      <c r="AO319" s="324"/>
      <c r="AP319" s="324"/>
      <c r="AQ319" s="324"/>
      <c r="AR319" s="324"/>
      <c r="AS319" s="324"/>
      <c r="AT319" s="324"/>
      <c r="AU319" s="324"/>
      <c r="AV319" s="324"/>
      <c r="AW319" s="324"/>
      <c r="BE319" s="325"/>
      <c r="BF319" s="325"/>
      <c r="BG319" s="325"/>
      <c r="BH319" s="325"/>
      <c r="BI319" s="325"/>
      <c r="BJ319" s="325"/>
      <c r="BK319" s="325"/>
      <c r="BL319" s="325"/>
      <c r="BM319" s="325"/>
      <c r="BN319" s="325"/>
      <c r="BO319" s="325"/>
      <c r="BP319" s="325"/>
    </row>
    <row r="320" spans="1:68" s="323" customFormat="1" x14ac:dyDescent="0.25">
      <c r="A320" s="102"/>
      <c r="B320" s="102"/>
      <c r="C320" s="102"/>
      <c r="D320" s="102"/>
      <c r="E320" s="102"/>
      <c r="F320" s="102"/>
      <c r="P320" s="324"/>
      <c r="Q320" s="324"/>
      <c r="X320" s="324"/>
      <c r="Y320" s="324"/>
      <c r="AL320" s="324"/>
      <c r="AM320" s="324"/>
      <c r="AN320" s="324"/>
      <c r="AO320" s="324"/>
      <c r="AP320" s="324"/>
      <c r="AQ320" s="324"/>
      <c r="AR320" s="324"/>
      <c r="AS320" s="324"/>
      <c r="AT320" s="324"/>
      <c r="AU320" s="324"/>
      <c r="AV320" s="324"/>
      <c r="AW320" s="324"/>
      <c r="BE320" s="325"/>
      <c r="BF320" s="325"/>
      <c r="BG320" s="325"/>
      <c r="BH320" s="325"/>
      <c r="BI320" s="325"/>
      <c r="BJ320" s="325"/>
      <c r="BK320" s="325"/>
      <c r="BL320" s="325"/>
      <c r="BM320" s="325"/>
      <c r="BN320" s="325"/>
      <c r="BO320" s="325"/>
      <c r="BP320" s="325"/>
    </row>
    <row r="321" spans="1:68" s="323" customFormat="1" x14ac:dyDescent="0.25">
      <c r="A321" s="102"/>
      <c r="B321" s="102"/>
      <c r="C321" s="102"/>
      <c r="D321" s="102"/>
      <c r="E321" s="102"/>
      <c r="F321" s="102"/>
      <c r="P321" s="324"/>
      <c r="Q321" s="324"/>
      <c r="X321" s="324"/>
      <c r="Y321" s="324"/>
      <c r="AL321" s="324"/>
      <c r="AM321" s="324"/>
      <c r="AN321" s="324"/>
      <c r="AO321" s="324"/>
      <c r="AP321" s="324"/>
      <c r="AQ321" s="324"/>
      <c r="AR321" s="324"/>
      <c r="AS321" s="324"/>
      <c r="AT321" s="324"/>
      <c r="AU321" s="324"/>
      <c r="AV321" s="324"/>
      <c r="AW321" s="324"/>
      <c r="BE321" s="325"/>
      <c r="BF321" s="325"/>
      <c r="BG321" s="325"/>
      <c r="BH321" s="325"/>
      <c r="BI321" s="325"/>
      <c r="BJ321" s="325"/>
      <c r="BK321" s="325"/>
      <c r="BL321" s="325"/>
      <c r="BM321" s="325"/>
      <c r="BN321" s="325"/>
      <c r="BO321" s="325"/>
      <c r="BP321" s="325"/>
    </row>
    <row r="322" spans="1:68" s="323" customFormat="1" x14ac:dyDescent="0.25">
      <c r="A322" s="102"/>
      <c r="B322" s="102"/>
      <c r="C322" s="102"/>
      <c r="D322" s="102"/>
      <c r="E322" s="102"/>
      <c r="F322" s="102"/>
      <c r="P322" s="324"/>
      <c r="Q322" s="324"/>
      <c r="X322" s="324"/>
      <c r="Y322" s="324"/>
      <c r="AL322" s="324"/>
      <c r="AM322" s="324"/>
      <c r="AN322" s="324"/>
      <c r="AO322" s="324"/>
      <c r="AP322" s="324"/>
      <c r="AQ322" s="324"/>
      <c r="AR322" s="324"/>
      <c r="AS322" s="324"/>
      <c r="AT322" s="324"/>
      <c r="AU322" s="324"/>
      <c r="AV322" s="324"/>
      <c r="AW322" s="324"/>
      <c r="BE322" s="325"/>
      <c r="BF322" s="325"/>
      <c r="BG322" s="325"/>
      <c r="BH322" s="325"/>
      <c r="BI322" s="325"/>
      <c r="BJ322" s="325"/>
      <c r="BK322" s="325"/>
      <c r="BL322" s="325"/>
      <c r="BM322" s="325"/>
      <c r="BN322" s="325"/>
      <c r="BO322" s="325"/>
      <c r="BP322" s="325"/>
    </row>
    <row r="323" spans="1:68" s="323" customFormat="1" x14ac:dyDescent="0.25">
      <c r="A323" s="102"/>
      <c r="B323" s="102"/>
      <c r="C323" s="102"/>
      <c r="D323" s="102"/>
      <c r="E323" s="102"/>
      <c r="F323" s="102"/>
      <c r="P323" s="324"/>
      <c r="Q323" s="324"/>
      <c r="X323" s="324"/>
      <c r="Y323" s="324"/>
      <c r="AL323" s="324"/>
      <c r="AM323" s="324"/>
      <c r="AN323" s="324"/>
      <c r="AO323" s="324"/>
      <c r="AP323" s="324"/>
      <c r="AQ323" s="324"/>
      <c r="AR323" s="324"/>
      <c r="AS323" s="324"/>
      <c r="AT323" s="324"/>
      <c r="AU323" s="324"/>
      <c r="AV323" s="324"/>
      <c r="AW323" s="324"/>
      <c r="BE323" s="325"/>
      <c r="BF323" s="325"/>
      <c r="BG323" s="325"/>
      <c r="BH323" s="325"/>
      <c r="BI323" s="325"/>
      <c r="BJ323" s="325"/>
      <c r="BK323" s="325"/>
      <c r="BL323" s="325"/>
      <c r="BM323" s="325"/>
      <c r="BN323" s="325"/>
      <c r="BO323" s="325"/>
      <c r="BP323" s="325"/>
    </row>
    <row r="324" spans="1:68" s="323" customFormat="1" x14ac:dyDescent="0.25">
      <c r="A324" s="102"/>
      <c r="B324" s="102"/>
      <c r="C324" s="102"/>
      <c r="D324" s="102"/>
      <c r="E324" s="102"/>
      <c r="F324" s="102"/>
      <c r="P324" s="324"/>
      <c r="Q324" s="324"/>
      <c r="X324" s="324"/>
      <c r="Y324" s="324"/>
      <c r="AL324" s="324"/>
      <c r="AM324" s="324"/>
      <c r="AN324" s="324"/>
      <c r="AO324" s="324"/>
      <c r="AP324" s="324"/>
      <c r="AQ324" s="324"/>
      <c r="AR324" s="324"/>
      <c r="AS324" s="324"/>
      <c r="AT324" s="324"/>
      <c r="AU324" s="324"/>
      <c r="AV324" s="324"/>
      <c r="AW324" s="324"/>
      <c r="BE324" s="325"/>
      <c r="BF324" s="325"/>
      <c r="BG324" s="325"/>
      <c r="BH324" s="325"/>
      <c r="BI324" s="325"/>
      <c r="BJ324" s="325"/>
      <c r="BK324" s="325"/>
      <c r="BL324" s="325"/>
      <c r="BM324" s="325"/>
      <c r="BN324" s="325"/>
      <c r="BO324" s="325"/>
      <c r="BP324" s="325"/>
    </row>
    <row r="325" spans="1:68" s="323" customFormat="1" x14ac:dyDescent="0.25">
      <c r="A325" s="102"/>
      <c r="B325" s="102"/>
      <c r="C325" s="102"/>
      <c r="D325" s="102"/>
      <c r="E325" s="102"/>
      <c r="F325" s="102"/>
      <c r="P325" s="324"/>
      <c r="Q325" s="324"/>
      <c r="X325" s="324"/>
      <c r="Y325" s="324"/>
      <c r="AL325" s="324"/>
      <c r="AM325" s="324"/>
      <c r="AN325" s="324"/>
      <c r="AO325" s="324"/>
      <c r="AP325" s="324"/>
      <c r="AQ325" s="324"/>
      <c r="AR325" s="324"/>
      <c r="AS325" s="324"/>
      <c r="AT325" s="324"/>
      <c r="AU325" s="324"/>
      <c r="AV325" s="324"/>
      <c r="AW325" s="324"/>
      <c r="BE325" s="325"/>
      <c r="BF325" s="325"/>
      <c r="BG325" s="325"/>
      <c r="BH325" s="325"/>
      <c r="BI325" s="325"/>
      <c r="BJ325" s="325"/>
      <c r="BK325" s="325"/>
      <c r="BL325" s="325"/>
      <c r="BM325" s="325"/>
      <c r="BN325" s="325"/>
      <c r="BO325" s="325"/>
      <c r="BP325" s="325"/>
    </row>
    <row r="326" spans="1:68" s="323" customFormat="1" x14ac:dyDescent="0.25">
      <c r="A326" s="102"/>
      <c r="B326" s="102"/>
      <c r="C326" s="102"/>
      <c r="D326" s="102"/>
      <c r="E326" s="102"/>
      <c r="F326" s="102"/>
      <c r="P326" s="324"/>
      <c r="Q326" s="324"/>
      <c r="X326" s="324"/>
      <c r="Y326" s="324"/>
      <c r="AL326" s="324"/>
      <c r="AM326" s="324"/>
      <c r="AN326" s="324"/>
      <c r="AO326" s="324"/>
      <c r="AP326" s="324"/>
      <c r="AQ326" s="324"/>
      <c r="AR326" s="324"/>
      <c r="AS326" s="324"/>
      <c r="AT326" s="324"/>
      <c r="AU326" s="324"/>
      <c r="AV326" s="324"/>
      <c r="AW326" s="324"/>
      <c r="BE326" s="325"/>
      <c r="BF326" s="325"/>
      <c r="BG326" s="325"/>
      <c r="BH326" s="325"/>
      <c r="BI326" s="325"/>
      <c r="BJ326" s="325"/>
      <c r="BK326" s="325"/>
      <c r="BL326" s="325"/>
      <c r="BM326" s="325"/>
      <c r="BN326" s="325"/>
      <c r="BO326" s="325"/>
      <c r="BP326" s="325"/>
    </row>
    <row r="327" spans="1:68" s="323" customFormat="1" x14ac:dyDescent="0.25">
      <c r="A327" s="102"/>
      <c r="B327" s="102"/>
      <c r="C327" s="102"/>
      <c r="D327" s="102"/>
      <c r="E327" s="102"/>
      <c r="F327" s="102"/>
      <c r="P327" s="324"/>
      <c r="Q327" s="324"/>
      <c r="X327" s="324"/>
      <c r="Y327" s="324"/>
      <c r="AL327" s="324"/>
      <c r="AM327" s="324"/>
      <c r="AN327" s="324"/>
      <c r="AO327" s="324"/>
      <c r="AP327" s="324"/>
      <c r="AQ327" s="324"/>
      <c r="AR327" s="324"/>
      <c r="AS327" s="324"/>
      <c r="AT327" s="324"/>
      <c r="AU327" s="324"/>
      <c r="AV327" s="324"/>
      <c r="AW327" s="324"/>
      <c r="BE327" s="325"/>
      <c r="BF327" s="325"/>
      <c r="BG327" s="325"/>
      <c r="BH327" s="325"/>
      <c r="BI327" s="325"/>
      <c r="BJ327" s="325"/>
      <c r="BK327" s="325"/>
      <c r="BL327" s="325"/>
      <c r="BM327" s="325"/>
      <c r="BN327" s="325"/>
      <c r="BO327" s="325"/>
      <c r="BP327" s="325"/>
    </row>
    <row r="328" spans="1:68" s="323" customFormat="1" x14ac:dyDescent="0.25">
      <c r="A328" s="102"/>
      <c r="B328" s="102"/>
      <c r="C328" s="102"/>
      <c r="D328" s="102"/>
      <c r="E328" s="102"/>
      <c r="F328" s="102"/>
      <c r="P328" s="324"/>
      <c r="Q328" s="324"/>
      <c r="X328" s="324"/>
      <c r="Y328" s="324"/>
      <c r="AL328" s="324"/>
      <c r="AM328" s="324"/>
      <c r="AN328" s="324"/>
      <c r="AO328" s="324"/>
      <c r="AP328" s="324"/>
      <c r="AQ328" s="324"/>
      <c r="AR328" s="324"/>
      <c r="AS328" s="324"/>
      <c r="AT328" s="324"/>
      <c r="AU328" s="324"/>
      <c r="AV328" s="324"/>
      <c r="AW328" s="324"/>
      <c r="BE328" s="325"/>
      <c r="BF328" s="325"/>
      <c r="BG328" s="325"/>
      <c r="BH328" s="325"/>
      <c r="BI328" s="325"/>
      <c r="BJ328" s="325"/>
      <c r="BK328" s="325"/>
      <c r="BL328" s="325"/>
      <c r="BM328" s="325"/>
      <c r="BN328" s="325"/>
      <c r="BO328" s="325"/>
      <c r="BP328" s="325"/>
    </row>
    <row r="329" spans="1:68" s="323" customFormat="1" x14ac:dyDescent="0.25">
      <c r="A329" s="102"/>
      <c r="B329" s="102"/>
      <c r="C329" s="102"/>
      <c r="D329" s="102"/>
      <c r="E329" s="102"/>
      <c r="F329" s="102"/>
      <c r="P329" s="324"/>
      <c r="Q329" s="324"/>
      <c r="X329" s="324"/>
      <c r="Y329" s="324"/>
      <c r="AL329" s="324"/>
      <c r="AM329" s="324"/>
      <c r="AN329" s="324"/>
      <c r="AO329" s="324"/>
      <c r="AP329" s="324"/>
      <c r="AQ329" s="324"/>
      <c r="AR329" s="324"/>
      <c r="AS329" s="324"/>
      <c r="AT329" s="324"/>
      <c r="AU329" s="324"/>
      <c r="AV329" s="324"/>
      <c r="AW329" s="324"/>
      <c r="BE329" s="325"/>
      <c r="BF329" s="325"/>
      <c r="BG329" s="325"/>
      <c r="BH329" s="325"/>
      <c r="BI329" s="325"/>
      <c r="BJ329" s="325"/>
      <c r="BK329" s="325"/>
      <c r="BL329" s="325"/>
      <c r="BM329" s="325"/>
      <c r="BN329" s="325"/>
      <c r="BO329" s="325"/>
      <c r="BP329" s="325"/>
    </row>
    <row r="330" spans="1:68" s="323" customFormat="1" x14ac:dyDescent="0.25">
      <c r="A330" s="102"/>
      <c r="B330" s="102"/>
      <c r="C330" s="102"/>
      <c r="D330" s="102"/>
      <c r="E330" s="102"/>
      <c r="F330" s="102"/>
      <c r="P330" s="324"/>
      <c r="Q330" s="324"/>
      <c r="X330" s="324"/>
      <c r="Y330" s="324"/>
      <c r="AL330" s="324"/>
      <c r="AM330" s="324"/>
      <c r="AN330" s="324"/>
      <c r="AO330" s="324"/>
      <c r="AP330" s="324"/>
      <c r="AQ330" s="324"/>
      <c r="AR330" s="324"/>
      <c r="AS330" s="324"/>
      <c r="AT330" s="324"/>
      <c r="AU330" s="324"/>
      <c r="AV330" s="324"/>
      <c r="AW330" s="324"/>
      <c r="BE330" s="325"/>
      <c r="BF330" s="325"/>
      <c r="BG330" s="325"/>
      <c r="BH330" s="325"/>
      <c r="BI330" s="325"/>
      <c r="BJ330" s="325"/>
      <c r="BK330" s="325"/>
      <c r="BL330" s="325"/>
      <c r="BM330" s="325"/>
      <c r="BN330" s="325"/>
      <c r="BO330" s="325"/>
      <c r="BP330" s="325"/>
    </row>
    <row r="331" spans="1:68" s="323" customFormat="1" x14ac:dyDescent="0.25">
      <c r="A331" s="102"/>
      <c r="B331" s="102"/>
      <c r="C331" s="102"/>
      <c r="D331" s="102"/>
      <c r="E331" s="102"/>
      <c r="F331" s="102"/>
      <c r="P331" s="324"/>
      <c r="Q331" s="324"/>
      <c r="X331" s="324"/>
      <c r="Y331" s="324"/>
      <c r="AL331" s="324"/>
      <c r="AM331" s="324"/>
      <c r="AN331" s="324"/>
      <c r="AO331" s="324"/>
      <c r="AP331" s="324"/>
      <c r="AQ331" s="324"/>
      <c r="AR331" s="324"/>
      <c r="AS331" s="324"/>
      <c r="AT331" s="324"/>
      <c r="AU331" s="324"/>
      <c r="AV331" s="324"/>
      <c r="AW331" s="324"/>
      <c r="BE331" s="325"/>
      <c r="BF331" s="325"/>
      <c r="BG331" s="325"/>
      <c r="BH331" s="325"/>
      <c r="BI331" s="325"/>
      <c r="BJ331" s="325"/>
      <c r="BK331" s="325"/>
      <c r="BL331" s="325"/>
      <c r="BM331" s="325"/>
      <c r="BN331" s="325"/>
      <c r="BO331" s="325"/>
      <c r="BP331" s="325"/>
    </row>
    <row r="332" spans="1:68" s="323" customFormat="1" x14ac:dyDescent="0.25">
      <c r="A332" s="102"/>
      <c r="B332" s="102"/>
      <c r="C332" s="102"/>
      <c r="D332" s="102"/>
      <c r="E332" s="102"/>
      <c r="F332" s="102"/>
      <c r="P332" s="324"/>
      <c r="Q332" s="324"/>
      <c r="X332" s="324"/>
      <c r="Y332" s="324"/>
      <c r="AL332" s="324"/>
      <c r="AM332" s="324"/>
      <c r="AN332" s="324"/>
      <c r="AO332" s="324"/>
      <c r="AP332" s="324"/>
      <c r="AQ332" s="324"/>
      <c r="AR332" s="324"/>
      <c r="AS332" s="324"/>
      <c r="AT332" s="324"/>
      <c r="AU332" s="324"/>
      <c r="AV332" s="324"/>
      <c r="AW332" s="324"/>
      <c r="BE332" s="325"/>
      <c r="BF332" s="325"/>
      <c r="BG332" s="325"/>
      <c r="BH332" s="325"/>
      <c r="BI332" s="325"/>
      <c r="BJ332" s="325"/>
      <c r="BK332" s="325"/>
      <c r="BL332" s="325"/>
      <c r="BM332" s="325"/>
      <c r="BN332" s="325"/>
      <c r="BO332" s="325"/>
      <c r="BP332" s="325"/>
    </row>
    <row r="333" spans="1:68" s="323" customFormat="1" x14ac:dyDescent="0.25">
      <c r="A333" s="102"/>
      <c r="B333" s="102"/>
      <c r="C333" s="102"/>
      <c r="D333" s="102"/>
      <c r="E333" s="102"/>
      <c r="F333" s="102"/>
      <c r="P333" s="324"/>
      <c r="Q333" s="324"/>
      <c r="X333" s="324"/>
      <c r="Y333" s="324"/>
      <c r="AL333" s="324"/>
      <c r="AM333" s="324"/>
      <c r="AN333" s="324"/>
      <c r="AO333" s="324"/>
      <c r="AP333" s="324"/>
      <c r="AQ333" s="324"/>
      <c r="AR333" s="324"/>
      <c r="AS333" s="324"/>
      <c r="AT333" s="324"/>
      <c r="AU333" s="324"/>
      <c r="AV333" s="324"/>
      <c r="AW333" s="324"/>
      <c r="BE333" s="325"/>
      <c r="BF333" s="325"/>
      <c r="BG333" s="325"/>
      <c r="BH333" s="325"/>
      <c r="BI333" s="325"/>
      <c r="BJ333" s="325"/>
      <c r="BK333" s="325"/>
      <c r="BL333" s="325"/>
      <c r="BM333" s="325"/>
      <c r="BN333" s="325"/>
      <c r="BO333" s="325"/>
      <c r="BP333" s="325"/>
    </row>
    <row r="334" spans="1:68" s="323" customFormat="1" x14ac:dyDescent="0.25">
      <c r="A334" s="102"/>
      <c r="B334" s="102"/>
      <c r="C334" s="102"/>
      <c r="D334" s="102"/>
      <c r="E334" s="102"/>
      <c r="F334" s="102"/>
      <c r="P334" s="324"/>
      <c r="Q334" s="324"/>
      <c r="X334" s="324"/>
      <c r="Y334" s="324"/>
      <c r="AL334" s="324"/>
      <c r="AM334" s="324"/>
      <c r="AN334" s="324"/>
      <c r="AO334" s="324"/>
      <c r="AP334" s="324"/>
      <c r="AQ334" s="324"/>
      <c r="AR334" s="324"/>
      <c r="AS334" s="324"/>
      <c r="AT334" s="324"/>
      <c r="AU334" s="324"/>
      <c r="AV334" s="324"/>
      <c r="AW334" s="324"/>
      <c r="BE334" s="325"/>
      <c r="BF334" s="325"/>
      <c r="BG334" s="325"/>
      <c r="BH334" s="325"/>
      <c r="BI334" s="325"/>
      <c r="BJ334" s="325"/>
      <c r="BK334" s="325"/>
      <c r="BL334" s="325"/>
      <c r="BM334" s="325"/>
      <c r="BN334" s="325"/>
      <c r="BO334" s="325"/>
      <c r="BP334" s="325"/>
    </row>
    <row r="335" spans="1:68" s="323" customFormat="1" x14ac:dyDescent="0.25">
      <c r="A335" s="102"/>
      <c r="B335" s="102"/>
      <c r="C335" s="102"/>
      <c r="D335" s="102"/>
      <c r="E335" s="102"/>
      <c r="F335" s="102"/>
      <c r="P335" s="324"/>
      <c r="Q335" s="324"/>
      <c r="X335" s="324"/>
      <c r="Y335" s="324"/>
      <c r="AL335" s="324"/>
      <c r="AM335" s="324"/>
      <c r="AN335" s="324"/>
      <c r="AO335" s="324"/>
      <c r="AP335" s="324"/>
      <c r="AQ335" s="324"/>
      <c r="AR335" s="324"/>
      <c r="AS335" s="324"/>
      <c r="AT335" s="324"/>
      <c r="AU335" s="324"/>
      <c r="AV335" s="324"/>
      <c r="AW335" s="324"/>
      <c r="BE335" s="325"/>
      <c r="BF335" s="325"/>
      <c r="BG335" s="325"/>
      <c r="BH335" s="325"/>
      <c r="BI335" s="325"/>
      <c r="BJ335" s="325"/>
      <c r="BK335" s="325"/>
      <c r="BL335" s="325"/>
      <c r="BM335" s="325"/>
      <c r="BN335" s="325"/>
      <c r="BO335" s="325"/>
      <c r="BP335" s="325"/>
    </row>
    <row r="336" spans="1:68" s="323" customFormat="1" x14ac:dyDescent="0.25">
      <c r="A336" s="102"/>
      <c r="B336" s="102"/>
      <c r="C336" s="102"/>
      <c r="D336" s="102"/>
      <c r="E336" s="102"/>
      <c r="F336" s="102"/>
      <c r="P336" s="324"/>
      <c r="Q336" s="324"/>
      <c r="X336" s="324"/>
      <c r="Y336" s="324"/>
      <c r="AL336" s="324"/>
      <c r="AM336" s="324"/>
      <c r="AN336" s="324"/>
      <c r="AO336" s="324"/>
      <c r="AP336" s="324"/>
      <c r="AQ336" s="324"/>
      <c r="AR336" s="324"/>
      <c r="AS336" s="324"/>
      <c r="AT336" s="324"/>
      <c r="AU336" s="324"/>
      <c r="AV336" s="324"/>
      <c r="AW336" s="324"/>
      <c r="BE336" s="325"/>
      <c r="BF336" s="325"/>
      <c r="BG336" s="325"/>
      <c r="BH336" s="325"/>
      <c r="BI336" s="325"/>
      <c r="BJ336" s="325"/>
      <c r="BK336" s="325"/>
      <c r="BL336" s="325"/>
      <c r="BM336" s="325"/>
      <c r="BN336" s="325"/>
      <c r="BO336" s="325"/>
      <c r="BP336" s="325"/>
    </row>
    <row r="337" spans="1:68" s="323" customFormat="1" x14ac:dyDescent="0.25">
      <c r="A337" s="102"/>
      <c r="B337" s="102"/>
      <c r="C337" s="102"/>
      <c r="D337" s="102"/>
      <c r="E337" s="102"/>
      <c r="F337" s="102"/>
      <c r="P337" s="324"/>
      <c r="Q337" s="324"/>
      <c r="X337" s="324"/>
      <c r="Y337" s="324"/>
      <c r="AL337" s="324"/>
      <c r="AM337" s="324"/>
      <c r="AN337" s="324"/>
      <c r="AO337" s="324"/>
      <c r="AP337" s="324"/>
      <c r="AQ337" s="324"/>
      <c r="AR337" s="324"/>
      <c r="AS337" s="324"/>
      <c r="AT337" s="324"/>
      <c r="AU337" s="324"/>
      <c r="AV337" s="324"/>
      <c r="AW337" s="324"/>
      <c r="BE337" s="325"/>
      <c r="BF337" s="325"/>
      <c r="BG337" s="325"/>
      <c r="BH337" s="325"/>
      <c r="BI337" s="325"/>
      <c r="BJ337" s="325"/>
      <c r="BK337" s="325"/>
      <c r="BL337" s="325"/>
      <c r="BM337" s="325"/>
      <c r="BN337" s="325"/>
      <c r="BO337" s="325"/>
      <c r="BP337" s="325"/>
    </row>
    <row r="338" spans="1:68" s="323" customFormat="1" x14ac:dyDescent="0.25">
      <c r="A338" s="102"/>
      <c r="B338" s="102"/>
      <c r="C338" s="102"/>
      <c r="D338" s="102"/>
      <c r="E338" s="102"/>
      <c r="F338" s="102"/>
      <c r="P338" s="324"/>
      <c r="Q338" s="324"/>
      <c r="X338" s="324"/>
      <c r="Y338" s="324"/>
      <c r="AL338" s="324"/>
      <c r="AM338" s="324"/>
      <c r="AN338" s="324"/>
      <c r="AO338" s="324"/>
      <c r="AP338" s="324"/>
      <c r="AQ338" s="324"/>
      <c r="AR338" s="324"/>
      <c r="AS338" s="324"/>
      <c r="AT338" s="324"/>
      <c r="AU338" s="324"/>
      <c r="AV338" s="324"/>
      <c r="AW338" s="324"/>
      <c r="BE338" s="325"/>
      <c r="BF338" s="325"/>
      <c r="BG338" s="325"/>
      <c r="BH338" s="325"/>
      <c r="BI338" s="325"/>
      <c r="BJ338" s="325"/>
      <c r="BK338" s="325"/>
      <c r="BL338" s="325"/>
      <c r="BM338" s="325"/>
      <c r="BN338" s="325"/>
      <c r="BO338" s="325"/>
      <c r="BP338" s="325"/>
    </row>
    <row r="339" spans="1:68" s="323" customFormat="1" x14ac:dyDescent="0.25">
      <c r="A339" s="102"/>
      <c r="B339" s="102"/>
      <c r="C339" s="102"/>
      <c r="D339" s="102"/>
      <c r="E339" s="102"/>
      <c r="F339" s="102"/>
      <c r="P339" s="324"/>
      <c r="Q339" s="324"/>
      <c r="X339" s="324"/>
      <c r="Y339" s="324"/>
      <c r="AL339" s="324"/>
      <c r="AM339" s="324"/>
      <c r="AN339" s="324"/>
      <c r="AO339" s="324"/>
      <c r="AP339" s="324"/>
      <c r="AQ339" s="324"/>
      <c r="AR339" s="324"/>
      <c r="AS339" s="324"/>
      <c r="AT339" s="324"/>
      <c r="AU339" s="324"/>
      <c r="AV339" s="324"/>
      <c r="AW339" s="324"/>
      <c r="BE339" s="325"/>
      <c r="BF339" s="325"/>
      <c r="BG339" s="325"/>
      <c r="BH339" s="325"/>
      <c r="BI339" s="325"/>
      <c r="BJ339" s="325"/>
      <c r="BK339" s="325"/>
      <c r="BL339" s="325"/>
      <c r="BM339" s="325"/>
      <c r="BN339" s="325"/>
      <c r="BO339" s="325"/>
      <c r="BP339" s="325"/>
    </row>
    <row r="340" spans="1:68" s="323" customFormat="1" x14ac:dyDescent="0.25">
      <c r="A340" s="102"/>
      <c r="B340" s="102"/>
      <c r="C340" s="102"/>
      <c r="D340" s="102"/>
      <c r="E340" s="102"/>
      <c r="F340" s="102"/>
      <c r="P340" s="324"/>
      <c r="Q340" s="324"/>
      <c r="X340" s="324"/>
      <c r="Y340" s="324"/>
      <c r="AL340" s="324"/>
      <c r="AM340" s="324"/>
      <c r="AN340" s="324"/>
      <c r="AO340" s="324"/>
      <c r="AP340" s="324"/>
      <c r="AQ340" s="324"/>
      <c r="AR340" s="324"/>
      <c r="AS340" s="324"/>
      <c r="AT340" s="324"/>
      <c r="AU340" s="324"/>
      <c r="AV340" s="324"/>
      <c r="AW340" s="324"/>
      <c r="BE340" s="325"/>
      <c r="BF340" s="325"/>
      <c r="BG340" s="325"/>
      <c r="BH340" s="325"/>
      <c r="BI340" s="325"/>
      <c r="BJ340" s="325"/>
      <c r="BK340" s="325"/>
      <c r="BL340" s="325"/>
      <c r="BM340" s="325"/>
      <c r="BN340" s="325"/>
      <c r="BO340" s="325"/>
      <c r="BP340" s="325"/>
    </row>
    <row r="341" spans="1:68" s="323" customFormat="1" x14ac:dyDescent="0.25">
      <c r="A341" s="102"/>
      <c r="B341" s="102"/>
      <c r="C341" s="102"/>
      <c r="D341" s="102"/>
      <c r="E341" s="102"/>
      <c r="F341" s="102"/>
      <c r="P341" s="324"/>
      <c r="Q341" s="324"/>
      <c r="X341" s="324"/>
      <c r="Y341" s="324"/>
      <c r="AL341" s="324"/>
      <c r="AM341" s="324"/>
      <c r="AN341" s="324"/>
      <c r="AO341" s="324"/>
      <c r="AP341" s="324"/>
      <c r="AQ341" s="324"/>
      <c r="AR341" s="324"/>
      <c r="AS341" s="324"/>
      <c r="AT341" s="324"/>
      <c r="AU341" s="324"/>
      <c r="AV341" s="324"/>
      <c r="AW341" s="324"/>
      <c r="BE341" s="325"/>
      <c r="BF341" s="325"/>
      <c r="BG341" s="325"/>
      <c r="BH341" s="325"/>
      <c r="BI341" s="325"/>
      <c r="BJ341" s="325"/>
      <c r="BK341" s="325"/>
      <c r="BL341" s="325"/>
      <c r="BM341" s="325"/>
      <c r="BN341" s="325"/>
      <c r="BO341" s="325"/>
      <c r="BP341" s="325"/>
    </row>
    <row r="342" spans="1:68" s="323" customFormat="1" x14ac:dyDescent="0.25">
      <c r="A342" s="102"/>
      <c r="B342" s="102"/>
      <c r="C342" s="102"/>
      <c r="D342" s="102"/>
      <c r="E342" s="102"/>
      <c r="F342" s="102"/>
      <c r="P342" s="324"/>
      <c r="Q342" s="324"/>
      <c r="X342" s="324"/>
      <c r="Y342" s="324"/>
      <c r="AL342" s="324"/>
      <c r="AM342" s="324"/>
      <c r="AN342" s="324"/>
      <c r="AO342" s="324"/>
      <c r="AP342" s="324"/>
      <c r="AQ342" s="324"/>
      <c r="AR342" s="324"/>
      <c r="AS342" s="324"/>
      <c r="AT342" s="324"/>
      <c r="AU342" s="324"/>
      <c r="AV342" s="324"/>
      <c r="AW342" s="324"/>
      <c r="BE342" s="325"/>
      <c r="BF342" s="325"/>
      <c r="BG342" s="325"/>
      <c r="BH342" s="325"/>
      <c r="BI342" s="325"/>
      <c r="BJ342" s="325"/>
      <c r="BK342" s="325"/>
      <c r="BL342" s="325"/>
      <c r="BM342" s="325"/>
      <c r="BN342" s="325"/>
      <c r="BO342" s="325"/>
      <c r="BP342" s="325"/>
    </row>
    <row r="343" spans="1:68" s="323" customFormat="1" x14ac:dyDescent="0.25">
      <c r="A343" s="102"/>
      <c r="B343" s="102"/>
      <c r="C343" s="102"/>
      <c r="D343" s="102"/>
      <c r="E343" s="102"/>
      <c r="F343" s="102"/>
      <c r="P343" s="324"/>
      <c r="Q343" s="324"/>
      <c r="X343" s="324"/>
      <c r="Y343" s="324"/>
      <c r="AL343" s="324"/>
      <c r="AM343" s="324"/>
      <c r="AN343" s="324"/>
      <c r="AO343" s="324"/>
      <c r="AP343" s="324"/>
      <c r="AQ343" s="324"/>
      <c r="AR343" s="324"/>
      <c r="AS343" s="324"/>
      <c r="AT343" s="324"/>
      <c r="AU343" s="324"/>
      <c r="AV343" s="324"/>
      <c r="AW343" s="324"/>
      <c r="BE343" s="325"/>
      <c r="BF343" s="325"/>
      <c r="BG343" s="325"/>
      <c r="BH343" s="325"/>
      <c r="BI343" s="325"/>
      <c r="BJ343" s="325"/>
      <c r="BK343" s="325"/>
      <c r="BL343" s="325"/>
      <c r="BM343" s="325"/>
      <c r="BN343" s="325"/>
      <c r="BO343" s="325"/>
      <c r="BP343" s="325"/>
    </row>
    <row r="344" spans="1:68" s="323" customFormat="1" x14ac:dyDescent="0.25">
      <c r="A344" s="102"/>
      <c r="B344" s="102"/>
      <c r="C344" s="102"/>
      <c r="D344" s="102"/>
      <c r="E344" s="102"/>
      <c r="F344" s="102"/>
      <c r="P344" s="324"/>
      <c r="Q344" s="324"/>
      <c r="X344" s="324"/>
      <c r="Y344" s="324"/>
      <c r="AL344" s="324"/>
      <c r="AM344" s="324"/>
      <c r="AN344" s="324"/>
      <c r="AO344" s="324"/>
      <c r="AP344" s="324"/>
      <c r="AQ344" s="324"/>
      <c r="AR344" s="324"/>
      <c r="AS344" s="324"/>
      <c r="AT344" s="324"/>
      <c r="AU344" s="324"/>
      <c r="AV344" s="324"/>
      <c r="AW344" s="324"/>
      <c r="BE344" s="325"/>
      <c r="BF344" s="325"/>
      <c r="BG344" s="325"/>
      <c r="BH344" s="325"/>
      <c r="BI344" s="325"/>
      <c r="BJ344" s="325"/>
      <c r="BK344" s="325"/>
      <c r="BL344" s="325"/>
      <c r="BM344" s="325"/>
      <c r="BN344" s="325"/>
      <c r="BO344" s="325"/>
      <c r="BP344" s="325"/>
    </row>
    <row r="345" spans="1:68" s="323" customFormat="1" x14ac:dyDescent="0.25">
      <c r="A345" s="102"/>
      <c r="B345" s="102"/>
      <c r="C345" s="102"/>
      <c r="D345" s="102"/>
      <c r="E345" s="102"/>
      <c r="F345" s="102"/>
      <c r="P345" s="324"/>
      <c r="Q345" s="324"/>
      <c r="X345" s="324"/>
      <c r="Y345" s="324"/>
      <c r="AL345" s="324"/>
      <c r="AM345" s="324"/>
      <c r="AN345" s="324"/>
      <c r="AO345" s="324"/>
      <c r="AP345" s="324"/>
      <c r="AQ345" s="324"/>
      <c r="AR345" s="324"/>
      <c r="AS345" s="324"/>
      <c r="AT345" s="324"/>
      <c r="AU345" s="324"/>
      <c r="AV345" s="324"/>
      <c r="AW345" s="324"/>
      <c r="BE345" s="325"/>
      <c r="BF345" s="325"/>
      <c r="BG345" s="325"/>
      <c r="BH345" s="325"/>
      <c r="BI345" s="325"/>
      <c r="BJ345" s="325"/>
      <c r="BK345" s="325"/>
      <c r="BL345" s="325"/>
      <c r="BM345" s="325"/>
      <c r="BN345" s="325"/>
      <c r="BO345" s="325"/>
      <c r="BP345" s="325"/>
    </row>
    <row r="346" spans="1:68" s="323" customFormat="1" x14ac:dyDescent="0.25">
      <c r="A346" s="102"/>
      <c r="B346" s="102"/>
      <c r="C346" s="102"/>
      <c r="D346" s="102"/>
      <c r="E346" s="102"/>
      <c r="F346" s="102"/>
      <c r="P346" s="324"/>
      <c r="Q346" s="324"/>
      <c r="X346" s="324"/>
      <c r="Y346" s="324"/>
      <c r="AL346" s="324"/>
      <c r="AM346" s="324"/>
      <c r="AN346" s="324"/>
      <c r="AO346" s="324"/>
      <c r="AP346" s="324"/>
      <c r="AQ346" s="324"/>
      <c r="AR346" s="324"/>
      <c r="AS346" s="324"/>
      <c r="AT346" s="324"/>
      <c r="AU346" s="324"/>
      <c r="AV346" s="324"/>
      <c r="AW346" s="324"/>
      <c r="BE346" s="325"/>
      <c r="BF346" s="325"/>
      <c r="BG346" s="325"/>
      <c r="BH346" s="325"/>
      <c r="BI346" s="325"/>
      <c r="BJ346" s="325"/>
      <c r="BK346" s="325"/>
      <c r="BL346" s="325"/>
      <c r="BM346" s="325"/>
      <c r="BN346" s="325"/>
      <c r="BO346" s="325"/>
      <c r="BP346" s="325"/>
    </row>
    <row r="347" spans="1:68" s="323" customFormat="1" x14ac:dyDescent="0.25">
      <c r="A347" s="102"/>
      <c r="B347" s="102"/>
      <c r="C347" s="102"/>
      <c r="D347" s="102"/>
      <c r="E347" s="102"/>
      <c r="F347" s="102"/>
      <c r="P347" s="324"/>
      <c r="Q347" s="324"/>
      <c r="X347" s="324"/>
      <c r="Y347" s="324"/>
      <c r="AL347" s="324"/>
      <c r="AM347" s="324"/>
      <c r="AN347" s="324"/>
      <c r="AO347" s="324"/>
      <c r="AP347" s="324"/>
      <c r="AQ347" s="324"/>
      <c r="AR347" s="324"/>
      <c r="AS347" s="324"/>
      <c r="AT347" s="324"/>
      <c r="AU347" s="324"/>
      <c r="AV347" s="324"/>
      <c r="AW347" s="324"/>
      <c r="BE347" s="325"/>
      <c r="BF347" s="325"/>
      <c r="BG347" s="325"/>
      <c r="BH347" s="325"/>
      <c r="BI347" s="325"/>
      <c r="BJ347" s="325"/>
      <c r="BK347" s="325"/>
      <c r="BL347" s="325"/>
      <c r="BM347" s="325"/>
      <c r="BN347" s="325"/>
      <c r="BO347" s="325"/>
      <c r="BP347" s="325"/>
    </row>
    <row r="348" spans="1:68" s="323" customFormat="1" x14ac:dyDescent="0.25">
      <c r="A348" s="102"/>
      <c r="B348" s="102"/>
      <c r="C348" s="102"/>
      <c r="D348" s="102"/>
      <c r="E348" s="102"/>
      <c r="F348" s="102"/>
      <c r="P348" s="324"/>
      <c r="Q348" s="324"/>
      <c r="X348" s="324"/>
      <c r="Y348" s="324"/>
      <c r="AL348" s="324"/>
      <c r="AM348" s="324"/>
      <c r="AN348" s="324"/>
      <c r="AO348" s="324"/>
      <c r="AP348" s="324"/>
      <c r="AQ348" s="324"/>
      <c r="AR348" s="324"/>
      <c r="AS348" s="324"/>
      <c r="AT348" s="324"/>
      <c r="AU348" s="324"/>
      <c r="AV348" s="324"/>
      <c r="AW348" s="324"/>
      <c r="BE348" s="325"/>
      <c r="BF348" s="325"/>
      <c r="BG348" s="325"/>
      <c r="BH348" s="325"/>
      <c r="BI348" s="325"/>
      <c r="BJ348" s="325"/>
      <c r="BK348" s="325"/>
      <c r="BL348" s="325"/>
      <c r="BM348" s="325"/>
      <c r="BN348" s="325"/>
      <c r="BO348" s="325"/>
      <c r="BP348" s="325"/>
    </row>
    <row r="349" spans="1:68" s="323" customFormat="1" x14ac:dyDescent="0.25">
      <c r="A349" s="102"/>
      <c r="B349" s="102"/>
      <c r="C349" s="102"/>
      <c r="D349" s="102"/>
      <c r="E349" s="102"/>
      <c r="F349" s="102"/>
      <c r="P349" s="324"/>
      <c r="Q349" s="324"/>
      <c r="X349" s="324"/>
      <c r="Y349" s="324"/>
      <c r="AL349" s="324"/>
      <c r="AM349" s="324"/>
      <c r="AN349" s="324"/>
      <c r="AO349" s="324"/>
      <c r="AP349" s="324"/>
      <c r="AQ349" s="324"/>
      <c r="AR349" s="324"/>
      <c r="AS349" s="324"/>
      <c r="AT349" s="324"/>
      <c r="AU349" s="324"/>
      <c r="AV349" s="324"/>
      <c r="AW349" s="324"/>
      <c r="BE349" s="325"/>
      <c r="BF349" s="325"/>
      <c r="BG349" s="325"/>
      <c r="BH349" s="325"/>
      <c r="BI349" s="325"/>
      <c r="BJ349" s="325"/>
      <c r="BK349" s="325"/>
      <c r="BL349" s="325"/>
      <c r="BM349" s="325"/>
      <c r="BN349" s="325"/>
      <c r="BO349" s="325"/>
      <c r="BP349" s="325"/>
    </row>
    <row r="350" spans="1:68" s="323" customFormat="1" x14ac:dyDescent="0.25">
      <c r="A350" s="102"/>
      <c r="B350" s="102"/>
      <c r="C350" s="102"/>
      <c r="D350" s="102"/>
      <c r="E350" s="102"/>
      <c r="F350" s="102"/>
      <c r="P350" s="324"/>
      <c r="Q350" s="324"/>
      <c r="X350" s="324"/>
      <c r="Y350" s="324"/>
      <c r="AL350" s="324"/>
      <c r="AM350" s="324"/>
      <c r="AN350" s="324"/>
      <c r="AO350" s="324"/>
      <c r="AP350" s="324"/>
      <c r="AQ350" s="324"/>
      <c r="AR350" s="324"/>
      <c r="AS350" s="324"/>
      <c r="AT350" s="324"/>
      <c r="AU350" s="324"/>
      <c r="AV350" s="324"/>
      <c r="AW350" s="324"/>
      <c r="BE350" s="325"/>
      <c r="BF350" s="325"/>
      <c r="BG350" s="325"/>
      <c r="BH350" s="325"/>
      <c r="BI350" s="325"/>
      <c r="BJ350" s="325"/>
      <c r="BK350" s="325"/>
      <c r="BL350" s="325"/>
      <c r="BM350" s="325"/>
      <c r="BN350" s="325"/>
      <c r="BO350" s="325"/>
      <c r="BP350" s="325"/>
    </row>
    <row r="351" spans="1:68" s="323" customFormat="1" x14ac:dyDescent="0.25">
      <c r="A351" s="102"/>
      <c r="B351" s="102"/>
      <c r="C351" s="102"/>
      <c r="D351" s="102"/>
      <c r="E351" s="102"/>
      <c r="F351" s="102"/>
      <c r="P351" s="324"/>
      <c r="Q351" s="324"/>
      <c r="X351" s="324"/>
      <c r="Y351" s="324"/>
      <c r="AL351" s="324"/>
      <c r="AM351" s="324"/>
      <c r="AN351" s="324"/>
      <c r="AO351" s="324"/>
      <c r="AP351" s="324"/>
      <c r="AQ351" s="324"/>
      <c r="AR351" s="324"/>
      <c r="AS351" s="324"/>
      <c r="AT351" s="324"/>
      <c r="AU351" s="324"/>
      <c r="AV351" s="324"/>
      <c r="AW351" s="324"/>
      <c r="BE351" s="325"/>
      <c r="BF351" s="325"/>
      <c r="BG351" s="325"/>
      <c r="BH351" s="325"/>
      <c r="BI351" s="325"/>
      <c r="BJ351" s="325"/>
      <c r="BK351" s="325"/>
      <c r="BL351" s="325"/>
      <c r="BM351" s="325"/>
      <c r="BN351" s="325"/>
      <c r="BO351" s="325"/>
      <c r="BP351" s="325"/>
    </row>
    <row r="352" spans="1:68" s="323" customFormat="1" x14ac:dyDescent="0.25">
      <c r="A352" s="102"/>
      <c r="B352" s="102"/>
      <c r="C352" s="102"/>
      <c r="D352" s="102"/>
      <c r="E352" s="102"/>
      <c r="F352" s="102"/>
      <c r="P352" s="324"/>
      <c r="Q352" s="324"/>
      <c r="X352" s="324"/>
      <c r="Y352" s="324"/>
      <c r="AL352" s="324"/>
      <c r="AM352" s="324"/>
      <c r="AN352" s="324"/>
      <c r="AO352" s="324"/>
      <c r="AP352" s="324"/>
      <c r="AQ352" s="324"/>
      <c r="AR352" s="324"/>
      <c r="AS352" s="324"/>
      <c r="AT352" s="324"/>
      <c r="AU352" s="324"/>
      <c r="AV352" s="324"/>
      <c r="AW352" s="324"/>
      <c r="BE352" s="325"/>
      <c r="BF352" s="325"/>
      <c r="BG352" s="325"/>
      <c r="BH352" s="325"/>
      <c r="BI352" s="325"/>
      <c r="BJ352" s="325"/>
      <c r="BK352" s="325"/>
      <c r="BL352" s="325"/>
      <c r="BM352" s="325"/>
      <c r="BN352" s="325"/>
      <c r="BO352" s="325"/>
      <c r="BP352" s="325"/>
    </row>
    <row r="353" spans="1:68" s="323" customFormat="1" x14ac:dyDescent="0.25">
      <c r="A353" s="102"/>
      <c r="B353" s="102"/>
      <c r="C353" s="102"/>
      <c r="D353" s="102"/>
      <c r="E353" s="102"/>
      <c r="F353" s="102"/>
      <c r="P353" s="324"/>
      <c r="Q353" s="324"/>
      <c r="X353" s="324"/>
      <c r="Y353" s="324"/>
      <c r="AL353" s="324"/>
      <c r="AM353" s="324"/>
      <c r="AN353" s="324"/>
      <c r="AO353" s="324"/>
      <c r="AP353" s="324"/>
      <c r="AQ353" s="324"/>
      <c r="AR353" s="324"/>
      <c r="AS353" s="324"/>
      <c r="AT353" s="324"/>
      <c r="AU353" s="324"/>
      <c r="AV353" s="324"/>
      <c r="AW353" s="324"/>
      <c r="BE353" s="325"/>
      <c r="BF353" s="325"/>
      <c r="BG353" s="325"/>
      <c r="BH353" s="325"/>
      <c r="BI353" s="325"/>
      <c r="BJ353" s="325"/>
      <c r="BK353" s="325"/>
      <c r="BL353" s="325"/>
      <c r="BM353" s="325"/>
      <c r="BN353" s="325"/>
      <c r="BO353" s="325"/>
      <c r="BP353" s="325"/>
    </row>
    <row r="354" spans="1:68" s="323" customFormat="1" x14ac:dyDescent="0.25">
      <c r="A354" s="102"/>
      <c r="B354" s="102"/>
      <c r="C354" s="102"/>
      <c r="D354" s="102"/>
      <c r="E354" s="102"/>
      <c r="F354" s="102"/>
      <c r="P354" s="324"/>
      <c r="Q354" s="324"/>
      <c r="X354" s="324"/>
      <c r="Y354" s="324"/>
      <c r="AL354" s="324"/>
      <c r="AM354" s="324"/>
      <c r="AN354" s="324"/>
      <c r="AO354" s="324"/>
      <c r="AP354" s="324"/>
      <c r="AQ354" s="324"/>
      <c r="AR354" s="324"/>
      <c r="AS354" s="324"/>
      <c r="AT354" s="324"/>
      <c r="AU354" s="324"/>
      <c r="AV354" s="324"/>
      <c r="AW354" s="324"/>
      <c r="BE354" s="325"/>
      <c r="BF354" s="325"/>
      <c r="BG354" s="325"/>
      <c r="BH354" s="325"/>
      <c r="BI354" s="325"/>
      <c r="BJ354" s="325"/>
      <c r="BK354" s="325"/>
      <c r="BL354" s="325"/>
      <c r="BM354" s="325"/>
      <c r="BN354" s="325"/>
      <c r="BO354" s="325"/>
      <c r="BP354" s="325"/>
    </row>
    <row r="355" spans="1:68" s="323" customFormat="1" x14ac:dyDescent="0.25">
      <c r="A355" s="102"/>
      <c r="B355" s="102"/>
      <c r="C355" s="102"/>
      <c r="D355" s="102"/>
      <c r="E355" s="102"/>
      <c r="F355" s="102"/>
      <c r="P355" s="324"/>
      <c r="Q355" s="324"/>
      <c r="X355" s="324"/>
      <c r="Y355" s="324"/>
      <c r="AL355" s="324"/>
      <c r="AM355" s="324"/>
      <c r="AN355" s="324"/>
      <c r="AO355" s="324"/>
      <c r="AP355" s="324"/>
      <c r="AQ355" s="324"/>
      <c r="AR355" s="324"/>
      <c r="AS355" s="324"/>
      <c r="AT355" s="324"/>
      <c r="AU355" s="324"/>
      <c r="AV355" s="324"/>
      <c r="AW355" s="324"/>
      <c r="BE355" s="325"/>
      <c r="BF355" s="325"/>
      <c r="BG355" s="325"/>
      <c r="BH355" s="325"/>
      <c r="BI355" s="325"/>
      <c r="BJ355" s="325"/>
      <c r="BK355" s="325"/>
      <c r="BL355" s="325"/>
      <c r="BM355" s="325"/>
      <c r="BN355" s="325"/>
      <c r="BO355" s="325"/>
      <c r="BP355" s="325"/>
    </row>
    <row r="356" spans="1:68" s="323" customFormat="1" x14ac:dyDescent="0.25">
      <c r="A356" s="102"/>
      <c r="B356" s="102"/>
      <c r="C356" s="102"/>
      <c r="D356" s="102"/>
      <c r="E356" s="102"/>
      <c r="F356" s="102"/>
      <c r="P356" s="324"/>
      <c r="Q356" s="324"/>
      <c r="X356" s="324"/>
      <c r="Y356" s="324"/>
      <c r="AL356" s="324"/>
      <c r="AM356" s="324"/>
      <c r="AN356" s="324"/>
      <c r="AO356" s="324"/>
      <c r="AP356" s="324"/>
      <c r="AQ356" s="324"/>
      <c r="AR356" s="324"/>
      <c r="AS356" s="324"/>
      <c r="AT356" s="324"/>
      <c r="AU356" s="324"/>
      <c r="AV356" s="324"/>
      <c r="AW356" s="324"/>
      <c r="BE356" s="325"/>
      <c r="BF356" s="325"/>
      <c r="BG356" s="325"/>
      <c r="BH356" s="325"/>
      <c r="BI356" s="325"/>
      <c r="BJ356" s="325"/>
      <c r="BK356" s="325"/>
      <c r="BL356" s="325"/>
      <c r="BM356" s="325"/>
      <c r="BN356" s="325"/>
      <c r="BO356" s="325"/>
      <c r="BP356" s="325"/>
    </row>
    <row r="357" spans="1:68" s="323" customFormat="1" x14ac:dyDescent="0.25">
      <c r="A357" s="102"/>
      <c r="B357" s="102"/>
      <c r="C357" s="102"/>
      <c r="D357" s="102"/>
      <c r="E357" s="102"/>
      <c r="F357" s="102"/>
      <c r="P357" s="324"/>
      <c r="Q357" s="324"/>
      <c r="X357" s="324"/>
      <c r="Y357" s="324"/>
      <c r="AL357" s="324"/>
      <c r="AM357" s="324"/>
      <c r="AN357" s="324"/>
      <c r="AO357" s="324"/>
      <c r="AP357" s="324"/>
      <c r="AQ357" s="324"/>
      <c r="AR357" s="324"/>
      <c r="AS357" s="324"/>
      <c r="AT357" s="324"/>
      <c r="AU357" s="324"/>
      <c r="AV357" s="324"/>
      <c r="AW357" s="324"/>
      <c r="BE357" s="325"/>
      <c r="BF357" s="325"/>
      <c r="BG357" s="325"/>
      <c r="BH357" s="325"/>
      <c r="BI357" s="325"/>
      <c r="BJ357" s="325"/>
      <c r="BK357" s="325"/>
      <c r="BL357" s="325"/>
      <c r="BM357" s="325"/>
      <c r="BN357" s="325"/>
      <c r="BO357" s="325"/>
      <c r="BP357" s="325"/>
    </row>
    <row r="358" spans="1:68" s="323" customFormat="1" x14ac:dyDescent="0.25">
      <c r="A358" s="102"/>
      <c r="B358" s="102"/>
      <c r="C358" s="102"/>
      <c r="D358" s="102"/>
      <c r="E358" s="102"/>
      <c r="F358" s="102"/>
      <c r="P358" s="324"/>
      <c r="Q358" s="324"/>
      <c r="X358" s="324"/>
      <c r="Y358" s="324"/>
      <c r="AL358" s="324"/>
      <c r="AM358" s="324"/>
      <c r="AN358" s="324"/>
      <c r="AO358" s="324"/>
      <c r="AP358" s="324"/>
      <c r="AQ358" s="324"/>
      <c r="AR358" s="324"/>
      <c r="AS358" s="324"/>
      <c r="AT358" s="324"/>
      <c r="AU358" s="324"/>
      <c r="AV358" s="324"/>
      <c r="AW358" s="324"/>
      <c r="BE358" s="325"/>
      <c r="BF358" s="325"/>
      <c r="BG358" s="325"/>
      <c r="BH358" s="325"/>
      <c r="BI358" s="325"/>
      <c r="BJ358" s="325"/>
      <c r="BK358" s="325"/>
      <c r="BL358" s="325"/>
      <c r="BM358" s="325"/>
      <c r="BN358" s="325"/>
      <c r="BO358" s="325"/>
      <c r="BP358" s="325"/>
    </row>
    <row r="359" spans="1:68" s="323" customFormat="1" x14ac:dyDescent="0.25">
      <c r="A359" s="102"/>
      <c r="B359" s="102"/>
      <c r="C359" s="102"/>
      <c r="D359" s="102"/>
      <c r="E359" s="102"/>
      <c r="F359" s="102"/>
      <c r="P359" s="324"/>
      <c r="Q359" s="324"/>
      <c r="X359" s="324"/>
      <c r="Y359" s="324"/>
      <c r="AL359" s="324"/>
      <c r="AM359" s="324"/>
      <c r="AN359" s="324"/>
      <c r="AO359" s="324"/>
      <c r="AP359" s="324"/>
      <c r="AQ359" s="324"/>
      <c r="AR359" s="324"/>
      <c r="AS359" s="324"/>
      <c r="AT359" s="324"/>
      <c r="AU359" s="324"/>
      <c r="AV359" s="324"/>
      <c r="AW359" s="324"/>
      <c r="BE359" s="325"/>
      <c r="BF359" s="325"/>
      <c r="BG359" s="325"/>
      <c r="BH359" s="325"/>
      <c r="BI359" s="325"/>
      <c r="BJ359" s="325"/>
      <c r="BK359" s="325"/>
      <c r="BL359" s="325"/>
      <c r="BM359" s="325"/>
      <c r="BN359" s="325"/>
      <c r="BO359" s="325"/>
      <c r="BP359" s="325"/>
    </row>
    <row r="360" spans="1:68" s="323" customFormat="1" x14ac:dyDescent="0.25">
      <c r="A360" s="102"/>
      <c r="B360" s="102"/>
      <c r="C360" s="102"/>
      <c r="D360" s="102"/>
      <c r="E360" s="102"/>
      <c r="F360" s="102"/>
      <c r="P360" s="324"/>
      <c r="Q360" s="324"/>
      <c r="X360" s="324"/>
      <c r="Y360" s="324"/>
      <c r="AL360" s="324"/>
      <c r="AM360" s="324"/>
      <c r="AN360" s="324"/>
      <c r="AO360" s="324"/>
      <c r="AP360" s="324"/>
      <c r="AQ360" s="324"/>
      <c r="AR360" s="324"/>
      <c r="AS360" s="324"/>
      <c r="AT360" s="324"/>
      <c r="AU360" s="324"/>
      <c r="AV360" s="324"/>
      <c r="AW360" s="324"/>
      <c r="BE360" s="325"/>
      <c r="BF360" s="325"/>
      <c r="BG360" s="325"/>
      <c r="BH360" s="325"/>
      <c r="BI360" s="325"/>
      <c r="BJ360" s="325"/>
      <c r="BK360" s="325"/>
      <c r="BL360" s="325"/>
      <c r="BM360" s="325"/>
      <c r="BN360" s="325"/>
      <c r="BO360" s="325"/>
      <c r="BP360" s="325"/>
    </row>
    <row r="361" spans="1:68" s="323" customFormat="1" x14ac:dyDescent="0.25">
      <c r="A361" s="102"/>
      <c r="B361" s="102"/>
      <c r="C361" s="102"/>
      <c r="D361" s="102"/>
      <c r="E361" s="102"/>
      <c r="F361" s="102"/>
      <c r="P361" s="324"/>
      <c r="Q361" s="324"/>
      <c r="X361" s="324"/>
      <c r="Y361" s="324"/>
      <c r="AL361" s="324"/>
      <c r="AM361" s="324"/>
      <c r="AN361" s="324"/>
      <c r="AO361" s="324"/>
      <c r="AP361" s="324"/>
      <c r="AQ361" s="324"/>
      <c r="AR361" s="324"/>
      <c r="AS361" s="324"/>
      <c r="AT361" s="324"/>
      <c r="AU361" s="324"/>
      <c r="AV361" s="324"/>
      <c r="AW361" s="324"/>
      <c r="BE361" s="325"/>
      <c r="BF361" s="325"/>
      <c r="BG361" s="325"/>
      <c r="BH361" s="325"/>
      <c r="BI361" s="325"/>
      <c r="BJ361" s="325"/>
      <c r="BK361" s="325"/>
      <c r="BL361" s="325"/>
      <c r="BM361" s="325"/>
      <c r="BN361" s="325"/>
      <c r="BO361" s="325"/>
      <c r="BP361" s="325"/>
    </row>
    <row r="362" spans="1:68" s="323" customFormat="1" x14ac:dyDescent="0.25">
      <c r="A362" s="102"/>
      <c r="B362" s="102"/>
      <c r="C362" s="102"/>
      <c r="D362" s="102"/>
      <c r="E362" s="102"/>
      <c r="F362" s="102"/>
      <c r="P362" s="324"/>
      <c r="Q362" s="324"/>
      <c r="X362" s="324"/>
      <c r="Y362" s="324"/>
      <c r="AL362" s="324"/>
      <c r="AM362" s="324"/>
      <c r="AN362" s="324"/>
      <c r="AO362" s="324"/>
      <c r="AP362" s="324"/>
      <c r="AQ362" s="324"/>
      <c r="AR362" s="324"/>
      <c r="AS362" s="324"/>
      <c r="AT362" s="324"/>
      <c r="AU362" s="324"/>
      <c r="AV362" s="324"/>
      <c r="AW362" s="324"/>
      <c r="BE362" s="325"/>
      <c r="BF362" s="325"/>
      <c r="BG362" s="325"/>
      <c r="BH362" s="325"/>
      <c r="BI362" s="325"/>
      <c r="BJ362" s="325"/>
      <c r="BK362" s="325"/>
      <c r="BL362" s="325"/>
      <c r="BM362" s="325"/>
      <c r="BN362" s="325"/>
      <c r="BO362" s="325"/>
      <c r="BP362" s="325"/>
    </row>
    <row r="363" spans="1:68" s="323" customFormat="1" x14ac:dyDescent="0.25">
      <c r="A363" s="102"/>
      <c r="B363" s="102"/>
      <c r="C363" s="102"/>
      <c r="D363" s="102"/>
      <c r="E363" s="102"/>
      <c r="F363" s="102"/>
      <c r="P363" s="324"/>
      <c r="Q363" s="324"/>
      <c r="X363" s="324"/>
      <c r="Y363" s="324"/>
      <c r="AL363" s="324"/>
      <c r="AM363" s="324"/>
      <c r="AN363" s="324"/>
      <c r="AO363" s="324"/>
      <c r="AP363" s="324"/>
      <c r="AQ363" s="324"/>
      <c r="AR363" s="324"/>
      <c r="AS363" s="324"/>
      <c r="AT363" s="324"/>
      <c r="AU363" s="324"/>
      <c r="AV363" s="324"/>
      <c r="AW363" s="324"/>
      <c r="BE363" s="325"/>
      <c r="BF363" s="325"/>
      <c r="BG363" s="325"/>
      <c r="BH363" s="325"/>
      <c r="BI363" s="325"/>
      <c r="BJ363" s="325"/>
      <c r="BK363" s="325"/>
      <c r="BL363" s="325"/>
      <c r="BM363" s="325"/>
      <c r="BN363" s="325"/>
      <c r="BO363" s="325"/>
      <c r="BP363" s="325"/>
    </row>
    <row r="364" spans="1:68" s="323" customFormat="1" x14ac:dyDescent="0.25">
      <c r="A364" s="102"/>
      <c r="B364" s="102"/>
      <c r="C364" s="102"/>
      <c r="D364" s="102"/>
      <c r="E364" s="102"/>
      <c r="F364" s="102"/>
      <c r="P364" s="324"/>
      <c r="Q364" s="324"/>
      <c r="X364" s="324"/>
      <c r="Y364" s="324"/>
      <c r="AL364" s="324"/>
      <c r="AM364" s="324"/>
      <c r="AN364" s="324"/>
      <c r="AO364" s="324"/>
      <c r="AP364" s="324"/>
      <c r="AQ364" s="324"/>
      <c r="AR364" s="324"/>
      <c r="AS364" s="324"/>
      <c r="AT364" s="324"/>
      <c r="AU364" s="324"/>
      <c r="AV364" s="324"/>
      <c r="AW364" s="324"/>
      <c r="BE364" s="325"/>
      <c r="BF364" s="325"/>
      <c r="BG364" s="325"/>
      <c r="BH364" s="325"/>
      <c r="BI364" s="325"/>
      <c r="BJ364" s="325"/>
      <c r="BK364" s="325"/>
      <c r="BL364" s="325"/>
      <c r="BM364" s="325"/>
      <c r="BN364" s="325"/>
      <c r="BO364" s="325"/>
      <c r="BP364" s="325"/>
    </row>
    <row r="365" spans="1:68" s="323" customFormat="1" x14ac:dyDescent="0.25">
      <c r="A365" s="102"/>
      <c r="B365" s="102"/>
      <c r="C365" s="102"/>
      <c r="D365" s="102"/>
      <c r="E365" s="102"/>
      <c r="F365" s="102"/>
      <c r="P365" s="324"/>
      <c r="Q365" s="324"/>
      <c r="X365" s="324"/>
      <c r="Y365" s="324"/>
      <c r="AL365" s="324"/>
      <c r="AM365" s="324"/>
      <c r="AN365" s="324"/>
      <c r="AO365" s="324"/>
      <c r="AP365" s="324"/>
      <c r="AQ365" s="324"/>
      <c r="AR365" s="324"/>
      <c r="AS365" s="324"/>
      <c r="AT365" s="324"/>
      <c r="AU365" s="324"/>
      <c r="AV365" s="324"/>
      <c r="AW365" s="324"/>
      <c r="BE365" s="325"/>
      <c r="BF365" s="325"/>
      <c r="BG365" s="325"/>
      <c r="BH365" s="325"/>
      <c r="BI365" s="325"/>
      <c r="BJ365" s="325"/>
      <c r="BK365" s="325"/>
      <c r="BL365" s="325"/>
      <c r="BM365" s="325"/>
      <c r="BN365" s="325"/>
      <c r="BO365" s="325"/>
      <c r="BP365" s="325"/>
    </row>
    <row r="366" spans="1:68" s="323" customFormat="1" x14ac:dyDescent="0.25">
      <c r="A366" s="102"/>
      <c r="B366" s="102"/>
      <c r="C366" s="102"/>
      <c r="D366" s="102"/>
      <c r="E366" s="102"/>
      <c r="F366" s="102"/>
      <c r="P366" s="324"/>
      <c r="Q366" s="324"/>
      <c r="X366" s="324"/>
      <c r="Y366" s="324"/>
      <c r="AL366" s="324"/>
      <c r="AM366" s="324"/>
      <c r="AN366" s="324"/>
      <c r="AO366" s="324"/>
      <c r="AP366" s="324"/>
      <c r="AQ366" s="324"/>
      <c r="AR366" s="324"/>
      <c r="AS366" s="324"/>
      <c r="AT366" s="324"/>
      <c r="AU366" s="324"/>
      <c r="AV366" s="324"/>
      <c r="AW366" s="324"/>
      <c r="BE366" s="325"/>
      <c r="BF366" s="325"/>
      <c r="BG366" s="325"/>
      <c r="BH366" s="325"/>
      <c r="BI366" s="325"/>
      <c r="BJ366" s="325"/>
      <c r="BK366" s="325"/>
      <c r="BL366" s="325"/>
      <c r="BM366" s="325"/>
      <c r="BN366" s="325"/>
      <c r="BO366" s="325"/>
      <c r="BP366" s="325"/>
    </row>
    <row r="367" spans="1:68" s="323" customFormat="1" x14ac:dyDescent="0.25">
      <c r="A367" s="102"/>
      <c r="B367" s="102"/>
      <c r="C367" s="102"/>
      <c r="D367" s="102"/>
      <c r="E367" s="102"/>
      <c r="F367" s="102"/>
      <c r="P367" s="324"/>
      <c r="Q367" s="324"/>
      <c r="X367" s="324"/>
      <c r="Y367" s="324"/>
      <c r="AL367" s="324"/>
      <c r="AM367" s="324"/>
      <c r="AN367" s="324"/>
      <c r="AO367" s="324"/>
      <c r="AP367" s="324"/>
      <c r="AQ367" s="324"/>
      <c r="AR367" s="324"/>
      <c r="AS367" s="324"/>
      <c r="AT367" s="324"/>
      <c r="AU367" s="324"/>
      <c r="AV367" s="324"/>
      <c r="AW367" s="324"/>
      <c r="BE367" s="325"/>
      <c r="BF367" s="325"/>
      <c r="BG367" s="325"/>
      <c r="BH367" s="325"/>
      <c r="BI367" s="325"/>
      <c r="BJ367" s="325"/>
      <c r="BK367" s="325"/>
      <c r="BL367" s="325"/>
      <c r="BM367" s="325"/>
      <c r="BN367" s="325"/>
      <c r="BO367" s="325"/>
      <c r="BP367" s="325"/>
    </row>
    <row r="368" spans="1:68" s="323" customFormat="1" x14ac:dyDescent="0.25">
      <c r="A368" s="102"/>
      <c r="B368" s="102"/>
      <c r="C368" s="102"/>
      <c r="D368" s="102"/>
      <c r="E368" s="102"/>
      <c r="F368" s="102"/>
      <c r="P368" s="324"/>
      <c r="Q368" s="324"/>
      <c r="X368" s="324"/>
      <c r="Y368" s="324"/>
      <c r="AL368" s="324"/>
      <c r="AM368" s="324"/>
      <c r="AN368" s="324"/>
      <c r="AO368" s="324"/>
      <c r="AP368" s="324"/>
      <c r="AQ368" s="324"/>
      <c r="AR368" s="324"/>
      <c r="AS368" s="324"/>
      <c r="AT368" s="324"/>
      <c r="AU368" s="324"/>
      <c r="AV368" s="324"/>
      <c r="AW368" s="324"/>
      <c r="BE368" s="325"/>
      <c r="BF368" s="325"/>
      <c r="BG368" s="325"/>
      <c r="BH368" s="325"/>
      <c r="BI368" s="325"/>
      <c r="BJ368" s="325"/>
      <c r="BK368" s="325"/>
      <c r="BL368" s="325"/>
      <c r="BM368" s="325"/>
      <c r="BN368" s="325"/>
      <c r="BO368" s="325"/>
      <c r="BP368" s="325"/>
    </row>
    <row r="369" spans="1:68" s="323" customFormat="1" x14ac:dyDescent="0.25">
      <c r="A369" s="102"/>
      <c r="B369" s="102"/>
      <c r="C369" s="102"/>
      <c r="D369" s="102"/>
      <c r="E369" s="102"/>
      <c r="F369" s="102"/>
      <c r="P369" s="324"/>
      <c r="Q369" s="324"/>
      <c r="X369" s="324"/>
      <c r="Y369" s="324"/>
      <c r="AL369" s="324"/>
      <c r="AM369" s="324"/>
      <c r="AN369" s="324"/>
      <c r="AO369" s="324"/>
      <c r="AP369" s="324"/>
      <c r="AQ369" s="324"/>
      <c r="AR369" s="324"/>
      <c r="AS369" s="324"/>
      <c r="AT369" s="324"/>
      <c r="AU369" s="324"/>
      <c r="AV369" s="324"/>
      <c r="AW369" s="324"/>
      <c r="BE369" s="325"/>
      <c r="BF369" s="325"/>
      <c r="BG369" s="325"/>
      <c r="BH369" s="325"/>
      <c r="BI369" s="325"/>
      <c r="BJ369" s="325"/>
      <c r="BK369" s="325"/>
      <c r="BL369" s="325"/>
      <c r="BM369" s="325"/>
      <c r="BN369" s="325"/>
      <c r="BO369" s="325"/>
      <c r="BP369" s="325"/>
    </row>
    <row r="370" spans="1:68" s="323" customFormat="1" x14ac:dyDescent="0.25">
      <c r="A370" s="102"/>
      <c r="B370" s="102"/>
      <c r="C370" s="102"/>
      <c r="D370" s="102"/>
      <c r="E370" s="102"/>
      <c r="F370" s="102"/>
      <c r="P370" s="324"/>
      <c r="Q370" s="324"/>
      <c r="X370" s="324"/>
      <c r="Y370" s="324"/>
      <c r="AL370" s="324"/>
      <c r="AM370" s="324"/>
      <c r="AN370" s="324"/>
      <c r="AO370" s="324"/>
      <c r="AP370" s="324"/>
      <c r="AQ370" s="324"/>
      <c r="AR370" s="324"/>
      <c r="AS370" s="324"/>
      <c r="AT370" s="324"/>
      <c r="AU370" s="324"/>
      <c r="AV370" s="324"/>
      <c r="AW370" s="324"/>
      <c r="BE370" s="325"/>
      <c r="BF370" s="325"/>
      <c r="BG370" s="325"/>
      <c r="BH370" s="325"/>
      <c r="BI370" s="325"/>
      <c r="BJ370" s="325"/>
      <c r="BK370" s="325"/>
      <c r="BL370" s="325"/>
      <c r="BM370" s="325"/>
      <c r="BN370" s="325"/>
      <c r="BO370" s="325"/>
      <c r="BP370" s="325"/>
    </row>
    <row r="371" spans="1:68" s="323" customFormat="1" x14ac:dyDescent="0.25">
      <c r="A371" s="102"/>
      <c r="B371" s="102"/>
      <c r="C371" s="102"/>
      <c r="D371" s="102"/>
      <c r="E371" s="102"/>
      <c r="F371" s="102"/>
      <c r="P371" s="324"/>
      <c r="Q371" s="324"/>
      <c r="X371" s="324"/>
      <c r="Y371" s="324"/>
      <c r="AL371" s="324"/>
      <c r="AM371" s="324"/>
      <c r="AN371" s="324"/>
      <c r="AO371" s="324"/>
      <c r="AP371" s="324"/>
      <c r="AQ371" s="324"/>
      <c r="AR371" s="324"/>
      <c r="AS371" s="324"/>
      <c r="AT371" s="324"/>
      <c r="AU371" s="324"/>
      <c r="AV371" s="324"/>
      <c r="AW371" s="324"/>
      <c r="BE371" s="325"/>
      <c r="BF371" s="325"/>
      <c r="BG371" s="325"/>
      <c r="BH371" s="325"/>
      <c r="BI371" s="325"/>
      <c r="BJ371" s="325"/>
      <c r="BK371" s="325"/>
      <c r="BL371" s="325"/>
      <c r="BM371" s="325"/>
      <c r="BN371" s="325"/>
      <c r="BO371" s="325"/>
      <c r="BP371" s="325"/>
    </row>
    <row r="372" spans="1:68" s="323" customFormat="1" x14ac:dyDescent="0.25">
      <c r="A372" s="102"/>
      <c r="B372" s="102"/>
      <c r="C372" s="102"/>
      <c r="D372" s="102"/>
      <c r="E372" s="102"/>
      <c r="F372" s="102"/>
      <c r="P372" s="324"/>
      <c r="Q372" s="324"/>
      <c r="X372" s="324"/>
      <c r="Y372" s="324"/>
      <c r="AL372" s="324"/>
      <c r="AM372" s="324"/>
      <c r="AN372" s="324"/>
      <c r="AO372" s="324"/>
      <c r="AP372" s="324"/>
      <c r="AQ372" s="324"/>
      <c r="AR372" s="324"/>
      <c r="AS372" s="324"/>
      <c r="AT372" s="324"/>
      <c r="AU372" s="324"/>
      <c r="AV372" s="324"/>
      <c r="AW372" s="324"/>
      <c r="BE372" s="325"/>
      <c r="BF372" s="325"/>
      <c r="BG372" s="325"/>
      <c r="BH372" s="325"/>
      <c r="BI372" s="325"/>
      <c r="BJ372" s="325"/>
      <c r="BK372" s="325"/>
      <c r="BL372" s="325"/>
      <c r="BM372" s="325"/>
      <c r="BN372" s="325"/>
      <c r="BO372" s="325"/>
      <c r="BP372" s="325"/>
    </row>
    <row r="373" spans="1:68" s="323" customFormat="1" x14ac:dyDescent="0.25">
      <c r="A373" s="102"/>
      <c r="B373" s="102"/>
      <c r="C373" s="102"/>
      <c r="D373" s="102"/>
      <c r="E373" s="102"/>
      <c r="F373" s="102"/>
      <c r="P373" s="324"/>
      <c r="Q373" s="324"/>
      <c r="X373" s="324"/>
      <c r="Y373" s="324"/>
      <c r="AL373" s="324"/>
      <c r="AM373" s="324"/>
      <c r="AN373" s="324"/>
      <c r="AO373" s="324"/>
      <c r="AP373" s="324"/>
      <c r="AQ373" s="324"/>
      <c r="AR373" s="324"/>
      <c r="AS373" s="324"/>
      <c r="AT373" s="324"/>
      <c r="AU373" s="324"/>
      <c r="AV373" s="324"/>
      <c r="AW373" s="324"/>
      <c r="BE373" s="325"/>
      <c r="BF373" s="325"/>
      <c r="BG373" s="325"/>
      <c r="BH373" s="325"/>
      <c r="BI373" s="325"/>
      <c r="BJ373" s="325"/>
      <c r="BK373" s="325"/>
      <c r="BL373" s="325"/>
      <c r="BM373" s="325"/>
      <c r="BN373" s="325"/>
      <c r="BO373" s="325"/>
      <c r="BP373" s="325"/>
    </row>
    <row r="374" spans="1:68" s="323" customFormat="1" x14ac:dyDescent="0.25">
      <c r="A374" s="102"/>
      <c r="B374" s="102"/>
      <c r="C374" s="102"/>
      <c r="D374" s="102"/>
      <c r="E374" s="102"/>
      <c r="F374" s="102"/>
      <c r="P374" s="324"/>
      <c r="Q374" s="324"/>
      <c r="X374" s="324"/>
      <c r="Y374" s="324"/>
      <c r="AL374" s="324"/>
      <c r="AM374" s="324"/>
      <c r="AN374" s="324"/>
      <c r="AO374" s="324"/>
      <c r="AP374" s="324"/>
      <c r="AQ374" s="324"/>
      <c r="AR374" s="324"/>
      <c r="AS374" s="324"/>
      <c r="AT374" s="324"/>
      <c r="AU374" s="324"/>
      <c r="AV374" s="324"/>
      <c r="AW374" s="324"/>
      <c r="BE374" s="325"/>
      <c r="BF374" s="325"/>
      <c r="BG374" s="325"/>
      <c r="BH374" s="325"/>
      <c r="BI374" s="325"/>
      <c r="BJ374" s="325"/>
      <c r="BK374" s="325"/>
      <c r="BL374" s="325"/>
      <c r="BM374" s="325"/>
      <c r="BN374" s="325"/>
      <c r="BO374" s="325"/>
      <c r="BP374" s="325"/>
    </row>
    <row r="375" spans="1:68" s="323" customFormat="1" x14ac:dyDescent="0.25">
      <c r="A375" s="102"/>
      <c r="B375" s="102"/>
      <c r="C375" s="102"/>
      <c r="D375" s="102"/>
      <c r="E375" s="102"/>
      <c r="F375" s="102"/>
      <c r="P375" s="324"/>
      <c r="Q375" s="324"/>
      <c r="X375" s="324"/>
      <c r="Y375" s="324"/>
      <c r="AL375" s="324"/>
      <c r="AM375" s="324"/>
      <c r="AN375" s="324"/>
      <c r="AO375" s="324"/>
      <c r="AP375" s="324"/>
      <c r="AQ375" s="324"/>
      <c r="AR375" s="324"/>
      <c r="AS375" s="324"/>
      <c r="AT375" s="324"/>
      <c r="AU375" s="324"/>
      <c r="AV375" s="324"/>
      <c r="AW375" s="324"/>
      <c r="BE375" s="325"/>
      <c r="BF375" s="325"/>
      <c r="BG375" s="325"/>
      <c r="BH375" s="325"/>
      <c r="BI375" s="325"/>
      <c r="BJ375" s="325"/>
      <c r="BK375" s="325"/>
      <c r="BL375" s="325"/>
      <c r="BM375" s="325"/>
      <c r="BN375" s="325"/>
      <c r="BO375" s="325"/>
      <c r="BP375" s="325"/>
    </row>
    <row r="376" spans="1:68" s="323" customFormat="1" x14ac:dyDescent="0.25">
      <c r="A376" s="102"/>
      <c r="B376" s="102"/>
      <c r="C376" s="102"/>
      <c r="D376" s="102"/>
      <c r="E376" s="102"/>
      <c r="F376" s="102"/>
      <c r="P376" s="324"/>
      <c r="Q376" s="324"/>
      <c r="X376" s="324"/>
      <c r="Y376" s="324"/>
      <c r="AL376" s="324"/>
      <c r="AM376" s="324"/>
      <c r="AN376" s="324"/>
      <c r="AO376" s="324"/>
      <c r="AP376" s="324"/>
      <c r="AQ376" s="324"/>
      <c r="AR376" s="324"/>
      <c r="AS376" s="324"/>
      <c r="AT376" s="324"/>
      <c r="AU376" s="324"/>
      <c r="AV376" s="324"/>
      <c r="AW376" s="324"/>
      <c r="BE376" s="325"/>
      <c r="BF376" s="325"/>
      <c r="BG376" s="325"/>
      <c r="BH376" s="325"/>
      <c r="BI376" s="325"/>
      <c r="BJ376" s="325"/>
      <c r="BK376" s="325"/>
      <c r="BL376" s="325"/>
      <c r="BM376" s="325"/>
      <c r="BN376" s="325"/>
      <c r="BO376" s="325"/>
      <c r="BP376" s="325"/>
    </row>
    <row r="377" spans="1:68" s="323" customFormat="1" x14ac:dyDescent="0.25">
      <c r="A377" s="102"/>
      <c r="B377" s="102"/>
      <c r="C377" s="102"/>
      <c r="D377" s="102"/>
      <c r="E377" s="102"/>
      <c r="F377" s="102"/>
      <c r="P377" s="324"/>
      <c r="Q377" s="324"/>
      <c r="X377" s="324"/>
      <c r="Y377" s="324"/>
      <c r="AL377" s="324"/>
      <c r="AM377" s="324"/>
      <c r="AN377" s="324"/>
      <c r="AO377" s="324"/>
      <c r="AP377" s="324"/>
      <c r="AQ377" s="324"/>
      <c r="AR377" s="324"/>
      <c r="AS377" s="324"/>
      <c r="AT377" s="324"/>
      <c r="AU377" s="324"/>
      <c r="AV377" s="324"/>
      <c r="AW377" s="324"/>
      <c r="BE377" s="325"/>
      <c r="BF377" s="325"/>
      <c r="BG377" s="325"/>
      <c r="BH377" s="325"/>
      <c r="BI377" s="325"/>
      <c r="BJ377" s="325"/>
      <c r="BK377" s="325"/>
      <c r="BL377" s="325"/>
      <c r="BM377" s="325"/>
      <c r="BN377" s="325"/>
      <c r="BO377" s="325"/>
      <c r="BP377" s="325"/>
    </row>
    <row r="378" spans="1:68" s="323" customFormat="1" x14ac:dyDescent="0.25">
      <c r="A378" s="102"/>
      <c r="B378" s="102"/>
      <c r="C378" s="102"/>
      <c r="D378" s="102"/>
      <c r="E378" s="102"/>
      <c r="F378" s="102"/>
      <c r="P378" s="324"/>
      <c r="Q378" s="324"/>
      <c r="X378" s="324"/>
      <c r="Y378" s="324"/>
      <c r="AL378" s="324"/>
      <c r="AM378" s="324"/>
      <c r="AN378" s="324"/>
      <c r="AO378" s="324"/>
      <c r="AP378" s="324"/>
      <c r="AQ378" s="324"/>
      <c r="AR378" s="324"/>
      <c r="AS378" s="324"/>
      <c r="AT378" s="324"/>
      <c r="AU378" s="324"/>
      <c r="AV378" s="324"/>
      <c r="AW378" s="324"/>
      <c r="BE378" s="325"/>
      <c r="BF378" s="325"/>
      <c r="BG378" s="325"/>
      <c r="BH378" s="325"/>
      <c r="BI378" s="325"/>
      <c r="BJ378" s="325"/>
      <c r="BK378" s="325"/>
      <c r="BL378" s="325"/>
      <c r="BM378" s="325"/>
      <c r="BN378" s="325"/>
      <c r="BO378" s="325"/>
      <c r="BP378" s="325"/>
    </row>
    <row r="379" spans="1:68" s="323" customFormat="1" x14ac:dyDescent="0.25">
      <c r="A379" s="102"/>
      <c r="B379" s="102"/>
      <c r="C379" s="102"/>
      <c r="D379" s="102"/>
      <c r="E379" s="102"/>
      <c r="F379" s="102"/>
      <c r="P379" s="324"/>
      <c r="Q379" s="324"/>
      <c r="X379" s="324"/>
      <c r="Y379" s="324"/>
      <c r="AL379" s="324"/>
      <c r="AM379" s="324"/>
      <c r="AN379" s="324"/>
      <c r="AO379" s="324"/>
      <c r="AP379" s="324"/>
      <c r="AQ379" s="324"/>
      <c r="AR379" s="324"/>
      <c r="AS379" s="324"/>
      <c r="AT379" s="324"/>
      <c r="AU379" s="324"/>
      <c r="AV379" s="324"/>
      <c r="AW379" s="324"/>
      <c r="BE379" s="325"/>
      <c r="BF379" s="325"/>
      <c r="BG379" s="325"/>
      <c r="BH379" s="325"/>
      <c r="BI379" s="325"/>
      <c r="BJ379" s="325"/>
      <c r="BK379" s="325"/>
      <c r="BL379" s="325"/>
      <c r="BM379" s="325"/>
      <c r="BN379" s="325"/>
      <c r="BO379" s="325"/>
      <c r="BP379" s="325"/>
    </row>
    <row r="380" spans="1:68" s="323" customFormat="1" x14ac:dyDescent="0.25">
      <c r="A380" s="102"/>
      <c r="B380" s="102"/>
      <c r="C380" s="102"/>
      <c r="D380" s="102"/>
      <c r="E380" s="102"/>
      <c r="F380" s="102"/>
      <c r="P380" s="324"/>
      <c r="Q380" s="324"/>
      <c r="X380" s="324"/>
      <c r="Y380" s="324"/>
      <c r="AL380" s="324"/>
      <c r="AM380" s="324"/>
      <c r="AN380" s="324"/>
      <c r="AO380" s="324"/>
      <c r="AP380" s="324"/>
      <c r="AQ380" s="324"/>
      <c r="AR380" s="324"/>
      <c r="AS380" s="324"/>
      <c r="AT380" s="324"/>
      <c r="AU380" s="324"/>
      <c r="AV380" s="324"/>
      <c r="AW380" s="324"/>
      <c r="BE380" s="325"/>
      <c r="BF380" s="325"/>
      <c r="BG380" s="325"/>
      <c r="BH380" s="325"/>
      <c r="BI380" s="325"/>
      <c r="BJ380" s="325"/>
      <c r="BK380" s="325"/>
      <c r="BL380" s="325"/>
      <c r="BM380" s="325"/>
      <c r="BN380" s="325"/>
      <c r="BO380" s="325"/>
      <c r="BP380" s="325"/>
    </row>
    <row r="381" spans="1:68" s="323" customFormat="1" x14ac:dyDescent="0.25">
      <c r="A381" s="102"/>
      <c r="B381" s="102"/>
      <c r="C381" s="102"/>
      <c r="D381" s="102"/>
      <c r="E381" s="102"/>
      <c r="F381" s="102"/>
      <c r="P381" s="324"/>
      <c r="Q381" s="324"/>
      <c r="X381" s="324"/>
      <c r="Y381" s="324"/>
      <c r="AL381" s="324"/>
      <c r="AM381" s="324"/>
      <c r="AN381" s="324"/>
      <c r="AO381" s="324"/>
      <c r="AP381" s="324"/>
      <c r="AQ381" s="324"/>
      <c r="AR381" s="324"/>
      <c r="AS381" s="324"/>
      <c r="AT381" s="324"/>
      <c r="AU381" s="324"/>
      <c r="AV381" s="324"/>
      <c r="AW381" s="324"/>
      <c r="BE381" s="325"/>
      <c r="BF381" s="325"/>
      <c r="BG381" s="325"/>
      <c r="BH381" s="325"/>
      <c r="BI381" s="325"/>
      <c r="BJ381" s="325"/>
      <c r="BK381" s="325"/>
      <c r="BL381" s="325"/>
      <c r="BM381" s="325"/>
      <c r="BN381" s="325"/>
      <c r="BO381" s="325"/>
      <c r="BP381" s="325"/>
    </row>
    <row r="382" spans="1:68" s="323" customFormat="1" x14ac:dyDescent="0.25">
      <c r="A382" s="102"/>
      <c r="B382" s="102"/>
      <c r="C382" s="102"/>
      <c r="D382" s="102"/>
      <c r="E382" s="102"/>
      <c r="F382" s="102"/>
      <c r="P382" s="324"/>
      <c r="Q382" s="324"/>
      <c r="X382" s="324"/>
      <c r="Y382" s="324"/>
      <c r="AL382" s="324"/>
      <c r="AM382" s="324"/>
      <c r="AN382" s="324"/>
      <c r="AO382" s="324"/>
      <c r="AP382" s="324"/>
      <c r="AQ382" s="324"/>
      <c r="AR382" s="324"/>
      <c r="AS382" s="324"/>
      <c r="AT382" s="324"/>
      <c r="AU382" s="324"/>
      <c r="AV382" s="324"/>
      <c r="AW382" s="324"/>
      <c r="BE382" s="325"/>
      <c r="BF382" s="325"/>
      <c r="BG382" s="325"/>
      <c r="BH382" s="325"/>
      <c r="BI382" s="325"/>
      <c r="BJ382" s="325"/>
      <c r="BK382" s="325"/>
      <c r="BL382" s="325"/>
      <c r="BM382" s="325"/>
      <c r="BN382" s="325"/>
      <c r="BO382" s="325"/>
      <c r="BP382" s="325"/>
    </row>
    <row r="383" spans="1:68" s="323" customFormat="1" x14ac:dyDescent="0.25">
      <c r="A383" s="102"/>
      <c r="B383" s="102"/>
      <c r="C383" s="102"/>
      <c r="D383" s="102"/>
      <c r="E383" s="102"/>
      <c r="F383" s="102"/>
      <c r="P383" s="324"/>
      <c r="Q383" s="324"/>
      <c r="X383" s="324"/>
      <c r="Y383" s="324"/>
      <c r="AL383" s="324"/>
      <c r="AM383" s="324"/>
      <c r="AN383" s="324"/>
      <c r="AO383" s="324"/>
      <c r="AP383" s="324"/>
      <c r="AQ383" s="324"/>
      <c r="AR383" s="324"/>
      <c r="AS383" s="324"/>
      <c r="AT383" s="324"/>
      <c r="AU383" s="324"/>
      <c r="AV383" s="324"/>
      <c r="AW383" s="324"/>
      <c r="BE383" s="325"/>
      <c r="BF383" s="325"/>
      <c r="BG383" s="325"/>
      <c r="BH383" s="325"/>
      <c r="BI383" s="325"/>
      <c r="BJ383" s="325"/>
      <c r="BK383" s="325"/>
      <c r="BL383" s="325"/>
      <c r="BM383" s="325"/>
      <c r="BN383" s="325"/>
      <c r="BO383" s="325"/>
      <c r="BP383" s="325"/>
    </row>
    <row r="384" spans="1:68" s="323" customFormat="1" x14ac:dyDescent="0.25">
      <c r="A384" s="102"/>
      <c r="B384" s="102"/>
      <c r="C384" s="102"/>
      <c r="D384" s="102"/>
      <c r="E384" s="102"/>
      <c r="F384" s="102"/>
      <c r="P384" s="324"/>
      <c r="Q384" s="324"/>
      <c r="X384" s="324"/>
      <c r="Y384" s="324"/>
      <c r="AL384" s="324"/>
      <c r="AM384" s="324"/>
      <c r="AN384" s="324"/>
      <c r="AO384" s="324"/>
      <c r="AP384" s="324"/>
      <c r="AQ384" s="324"/>
      <c r="AR384" s="324"/>
      <c r="AS384" s="324"/>
      <c r="AT384" s="324"/>
      <c r="AU384" s="324"/>
      <c r="AV384" s="324"/>
      <c r="AW384" s="324"/>
      <c r="BE384" s="325"/>
      <c r="BF384" s="325"/>
      <c r="BG384" s="325"/>
      <c r="BH384" s="325"/>
      <c r="BI384" s="325"/>
      <c r="BJ384" s="325"/>
      <c r="BK384" s="325"/>
      <c r="BL384" s="325"/>
      <c r="BM384" s="325"/>
      <c r="BN384" s="325"/>
      <c r="BO384" s="325"/>
      <c r="BP384" s="325"/>
    </row>
    <row r="385" spans="1:68" s="323" customFormat="1" x14ac:dyDescent="0.25">
      <c r="A385" s="102"/>
      <c r="B385" s="102"/>
      <c r="C385" s="102"/>
      <c r="D385" s="102"/>
      <c r="E385" s="102"/>
      <c r="F385" s="102"/>
      <c r="P385" s="324"/>
      <c r="Q385" s="324"/>
      <c r="X385" s="324"/>
      <c r="Y385" s="324"/>
      <c r="AL385" s="324"/>
      <c r="AM385" s="324"/>
      <c r="AN385" s="324"/>
      <c r="AO385" s="324"/>
      <c r="AP385" s="324"/>
      <c r="AQ385" s="324"/>
      <c r="AR385" s="324"/>
      <c r="AS385" s="324"/>
      <c r="AT385" s="324"/>
      <c r="AU385" s="324"/>
      <c r="AV385" s="324"/>
      <c r="AW385" s="324"/>
      <c r="BE385" s="325"/>
      <c r="BF385" s="325"/>
      <c r="BG385" s="325"/>
      <c r="BH385" s="325"/>
      <c r="BI385" s="325"/>
      <c r="BJ385" s="325"/>
      <c r="BK385" s="325"/>
      <c r="BL385" s="325"/>
      <c r="BM385" s="325"/>
      <c r="BN385" s="325"/>
      <c r="BO385" s="325"/>
      <c r="BP385" s="325"/>
    </row>
    <row r="386" spans="1:68" s="323" customFormat="1" x14ac:dyDescent="0.25">
      <c r="A386" s="102"/>
      <c r="B386" s="102"/>
      <c r="C386" s="102"/>
      <c r="D386" s="102"/>
      <c r="E386" s="102"/>
      <c r="F386" s="102"/>
      <c r="P386" s="324"/>
      <c r="Q386" s="324"/>
      <c r="X386" s="324"/>
      <c r="Y386" s="324"/>
      <c r="AL386" s="324"/>
      <c r="AM386" s="324"/>
      <c r="AN386" s="324"/>
      <c r="AO386" s="324"/>
      <c r="AP386" s="324"/>
      <c r="AQ386" s="324"/>
      <c r="AR386" s="324"/>
      <c r="AS386" s="324"/>
      <c r="AT386" s="324"/>
      <c r="AU386" s="324"/>
      <c r="AV386" s="324"/>
      <c r="AW386" s="324"/>
      <c r="BE386" s="325"/>
      <c r="BF386" s="325"/>
      <c r="BG386" s="325"/>
      <c r="BH386" s="325"/>
      <c r="BI386" s="325"/>
      <c r="BJ386" s="325"/>
      <c r="BK386" s="325"/>
      <c r="BL386" s="325"/>
      <c r="BM386" s="325"/>
      <c r="BN386" s="325"/>
      <c r="BO386" s="325"/>
      <c r="BP386" s="325"/>
    </row>
    <row r="387" spans="1:68" s="323" customFormat="1" x14ac:dyDescent="0.25">
      <c r="A387" s="102"/>
      <c r="B387" s="102"/>
      <c r="C387" s="102"/>
      <c r="D387" s="102"/>
      <c r="E387" s="102"/>
      <c r="F387" s="102"/>
      <c r="P387" s="324"/>
      <c r="Q387" s="324"/>
      <c r="X387" s="324"/>
      <c r="Y387" s="324"/>
      <c r="AL387" s="324"/>
      <c r="AM387" s="324"/>
      <c r="AN387" s="324"/>
      <c r="AO387" s="324"/>
      <c r="AP387" s="324"/>
      <c r="AQ387" s="324"/>
      <c r="AR387" s="324"/>
      <c r="AS387" s="324"/>
      <c r="AT387" s="324"/>
      <c r="AU387" s="324"/>
      <c r="AV387" s="324"/>
      <c r="AW387" s="324"/>
      <c r="BE387" s="325"/>
      <c r="BF387" s="325"/>
      <c r="BG387" s="325"/>
      <c r="BH387" s="325"/>
      <c r="BI387" s="325"/>
      <c r="BJ387" s="325"/>
      <c r="BK387" s="325"/>
      <c r="BL387" s="325"/>
      <c r="BM387" s="325"/>
      <c r="BN387" s="325"/>
      <c r="BO387" s="325"/>
      <c r="BP387" s="325"/>
    </row>
    <row r="388" spans="1:68" s="323" customFormat="1" x14ac:dyDescent="0.25">
      <c r="A388" s="102"/>
      <c r="B388" s="102"/>
      <c r="C388" s="102"/>
      <c r="D388" s="102"/>
      <c r="E388" s="102"/>
      <c r="F388" s="102"/>
      <c r="P388" s="324"/>
      <c r="Q388" s="324"/>
      <c r="X388" s="324"/>
      <c r="Y388" s="324"/>
      <c r="AL388" s="324"/>
      <c r="AM388" s="324"/>
      <c r="AN388" s="324"/>
      <c r="AO388" s="324"/>
      <c r="AP388" s="324"/>
      <c r="AQ388" s="324"/>
      <c r="AR388" s="324"/>
      <c r="AS388" s="324"/>
      <c r="AT388" s="324"/>
      <c r="AU388" s="324"/>
      <c r="AV388" s="324"/>
      <c r="AW388" s="324"/>
      <c r="BE388" s="325"/>
      <c r="BF388" s="325"/>
      <c r="BG388" s="325"/>
      <c r="BH388" s="325"/>
      <c r="BI388" s="325"/>
      <c r="BJ388" s="325"/>
      <c r="BK388" s="325"/>
      <c r="BL388" s="325"/>
      <c r="BM388" s="325"/>
      <c r="BN388" s="325"/>
      <c r="BO388" s="325"/>
      <c r="BP388" s="325"/>
    </row>
    <row r="389" spans="1:68" s="323" customFormat="1" x14ac:dyDescent="0.25">
      <c r="A389" s="102"/>
      <c r="B389" s="102"/>
      <c r="C389" s="102"/>
      <c r="D389" s="102"/>
      <c r="E389" s="102"/>
      <c r="F389" s="102"/>
      <c r="P389" s="324"/>
      <c r="Q389" s="324"/>
      <c r="X389" s="324"/>
      <c r="Y389" s="324"/>
      <c r="AL389" s="324"/>
      <c r="AM389" s="324"/>
      <c r="AN389" s="324"/>
      <c r="AO389" s="324"/>
      <c r="AP389" s="324"/>
      <c r="AQ389" s="324"/>
      <c r="AR389" s="324"/>
      <c r="AS389" s="324"/>
      <c r="AT389" s="324"/>
      <c r="AU389" s="324"/>
      <c r="AV389" s="324"/>
      <c r="AW389" s="324"/>
      <c r="BE389" s="325"/>
      <c r="BF389" s="325"/>
      <c r="BG389" s="325"/>
      <c r="BH389" s="325"/>
      <c r="BI389" s="325"/>
      <c r="BJ389" s="325"/>
      <c r="BK389" s="325"/>
      <c r="BL389" s="325"/>
      <c r="BM389" s="325"/>
      <c r="BN389" s="325"/>
      <c r="BO389" s="325"/>
      <c r="BP389" s="325"/>
    </row>
    <row r="390" spans="1:68" s="323" customFormat="1" x14ac:dyDescent="0.25">
      <c r="A390" s="102"/>
      <c r="B390" s="102"/>
      <c r="C390" s="102"/>
      <c r="D390" s="102"/>
      <c r="E390" s="102"/>
      <c r="F390" s="102"/>
      <c r="P390" s="324"/>
      <c r="Q390" s="324"/>
      <c r="X390" s="324"/>
      <c r="Y390" s="324"/>
      <c r="AL390" s="324"/>
      <c r="AM390" s="324"/>
      <c r="AN390" s="324"/>
      <c r="AO390" s="324"/>
      <c r="AP390" s="324"/>
      <c r="AQ390" s="324"/>
      <c r="AR390" s="324"/>
      <c r="AS390" s="324"/>
      <c r="AT390" s="324"/>
      <c r="AU390" s="324"/>
      <c r="AV390" s="324"/>
      <c r="AW390" s="324"/>
      <c r="BE390" s="325"/>
      <c r="BF390" s="325"/>
      <c r="BG390" s="325"/>
      <c r="BH390" s="325"/>
      <c r="BI390" s="325"/>
      <c r="BJ390" s="325"/>
      <c r="BK390" s="325"/>
      <c r="BL390" s="325"/>
      <c r="BM390" s="325"/>
      <c r="BN390" s="325"/>
      <c r="BO390" s="325"/>
      <c r="BP390" s="325"/>
    </row>
    <row r="391" spans="1:68" s="323" customFormat="1" x14ac:dyDescent="0.25">
      <c r="A391" s="102"/>
      <c r="B391" s="102"/>
      <c r="C391" s="102"/>
      <c r="D391" s="102"/>
      <c r="E391" s="102"/>
      <c r="F391" s="102"/>
      <c r="P391" s="324"/>
      <c r="Q391" s="324"/>
      <c r="X391" s="324"/>
      <c r="Y391" s="324"/>
      <c r="AL391" s="324"/>
      <c r="AM391" s="324"/>
      <c r="AN391" s="324"/>
      <c r="AO391" s="324"/>
      <c r="AP391" s="324"/>
      <c r="AQ391" s="324"/>
      <c r="AR391" s="324"/>
      <c r="AS391" s="324"/>
      <c r="AT391" s="324"/>
      <c r="AU391" s="324"/>
      <c r="AV391" s="324"/>
      <c r="AW391" s="324"/>
      <c r="BE391" s="325"/>
      <c r="BF391" s="325"/>
      <c r="BG391" s="325"/>
      <c r="BH391" s="325"/>
      <c r="BI391" s="325"/>
      <c r="BJ391" s="325"/>
      <c r="BK391" s="325"/>
      <c r="BL391" s="325"/>
      <c r="BM391" s="325"/>
      <c r="BN391" s="325"/>
      <c r="BO391" s="325"/>
      <c r="BP391" s="325"/>
    </row>
    <row r="392" spans="1:68" s="323" customFormat="1" x14ac:dyDescent="0.25">
      <c r="A392" s="102"/>
      <c r="B392" s="102"/>
      <c r="C392" s="102"/>
      <c r="D392" s="102"/>
      <c r="E392" s="102"/>
      <c r="F392" s="102"/>
      <c r="P392" s="324"/>
      <c r="Q392" s="324"/>
      <c r="X392" s="324"/>
      <c r="Y392" s="324"/>
      <c r="AL392" s="324"/>
      <c r="AM392" s="324"/>
      <c r="AN392" s="324"/>
      <c r="AO392" s="324"/>
      <c r="AP392" s="324"/>
      <c r="AQ392" s="324"/>
      <c r="AR392" s="324"/>
      <c r="AS392" s="324"/>
      <c r="AT392" s="324"/>
      <c r="AU392" s="324"/>
      <c r="AV392" s="324"/>
      <c r="AW392" s="324"/>
      <c r="BE392" s="325"/>
      <c r="BF392" s="325"/>
      <c r="BG392" s="325"/>
      <c r="BH392" s="325"/>
      <c r="BI392" s="325"/>
      <c r="BJ392" s="325"/>
      <c r="BK392" s="325"/>
      <c r="BL392" s="325"/>
      <c r="BM392" s="325"/>
      <c r="BN392" s="325"/>
      <c r="BO392" s="325"/>
      <c r="BP392" s="325"/>
    </row>
    <row r="393" spans="1:68" s="323" customFormat="1" x14ac:dyDescent="0.25">
      <c r="A393" s="102"/>
      <c r="B393" s="102"/>
      <c r="C393" s="102"/>
      <c r="D393" s="102"/>
      <c r="E393" s="102"/>
      <c r="F393" s="102"/>
      <c r="P393" s="324"/>
      <c r="Q393" s="324"/>
      <c r="X393" s="324"/>
      <c r="Y393" s="324"/>
      <c r="AL393" s="324"/>
      <c r="AM393" s="324"/>
      <c r="AN393" s="324"/>
      <c r="AO393" s="324"/>
      <c r="AP393" s="324"/>
      <c r="AQ393" s="324"/>
      <c r="AR393" s="324"/>
      <c r="AS393" s="324"/>
      <c r="AT393" s="324"/>
      <c r="AU393" s="324"/>
      <c r="AV393" s="324"/>
      <c r="AW393" s="324"/>
      <c r="BE393" s="325"/>
      <c r="BF393" s="325"/>
      <c r="BG393" s="325"/>
      <c r="BH393" s="325"/>
      <c r="BI393" s="325"/>
      <c r="BJ393" s="325"/>
      <c r="BK393" s="325"/>
      <c r="BL393" s="325"/>
      <c r="BM393" s="325"/>
      <c r="BN393" s="325"/>
      <c r="BO393" s="325"/>
      <c r="BP393" s="325"/>
    </row>
    <row r="394" spans="1:68" s="323" customFormat="1" x14ac:dyDescent="0.25">
      <c r="A394" s="102"/>
      <c r="B394" s="102"/>
      <c r="C394" s="102"/>
      <c r="D394" s="102"/>
      <c r="E394" s="102"/>
      <c r="F394" s="102"/>
      <c r="P394" s="324"/>
      <c r="Q394" s="324"/>
      <c r="X394" s="324"/>
      <c r="Y394" s="324"/>
      <c r="AL394" s="324"/>
      <c r="AM394" s="324"/>
      <c r="AN394" s="324"/>
      <c r="AO394" s="324"/>
      <c r="AP394" s="324"/>
      <c r="AQ394" s="324"/>
      <c r="AR394" s="324"/>
      <c r="AS394" s="324"/>
      <c r="AT394" s="324"/>
      <c r="AU394" s="324"/>
      <c r="AV394" s="324"/>
      <c r="AW394" s="324"/>
      <c r="BE394" s="325"/>
      <c r="BF394" s="325"/>
      <c r="BG394" s="325"/>
      <c r="BH394" s="325"/>
      <c r="BI394" s="325"/>
      <c r="BJ394" s="325"/>
      <c r="BK394" s="325"/>
      <c r="BL394" s="325"/>
      <c r="BM394" s="325"/>
      <c r="BN394" s="325"/>
      <c r="BO394" s="325"/>
      <c r="BP394" s="325"/>
    </row>
    <row r="395" spans="1:68" s="323" customFormat="1" x14ac:dyDescent="0.25">
      <c r="A395" s="102"/>
      <c r="B395" s="102"/>
      <c r="C395" s="102"/>
      <c r="D395" s="102"/>
      <c r="E395" s="102"/>
      <c r="F395" s="102"/>
      <c r="P395" s="324"/>
      <c r="Q395" s="324"/>
      <c r="X395" s="324"/>
      <c r="Y395" s="324"/>
      <c r="AL395" s="324"/>
      <c r="AM395" s="324"/>
      <c r="AN395" s="324"/>
      <c r="AO395" s="324"/>
      <c r="AP395" s="324"/>
      <c r="AQ395" s="324"/>
      <c r="AR395" s="324"/>
      <c r="AS395" s="324"/>
      <c r="AT395" s="324"/>
      <c r="AU395" s="324"/>
      <c r="AV395" s="324"/>
      <c r="AW395" s="324"/>
      <c r="BE395" s="325"/>
      <c r="BF395" s="325"/>
      <c r="BG395" s="325"/>
      <c r="BH395" s="325"/>
      <c r="BI395" s="325"/>
      <c r="BJ395" s="325"/>
      <c r="BK395" s="325"/>
      <c r="BL395" s="325"/>
      <c r="BM395" s="325"/>
      <c r="BN395" s="325"/>
      <c r="BO395" s="325"/>
      <c r="BP395" s="325"/>
    </row>
    <row r="396" spans="1:68" s="323" customFormat="1" x14ac:dyDescent="0.25">
      <c r="A396" s="102"/>
      <c r="B396" s="102"/>
      <c r="C396" s="102"/>
      <c r="D396" s="102"/>
      <c r="E396" s="102"/>
      <c r="F396" s="102"/>
      <c r="P396" s="324"/>
      <c r="Q396" s="324"/>
      <c r="X396" s="324"/>
      <c r="Y396" s="324"/>
      <c r="AL396" s="324"/>
      <c r="AM396" s="324"/>
      <c r="AN396" s="324"/>
      <c r="AO396" s="324"/>
      <c r="AP396" s="324"/>
      <c r="AQ396" s="324"/>
      <c r="AR396" s="324"/>
      <c r="AS396" s="324"/>
      <c r="AT396" s="324"/>
      <c r="AU396" s="324"/>
      <c r="AV396" s="324"/>
      <c r="AW396" s="324"/>
      <c r="BE396" s="325"/>
      <c r="BF396" s="325"/>
      <c r="BG396" s="325"/>
      <c r="BH396" s="325"/>
      <c r="BI396" s="325"/>
      <c r="BJ396" s="325"/>
      <c r="BK396" s="325"/>
      <c r="BL396" s="325"/>
      <c r="BM396" s="325"/>
      <c r="BN396" s="325"/>
      <c r="BO396" s="325"/>
      <c r="BP396" s="325"/>
    </row>
    <row r="397" spans="1:68" s="323" customFormat="1" x14ac:dyDescent="0.25">
      <c r="A397" s="102"/>
      <c r="B397" s="102"/>
      <c r="C397" s="102"/>
      <c r="D397" s="102"/>
      <c r="E397" s="102"/>
      <c r="F397" s="102"/>
      <c r="P397" s="324"/>
      <c r="Q397" s="324"/>
      <c r="X397" s="324"/>
      <c r="Y397" s="324"/>
      <c r="AL397" s="324"/>
      <c r="AM397" s="324"/>
      <c r="AN397" s="324"/>
      <c r="AO397" s="324"/>
      <c r="AP397" s="324"/>
      <c r="AQ397" s="324"/>
      <c r="AR397" s="324"/>
      <c r="AS397" s="324"/>
      <c r="AT397" s="324"/>
      <c r="AU397" s="324"/>
      <c r="AV397" s="324"/>
      <c r="AW397" s="324"/>
      <c r="BE397" s="325"/>
      <c r="BF397" s="325"/>
      <c r="BG397" s="325"/>
      <c r="BH397" s="325"/>
      <c r="BI397" s="325"/>
      <c r="BJ397" s="325"/>
      <c r="BK397" s="325"/>
      <c r="BL397" s="325"/>
      <c r="BM397" s="325"/>
      <c r="BN397" s="325"/>
      <c r="BO397" s="325"/>
      <c r="BP397" s="325"/>
    </row>
    <row r="398" spans="1:68" s="323" customFormat="1" x14ac:dyDescent="0.25">
      <c r="A398" s="102"/>
      <c r="B398" s="102"/>
      <c r="C398" s="102"/>
      <c r="D398" s="102"/>
      <c r="E398" s="102"/>
      <c r="F398" s="102"/>
      <c r="P398" s="324"/>
      <c r="Q398" s="324"/>
      <c r="X398" s="324"/>
      <c r="Y398" s="324"/>
      <c r="AL398" s="324"/>
      <c r="AM398" s="324"/>
      <c r="AN398" s="324"/>
      <c r="AO398" s="324"/>
      <c r="AP398" s="324"/>
      <c r="AQ398" s="324"/>
      <c r="AR398" s="324"/>
      <c r="AS398" s="324"/>
      <c r="AT398" s="324"/>
      <c r="AU398" s="324"/>
      <c r="AV398" s="324"/>
      <c r="AW398" s="324"/>
      <c r="BE398" s="325"/>
      <c r="BF398" s="325"/>
      <c r="BG398" s="325"/>
      <c r="BH398" s="325"/>
      <c r="BI398" s="325"/>
      <c r="BJ398" s="325"/>
      <c r="BK398" s="325"/>
      <c r="BL398" s="325"/>
      <c r="BM398" s="325"/>
      <c r="BN398" s="325"/>
      <c r="BO398" s="325"/>
      <c r="BP398" s="325"/>
    </row>
    <row r="399" spans="1:68" s="323" customFormat="1" x14ac:dyDescent="0.25">
      <c r="A399" s="102"/>
      <c r="B399" s="102"/>
      <c r="C399" s="102"/>
      <c r="D399" s="102"/>
      <c r="E399" s="102"/>
      <c r="F399" s="102"/>
      <c r="P399" s="324"/>
      <c r="Q399" s="324"/>
      <c r="X399" s="324"/>
      <c r="Y399" s="324"/>
      <c r="AL399" s="324"/>
      <c r="AM399" s="324"/>
      <c r="AN399" s="324"/>
      <c r="AO399" s="324"/>
      <c r="AP399" s="324"/>
      <c r="AQ399" s="324"/>
      <c r="AR399" s="324"/>
      <c r="AS399" s="324"/>
      <c r="AT399" s="324"/>
      <c r="AU399" s="324"/>
      <c r="AV399" s="324"/>
      <c r="AW399" s="324"/>
      <c r="BE399" s="325"/>
      <c r="BF399" s="325"/>
      <c r="BG399" s="325"/>
      <c r="BH399" s="325"/>
      <c r="BI399" s="325"/>
      <c r="BJ399" s="325"/>
      <c r="BK399" s="325"/>
      <c r="BL399" s="325"/>
      <c r="BM399" s="325"/>
      <c r="BN399" s="325"/>
      <c r="BO399" s="325"/>
      <c r="BP399" s="325"/>
    </row>
    <row r="400" spans="1:68" s="323" customFormat="1" x14ac:dyDescent="0.25">
      <c r="A400" s="102"/>
      <c r="B400" s="102"/>
      <c r="C400" s="102"/>
      <c r="D400" s="102"/>
      <c r="E400" s="102"/>
      <c r="F400" s="102"/>
      <c r="P400" s="324"/>
      <c r="Q400" s="324"/>
      <c r="X400" s="324"/>
      <c r="Y400" s="324"/>
      <c r="AL400" s="324"/>
      <c r="AM400" s="324"/>
      <c r="AN400" s="324"/>
      <c r="AO400" s="324"/>
      <c r="AP400" s="324"/>
      <c r="AQ400" s="324"/>
      <c r="AR400" s="324"/>
      <c r="AS400" s="324"/>
      <c r="AT400" s="324"/>
      <c r="AU400" s="324"/>
      <c r="AV400" s="324"/>
      <c r="AW400" s="324"/>
      <c r="BE400" s="325"/>
      <c r="BF400" s="325"/>
      <c r="BG400" s="325"/>
      <c r="BH400" s="325"/>
      <c r="BI400" s="325"/>
      <c r="BJ400" s="325"/>
      <c r="BK400" s="325"/>
      <c r="BL400" s="325"/>
      <c r="BM400" s="325"/>
      <c r="BN400" s="325"/>
      <c r="BO400" s="325"/>
      <c r="BP400" s="325"/>
    </row>
    <row r="401" spans="1:68" s="323" customFormat="1" x14ac:dyDescent="0.25">
      <c r="A401" s="102"/>
      <c r="B401" s="102"/>
      <c r="C401" s="102"/>
      <c r="D401" s="102"/>
      <c r="E401" s="102"/>
      <c r="F401" s="102"/>
      <c r="P401" s="324"/>
      <c r="Q401" s="324"/>
      <c r="X401" s="324"/>
      <c r="Y401" s="324"/>
      <c r="AL401" s="324"/>
      <c r="AM401" s="324"/>
      <c r="AN401" s="324"/>
      <c r="AO401" s="324"/>
      <c r="AP401" s="324"/>
      <c r="AQ401" s="324"/>
      <c r="AR401" s="324"/>
      <c r="AS401" s="324"/>
      <c r="AT401" s="324"/>
      <c r="AU401" s="324"/>
      <c r="AV401" s="324"/>
      <c r="AW401" s="324"/>
      <c r="BE401" s="325"/>
      <c r="BF401" s="325"/>
      <c r="BG401" s="325"/>
      <c r="BH401" s="325"/>
      <c r="BI401" s="325"/>
      <c r="BJ401" s="325"/>
      <c r="BK401" s="325"/>
      <c r="BL401" s="325"/>
      <c r="BM401" s="325"/>
      <c r="BN401" s="325"/>
      <c r="BO401" s="325"/>
      <c r="BP401" s="325"/>
    </row>
    <row r="402" spans="1:68" s="323" customFormat="1" x14ac:dyDescent="0.25">
      <c r="A402" s="102"/>
      <c r="B402" s="102"/>
      <c r="C402" s="102"/>
      <c r="D402" s="102"/>
      <c r="E402" s="102"/>
      <c r="F402" s="102"/>
      <c r="P402" s="324"/>
      <c r="Q402" s="324"/>
      <c r="X402" s="324"/>
      <c r="Y402" s="324"/>
      <c r="AL402" s="324"/>
      <c r="AM402" s="324"/>
      <c r="AN402" s="324"/>
      <c r="AO402" s="324"/>
      <c r="AP402" s="324"/>
      <c r="AQ402" s="324"/>
      <c r="AR402" s="324"/>
      <c r="AS402" s="324"/>
      <c r="AT402" s="324"/>
      <c r="AU402" s="324"/>
      <c r="AV402" s="324"/>
      <c r="AW402" s="324"/>
      <c r="BE402" s="325"/>
      <c r="BF402" s="325"/>
      <c r="BG402" s="325"/>
      <c r="BH402" s="325"/>
      <c r="BI402" s="325"/>
      <c r="BJ402" s="325"/>
      <c r="BK402" s="325"/>
      <c r="BL402" s="325"/>
      <c r="BM402" s="325"/>
      <c r="BN402" s="325"/>
      <c r="BO402" s="325"/>
      <c r="BP402" s="325"/>
    </row>
    <row r="403" spans="1:68" s="323" customFormat="1" x14ac:dyDescent="0.25">
      <c r="A403" s="102"/>
      <c r="B403" s="102"/>
      <c r="C403" s="102"/>
      <c r="D403" s="102"/>
      <c r="E403" s="102"/>
      <c r="F403" s="102"/>
      <c r="P403" s="324"/>
      <c r="Q403" s="324"/>
      <c r="X403" s="324"/>
      <c r="Y403" s="324"/>
      <c r="AL403" s="324"/>
      <c r="AM403" s="324"/>
      <c r="AN403" s="324"/>
      <c r="AO403" s="324"/>
      <c r="AP403" s="324"/>
      <c r="AQ403" s="324"/>
      <c r="AR403" s="324"/>
      <c r="AS403" s="324"/>
      <c r="AT403" s="324"/>
      <c r="AU403" s="324"/>
      <c r="AV403" s="324"/>
      <c r="AW403" s="324"/>
      <c r="BE403" s="325"/>
      <c r="BF403" s="325"/>
      <c r="BG403" s="325"/>
      <c r="BH403" s="325"/>
      <c r="BI403" s="325"/>
      <c r="BJ403" s="325"/>
      <c r="BK403" s="325"/>
      <c r="BL403" s="325"/>
      <c r="BM403" s="325"/>
      <c r="BN403" s="325"/>
      <c r="BO403" s="325"/>
      <c r="BP403" s="325"/>
    </row>
    <row r="404" spans="1:68" s="323" customFormat="1" x14ac:dyDescent="0.25">
      <c r="A404" s="102"/>
      <c r="B404" s="102"/>
      <c r="C404" s="102"/>
      <c r="D404" s="102"/>
      <c r="E404" s="102"/>
      <c r="F404" s="102"/>
      <c r="P404" s="324"/>
      <c r="Q404" s="324"/>
      <c r="X404" s="324"/>
      <c r="Y404" s="324"/>
      <c r="AL404" s="324"/>
      <c r="AM404" s="324"/>
      <c r="AN404" s="324"/>
      <c r="AO404" s="324"/>
      <c r="AP404" s="324"/>
      <c r="AQ404" s="324"/>
      <c r="AR404" s="324"/>
      <c r="AS404" s="324"/>
      <c r="AT404" s="324"/>
      <c r="AU404" s="324"/>
      <c r="AV404" s="324"/>
      <c r="AW404" s="324"/>
      <c r="BE404" s="325"/>
      <c r="BF404" s="325"/>
      <c r="BG404" s="325"/>
      <c r="BH404" s="325"/>
      <c r="BI404" s="325"/>
      <c r="BJ404" s="325"/>
      <c r="BK404" s="325"/>
      <c r="BL404" s="325"/>
      <c r="BM404" s="325"/>
      <c r="BN404" s="325"/>
      <c r="BO404" s="325"/>
      <c r="BP404" s="325"/>
    </row>
    <row r="405" spans="1:68" s="323" customFormat="1" x14ac:dyDescent="0.25">
      <c r="A405" s="102"/>
      <c r="B405" s="102"/>
      <c r="C405" s="102"/>
      <c r="D405" s="102"/>
      <c r="E405" s="102"/>
      <c r="F405" s="102"/>
      <c r="P405" s="324"/>
      <c r="Q405" s="324"/>
      <c r="X405" s="324"/>
      <c r="Y405" s="324"/>
      <c r="AL405" s="324"/>
      <c r="AM405" s="324"/>
      <c r="AN405" s="324"/>
      <c r="AO405" s="324"/>
      <c r="AP405" s="324"/>
      <c r="AQ405" s="324"/>
      <c r="AR405" s="324"/>
      <c r="AS405" s="324"/>
      <c r="AT405" s="324"/>
      <c r="AU405" s="324"/>
      <c r="AV405" s="324"/>
      <c r="AW405" s="324"/>
      <c r="BE405" s="325"/>
      <c r="BF405" s="325"/>
      <c r="BG405" s="325"/>
      <c r="BH405" s="325"/>
      <c r="BI405" s="325"/>
      <c r="BJ405" s="325"/>
      <c r="BK405" s="325"/>
      <c r="BL405" s="325"/>
      <c r="BM405" s="325"/>
      <c r="BN405" s="325"/>
      <c r="BO405" s="325"/>
      <c r="BP405" s="325"/>
    </row>
    <row r="406" spans="1:68" s="323" customFormat="1" x14ac:dyDescent="0.25">
      <c r="A406" s="102"/>
      <c r="B406" s="102"/>
      <c r="C406" s="102"/>
      <c r="D406" s="102"/>
      <c r="E406" s="102"/>
      <c r="F406" s="102"/>
      <c r="P406" s="324"/>
      <c r="Q406" s="324"/>
      <c r="X406" s="324"/>
      <c r="Y406" s="324"/>
      <c r="AL406" s="324"/>
      <c r="AM406" s="324"/>
      <c r="AN406" s="324"/>
      <c r="AO406" s="324"/>
      <c r="AP406" s="324"/>
      <c r="AQ406" s="324"/>
      <c r="AR406" s="324"/>
      <c r="AS406" s="324"/>
      <c r="AT406" s="324"/>
      <c r="AU406" s="324"/>
      <c r="AV406" s="324"/>
      <c r="AW406" s="324"/>
      <c r="BE406" s="325"/>
      <c r="BF406" s="325"/>
      <c r="BG406" s="325"/>
      <c r="BH406" s="325"/>
      <c r="BI406" s="325"/>
      <c r="BJ406" s="325"/>
      <c r="BK406" s="325"/>
      <c r="BL406" s="325"/>
      <c r="BM406" s="325"/>
      <c r="BN406" s="325"/>
      <c r="BO406" s="325"/>
      <c r="BP406" s="325"/>
    </row>
    <row r="407" spans="1:68" s="323" customFormat="1" x14ac:dyDescent="0.25">
      <c r="A407" s="102"/>
      <c r="B407" s="102"/>
      <c r="C407" s="102"/>
      <c r="D407" s="102"/>
      <c r="E407" s="102"/>
      <c r="F407" s="102"/>
      <c r="P407" s="324"/>
      <c r="Q407" s="324"/>
      <c r="X407" s="324"/>
      <c r="Y407" s="324"/>
      <c r="AL407" s="324"/>
      <c r="AM407" s="324"/>
      <c r="AN407" s="324"/>
      <c r="AO407" s="324"/>
      <c r="AP407" s="324"/>
      <c r="AQ407" s="324"/>
      <c r="AR407" s="324"/>
      <c r="AS407" s="324"/>
      <c r="AT407" s="324"/>
      <c r="AU407" s="324"/>
      <c r="AV407" s="324"/>
      <c r="AW407" s="324"/>
      <c r="BE407" s="325"/>
      <c r="BF407" s="325"/>
      <c r="BG407" s="325"/>
      <c r="BH407" s="325"/>
      <c r="BI407" s="325"/>
      <c r="BJ407" s="325"/>
      <c r="BK407" s="325"/>
      <c r="BL407" s="325"/>
      <c r="BM407" s="325"/>
      <c r="BN407" s="325"/>
      <c r="BO407" s="325"/>
      <c r="BP407" s="325"/>
    </row>
    <row r="408" spans="1:68" s="323" customFormat="1" x14ac:dyDescent="0.25">
      <c r="A408" s="102"/>
      <c r="B408" s="102"/>
      <c r="C408" s="102"/>
      <c r="D408" s="102"/>
      <c r="E408" s="102"/>
      <c r="F408" s="102"/>
      <c r="P408" s="324"/>
      <c r="Q408" s="324"/>
      <c r="X408" s="324"/>
      <c r="Y408" s="324"/>
      <c r="AL408" s="324"/>
      <c r="AM408" s="324"/>
      <c r="AN408" s="324"/>
      <c r="AO408" s="324"/>
      <c r="AP408" s="324"/>
      <c r="AQ408" s="324"/>
      <c r="AR408" s="324"/>
      <c r="AS408" s="324"/>
      <c r="AT408" s="324"/>
      <c r="AU408" s="324"/>
      <c r="AV408" s="324"/>
      <c r="AW408" s="324"/>
      <c r="BE408" s="325"/>
      <c r="BF408" s="325"/>
      <c r="BG408" s="325"/>
      <c r="BH408" s="325"/>
      <c r="BI408" s="325"/>
      <c r="BJ408" s="325"/>
      <c r="BK408" s="325"/>
      <c r="BL408" s="325"/>
      <c r="BM408" s="325"/>
      <c r="BN408" s="325"/>
      <c r="BO408" s="325"/>
      <c r="BP408" s="325"/>
    </row>
    <row r="409" spans="1:68" s="323" customFormat="1" x14ac:dyDescent="0.25">
      <c r="A409" s="102"/>
      <c r="B409" s="102"/>
      <c r="C409" s="102"/>
      <c r="D409" s="102"/>
      <c r="E409" s="102"/>
      <c r="F409" s="102"/>
      <c r="P409" s="324"/>
      <c r="Q409" s="324"/>
      <c r="X409" s="324"/>
      <c r="Y409" s="324"/>
      <c r="AL409" s="324"/>
      <c r="AM409" s="324"/>
      <c r="AN409" s="324"/>
      <c r="AO409" s="324"/>
      <c r="AP409" s="324"/>
      <c r="AQ409" s="324"/>
      <c r="AR409" s="324"/>
      <c r="AS409" s="324"/>
      <c r="AT409" s="324"/>
      <c r="AU409" s="324"/>
      <c r="AV409" s="324"/>
      <c r="AW409" s="324"/>
      <c r="BE409" s="325"/>
      <c r="BF409" s="325"/>
      <c r="BG409" s="325"/>
      <c r="BH409" s="325"/>
      <c r="BI409" s="325"/>
      <c r="BJ409" s="325"/>
      <c r="BK409" s="325"/>
      <c r="BL409" s="325"/>
      <c r="BM409" s="325"/>
      <c r="BN409" s="325"/>
      <c r="BO409" s="325"/>
      <c r="BP409" s="325"/>
    </row>
    <row r="410" spans="1:68" s="323" customFormat="1" x14ac:dyDescent="0.25">
      <c r="A410" s="102"/>
      <c r="B410" s="102"/>
      <c r="C410" s="102"/>
      <c r="D410" s="102"/>
      <c r="E410" s="102"/>
      <c r="F410" s="102"/>
      <c r="P410" s="324"/>
      <c r="Q410" s="324"/>
      <c r="X410" s="324"/>
      <c r="Y410" s="324"/>
      <c r="AL410" s="324"/>
      <c r="AM410" s="324"/>
      <c r="AN410" s="324"/>
      <c r="AO410" s="324"/>
      <c r="AP410" s="324"/>
      <c r="AQ410" s="324"/>
      <c r="AR410" s="324"/>
      <c r="AS410" s="324"/>
      <c r="AT410" s="324"/>
      <c r="AU410" s="324"/>
      <c r="AV410" s="324"/>
      <c r="AW410" s="324"/>
      <c r="BE410" s="325"/>
      <c r="BF410" s="325"/>
      <c r="BG410" s="325"/>
      <c r="BH410" s="325"/>
      <c r="BI410" s="325"/>
      <c r="BJ410" s="325"/>
      <c r="BK410" s="325"/>
      <c r="BL410" s="325"/>
      <c r="BM410" s="325"/>
      <c r="BN410" s="325"/>
      <c r="BO410" s="325"/>
      <c r="BP410" s="325"/>
    </row>
    <row r="411" spans="1:68" s="323" customFormat="1" x14ac:dyDescent="0.25">
      <c r="A411" s="102"/>
      <c r="B411" s="102"/>
      <c r="C411" s="102"/>
      <c r="D411" s="102"/>
      <c r="E411" s="102"/>
      <c r="F411" s="102"/>
      <c r="P411" s="324"/>
      <c r="Q411" s="324"/>
      <c r="X411" s="324"/>
      <c r="Y411" s="324"/>
      <c r="AL411" s="324"/>
      <c r="AM411" s="324"/>
      <c r="AN411" s="324"/>
      <c r="AO411" s="324"/>
      <c r="AP411" s="324"/>
      <c r="AQ411" s="324"/>
      <c r="AR411" s="324"/>
      <c r="AS411" s="324"/>
      <c r="AT411" s="324"/>
      <c r="AU411" s="324"/>
      <c r="AV411" s="324"/>
      <c r="AW411" s="324"/>
      <c r="BE411" s="325"/>
      <c r="BF411" s="325"/>
      <c r="BG411" s="325"/>
      <c r="BH411" s="325"/>
      <c r="BI411" s="325"/>
      <c r="BJ411" s="325"/>
      <c r="BK411" s="325"/>
      <c r="BL411" s="325"/>
      <c r="BM411" s="325"/>
      <c r="BN411" s="325"/>
      <c r="BO411" s="325"/>
      <c r="BP411" s="325"/>
    </row>
    <row r="412" spans="1:68" s="323" customFormat="1" x14ac:dyDescent="0.25">
      <c r="A412" s="102"/>
      <c r="B412" s="102"/>
      <c r="C412" s="102"/>
      <c r="D412" s="102"/>
      <c r="E412" s="102"/>
      <c r="F412" s="102"/>
      <c r="P412" s="324"/>
      <c r="Q412" s="324"/>
      <c r="X412" s="324"/>
      <c r="Y412" s="324"/>
      <c r="AL412" s="324"/>
      <c r="AM412" s="324"/>
      <c r="AN412" s="324"/>
      <c r="AO412" s="324"/>
      <c r="AP412" s="324"/>
      <c r="AQ412" s="324"/>
      <c r="AR412" s="324"/>
      <c r="AS412" s="324"/>
      <c r="AT412" s="324"/>
      <c r="AU412" s="324"/>
      <c r="AV412" s="324"/>
      <c r="AW412" s="324"/>
      <c r="BE412" s="325"/>
      <c r="BF412" s="325"/>
      <c r="BG412" s="325"/>
      <c r="BH412" s="325"/>
      <c r="BI412" s="325"/>
      <c r="BJ412" s="325"/>
      <c r="BK412" s="325"/>
      <c r="BL412" s="325"/>
      <c r="BM412" s="325"/>
      <c r="BN412" s="325"/>
      <c r="BO412" s="325"/>
      <c r="BP412" s="325"/>
    </row>
    <row r="413" spans="1:68" s="323" customFormat="1" x14ac:dyDescent="0.25">
      <c r="A413" s="102"/>
      <c r="B413" s="102"/>
      <c r="C413" s="102"/>
      <c r="D413" s="102"/>
      <c r="E413" s="102"/>
      <c r="F413" s="102"/>
      <c r="P413" s="324"/>
      <c r="Q413" s="324"/>
      <c r="X413" s="324"/>
      <c r="Y413" s="324"/>
      <c r="AL413" s="324"/>
      <c r="AM413" s="324"/>
      <c r="AN413" s="324"/>
      <c r="AO413" s="324"/>
      <c r="AP413" s="324"/>
      <c r="AQ413" s="324"/>
      <c r="AR413" s="324"/>
      <c r="AS413" s="324"/>
      <c r="AT413" s="324"/>
      <c r="AU413" s="324"/>
      <c r="AV413" s="324"/>
      <c r="AW413" s="324"/>
      <c r="BE413" s="325"/>
      <c r="BF413" s="325"/>
      <c r="BG413" s="325"/>
      <c r="BH413" s="325"/>
      <c r="BI413" s="325"/>
      <c r="BJ413" s="325"/>
      <c r="BK413" s="325"/>
      <c r="BL413" s="325"/>
      <c r="BM413" s="325"/>
      <c r="BN413" s="325"/>
      <c r="BO413" s="325"/>
      <c r="BP413" s="325"/>
    </row>
    <row r="414" spans="1:68" s="323" customFormat="1" x14ac:dyDescent="0.25">
      <c r="A414" s="102"/>
      <c r="B414" s="102"/>
      <c r="C414" s="102"/>
      <c r="D414" s="102"/>
      <c r="E414" s="102"/>
      <c r="F414" s="102"/>
      <c r="P414" s="324"/>
      <c r="Q414" s="324"/>
      <c r="X414" s="324"/>
      <c r="Y414" s="324"/>
      <c r="AL414" s="324"/>
      <c r="AM414" s="324"/>
      <c r="AN414" s="324"/>
      <c r="AO414" s="324"/>
      <c r="AP414" s="324"/>
      <c r="AQ414" s="324"/>
      <c r="AR414" s="324"/>
      <c r="AS414" s="324"/>
      <c r="AT414" s="324"/>
      <c r="AU414" s="324"/>
      <c r="AV414" s="324"/>
      <c r="AW414" s="324"/>
      <c r="BE414" s="325"/>
      <c r="BF414" s="325"/>
      <c r="BG414" s="325"/>
      <c r="BH414" s="325"/>
      <c r="BI414" s="325"/>
      <c r="BJ414" s="325"/>
      <c r="BK414" s="325"/>
      <c r="BL414" s="325"/>
      <c r="BM414" s="325"/>
      <c r="BN414" s="325"/>
      <c r="BO414" s="325"/>
      <c r="BP414" s="325"/>
    </row>
    <row r="415" spans="1:68" s="323" customFormat="1" x14ac:dyDescent="0.25">
      <c r="A415" s="102"/>
      <c r="B415" s="102"/>
      <c r="C415" s="102"/>
      <c r="D415" s="102"/>
      <c r="E415" s="102"/>
      <c r="F415" s="102"/>
      <c r="P415" s="324"/>
      <c r="Q415" s="324"/>
      <c r="X415" s="324"/>
      <c r="Y415" s="324"/>
      <c r="AL415" s="324"/>
      <c r="AM415" s="324"/>
      <c r="AN415" s="324"/>
      <c r="AO415" s="324"/>
      <c r="AP415" s="324"/>
      <c r="AQ415" s="324"/>
      <c r="AR415" s="324"/>
      <c r="AS415" s="324"/>
      <c r="AT415" s="324"/>
      <c r="AU415" s="324"/>
      <c r="AV415" s="324"/>
      <c r="AW415" s="324"/>
      <c r="BE415" s="325"/>
      <c r="BF415" s="325"/>
      <c r="BG415" s="325"/>
      <c r="BH415" s="325"/>
      <c r="BI415" s="325"/>
      <c r="BJ415" s="325"/>
      <c r="BK415" s="325"/>
      <c r="BL415" s="325"/>
      <c r="BM415" s="325"/>
      <c r="BN415" s="325"/>
      <c r="BO415" s="325"/>
      <c r="BP415" s="325"/>
    </row>
    <row r="416" spans="1:68" s="323" customFormat="1" x14ac:dyDescent="0.25">
      <c r="A416" s="102"/>
      <c r="B416" s="102"/>
      <c r="C416" s="102"/>
      <c r="D416" s="102"/>
      <c r="E416" s="102"/>
      <c r="F416" s="102"/>
      <c r="P416" s="324"/>
      <c r="Q416" s="324"/>
      <c r="X416" s="324"/>
      <c r="Y416" s="324"/>
      <c r="AL416" s="324"/>
      <c r="AM416" s="324"/>
      <c r="AN416" s="324"/>
      <c r="AO416" s="324"/>
      <c r="AP416" s="324"/>
      <c r="AQ416" s="324"/>
      <c r="AR416" s="324"/>
      <c r="AS416" s="324"/>
      <c r="AT416" s="324"/>
      <c r="AU416" s="324"/>
      <c r="AV416" s="324"/>
      <c r="AW416" s="324"/>
      <c r="BE416" s="325"/>
      <c r="BF416" s="325"/>
      <c r="BG416" s="325"/>
      <c r="BH416" s="325"/>
      <c r="BI416" s="325"/>
      <c r="BJ416" s="325"/>
      <c r="BK416" s="325"/>
      <c r="BL416" s="325"/>
      <c r="BM416" s="325"/>
      <c r="BN416" s="325"/>
      <c r="BO416" s="325"/>
      <c r="BP416" s="325"/>
    </row>
    <row r="417" spans="1:68" s="323" customFormat="1" x14ac:dyDescent="0.25">
      <c r="A417" s="102"/>
      <c r="B417" s="102"/>
      <c r="C417" s="102"/>
      <c r="D417" s="102"/>
      <c r="E417" s="102"/>
      <c r="F417" s="102"/>
      <c r="P417" s="324"/>
      <c r="Q417" s="324"/>
      <c r="X417" s="324"/>
      <c r="Y417" s="324"/>
      <c r="AL417" s="324"/>
      <c r="AM417" s="324"/>
      <c r="AN417" s="324"/>
      <c r="AO417" s="324"/>
      <c r="AP417" s="324"/>
      <c r="AQ417" s="324"/>
      <c r="AR417" s="324"/>
      <c r="AS417" s="324"/>
      <c r="AT417" s="324"/>
      <c r="AU417" s="324"/>
      <c r="AV417" s="324"/>
      <c r="AW417" s="324"/>
      <c r="BE417" s="325"/>
      <c r="BF417" s="325"/>
      <c r="BG417" s="325"/>
      <c r="BH417" s="325"/>
      <c r="BI417" s="325"/>
      <c r="BJ417" s="325"/>
      <c r="BK417" s="325"/>
      <c r="BL417" s="325"/>
      <c r="BM417" s="325"/>
      <c r="BN417" s="325"/>
      <c r="BO417" s="325"/>
      <c r="BP417" s="325"/>
    </row>
    <row r="418" spans="1:68" s="323" customFormat="1" x14ac:dyDescent="0.25">
      <c r="A418" s="102"/>
      <c r="B418" s="102"/>
      <c r="C418" s="102"/>
      <c r="D418" s="102"/>
      <c r="E418" s="102"/>
      <c r="F418" s="102"/>
      <c r="P418" s="324"/>
      <c r="Q418" s="324"/>
      <c r="X418" s="324"/>
      <c r="Y418" s="324"/>
      <c r="AL418" s="324"/>
      <c r="AM418" s="324"/>
      <c r="AN418" s="324"/>
      <c r="AO418" s="324"/>
      <c r="AP418" s="324"/>
      <c r="AQ418" s="324"/>
      <c r="AR418" s="324"/>
      <c r="AS418" s="324"/>
      <c r="AT418" s="324"/>
      <c r="AU418" s="324"/>
      <c r="AV418" s="324"/>
      <c r="AW418" s="324"/>
      <c r="BE418" s="325"/>
      <c r="BF418" s="325"/>
      <c r="BG418" s="325"/>
      <c r="BH418" s="325"/>
      <c r="BI418" s="325"/>
      <c r="BJ418" s="325"/>
      <c r="BK418" s="325"/>
      <c r="BL418" s="325"/>
      <c r="BM418" s="325"/>
      <c r="BN418" s="325"/>
      <c r="BO418" s="325"/>
      <c r="BP418" s="325"/>
    </row>
    <row r="419" spans="1:68" s="323" customFormat="1" x14ac:dyDescent="0.25">
      <c r="A419" s="102"/>
      <c r="B419" s="102"/>
      <c r="C419" s="102"/>
      <c r="D419" s="102"/>
      <c r="E419" s="102"/>
      <c r="F419" s="102"/>
      <c r="P419" s="324"/>
      <c r="Q419" s="324"/>
      <c r="X419" s="324"/>
      <c r="Y419" s="324"/>
      <c r="AL419" s="324"/>
      <c r="AM419" s="324"/>
      <c r="AN419" s="324"/>
      <c r="AO419" s="324"/>
      <c r="AP419" s="324"/>
      <c r="AQ419" s="324"/>
      <c r="AR419" s="324"/>
      <c r="AS419" s="324"/>
      <c r="AT419" s="324"/>
      <c r="AU419" s="324"/>
      <c r="AV419" s="324"/>
      <c r="AW419" s="324"/>
      <c r="BE419" s="325"/>
      <c r="BF419" s="325"/>
      <c r="BG419" s="325"/>
      <c r="BH419" s="325"/>
      <c r="BI419" s="325"/>
      <c r="BJ419" s="325"/>
      <c r="BK419" s="325"/>
      <c r="BL419" s="325"/>
      <c r="BM419" s="325"/>
      <c r="BN419" s="325"/>
      <c r="BO419" s="325"/>
      <c r="BP419" s="325"/>
    </row>
    <row r="420" spans="1:68" s="323" customFormat="1" x14ac:dyDescent="0.25">
      <c r="A420" s="102"/>
      <c r="B420" s="102"/>
      <c r="C420" s="102"/>
      <c r="D420" s="102"/>
      <c r="E420" s="102"/>
      <c r="F420" s="102"/>
      <c r="P420" s="324"/>
      <c r="Q420" s="324"/>
      <c r="X420" s="324"/>
      <c r="Y420" s="324"/>
      <c r="AL420" s="324"/>
      <c r="AM420" s="324"/>
      <c r="AN420" s="324"/>
      <c r="AO420" s="324"/>
      <c r="AP420" s="324"/>
      <c r="AQ420" s="324"/>
      <c r="AR420" s="324"/>
      <c r="AS420" s="324"/>
      <c r="AT420" s="324"/>
      <c r="AU420" s="324"/>
      <c r="AV420" s="324"/>
      <c r="AW420" s="324"/>
      <c r="BE420" s="325"/>
      <c r="BF420" s="325"/>
      <c r="BG420" s="325"/>
      <c r="BH420" s="325"/>
      <c r="BI420" s="325"/>
      <c r="BJ420" s="325"/>
      <c r="BK420" s="325"/>
      <c r="BL420" s="325"/>
      <c r="BM420" s="325"/>
      <c r="BN420" s="325"/>
      <c r="BO420" s="325"/>
      <c r="BP420" s="325"/>
    </row>
    <row r="421" spans="1:68" s="323" customFormat="1" x14ac:dyDescent="0.25">
      <c r="A421" s="102"/>
      <c r="B421" s="102"/>
      <c r="C421" s="102"/>
      <c r="D421" s="102"/>
      <c r="E421" s="102"/>
      <c r="F421" s="102"/>
      <c r="P421" s="324"/>
      <c r="Q421" s="324"/>
      <c r="X421" s="324"/>
      <c r="Y421" s="324"/>
      <c r="AL421" s="324"/>
      <c r="AM421" s="324"/>
      <c r="AN421" s="324"/>
      <c r="AO421" s="324"/>
      <c r="AP421" s="324"/>
      <c r="AQ421" s="324"/>
      <c r="AR421" s="324"/>
      <c r="AS421" s="324"/>
      <c r="AT421" s="324"/>
      <c r="AU421" s="324"/>
      <c r="AV421" s="324"/>
      <c r="AW421" s="324"/>
      <c r="BE421" s="325"/>
      <c r="BF421" s="325"/>
      <c r="BG421" s="325"/>
      <c r="BH421" s="325"/>
      <c r="BI421" s="325"/>
      <c r="BJ421" s="325"/>
      <c r="BK421" s="325"/>
      <c r="BL421" s="325"/>
      <c r="BM421" s="325"/>
      <c r="BN421" s="325"/>
      <c r="BO421" s="325"/>
      <c r="BP421" s="325"/>
    </row>
    <row r="422" spans="1:68" s="323" customFormat="1" x14ac:dyDescent="0.25">
      <c r="A422" s="102"/>
      <c r="B422" s="102"/>
      <c r="C422" s="102"/>
      <c r="D422" s="102"/>
      <c r="E422" s="102"/>
      <c r="F422" s="102"/>
      <c r="P422" s="324"/>
      <c r="Q422" s="324"/>
      <c r="X422" s="324"/>
      <c r="Y422" s="324"/>
      <c r="AL422" s="324"/>
      <c r="AM422" s="324"/>
      <c r="AN422" s="324"/>
      <c r="AO422" s="324"/>
      <c r="AP422" s="324"/>
      <c r="AQ422" s="324"/>
      <c r="AR422" s="324"/>
      <c r="AS422" s="324"/>
      <c r="AT422" s="324"/>
      <c r="AU422" s="324"/>
      <c r="AV422" s="324"/>
      <c r="AW422" s="324"/>
      <c r="BE422" s="325"/>
      <c r="BF422" s="325"/>
      <c r="BG422" s="325"/>
      <c r="BH422" s="325"/>
      <c r="BI422" s="325"/>
      <c r="BJ422" s="325"/>
      <c r="BK422" s="325"/>
      <c r="BL422" s="325"/>
      <c r="BM422" s="325"/>
      <c r="BN422" s="325"/>
      <c r="BO422" s="325"/>
      <c r="BP422" s="325"/>
    </row>
    <row r="423" spans="1:68" s="323" customFormat="1" x14ac:dyDescent="0.25">
      <c r="A423" s="102"/>
      <c r="B423" s="102"/>
      <c r="C423" s="102"/>
      <c r="D423" s="102"/>
      <c r="E423" s="102"/>
      <c r="F423" s="102"/>
      <c r="P423" s="324"/>
      <c r="Q423" s="324"/>
      <c r="X423" s="324"/>
      <c r="Y423" s="324"/>
      <c r="AL423" s="324"/>
      <c r="AM423" s="324"/>
      <c r="AN423" s="324"/>
      <c r="AO423" s="324"/>
      <c r="AP423" s="324"/>
      <c r="AQ423" s="324"/>
      <c r="AR423" s="324"/>
      <c r="AS423" s="324"/>
      <c r="AT423" s="324"/>
      <c r="AU423" s="324"/>
      <c r="AV423" s="324"/>
      <c r="AW423" s="324"/>
      <c r="BE423" s="325"/>
      <c r="BF423" s="325"/>
      <c r="BG423" s="325"/>
      <c r="BH423" s="325"/>
      <c r="BI423" s="325"/>
      <c r="BJ423" s="325"/>
      <c r="BK423" s="325"/>
      <c r="BL423" s="325"/>
      <c r="BM423" s="325"/>
      <c r="BN423" s="325"/>
      <c r="BO423" s="325"/>
      <c r="BP423" s="325"/>
    </row>
    <row r="424" spans="1:68" s="323" customFormat="1" x14ac:dyDescent="0.25">
      <c r="A424" s="102"/>
      <c r="B424" s="102"/>
      <c r="C424" s="102"/>
      <c r="D424" s="102"/>
      <c r="E424" s="102"/>
      <c r="F424" s="102"/>
      <c r="P424" s="324"/>
      <c r="Q424" s="324"/>
      <c r="X424" s="324"/>
      <c r="Y424" s="324"/>
      <c r="AL424" s="324"/>
      <c r="AM424" s="324"/>
      <c r="AN424" s="324"/>
      <c r="AO424" s="324"/>
      <c r="AP424" s="324"/>
      <c r="AQ424" s="324"/>
      <c r="AR424" s="324"/>
      <c r="AS424" s="324"/>
      <c r="AT424" s="324"/>
      <c r="AU424" s="324"/>
      <c r="AV424" s="324"/>
      <c r="AW424" s="324"/>
      <c r="BE424" s="325"/>
      <c r="BF424" s="325"/>
      <c r="BG424" s="325"/>
      <c r="BH424" s="325"/>
      <c r="BI424" s="325"/>
      <c r="BJ424" s="325"/>
      <c r="BK424" s="325"/>
      <c r="BL424" s="325"/>
      <c r="BM424" s="325"/>
      <c r="BN424" s="325"/>
      <c r="BO424" s="325"/>
      <c r="BP424" s="325"/>
    </row>
    <row r="425" spans="1:68" s="323" customFormat="1" x14ac:dyDescent="0.25">
      <c r="A425" s="102"/>
      <c r="B425" s="102"/>
      <c r="C425" s="102"/>
      <c r="D425" s="102"/>
      <c r="E425" s="102"/>
      <c r="F425" s="102"/>
      <c r="P425" s="324"/>
      <c r="Q425" s="324"/>
      <c r="X425" s="324"/>
      <c r="Y425" s="324"/>
      <c r="AL425" s="324"/>
      <c r="AM425" s="324"/>
      <c r="AN425" s="324"/>
      <c r="AO425" s="324"/>
      <c r="AP425" s="324"/>
      <c r="AQ425" s="324"/>
      <c r="AR425" s="324"/>
      <c r="AS425" s="324"/>
      <c r="AT425" s="324"/>
      <c r="AU425" s="324"/>
      <c r="AV425" s="324"/>
      <c r="AW425" s="324"/>
      <c r="BE425" s="325"/>
      <c r="BF425" s="325"/>
      <c r="BG425" s="325"/>
      <c r="BH425" s="325"/>
      <c r="BI425" s="325"/>
      <c r="BJ425" s="325"/>
      <c r="BK425" s="325"/>
      <c r="BL425" s="325"/>
      <c r="BM425" s="325"/>
      <c r="BN425" s="325"/>
      <c r="BO425" s="325"/>
      <c r="BP425" s="325"/>
    </row>
    <row r="426" spans="1:68" s="323" customFormat="1" x14ac:dyDescent="0.25">
      <c r="A426" s="102"/>
      <c r="B426" s="102"/>
      <c r="C426" s="102"/>
      <c r="D426" s="102"/>
      <c r="E426" s="102"/>
      <c r="F426" s="102"/>
      <c r="P426" s="324"/>
      <c r="Q426" s="324"/>
      <c r="X426" s="324"/>
      <c r="Y426" s="324"/>
      <c r="AL426" s="324"/>
      <c r="AM426" s="324"/>
      <c r="AN426" s="324"/>
      <c r="AO426" s="324"/>
      <c r="AP426" s="324"/>
      <c r="AQ426" s="324"/>
      <c r="AR426" s="324"/>
      <c r="AS426" s="324"/>
      <c r="AT426" s="324"/>
      <c r="AU426" s="324"/>
      <c r="AV426" s="324"/>
      <c r="AW426" s="324"/>
      <c r="BE426" s="325"/>
      <c r="BF426" s="325"/>
      <c r="BG426" s="325"/>
      <c r="BH426" s="325"/>
      <c r="BI426" s="325"/>
      <c r="BJ426" s="325"/>
      <c r="BK426" s="325"/>
      <c r="BL426" s="325"/>
      <c r="BM426" s="325"/>
      <c r="BN426" s="325"/>
      <c r="BO426" s="325"/>
      <c r="BP426" s="325"/>
    </row>
    <row r="427" spans="1:68" s="323" customFormat="1" x14ac:dyDescent="0.25">
      <c r="A427" s="102"/>
      <c r="B427" s="102"/>
      <c r="C427" s="102"/>
      <c r="D427" s="102"/>
      <c r="E427" s="102"/>
      <c r="F427" s="102"/>
      <c r="P427" s="324"/>
      <c r="Q427" s="324"/>
      <c r="X427" s="324"/>
      <c r="Y427" s="324"/>
      <c r="AL427" s="324"/>
      <c r="AM427" s="324"/>
      <c r="AN427" s="324"/>
      <c r="AO427" s="324"/>
      <c r="AP427" s="324"/>
      <c r="AQ427" s="324"/>
      <c r="AR427" s="324"/>
      <c r="AS427" s="324"/>
      <c r="AT427" s="324"/>
      <c r="AU427" s="324"/>
      <c r="AV427" s="324"/>
      <c r="AW427" s="324"/>
      <c r="BE427" s="325"/>
      <c r="BF427" s="325"/>
      <c r="BG427" s="325"/>
      <c r="BH427" s="325"/>
      <c r="BI427" s="325"/>
      <c r="BJ427" s="325"/>
      <c r="BK427" s="325"/>
      <c r="BL427" s="325"/>
      <c r="BM427" s="325"/>
      <c r="BN427" s="325"/>
      <c r="BO427" s="325"/>
      <c r="BP427" s="325"/>
    </row>
    <row r="428" spans="1:68" s="323" customFormat="1" x14ac:dyDescent="0.25">
      <c r="A428" s="102"/>
      <c r="B428" s="102"/>
      <c r="C428" s="102"/>
      <c r="D428" s="102"/>
      <c r="E428" s="102"/>
      <c r="F428" s="102"/>
      <c r="P428" s="324"/>
      <c r="Q428" s="324"/>
      <c r="X428" s="324"/>
      <c r="Y428" s="324"/>
      <c r="AL428" s="324"/>
      <c r="AM428" s="324"/>
      <c r="AN428" s="324"/>
      <c r="AO428" s="324"/>
      <c r="AP428" s="324"/>
      <c r="AQ428" s="324"/>
      <c r="AR428" s="324"/>
      <c r="AS428" s="324"/>
      <c r="AT428" s="324"/>
      <c r="AU428" s="324"/>
      <c r="AV428" s="324"/>
      <c r="AW428" s="324"/>
      <c r="BE428" s="325"/>
      <c r="BF428" s="325"/>
      <c r="BG428" s="325"/>
      <c r="BH428" s="325"/>
      <c r="BI428" s="325"/>
      <c r="BJ428" s="325"/>
      <c r="BK428" s="325"/>
      <c r="BL428" s="325"/>
      <c r="BM428" s="325"/>
      <c r="BN428" s="325"/>
      <c r="BO428" s="325"/>
      <c r="BP428" s="325"/>
    </row>
    <row r="429" spans="1:68" s="323" customFormat="1" x14ac:dyDescent="0.25">
      <c r="A429" s="102"/>
      <c r="B429" s="102"/>
      <c r="C429" s="102"/>
      <c r="D429" s="102"/>
      <c r="E429" s="102"/>
      <c r="F429" s="102"/>
      <c r="P429" s="324"/>
      <c r="Q429" s="324"/>
      <c r="X429" s="324"/>
      <c r="Y429" s="324"/>
      <c r="AL429" s="324"/>
      <c r="AM429" s="324"/>
      <c r="AN429" s="324"/>
      <c r="AO429" s="324"/>
      <c r="AP429" s="324"/>
      <c r="AQ429" s="324"/>
      <c r="AR429" s="324"/>
      <c r="AS429" s="324"/>
      <c r="AT429" s="324"/>
      <c r="AU429" s="324"/>
      <c r="AV429" s="324"/>
      <c r="AW429" s="324"/>
      <c r="BE429" s="325"/>
      <c r="BF429" s="325"/>
      <c r="BG429" s="325"/>
      <c r="BH429" s="325"/>
      <c r="BI429" s="325"/>
      <c r="BJ429" s="325"/>
      <c r="BK429" s="325"/>
      <c r="BL429" s="325"/>
      <c r="BM429" s="325"/>
      <c r="BN429" s="325"/>
      <c r="BO429" s="325"/>
      <c r="BP429" s="325"/>
    </row>
    <row r="430" spans="1:68" s="323" customFormat="1" x14ac:dyDescent="0.25">
      <c r="A430" s="102"/>
      <c r="B430" s="102"/>
      <c r="C430" s="102"/>
      <c r="D430" s="102"/>
      <c r="E430" s="102"/>
      <c r="F430" s="102"/>
      <c r="P430" s="324"/>
      <c r="Q430" s="324"/>
      <c r="X430" s="324"/>
      <c r="Y430" s="324"/>
      <c r="AL430" s="324"/>
      <c r="AM430" s="324"/>
      <c r="AN430" s="324"/>
      <c r="AO430" s="324"/>
      <c r="AP430" s="324"/>
      <c r="AQ430" s="324"/>
      <c r="AR430" s="324"/>
      <c r="AS430" s="324"/>
      <c r="AT430" s="324"/>
      <c r="AU430" s="324"/>
      <c r="AV430" s="324"/>
      <c r="AW430" s="324"/>
      <c r="BE430" s="325"/>
      <c r="BF430" s="325"/>
      <c r="BG430" s="325"/>
      <c r="BH430" s="325"/>
      <c r="BI430" s="325"/>
      <c r="BJ430" s="325"/>
      <c r="BK430" s="325"/>
      <c r="BL430" s="325"/>
      <c r="BM430" s="325"/>
      <c r="BN430" s="325"/>
      <c r="BO430" s="325"/>
      <c r="BP430" s="325"/>
    </row>
    <row r="431" spans="1:68" s="323" customFormat="1" x14ac:dyDescent="0.25">
      <c r="A431" s="102"/>
      <c r="B431" s="102"/>
      <c r="C431" s="102"/>
      <c r="D431" s="102"/>
      <c r="E431" s="102"/>
      <c r="F431" s="102"/>
      <c r="P431" s="324"/>
      <c r="Q431" s="324"/>
      <c r="X431" s="324"/>
      <c r="Y431" s="324"/>
      <c r="AL431" s="324"/>
      <c r="AM431" s="324"/>
      <c r="AN431" s="324"/>
      <c r="AO431" s="324"/>
      <c r="AP431" s="324"/>
      <c r="AQ431" s="324"/>
      <c r="AR431" s="324"/>
      <c r="AS431" s="324"/>
      <c r="AT431" s="324"/>
      <c r="AU431" s="324"/>
      <c r="AV431" s="324"/>
      <c r="AW431" s="324"/>
      <c r="BE431" s="325"/>
      <c r="BF431" s="325"/>
      <c r="BG431" s="325"/>
      <c r="BH431" s="325"/>
      <c r="BI431" s="325"/>
      <c r="BJ431" s="325"/>
      <c r="BK431" s="325"/>
      <c r="BL431" s="325"/>
      <c r="BM431" s="325"/>
      <c r="BN431" s="325"/>
      <c r="BO431" s="325"/>
      <c r="BP431" s="325"/>
    </row>
    <row r="432" spans="1:68" s="323" customFormat="1" x14ac:dyDescent="0.25">
      <c r="A432" s="102"/>
      <c r="B432" s="102"/>
      <c r="C432" s="102"/>
      <c r="D432" s="102"/>
      <c r="E432" s="102"/>
      <c r="F432" s="102"/>
      <c r="P432" s="324"/>
      <c r="Q432" s="324"/>
      <c r="X432" s="324"/>
      <c r="Y432" s="324"/>
      <c r="AL432" s="324"/>
      <c r="AM432" s="324"/>
      <c r="AN432" s="324"/>
      <c r="AO432" s="324"/>
      <c r="AP432" s="324"/>
      <c r="AQ432" s="324"/>
      <c r="AR432" s="324"/>
      <c r="AS432" s="324"/>
      <c r="AT432" s="324"/>
      <c r="AU432" s="324"/>
      <c r="AV432" s="324"/>
      <c r="AW432" s="324"/>
      <c r="BE432" s="325"/>
      <c r="BF432" s="325"/>
      <c r="BG432" s="325"/>
      <c r="BH432" s="325"/>
      <c r="BI432" s="325"/>
      <c r="BJ432" s="325"/>
      <c r="BK432" s="325"/>
      <c r="BL432" s="325"/>
      <c r="BM432" s="325"/>
      <c r="BN432" s="325"/>
      <c r="BO432" s="325"/>
      <c r="BP432" s="325"/>
    </row>
    <row r="433" spans="1:68" s="323" customFormat="1" x14ac:dyDescent="0.25">
      <c r="A433" s="102"/>
      <c r="B433" s="102"/>
      <c r="C433" s="102"/>
      <c r="D433" s="102"/>
      <c r="E433" s="102"/>
      <c r="F433" s="102"/>
      <c r="P433" s="324"/>
      <c r="Q433" s="324"/>
      <c r="X433" s="324"/>
      <c r="Y433" s="324"/>
      <c r="AL433" s="324"/>
      <c r="AM433" s="324"/>
      <c r="AN433" s="324"/>
      <c r="AO433" s="324"/>
      <c r="AP433" s="324"/>
      <c r="AQ433" s="324"/>
      <c r="AR433" s="324"/>
      <c r="AS433" s="324"/>
      <c r="AT433" s="324"/>
      <c r="AU433" s="324"/>
      <c r="AV433" s="324"/>
      <c r="AW433" s="324"/>
      <c r="BE433" s="325"/>
      <c r="BF433" s="325"/>
      <c r="BG433" s="325"/>
      <c r="BH433" s="325"/>
      <c r="BI433" s="325"/>
      <c r="BJ433" s="325"/>
      <c r="BK433" s="325"/>
      <c r="BL433" s="325"/>
      <c r="BM433" s="325"/>
      <c r="BN433" s="325"/>
      <c r="BO433" s="325"/>
      <c r="BP433" s="325"/>
    </row>
    <row r="434" spans="1:68" s="323" customFormat="1" x14ac:dyDescent="0.25">
      <c r="A434" s="102"/>
      <c r="B434" s="102"/>
      <c r="C434" s="102"/>
      <c r="D434" s="102"/>
      <c r="E434" s="102"/>
      <c r="F434" s="102"/>
      <c r="P434" s="324"/>
      <c r="Q434" s="324"/>
      <c r="X434" s="324"/>
      <c r="Y434" s="324"/>
      <c r="AL434" s="324"/>
      <c r="AM434" s="324"/>
      <c r="AN434" s="324"/>
      <c r="AO434" s="324"/>
      <c r="AP434" s="324"/>
      <c r="AQ434" s="324"/>
      <c r="AR434" s="324"/>
      <c r="AS434" s="324"/>
      <c r="AT434" s="324"/>
      <c r="AU434" s="324"/>
      <c r="AV434" s="324"/>
      <c r="AW434" s="324"/>
      <c r="BE434" s="325"/>
      <c r="BF434" s="325"/>
      <c r="BG434" s="325"/>
      <c r="BH434" s="325"/>
      <c r="BI434" s="325"/>
      <c r="BJ434" s="325"/>
      <c r="BK434" s="325"/>
      <c r="BL434" s="325"/>
      <c r="BM434" s="325"/>
      <c r="BN434" s="325"/>
      <c r="BO434" s="325"/>
      <c r="BP434" s="325"/>
    </row>
    <row r="435" spans="1:68" s="323" customFormat="1" x14ac:dyDescent="0.25">
      <c r="A435" s="102"/>
      <c r="B435" s="102"/>
      <c r="C435" s="102"/>
      <c r="D435" s="102"/>
      <c r="E435" s="102"/>
      <c r="F435" s="102"/>
      <c r="P435" s="324"/>
      <c r="Q435" s="324"/>
      <c r="X435" s="324"/>
      <c r="Y435" s="324"/>
      <c r="AL435" s="324"/>
      <c r="AM435" s="324"/>
      <c r="AN435" s="324"/>
      <c r="AO435" s="324"/>
      <c r="AP435" s="324"/>
      <c r="AQ435" s="324"/>
      <c r="AR435" s="324"/>
      <c r="AS435" s="324"/>
      <c r="AT435" s="324"/>
      <c r="AU435" s="324"/>
      <c r="AV435" s="324"/>
      <c r="AW435" s="324"/>
      <c r="BE435" s="325"/>
      <c r="BF435" s="325"/>
      <c r="BG435" s="325"/>
      <c r="BH435" s="325"/>
      <c r="BI435" s="325"/>
      <c r="BJ435" s="325"/>
      <c r="BK435" s="325"/>
      <c r="BL435" s="325"/>
      <c r="BM435" s="325"/>
      <c r="BN435" s="325"/>
      <c r="BO435" s="325"/>
      <c r="BP435" s="325"/>
    </row>
    <row r="436" spans="1:68" s="323" customFormat="1" x14ac:dyDescent="0.25">
      <c r="A436" s="102"/>
      <c r="B436" s="102"/>
      <c r="C436" s="102"/>
      <c r="D436" s="102"/>
      <c r="E436" s="102"/>
      <c r="F436" s="102"/>
      <c r="P436" s="324"/>
      <c r="Q436" s="324"/>
      <c r="X436" s="324"/>
      <c r="Y436" s="324"/>
      <c r="AL436" s="324"/>
      <c r="AM436" s="324"/>
      <c r="AN436" s="324"/>
      <c r="AO436" s="324"/>
      <c r="AP436" s="324"/>
      <c r="AQ436" s="324"/>
      <c r="AR436" s="324"/>
      <c r="AS436" s="324"/>
      <c r="AT436" s="324"/>
      <c r="AU436" s="324"/>
      <c r="AV436" s="324"/>
      <c r="AW436" s="324"/>
      <c r="BE436" s="325"/>
      <c r="BF436" s="325"/>
      <c r="BG436" s="325"/>
      <c r="BH436" s="325"/>
      <c r="BI436" s="325"/>
      <c r="BJ436" s="325"/>
      <c r="BK436" s="325"/>
      <c r="BL436" s="325"/>
      <c r="BM436" s="325"/>
      <c r="BN436" s="325"/>
      <c r="BO436" s="325"/>
      <c r="BP436" s="325"/>
    </row>
    <row r="437" spans="1:68" s="323" customFormat="1" x14ac:dyDescent="0.25">
      <c r="A437" s="102"/>
      <c r="B437" s="102"/>
      <c r="C437" s="102"/>
      <c r="D437" s="102"/>
      <c r="E437" s="102"/>
      <c r="F437" s="102"/>
      <c r="P437" s="324"/>
      <c r="Q437" s="324"/>
      <c r="X437" s="324"/>
      <c r="Y437" s="324"/>
      <c r="AL437" s="324"/>
      <c r="AM437" s="324"/>
      <c r="AN437" s="324"/>
      <c r="AO437" s="324"/>
      <c r="AP437" s="324"/>
      <c r="AQ437" s="324"/>
      <c r="AR437" s="324"/>
      <c r="AS437" s="324"/>
      <c r="AT437" s="324"/>
      <c r="AU437" s="324"/>
      <c r="AV437" s="324"/>
      <c r="AW437" s="324"/>
      <c r="BE437" s="325"/>
      <c r="BF437" s="325"/>
      <c r="BG437" s="325"/>
      <c r="BH437" s="325"/>
      <c r="BI437" s="325"/>
      <c r="BJ437" s="325"/>
      <c r="BK437" s="325"/>
      <c r="BL437" s="325"/>
      <c r="BM437" s="325"/>
      <c r="BN437" s="325"/>
      <c r="BO437" s="325"/>
      <c r="BP437" s="325"/>
    </row>
    <row r="438" spans="1:68" s="323" customFormat="1" x14ac:dyDescent="0.25">
      <c r="A438" s="102"/>
      <c r="B438" s="102"/>
      <c r="C438" s="102"/>
      <c r="D438" s="102"/>
      <c r="E438" s="102"/>
      <c r="F438" s="102"/>
      <c r="P438" s="324"/>
      <c r="Q438" s="324"/>
      <c r="X438" s="324"/>
      <c r="Y438" s="324"/>
      <c r="AL438" s="324"/>
      <c r="AM438" s="324"/>
      <c r="AN438" s="324"/>
      <c r="AO438" s="324"/>
      <c r="AP438" s="324"/>
      <c r="AQ438" s="324"/>
      <c r="AR438" s="324"/>
      <c r="AS438" s="324"/>
      <c r="AT438" s="324"/>
      <c r="AU438" s="324"/>
      <c r="AV438" s="324"/>
      <c r="AW438" s="324"/>
      <c r="BE438" s="325"/>
      <c r="BF438" s="325"/>
      <c r="BG438" s="325"/>
      <c r="BH438" s="325"/>
      <c r="BI438" s="325"/>
      <c r="BJ438" s="325"/>
      <c r="BK438" s="325"/>
      <c r="BL438" s="325"/>
      <c r="BM438" s="325"/>
      <c r="BN438" s="325"/>
      <c r="BO438" s="325"/>
      <c r="BP438" s="325"/>
    </row>
    <row r="439" spans="1:68" s="323" customFormat="1" x14ac:dyDescent="0.25">
      <c r="A439" s="102"/>
      <c r="B439" s="102"/>
      <c r="C439" s="102"/>
      <c r="D439" s="102"/>
      <c r="E439" s="102"/>
      <c r="F439" s="102"/>
      <c r="P439" s="324"/>
      <c r="Q439" s="324"/>
      <c r="X439" s="324"/>
      <c r="Y439" s="324"/>
      <c r="AL439" s="324"/>
      <c r="AM439" s="324"/>
      <c r="AN439" s="324"/>
      <c r="AO439" s="324"/>
      <c r="AP439" s="324"/>
      <c r="AQ439" s="324"/>
      <c r="AR439" s="324"/>
      <c r="AS439" s="324"/>
      <c r="AT439" s="324"/>
      <c r="AU439" s="324"/>
      <c r="AV439" s="324"/>
      <c r="AW439" s="324"/>
      <c r="BE439" s="325"/>
      <c r="BF439" s="325"/>
      <c r="BG439" s="325"/>
      <c r="BH439" s="325"/>
      <c r="BI439" s="325"/>
      <c r="BJ439" s="325"/>
      <c r="BK439" s="325"/>
      <c r="BL439" s="325"/>
      <c r="BM439" s="325"/>
      <c r="BN439" s="325"/>
      <c r="BO439" s="325"/>
      <c r="BP439" s="325"/>
    </row>
    <row r="440" spans="1:68" s="323" customFormat="1" x14ac:dyDescent="0.25">
      <c r="A440" s="102"/>
      <c r="B440" s="102"/>
      <c r="C440" s="102"/>
      <c r="D440" s="102"/>
      <c r="E440" s="102"/>
      <c r="F440" s="102"/>
      <c r="P440" s="324"/>
      <c r="Q440" s="324"/>
      <c r="X440" s="324"/>
      <c r="Y440" s="324"/>
      <c r="AL440" s="324"/>
      <c r="AM440" s="324"/>
      <c r="AN440" s="324"/>
      <c r="AO440" s="324"/>
      <c r="AP440" s="324"/>
      <c r="AQ440" s="324"/>
      <c r="AR440" s="324"/>
      <c r="AS440" s="324"/>
      <c r="AT440" s="324"/>
      <c r="AU440" s="324"/>
      <c r="AV440" s="324"/>
      <c r="AW440" s="324"/>
      <c r="BE440" s="325"/>
      <c r="BF440" s="325"/>
      <c r="BG440" s="325"/>
      <c r="BH440" s="325"/>
      <c r="BI440" s="325"/>
      <c r="BJ440" s="325"/>
      <c r="BK440" s="325"/>
      <c r="BL440" s="325"/>
      <c r="BM440" s="325"/>
      <c r="BN440" s="325"/>
      <c r="BO440" s="325"/>
      <c r="BP440" s="325"/>
    </row>
    <row r="441" spans="1:68" s="323" customFormat="1" x14ac:dyDescent="0.25">
      <c r="A441" s="102"/>
      <c r="B441" s="102"/>
      <c r="C441" s="102"/>
      <c r="D441" s="102"/>
      <c r="E441" s="102"/>
      <c r="F441" s="102"/>
      <c r="P441" s="324"/>
      <c r="Q441" s="324"/>
      <c r="X441" s="324"/>
      <c r="Y441" s="324"/>
      <c r="AL441" s="324"/>
      <c r="AM441" s="324"/>
      <c r="AN441" s="324"/>
      <c r="AO441" s="324"/>
      <c r="AP441" s="324"/>
      <c r="AQ441" s="324"/>
      <c r="AR441" s="324"/>
      <c r="AS441" s="324"/>
      <c r="AT441" s="324"/>
      <c r="AU441" s="324"/>
      <c r="AV441" s="324"/>
      <c r="AW441" s="324"/>
      <c r="BE441" s="325"/>
      <c r="BF441" s="325"/>
      <c r="BG441" s="325"/>
      <c r="BH441" s="325"/>
      <c r="BI441" s="325"/>
      <c r="BJ441" s="325"/>
      <c r="BK441" s="325"/>
      <c r="BL441" s="325"/>
      <c r="BM441" s="325"/>
      <c r="BN441" s="325"/>
      <c r="BO441" s="325"/>
      <c r="BP441" s="325"/>
    </row>
    <row r="442" spans="1:68" s="323" customFormat="1" x14ac:dyDescent="0.25">
      <c r="A442" s="102"/>
      <c r="B442" s="102"/>
      <c r="C442" s="102"/>
      <c r="D442" s="102"/>
      <c r="E442" s="102"/>
      <c r="F442" s="102"/>
      <c r="P442" s="324"/>
      <c r="Q442" s="324"/>
      <c r="X442" s="324"/>
      <c r="Y442" s="324"/>
      <c r="AL442" s="324"/>
      <c r="AM442" s="324"/>
      <c r="AN442" s="324"/>
      <c r="AO442" s="324"/>
      <c r="AP442" s="324"/>
      <c r="AQ442" s="324"/>
      <c r="AR442" s="324"/>
      <c r="AS442" s="324"/>
      <c r="AT442" s="324"/>
      <c r="AU442" s="324"/>
      <c r="AV442" s="324"/>
      <c r="AW442" s="324"/>
      <c r="BE442" s="325"/>
      <c r="BF442" s="325"/>
      <c r="BG442" s="325"/>
      <c r="BH442" s="325"/>
      <c r="BI442" s="325"/>
      <c r="BJ442" s="325"/>
      <c r="BK442" s="325"/>
      <c r="BL442" s="325"/>
      <c r="BM442" s="325"/>
      <c r="BN442" s="325"/>
      <c r="BO442" s="325"/>
      <c r="BP442" s="325"/>
    </row>
    <row r="443" spans="1:68" s="323" customFormat="1" x14ac:dyDescent="0.25">
      <c r="A443" s="102"/>
      <c r="B443" s="102"/>
      <c r="C443" s="102"/>
      <c r="D443" s="102"/>
      <c r="E443" s="102"/>
      <c r="F443" s="102"/>
      <c r="P443" s="324"/>
      <c r="Q443" s="324"/>
      <c r="X443" s="324"/>
      <c r="Y443" s="324"/>
      <c r="AL443" s="324"/>
      <c r="AM443" s="324"/>
      <c r="AN443" s="324"/>
      <c r="AO443" s="324"/>
      <c r="AP443" s="324"/>
      <c r="AQ443" s="324"/>
      <c r="AR443" s="324"/>
      <c r="AS443" s="324"/>
      <c r="AT443" s="324"/>
      <c r="AU443" s="324"/>
      <c r="AV443" s="324"/>
      <c r="AW443" s="324"/>
      <c r="BE443" s="325"/>
      <c r="BF443" s="325"/>
      <c r="BG443" s="325"/>
      <c r="BH443" s="325"/>
      <c r="BI443" s="325"/>
      <c r="BJ443" s="325"/>
      <c r="BK443" s="325"/>
      <c r="BL443" s="325"/>
      <c r="BM443" s="325"/>
      <c r="BN443" s="325"/>
      <c r="BO443" s="325"/>
      <c r="BP443" s="325"/>
    </row>
    <row r="444" spans="1:68" s="323" customFormat="1" x14ac:dyDescent="0.25">
      <c r="A444" s="102"/>
      <c r="B444" s="102"/>
      <c r="C444" s="102"/>
      <c r="D444" s="102"/>
      <c r="E444" s="102"/>
      <c r="F444" s="102"/>
      <c r="P444" s="324"/>
      <c r="Q444" s="324"/>
      <c r="X444" s="324"/>
      <c r="Y444" s="324"/>
      <c r="AL444" s="324"/>
      <c r="AM444" s="324"/>
      <c r="AN444" s="324"/>
      <c r="AO444" s="324"/>
      <c r="AP444" s="324"/>
      <c r="AQ444" s="324"/>
      <c r="AR444" s="324"/>
      <c r="AS444" s="324"/>
      <c r="AT444" s="324"/>
      <c r="AU444" s="324"/>
      <c r="AV444" s="324"/>
      <c r="AW444" s="324"/>
      <c r="BE444" s="325"/>
      <c r="BF444" s="325"/>
      <c r="BG444" s="325"/>
      <c r="BH444" s="325"/>
      <c r="BI444" s="325"/>
      <c r="BJ444" s="325"/>
      <c r="BK444" s="325"/>
      <c r="BL444" s="325"/>
      <c r="BM444" s="325"/>
      <c r="BN444" s="325"/>
      <c r="BO444" s="325"/>
      <c r="BP444" s="325"/>
    </row>
    <row r="445" spans="1:68" s="323" customFormat="1" x14ac:dyDescent="0.25">
      <c r="A445" s="102"/>
      <c r="B445" s="102"/>
      <c r="C445" s="102"/>
      <c r="D445" s="102"/>
      <c r="E445" s="102"/>
      <c r="F445" s="102"/>
      <c r="P445" s="324"/>
      <c r="Q445" s="324"/>
      <c r="X445" s="324"/>
      <c r="Y445" s="324"/>
      <c r="AL445" s="324"/>
      <c r="AM445" s="324"/>
      <c r="AN445" s="324"/>
      <c r="AO445" s="324"/>
      <c r="AP445" s="324"/>
      <c r="AQ445" s="324"/>
      <c r="AR445" s="324"/>
      <c r="AS445" s="324"/>
      <c r="AT445" s="324"/>
      <c r="AU445" s="324"/>
      <c r="AV445" s="324"/>
      <c r="AW445" s="324"/>
      <c r="BE445" s="325"/>
      <c r="BF445" s="325"/>
      <c r="BG445" s="325"/>
      <c r="BH445" s="325"/>
      <c r="BI445" s="325"/>
      <c r="BJ445" s="325"/>
      <c r="BK445" s="325"/>
      <c r="BL445" s="325"/>
      <c r="BM445" s="325"/>
      <c r="BN445" s="325"/>
      <c r="BO445" s="325"/>
      <c r="BP445" s="325"/>
    </row>
    <row r="446" spans="1:68" s="323" customFormat="1" x14ac:dyDescent="0.25">
      <c r="A446" s="102"/>
      <c r="B446" s="102"/>
      <c r="C446" s="102"/>
      <c r="D446" s="102"/>
      <c r="E446" s="102"/>
      <c r="F446" s="102"/>
      <c r="P446" s="324"/>
      <c r="Q446" s="324"/>
      <c r="X446" s="324"/>
      <c r="Y446" s="324"/>
      <c r="AL446" s="324"/>
      <c r="AM446" s="324"/>
      <c r="AN446" s="324"/>
      <c r="AO446" s="324"/>
      <c r="AP446" s="324"/>
      <c r="AQ446" s="324"/>
      <c r="AR446" s="324"/>
      <c r="AS446" s="324"/>
      <c r="AT446" s="324"/>
      <c r="AU446" s="324"/>
      <c r="AV446" s="324"/>
      <c r="AW446" s="324"/>
      <c r="BE446" s="325"/>
      <c r="BF446" s="325"/>
      <c r="BG446" s="325"/>
      <c r="BH446" s="325"/>
      <c r="BI446" s="325"/>
      <c r="BJ446" s="325"/>
      <c r="BK446" s="325"/>
      <c r="BL446" s="325"/>
      <c r="BM446" s="325"/>
      <c r="BN446" s="325"/>
      <c r="BO446" s="325"/>
      <c r="BP446" s="325"/>
    </row>
    <row r="447" spans="1:68" s="323" customFormat="1" x14ac:dyDescent="0.25">
      <c r="A447" s="102"/>
      <c r="B447" s="102"/>
      <c r="C447" s="102"/>
      <c r="D447" s="102"/>
      <c r="E447" s="102"/>
      <c r="F447" s="102"/>
      <c r="P447" s="324"/>
      <c r="Q447" s="324"/>
      <c r="X447" s="324"/>
      <c r="Y447" s="324"/>
      <c r="AL447" s="324"/>
      <c r="AM447" s="324"/>
      <c r="AN447" s="324"/>
      <c r="AO447" s="324"/>
      <c r="AP447" s="324"/>
      <c r="AQ447" s="324"/>
      <c r="AR447" s="324"/>
      <c r="AS447" s="324"/>
      <c r="AT447" s="324"/>
      <c r="AU447" s="324"/>
      <c r="AV447" s="324"/>
      <c r="AW447" s="324"/>
      <c r="BE447" s="325"/>
      <c r="BF447" s="325"/>
      <c r="BG447" s="325"/>
      <c r="BH447" s="325"/>
      <c r="BI447" s="325"/>
      <c r="BJ447" s="325"/>
      <c r="BK447" s="325"/>
      <c r="BL447" s="325"/>
      <c r="BM447" s="325"/>
      <c r="BN447" s="325"/>
      <c r="BO447" s="325"/>
      <c r="BP447" s="325"/>
    </row>
    <row r="448" spans="1:68" s="323" customFormat="1" x14ac:dyDescent="0.25">
      <c r="A448" s="102"/>
      <c r="B448" s="102"/>
      <c r="C448" s="102"/>
      <c r="D448" s="102"/>
      <c r="E448" s="102"/>
      <c r="F448" s="102"/>
      <c r="P448" s="324"/>
      <c r="Q448" s="324"/>
      <c r="X448" s="324"/>
      <c r="Y448" s="324"/>
      <c r="AL448" s="324"/>
      <c r="AM448" s="324"/>
      <c r="AN448" s="324"/>
      <c r="AO448" s="324"/>
      <c r="AP448" s="324"/>
      <c r="AQ448" s="324"/>
      <c r="AR448" s="324"/>
      <c r="AS448" s="324"/>
      <c r="AT448" s="324"/>
      <c r="AU448" s="324"/>
      <c r="AV448" s="324"/>
      <c r="AW448" s="324"/>
      <c r="BE448" s="325"/>
      <c r="BF448" s="325"/>
      <c r="BG448" s="325"/>
      <c r="BH448" s="325"/>
      <c r="BI448" s="325"/>
      <c r="BJ448" s="325"/>
      <c r="BK448" s="325"/>
      <c r="BL448" s="325"/>
      <c r="BM448" s="325"/>
      <c r="BN448" s="325"/>
      <c r="BO448" s="325"/>
      <c r="BP448" s="325"/>
    </row>
    <row r="449" spans="1:68" s="323" customFormat="1" x14ac:dyDescent="0.25">
      <c r="A449" s="102"/>
      <c r="B449" s="102"/>
      <c r="C449" s="102"/>
      <c r="D449" s="102"/>
      <c r="E449" s="102"/>
      <c r="F449" s="102"/>
      <c r="P449" s="324"/>
      <c r="Q449" s="324"/>
      <c r="X449" s="324"/>
      <c r="Y449" s="324"/>
      <c r="AL449" s="324"/>
      <c r="AM449" s="324"/>
      <c r="AN449" s="324"/>
      <c r="AO449" s="324"/>
      <c r="AP449" s="324"/>
      <c r="AQ449" s="324"/>
      <c r="AR449" s="324"/>
      <c r="AS449" s="324"/>
      <c r="AT449" s="324"/>
      <c r="AU449" s="324"/>
      <c r="AV449" s="324"/>
      <c r="AW449" s="324"/>
      <c r="BE449" s="325"/>
      <c r="BF449" s="325"/>
      <c r="BG449" s="325"/>
      <c r="BH449" s="325"/>
      <c r="BI449" s="325"/>
      <c r="BJ449" s="325"/>
      <c r="BK449" s="325"/>
      <c r="BL449" s="325"/>
      <c r="BM449" s="325"/>
      <c r="BN449" s="325"/>
      <c r="BO449" s="325"/>
      <c r="BP449" s="325"/>
    </row>
    <row r="450" spans="1:68" s="323" customFormat="1" x14ac:dyDescent="0.25">
      <c r="A450" s="102"/>
      <c r="B450" s="102"/>
      <c r="C450" s="102"/>
      <c r="D450" s="102"/>
      <c r="E450" s="102"/>
      <c r="F450" s="102"/>
      <c r="P450" s="324"/>
      <c r="Q450" s="324"/>
      <c r="X450" s="324"/>
      <c r="Y450" s="324"/>
      <c r="AL450" s="324"/>
      <c r="AM450" s="324"/>
      <c r="AN450" s="324"/>
      <c r="AO450" s="324"/>
      <c r="AP450" s="324"/>
      <c r="AQ450" s="324"/>
      <c r="AR450" s="324"/>
      <c r="AS450" s="324"/>
      <c r="AT450" s="324"/>
      <c r="AU450" s="324"/>
      <c r="AV450" s="324"/>
      <c r="AW450" s="324"/>
      <c r="BE450" s="325"/>
      <c r="BF450" s="325"/>
      <c r="BG450" s="325"/>
      <c r="BH450" s="325"/>
      <c r="BI450" s="325"/>
      <c r="BJ450" s="325"/>
      <c r="BK450" s="325"/>
      <c r="BL450" s="325"/>
      <c r="BM450" s="325"/>
      <c r="BN450" s="325"/>
      <c r="BO450" s="325"/>
      <c r="BP450" s="325"/>
    </row>
    <row r="451" spans="1:68" s="323" customFormat="1" x14ac:dyDescent="0.25">
      <c r="A451" s="102"/>
      <c r="B451" s="102"/>
      <c r="C451" s="102"/>
      <c r="D451" s="102"/>
      <c r="E451" s="102"/>
      <c r="F451" s="102"/>
      <c r="P451" s="324"/>
      <c r="Q451" s="324"/>
      <c r="X451" s="324"/>
      <c r="Y451" s="324"/>
      <c r="AL451" s="324"/>
      <c r="AM451" s="324"/>
      <c r="AN451" s="324"/>
      <c r="AO451" s="324"/>
      <c r="AP451" s="324"/>
      <c r="AQ451" s="324"/>
      <c r="AR451" s="324"/>
      <c r="AS451" s="324"/>
      <c r="AT451" s="324"/>
      <c r="AU451" s="324"/>
      <c r="AV451" s="324"/>
      <c r="AW451" s="324"/>
      <c r="BE451" s="325"/>
      <c r="BF451" s="325"/>
      <c r="BG451" s="325"/>
      <c r="BH451" s="325"/>
      <c r="BI451" s="325"/>
      <c r="BJ451" s="325"/>
      <c r="BK451" s="325"/>
      <c r="BL451" s="325"/>
      <c r="BM451" s="325"/>
      <c r="BN451" s="325"/>
      <c r="BO451" s="325"/>
      <c r="BP451" s="325"/>
    </row>
    <row r="452" spans="1:68" s="323" customFormat="1" x14ac:dyDescent="0.25">
      <c r="A452" s="102"/>
      <c r="B452" s="102"/>
      <c r="C452" s="102"/>
      <c r="D452" s="102"/>
      <c r="E452" s="102"/>
      <c r="F452" s="102"/>
      <c r="P452" s="324"/>
      <c r="Q452" s="324"/>
      <c r="X452" s="324"/>
      <c r="Y452" s="324"/>
      <c r="AL452" s="324"/>
      <c r="AM452" s="324"/>
      <c r="AN452" s="324"/>
      <c r="AO452" s="324"/>
      <c r="AP452" s="324"/>
      <c r="AQ452" s="324"/>
      <c r="AR452" s="324"/>
      <c r="AS452" s="324"/>
      <c r="AT452" s="324"/>
      <c r="AU452" s="324"/>
      <c r="AV452" s="324"/>
      <c r="AW452" s="324"/>
      <c r="BE452" s="325"/>
      <c r="BF452" s="325"/>
      <c r="BG452" s="325"/>
      <c r="BH452" s="325"/>
      <c r="BI452" s="325"/>
      <c r="BJ452" s="325"/>
      <c r="BK452" s="325"/>
      <c r="BL452" s="325"/>
      <c r="BM452" s="325"/>
      <c r="BN452" s="325"/>
      <c r="BO452" s="325"/>
      <c r="BP452" s="325"/>
    </row>
    <row r="453" spans="1:68" s="323" customFormat="1" x14ac:dyDescent="0.25">
      <c r="A453" s="102"/>
      <c r="B453" s="102"/>
      <c r="C453" s="102"/>
      <c r="D453" s="102"/>
      <c r="E453" s="102"/>
      <c r="F453" s="102"/>
      <c r="P453" s="324"/>
      <c r="Q453" s="324"/>
      <c r="X453" s="324"/>
      <c r="Y453" s="324"/>
      <c r="AL453" s="324"/>
      <c r="AM453" s="324"/>
      <c r="AN453" s="324"/>
      <c r="AO453" s="324"/>
      <c r="AP453" s="324"/>
      <c r="AQ453" s="324"/>
      <c r="AR453" s="324"/>
      <c r="AS453" s="324"/>
      <c r="AT453" s="324"/>
      <c r="AU453" s="324"/>
      <c r="AV453" s="324"/>
      <c r="AW453" s="324"/>
      <c r="BE453" s="325"/>
      <c r="BF453" s="325"/>
      <c r="BG453" s="325"/>
      <c r="BH453" s="325"/>
      <c r="BI453" s="325"/>
      <c r="BJ453" s="325"/>
      <c r="BK453" s="325"/>
      <c r="BL453" s="325"/>
      <c r="BM453" s="325"/>
      <c r="BN453" s="325"/>
      <c r="BO453" s="325"/>
      <c r="BP453" s="325"/>
    </row>
    <row r="454" spans="1:68" s="323" customFormat="1" x14ac:dyDescent="0.25">
      <c r="A454" s="102"/>
      <c r="B454" s="102"/>
      <c r="C454" s="102"/>
      <c r="D454" s="102"/>
      <c r="E454" s="102"/>
      <c r="F454" s="102"/>
      <c r="P454" s="324"/>
      <c r="Q454" s="324"/>
      <c r="X454" s="324"/>
      <c r="Y454" s="324"/>
      <c r="AL454" s="324"/>
      <c r="AM454" s="324"/>
      <c r="AN454" s="324"/>
      <c r="AO454" s="324"/>
      <c r="AP454" s="324"/>
      <c r="AQ454" s="324"/>
      <c r="AR454" s="324"/>
      <c r="AS454" s="324"/>
      <c r="AT454" s="324"/>
      <c r="AU454" s="324"/>
      <c r="AV454" s="324"/>
      <c r="AW454" s="324"/>
      <c r="BE454" s="325"/>
      <c r="BF454" s="325"/>
      <c r="BG454" s="325"/>
      <c r="BH454" s="325"/>
      <c r="BI454" s="325"/>
      <c r="BJ454" s="325"/>
      <c r="BK454" s="325"/>
      <c r="BL454" s="325"/>
      <c r="BM454" s="325"/>
      <c r="BN454" s="325"/>
      <c r="BO454" s="325"/>
      <c r="BP454" s="325"/>
    </row>
    <row r="455" spans="1:68" s="323" customFormat="1" x14ac:dyDescent="0.25">
      <c r="A455" s="102"/>
      <c r="B455" s="102"/>
      <c r="C455" s="102"/>
      <c r="D455" s="102"/>
      <c r="E455" s="102"/>
      <c r="F455" s="102"/>
      <c r="P455" s="324"/>
      <c r="Q455" s="324"/>
      <c r="X455" s="324"/>
      <c r="Y455" s="324"/>
      <c r="AL455" s="324"/>
      <c r="AM455" s="324"/>
      <c r="AN455" s="324"/>
      <c r="AO455" s="324"/>
      <c r="AP455" s="324"/>
      <c r="AQ455" s="324"/>
      <c r="AR455" s="324"/>
      <c r="AS455" s="324"/>
      <c r="AT455" s="324"/>
      <c r="AU455" s="324"/>
      <c r="AV455" s="324"/>
      <c r="AW455" s="324"/>
      <c r="BE455" s="325"/>
      <c r="BF455" s="325"/>
      <c r="BG455" s="325"/>
      <c r="BH455" s="325"/>
      <c r="BI455" s="325"/>
      <c r="BJ455" s="325"/>
      <c r="BK455" s="325"/>
      <c r="BL455" s="325"/>
      <c r="BM455" s="325"/>
      <c r="BN455" s="325"/>
      <c r="BO455" s="325"/>
      <c r="BP455" s="325"/>
    </row>
    <row r="456" spans="1:68" s="323" customFormat="1" x14ac:dyDescent="0.25">
      <c r="A456" s="102"/>
      <c r="B456" s="102"/>
      <c r="C456" s="102"/>
      <c r="D456" s="102"/>
      <c r="E456" s="102"/>
      <c r="F456" s="102"/>
      <c r="P456" s="324"/>
      <c r="Q456" s="324"/>
      <c r="X456" s="324"/>
      <c r="Y456" s="324"/>
      <c r="AL456" s="324"/>
      <c r="AM456" s="324"/>
      <c r="AN456" s="324"/>
      <c r="AO456" s="324"/>
      <c r="AP456" s="324"/>
      <c r="AQ456" s="324"/>
      <c r="AR456" s="324"/>
      <c r="AS456" s="324"/>
      <c r="AT456" s="324"/>
      <c r="AU456" s="324"/>
      <c r="AV456" s="324"/>
      <c r="AW456" s="324"/>
      <c r="BE456" s="325"/>
      <c r="BF456" s="325"/>
      <c r="BG456" s="325"/>
      <c r="BH456" s="325"/>
      <c r="BI456" s="325"/>
      <c r="BJ456" s="325"/>
      <c r="BK456" s="325"/>
      <c r="BL456" s="325"/>
      <c r="BM456" s="325"/>
      <c r="BN456" s="325"/>
      <c r="BO456" s="325"/>
      <c r="BP456" s="325"/>
    </row>
    <row r="457" spans="1:68" s="323" customFormat="1" x14ac:dyDescent="0.25">
      <c r="A457" s="102"/>
      <c r="B457" s="102"/>
      <c r="C457" s="102"/>
      <c r="D457" s="102"/>
      <c r="E457" s="102"/>
      <c r="F457" s="102"/>
      <c r="P457" s="324"/>
      <c r="Q457" s="324"/>
      <c r="X457" s="324"/>
      <c r="Y457" s="324"/>
      <c r="AL457" s="324"/>
      <c r="AM457" s="324"/>
      <c r="AN457" s="324"/>
      <c r="AO457" s="324"/>
      <c r="AP457" s="324"/>
      <c r="AQ457" s="324"/>
      <c r="AR457" s="324"/>
      <c r="AS457" s="324"/>
      <c r="AT457" s="324"/>
      <c r="AU457" s="324"/>
      <c r="AV457" s="324"/>
      <c r="AW457" s="324"/>
      <c r="BE457" s="325"/>
      <c r="BF457" s="325"/>
      <c r="BG457" s="325"/>
      <c r="BH457" s="325"/>
      <c r="BI457" s="325"/>
      <c r="BJ457" s="325"/>
      <c r="BK457" s="325"/>
      <c r="BL457" s="325"/>
      <c r="BM457" s="325"/>
      <c r="BN457" s="325"/>
      <c r="BO457" s="325"/>
      <c r="BP457" s="325"/>
    </row>
    <row r="458" spans="1:68" s="323" customFormat="1" x14ac:dyDescent="0.25">
      <c r="A458" s="102"/>
      <c r="B458" s="102"/>
      <c r="C458" s="102"/>
      <c r="D458" s="102"/>
      <c r="E458" s="102"/>
      <c r="F458" s="102"/>
      <c r="P458" s="324"/>
      <c r="Q458" s="324"/>
      <c r="X458" s="324"/>
      <c r="Y458" s="324"/>
      <c r="AL458" s="324"/>
      <c r="AM458" s="324"/>
      <c r="AN458" s="324"/>
      <c r="AO458" s="324"/>
      <c r="AP458" s="324"/>
      <c r="AQ458" s="324"/>
      <c r="AR458" s="324"/>
      <c r="AS458" s="324"/>
      <c r="AT458" s="324"/>
      <c r="AU458" s="324"/>
      <c r="AV458" s="324"/>
      <c r="AW458" s="324"/>
      <c r="BE458" s="325"/>
      <c r="BF458" s="325"/>
      <c r="BG458" s="325"/>
      <c r="BH458" s="325"/>
      <c r="BI458" s="325"/>
      <c r="BJ458" s="325"/>
      <c r="BK458" s="325"/>
      <c r="BL458" s="325"/>
      <c r="BM458" s="325"/>
      <c r="BN458" s="325"/>
      <c r="BO458" s="325"/>
      <c r="BP458" s="325"/>
    </row>
    <row r="459" spans="1:68" s="323" customFormat="1" x14ac:dyDescent="0.25">
      <c r="A459" s="102"/>
      <c r="B459" s="102"/>
      <c r="C459" s="102"/>
      <c r="D459" s="102"/>
      <c r="E459" s="102"/>
      <c r="F459" s="102"/>
      <c r="P459" s="324"/>
      <c r="Q459" s="324"/>
      <c r="X459" s="324"/>
      <c r="Y459" s="324"/>
      <c r="AL459" s="324"/>
      <c r="AM459" s="324"/>
      <c r="AN459" s="324"/>
      <c r="AO459" s="324"/>
      <c r="AP459" s="324"/>
      <c r="AQ459" s="324"/>
      <c r="AR459" s="324"/>
      <c r="AS459" s="324"/>
      <c r="AT459" s="324"/>
      <c r="AU459" s="324"/>
      <c r="AV459" s="324"/>
      <c r="AW459" s="324"/>
      <c r="BE459" s="325"/>
      <c r="BF459" s="325"/>
      <c r="BG459" s="325"/>
      <c r="BH459" s="325"/>
      <c r="BI459" s="325"/>
      <c r="BJ459" s="325"/>
      <c r="BK459" s="325"/>
      <c r="BL459" s="325"/>
      <c r="BM459" s="325"/>
      <c r="BN459" s="325"/>
      <c r="BO459" s="325"/>
      <c r="BP459" s="325"/>
    </row>
    <row r="460" spans="1:68" s="323" customFormat="1" x14ac:dyDescent="0.25">
      <c r="A460" s="102"/>
      <c r="B460" s="102"/>
      <c r="C460" s="102"/>
      <c r="D460" s="102"/>
      <c r="E460" s="102"/>
      <c r="F460" s="102"/>
      <c r="P460" s="324"/>
      <c r="Q460" s="324"/>
      <c r="X460" s="324"/>
      <c r="Y460" s="324"/>
      <c r="AL460" s="324"/>
      <c r="AM460" s="324"/>
      <c r="AN460" s="324"/>
      <c r="AO460" s="324"/>
      <c r="AP460" s="324"/>
      <c r="AQ460" s="324"/>
      <c r="AR460" s="324"/>
      <c r="AS460" s="324"/>
      <c r="AT460" s="324"/>
      <c r="AU460" s="324"/>
      <c r="AV460" s="324"/>
      <c r="AW460" s="324"/>
      <c r="BE460" s="325"/>
      <c r="BF460" s="325"/>
      <c r="BG460" s="325"/>
      <c r="BH460" s="325"/>
      <c r="BI460" s="325"/>
      <c r="BJ460" s="325"/>
      <c r="BK460" s="325"/>
      <c r="BL460" s="325"/>
      <c r="BM460" s="325"/>
      <c r="BN460" s="325"/>
      <c r="BO460" s="325"/>
      <c r="BP460" s="325"/>
    </row>
    <row r="461" spans="1:68" s="323" customFormat="1" x14ac:dyDescent="0.25">
      <c r="A461" s="102"/>
      <c r="B461" s="102"/>
      <c r="C461" s="102"/>
      <c r="D461" s="102"/>
      <c r="E461" s="102"/>
      <c r="F461" s="102"/>
      <c r="P461" s="324"/>
      <c r="Q461" s="324"/>
      <c r="X461" s="324"/>
      <c r="Y461" s="324"/>
      <c r="AL461" s="324"/>
      <c r="AM461" s="324"/>
      <c r="AN461" s="324"/>
      <c r="AO461" s="324"/>
      <c r="AP461" s="324"/>
      <c r="AQ461" s="324"/>
      <c r="AR461" s="324"/>
      <c r="AS461" s="324"/>
      <c r="AT461" s="324"/>
      <c r="AU461" s="324"/>
      <c r="AV461" s="324"/>
      <c r="AW461" s="324"/>
      <c r="BE461" s="325"/>
      <c r="BF461" s="325"/>
      <c r="BG461" s="325"/>
      <c r="BH461" s="325"/>
      <c r="BI461" s="325"/>
      <c r="BJ461" s="325"/>
      <c r="BK461" s="325"/>
      <c r="BL461" s="325"/>
      <c r="BM461" s="325"/>
      <c r="BN461" s="325"/>
      <c r="BO461" s="325"/>
      <c r="BP461" s="325"/>
    </row>
    <row r="462" spans="1:68" s="323" customFormat="1" x14ac:dyDescent="0.25">
      <c r="A462" s="102"/>
      <c r="B462" s="102"/>
      <c r="C462" s="102"/>
      <c r="D462" s="102"/>
      <c r="E462" s="102"/>
      <c r="F462" s="102"/>
      <c r="P462" s="324"/>
      <c r="Q462" s="324"/>
      <c r="X462" s="324"/>
      <c r="Y462" s="324"/>
      <c r="AL462" s="324"/>
      <c r="AM462" s="324"/>
      <c r="AN462" s="324"/>
      <c r="AO462" s="324"/>
      <c r="AP462" s="324"/>
      <c r="AQ462" s="324"/>
      <c r="AR462" s="324"/>
      <c r="AS462" s="324"/>
      <c r="AT462" s="324"/>
      <c r="AU462" s="324"/>
      <c r="AV462" s="324"/>
      <c r="AW462" s="324"/>
      <c r="BE462" s="325"/>
      <c r="BF462" s="325"/>
      <c r="BG462" s="325"/>
      <c r="BH462" s="325"/>
      <c r="BI462" s="325"/>
      <c r="BJ462" s="325"/>
      <c r="BK462" s="325"/>
      <c r="BL462" s="325"/>
      <c r="BM462" s="325"/>
      <c r="BN462" s="325"/>
      <c r="BO462" s="325"/>
      <c r="BP462" s="325"/>
    </row>
    <row r="463" spans="1:68" s="323" customFormat="1" x14ac:dyDescent="0.25">
      <c r="A463" s="102"/>
      <c r="B463" s="102"/>
      <c r="C463" s="102"/>
      <c r="D463" s="102"/>
      <c r="E463" s="102"/>
      <c r="F463" s="102"/>
      <c r="P463" s="324"/>
      <c r="Q463" s="324"/>
      <c r="X463" s="324"/>
      <c r="Y463" s="324"/>
      <c r="AL463" s="324"/>
      <c r="AM463" s="324"/>
      <c r="AN463" s="324"/>
      <c r="AO463" s="324"/>
      <c r="AP463" s="324"/>
      <c r="AQ463" s="324"/>
      <c r="AR463" s="324"/>
      <c r="AS463" s="324"/>
      <c r="AT463" s="324"/>
      <c r="AU463" s="324"/>
      <c r="AV463" s="324"/>
      <c r="AW463" s="324"/>
      <c r="BE463" s="325"/>
      <c r="BF463" s="325"/>
      <c r="BG463" s="325"/>
      <c r="BH463" s="325"/>
      <c r="BI463" s="325"/>
      <c r="BJ463" s="325"/>
      <c r="BK463" s="325"/>
      <c r="BL463" s="325"/>
      <c r="BM463" s="325"/>
      <c r="BN463" s="325"/>
      <c r="BO463" s="325"/>
      <c r="BP463" s="325"/>
    </row>
    <row r="464" spans="1:68" s="323" customFormat="1" x14ac:dyDescent="0.25">
      <c r="A464" s="102"/>
      <c r="B464" s="102"/>
      <c r="C464" s="102"/>
      <c r="D464" s="102"/>
      <c r="E464" s="102"/>
      <c r="F464" s="102"/>
      <c r="P464" s="324"/>
      <c r="Q464" s="324"/>
      <c r="X464" s="324"/>
      <c r="Y464" s="324"/>
      <c r="AL464" s="324"/>
      <c r="AM464" s="324"/>
      <c r="AN464" s="324"/>
      <c r="AO464" s="324"/>
      <c r="AP464" s="324"/>
      <c r="AQ464" s="324"/>
      <c r="AR464" s="324"/>
      <c r="AS464" s="324"/>
      <c r="AT464" s="324"/>
      <c r="AU464" s="324"/>
      <c r="AV464" s="324"/>
      <c r="AW464" s="324"/>
      <c r="BE464" s="325"/>
      <c r="BF464" s="325"/>
      <c r="BG464" s="325"/>
      <c r="BH464" s="325"/>
      <c r="BI464" s="325"/>
      <c r="BJ464" s="325"/>
      <c r="BK464" s="325"/>
      <c r="BL464" s="325"/>
      <c r="BM464" s="325"/>
      <c r="BN464" s="325"/>
      <c r="BO464" s="325"/>
      <c r="BP464" s="325"/>
    </row>
    <row r="465" spans="1:68" s="323" customFormat="1" x14ac:dyDescent="0.25">
      <c r="A465" s="102"/>
      <c r="B465" s="102"/>
      <c r="C465" s="102"/>
      <c r="D465" s="102"/>
      <c r="E465" s="102"/>
      <c r="F465" s="102"/>
      <c r="P465" s="324"/>
      <c r="Q465" s="324"/>
      <c r="X465" s="324"/>
      <c r="Y465" s="324"/>
      <c r="AL465" s="324"/>
      <c r="AM465" s="324"/>
      <c r="AN465" s="324"/>
      <c r="AO465" s="324"/>
      <c r="AP465" s="324"/>
      <c r="AQ465" s="324"/>
      <c r="AR465" s="324"/>
      <c r="AS465" s="324"/>
      <c r="AT465" s="324"/>
      <c r="AU465" s="324"/>
      <c r="AV465" s="324"/>
      <c r="AW465" s="324"/>
      <c r="BE465" s="325"/>
      <c r="BF465" s="325"/>
      <c r="BG465" s="325"/>
      <c r="BH465" s="325"/>
      <c r="BI465" s="325"/>
      <c r="BJ465" s="325"/>
      <c r="BK465" s="325"/>
      <c r="BL465" s="325"/>
      <c r="BM465" s="325"/>
      <c r="BN465" s="325"/>
      <c r="BO465" s="325"/>
      <c r="BP465" s="325"/>
    </row>
    <row r="466" spans="1:68" s="323" customFormat="1" x14ac:dyDescent="0.25">
      <c r="A466" s="102"/>
      <c r="B466" s="102"/>
      <c r="C466" s="102"/>
      <c r="D466" s="102"/>
      <c r="E466" s="102"/>
      <c r="F466" s="102"/>
      <c r="P466" s="324"/>
      <c r="Q466" s="324"/>
      <c r="X466" s="324"/>
      <c r="Y466" s="324"/>
      <c r="AL466" s="324"/>
      <c r="AM466" s="324"/>
      <c r="AN466" s="324"/>
      <c r="AO466" s="324"/>
      <c r="AP466" s="324"/>
      <c r="AQ466" s="324"/>
      <c r="AR466" s="324"/>
      <c r="AS466" s="324"/>
      <c r="AT466" s="324"/>
      <c r="AU466" s="324"/>
      <c r="AV466" s="324"/>
      <c r="AW466" s="324"/>
      <c r="BE466" s="325"/>
      <c r="BF466" s="325"/>
      <c r="BG466" s="325"/>
      <c r="BH466" s="325"/>
      <c r="BI466" s="325"/>
      <c r="BJ466" s="325"/>
      <c r="BK466" s="325"/>
      <c r="BL466" s="325"/>
      <c r="BM466" s="325"/>
      <c r="BN466" s="325"/>
      <c r="BO466" s="325"/>
      <c r="BP466" s="325"/>
    </row>
    <row r="467" spans="1:68" s="323" customFormat="1" x14ac:dyDescent="0.25">
      <c r="A467" s="102"/>
      <c r="B467" s="102"/>
      <c r="C467" s="102"/>
      <c r="D467" s="102"/>
      <c r="E467" s="102"/>
      <c r="F467" s="102"/>
      <c r="P467" s="324"/>
      <c r="Q467" s="324"/>
      <c r="X467" s="324"/>
      <c r="Y467" s="324"/>
      <c r="AL467" s="324"/>
      <c r="AM467" s="324"/>
      <c r="AN467" s="324"/>
      <c r="AO467" s="324"/>
      <c r="AP467" s="324"/>
      <c r="AQ467" s="324"/>
      <c r="AR467" s="324"/>
      <c r="AS467" s="324"/>
      <c r="AT467" s="324"/>
      <c r="AU467" s="324"/>
      <c r="AV467" s="324"/>
      <c r="AW467" s="324"/>
      <c r="BE467" s="325"/>
      <c r="BF467" s="325"/>
      <c r="BG467" s="325"/>
      <c r="BH467" s="325"/>
      <c r="BI467" s="325"/>
      <c r="BJ467" s="325"/>
      <c r="BK467" s="325"/>
      <c r="BL467" s="325"/>
      <c r="BM467" s="325"/>
      <c r="BN467" s="325"/>
      <c r="BO467" s="325"/>
      <c r="BP467" s="325"/>
    </row>
    <row r="468" spans="1:68" s="323" customFormat="1" x14ac:dyDescent="0.25">
      <c r="A468" s="102"/>
      <c r="B468" s="102"/>
      <c r="C468" s="102"/>
      <c r="D468" s="102"/>
      <c r="E468" s="102"/>
      <c r="F468" s="102"/>
      <c r="P468" s="324"/>
      <c r="Q468" s="324"/>
      <c r="X468" s="324"/>
      <c r="Y468" s="324"/>
      <c r="AL468" s="324"/>
      <c r="AM468" s="324"/>
      <c r="AN468" s="324"/>
      <c r="AO468" s="324"/>
      <c r="AP468" s="324"/>
      <c r="AQ468" s="324"/>
      <c r="AR468" s="324"/>
      <c r="AS468" s="324"/>
      <c r="AT468" s="324"/>
      <c r="AU468" s="324"/>
      <c r="AV468" s="324"/>
      <c r="AW468" s="324"/>
      <c r="BE468" s="325"/>
      <c r="BF468" s="325"/>
      <c r="BG468" s="325"/>
      <c r="BH468" s="325"/>
      <c r="BI468" s="325"/>
      <c r="BJ468" s="325"/>
      <c r="BK468" s="325"/>
      <c r="BL468" s="325"/>
      <c r="BM468" s="325"/>
      <c r="BN468" s="325"/>
      <c r="BO468" s="325"/>
      <c r="BP468" s="325"/>
    </row>
    <row r="469" spans="1:68" s="323" customFormat="1" x14ac:dyDescent="0.25">
      <c r="A469" s="102"/>
      <c r="B469" s="102"/>
      <c r="C469" s="102"/>
      <c r="D469" s="102"/>
      <c r="E469" s="102"/>
      <c r="F469" s="102"/>
      <c r="P469" s="324"/>
      <c r="Q469" s="324"/>
      <c r="X469" s="324"/>
      <c r="Y469" s="324"/>
      <c r="AL469" s="324"/>
      <c r="AM469" s="324"/>
      <c r="AN469" s="324"/>
      <c r="AO469" s="324"/>
      <c r="AP469" s="324"/>
      <c r="AQ469" s="324"/>
      <c r="AR469" s="324"/>
      <c r="AS469" s="324"/>
      <c r="AT469" s="324"/>
      <c r="AU469" s="324"/>
      <c r="AV469" s="324"/>
      <c r="AW469" s="324"/>
      <c r="BE469" s="325"/>
      <c r="BF469" s="325"/>
      <c r="BG469" s="325"/>
      <c r="BH469" s="325"/>
      <c r="BI469" s="325"/>
      <c r="BJ469" s="325"/>
      <c r="BK469" s="325"/>
      <c r="BL469" s="325"/>
      <c r="BM469" s="325"/>
      <c r="BN469" s="325"/>
      <c r="BO469" s="325"/>
      <c r="BP469" s="325"/>
    </row>
    <row r="470" spans="1:68" s="323" customFormat="1" x14ac:dyDescent="0.25">
      <c r="A470" s="102"/>
      <c r="B470" s="102"/>
      <c r="C470" s="102"/>
      <c r="D470" s="102"/>
      <c r="E470" s="102"/>
      <c r="F470" s="102"/>
      <c r="P470" s="324"/>
      <c r="Q470" s="324"/>
      <c r="X470" s="324"/>
      <c r="Y470" s="324"/>
      <c r="AL470" s="324"/>
      <c r="AM470" s="324"/>
      <c r="AN470" s="324"/>
      <c r="AO470" s="324"/>
      <c r="AP470" s="324"/>
      <c r="AQ470" s="324"/>
      <c r="AR470" s="324"/>
      <c r="AS470" s="324"/>
      <c r="AT470" s="324"/>
      <c r="AU470" s="324"/>
      <c r="AV470" s="324"/>
      <c r="AW470" s="324"/>
      <c r="BE470" s="325"/>
      <c r="BF470" s="325"/>
      <c r="BG470" s="325"/>
      <c r="BH470" s="325"/>
      <c r="BI470" s="325"/>
      <c r="BJ470" s="325"/>
      <c r="BK470" s="325"/>
      <c r="BL470" s="325"/>
      <c r="BM470" s="325"/>
      <c r="BN470" s="325"/>
      <c r="BO470" s="325"/>
      <c r="BP470" s="325"/>
    </row>
    <row r="471" spans="1:68" s="323" customFormat="1" x14ac:dyDescent="0.25">
      <c r="A471" s="102"/>
      <c r="B471" s="102"/>
      <c r="C471" s="102"/>
      <c r="D471" s="102"/>
      <c r="E471" s="102"/>
      <c r="F471" s="102"/>
      <c r="P471" s="324"/>
      <c r="Q471" s="324"/>
      <c r="X471" s="324"/>
      <c r="Y471" s="324"/>
      <c r="AL471" s="324"/>
      <c r="AM471" s="324"/>
      <c r="AN471" s="324"/>
      <c r="AO471" s="324"/>
      <c r="AP471" s="324"/>
      <c r="AQ471" s="324"/>
      <c r="AR471" s="324"/>
      <c r="AS471" s="324"/>
      <c r="AT471" s="324"/>
      <c r="AU471" s="324"/>
      <c r="AV471" s="324"/>
      <c r="AW471" s="324"/>
      <c r="BE471" s="325"/>
      <c r="BF471" s="325"/>
      <c r="BG471" s="325"/>
      <c r="BH471" s="325"/>
      <c r="BI471" s="325"/>
      <c r="BJ471" s="325"/>
      <c r="BK471" s="325"/>
      <c r="BL471" s="325"/>
      <c r="BM471" s="325"/>
      <c r="BN471" s="325"/>
      <c r="BO471" s="325"/>
      <c r="BP471" s="325"/>
    </row>
    <row r="472" spans="1:68" s="323" customFormat="1" x14ac:dyDescent="0.25">
      <c r="A472" s="102"/>
      <c r="B472" s="102"/>
      <c r="C472" s="102"/>
      <c r="D472" s="102"/>
      <c r="E472" s="102"/>
      <c r="F472" s="102"/>
      <c r="P472" s="324"/>
      <c r="Q472" s="324"/>
      <c r="X472" s="324"/>
      <c r="Y472" s="324"/>
      <c r="AL472" s="324"/>
      <c r="AM472" s="324"/>
      <c r="AN472" s="324"/>
      <c r="AO472" s="324"/>
      <c r="AP472" s="324"/>
      <c r="AQ472" s="324"/>
      <c r="AR472" s="324"/>
      <c r="AS472" s="324"/>
      <c r="AT472" s="324"/>
      <c r="AU472" s="324"/>
      <c r="AV472" s="324"/>
      <c r="AW472" s="324"/>
      <c r="BE472" s="325"/>
      <c r="BF472" s="325"/>
      <c r="BG472" s="325"/>
      <c r="BH472" s="325"/>
      <c r="BI472" s="325"/>
      <c r="BJ472" s="325"/>
      <c r="BK472" s="325"/>
      <c r="BL472" s="325"/>
      <c r="BM472" s="325"/>
      <c r="BN472" s="325"/>
      <c r="BO472" s="325"/>
      <c r="BP472" s="325"/>
    </row>
    <row r="473" spans="1:68" s="323" customFormat="1" x14ac:dyDescent="0.25">
      <c r="A473" s="102"/>
      <c r="B473" s="102"/>
      <c r="C473" s="102"/>
      <c r="D473" s="102"/>
      <c r="E473" s="102"/>
      <c r="F473" s="102"/>
      <c r="P473" s="324"/>
      <c r="Q473" s="324"/>
      <c r="X473" s="324"/>
      <c r="Y473" s="324"/>
      <c r="AL473" s="324"/>
      <c r="AM473" s="324"/>
      <c r="AN473" s="324"/>
      <c r="AO473" s="324"/>
      <c r="AP473" s="324"/>
      <c r="AQ473" s="324"/>
      <c r="AR473" s="324"/>
      <c r="AS473" s="324"/>
      <c r="AT473" s="324"/>
      <c r="AU473" s="324"/>
      <c r="AV473" s="324"/>
      <c r="AW473" s="324"/>
      <c r="BE473" s="325"/>
      <c r="BF473" s="325"/>
      <c r="BG473" s="325"/>
      <c r="BH473" s="325"/>
      <c r="BI473" s="325"/>
      <c r="BJ473" s="325"/>
      <c r="BK473" s="325"/>
      <c r="BL473" s="325"/>
      <c r="BM473" s="325"/>
      <c r="BN473" s="325"/>
      <c r="BO473" s="325"/>
      <c r="BP473" s="325"/>
    </row>
    <row r="474" spans="1:68" s="323" customFormat="1" x14ac:dyDescent="0.25">
      <c r="A474" s="102"/>
      <c r="B474" s="102"/>
      <c r="C474" s="102"/>
      <c r="D474" s="102"/>
      <c r="E474" s="102"/>
      <c r="F474" s="102"/>
      <c r="P474" s="324"/>
      <c r="Q474" s="324"/>
      <c r="X474" s="324"/>
      <c r="Y474" s="324"/>
      <c r="AL474" s="324"/>
      <c r="AM474" s="324"/>
      <c r="AN474" s="324"/>
      <c r="AO474" s="324"/>
      <c r="AP474" s="324"/>
      <c r="AQ474" s="324"/>
      <c r="AR474" s="324"/>
      <c r="AS474" s="324"/>
      <c r="AT474" s="324"/>
      <c r="AU474" s="324"/>
      <c r="AV474" s="324"/>
      <c r="AW474" s="324"/>
      <c r="BE474" s="325"/>
      <c r="BF474" s="325"/>
      <c r="BG474" s="325"/>
      <c r="BH474" s="325"/>
      <c r="BI474" s="325"/>
      <c r="BJ474" s="325"/>
      <c r="BK474" s="325"/>
      <c r="BL474" s="325"/>
      <c r="BM474" s="325"/>
      <c r="BN474" s="325"/>
      <c r="BO474" s="325"/>
      <c r="BP474" s="325"/>
    </row>
    <row r="475" spans="1:68" s="323" customFormat="1" x14ac:dyDescent="0.25">
      <c r="A475" s="102"/>
      <c r="B475" s="102"/>
      <c r="C475" s="102"/>
      <c r="D475" s="102"/>
      <c r="E475" s="102"/>
      <c r="F475" s="102"/>
      <c r="P475" s="324"/>
      <c r="Q475" s="324"/>
      <c r="X475" s="324"/>
      <c r="Y475" s="324"/>
      <c r="AL475" s="324"/>
      <c r="AM475" s="324"/>
      <c r="AN475" s="324"/>
      <c r="AO475" s="324"/>
      <c r="AP475" s="324"/>
      <c r="AQ475" s="324"/>
      <c r="AR475" s="324"/>
      <c r="AS475" s="324"/>
      <c r="AT475" s="324"/>
      <c r="AU475" s="324"/>
      <c r="AV475" s="324"/>
      <c r="AW475" s="324"/>
      <c r="BE475" s="325"/>
      <c r="BF475" s="325"/>
      <c r="BG475" s="325"/>
      <c r="BH475" s="325"/>
      <c r="BI475" s="325"/>
      <c r="BJ475" s="325"/>
      <c r="BK475" s="325"/>
      <c r="BL475" s="325"/>
      <c r="BM475" s="325"/>
      <c r="BN475" s="325"/>
      <c r="BO475" s="325"/>
      <c r="BP475" s="325"/>
    </row>
    <row r="476" spans="1:68" s="323" customFormat="1" x14ac:dyDescent="0.25">
      <c r="A476" s="102"/>
      <c r="B476" s="102"/>
      <c r="C476" s="102"/>
      <c r="D476" s="102"/>
      <c r="E476" s="102"/>
      <c r="F476" s="102"/>
      <c r="P476" s="324"/>
      <c r="Q476" s="324"/>
      <c r="X476" s="324"/>
      <c r="Y476" s="324"/>
      <c r="AL476" s="324"/>
      <c r="AM476" s="324"/>
      <c r="AN476" s="324"/>
      <c r="AO476" s="324"/>
      <c r="AP476" s="324"/>
      <c r="AQ476" s="324"/>
      <c r="AR476" s="324"/>
      <c r="AS476" s="324"/>
      <c r="AT476" s="324"/>
      <c r="AU476" s="324"/>
      <c r="AV476" s="324"/>
      <c r="AW476" s="324"/>
      <c r="BE476" s="325"/>
      <c r="BF476" s="325"/>
      <c r="BG476" s="325"/>
      <c r="BH476" s="325"/>
      <c r="BI476" s="325"/>
      <c r="BJ476" s="325"/>
      <c r="BK476" s="325"/>
      <c r="BL476" s="325"/>
      <c r="BM476" s="325"/>
      <c r="BN476" s="325"/>
      <c r="BO476" s="325"/>
      <c r="BP476" s="325"/>
    </row>
    <row r="477" spans="1:68" s="323" customFormat="1" x14ac:dyDescent="0.25">
      <c r="A477" s="102"/>
      <c r="B477" s="102"/>
      <c r="C477" s="102"/>
      <c r="D477" s="102"/>
      <c r="E477" s="102"/>
      <c r="F477" s="102"/>
      <c r="P477" s="324"/>
      <c r="Q477" s="324"/>
      <c r="X477" s="324"/>
      <c r="Y477" s="324"/>
      <c r="AL477" s="324"/>
      <c r="AM477" s="324"/>
      <c r="AN477" s="324"/>
      <c r="AO477" s="324"/>
      <c r="AP477" s="324"/>
      <c r="AQ477" s="324"/>
      <c r="AR477" s="324"/>
      <c r="AS477" s="324"/>
      <c r="AT477" s="324"/>
      <c r="AU477" s="324"/>
      <c r="AV477" s="324"/>
      <c r="AW477" s="324"/>
      <c r="BE477" s="325"/>
      <c r="BF477" s="325"/>
      <c r="BG477" s="325"/>
      <c r="BH477" s="325"/>
      <c r="BI477" s="325"/>
      <c r="BJ477" s="325"/>
      <c r="BK477" s="325"/>
      <c r="BL477" s="325"/>
      <c r="BM477" s="325"/>
      <c r="BN477" s="325"/>
      <c r="BO477" s="325"/>
      <c r="BP477" s="325"/>
    </row>
    <row r="478" spans="1:68" s="323" customFormat="1" x14ac:dyDescent="0.25">
      <c r="A478" s="102"/>
      <c r="B478" s="102"/>
      <c r="C478" s="102"/>
      <c r="D478" s="102"/>
      <c r="E478" s="102"/>
      <c r="F478" s="102"/>
      <c r="P478" s="324"/>
      <c r="Q478" s="324"/>
      <c r="X478" s="324"/>
      <c r="Y478" s="324"/>
      <c r="AL478" s="324"/>
      <c r="AM478" s="324"/>
      <c r="AN478" s="324"/>
      <c r="AO478" s="324"/>
      <c r="AP478" s="324"/>
      <c r="AQ478" s="324"/>
      <c r="AR478" s="324"/>
      <c r="AS478" s="324"/>
      <c r="AT478" s="324"/>
      <c r="AU478" s="324"/>
      <c r="AV478" s="324"/>
      <c r="AW478" s="324"/>
      <c r="BE478" s="325"/>
      <c r="BF478" s="325"/>
      <c r="BG478" s="325"/>
      <c r="BH478" s="325"/>
      <c r="BI478" s="325"/>
      <c r="BJ478" s="325"/>
      <c r="BK478" s="325"/>
      <c r="BL478" s="325"/>
      <c r="BM478" s="325"/>
      <c r="BN478" s="325"/>
      <c r="BO478" s="325"/>
      <c r="BP478" s="325"/>
    </row>
    <row r="479" spans="1:68" s="323" customFormat="1" x14ac:dyDescent="0.25">
      <c r="A479" s="102"/>
      <c r="B479" s="102"/>
      <c r="C479" s="102"/>
      <c r="D479" s="102"/>
      <c r="E479" s="102"/>
      <c r="F479" s="102"/>
      <c r="P479" s="324"/>
      <c r="Q479" s="324"/>
      <c r="X479" s="324"/>
      <c r="Y479" s="324"/>
      <c r="AL479" s="324"/>
      <c r="AM479" s="324"/>
      <c r="AN479" s="324"/>
      <c r="AO479" s="324"/>
      <c r="AP479" s="324"/>
      <c r="AQ479" s="324"/>
      <c r="AR479" s="324"/>
      <c r="AS479" s="324"/>
      <c r="AT479" s="324"/>
      <c r="AU479" s="324"/>
      <c r="AV479" s="324"/>
      <c r="AW479" s="324"/>
      <c r="BE479" s="325"/>
      <c r="BF479" s="325"/>
      <c r="BG479" s="325"/>
      <c r="BH479" s="325"/>
      <c r="BI479" s="325"/>
      <c r="BJ479" s="325"/>
      <c r="BK479" s="325"/>
      <c r="BL479" s="325"/>
      <c r="BM479" s="325"/>
      <c r="BN479" s="325"/>
      <c r="BO479" s="325"/>
      <c r="BP479" s="325"/>
    </row>
    <row r="480" spans="1:68" s="323" customFormat="1" x14ac:dyDescent="0.25">
      <c r="A480" s="102"/>
      <c r="B480" s="102"/>
      <c r="C480" s="102"/>
      <c r="D480" s="102"/>
      <c r="E480" s="102"/>
      <c r="F480" s="102"/>
      <c r="P480" s="324"/>
      <c r="Q480" s="324"/>
      <c r="X480" s="324"/>
      <c r="Y480" s="324"/>
      <c r="AL480" s="324"/>
      <c r="AM480" s="324"/>
      <c r="AN480" s="324"/>
      <c r="AO480" s="324"/>
      <c r="AP480" s="324"/>
      <c r="AQ480" s="324"/>
      <c r="AR480" s="324"/>
      <c r="AS480" s="324"/>
      <c r="AT480" s="324"/>
      <c r="AU480" s="324"/>
      <c r="AV480" s="324"/>
      <c r="AW480" s="324"/>
      <c r="BE480" s="325"/>
      <c r="BF480" s="325"/>
      <c r="BG480" s="325"/>
      <c r="BH480" s="325"/>
      <c r="BI480" s="325"/>
      <c r="BJ480" s="325"/>
      <c r="BK480" s="325"/>
      <c r="BL480" s="325"/>
      <c r="BM480" s="325"/>
      <c r="BN480" s="325"/>
      <c r="BO480" s="325"/>
      <c r="BP480" s="325"/>
    </row>
    <row r="481" spans="1:68" s="323" customFormat="1" x14ac:dyDescent="0.25">
      <c r="A481" s="102"/>
      <c r="B481" s="102"/>
      <c r="C481" s="102"/>
      <c r="D481" s="102"/>
      <c r="E481" s="102"/>
      <c r="F481" s="102"/>
      <c r="P481" s="324"/>
      <c r="Q481" s="324"/>
      <c r="X481" s="324"/>
      <c r="Y481" s="324"/>
      <c r="AL481" s="324"/>
      <c r="AM481" s="324"/>
      <c r="AN481" s="324"/>
      <c r="AO481" s="324"/>
      <c r="AP481" s="324"/>
      <c r="AQ481" s="324"/>
      <c r="AR481" s="324"/>
      <c r="AS481" s="324"/>
      <c r="AT481" s="324"/>
      <c r="AU481" s="324"/>
      <c r="AV481" s="324"/>
      <c r="AW481" s="324"/>
      <c r="BE481" s="325"/>
      <c r="BF481" s="325"/>
      <c r="BG481" s="325"/>
      <c r="BH481" s="325"/>
      <c r="BI481" s="325"/>
      <c r="BJ481" s="325"/>
      <c r="BK481" s="325"/>
      <c r="BL481" s="325"/>
      <c r="BM481" s="325"/>
      <c r="BN481" s="325"/>
      <c r="BO481" s="325"/>
      <c r="BP481" s="325"/>
    </row>
    <row r="482" spans="1:68" s="323" customFormat="1" x14ac:dyDescent="0.25">
      <c r="A482" s="102"/>
      <c r="B482" s="102"/>
      <c r="C482" s="102"/>
      <c r="D482" s="102"/>
      <c r="E482" s="102"/>
      <c r="F482" s="102"/>
      <c r="P482" s="324"/>
      <c r="Q482" s="324"/>
      <c r="X482" s="324"/>
      <c r="Y482" s="324"/>
      <c r="AL482" s="324"/>
      <c r="AM482" s="324"/>
      <c r="AN482" s="324"/>
      <c r="AO482" s="324"/>
      <c r="AP482" s="324"/>
      <c r="AQ482" s="324"/>
      <c r="AR482" s="324"/>
      <c r="AS482" s="324"/>
      <c r="AT482" s="324"/>
      <c r="AU482" s="324"/>
      <c r="AV482" s="324"/>
      <c r="AW482" s="324"/>
      <c r="BE482" s="325"/>
      <c r="BF482" s="325"/>
      <c r="BG482" s="325"/>
      <c r="BH482" s="325"/>
      <c r="BI482" s="325"/>
      <c r="BJ482" s="325"/>
      <c r="BK482" s="325"/>
      <c r="BL482" s="325"/>
      <c r="BM482" s="325"/>
      <c r="BN482" s="325"/>
      <c r="BO482" s="325"/>
      <c r="BP482" s="325"/>
    </row>
    <row r="483" spans="1:68" s="323" customFormat="1" x14ac:dyDescent="0.25">
      <c r="A483" s="102"/>
      <c r="B483" s="102"/>
      <c r="C483" s="102"/>
      <c r="D483" s="102"/>
      <c r="E483" s="102"/>
      <c r="F483" s="102"/>
      <c r="P483" s="324"/>
      <c r="Q483" s="324"/>
      <c r="X483" s="324"/>
      <c r="Y483" s="324"/>
      <c r="AL483" s="324"/>
      <c r="AM483" s="324"/>
      <c r="AN483" s="324"/>
      <c r="AO483" s="324"/>
      <c r="AP483" s="324"/>
      <c r="AQ483" s="324"/>
      <c r="AR483" s="324"/>
      <c r="AS483" s="324"/>
      <c r="AT483" s="324"/>
      <c r="AU483" s="324"/>
      <c r="AV483" s="324"/>
      <c r="AW483" s="324"/>
      <c r="BE483" s="325"/>
      <c r="BF483" s="325"/>
      <c r="BG483" s="325"/>
      <c r="BH483" s="325"/>
      <c r="BI483" s="325"/>
      <c r="BJ483" s="325"/>
      <c r="BK483" s="325"/>
      <c r="BL483" s="325"/>
      <c r="BM483" s="325"/>
      <c r="BN483" s="325"/>
      <c r="BO483" s="325"/>
      <c r="BP483" s="325"/>
    </row>
    <row r="484" spans="1:68" s="323" customFormat="1" x14ac:dyDescent="0.25">
      <c r="A484" s="102"/>
      <c r="B484" s="102"/>
      <c r="C484" s="102"/>
      <c r="D484" s="102"/>
      <c r="E484" s="102"/>
      <c r="F484" s="102"/>
      <c r="P484" s="324"/>
      <c r="Q484" s="324"/>
      <c r="X484" s="324"/>
      <c r="Y484" s="324"/>
      <c r="AL484" s="324"/>
      <c r="AM484" s="324"/>
      <c r="AN484" s="324"/>
      <c r="AO484" s="324"/>
      <c r="AP484" s="324"/>
      <c r="AQ484" s="324"/>
      <c r="AR484" s="324"/>
      <c r="AS484" s="324"/>
      <c r="AT484" s="324"/>
      <c r="AU484" s="324"/>
      <c r="AV484" s="324"/>
      <c r="AW484" s="324"/>
      <c r="BE484" s="325"/>
      <c r="BF484" s="325"/>
      <c r="BG484" s="325"/>
      <c r="BH484" s="325"/>
      <c r="BI484" s="325"/>
      <c r="BJ484" s="325"/>
      <c r="BK484" s="325"/>
      <c r="BL484" s="325"/>
      <c r="BM484" s="325"/>
      <c r="BN484" s="325"/>
      <c r="BO484" s="325"/>
      <c r="BP484" s="325"/>
    </row>
    <row r="485" spans="1:68" s="323" customFormat="1" x14ac:dyDescent="0.25">
      <c r="A485" s="102"/>
      <c r="B485" s="102"/>
      <c r="C485" s="102"/>
      <c r="D485" s="102"/>
      <c r="E485" s="102"/>
      <c r="F485" s="102"/>
      <c r="P485" s="324"/>
      <c r="Q485" s="324"/>
      <c r="X485" s="324"/>
      <c r="Y485" s="324"/>
      <c r="AL485" s="324"/>
      <c r="AM485" s="324"/>
      <c r="AN485" s="324"/>
      <c r="AO485" s="324"/>
      <c r="AP485" s="324"/>
      <c r="AQ485" s="324"/>
      <c r="AR485" s="324"/>
      <c r="AS485" s="324"/>
      <c r="AT485" s="324"/>
      <c r="AU485" s="324"/>
      <c r="AV485" s="324"/>
      <c r="AW485" s="324"/>
      <c r="BE485" s="325"/>
      <c r="BF485" s="325"/>
      <c r="BG485" s="325"/>
      <c r="BH485" s="325"/>
      <c r="BI485" s="325"/>
      <c r="BJ485" s="325"/>
      <c r="BK485" s="325"/>
      <c r="BL485" s="325"/>
      <c r="BM485" s="325"/>
      <c r="BN485" s="325"/>
      <c r="BO485" s="325"/>
      <c r="BP485" s="325"/>
    </row>
    <row r="486" spans="1:68" s="323" customFormat="1" x14ac:dyDescent="0.25">
      <c r="A486" s="102"/>
      <c r="B486" s="102"/>
      <c r="C486" s="102"/>
      <c r="D486" s="102"/>
      <c r="E486" s="102"/>
      <c r="F486" s="102"/>
      <c r="P486" s="324"/>
      <c r="Q486" s="324"/>
      <c r="X486" s="324"/>
      <c r="Y486" s="324"/>
      <c r="AL486" s="324"/>
      <c r="AM486" s="324"/>
      <c r="AN486" s="324"/>
      <c r="AO486" s="324"/>
      <c r="AP486" s="324"/>
      <c r="AQ486" s="324"/>
      <c r="AR486" s="324"/>
      <c r="AS486" s="324"/>
      <c r="AT486" s="324"/>
      <c r="AU486" s="324"/>
      <c r="AV486" s="324"/>
      <c r="AW486" s="324"/>
      <c r="BE486" s="325"/>
      <c r="BF486" s="325"/>
      <c r="BG486" s="325"/>
      <c r="BH486" s="325"/>
      <c r="BI486" s="325"/>
      <c r="BJ486" s="325"/>
      <c r="BK486" s="325"/>
      <c r="BL486" s="325"/>
      <c r="BM486" s="325"/>
      <c r="BN486" s="325"/>
      <c r="BO486" s="325"/>
      <c r="BP486" s="325"/>
    </row>
    <row r="487" spans="1:68" s="323" customFormat="1" x14ac:dyDescent="0.25">
      <c r="A487" s="102"/>
      <c r="B487" s="102"/>
      <c r="C487" s="102"/>
      <c r="D487" s="102"/>
      <c r="E487" s="102"/>
      <c r="F487" s="102"/>
      <c r="P487" s="324"/>
      <c r="Q487" s="324"/>
      <c r="X487" s="324"/>
      <c r="Y487" s="324"/>
      <c r="AL487" s="324"/>
      <c r="AM487" s="324"/>
      <c r="AN487" s="324"/>
      <c r="AO487" s="324"/>
      <c r="AP487" s="324"/>
      <c r="AQ487" s="324"/>
      <c r="AR487" s="324"/>
      <c r="AS487" s="324"/>
      <c r="AT487" s="324"/>
      <c r="AU487" s="324"/>
      <c r="AV487" s="324"/>
      <c r="AW487" s="324"/>
      <c r="BE487" s="325"/>
      <c r="BF487" s="325"/>
      <c r="BG487" s="325"/>
      <c r="BH487" s="325"/>
      <c r="BI487" s="325"/>
      <c r="BJ487" s="325"/>
      <c r="BK487" s="325"/>
      <c r="BL487" s="325"/>
      <c r="BM487" s="325"/>
      <c r="BN487" s="325"/>
      <c r="BO487" s="325"/>
      <c r="BP487" s="325"/>
    </row>
    <row r="488" spans="1:68" s="323" customFormat="1" x14ac:dyDescent="0.25">
      <c r="A488" s="102"/>
      <c r="B488" s="102"/>
      <c r="C488" s="102"/>
      <c r="D488" s="102"/>
      <c r="E488" s="102"/>
      <c r="F488" s="102"/>
      <c r="P488" s="324"/>
      <c r="Q488" s="324"/>
      <c r="X488" s="324"/>
      <c r="Y488" s="324"/>
      <c r="AL488" s="324"/>
      <c r="AM488" s="324"/>
      <c r="AN488" s="324"/>
      <c r="AO488" s="324"/>
      <c r="AP488" s="324"/>
      <c r="AQ488" s="324"/>
      <c r="AR488" s="324"/>
      <c r="AS488" s="324"/>
      <c r="AT488" s="324"/>
      <c r="AU488" s="324"/>
      <c r="AV488" s="324"/>
      <c r="AW488" s="324"/>
      <c r="BE488" s="325"/>
      <c r="BF488" s="325"/>
      <c r="BG488" s="325"/>
      <c r="BH488" s="325"/>
      <c r="BI488" s="325"/>
      <c r="BJ488" s="325"/>
      <c r="BK488" s="325"/>
      <c r="BL488" s="325"/>
      <c r="BM488" s="325"/>
      <c r="BN488" s="325"/>
      <c r="BO488" s="325"/>
      <c r="BP488" s="325"/>
    </row>
    <row r="489" spans="1:68" s="323" customFormat="1" x14ac:dyDescent="0.25">
      <c r="A489" s="102"/>
      <c r="B489" s="102"/>
      <c r="C489" s="102"/>
      <c r="D489" s="102"/>
      <c r="E489" s="102"/>
      <c r="F489" s="102"/>
      <c r="P489" s="324"/>
      <c r="Q489" s="324"/>
      <c r="X489" s="324"/>
      <c r="Y489" s="324"/>
      <c r="AL489" s="324"/>
      <c r="AM489" s="324"/>
      <c r="AN489" s="324"/>
      <c r="AO489" s="324"/>
      <c r="AP489" s="324"/>
      <c r="AQ489" s="324"/>
      <c r="AR489" s="324"/>
      <c r="AS489" s="324"/>
      <c r="AT489" s="324"/>
      <c r="AU489" s="324"/>
      <c r="AV489" s="324"/>
      <c r="AW489" s="324"/>
      <c r="BE489" s="325"/>
      <c r="BF489" s="325"/>
      <c r="BG489" s="325"/>
      <c r="BH489" s="325"/>
      <c r="BI489" s="325"/>
      <c r="BJ489" s="325"/>
      <c r="BK489" s="325"/>
      <c r="BL489" s="325"/>
      <c r="BM489" s="325"/>
      <c r="BN489" s="325"/>
      <c r="BO489" s="325"/>
      <c r="BP489" s="325"/>
    </row>
    <row r="490" spans="1:68" s="323" customFormat="1" x14ac:dyDescent="0.25">
      <c r="A490" s="102"/>
      <c r="B490" s="102"/>
      <c r="C490" s="102"/>
      <c r="D490" s="102"/>
      <c r="E490" s="102"/>
      <c r="F490" s="102"/>
      <c r="P490" s="324"/>
      <c r="Q490" s="324"/>
      <c r="X490" s="324"/>
      <c r="Y490" s="324"/>
      <c r="AL490" s="324"/>
      <c r="AM490" s="324"/>
      <c r="AN490" s="324"/>
      <c r="AO490" s="324"/>
      <c r="AP490" s="324"/>
      <c r="AQ490" s="324"/>
      <c r="AR490" s="324"/>
      <c r="AS490" s="324"/>
      <c r="AT490" s="324"/>
      <c r="AU490" s="324"/>
      <c r="AV490" s="324"/>
      <c r="AW490" s="324"/>
      <c r="BE490" s="325"/>
      <c r="BF490" s="325"/>
      <c r="BG490" s="325"/>
      <c r="BH490" s="325"/>
      <c r="BI490" s="325"/>
      <c r="BJ490" s="325"/>
      <c r="BK490" s="325"/>
      <c r="BL490" s="325"/>
      <c r="BM490" s="325"/>
      <c r="BN490" s="325"/>
      <c r="BO490" s="325"/>
      <c r="BP490" s="325"/>
    </row>
    <row r="491" spans="1:68" s="323" customFormat="1" x14ac:dyDescent="0.25">
      <c r="A491" s="102"/>
      <c r="B491" s="102"/>
      <c r="C491" s="102"/>
      <c r="D491" s="102"/>
      <c r="E491" s="102"/>
      <c r="F491" s="102"/>
      <c r="P491" s="324"/>
      <c r="Q491" s="324"/>
      <c r="X491" s="324"/>
      <c r="Y491" s="324"/>
      <c r="AL491" s="324"/>
      <c r="AM491" s="324"/>
      <c r="AN491" s="324"/>
      <c r="AO491" s="324"/>
      <c r="AP491" s="324"/>
      <c r="AQ491" s="324"/>
      <c r="AR491" s="324"/>
      <c r="AS491" s="324"/>
      <c r="AT491" s="324"/>
      <c r="AU491" s="324"/>
      <c r="AV491" s="324"/>
      <c r="AW491" s="324"/>
      <c r="BE491" s="325"/>
      <c r="BF491" s="325"/>
      <c r="BG491" s="325"/>
      <c r="BH491" s="325"/>
      <c r="BI491" s="325"/>
      <c r="BJ491" s="325"/>
      <c r="BK491" s="325"/>
      <c r="BL491" s="325"/>
      <c r="BM491" s="325"/>
      <c r="BN491" s="325"/>
      <c r="BO491" s="325"/>
      <c r="BP491" s="325"/>
    </row>
    <row r="492" spans="1:68" s="323" customFormat="1" x14ac:dyDescent="0.25">
      <c r="A492" s="102"/>
      <c r="B492" s="102"/>
      <c r="C492" s="102"/>
      <c r="D492" s="102"/>
      <c r="E492" s="102"/>
      <c r="F492" s="102"/>
      <c r="P492" s="324"/>
      <c r="Q492" s="324"/>
      <c r="X492" s="324"/>
      <c r="Y492" s="324"/>
      <c r="AL492" s="324"/>
      <c r="AM492" s="324"/>
      <c r="AN492" s="324"/>
      <c r="AO492" s="324"/>
      <c r="AP492" s="324"/>
      <c r="AQ492" s="324"/>
      <c r="AR492" s="324"/>
      <c r="AS492" s="324"/>
      <c r="AT492" s="324"/>
      <c r="AU492" s="324"/>
      <c r="AV492" s="324"/>
      <c r="AW492" s="324"/>
      <c r="BE492" s="325"/>
      <c r="BF492" s="325"/>
      <c r="BG492" s="325"/>
      <c r="BH492" s="325"/>
      <c r="BI492" s="325"/>
      <c r="BJ492" s="325"/>
      <c r="BK492" s="325"/>
      <c r="BL492" s="325"/>
      <c r="BM492" s="325"/>
      <c r="BN492" s="325"/>
      <c r="BO492" s="325"/>
      <c r="BP492" s="325"/>
    </row>
    <row r="493" spans="1:68" s="323" customFormat="1" x14ac:dyDescent="0.25">
      <c r="A493" s="102"/>
      <c r="B493" s="102"/>
      <c r="C493" s="102"/>
      <c r="D493" s="102"/>
      <c r="E493" s="102"/>
      <c r="F493" s="102"/>
      <c r="P493" s="324"/>
      <c r="Q493" s="324"/>
      <c r="X493" s="324"/>
      <c r="Y493" s="324"/>
      <c r="AL493" s="324"/>
      <c r="AM493" s="324"/>
      <c r="AN493" s="324"/>
      <c r="AO493" s="324"/>
      <c r="AP493" s="324"/>
      <c r="AQ493" s="324"/>
      <c r="AR493" s="324"/>
      <c r="AS493" s="324"/>
      <c r="AT493" s="324"/>
      <c r="AU493" s="324"/>
      <c r="AV493" s="324"/>
      <c r="AW493" s="324"/>
      <c r="BE493" s="325"/>
      <c r="BF493" s="325"/>
      <c r="BG493" s="325"/>
      <c r="BH493" s="325"/>
      <c r="BI493" s="325"/>
      <c r="BJ493" s="325"/>
      <c r="BK493" s="325"/>
      <c r="BL493" s="325"/>
      <c r="BM493" s="325"/>
      <c r="BN493" s="325"/>
      <c r="BO493" s="325"/>
      <c r="BP493" s="325"/>
    </row>
    <row r="494" spans="1:68" s="323" customFormat="1" x14ac:dyDescent="0.25">
      <c r="A494" s="102"/>
      <c r="B494" s="102"/>
      <c r="C494" s="102"/>
      <c r="D494" s="102"/>
      <c r="E494" s="102"/>
      <c r="F494" s="102"/>
      <c r="P494" s="324"/>
      <c r="Q494" s="324"/>
      <c r="X494" s="324"/>
      <c r="Y494" s="324"/>
      <c r="AL494" s="324"/>
      <c r="AM494" s="324"/>
      <c r="AN494" s="324"/>
      <c r="AO494" s="324"/>
      <c r="AP494" s="324"/>
      <c r="AQ494" s="324"/>
      <c r="AR494" s="324"/>
      <c r="AS494" s="324"/>
      <c r="AT494" s="324"/>
      <c r="AU494" s="324"/>
      <c r="AV494" s="324"/>
      <c r="AW494" s="324"/>
      <c r="BE494" s="325"/>
      <c r="BF494" s="325"/>
      <c r="BG494" s="325"/>
      <c r="BH494" s="325"/>
      <c r="BI494" s="325"/>
      <c r="BJ494" s="325"/>
      <c r="BK494" s="325"/>
      <c r="BL494" s="325"/>
      <c r="BM494" s="325"/>
      <c r="BN494" s="325"/>
      <c r="BO494" s="325"/>
      <c r="BP494" s="325"/>
    </row>
    <row r="495" spans="1:68" s="323" customFormat="1" x14ac:dyDescent="0.25">
      <c r="A495" s="102"/>
      <c r="B495" s="102"/>
      <c r="C495" s="102"/>
      <c r="D495" s="102"/>
      <c r="E495" s="102"/>
      <c r="F495" s="102"/>
      <c r="P495" s="324"/>
      <c r="Q495" s="324"/>
      <c r="X495" s="324"/>
      <c r="Y495" s="324"/>
      <c r="AL495" s="324"/>
      <c r="AM495" s="324"/>
      <c r="AN495" s="324"/>
      <c r="AO495" s="324"/>
      <c r="AP495" s="324"/>
      <c r="AQ495" s="324"/>
      <c r="AR495" s="324"/>
      <c r="AS495" s="324"/>
      <c r="AT495" s="324"/>
      <c r="AU495" s="324"/>
      <c r="AV495" s="324"/>
      <c r="AW495" s="324"/>
      <c r="BE495" s="325"/>
      <c r="BF495" s="325"/>
      <c r="BG495" s="325"/>
      <c r="BH495" s="325"/>
      <c r="BI495" s="325"/>
      <c r="BJ495" s="325"/>
      <c r="BK495" s="325"/>
      <c r="BL495" s="325"/>
      <c r="BM495" s="325"/>
      <c r="BN495" s="325"/>
      <c r="BO495" s="325"/>
      <c r="BP495" s="325"/>
    </row>
    <row r="496" spans="1:68" s="323" customFormat="1" x14ac:dyDescent="0.25">
      <c r="A496" s="102"/>
      <c r="B496" s="102"/>
      <c r="C496" s="102"/>
      <c r="D496" s="102"/>
      <c r="E496" s="102"/>
      <c r="F496" s="102"/>
      <c r="P496" s="324"/>
      <c r="Q496" s="324"/>
      <c r="X496" s="324"/>
      <c r="Y496" s="324"/>
      <c r="AL496" s="324"/>
      <c r="AM496" s="324"/>
      <c r="AN496" s="324"/>
      <c r="AO496" s="324"/>
      <c r="AP496" s="324"/>
      <c r="AQ496" s="324"/>
      <c r="AR496" s="324"/>
      <c r="AS496" s="324"/>
      <c r="AT496" s="324"/>
      <c r="AU496" s="324"/>
      <c r="AV496" s="324"/>
      <c r="AW496" s="324"/>
      <c r="BE496" s="325"/>
      <c r="BF496" s="325"/>
      <c r="BG496" s="325"/>
      <c r="BH496" s="325"/>
      <c r="BI496" s="325"/>
      <c r="BJ496" s="325"/>
      <c r="BK496" s="325"/>
      <c r="BL496" s="325"/>
      <c r="BM496" s="325"/>
      <c r="BN496" s="325"/>
      <c r="BO496" s="325"/>
      <c r="BP496" s="325"/>
    </row>
    <row r="497" spans="1:68" s="323" customFormat="1" x14ac:dyDescent="0.25">
      <c r="A497" s="102"/>
      <c r="B497" s="102"/>
      <c r="C497" s="102"/>
      <c r="D497" s="102"/>
      <c r="E497" s="102"/>
      <c r="F497" s="102"/>
      <c r="P497" s="324"/>
      <c r="Q497" s="324"/>
      <c r="X497" s="324"/>
      <c r="Y497" s="324"/>
      <c r="AL497" s="324"/>
      <c r="AM497" s="324"/>
      <c r="AN497" s="324"/>
      <c r="AO497" s="324"/>
      <c r="AP497" s="324"/>
      <c r="AQ497" s="324"/>
      <c r="AR497" s="324"/>
      <c r="AS497" s="324"/>
      <c r="AT497" s="324"/>
      <c r="AU497" s="324"/>
      <c r="AV497" s="324"/>
      <c r="AW497" s="324"/>
      <c r="BE497" s="325"/>
      <c r="BF497" s="325"/>
      <c r="BG497" s="325"/>
      <c r="BH497" s="325"/>
      <c r="BI497" s="325"/>
      <c r="BJ497" s="325"/>
      <c r="BK497" s="325"/>
      <c r="BL497" s="325"/>
      <c r="BM497" s="325"/>
      <c r="BN497" s="325"/>
      <c r="BO497" s="325"/>
      <c r="BP497" s="325"/>
    </row>
    <row r="498" spans="1:68" s="323" customFormat="1" x14ac:dyDescent="0.25">
      <c r="A498" s="102"/>
      <c r="B498" s="102"/>
      <c r="C498" s="102"/>
      <c r="D498" s="102"/>
      <c r="E498" s="102"/>
      <c r="F498" s="102"/>
      <c r="P498" s="324"/>
      <c r="Q498" s="324"/>
      <c r="X498" s="324"/>
      <c r="Y498" s="324"/>
      <c r="AL498" s="324"/>
      <c r="AM498" s="324"/>
      <c r="AN498" s="324"/>
      <c r="AO498" s="324"/>
      <c r="AP498" s="324"/>
      <c r="AQ498" s="324"/>
      <c r="AR498" s="324"/>
      <c r="AS498" s="324"/>
      <c r="AT498" s="324"/>
      <c r="AU498" s="324"/>
      <c r="AV498" s="324"/>
      <c r="AW498" s="324"/>
      <c r="BE498" s="325"/>
      <c r="BF498" s="325"/>
      <c r="BG498" s="325"/>
      <c r="BH498" s="325"/>
      <c r="BI498" s="325"/>
      <c r="BJ498" s="325"/>
      <c r="BK498" s="325"/>
      <c r="BL498" s="325"/>
      <c r="BM498" s="325"/>
      <c r="BN498" s="325"/>
      <c r="BO498" s="325"/>
      <c r="BP498" s="325"/>
    </row>
    <row r="499" spans="1:68" s="323" customFormat="1" x14ac:dyDescent="0.25">
      <c r="A499" s="102"/>
      <c r="B499" s="102"/>
      <c r="C499" s="102"/>
      <c r="D499" s="102"/>
      <c r="E499" s="102"/>
      <c r="F499" s="102"/>
      <c r="P499" s="324"/>
      <c r="Q499" s="324"/>
      <c r="X499" s="324"/>
      <c r="Y499" s="324"/>
      <c r="AL499" s="324"/>
      <c r="AM499" s="324"/>
      <c r="AN499" s="324"/>
      <c r="AO499" s="324"/>
      <c r="AP499" s="324"/>
      <c r="AQ499" s="324"/>
      <c r="AR499" s="324"/>
      <c r="AS499" s="324"/>
      <c r="AT499" s="324"/>
      <c r="AU499" s="324"/>
      <c r="AV499" s="324"/>
      <c r="AW499" s="324"/>
      <c r="BE499" s="325"/>
      <c r="BF499" s="325"/>
      <c r="BG499" s="325"/>
      <c r="BH499" s="325"/>
      <c r="BI499" s="325"/>
      <c r="BJ499" s="325"/>
      <c r="BK499" s="325"/>
      <c r="BL499" s="325"/>
      <c r="BM499" s="325"/>
      <c r="BN499" s="325"/>
      <c r="BO499" s="325"/>
      <c r="BP499" s="325"/>
    </row>
    <row r="500" spans="1:68" s="323" customFormat="1" x14ac:dyDescent="0.25">
      <c r="A500" s="102"/>
      <c r="B500" s="102"/>
      <c r="C500" s="102"/>
      <c r="D500" s="102"/>
      <c r="E500" s="102"/>
      <c r="F500" s="102"/>
      <c r="P500" s="324"/>
      <c r="Q500" s="324"/>
      <c r="X500" s="324"/>
      <c r="Y500" s="324"/>
      <c r="AL500" s="324"/>
      <c r="AM500" s="324"/>
      <c r="AN500" s="324"/>
      <c r="AO500" s="324"/>
      <c r="AP500" s="324"/>
      <c r="AQ500" s="324"/>
      <c r="AR500" s="324"/>
      <c r="AS500" s="324"/>
      <c r="AT500" s="324"/>
      <c r="AU500" s="324"/>
      <c r="AV500" s="324"/>
      <c r="AW500" s="324"/>
      <c r="BE500" s="325"/>
      <c r="BF500" s="325"/>
      <c r="BG500" s="325"/>
      <c r="BH500" s="325"/>
      <c r="BI500" s="325"/>
      <c r="BJ500" s="325"/>
      <c r="BK500" s="325"/>
      <c r="BL500" s="325"/>
      <c r="BM500" s="325"/>
      <c r="BN500" s="325"/>
      <c r="BO500" s="325"/>
      <c r="BP500" s="325"/>
    </row>
    <row r="501" spans="1:68" s="323" customFormat="1" x14ac:dyDescent="0.25">
      <c r="A501" s="102"/>
      <c r="B501" s="102"/>
      <c r="C501" s="102"/>
      <c r="D501" s="102"/>
      <c r="E501" s="102"/>
      <c r="F501" s="102"/>
      <c r="P501" s="324"/>
      <c r="Q501" s="324"/>
      <c r="X501" s="324"/>
      <c r="Y501" s="324"/>
      <c r="AL501" s="324"/>
      <c r="AM501" s="324"/>
      <c r="AN501" s="324"/>
      <c r="AO501" s="324"/>
      <c r="AP501" s="324"/>
      <c r="AQ501" s="324"/>
      <c r="AR501" s="324"/>
      <c r="AS501" s="324"/>
      <c r="AT501" s="324"/>
      <c r="AU501" s="324"/>
      <c r="AV501" s="324"/>
      <c r="AW501" s="324"/>
      <c r="BE501" s="325"/>
      <c r="BF501" s="325"/>
      <c r="BG501" s="325"/>
      <c r="BH501" s="325"/>
      <c r="BI501" s="325"/>
      <c r="BJ501" s="325"/>
      <c r="BK501" s="325"/>
      <c r="BL501" s="325"/>
      <c r="BM501" s="325"/>
      <c r="BN501" s="325"/>
      <c r="BO501" s="325"/>
      <c r="BP501" s="325"/>
    </row>
    <row r="502" spans="1:68" s="323" customFormat="1" x14ac:dyDescent="0.25">
      <c r="A502" s="102"/>
      <c r="B502" s="102"/>
      <c r="C502" s="102"/>
      <c r="D502" s="102"/>
      <c r="E502" s="102"/>
      <c r="F502" s="102"/>
      <c r="P502" s="324"/>
      <c r="Q502" s="324"/>
      <c r="X502" s="324"/>
      <c r="Y502" s="324"/>
      <c r="AL502" s="324"/>
      <c r="AM502" s="324"/>
      <c r="AN502" s="324"/>
      <c r="AO502" s="324"/>
      <c r="AP502" s="324"/>
      <c r="AQ502" s="324"/>
      <c r="AR502" s="324"/>
      <c r="AS502" s="324"/>
      <c r="AT502" s="324"/>
      <c r="AU502" s="324"/>
      <c r="AV502" s="324"/>
      <c r="AW502" s="324"/>
      <c r="BE502" s="325"/>
      <c r="BF502" s="325"/>
      <c r="BG502" s="325"/>
      <c r="BH502" s="325"/>
      <c r="BI502" s="325"/>
      <c r="BJ502" s="325"/>
      <c r="BK502" s="325"/>
      <c r="BL502" s="325"/>
      <c r="BM502" s="325"/>
      <c r="BN502" s="325"/>
      <c r="BO502" s="325"/>
      <c r="BP502" s="325"/>
    </row>
    <row r="503" spans="1:68" s="323" customFormat="1" x14ac:dyDescent="0.25">
      <c r="A503" s="102"/>
      <c r="B503" s="102"/>
      <c r="C503" s="102"/>
      <c r="D503" s="102"/>
      <c r="E503" s="102"/>
      <c r="F503" s="102"/>
      <c r="P503" s="324"/>
      <c r="Q503" s="324"/>
      <c r="X503" s="324"/>
      <c r="Y503" s="324"/>
      <c r="AL503" s="324"/>
      <c r="AM503" s="324"/>
      <c r="AN503" s="324"/>
      <c r="AO503" s="324"/>
      <c r="AP503" s="324"/>
      <c r="AQ503" s="324"/>
      <c r="AR503" s="324"/>
      <c r="AS503" s="324"/>
      <c r="AT503" s="324"/>
      <c r="AU503" s="324"/>
      <c r="AV503" s="324"/>
      <c r="AW503" s="324"/>
      <c r="BE503" s="325"/>
      <c r="BF503" s="325"/>
      <c r="BG503" s="325"/>
      <c r="BH503" s="325"/>
      <c r="BI503" s="325"/>
      <c r="BJ503" s="325"/>
      <c r="BK503" s="325"/>
      <c r="BL503" s="325"/>
      <c r="BM503" s="325"/>
      <c r="BN503" s="325"/>
      <c r="BO503" s="325"/>
      <c r="BP503" s="325"/>
    </row>
    <row r="504" spans="1:68" s="323" customFormat="1" x14ac:dyDescent="0.25">
      <c r="A504" s="102"/>
      <c r="B504" s="102"/>
      <c r="C504" s="102"/>
      <c r="D504" s="102"/>
      <c r="E504" s="102"/>
      <c r="F504" s="102"/>
      <c r="P504" s="324"/>
      <c r="Q504" s="324"/>
      <c r="X504" s="324"/>
      <c r="Y504" s="324"/>
      <c r="AL504" s="324"/>
      <c r="AM504" s="324"/>
      <c r="AN504" s="324"/>
      <c r="AO504" s="324"/>
      <c r="AP504" s="324"/>
      <c r="AQ504" s="324"/>
      <c r="AR504" s="324"/>
      <c r="AS504" s="324"/>
      <c r="AT504" s="324"/>
      <c r="AU504" s="324"/>
      <c r="AV504" s="324"/>
      <c r="AW504" s="324"/>
      <c r="BE504" s="325"/>
      <c r="BF504" s="325"/>
      <c r="BG504" s="325"/>
      <c r="BH504" s="325"/>
      <c r="BI504" s="325"/>
      <c r="BJ504" s="325"/>
      <c r="BK504" s="325"/>
      <c r="BL504" s="325"/>
      <c r="BM504" s="325"/>
      <c r="BN504" s="325"/>
      <c r="BO504" s="325"/>
      <c r="BP504" s="325"/>
    </row>
    <row r="505" spans="1:68" s="323" customFormat="1" x14ac:dyDescent="0.25">
      <c r="A505" s="102"/>
      <c r="B505" s="102"/>
      <c r="C505" s="102"/>
      <c r="D505" s="102"/>
      <c r="E505" s="102"/>
      <c r="F505" s="102"/>
      <c r="P505" s="324"/>
      <c r="Q505" s="324"/>
      <c r="X505" s="324"/>
      <c r="Y505" s="324"/>
      <c r="AL505" s="324"/>
      <c r="AM505" s="324"/>
      <c r="AN505" s="324"/>
      <c r="AO505" s="324"/>
      <c r="AP505" s="324"/>
      <c r="AQ505" s="324"/>
      <c r="AR505" s="324"/>
      <c r="AS505" s="324"/>
      <c r="AT505" s="324"/>
      <c r="AU505" s="324"/>
      <c r="AV505" s="324"/>
      <c r="AW505" s="324"/>
      <c r="BE505" s="325"/>
      <c r="BF505" s="325"/>
      <c r="BG505" s="325"/>
      <c r="BH505" s="325"/>
      <c r="BI505" s="325"/>
      <c r="BJ505" s="325"/>
      <c r="BK505" s="325"/>
      <c r="BL505" s="325"/>
      <c r="BM505" s="325"/>
      <c r="BN505" s="325"/>
      <c r="BO505" s="325"/>
      <c r="BP505" s="325"/>
    </row>
    <row r="506" spans="1:68" s="323" customFormat="1" x14ac:dyDescent="0.25">
      <c r="A506" s="102"/>
      <c r="B506" s="102"/>
      <c r="C506" s="102"/>
      <c r="D506" s="102"/>
      <c r="E506" s="102"/>
      <c r="F506" s="102"/>
      <c r="P506" s="324"/>
      <c r="Q506" s="324"/>
      <c r="X506" s="324"/>
      <c r="Y506" s="324"/>
      <c r="AL506" s="324"/>
      <c r="AM506" s="324"/>
      <c r="AN506" s="324"/>
      <c r="AO506" s="324"/>
      <c r="AP506" s="324"/>
      <c r="AQ506" s="324"/>
      <c r="AR506" s="324"/>
      <c r="AS506" s="324"/>
      <c r="AT506" s="324"/>
      <c r="AU506" s="324"/>
      <c r="AV506" s="324"/>
      <c r="AW506" s="324"/>
      <c r="BE506" s="325"/>
      <c r="BF506" s="325"/>
      <c r="BG506" s="325"/>
      <c r="BH506" s="325"/>
      <c r="BI506" s="325"/>
      <c r="BJ506" s="325"/>
      <c r="BK506" s="325"/>
      <c r="BL506" s="325"/>
      <c r="BM506" s="325"/>
      <c r="BN506" s="325"/>
      <c r="BO506" s="325"/>
      <c r="BP506" s="325"/>
    </row>
    <row r="507" spans="1:68" s="323" customFormat="1" x14ac:dyDescent="0.25">
      <c r="A507" s="102"/>
      <c r="B507" s="102"/>
      <c r="C507" s="102"/>
      <c r="D507" s="102"/>
      <c r="E507" s="102"/>
      <c r="F507" s="102"/>
      <c r="P507" s="324"/>
      <c r="Q507" s="324"/>
      <c r="X507" s="324"/>
      <c r="Y507" s="324"/>
      <c r="AL507" s="324"/>
      <c r="AM507" s="324"/>
      <c r="AN507" s="324"/>
      <c r="AO507" s="324"/>
      <c r="AP507" s="324"/>
      <c r="AQ507" s="324"/>
      <c r="AR507" s="324"/>
      <c r="AS507" s="324"/>
      <c r="AT507" s="324"/>
      <c r="AU507" s="324"/>
      <c r="AV507" s="324"/>
      <c r="AW507" s="324"/>
      <c r="BE507" s="325"/>
      <c r="BF507" s="325"/>
      <c r="BG507" s="325"/>
      <c r="BH507" s="325"/>
      <c r="BI507" s="325"/>
      <c r="BJ507" s="325"/>
      <c r="BK507" s="325"/>
      <c r="BL507" s="325"/>
      <c r="BM507" s="325"/>
      <c r="BN507" s="325"/>
      <c r="BO507" s="325"/>
      <c r="BP507" s="325"/>
    </row>
    <row r="508" spans="1:68" s="323" customFormat="1" x14ac:dyDescent="0.25">
      <c r="A508" s="102"/>
      <c r="B508" s="102"/>
      <c r="C508" s="102"/>
      <c r="D508" s="102"/>
      <c r="E508" s="102"/>
      <c r="F508" s="102"/>
      <c r="P508" s="324"/>
      <c r="Q508" s="324"/>
      <c r="X508" s="324"/>
      <c r="Y508" s="324"/>
      <c r="AL508" s="324"/>
      <c r="AM508" s="324"/>
      <c r="AN508" s="324"/>
      <c r="AO508" s="324"/>
      <c r="AP508" s="324"/>
      <c r="AQ508" s="324"/>
      <c r="AR508" s="324"/>
      <c r="AS508" s="324"/>
      <c r="AT508" s="324"/>
      <c r="AU508" s="324"/>
      <c r="AV508" s="324"/>
      <c r="AW508" s="324"/>
      <c r="BE508" s="325"/>
      <c r="BF508" s="325"/>
      <c r="BG508" s="325"/>
      <c r="BH508" s="325"/>
      <c r="BI508" s="325"/>
      <c r="BJ508" s="325"/>
      <c r="BK508" s="325"/>
      <c r="BL508" s="325"/>
      <c r="BM508" s="325"/>
      <c r="BN508" s="325"/>
      <c r="BO508" s="325"/>
      <c r="BP508" s="325"/>
    </row>
    <row r="509" spans="1:68" s="323" customFormat="1" x14ac:dyDescent="0.25">
      <c r="A509" s="102"/>
      <c r="B509" s="102"/>
      <c r="C509" s="102"/>
      <c r="D509" s="102"/>
      <c r="E509" s="102"/>
      <c r="F509" s="102"/>
      <c r="P509" s="324"/>
      <c r="Q509" s="324"/>
      <c r="X509" s="324"/>
      <c r="Y509" s="324"/>
      <c r="AL509" s="324"/>
      <c r="AM509" s="324"/>
      <c r="AN509" s="324"/>
      <c r="AO509" s="324"/>
      <c r="AP509" s="324"/>
      <c r="AQ509" s="324"/>
      <c r="AR509" s="324"/>
      <c r="AS509" s="324"/>
      <c r="AT509" s="324"/>
      <c r="AU509" s="324"/>
      <c r="AV509" s="324"/>
      <c r="AW509" s="324"/>
      <c r="BE509" s="325"/>
      <c r="BF509" s="325"/>
      <c r="BG509" s="325"/>
      <c r="BH509" s="325"/>
      <c r="BI509" s="325"/>
      <c r="BJ509" s="325"/>
      <c r="BK509" s="325"/>
      <c r="BL509" s="325"/>
      <c r="BM509" s="325"/>
      <c r="BN509" s="325"/>
      <c r="BO509" s="325"/>
      <c r="BP509" s="325"/>
    </row>
    <row r="510" spans="1:68" s="323" customFormat="1" x14ac:dyDescent="0.25">
      <c r="A510" s="102"/>
      <c r="B510" s="102"/>
      <c r="C510" s="102"/>
      <c r="D510" s="102"/>
      <c r="E510" s="102"/>
      <c r="F510" s="102"/>
      <c r="P510" s="324"/>
      <c r="Q510" s="324"/>
      <c r="X510" s="324"/>
      <c r="Y510" s="324"/>
      <c r="AL510" s="324"/>
      <c r="AM510" s="324"/>
      <c r="AN510" s="324"/>
      <c r="AO510" s="324"/>
      <c r="AP510" s="324"/>
      <c r="AQ510" s="324"/>
      <c r="AR510" s="324"/>
      <c r="AS510" s="324"/>
      <c r="AT510" s="324"/>
      <c r="AU510" s="324"/>
      <c r="AV510" s="324"/>
      <c r="AW510" s="324"/>
      <c r="BE510" s="325"/>
      <c r="BF510" s="325"/>
      <c r="BG510" s="325"/>
      <c r="BH510" s="325"/>
      <c r="BI510" s="325"/>
      <c r="BJ510" s="325"/>
      <c r="BK510" s="325"/>
      <c r="BL510" s="325"/>
      <c r="BM510" s="325"/>
      <c r="BN510" s="325"/>
      <c r="BO510" s="325"/>
      <c r="BP510" s="325"/>
    </row>
    <row r="511" spans="1:68" s="323" customFormat="1" x14ac:dyDescent="0.25">
      <c r="A511" s="102"/>
      <c r="B511" s="102"/>
      <c r="C511" s="102"/>
      <c r="D511" s="102"/>
      <c r="E511" s="102"/>
      <c r="F511" s="102"/>
      <c r="P511" s="324"/>
      <c r="Q511" s="324"/>
      <c r="X511" s="324"/>
      <c r="Y511" s="324"/>
      <c r="AL511" s="324"/>
      <c r="AM511" s="324"/>
      <c r="AN511" s="324"/>
      <c r="AO511" s="324"/>
      <c r="AP511" s="324"/>
      <c r="AQ511" s="324"/>
      <c r="AR511" s="324"/>
      <c r="AS511" s="324"/>
      <c r="AT511" s="324"/>
      <c r="AU511" s="324"/>
      <c r="AV511" s="324"/>
      <c r="AW511" s="324"/>
      <c r="BE511" s="325"/>
      <c r="BF511" s="325"/>
      <c r="BG511" s="325"/>
      <c r="BH511" s="325"/>
      <c r="BI511" s="325"/>
      <c r="BJ511" s="325"/>
      <c r="BK511" s="325"/>
      <c r="BL511" s="325"/>
      <c r="BM511" s="325"/>
      <c r="BN511" s="325"/>
      <c r="BO511" s="325"/>
      <c r="BP511" s="325"/>
    </row>
    <row r="512" spans="1:68" s="323" customFormat="1" x14ac:dyDescent="0.25">
      <c r="A512" s="102"/>
      <c r="B512" s="102"/>
      <c r="C512" s="102"/>
      <c r="D512" s="102"/>
      <c r="E512" s="102"/>
      <c r="F512" s="102"/>
      <c r="P512" s="324"/>
      <c r="Q512" s="324"/>
      <c r="X512" s="324"/>
      <c r="Y512" s="324"/>
      <c r="AL512" s="324"/>
      <c r="AM512" s="324"/>
      <c r="AN512" s="324"/>
      <c r="AO512" s="324"/>
      <c r="AP512" s="324"/>
      <c r="AQ512" s="324"/>
      <c r="AR512" s="324"/>
      <c r="AS512" s="324"/>
      <c r="AT512" s="324"/>
      <c r="AU512" s="324"/>
      <c r="AV512" s="324"/>
      <c r="AW512" s="324"/>
      <c r="BE512" s="325"/>
      <c r="BF512" s="325"/>
      <c r="BG512" s="325"/>
      <c r="BH512" s="325"/>
      <c r="BI512" s="325"/>
      <c r="BJ512" s="325"/>
      <c r="BK512" s="325"/>
      <c r="BL512" s="325"/>
      <c r="BM512" s="325"/>
      <c r="BN512" s="325"/>
      <c r="BO512" s="325"/>
      <c r="BP512" s="325"/>
    </row>
    <row r="513" spans="1:68" s="323" customFormat="1" x14ac:dyDescent="0.25">
      <c r="A513" s="102"/>
      <c r="B513" s="102"/>
      <c r="C513" s="102"/>
      <c r="D513" s="102"/>
      <c r="E513" s="102"/>
      <c r="F513" s="102"/>
      <c r="P513" s="324"/>
      <c r="Q513" s="324"/>
      <c r="X513" s="324"/>
      <c r="Y513" s="324"/>
      <c r="AL513" s="324"/>
      <c r="AM513" s="324"/>
      <c r="AN513" s="324"/>
      <c r="AO513" s="324"/>
      <c r="AP513" s="324"/>
      <c r="AQ513" s="324"/>
      <c r="AR513" s="324"/>
      <c r="AS513" s="324"/>
      <c r="AT513" s="324"/>
      <c r="AU513" s="324"/>
      <c r="AV513" s="324"/>
      <c r="AW513" s="324"/>
      <c r="BE513" s="325"/>
      <c r="BF513" s="325"/>
      <c r="BG513" s="325"/>
      <c r="BH513" s="325"/>
      <c r="BI513" s="325"/>
      <c r="BJ513" s="325"/>
      <c r="BK513" s="325"/>
      <c r="BL513" s="325"/>
      <c r="BM513" s="325"/>
      <c r="BN513" s="325"/>
      <c r="BO513" s="325"/>
      <c r="BP513" s="325"/>
    </row>
    <row r="514" spans="1:68" s="323" customFormat="1" x14ac:dyDescent="0.25">
      <c r="A514" s="102"/>
      <c r="B514" s="102"/>
      <c r="C514" s="102"/>
      <c r="D514" s="102"/>
      <c r="E514" s="102"/>
      <c r="F514" s="102"/>
      <c r="P514" s="324"/>
      <c r="Q514" s="324"/>
      <c r="X514" s="324"/>
      <c r="Y514" s="324"/>
      <c r="AL514" s="324"/>
      <c r="AM514" s="324"/>
      <c r="AN514" s="324"/>
      <c r="AO514" s="324"/>
      <c r="AP514" s="324"/>
      <c r="AQ514" s="324"/>
      <c r="AR514" s="324"/>
      <c r="AS514" s="324"/>
      <c r="AT514" s="324"/>
      <c r="AU514" s="324"/>
      <c r="AV514" s="324"/>
      <c r="AW514" s="324"/>
      <c r="BE514" s="325"/>
      <c r="BF514" s="325"/>
      <c r="BG514" s="325"/>
      <c r="BH514" s="325"/>
      <c r="BI514" s="325"/>
      <c r="BJ514" s="325"/>
      <c r="BK514" s="325"/>
      <c r="BL514" s="325"/>
      <c r="BM514" s="325"/>
      <c r="BN514" s="325"/>
      <c r="BO514" s="325"/>
      <c r="BP514" s="325"/>
    </row>
    <row r="515" spans="1:68" s="323" customFormat="1" x14ac:dyDescent="0.25">
      <c r="A515" s="102"/>
      <c r="B515" s="102"/>
      <c r="C515" s="102"/>
      <c r="D515" s="102"/>
      <c r="E515" s="102"/>
      <c r="F515" s="102"/>
      <c r="P515" s="324"/>
      <c r="Q515" s="324"/>
      <c r="X515" s="324"/>
      <c r="Y515" s="324"/>
      <c r="AL515" s="324"/>
      <c r="AM515" s="324"/>
      <c r="AN515" s="324"/>
      <c r="AO515" s="324"/>
      <c r="AP515" s="324"/>
      <c r="AQ515" s="324"/>
      <c r="AR515" s="324"/>
      <c r="AS515" s="324"/>
      <c r="AT515" s="324"/>
      <c r="AU515" s="324"/>
      <c r="AV515" s="324"/>
      <c r="AW515" s="324"/>
      <c r="BE515" s="325"/>
      <c r="BF515" s="325"/>
      <c r="BG515" s="325"/>
      <c r="BH515" s="325"/>
      <c r="BI515" s="325"/>
      <c r="BJ515" s="325"/>
      <c r="BK515" s="325"/>
      <c r="BL515" s="325"/>
      <c r="BM515" s="325"/>
      <c r="BN515" s="325"/>
      <c r="BO515" s="325"/>
      <c r="BP515" s="325"/>
    </row>
    <row r="516" spans="1:68" s="323" customFormat="1" x14ac:dyDescent="0.25">
      <c r="A516" s="102"/>
      <c r="B516" s="102"/>
      <c r="C516" s="102"/>
      <c r="D516" s="102"/>
      <c r="E516" s="102"/>
      <c r="F516" s="102"/>
      <c r="P516" s="324"/>
      <c r="Q516" s="324"/>
      <c r="X516" s="324"/>
      <c r="Y516" s="324"/>
      <c r="AL516" s="324"/>
      <c r="AM516" s="324"/>
      <c r="AN516" s="324"/>
      <c r="AO516" s="324"/>
      <c r="AP516" s="324"/>
      <c r="AQ516" s="324"/>
      <c r="AR516" s="324"/>
      <c r="AS516" s="324"/>
      <c r="AT516" s="324"/>
      <c r="AU516" s="324"/>
      <c r="AV516" s="324"/>
      <c r="AW516" s="324"/>
      <c r="BE516" s="325"/>
      <c r="BF516" s="325"/>
      <c r="BG516" s="325"/>
      <c r="BH516" s="325"/>
      <c r="BI516" s="325"/>
      <c r="BJ516" s="325"/>
      <c r="BK516" s="325"/>
      <c r="BL516" s="325"/>
      <c r="BM516" s="325"/>
      <c r="BN516" s="325"/>
      <c r="BO516" s="325"/>
      <c r="BP516" s="325"/>
    </row>
    <row r="517" spans="1:68" s="323" customFormat="1" x14ac:dyDescent="0.25">
      <c r="A517" s="102"/>
      <c r="B517" s="102"/>
      <c r="C517" s="102"/>
      <c r="D517" s="102"/>
      <c r="E517" s="102"/>
      <c r="F517" s="102"/>
      <c r="P517" s="324"/>
      <c r="Q517" s="324"/>
      <c r="X517" s="324"/>
      <c r="Y517" s="324"/>
      <c r="AL517" s="324"/>
      <c r="AM517" s="324"/>
      <c r="AN517" s="324"/>
      <c r="AO517" s="324"/>
      <c r="AP517" s="324"/>
      <c r="AQ517" s="324"/>
      <c r="AR517" s="324"/>
      <c r="AS517" s="324"/>
      <c r="AT517" s="324"/>
      <c r="AU517" s="324"/>
      <c r="AV517" s="324"/>
      <c r="AW517" s="324"/>
      <c r="BE517" s="325"/>
      <c r="BF517" s="325"/>
      <c r="BG517" s="325"/>
      <c r="BH517" s="325"/>
      <c r="BI517" s="325"/>
      <c r="BJ517" s="325"/>
      <c r="BK517" s="325"/>
      <c r="BL517" s="325"/>
      <c r="BM517" s="325"/>
      <c r="BN517" s="325"/>
      <c r="BO517" s="325"/>
      <c r="BP517" s="325"/>
    </row>
    <row r="518" spans="1:68" s="323" customFormat="1" x14ac:dyDescent="0.25">
      <c r="A518" s="102"/>
      <c r="B518" s="102"/>
      <c r="C518" s="102"/>
      <c r="D518" s="102"/>
      <c r="E518" s="102"/>
      <c r="F518" s="102"/>
      <c r="P518" s="324"/>
      <c r="Q518" s="324"/>
      <c r="X518" s="324"/>
      <c r="Y518" s="324"/>
      <c r="AL518" s="324"/>
      <c r="AM518" s="324"/>
      <c r="AN518" s="324"/>
      <c r="AO518" s="324"/>
      <c r="AP518" s="324"/>
      <c r="AQ518" s="324"/>
      <c r="AR518" s="324"/>
      <c r="AS518" s="324"/>
      <c r="AT518" s="324"/>
      <c r="AU518" s="324"/>
      <c r="AV518" s="324"/>
      <c r="AW518" s="324"/>
      <c r="BE518" s="325"/>
      <c r="BF518" s="325"/>
      <c r="BG518" s="325"/>
      <c r="BH518" s="325"/>
      <c r="BI518" s="325"/>
      <c r="BJ518" s="325"/>
      <c r="BK518" s="325"/>
      <c r="BL518" s="325"/>
      <c r="BM518" s="325"/>
      <c r="BN518" s="325"/>
      <c r="BO518" s="325"/>
      <c r="BP518" s="325"/>
    </row>
    <row r="519" spans="1:68" s="323" customFormat="1" x14ac:dyDescent="0.25">
      <c r="A519" s="102"/>
      <c r="B519" s="102"/>
      <c r="C519" s="102"/>
      <c r="D519" s="102"/>
      <c r="E519" s="102"/>
      <c r="F519" s="102"/>
      <c r="P519" s="324"/>
      <c r="Q519" s="324"/>
      <c r="X519" s="324"/>
      <c r="Y519" s="324"/>
      <c r="AL519" s="324"/>
      <c r="AM519" s="324"/>
      <c r="AN519" s="324"/>
      <c r="AO519" s="324"/>
      <c r="AP519" s="324"/>
      <c r="AQ519" s="324"/>
      <c r="AR519" s="324"/>
      <c r="AS519" s="324"/>
      <c r="AT519" s="324"/>
      <c r="AU519" s="324"/>
      <c r="AV519" s="324"/>
      <c r="AW519" s="324"/>
      <c r="BE519" s="325"/>
      <c r="BF519" s="325"/>
      <c r="BG519" s="325"/>
      <c r="BH519" s="325"/>
      <c r="BI519" s="325"/>
      <c r="BJ519" s="325"/>
      <c r="BK519" s="325"/>
      <c r="BL519" s="325"/>
      <c r="BM519" s="325"/>
      <c r="BN519" s="325"/>
      <c r="BO519" s="325"/>
      <c r="BP519" s="325"/>
    </row>
    <row r="520" spans="1:68" s="323" customFormat="1" x14ac:dyDescent="0.25">
      <c r="A520" s="102"/>
      <c r="B520" s="102"/>
      <c r="C520" s="102"/>
      <c r="D520" s="102"/>
      <c r="E520" s="102"/>
      <c r="F520" s="102"/>
      <c r="P520" s="324"/>
      <c r="Q520" s="324"/>
      <c r="X520" s="324"/>
      <c r="Y520" s="324"/>
      <c r="AL520" s="324"/>
      <c r="AM520" s="324"/>
      <c r="AN520" s="324"/>
      <c r="AO520" s="324"/>
      <c r="AP520" s="324"/>
      <c r="AQ520" s="324"/>
      <c r="AR520" s="324"/>
      <c r="AS520" s="324"/>
      <c r="AT520" s="324"/>
      <c r="AU520" s="324"/>
      <c r="AV520" s="324"/>
      <c r="AW520" s="324"/>
      <c r="BE520" s="325"/>
      <c r="BF520" s="325"/>
      <c r="BG520" s="325"/>
      <c r="BH520" s="325"/>
      <c r="BI520" s="325"/>
      <c r="BJ520" s="325"/>
      <c r="BK520" s="325"/>
      <c r="BL520" s="325"/>
      <c r="BM520" s="325"/>
      <c r="BN520" s="325"/>
      <c r="BO520" s="325"/>
      <c r="BP520" s="325"/>
    </row>
    <row r="521" spans="1:68" s="323" customFormat="1" x14ac:dyDescent="0.25">
      <c r="A521" s="102"/>
      <c r="B521" s="102"/>
      <c r="C521" s="102"/>
      <c r="D521" s="102"/>
      <c r="E521" s="102"/>
      <c r="F521" s="102"/>
      <c r="P521" s="324"/>
      <c r="Q521" s="324"/>
      <c r="X521" s="324"/>
      <c r="Y521" s="324"/>
      <c r="AL521" s="324"/>
      <c r="AM521" s="324"/>
      <c r="AN521" s="324"/>
      <c r="AO521" s="324"/>
      <c r="AP521" s="324"/>
      <c r="AQ521" s="324"/>
      <c r="AR521" s="324"/>
      <c r="AS521" s="324"/>
      <c r="AT521" s="324"/>
      <c r="AU521" s="324"/>
      <c r="AV521" s="324"/>
      <c r="AW521" s="324"/>
      <c r="BE521" s="325"/>
      <c r="BF521" s="325"/>
      <c r="BG521" s="325"/>
      <c r="BH521" s="325"/>
      <c r="BI521" s="325"/>
      <c r="BJ521" s="325"/>
      <c r="BK521" s="325"/>
      <c r="BL521" s="325"/>
      <c r="BM521" s="325"/>
      <c r="BN521" s="325"/>
      <c r="BO521" s="325"/>
      <c r="BP521" s="325"/>
    </row>
    <row r="522" spans="1:68" s="323" customFormat="1" x14ac:dyDescent="0.25">
      <c r="A522" s="102"/>
      <c r="B522" s="102"/>
      <c r="C522" s="102"/>
      <c r="D522" s="102"/>
      <c r="E522" s="102"/>
      <c r="F522" s="102"/>
      <c r="P522" s="324"/>
      <c r="Q522" s="324"/>
      <c r="X522" s="324"/>
      <c r="Y522" s="324"/>
      <c r="AL522" s="324"/>
      <c r="AM522" s="324"/>
      <c r="AN522" s="324"/>
      <c r="AO522" s="324"/>
      <c r="AP522" s="324"/>
      <c r="AQ522" s="324"/>
      <c r="AR522" s="324"/>
      <c r="AS522" s="324"/>
      <c r="AT522" s="324"/>
      <c r="AU522" s="324"/>
      <c r="AV522" s="324"/>
      <c r="AW522" s="324"/>
      <c r="BE522" s="325"/>
      <c r="BF522" s="325"/>
      <c r="BG522" s="325"/>
      <c r="BH522" s="325"/>
      <c r="BI522" s="325"/>
      <c r="BJ522" s="325"/>
      <c r="BK522" s="325"/>
      <c r="BL522" s="325"/>
      <c r="BM522" s="325"/>
      <c r="BN522" s="325"/>
      <c r="BO522" s="325"/>
      <c r="BP522" s="325"/>
    </row>
    <row r="523" spans="1:68" s="323" customFormat="1" x14ac:dyDescent="0.25">
      <c r="A523" s="102"/>
      <c r="B523" s="102"/>
      <c r="C523" s="102"/>
      <c r="D523" s="102"/>
      <c r="E523" s="102"/>
      <c r="F523" s="102"/>
      <c r="P523" s="324"/>
      <c r="Q523" s="324"/>
      <c r="X523" s="324"/>
      <c r="Y523" s="324"/>
      <c r="AL523" s="324"/>
      <c r="AM523" s="324"/>
      <c r="AN523" s="324"/>
      <c r="AO523" s="324"/>
      <c r="AP523" s="324"/>
      <c r="AQ523" s="324"/>
      <c r="AR523" s="324"/>
      <c r="AS523" s="324"/>
      <c r="AT523" s="324"/>
      <c r="AU523" s="324"/>
      <c r="AV523" s="324"/>
      <c r="AW523" s="324"/>
      <c r="BE523" s="325"/>
      <c r="BF523" s="325"/>
      <c r="BG523" s="325"/>
      <c r="BH523" s="325"/>
      <c r="BI523" s="325"/>
      <c r="BJ523" s="325"/>
      <c r="BK523" s="325"/>
      <c r="BL523" s="325"/>
      <c r="BM523" s="325"/>
      <c r="BN523" s="325"/>
      <c r="BO523" s="325"/>
      <c r="BP523" s="325"/>
    </row>
    <row r="524" spans="1:68" s="323" customFormat="1" x14ac:dyDescent="0.25">
      <c r="A524" s="102"/>
      <c r="B524" s="102"/>
      <c r="C524" s="102"/>
      <c r="D524" s="102"/>
      <c r="E524" s="102"/>
      <c r="F524" s="102"/>
      <c r="P524" s="324"/>
      <c r="Q524" s="324"/>
      <c r="X524" s="324"/>
      <c r="Y524" s="324"/>
      <c r="AL524" s="324"/>
      <c r="AM524" s="324"/>
      <c r="AN524" s="324"/>
      <c r="AO524" s="324"/>
      <c r="AP524" s="324"/>
      <c r="AQ524" s="324"/>
      <c r="AR524" s="324"/>
      <c r="AS524" s="324"/>
      <c r="AT524" s="324"/>
      <c r="AU524" s="324"/>
      <c r="AV524" s="324"/>
      <c r="AW524" s="324"/>
      <c r="BE524" s="325"/>
      <c r="BF524" s="325"/>
      <c r="BG524" s="325"/>
      <c r="BH524" s="325"/>
      <c r="BI524" s="325"/>
      <c r="BJ524" s="325"/>
      <c r="BK524" s="325"/>
      <c r="BL524" s="325"/>
      <c r="BM524" s="325"/>
      <c r="BN524" s="325"/>
      <c r="BO524" s="325"/>
      <c r="BP524" s="325"/>
    </row>
    <row r="525" spans="1:68" s="323" customFormat="1" x14ac:dyDescent="0.25">
      <c r="A525" s="102"/>
      <c r="B525" s="102"/>
      <c r="C525" s="102"/>
      <c r="D525" s="102"/>
      <c r="E525" s="102"/>
      <c r="F525" s="102"/>
      <c r="P525" s="324"/>
      <c r="Q525" s="324"/>
      <c r="X525" s="324"/>
      <c r="Y525" s="324"/>
      <c r="AL525" s="324"/>
      <c r="AM525" s="324"/>
      <c r="AN525" s="324"/>
      <c r="AO525" s="324"/>
      <c r="AP525" s="324"/>
      <c r="AQ525" s="324"/>
      <c r="AR525" s="324"/>
      <c r="AS525" s="324"/>
      <c r="AT525" s="324"/>
      <c r="AU525" s="324"/>
      <c r="AV525" s="324"/>
      <c r="AW525" s="324"/>
      <c r="BE525" s="325"/>
      <c r="BF525" s="325"/>
      <c r="BG525" s="325"/>
      <c r="BH525" s="325"/>
      <c r="BI525" s="325"/>
      <c r="BJ525" s="325"/>
      <c r="BK525" s="325"/>
      <c r="BL525" s="325"/>
      <c r="BM525" s="325"/>
      <c r="BN525" s="325"/>
      <c r="BO525" s="325"/>
      <c r="BP525" s="325"/>
    </row>
    <row r="526" spans="1:68" s="323" customFormat="1" x14ac:dyDescent="0.25">
      <c r="A526" s="102"/>
      <c r="B526" s="102"/>
      <c r="C526" s="102"/>
      <c r="D526" s="102"/>
      <c r="E526" s="102"/>
      <c r="F526" s="102"/>
      <c r="P526" s="324"/>
      <c r="Q526" s="324"/>
      <c r="X526" s="324"/>
      <c r="Y526" s="324"/>
      <c r="AL526" s="324"/>
      <c r="AM526" s="324"/>
      <c r="AN526" s="324"/>
      <c r="AO526" s="324"/>
      <c r="AP526" s="324"/>
      <c r="AQ526" s="324"/>
      <c r="AR526" s="324"/>
      <c r="AS526" s="324"/>
      <c r="AT526" s="324"/>
      <c r="AU526" s="324"/>
      <c r="AV526" s="324"/>
      <c r="AW526" s="324"/>
      <c r="BE526" s="325"/>
      <c r="BF526" s="325"/>
      <c r="BG526" s="325"/>
      <c r="BH526" s="325"/>
      <c r="BI526" s="325"/>
      <c r="BJ526" s="325"/>
      <c r="BK526" s="325"/>
      <c r="BL526" s="325"/>
      <c r="BM526" s="325"/>
      <c r="BN526" s="325"/>
      <c r="BO526" s="325"/>
      <c r="BP526" s="325"/>
    </row>
    <row r="527" spans="1:68" s="323" customFormat="1" x14ac:dyDescent="0.25">
      <c r="A527" s="102"/>
      <c r="B527" s="102"/>
      <c r="C527" s="102"/>
      <c r="D527" s="102"/>
      <c r="E527" s="102"/>
      <c r="F527" s="102"/>
      <c r="P527" s="324"/>
      <c r="Q527" s="324"/>
      <c r="X527" s="324"/>
      <c r="Y527" s="324"/>
      <c r="AL527" s="324"/>
      <c r="AM527" s="324"/>
      <c r="AN527" s="324"/>
      <c r="AO527" s="324"/>
      <c r="AP527" s="324"/>
      <c r="AQ527" s="324"/>
      <c r="AR527" s="324"/>
      <c r="AS527" s="324"/>
      <c r="AT527" s="324"/>
      <c r="AU527" s="324"/>
      <c r="AV527" s="324"/>
      <c r="AW527" s="324"/>
      <c r="BE527" s="325"/>
      <c r="BF527" s="325"/>
      <c r="BG527" s="325"/>
      <c r="BH527" s="325"/>
      <c r="BI527" s="325"/>
      <c r="BJ527" s="325"/>
      <c r="BK527" s="325"/>
      <c r="BL527" s="325"/>
      <c r="BM527" s="325"/>
      <c r="BN527" s="325"/>
      <c r="BO527" s="325"/>
      <c r="BP527" s="325"/>
    </row>
    <row r="528" spans="1:68" s="323" customFormat="1" x14ac:dyDescent="0.25">
      <c r="A528" s="102"/>
      <c r="B528" s="102"/>
      <c r="C528" s="102"/>
      <c r="D528" s="102"/>
      <c r="E528" s="102"/>
      <c r="F528" s="102"/>
      <c r="P528" s="324"/>
      <c r="Q528" s="324"/>
      <c r="X528" s="324"/>
      <c r="Y528" s="324"/>
      <c r="AL528" s="324"/>
      <c r="AM528" s="324"/>
      <c r="AN528" s="324"/>
      <c r="AO528" s="324"/>
      <c r="AP528" s="324"/>
      <c r="AQ528" s="324"/>
      <c r="AR528" s="324"/>
      <c r="AS528" s="324"/>
      <c r="AT528" s="324"/>
      <c r="AU528" s="324"/>
      <c r="AV528" s="324"/>
      <c r="AW528" s="324"/>
      <c r="BE528" s="325"/>
      <c r="BF528" s="325"/>
      <c r="BG528" s="325"/>
      <c r="BH528" s="325"/>
      <c r="BI528" s="325"/>
      <c r="BJ528" s="325"/>
      <c r="BK528" s="325"/>
      <c r="BL528" s="325"/>
      <c r="BM528" s="325"/>
      <c r="BN528" s="325"/>
      <c r="BO528" s="325"/>
      <c r="BP528" s="325"/>
    </row>
    <row r="529" spans="1:68" s="323" customFormat="1" x14ac:dyDescent="0.25">
      <c r="A529" s="102"/>
      <c r="B529" s="102"/>
      <c r="C529" s="102"/>
      <c r="D529" s="102"/>
      <c r="E529" s="102"/>
      <c r="F529" s="102"/>
      <c r="P529" s="324"/>
      <c r="Q529" s="324"/>
      <c r="X529" s="324"/>
      <c r="Y529" s="324"/>
      <c r="AL529" s="324"/>
      <c r="AM529" s="324"/>
      <c r="AN529" s="324"/>
      <c r="AO529" s="324"/>
      <c r="AP529" s="324"/>
      <c r="AQ529" s="324"/>
      <c r="AR529" s="324"/>
      <c r="AS529" s="324"/>
      <c r="AT529" s="324"/>
      <c r="AU529" s="324"/>
      <c r="AV529" s="324"/>
      <c r="AW529" s="324"/>
      <c r="BE529" s="325"/>
      <c r="BF529" s="325"/>
      <c r="BG529" s="325"/>
      <c r="BH529" s="325"/>
      <c r="BI529" s="325"/>
      <c r="BJ529" s="325"/>
      <c r="BK529" s="325"/>
      <c r="BL529" s="325"/>
      <c r="BM529" s="325"/>
      <c r="BN529" s="325"/>
      <c r="BO529" s="325"/>
      <c r="BP529" s="325"/>
    </row>
    <row r="530" spans="1:68" s="323" customFormat="1" x14ac:dyDescent="0.25">
      <c r="A530" s="102"/>
      <c r="B530" s="102"/>
      <c r="C530" s="102"/>
      <c r="D530" s="102"/>
      <c r="E530" s="102"/>
      <c r="F530" s="102"/>
      <c r="P530" s="324"/>
      <c r="Q530" s="324"/>
      <c r="X530" s="324"/>
      <c r="Y530" s="324"/>
      <c r="AL530" s="324"/>
      <c r="AM530" s="324"/>
      <c r="AN530" s="324"/>
      <c r="AO530" s="324"/>
      <c r="AP530" s="324"/>
      <c r="AQ530" s="324"/>
      <c r="AR530" s="324"/>
      <c r="AS530" s="324"/>
      <c r="AT530" s="324"/>
      <c r="AU530" s="324"/>
      <c r="AV530" s="324"/>
      <c r="AW530" s="324"/>
      <c r="BE530" s="325"/>
      <c r="BF530" s="325"/>
      <c r="BG530" s="325"/>
      <c r="BH530" s="325"/>
      <c r="BI530" s="325"/>
      <c r="BJ530" s="325"/>
      <c r="BK530" s="325"/>
      <c r="BL530" s="325"/>
      <c r="BM530" s="325"/>
      <c r="BN530" s="325"/>
      <c r="BO530" s="325"/>
      <c r="BP530" s="325"/>
    </row>
    <row r="531" spans="1:68" s="323" customFormat="1" x14ac:dyDescent="0.25">
      <c r="A531" s="102"/>
      <c r="B531" s="102"/>
      <c r="C531" s="102"/>
      <c r="D531" s="102"/>
      <c r="E531" s="102"/>
      <c r="F531" s="102"/>
      <c r="P531" s="324"/>
      <c r="Q531" s="324"/>
      <c r="X531" s="324"/>
      <c r="Y531" s="324"/>
      <c r="AL531" s="324"/>
      <c r="AM531" s="324"/>
      <c r="AN531" s="324"/>
      <c r="AO531" s="324"/>
      <c r="AP531" s="324"/>
      <c r="AQ531" s="324"/>
      <c r="AR531" s="324"/>
      <c r="AS531" s="324"/>
      <c r="AT531" s="324"/>
      <c r="AU531" s="324"/>
      <c r="AV531" s="324"/>
      <c r="AW531" s="324"/>
      <c r="BE531" s="325"/>
      <c r="BF531" s="325"/>
      <c r="BG531" s="325"/>
      <c r="BH531" s="325"/>
      <c r="BI531" s="325"/>
      <c r="BJ531" s="325"/>
      <c r="BK531" s="325"/>
      <c r="BL531" s="325"/>
      <c r="BM531" s="325"/>
      <c r="BN531" s="325"/>
      <c r="BO531" s="325"/>
      <c r="BP531" s="325"/>
    </row>
    <row r="532" spans="1:68" s="323" customFormat="1" x14ac:dyDescent="0.25">
      <c r="A532" s="102"/>
      <c r="B532" s="102"/>
      <c r="C532" s="102"/>
      <c r="D532" s="102"/>
      <c r="E532" s="102"/>
      <c r="F532" s="102"/>
      <c r="P532" s="324"/>
      <c r="Q532" s="324"/>
      <c r="X532" s="324"/>
      <c r="Y532" s="324"/>
      <c r="AL532" s="324"/>
      <c r="AM532" s="324"/>
      <c r="AN532" s="324"/>
      <c r="AO532" s="324"/>
      <c r="AP532" s="324"/>
      <c r="AQ532" s="324"/>
      <c r="AR532" s="324"/>
      <c r="AS532" s="324"/>
      <c r="AT532" s="324"/>
      <c r="AU532" s="324"/>
      <c r="AV532" s="324"/>
      <c r="AW532" s="324"/>
      <c r="BE532" s="325"/>
      <c r="BF532" s="325"/>
      <c r="BG532" s="325"/>
      <c r="BH532" s="325"/>
      <c r="BI532" s="325"/>
      <c r="BJ532" s="325"/>
      <c r="BK532" s="325"/>
      <c r="BL532" s="325"/>
      <c r="BM532" s="325"/>
      <c r="BN532" s="325"/>
      <c r="BO532" s="325"/>
      <c r="BP532" s="325"/>
    </row>
    <row r="533" spans="1:68" s="323" customFormat="1" x14ac:dyDescent="0.25">
      <c r="A533" s="102"/>
      <c r="B533" s="102"/>
      <c r="C533" s="102"/>
      <c r="D533" s="102"/>
      <c r="E533" s="102"/>
      <c r="F533" s="102"/>
      <c r="P533" s="324"/>
      <c r="Q533" s="324"/>
      <c r="X533" s="324"/>
      <c r="Y533" s="324"/>
      <c r="AL533" s="324"/>
      <c r="AM533" s="324"/>
      <c r="AN533" s="324"/>
      <c r="AO533" s="324"/>
      <c r="AP533" s="324"/>
      <c r="AQ533" s="324"/>
      <c r="AR533" s="324"/>
      <c r="AS533" s="324"/>
      <c r="AT533" s="324"/>
      <c r="AU533" s="324"/>
      <c r="AV533" s="324"/>
      <c r="AW533" s="324"/>
      <c r="BE533" s="325"/>
      <c r="BF533" s="325"/>
      <c r="BG533" s="325"/>
      <c r="BH533" s="325"/>
      <c r="BI533" s="325"/>
      <c r="BJ533" s="325"/>
      <c r="BK533" s="325"/>
      <c r="BL533" s="325"/>
      <c r="BM533" s="325"/>
      <c r="BN533" s="325"/>
      <c r="BO533" s="325"/>
      <c r="BP533" s="325"/>
    </row>
    <row r="534" spans="1:68" s="323" customFormat="1" x14ac:dyDescent="0.25">
      <c r="A534" s="102"/>
      <c r="B534" s="102"/>
      <c r="C534" s="102"/>
      <c r="D534" s="102"/>
      <c r="E534" s="102"/>
      <c r="F534" s="102"/>
      <c r="P534" s="324"/>
      <c r="Q534" s="324"/>
      <c r="X534" s="324"/>
      <c r="Y534" s="324"/>
      <c r="AL534" s="324"/>
      <c r="AM534" s="324"/>
      <c r="AN534" s="324"/>
      <c r="AO534" s="324"/>
      <c r="AP534" s="324"/>
      <c r="AQ534" s="324"/>
      <c r="AR534" s="324"/>
      <c r="AS534" s="324"/>
      <c r="AT534" s="324"/>
      <c r="AU534" s="324"/>
      <c r="AV534" s="324"/>
      <c r="AW534" s="324"/>
      <c r="BE534" s="325"/>
      <c r="BF534" s="325"/>
      <c r="BG534" s="325"/>
      <c r="BH534" s="325"/>
      <c r="BI534" s="325"/>
      <c r="BJ534" s="325"/>
      <c r="BK534" s="325"/>
      <c r="BL534" s="325"/>
      <c r="BM534" s="325"/>
      <c r="BN534" s="325"/>
      <c r="BO534" s="325"/>
      <c r="BP534" s="325"/>
    </row>
    <row r="535" spans="1:68" s="323" customFormat="1" x14ac:dyDescent="0.25">
      <c r="A535" s="102"/>
      <c r="B535" s="102"/>
      <c r="C535" s="102"/>
      <c r="D535" s="102"/>
      <c r="E535" s="102"/>
      <c r="F535" s="102"/>
      <c r="P535" s="324"/>
      <c r="Q535" s="324"/>
      <c r="X535" s="324"/>
      <c r="Y535" s="324"/>
      <c r="AL535" s="324"/>
      <c r="AM535" s="324"/>
      <c r="AN535" s="324"/>
      <c r="AO535" s="324"/>
      <c r="AP535" s="324"/>
      <c r="AQ535" s="324"/>
      <c r="AR535" s="324"/>
      <c r="AS535" s="324"/>
      <c r="AT535" s="324"/>
      <c r="AU535" s="324"/>
      <c r="AV535" s="324"/>
      <c r="AW535" s="324"/>
      <c r="BE535" s="325"/>
      <c r="BF535" s="325"/>
      <c r="BG535" s="325"/>
      <c r="BH535" s="325"/>
      <c r="BI535" s="325"/>
      <c r="BJ535" s="325"/>
      <c r="BK535" s="325"/>
      <c r="BL535" s="325"/>
      <c r="BM535" s="325"/>
      <c r="BN535" s="325"/>
      <c r="BO535" s="325"/>
      <c r="BP535" s="325"/>
    </row>
    <row r="536" spans="1:68" s="323" customFormat="1" x14ac:dyDescent="0.25">
      <c r="A536" s="102"/>
      <c r="B536" s="102"/>
      <c r="C536" s="102"/>
      <c r="D536" s="102"/>
      <c r="E536" s="102"/>
      <c r="F536" s="102"/>
      <c r="P536" s="324"/>
      <c r="Q536" s="324"/>
      <c r="X536" s="324"/>
      <c r="Y536" s="324"/>
      <c r="AL536" s="324"/>
      <c r="AM536" s="324"/>
      <c r="AN536" s="324"/>
      <c r="AO536" s="324"/>
      <c r="AP536" s="324"/>
      <c r="AQ536" s="324"/>
      <c r="AR536" s="324"/>
      <c r="AS536" s="324"/>
      <c r="AT536" s="324"/>
      <c r="AU536" s="324"/>
      <c r="AV536" s="324"/>
      <c r="AW536" s="324"/>
      <c r="BE536" s="325"/>
      <c r="BF536" s="325"/>
      <c r="BG536" s="325"/>
      <c r="BH536" s="325"/>
      <c r="BI536" s="325"/>
      <c r="BJ536" s="325"/>
      <c r="BK536" s="325"/>
      <c r="BL536" s="325"/>
      <c r="BM536" s="325"/>
      <c r="BN536" s="325"/>
      <c r="BO536" s="325"/>
      <c r="BP536" s="325"/>
    </row>
    <row r="537" spans="1:68" s="323" customFormat="1" x14ac:dyDescent="0.25">
      <c r="A537" s="102"/>
      <c r="B537" s="102"/>
      <c r="C537" s="102"/>
      <c r="D537" s="102"/>
      <c r="E537" s="102"/>
      <c r="F537" s="102"/>
      <c r="P537" s="324"/>
      <c r="Q537" s="324"/>
      <c r="X537" s="324"/>
      <c r="Y537" s="324"/>
      <c r="AL537" s="324"/>
      <c r="AM537" s="324"/>
      <c r="AN537" s="324"/>
      <c r="AO537" s="324"/>
      <c r="AP537" s="324"/>
      <c r="AQ537" s="324"/>
      <c r="AR537" s="324"/>
      <c r="AS537" s="324"/>
      <c r="AT537" s="324"/>
      <c r="AU537" s="324"/>
      <c r="AV537" s="324"/>
      <c r="AW537" s="324"/>
      <c r="BE537" s="325"/>
      <c r="BF537" s="325"/>
      <c r="BG537" s="325"/>
      <c r="BH537" s="325"/>
      <c r="BI537" s="325"/>
      <c r="BJ537" s="325"/>
      <c r="BK537" s="325"/>
      <c r="BL537" s="325"/>
      <c r="BM537" s="325"/>
      <c r="BN537" s="325"/>
      <c r="BO537" s="325"/>
      <c r="BP537" s="325"/>
    </row>
    <row r="538" spans="1:68" s="323" customFormat="1" x14ac:dyDescent="0.25">
      <c r="A538" s="102"/>
      <c r="B538" s="102"/>
      <c r="C538" s="102"/>
      <c r="D538" s="102"/>
      <c r="E538" s="102"/>
      <c r="F538" s="102"/>
      <c r="P538" s="324"/>
      <c r="Q538" s="324"/>
      <c r="X538" s="324"/>
      <c r="Y538" s="324"/>
      <c r="AL538" s="324"/>
      <c r="AM538" s="324"/>
      <c r="AN538" s="324"/>
      <c r="AO538" s="324"/>
      <c r="AP538" s="324"/>
      <c r="AQ538" s="324"/>
      <c r="AR538" s="324"/>
      <c r="AS538" s="324"/>
      <c r="AT538" s="324"/>
      <c r="AU538" s="324"/>
      <c r="AV538" s="324"/>
      <c r="AW538" s="324"/>
      <c r="BE538" s="325"/>
      <c r="BF538" s="325"/>
      <c r="BG538" s="325"/>
      <c r="BH538" s="325"/>
      <c r="BI538" s="325"/>
      <c r="BJ538" s="325"/>
      <c r="BK538" s="325"/>
      <c r="BL538" s="325"/>
      <c r="BM538" s="325"/>
      <c r="BN538" s="325"/>
      <c r="BO538" s="325"/>
      <c r="BP538" s="325"/>
    </row>
    <row r="539" spans="1:68" s="323" customFormat="1" x14ac:dyDescent="0.25">
      <c r="A539" s="102"/>
      <c r="B539" s="102"/>
      <c r="C539" s="102"/>
      <c r="D539" s="102"/>
      <c r="E539" s="102"/>
      <c r="F539" s="102"/>
      <c r="P539" s="324"/>
      <c r="Q539" s="324"/>
      <c r="X539" s="324"/>
      <c r="Y539" s="324"/>
      <c r="AL539" s="324"/>
      <c r="AM539" s="324"/>
      <c r="AN539" s="324"/>
      <c r="AO539" s="324"/>
      <c r="AP539" s="324"/>
      <c r="AQ539" s="324"/>
      <c r="AR539" s="324"/>
      <c r="AS539" s="324"/>
      <c r="AT539" s="324"/>
      <c r="AU539" s="324"/>
      <c r="AV539" s="324"/>
      <c r="AW539" s="324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</row>
    <row r="540" spans="1:68" s="323" customFormat="1" x14ac:dyDescent="0.25">
      <c r="A540" s="102"/>
      <c r="B540" s="102"/>
      <c r="C540" s="102"/>
      <c r="D540" s="102"/>
      <c r="E540" s="102"/>
      <c r="F540" s="102"/>
      <c r="P540" s="324"/>
      <c r="Q540" s="324"/>
      <c r="X540" s="324"/>
      <c r="Y540" s="324"/>
      <c r="AL540" s="324"/>
      <c r="AM540" s="324"/>
      <c r="AN540" s="324"/>
      <c r="AO540" s="324"/>
      <c r="AP540" s="324"/>
      <c r="AQ540" s="324"/>
      <c r="AR540" s="324"/>
      <c r="AS540" s="324"/>
      <c r="AT540" s="324"/>
      <c r="AU540" s="324"/>
      <c r="AV540" s="324"/>
      <c r="AW540" s="324"/>
      <c r="BE540" s="325"/>
      <c r="BF540" s="325"/>
      <c r="BG540" s="325"/>
      <c r="BH540" s="325"/>
      <c r="BI540" s="325"/>
      <c r="BJ540" s="325"/>
      <c r="BK540" s="325"/>
      <c r="BL540" s="325"/>
      <c r="BM540" s="325"/>
      <c r="BN540" s="325"/>
      <c r="BO540" s="325"/>
      <c r="BP540" s="325"/>
    </row>
    <row r="541" spans="1:68" s="323" customFormat="1" x14ac:dyDescent="0.25">
      <c r="A541" s="102"/>
      <c r="B541" s="102"/>
      <c r="C541" s="102"/>
      <c r="D541" s="102"/>
      <c r="E541" s="102"/>
      <c r="F541" s="102"/>
      <c r="P541" s="324"/>
      <c r="Q541" s="324"/>
      <c r="X541" s="324"/>
      <c r="Y541" s="324"/>
      <c r="AL541" s="324"/>
      <c r="AM541" s="324"/>
      <c r="AN541" s="324"/>
      <c r="AO541" s="324"/>
      <c r="AP541" s="324"/>
      <c r="AQ541" s="324"/>
      <c r="AR541" s="324"/>
      <c r="AS541" s="324"/>
      <c r="AT541" s="324"/>
      <c r="AU541" s="324"/>
      <c r="AV541" s="324"/>
      <c r="AW541" s="324"/>
      <c r="BE541" s="325"/>
      <c r="BF541" s="325"/>
      <c r="BG541" s="325"/>
      <c r="BH541" s="325"/>
      <c r="BI541" s="325"/>
      <c r="BJ541" s="325"/>
      <c r="BK541" s="325"/>
      <c r="BL541" s="325"/>
      <c r="BM541" s="325"/>
      <c r="BN541" s="325"/>
      <c r="BO541" s="325"/>
      <c r="BP541" s="325"/>
    </row>
    <row r="542" spans="1:68" s="323" customFormat="1" x14ac:dyDescent="0.25">
      <c r="A542" s="102"/>
      <c r="B542" s="102"/>
      <c r="C542" s="102"/>
      <c r="D542" s="102"/>
      <c r="E542" s="102"/>
      <c r="F542" s="102"/>
      <c r="P542" s="324"/>
      <c r="Q542" s="324"/>
      <c r="X542" s="324"/>
      <c r="Y542" s="324"/>
      <c r="AL542" s="324"/>
      <c r="AM542" s="324"/>
      <c r="AN542" s="324"/>
      <c r="AO542" s="324"/>
      <c r="AP542" s="324"/>
      <c r="AQ542" s="324"/>
      <c r="AR542" s="324"/>
      <c r="AS542" s="324"/>
      <c r="AT542" s="324"/>
      <c r="AU542" s="324"/>
      <c r="AV542" s="324"/>
      <c r="AW542" s="324"/>
      <c r="BE542" s="325"/>
      <c r="BF542" s="325"/>
      <c r="BG542" s="325"/>
      <c r="BH542" s="325"/>
      <c r="BI542" s="325"/>
      <c r="BJ542" s="325"/>
      <c r="BK542" s="325"/>
      <c r="BL542" s="325"/>
      <c r="BM542" s="325"/>
      <c r="BN542" s="325"/>
      <c r="BO542" s="325"/>
      <c r="BP542" s="325"/>
    </row>
    <row r="543" spans="1:68" s="323" customFormat="1" x14ac:dyDescent="0.25">
      <c r="A543" s="102"/>
      <c r="B543" s="102"/>
      <c r="C543" s="102"/>
      <c r="D543" s="102"/>
      <c r="E543" s="102"/>
      <c r="F543" s="102"/>
      <c r="P543" s="324"/>
      <c r="Q543" s="324"/>
      <c r="X543" s="324"/>
      <c r="Y543" s="324"/>
      <c r="AL543" s="324"/>
      <c r="AM543" s="324"/>
      <c r="AN543" s="324"/>
      <c r="AO543" s="324"/>
      <c r="AP543" s="324"/>
      <c r="AQ543" s="324"/>
      <c r="AR543" s="324"/>
      <c r="AS543" s="324"/>
      <c r="AT543" s="324"/>
      <c r="AU543" s="324"/>
      <c r="AV543" s="324"/>
      <c r="AW543" s="324"/>
      <c r="BE543" s="325"/>
      <c r="BF543" s="325"/>
      <c r="BG543" s="325"/>
      <c r="BH543" s="325"/>
      <c r="BI543" s="325"/>
      <c r="BJ543" s="325"/>
      <c r="BK543" s="325"/>
      <c r="BL543" s="325"/>
      <c r="BM543" s="325"/>
      <c r="BN543" s="325"/>
      <c r="BO543" s="325"/>
      <c r="BP543" s="325"/>
    </row>
    <row r="544" spans="1:68" s="323" customFormat="1" x14ac:dyDescent="0.25">
      <c r="A544" s="102"/>
      <c r="B544" s="102"/>
      <c r="C544" s="102"/>
      <c r="D544" s="102"/>
      <c r="E544" s="102"/>
      <c r="F544" s="102"/>
      <c r="P544" s="324"/>
      <c r="Q544" s="324"/>
      <c r="X544" s="324"/>
      <c r="Y544" s="324"/>
      <c r="AL544" s="324"/>
      <c r="AM544" s="324"/>
      <c r="AN544" s="324"/>
      <c r="AO544" s="324"/>
      <c r="AP544" s="324"/>
      <c r="AQ544" s="324"/>
      <c r="AR544" s="324"/>
      <c r="AS544" s="324"/>
      <c r="AT544" s="324"/>
      <c r="AU544" s="324"/>
      <c r="AV544" s="324"/>
      <c r="AW544" s="324"/>
      <c r="BE544" s="325"/>
      <c r="BF544" s="325"/>
      <c r="BG544" s="325"/>
      <c r="BH544" s="325"/>
      <c r="BI544" s="325"/>
      <c r="BJ544" s="325"/>
      <c r="BK544" s="325"/>
      <c r="BL544" s="325"/>
      <c r="BM544" s="325"/>
      <c r="BN544" s="325"/>
      <c r="BO544" s="325"/>
      <c r="BP544" s="325"/>
    </row>
    <row r="545" spans="1:68" s="323" customFormat="1" x14ac:dyDescent="0.25">
      <c r="A545" s="102"/>
      <c r="B545" s="102"/>
      <c r="C545" s="102"/>
      <c r="D545" s="102"/>
      <c r="E545" s="102"/>
      <c r="F545" s="102"/>
      <c r="P545" s="324"/>
      <c r="Q545" s="324"/>
      <c r="X545" s="324"/>
      <c r="Y545" s="324"/>
      <c r="AL545" s="324"/>
      <c r="AM545" s="324"/>
      <c r="AN545" s="324"/>
      <c r="AO545" s="324"/>
      <c r="AP545" s="324"/>
      <c r="AQ545" s="324"/>
      <c r="AR545" s="324"/>
      <c r="AS545" s="324"/>
      <c r="AT545" s="324"/>
      <c r="AU545" s="324"/>
      <c r="AV545" s="324"/>
      <c r="AW545" s="324"/>
      <c r="BE545" s="325"/>
      <c r="BF545" s="325"/>
      <c r="BG545" s="325"/>
      <c r="BH545" s="325"/>
      <c r="BI545" s="325"/>
      <c r="BJ545" s="325"/>
      <c r="BK545" s="325"/>
      <c r="BL545" s="325"/>
      <c r="BM545" s="325"/>
      <c r="BN545" s="325"/>
      <c r="BO545" s="325"/>
      <c r="BP545" s="325"/>
    </row>
    <row r="546" spans="1:68" s="323" customFormat="1" x14ac:dyDescent="0.25">
      <c r="A546" s="102"/>
      <c r="B546" s="102"/>
      <c r="C546" s="102"/>
      <c r="D546" s="102"/>
      <c r="E546" s="102"/>
      <c r="F546" s="102"/>
      <c r="P546" s="324"/>
      <c r="Q546" s="324"/>
      <c r="X546" s="324"/>
      <c r="Y546" s="324"/>
      <c r="AL546" s="324"/>
      <c r="AM546" s="324"/>
      <c r="AN546" s="324"/>
      <c r="AO546" s="324"/>
      <c r="AP546" s="324"/>
      <c r="AQ546" s="324"/>
      <c r="AR546" s="324"/>
      <c r="AS546" s="324"/>
      <c r="AT546" s="324"/>
      <c r="AU546" s="324"/>
      <c r="AV546" s="324"/>
      <c r="AW546" s="324"/>
      <c r="BE546" s="325"/>
      <c r="BF546" s="325"/>
      <c r="BG546" s="325"/>
      <c r="BH546" s="325"/>
      <c r="BI546" s="325"/>
      <c r="BJ546" s="325"/>
      <c r="BK546" s="325"/>
      <c r="BL546" s="325"/>
      <c r="BM546" s="325"/>
      <c r="BN546" s="325"/>
      <c r="BO546" s="325"/>
      <c r="BP546" s="325"/>
    </row>
    <row r="547" spans="1:68" s="323" customFormat="1" x14ac:dyDescent="0.25">
      <c r="A547" s="102"/>
      <c r="B547" s="102"/>
      <c r="C547" s="102"/>
      <c r="D547" s="102"/>
      <c r="E547" s="102"/>
      <c r="F547" s="102"/>
      <c r="P547" s="324"/>
      <c r="Q547" s="324"/>
      <c r="X547" s="324"/>
      <c r="Y547" s="324"/>
      <c r="AL547" s="324"/>
      <c r="AM547" s="324"/>
      <c r="AN547" s="324"/>
      <c r="AO547" s="324"/>
      <c r="AP547" s="324"/>
      <c r="AQ547" s="324"/>
      <c r="AR547" s="324"/>
      <c r="AS547" s="324"/>
      <c r="AT547" s="324"/>
      <c r="AU547" s="324"/>
      <c r="AV547" s="324"/>
      <c r="AW547" s="324"/>
      <c r="BE547" s="325"/>
      <c r="BF547" s="325"/>
      <c r="BG547" s="325"/>
      <c r="BH547" s="325"/>
      <c r="BI547" s="325"/>
      <c r="BJ547" s="325"/>
      <c r="BK547" s="325"/>
      <c r="BL547" s="325"/>
      <c r="BM547" s="325"/>
      <c r="BN547" s="325"/>
      <c r="BO547" s="325"/>
      <c r="BP547" s="325"/>
    </row>
    <row r="548" spans="1:68" s="323" customFormat="1" x14ac:dyDescent="0.25">
      <c r="A548" s="102"/>
      <c r="B548" s="102"/>
      <c r="C548" s="102"/>
      <c r="D548" s="102"/>
      <c r="E548" s="102"/>
      <c r="F548" s="102"/>
      <c r="P548" s="324"/>
      <c r="Q548" s="324"/>
      <c r="X548" s="324"/>
      <c r="Y548" s="324"/>
      <c r="AL548" s="324"/>
      <c r="AM548" s="324"/>
      <c r="AN548" s="324"/>
      <c r="AO548" s="324"/>
      <c r="AP548" s="324"/>
      <c r="AQ548" s="324"/>
      <c r="AR548" s="324"/>
      <c r="AS548" s="324"/>
      <c r="AT548" s="324"/>
      <c r="AU548" s="324"/>
      <c r="AV548" s="324"/>
      <c r="AW548" s="324"/>
      <c r="BE548" s="325"/>
      <c r="BF548" s="325"/>
      <c r="BG548" s="325"/>
      <c r="BH548" s="325"/>
      <c r="BI548" s="325"/>
      <c r="BJ548" s="325"/>
      <c r="BK548" s="325"/>
      <c r="BL548" s="325"/>
      <c r="BM548" s="325"/>
      <c r="BN548" s="325"/>
      <c r="BO548" s="325"/>
      <c r="BP548" s="325"/>
    </row>
    <row r="549" spans="1:68" s="323" customFormat="1" x14ac:dyDescent="0.25">
      <c r="A549" s="102"/>
      <c r="B549" s="102"/>
      <c r="C549" s="102"/>
      <c r="D549" s="102"/>
      <c r="E549" s="102"/>
      <c r="F549" s="102"/>
      <c r="P549" s="324"/>
      <c r="Q549" s="324"/>
      <c r="X549" s="324"/>
      <c r="Y549" s="324"/>
      <c r="AL549" s="324"/>
      <c r="AM549" s="324"/>
      <c r="AN549" s="324"/>
      <c r="AO549" s="324"/>
      <c r="AP549" s="324"/>
      <c r="AQ549" s="324"/>
      <c r="AR549" s="324"/>
      <c r="AS549" s="324"/>
      <c r="AT549" s="324"/>
      <c r="AU549" s="324"/>
      <c r="AV549" s="324"/>
      <c r="AW549" s="324"/>
      <c r="BE549" s="325"/>
      <c r="BF549" s="325"/>
      <c r="BG549" s="325"/>
      <c r="BH549" s="325"/>
      <c r="BI549" s="325"/>
      <c r="BJ549" s="325"/>
      <c r="BK549" s="325"/>
      <c r="BL549" s="325"/>
      <c r="BM549" s="325"/>
      <c r="BN549" s="325"/>
      <c r="BO549" s="325"/>
      <c r="BP549" s="325"/>
    </row>
    <row r="550" spans="1:68" s="323" customFormat="1" x14ac:dyDescent="0.25">
      <c r="A550" s="102"/>
      <c r="B550" s="102"/>
      <c r="C550" s="102"/>
      <c r="D550" s="102"/>
      <c r="E550" s="102"/>
      <c r="F550" s="102"/>
      <c r="P550" s="324"/>
      <c r="Q550" s="324"/>
      <c r="X550" s="324"/>
      <c r="Y550" s="324"/>
      <c r="AL550" s="324"/>
      <c r="AM550" s="324"/>
      <c r="AN550" s="324"/>
      <c r="AO550" s="324"/>
      <c r="AP550" s="324"/>
      <c r="AQ550" s="324"/>
      <c r="AR550" s="324"/>
      <c r="AS550" s="324"/>
      <c r="AT550" s="324"/>
      <c r="AU550" s="324"/>
      <c r="AV550" s="324"/>
      <c r="AW550" s="324"/>
      <c r="BE550" s="325"/>
      <c r="BF550" s="325"/>
      <c r="BG550" s="325"/>
      <c r="BH550" s="325"/>
      <c r="BI550" s="325"/>
      <c r="BJ550" s="325"/>
      <c r="BK550" s="325"/>
      <c r="BL550" s="325"/>
      <c r="BM550" s="325"/>
      <c r="BN550" s="325"/>
      <c r="BO550" s="325"/>
      <c r="BP550" s="325"/>
    </row>
    <row r="551" spans="1:68" s="323" customFormat="1" x14ac:dyDescent="0.25">
      <c r="A551" s="102"/>
      <c r="B551" s="102"/>
      <c r="C551" s="102"/>
      <c r="D551" s="102"/>
      <c r="E551" s="102"/>
      <c r="F551" s="102"/>
      <c r="P551" s="324"/>
      <c r="Q551" s="324"/>
      <c r="X551" s="324"/>
      <c r="Y551" s="324"/>
      <c r="AL551" s="324"/>
      <c r="AM551" s="324"/>
      <c r="AN551" s="324"/>
      <c r="AO551" s="324"/>
      <c r="AP551" s="324"/>
      <c r="AQ551" s="324"/>
      <c r="AR551" s="324"/>
      <c r="AS551" s="324"/>
      <c r="AT551" s="324"/>
      <c r="AU551" s="324"/>
      <c r="AV551" s="324"/>
      <c r="AW551" s="324"/>
      <c r="BE551" s="325"/>
      <c r="BF551" s="325"/>
      <c r="BG551" s="325"/>
      <c r="BH551" s="325"/>
      <c r="BI551" s="325"/>
      <c r="BJ551" s="325"/>
      <c r="BK551" s="325"/>
      <c r="BL551" s="325"/>
      <c r="BM551" s="325"/>
      <c r="BN551" s="325"/>
      <c r="BO551" s="325"/>
      <c r="BP551" s="325"/>
    </row>
    <row r="552" spans="1:68" s="323" customFormat="1" x14ac:dyDescent="0.25">
      <c r="A552" s="102"/>
      <c r="B552" s="102"/>
      <c r="C552" s="102"/>
      <c r="D552" s="102"/>
      <c r="E552" s="102"/>
      <c r="F552" s="102"/>
      <c r="P552" s="324"/>
      <c r="Q552" s="324"/>
      <c r="X552" s="324"/>
      <c r="Y552" s="324"/>
      <c r="AL552" s="324"/>
      <c r="AM552" s="324"/>
      <c r="AN552" s="324"/>
      <c r="AO552" s="324"/>
      <c r="AP552" s="324"/>
      <c r="AQ552" s="324"/>
      <c r="AR552" s="324"/>
      <c r="AS552" s="324"/>
      <c r="AT552" s="324"/>
      <c r="AU552" s="324"/>
      <c r="AV552" s="324"/>
      <c r="AW552" s="324"/>
      <c r="BE552" s="325"/>
      <c r="BF552" s="325"/>
      <c r="BG552" s="325"/>
      <c r="BH552" s="325"/>
      <c r="BI552" s="325"/>
      <c r="BJ552" s="325"/>
      <c r="BK552" s="325"/>
      <c r="BL552" s="325"/>
      <c r="BM552" s="325"/>
      <c r="BN552" s="325"/>
      <c r="BO552" s="325"/>
      <c r="BP552" s="325"/>
    </row>
    <row r="553" spans="1:68" s="323" customFormat="1" x14ac:dyDescent="0.25">
      <c r="A553" s="102"/>
      <c r="B553" s="102"/>
      <c r="C553" s="102"/>
      <c r="D553" s="102"/>
      <c r="E553" s="102"/>
      <c r="F553" s="102"/>
      <c r="P553" s="324"/>
      <c r="Q553" s="324"/>
      <c r="X553" s="324"/>
      <c r="Y553" s="324"/>
      <c r="AL553" s="324"/>
      <c r="AM553" s="324"/>
      <c r="AN553" s="324"/>
      <c r="AO553" s="324"/>
      <c r="AP553" s="324"/>
      <c r="AQ553" s="324"/>
      <c r="AR553" s="324"/>
      <c r="AS553" s="324"/>
      <c r="AT553" s="324"/>
      <c r="AU553" s="324"/>
      <c r="AV553" s="324"/>
      <c r="AW553" s="324"/>
      <c r="BE553" s="325"/>
      <c r="BF553" s="325"/>
      <c r="BG553" s="325"/>
      <c r="BH553" s="325"/>
      <c r="BI553" s="325"/>
      <c r="BJ553" s="325"/>
      <c r="BK553" s="325"/>
      <c r="BL553" s="325"/>
      <c r="BM553" s="325"/>
      <c r="BN553" s="325"/>
      <c r="BO553" s="325"/>
      <c r="BP553" s="325"/>
    </row>
    <row r="554" spans="1:68" s="323" customFormat="1" x14ac:dyDescent="0.25">
      <c r="A554" s="102"/>
      <c r="B554" s="102"/>
      <c r="C554" s="102"/>
      <c r="D554" s="102"/>
      <c r="E554" s="102"/>
      <c r="F554" s="102"/>
      <c r="P554" s="324"/>
      <c r="Q554" s="324"/>
      <c r="X554" s="324"/>
      <c r="Y554" s="324"/>
      <c r="AL554" s="324"/>
      <c r="AM554" s="324"/>
      <c r="AN554" s="324"/>
      <c r="AO554" s="324"/>
      <c r="AP554" s="324"/>
      <c r="AQ554" s="324"/>
      <c r="AR554" s="324"/>
      <c r="AS554" s="324"/>
      <c r="AT554" s="324"/>
      <c r="AU554" s="324"/>
      <c r="AV554" s="324"/>
      <c r="AW554" s="324"/>
      <c r="BE554" s="325"/>
      <c r="BF554" s="325"/>
      <c r="BG554" s="325"/>
      <c r="BH554" s="325"/>
      <c r="BI554" s="325"/>
      <c r="BJ554" s="325"/>
      <c r="BK554" s="325"/>
      <c r="BL554" s="325"/>
      <c r="BM554" s="325"/>
      <c r="BN554" s="325"/>
      <c r="BO554" s="325"/>
      <c r="BP554" s="325"/>
    </row>
    <row r="555" spans="1:68" s="323" customFormat="1" x14ac:dyDescent="0.25">
      <c r="A555" s="102"/>
      <c r="B555" s="102"/>
      <c r="C555" s="102"/>
      <c r="D555" s="102"/>
      <c r="E555" s="102"/>
      <c r="F555" s="102"/>
      <c r="P555" s="324"/>
      <c r="Q555" s="324"/>
      <c r="X555" s="324"/>
      <c r="Y555" s="324"/>
      <c r="AL555" s="324"/>
      <c r="AM555" s="324"/>
      <c r="AN555" s="324"/>
      <c r="AO555" s="324"/>
      <c r="AP555" s="324"/>
      <c r="AQ555" s="324"/>
      <c r="AR555" s="324"/>
      <c r="AS555" s="324"/>
      <c r="AT555" s="324"/>
      <c r="AU555" s="324"/>
      <c r="AV555" s="324"/>
      <c r="AW555" s="324"/>
      <c r="BE555" s="325"/>
      <c r="BF555" s="325"/>
      <c r="BG555" s="325"/>
      <c r="BH555" s="325"/>
      <c r="BI555" s="325"/>
      <c r="BJ555" s="325"/>
      <c r="BK555" s="325"/>
      <c r="BL555" s="325"/>
      <c r="BM555" s="325"/>
      <c r="BN555" s="325"/>
      <c r="BO555" s="325"/>
      <c r="BP555" s="325"/>
    </row>
    <row r="556" spans="1:68" s="323" customFormat="1" x14ac:dyDescent="0.25">
      <c r="A556" s="102"/>
      <c r="B556" s="102"/>
      <c r="C556" s="102"/>
      <c r="D556" s="102"/>
      <c r="E556" s="102"/>
      <c r="F556" s="102"/>
      <c r="P556" s="324"/>
      <c r="Q556" s="324"/>
      <c r="X556" s="324"/>
      <c r="Y556" s="324"/>
      <c r="AL556" s="324"/>
      <c r="AM556" s="324"/>
      <c r="AN556" s="324"/>
      <c r="AO556" s="324"/>
      <c r="AP556" s="324"/>
      <c r="AQ556" s="324"/>
      <c r="AR556" s="324"/>
      <c r="AS556" s="324"/>
      <c r="AT556" s="324"/>
      <c r="AU556" s="324"/>
      <c r="AV556" s="324"/>
      <c r="AW556" s="324"/>
      <c r="BE556" s="325"/>
      <c r="BF556" s="325"/>
      <c r="BG556" s="325"/>
      <c r="BH556" s="325"/>
      <c r="BI556" s="325"/>
      <c r="BJ556" s="325"/>
      <c r="BK556" s="325"/>
      <c r="BL556" s="325"/>
      <c r="BM556" s="325"/>
      <c r="BN556" s="325"/>
      <c r="BO556" s="325"/>
      <c r="BP556" s="325"/>
    </row>
    <row r="557" spans="1:68" s="323" customFormat="1" x14ac:dyDescent="0.25">
      <c r="A557" s="102"/>
      <c r="B557" s="102"/>
      <c r="C557" s="102"/>
      <c r="D557" s="102"/>
      <c r="E557" s="102"/>
      <c r="F557" s="102"/>
      <c r="P557" s="324"/>
      <c r="Q557" s="324"/>
      <c r="X557" s="324"/>
      <c r="Y557" s="324"/>
      <c r="AL557" s="324"/>
      <c r="AM557" s="324"/>
      <c r="AN557" s="324"/>
      <c r="AO557" s="324"/>
      <c r="AP557" s="324"/>
      <c r="AQ557" s="324"/>
      <c r="AR557" s="324"/>
      <c r="AS557" s="324"/>
      <c r="AT557" s="324"/>
      <c r="AU557" s="324"/>
      <c r="AV557" s="324"/>
      <c r="AW557" s="324"/>
      <c r="BE557" s="325"/>
      <c r="BF557" s="325"/>
      <c r="BG557" s="325"/>
      <c r="BH557" s="325"/>
      <c r="BI557" s="325"/>
      <c r="BJ557" s="325"/>
      <c r="BK557" s="325"/>
      <c r="BL557" s="325"/>
      <c r="BM557" s="325"/>
      <c r="BN557" s="325"/>
      <c r="BO557" s="325"/>
      <c r="BP557" s="325"/>
    </row>
    <row r="558" spans="1:68" s="323" customFormat="1" x14ac:dyDescent="0.25">
      <c r="A558" s="102"/>
      <c r="B558" s="102"/>
      <c r="C558" s="102"/>
      <c r="D558" s="102"/>
      <c r="E558" s="102"/>
      <c r="F558" s="102"/>
      <c r="P558" s="324"/>
      <c r="Q558" s="324"/>
      <c r="X558" s="324"/>
      <c r="Y558" s="324"/>
      <c r="AL558" s="324"/>
      <c r="AM558" s="324"/>
      <c r="AN558" s="324"/>
      <c r="AO558" s="324"/>
      <c r="AP558" s="324"/>
      <c r="AQ558" s="324"/>
      <c r="AR558" s="324"/>
      <c r="AS558" s="324"/>
      <c r="AT558" s="324"/>
      <c r="AU558" s="324"/>
      <c r="AV558" s="324"/>
      <c r="AW558" s="324"/>
      <c r="BE558" s="325"/>
      <c r="BF558" s="325"/>
      <c r="BG558" s="325"/>
      <c r="BH558" s="325"/>
      <c r="BI558" s="325"/>
      <c r="BJ558" s="325"/>
      <c r="BK558" s="325"/>
      <c r="BL558" s="325"/>
      <c r="BM558" s="325"/>
      <c r="BN558" s="325"/>
      <c r="BO558" s="325"/>
      <c r="BP558" s="325"/>
    </row>
    <row r="559" spans="1:68" s="323" customFormat="1" x14ac:dyDescent="0.25">
      <c r="A559" s="102"/>
      <c r="B559" s="102"/>
      <c r="C559" s="102"/>
      <c r="D559" s="102"/>
      <c r="E559" s="102"/>
      <c r="F559" s="102"/>
      <c r="P559" s="324"/>
      <c r="Q559" s="324"/>
      <c r="X559" s="324"/>
      <c r="Y559" s="324"/>
      <c r="AL559" s="324"/>
      <c r="AM559" s="324"/>
      <c r="AN559" s="324"/>
      <c r="AO559" s="324"/>
      <c r="AP559" s="324"/>
      <c r="AQ559" s="324"/>
      <c r="AR559" s="324"/>
      <c r="AS559" s="324"/>
      <c r="AT559" s="324"/>
      <c r="AU559" s="324"/>
      <c r="AV559" s="324"/>
      <c r="AW559" s="324"/>
      <c r="BE559" s="325"/>
      <c r="BF559" s="325"/>
      <c r="BG559" s="325"/>
      <c r="BH559" s="325"/>
      <c r="BI559" s="325"/>
      <c r="BJ559" s="325"/>
      <c r="BK559" s="325"/>
      <c r="BL559" s="325"/>
      <c r="BM559" s="325"/>
      <c r="BN559" s="325"/>
      <c r="BO559" s="325"/>
      <c r="BP559" s="325"/>
    </row>
    <row r="560" spans="1:68" s="323" customFormat="1" x14ac:dyDescent="0.25">
      <c r="A560" s="102"/>
      <c r="B560" s="102"/>
      <c r="C560" s="102"/>
      <c r="D560" s="102"/>
      <c r="E560" s="102"/>
      <c r="F560" s="102"/>
      <c r="P560" s="324"/>
      <c r="Q560" s="324"/>
      <c r="X560" s="324"/>
      <c r="Y560" s="324"/>
      <c r="AL560" s="324"/>
      <c r="AM560" s="324"/>
      <c r="AN560" s="324"/>
      <c r="AO560" s="324"/>
      <c r="AP560" s="324"/>
      <c r="AQ560" s="324"/>
      <c r="AR560" s="324"/>
      <c r="AS560" s="324"/>
      <c r="AT560" s="324"/>
      <c r="AU560" s="324"/>
      <c r="AV560" s="324"/>
      <c r="AW560" s="324"/>
      <c r="BE560" s="325"/>
      <c r="BF560" s="325"/>
      <c r="BG560" s="325"/>
      <c r="BH560" s="325"/>
      <c r="BI560" s="325"/>
      <c r="BJ560" s="325"/>
      <c r="BK560" s="325"/>
      <c r="BL560" s="325"/>
      <c r="BM560" s="325"/>
      <c r="BN560" s="325"/>
      <c r="BO560" s="325"/>
      <c r="BP560" s="325"/>
    </row>
    <row r="561" spans="1:68" s="323" customFormat="1" x14ac:dyDescent="0.25">
      <c r="A561" s="102"/>
      <c r="B561" s="102"/>
      <c r="C561" s="102"/>
      <c r="D561" s="102"/>
      <c r="E561" s="102"/>
      <c r="F561" s="102"/>
      <c r="P561" s="324"/>
      <c r="Q561" s="324"/>
      <c r="X561" s="324"/>
      <c r="Y561" s="324"/>
      <c r="AL561" s="324"/>
      <c r="AM561" s="324"/>
      <c r="AN561" s="324"/>
      <c r="AO561" s="324"/>
      <c r="AP561" s="324"/>
      <c r="AQ561" s="324"/>
      <c r="AR561" s="324"/>
      <c r="AS561" s="324"/>
      <c r="AT561" s="324"/>
      <c r="AU561" s="324"/>
      <c r="AV561" s="324"/>
      <c r="AW561" s="324"/>
      <c r="BE561" s="325"/>
      <c r="BF561" s="325"/>
      <c r="BG561" s="325"/>
      <c r="BH561" s="325"/>
      <c r="BI561" s="325"/>
      <c r="BJ561" s="325"/>
      <c r="BK561" s="325"/>
      <c r="BL561" s="325"/>
      <c r="BM561" s="325"/>
      <c r="BN561" s="325"/>
      <c r="BO561" s="325"/>
      <c r="BP561" s="325"/>
    </row>
    <row r="562" spans="1:68" s="323" customFormat="1" x14ac:dyDescent="0.25">
      <c r="A562" s="102"/>
      <c r="B562" s="102"/>
      <c r="C562" s="102"/>
      <c r="D562" s="102"/>
      <c r="E562" s="102"/>
      <c r="F562" s="102"/>
      <c r="P562" s="324"/>
      <c r="Q562" s="324"/>
      <c r="X562" s="324"/>
      <c r="Y562" s="324"/>
      <c r="AL562" s="324"/>
      <c r="AM562" s="324"/>
      <c r="AN562" s="324"/>
      <c r="AO562" s="324"/>
      <c r="AP562" s="324"/>
      <c r="AQ562" s="324"/>
      <c r="AR562" s="324"/>
      <c r="AS562" s="324"/>
      <c r="AT562" s="324"/>
      <c r="AU562" s="324"/>
      <c r="AV562" s="324"/>
      <c r="AW562" s="324"/>
      <c r="BE562" s="325"/>
      <c r="BF562" s="325"/>
      <c r="BG562" s="325"/>
      <c r="BH562" s="325"/>
      <c r="BI562" s="325"/>
      <c r="BJ562" s="325"/>
      <c r="BK562" s="325"/>
      <c r="BL562" s="325"/>
      <c r="BM562" s="325"/>
      <c r="BN562" s="325"/>
      <c r="BO562" s="325"/>
      <c r="BP562" s="325"/>
    </row>
    <row r="563" spans="1:68" s="323" customFormat="1" x14ac:dyDescent="0.25">
      <c r="A563" s="102"/>
      <c r="B563" s="102"/>
      <c r="C563" s="102"/>
      <c r="D563" s="102"/>
      <c r="E563" s="102"/>
      <c r="F563" s="102"/>
      <c r="P563" s="324"/>
      <c r="Q563" s="324"/>
      <c r="X563" s="324"/>
      <c r="Y563" s="324"/>
      <c r="AL563" s="324"/>
      <c r="AM563" s="324"/>
      <c r="AN563" s="324"/>
      <c r="AO563" s="324"/>
      <c r="AP563" s="324"/>
      <c r="AQ563" s="324"/>
      <c r="AR563" s="324"/>
      <c r="AS563" s="324"/>
      <c r="AT563" s="324"/>
      <c r="AU563" s="324"/>
      <c r="AV563" s="324"/>
      <c r="AW563" s="324"/>
      <c r="BE563" s="325"/>
      <c r="BF563" s="325"/>
      <c r="BG563" s="325"/>
      <c r="BH563" s="325"/>
      <c r="BI563" s="325"/>
      <c r="BJ563" s="325"/>
      <c r="BK563" s="325"/>
      <c r="BL563" s="325"/>
      <c r="BM563" s="325"/>
      <c r="BN563" s="325"/>
      <c r="BO563" s="325"/>
      <c r="BP563" s="325"/>
    </row>
    <row r="564" spans="1:68" s="323" customFormat="1" x14ac:dyDescent="0.25">
      <c r="A564" s="102"/>
      <c r="B564" s="102"/>
      <c r="C564" s="102"/>
      <c r="D564" s="102"/>
      <c r="E564" s="102"/>
      <c r="F564" s="102"/>
      <c r="P564" s="324"/>
      <c r="Q564" s="324"/>
      <c r="X564" s="324"/>
      <c r="Y564" s="324"/>
      <c r="AL564" s="324"/>
      <c r="AM564" s="324"/>
      <c r="AN564" s="324"/>
      <c r="AO564" s="324"/>
      <c r="AP564" s="324"/>
      <c r="AQ564" s="324"/>
      <c r="AR564" s="324"/>
      <c r="AS564" s="324"/>
      <c r="AT564" s="324"/>
      <c r="AU564" s="324"/>
      <c r="AV564" s="324"/>
      <c r="AW564" s="324"/>
      <c r="BE564" s="325"/>
      <c r="BF564" s="325"/>
      <c r="BG564" s="325"/>
      <c r="BH564" s="325"/>
      <c r="BI564" s="325"/>
      <c r="BJ564" s="325"/>
      <c r="BK564" s="325"/>
      <c r="BL564" s="325"/>
      <c r="BM564" s="325"/>
      <c r="BN564" s="325"/>
      <c r="BO564" s="325"/>
      <c r="BP564" s="325"/>
    </row>
    <row r="565" spans="1:68" s="323" customFormat="1" x14ac:dyDescent="0.25">
      <c r="A565" s="102"/>
      <c r="B565" s="102"/>
      <c r="C565" s="102"/>
      <c r="D565" s="102"/>
      <c r="E565" s="102"/>
      <c r="F565" s="102"/>
      <c r="P565" s="324"/>
      <c r="Q565" s="324"/>
      <c r="X565" s="324"/>
      <c r="Y565" s="324"/>
      <c r="AL565" s="324"/>
      <c r="AM565" s="324"/>
      <c r="AN565" s="324"/>
      <c r="AO565" s="324"/>
      <c r="AP565" s="324"/>
      <c r="AQ565" s="324"/>
      <c r="AR565" s="324"/>
      <c r="AS565" s="324"/>
      <c r="AT565" s="324"/>
      <c r="AU565" s="324"/>
      <c r="AV565" s="324"/>
      <c r="AW565" s="324"/>
      <c r="BE565" s="325"/>
      <c r="BF565" s="325"/>
      <c r="BG565" s="325"/>
      <c r="BH565" s="325"/>
      <c r="BI565" s="325"/>
      <c r="BJ565" s="325"/>
      <c r="BK565" s="325"/>
      <c r="BL565" s="325"/>
      <c r="BM565" s="325"/>
      <c r="BN565" s="325"/>
      <c r="BO565" s="325"/>
      <c r="BP565" s="325"/>
    </row>
    <row r="566" spans="1:68" s="323" customFormat="1" x14ac:dyDescent="0.25">
      <c r="A566" s="102"/>
      <c r="B566" s="102"/>
      <c r="C566" s="102"/>
      <c r="D566" s="102"/>
      <c r="E566" s="102"/>
      <c r="F566" s="102"/>
      <c r="P566" s="324"/>
      <c r="Q566" s="324"/>
      <c r="X566" s="324"/>
      <c r="Y566" s="324"/>
      <c r="AL566" s="324"/>
      <c r="AM566" s="324"/>
      <c r="AN566" s="324"/>
      <c r="AO566" s="324"/>
      <c r="AP566" s="324"/>
      <c r="AQ566" s="324"/>
      <c r="AR566" s="324"/>
      <c r="AS566" s="324"/>
      <c r="AT566" s="324"/>
      <c r="AU566" s="324"/>
      <c r="AV566" s="324"/>
      <c r="AW566" s="324"/>
      <c r="BE566" s="325"/>
      <c r="BF566" s="325"/>
      <c r="BG566" s="325"/>
      <c r="BH566" s="325"/>
      <c r="BI566" s="325"/>
      <c r="BJ566" s="325"/>
      <c r="BK566" s="325"/>
      <c r="BL566" s="325"/>
      <c r="BM566" s="325"/>
      <c r="BN566" s="325"/>
      <c r="BO566" s="325"/>
      <c r="BP566" s="325"/>
    </row>
    <row r="567" spans="1:68" s="323" customFormat="1" x14ac:dyDescent="0.25">
      <c r="A567" s="102"/>
      <c r="B567" s="102"/>
      <c r="C567" s="102"/>
      <c r="D567" s="102"/>
      <c r="E567" s="102"/>
      <c r="F567" s="102"/>
      <c r="P567" s="324"/>
      <c r="Q567" s="324"/>
      <c r="X567" s="324"/>
      <c r="Y567" s="324"/>
      <c r="AL567" s="324"/>
      <c r="AM567" s="324"/>
      <c r="AN567" s="324"/>
      <c r="AO567" s="324"/>
      <c r="AP567" s="324"/>
      <c r="AQ567" s="324"/>
      <c r="AR567" s="324"/>
      <c r="AS567" s="324"/>
      <c r="AT567" s="324"/>
      <c r="AU567" s="324"/>
      <c r="AV567" s="324"/>
      <c r="AW567" s="324"/>
      <c r="BE567" s="325"/>
      <c r="BF567" s="325"/>
      <c r="BG567" s="325"/>
      <c r="BH567" s="325"/>
      <c r="BI567" s="325"/>
      <c r="BJ567" s="325"/>
      <c r="BK567" s="325"/>
      <c r="BL567" s="325"/>
      <c r="BM567" s="325"/>
      <c r="BN567" s="325"/>
      <c r="BO567" s="325"/>
      <c r="BP567" s="325"/>
    </row>
    <row r="568" spans="1:68" s="323" customFormat="1" x14ac:dyDescent="0.25">
      <c r="A568" s="102"/>
      <c r="B568" s="102"/>
      <c r="C568" s="102"/>
      <c r="D568" s="102"/>
      <c r="E568" s="102"/>
      <c r="F568" s="102"/>
      <c r="P568" s="324"/>
      <c r="Q568" s="324"/>
      <c r="X568" s="324"/>
      <c r="Y568" s="324"/>
      <c r="AL568" s="324"/>
      <c r="AM568" s="324"/>
      <c r="AN568" s="324"/>
      <c r="AO568" s="324"/>
      <c r="AP568" s="324"/>
      <c r="AQ568" s="324"/>
      <c r="AR568" s="324"/>
      <c r="AS568" s="324"/>
      <c r="AT568" s="324"/>
      <c r="AU568" s="324"/>
      <c r="AV568" s="324"/>
      <c r="AW568" s="324"/>
      <c r="BE568" s="325"/>
      <c r="BF568" s="325"/>
      <c r="BG568" s="325"/>
      <c r="BH568" s="325"/>
      <c r="BI568" s="325"/>
      <c r="BJ568" s="325"/>
      <c r="BK568" s="325"/>
      <c r="BL568" s="325"/>
      <c r="BM568" s="325"/>
      <c r="BN568" s="325"/>
      <c r="BO568" s="325"/>
      <c r="BP568" s="325"/>
    </row>
    <row r="569" spans="1:68" s="323" customFormat="1" x14ac:dyDescent="0.25">
      <c r="A569" s="102"/>
      <c r="B569" s="102"/>
      <c r="C569" s="102"/>
      <c r="D569" s="102"/>
      <c r="E569" s="102"/>
      <c r="F569" s="102"/>
      <c r="P569" s="324"/>
      <c r="Q569" s="324"/>
      <c r="X569" s="324"/>
      <c r="Y569" s="324"/>
      <c r="AL569" s="324"/>
      <c r="AM569" s="324"/>
      <c r="AN569" s="324"/>
      <c r="AO569" s="324"/>
      <c r="AP569" s="324"/>
      <c r="AQ569" s="324"/>
      <c r="AR569" s="324"/>
      <c r="AS569" s="324"/>
      <c r="AT569" s="324"/>
      <c r="AU569" s="324"/>
      <c r="AV569" s="324"/>
      <c r="AW569" s="324"/>
      <c r="BE569" s="325"/>
      <c r="BF569" s="325"/>
      <c r="BG569" s="325"/>
      <c r="BH569" s="325"/>
      <c r="BI569" s="325"/>
      <c r="BJ569" s="325"/>
      <c r="BK569" s="325"/>
      <c r="BL569" s="325"/>
      <c r="BM569" s="325"/>
      <c r="BN569" s="325"/>
      <c r="BO569" s="325"/>
      <c r="BP569" s="325"/>
    </row>
    <row r="570" spans="1:68" s="323" customFormat="1" x14ac:dyDescent="0.25">
      <c r="A570" s="102"/>
      <c r="B570" s="102"/>
      <c r="C570" s="102"/>
      <c r="D570" s="102"/>
      <c r="E570" s="102"/>
      <c r="F570" s="102"/>
      <c r="P570" s="324"/>
      <c r="Q570" s="324"/>
      <c r="X570" s="324"/>
      <c r="Y570" s="324"/>
      <c r="AL570" s="324"/>
      <c r="AM570" s="324"/>
      <c r="AN570" s="324"/>
      <c r="AO570" s="324"/>
      <c r="AP570" s="324"/>
      <c r="AQ570" s="324"/>
      <c r="AR570" s="324"/>
      <c r="AS570" s="324"/>
      <c r="AT570" s="324"/>
      <c r="AU570" s="324"/>
      <c r="AV570" s="324"/>
      <c r="AW570" s="324"/>
      <c r="BE570" s="325"/>
      <c r="BF570" s="325"/>
      <c r="BG570" s="325"/>
      <c r="BH570" s="325"/>
      <c r="BI570" s="325"/>
      <c r="BJ570" s="325"/>
      <c r="BK570" s="325"/>
      <c r="BL570" s="325"/>
      <c r="BM570" s="325"/>
      <c r="BN570" s="325"/>
      <c r="BO570" s="325"/>
      <c r="BP570" s="325"/>
    </row>
    <row r="571" spans="1:68" s="323" customFormat="1" x14ac:dyDescent="0.25">
      <c r="A571" s="102"/>
      <c r="B571" s="102"/>
      <c r="C571" s="102"/>
      <c r="D571" s="102"/>
      <c r="E571" s="102"/>
      <c r="F571" s="102"/>
      <c r="P571" s="324"/>
      <c r="Q571" s="324"/>
      <c r="X571" s="324"/>
      <c r="Y571" s="324"/>
      <c r="AL571" s="324"/>
      <c r="AM571" s="324"/>
      <c r="AN571" s="324"/>
      <c r="AO571" s="324"/>
      <c r="AP571" s="324"/>
      <c r="AQ571" s="324"/>
      <c r="AR571" s="324"/>
      <c r="AS571" s="324"/>
      <c r="AT571" s="324"/>
      <c r="AU571" s="324"/>
      <c r="AV571" s="324"/>
      <c r="AW571" s="324"/>
      <c r="BE571" s="325"/>
      <c r="BF571" s="325"/>
      <c r="BG571" s="325"/>
      <c r="BH571" s="325"/>
      <c r="BI571" s="325"/>
      <c r="BJ571" s="325"/>
      <c r="BK571" s="325"/>
      <c r="BL571" s="325"/>
      <c r="BM571" s="325"/>
      <c r="BN571" s="325"/>
      <c r="BO571" s="325"/>
      <c r="BP571" s="325"/>
    </row>
    <row r="572" spans="1:68" s="323" customFormat="1" x14ac:dyDescent="0.25">
      <c r="A572" s="102"/>
      <c r="B572" s="102"/>
      <c r="C572" s="102"/>
      <c r="D572" s="102"/>
      <c r="E572" s="102"/>
      <c r="F572" s="102"/>
      <c r="P572" s="324"/>
      <c r="Q572" s="324"/>
      <c r="X572" s="324"/>
      <c r="Y572" s="324"/>
      <c r="AL572" s="324"/>
      <c r="AM572" s="324"/>
      <c r="AN572" s="324"/>
      <c r="AO572" s="324"/>
      <c r="AP572" s="324"/>
      <c r="AQ572" s="324"/>
      <c r="AR572" s="324"/>
      <c r="AS572" s="324"/>
      <c r="AT572" s="324"/>
      <c r="AU572" s="324"/>
      <c r="AV572" s="324"/>
      <c r="AW572" s="324"/>
      <c r="BE572" s="325"/>
      <c r="BF572" s="325"/>
      <c r="BG572" s="325"/>
      <c r="BH572" s="325"/>
      <c r="BI572" s="325"/>
      <c r="BJ572" s="325"/>
      <c r="BK572" s="325"/>
      <c r="BL572" s="325"/>
      <c r="BM572" s="325"/>
      <c r="BN572" s="325"/>
      <c r="BO572" s="325"/>
      <c r="BP572" s="325"/>
    </row>
    <row r="573" spans="1:68" s="323" customFormat="1" x14ac:dyDescent="0.25">
      <c r="A573" s="102"/>
      <c r="B573" s="102"/>
      <c r="C573" s="102"/>
      <c r="D573" s="102"/>
      <c r="E573" s="102"/>
      <c r="F573" s="102"/>
      <c r="P573" s="324"/>
      <c r="Q573" s="324"/>
      <c r="X573" s="324"/>
      <c r="Y573" s="324"/>
      <c r="AL573" s="324"/>
      <c r="AM573" s="324"/>
      <c r="AN573" s="324"/>
      <c r="AO573" s="324"/>
      <c r="AP573" s="324"/>
      <c r="AQ573" s="324"/>
      <c r="AR573" s="324"/>
      <c r="AS573" s="324"/>
      <c r="AT573" s="324"/>
      <c r="AU573" s="324"/>
      <c r="AV573" s="324"/>
      <c r="AW573" s="324"/>
      <c r="BE573" s="325"/>
      <c r="BF573" s="325"/>
      <c r="BG573" s="325"/>
      <c r="BH573" s="325"/>
      <c r="BI573" s="325"/>
      <c r="BJ573" s="325"/>
      <c r="BK573" s="325"/>
      <c r="BL573" s="325"/>
      <c r="BM573" s="325"/>
      <c r="BN573" s="325"/>
      <c r="BO573" s="325"/>
      <c r="BP573" s="325"/>
    </row>
    <row r="574" spans="1:68" s="323" customFormat="1" x14ac:dyDescent="0.25">
      <c r="A574" s="102"/>
      <c r="B574" s="102"/>
      <c r="C574" s="102"/>
      <c r="D574" s="102"/>
      <c r="E574" s="102"/>
      <c r="F574" s="102"/>
      <c r="P574" s="324"/>
      <c r="Q574" s="324"/>
      <c r="X574" s="324"/>
      <c r="Y574" s="324"/>
      <c r="AL574" s="324"/>
      <c r="AM574" s="324"/>
      <c r="AN574" s="324"/>
      <c r="AO574" s="324"/>
      <c r="AP574" s="324"/>
      <c r="AQ574" s="324"/>
      <c r="AR574" s="324"/>
      <c r="AS574" s="324"/>
      <c r="AT574" s="324"/>
      <c r="AU574" s="324"/>
      <c r="AV574" s="324"/>
      <c r="AW574" s="324"/>
      <c r="BE574" s="325"/>
      <c r="BF574" s="325"/>
      <c r="BG574" s="325"/>
      <c r="BH574" s="325"/>
      <c r="BI574" s="325"/>
      <c r="BJ574" s="325"/>
      <c r="BK574" s="325"/>
      <c r="BL574" s="325"/>
      <c r="BM574" s="325"/>
      <c r="BN574" s="325"/>
      <c r="BO574" s="325"/>
      <c r="BP574" s="325"/>
    </row>
    <row r="575" spans="1:68" s="323" customFormat="1" x14ac:dyDescent="0.25">
      <c r="A575" s="102"/>
      <c r="B575" s="102"/>
      <c r="C575" s="102"/>
      <c r="D575" s="102"/>
      <c r="E575" s="102"/>
      <c r="F575" s="102"/>
      <c r="P575" s="324"/>
      <c r="Q575" s="324"/>
      <c r="X575" s="324"/>
      <c r="Y575" s="324"/>
      <c r="AL575" s="324"/>
      <c r="AM575" s="324"/>
      <c r="AN575" s="324"/>
      <c r="AO575" s="324"/>
      <c r="AP575" s="324"/>
      <c r="AQ575" s="324"/>
      <c r="AR575" s="324"/>
      <c r="AS575" s="324"/>
      <c r="AT575" s="324"/>
      <c r="AU575" s="324"/>
      <c r="AV575" s="324"/>
      <c r="AW575" s="324"/>
      <c r="BE575" s="325"/>
      <c r="BF575" s="325"/>
      <c r="BG575" s="325"/>
      <c r="BH575" s="325"/>
      <c r="BI575" s="325"/>
      <c r="BJ575" s="325"/>
      <c r="BK575" s="325"/>
      <c r="BL575" s="325"/>
      <c r="BM575" s="325"/>
      <c r="BN575" s="325"/>
      <c r="BO575" s="325"/>
      <c r="BP575" s="325"/>
    </row>
    <row r="576" spans="1:68" s="323" customFormat="1" x14ac:dyDescent="0.25">
      <c r="A576" s="102"/>
      <c r="B576" s="102"/>
      <c r="C576" s="102"/>
      <c r="D576" s="102"/>
      <c r="E576" s="102"/>
      <c r="F576" s="102"/>
      <c r="P576" s="324"/>
      <c r="Q576" s="324"/>
      <c r="X576" s="324"/>
      <c r="Y576" s="324"/>
      <c r="AL576" s="324"/>
      <c r="AM576" s="324"/>
      <c r="AN576" s="324"/>
      <c r="AO576" s="324"/>
      <c r="AP576" s="324"/>
      <c r="AQ576" s="324"/>
      <c r="AR576" s="324"/>
      <c r="AS576" s="324"/>
      <c r="AT576" s="324"/>
      <c r="AU576" s="324"/>
      <c r="AV576" s="324"/>
      <c r="AW576" s="324"/>
      <c r="BE576" s="325"/>
      <c r="BF576" s="325"/>
      <c r="BG576" s="325"/>
      <c r="BH576" s="325"/>
      <c r="BI576" s="325"/>
      <c r="BJ576" s="325"/>
      <c r="BK576" s="325"/>
      <c r="BL576" s="325"/>
      <c r="BM576" s="325"/>
      <c r="BN576" s="325"/>
      <c r="BO576" s="325"/>
      <c r="BP576" s="325"/>
    </row>
    <row r="577" spans="1:68" s="323" customFormat="1" x14ac:dyDescent="0.25">
      <c r="A577" s="102"/>
      <c r="B577" s="102"/>
      <c r="C577" s="102"/>
      <c r="D577" s="102"/>
      <c r="E577" s="102"/>
      <c r="F577" s="102"/>
      <c r="P577" s="324"/>
      <c r="Q577" s="324"/>
      <c r="X577" s="324"/>
      <c r="Y577" s="324"/>
      <c r="AL577" s="324"/>
      <c r="AM577" s="324"/>
      <c r="AN577" s="324"/>
      <c r="AO577" s="324"/>
      <c r="AP577" s="324"/>
      <c r="AQ577" s="324"/>
      <c r="AR577" s="324"/>
      <c r="AS577" s="324"/>
      <c r="AT577" s="324"/>
      <c r="AU577" s="324"/>
      <c r="AV577" s="324"/>
      <c r="AW577" s="324"/>
      <c r="BE577" s="325"/>
      <c r="BF577" s="325"/>
      <c r="BG577" s="325"/>
      <c r="BH577" s="325"/>
      <c r="BI577" s="325"/>
      <c r="BJ577" s="325"/>
      <c r="BK577" s="325"/>
      <c r="BL577" s="325"/>
      <c r="BM577" s="325"/>
      <c r="BN577" s="325"/>
      <c r="BO577" s="325"/>
      <c r="BP577" s="325"/>
    </row>
    <row r="578" spans="1:68" s="323" customFormat="1" x14ac:dyDescent="0.25">
      <c r="A578" s="102"/>
      <c r="B578" s="102"/>
      <c r="C578" s="102"/>
      <c r="D578" s="102"/>
      <c r="E578" s="102"/>
      <c r="F578" s="102"/>
      <c r="P578" s="324"/>
      <c r="Q578" s="324"/>
      <c r="X578" s="324"/>
      <c r="Y578" s="324"/>
      <c r="AL578" s="324"/>
      <c r="AM578" s="324"/>
      <c r="AN578" s="324"/>
      <c r="AO578" s="324"/>
      <c r="AP578" s="324"/>
      <c r="AQ578" s="324"/>
      <c r="AR578" s="324"/>
      <c r="AS578" s="324"/>
      <c r="AT578" s="324"/>
      <c r="AU578" s="324"/>
      <c r="AV578" s="324"/>
      <c r="AW578" s="324"/>
      <c r="BE578" s="325"/>
      <c r="BF578" s="325"/>
      <c r="BG578" s="325"/>
      <c r="BH578" s="325"/>
      <c r="BI578" s="325"/>
      <c r="BJ578" s="325"/>
      <c r="BK578" s="325"/>
      <c r="BL578" s="325"/>
      <c r="BM578" s="325"/>
      <c r="BN578" s="325"/>
      <c r="BO578" s="325"/>
      <c r="BP578" s="325"/>
    </row>
    <row r="579" spans="1:68" s="323" customFormat="1" x14ac:dyDescent="0.25">
      <c r="A579" s="102"/>
      <c r="B579" s="102"/>
      <c r="C579" s="102"/>
      <c r="D579" s="102"/>
      <c r="E579" s="102"/>
      <c r="F579" s="102"/>
      <c r="P579" s="324"/>
      <c r="Q579" s="324"/>
      <c r="X579" s="324"/>
      <c r="Y579" s="324"/>
      <c r="AL579" s="324"/>
      <c r="AM579" s="324"/>
      <c r="AN579" s="324"/>
      <c r="AO579" s="324"/>
      <c r="AP579" s="324"/>
      <c r="AQ579" s="324"/>
      <c r="AR579" s="324"/>
      <c r="AS579" s="324"/>
      <c r="AT579" s="324"/>
      <c r="AU579" s="324"/>
      <c r="AV579" s="324"/>
      <c r="AW579" s="324"/>
      <c r="BE579" s="325"/>
      <c r="BF579" s="325"/>
      <c r="BG579" s="325"/>
      <c r="BH579" s="325"/>
      <c r="BI579" s="325"/>
      <c r="BJ579" s="325"/>
      <c r="BK579" s="325"/>
      <c r="BL579" s="325"/>
      <c r="BM579" s="325"/>
      <c r="BN579" s="325"/>
      <c r="BO579" s="325"/>
      <c r="BP579" s="325"/>
    </row>
    <row r="580" spans="1:68" s="323" customFormat="1" x14ac:dyDescent="0.25">
      <c r="A580" s="102"/>
      <c r="B580" s="102"/>
      <c r="C580" s="102"/>
      <c r="D580" s="102"/>
      <c r="E580" s="102"/>
      <c r="F580" s="102"/>
      <c r="P580" s="324"/>
      <c r="Q580" s="324"/>
      <c r="X580" s="324"/>
      <c r="Y580" s="324"/>
      <c r="AL580" s="324"/>
      <c r="AM580" s="324"/>
      <c r="AN580" s="324"/>
      <c r="AO580" s="324"/>
      <c r="AP580" s="324"/>
      <c r="AQ580" s="324"/>
      <c r="AR580" s="324"/>
      <c r="AS580" s="324"/>
      <c r="AT580" s="324"/>
      <c r="AU580" s="324"/>
      <c r="AV580" s="324"/>
      <c r="AW580" s="324"/>
      <c r="BE580" s="325"/>
      <c r="BF580" s="325"/>
      <c r="BG580" s="325"/>
      <c r="BH580" s="325"/>
      <c r="BI580" s="325"/>
      <c r="BJ580" s="325"/>
      <c r="BK580" s="325"/>
      <c r="BL580" s="325"/>
      <c r="BM580" s="325"/>
      <c r="BN580" s="325"/>
      <c r="BO580" s="325"/>
      <c r="BP580" s="325"/>
    </row>
    <row r="581" spans="1:68" s="323" customFormat="1" x14ac:dyDescent="0.25">
      <c r="A581" s="102"/>
      <c r="B581" s="102"/>
      <c r="C581" s="102"/>
      <c r="D581" s="102"/>
      <c r="E581" s="102"/>
      <c r="F581" s="102"/>
      <c r="P581" s="324"/>
      <c r="Q581" s="324"/>
      <c r="X581" s="324"/>
      <c r="Y581" s="324"/>
      <c r="AL581" s="324"/>
      <c r="AM581" s="324"/>
      <c r="AN581" s="324"/>
      <c r="AO581" s="324"/>
      <c r="AP581" s="324"/>
      <c r="AQ581" s="324"/>
      <c r="AR581" s="324"/>
      <c r="AS581" s="324"/>
      <c r="AT581" s="324"/>
      <c r="AU581" s="324"/>
      <c r="AV581" s="324"/>
      <c r="AW581" s="324"/>
      <c r="BE581" s="325"/>
      <c r="BF581" s="325"/>
      <c r="BG581" s="325"/>
      <c r="BH581" s="325"/>
      <c r="BI581" s="325"/>
      <c r="BJ581" s="325"/>
      <c r="BK581" s="325"/>
      <c r="BL581" s="325"/>
      <c r="BM581" s="325"/>
      <c r="BN581" s="325"/>
      <c r="BO581" s="325"/>
      <c r="BP581" s="325"/>
    </row>
    <row r="582" spans="1:68" s="323" customFormat="1" x14ac:dyDescent="0.25">
      <c r="A582" s="102"/>
      <c r="B582" s="102"/>
      <c r="C582" s="102"/>
      <c r="D582" s="102"/>
      <c r="E582" s="102"/>
      <c r="F582" s="102"/>
      <c r="P582" s="324"/>
      <c r="Q582" s="324"/>
      <c r="X582" s="324"/>
      <c r="Y582" s="324"/>
      <c r="AL582" s="324"/>
      <c r="AM582" s="324"/>
      <c r="AN582" s="324"/>
      <c r="AO582" s="324"/>
      <c r="AP582" s="324"/>
      <c r="AQ582" s="324"/>
      <c r="AR582" s="324"/>
      <c r="AS582" s="324"/>
      <c r="AT582" s="324"/>
      <c r="AU582" s="324"/>
      <c r="AV582" s="324"/>
      <c r="AW582" s="324"/>
      <c r="BE582" s="325"/>
      <c r="BF582" s="325"/>
      <c r="BG582" s="325"/>
      <c r="BH582" s="325"/>
      <c r="BI582" s="325"/>
      <c r="BJ582" s="325"/>
      <c r="BK582" s="325"/>
      <c r="BL582" s="325"/>
      <c r="BM582" s="325"/>
      <c r="BN582" s="325"/>
      <c r="BO582" s="325"/>
      <c r="BP582" s="325"/>
    </row>
    <row r="583" spans="1:68" s="323" customFormat="1" x14ac:dyDescent="0.25">
      <c r="A583" s="102"/>
      <c r="B583" s="102"/>
      <c r="C583" s="102"/>
      <c r="D583" s="102"/>
      <c r="E583" s="102"/>
      <c r="F583" s="102"/>
      <c r="P583" s="324"/>
      <c r="Q583" s="324"/>
      <c r="X583" s="324"/>
      <c r="Y583" s="324"/>
      <c r="AL583" s="324"/>
      <c r="AM583" s="324"/>
      <c r="AN583" s="324"/>
      <c r="AO583" s="324"/>
      <c r="AP583" s="324"/>
      <c r="AQ583" s="324"/>
      <c r="AR583" s="324"/>
      <c r="AS583" s="324"/>
      <c r="AT583" s="324"/>
      <c r="AU583" s="324"/>
      <c r="AV583" s="324"/>
      <c r="AW583" s="324"/>
      <c r="BE583" s="325"/>
      <c r="BF583" s="325"/>
      <c r="BG583" s="325"/>
      <c r="BH583" s="325"/>
      <c r="BI583" s="325"/>
      <c r="BJ583" s="325"/>
      <c r="BK583" s="325"/>
      <c r="BL583" s="325"/>
      <c r="BM583" s="325"/>
      <c r="BN583" s="325"/>
      <c r="BO583" s="325"/>
      <c r="BP583" s="325"/>
    </row>
    <row r="584" spans="1:68" s="323" customFormat="1" x14ac:dyDescent="0.25">
      <c r="A584" s="102"/>
      <c r="B584" s="102"/>
      <c r="C584" s="102"/>
      <c r="D584" s="102"/>
      <c r="E584" s="102"/>
      <c r="F584" s="102"/>
      <c r="P584" s="324"/>
      <c r="Q584" s="324"/>
      <c r="X584" s="324"/>
      <c r="Y584" s="324"/>
      <c r="AL584" s="324"/>
      <c r="AM584" s="324"/>
      <c r="AN584" s="324"/>
      <c r="AO584" s="324"/>
      <c r="AP584" s="324"/>
      <c r="AQ584" s="324"/>
      <c r="AR584" s="324"/>
      <c r="AS584" s="324"/>
      <c r="AT584" s="324"/>
      <c r="AU584" s="324"/>
      <c r="AV584" s="324"/>
      <c r="AW584" s="324"/>
      <c r="BE584" s="325"/>
      <c r="BF584" s="325"/>
      <c r="BG584" s="325"/>
      <c r="BH584" s="325"/>
      <c r="BI584" s="325"/>
      <c r="BJ584" s="325"/>
      <c r="BK584" s="325"/>
      <c r="BL584" s="325"/>
      <c r="BM584" s="325"/>
      <c r="BN584" s="325"/>
      <c r="BO584" s="325"/>
      <c r="BP584" s="325"/>
    </row>
    <row r="585" spans="1:68" s="323" customFormat="1" x14ac:dyDescent="0.25">
      <c r="A585" s="102"/>
      <c r="B585" s="102"/>
      <c r="C585" s="102"/>
      <c r="D585" s="102"/>
      <c r="E585" s="102"/>
      <c r="F585" s="102"/>
      <c r="P585" s="324"/>
      <c r="Q585" s="324"/>
      <c r="X585" s="324"/>
      <c r="Y585" s="324"/>
      <c r="AL585" s="324"/>
      <c r="AM585" s="324"/>
      <c r="AN585" s="324"/>
      <c r="AO585" s="324"/>
      <c r="AP585" s="324"/>
      <c r="AQ585" s="324"/>
      <c r="AR585" s="324"/>
      <c r="AS585" s="324"/>
      <c r="AT585" s="324"/>
      <c r="AU585" s="324"/>
      <c r="AV585" s="324"/>
      <c r="AW585" s="324"/>
      <c r="BE585" s="325"/>
      <c r="BF585" s="325"/>
      <c r="BG585" s="325"/>
      <c r="BH585" s="325"/>
      <c r="BI585" s="325"/>
      <c r="BJ585" s="325"/>
      <c r="BK585" s="325"/>
      <c r="BL585" s="325"/>
      <c r="BM585" s="325"/>
      <c r="BN585" s="325"/>
      <c r="BO585" s="325"/>
      <c r="BP585" s="325"/>
    </row>
    <row r="586" spans="1:68" s="323" customFormat="1" x14ac:dyDescent="0.25">
      <c r="A586" s="102"/>
      <c r="B586" s="102"/>
      <c r="C586" s="102"/>
      <c r="D586" s="102"/>
      <c r="E586" s="102"/>
      <c r="F586" s="102"/>
      <c r="P586" s="324"/>
      <c r="Q586" s="324"/>
      <c r="X586" s="324"/>
      <c r="Y586" s="324"/>
      <c r="AL586" s="324"/>
      <c r="AM586" s="324"/>
      <c r="AN586" s="324"/>
      <c r="AO586" s="324"/>
      <c r="AP586" s="324"/>
      <c r="AQ586" s="324"/>
      <c r="AR586" s="324"/>
      <c r="AS586" s="324"/>
      <c r="AT586" s="324"/>
      <c r="AU586" s="324"/>
      <c r="AV586" s="324"/>
      <c r="AW586" s="324"/>
      <c r="BE586" s="325"/>
      <c r="BF586" s="325"/>
      <c r="BG586" s="325"/>
      <c r="BH586" s="325"/>
      <c r="BI586" s="325"/>
      <c r="BJ586" s="325"/>
      <c r="BK586" s="325"/>
      <c r="BL586" s="325"/>
      <c r="BM586" s="325"/>
      <c r="BN586" s="325"/>
      <c r="BO586" s="325"/>
      <c r="BP586" s="325"/>
    </row>
    <row r="587" spans="1:68" s="323" customFormat="1" x14ac:dyDescent="0.25">
      <c r="A587" s="102"/>
      <c r="B587" s="102"/>
      <c r="C587" s="102"/>
      <c r="D587" s="102"/>
      <c r="E587" s="102"/>
      <c r="F587" s="102"/>
      <c r="P587" s="324"/>
      <c r="Q587" s="324"/>
      <c r="X587" s="324"/>
      <c r="Y587" s="324"/>
      <c r="AL587" s="324"/>
      <c r="AM587" s="324"/>
      <c r="AN587" s="324"/>
      <c r="AO587" s="324"/>
      <c r="AP587" s="324"/>
      <c r="AQ587" s="324"/>
      <c r="AR587" s="324"/>
      <c r="AS587" s="324"/>
      <c r="AT587" s="324"/>
      <c r="AU587" s="324"/>
      <c r="AV587" s="324"/>
      <c r="AW587" s="324"/>
      <c r="BE587" s="325"/>
      <c r="BF587" s="325"/>
      <c r="BG587" s="325"/>
      <c r="BH587" s="325"/>
      <c r="BI587" s="325"/>
      <c r="BJ587" s="325"/>
      <c r="BK587" s="325"/>
      <c r="BL587" s="325"/>
      <c r="BM587" s="325"/>
      <c r="BN587" s="325"/>
      <c r="BO587" s="325"/>
      <c r="BP587" s="325"/>
    </row>
    <row r="588" spans="1:68" s="323" customFormat="1" x14ac:dyDescent="0.25">
      <c r="A588" s="102"/>
      <c r="B588" s="102"/>
      <c r="C588" s="102"/>
      <c r="D588" s="102"/>
      <c r="E588" s="102"/>
      <c r="F588" s="102"/>
      <c r="P588" s="324"/>
      <c r="Q588" s="324"/>
      <c r="X588" s="324"/>
      <c r="Y588" s="324"/>
      <c r="AL588" s="324"/>
      <c r="AM588" s="324"/>
      <c r="AN588" s="324"/>
      <c r="AO588" s="324"/>
      <c r="AP588" s="324"/>
      <c r="AQ588" s="324"/>
      <c r="AR588" s="324"/>
      <c r="AS588" s="324"/>
      <c r="AT588" s="324"/>
      <c r="AU588" s="324"/>
      <c r="AV588" s="324"/>
      <c r="AW588" s="324"/>
      <c r="BE588" s="325"/>
      <c r="BF588" s="325"/>
      <c r="BG588" s="325"/>
      <c r="BH588" s="325"/>
      <c r="BI588" s="325"/>
      <c r="BJ588" s="325"/>
      <c r="BK588" s="325"/>
      <c r="BL588" s="325"/>
      <c r="BM588" s="325"/>
      <c r="BN588" s="325"/>
      <c r="BO588" s="325"/>
      <c r="BP588" s="325"/>
    </row>
    <row r="589" spans="1:68" s="323" customFormat="1" x14ac:dyDescent="0.25">
      <c r="A589" s="102"/>
      <c r="B589" s="102"/>
      <c r="C589" s="102"/>
      <c r="D589" s="102"/>
      <c r="E589" s="102"/>
      <c r="F589" s="102"/>
      <c r="P589" s="324"/>
      <c r="Q589" s="324"/>
      <c r="X589" s="324"/>
      <c r="Y589" s="324"/>
      <c r="AL589" s="324"/>
      <c r="AM589" s="324"/>
      <c r="AN589" s="324"/>
      <c r="AO589" s="324"/>
      <c r="AP589" s="324"/>
      <c r="AQ589" s="324"/>
      <c r="AR589" s="324"/>
      <c r="AS589" s="324"/>
      <c r="AT589" s="324"/>
      <c r="AU589" s="324"/>
      <c r="AV589" s="324"/>
      <c r="AW589" s="324"/>
      <c r="BE589" s="325"/>
      <c r="BF589" s="325"/>
      <c r="BG589" s="325"/>
      <c r="BH589" s="325"/>
      <c r="BI589" s="325"/>
      <c r="BJ589" s="325"/>
      <c r="BK589" s="325"/>
      <c r="BL589" s="325"/>
      <c r="BM589" s="325"/>
      <c r="BN589" s="325"/>
      <c r="BO589" s="325"/>
      <c r="BP589" s="325"/>
    </row>
    <row r="590" spans="1:68" s="323" customFormat="1" x14ac:dyDescent="0.25">
      <c r="A590" s="102"/>
      <c r="B590" s="102"/>
      <c r="C590" s="102"/>
      <c r="D590" s="102"/>
      <c r="E590" s="102"/>
      <c r="F590" s="102"/>
      <c r="P590" s="324"/>
      <c r="Q590" s="324"/>
      <c r="X590" s="324"/>
      <c r="Y590" s="324"/>
      <c r="AL590" s="324"/>
      <c r="AM590" s="324"/>
      <c r="AN590" s="324"/>
      <c r="AO590" s="324"/>
      <c r="AP590" s="324"/>
      <c r="AQ590" s="324"/>
      <c r="AR590" s="324"/>
      <c r="AS590" s="324"/>
      <c r="AT590" s="324"/>
      <c r="AU590" s="324"/>
      <c r="AV590" s="324"/>
      <c r="AW590" s="324"/>
      <c r="BE590" s="325"/>
      <c r="BF590" s="325"/>
      <c r="BG590" s="325"/>
      <c r="BH590" s="325"/>
      <c r="BI590" s="325"/>
      <c r="BJ590" s="325"/>
      <c r="BK590" s="325"/>
      <c r="BL590" s="325"/>
      <c r="BM590" s="325"/>
      <c r="BN590" s="325"/>
      <c r="BO590" s="325"/>
      <c r="BP590" s="325"/>
    </row>
    <row r="591" spans="1:68" s="323" customFormat="1" x14ac:dyDescent="0.25">
      <c r="A591" s="102"/>
      <c r="B591" s="102"/>
      <c r="C591" s="102"/>
      <c r="D591" s="102"/>
      <c r="E591" s="102"/>
      <c r="F591" s="102"/>
      <c r="P591" s="324"/>
      <c r="Q591" s="324"/>
      <c r="X591" s="324"/>
      <c r="Y591" s="324"/>
      <c r="AL591" s="324"/>
      <c r="AM591" s="324"/>
      <c r="AN591" s="324"/>
      <c r="AO591" s="324"/>
      <c r="AP591" s="324"/>
      <c r="AQ591" s="324"/>
      <c r="AR591" s="324"/>
      <c r="AS591" s="324"/>
      <c r="AT591" s="324"/>
      <c r="AU591" s="324"/>
      <c r="AV591" s="324"/>
      <c r="AW591" s="324"/>
      <c r="BE591" s="325"/>
      <c r="BF591" s="325"/>
      <c r="BG591" s="325"/>
      <c r="BH591" s="325"/>
      <c r="BI591" s="325"/>
      <c r="BJ591" s="325"/>
      <c r="BK591" s="325"/>
      <c r="BL591" s="325"/>
      <c r="BM591" s="325"/>
      <c r="BN591" s="325"/>
      <c r="BO591" s="325"/>
      <c r="BP591" s="325"/>
    </row>
    <row r="592" spans="1:68" s="323" customFormat="1" x14ac:dyDescent="0.25">
      <c r="A592" s="102"/>
      <c r="B592" s="102"/>
      <c r="C592" s="102"/>
      <c r="D592" s="102"/>
      <c r="E592" s="102"/>
      <c r="F592" s="102"/>
      <c r="P592" s="324"/>
      <c r="Q592" s="324"/>
      <c r="X592" s="324"/>
      <c r="Y592" s="324"/>
      <c r="AL592" s="324"/>
      <c r="AM592" s="324"/>
      <c r="AN592" s="324"/>
      <c r="AO592" s="324"/>
      <c r="AP592" s="324"/>
      <c r="AQ592" s="324"/>
      <c r="AR592" s="324"/>
      <c r="AS592" s="324"/>
      <c r="AT592" s="324"/>
      <c r="AU592" s="324"/>
      <c r="AV592" s="324"/>
      <c r="AW592" s="324"/>
      <c r="BE592" s="325"/>
      <c r="BF592" s="325"/>
      <c r="BG592" s="325"/>
      <c r="BH592" s="325"/>
      <c r="BI592" s="325"/>
      <c r="BJ592" s="325"/>
      <c r="BK592" s="325"/>
      <c r="BL592" s="325"/>
      <c r="BM592" s="325"/>
      <c r="BN592" s="325"/>
      <c r="BO592" s="325"/>
      <c r="BP592" s="325"/>
    </row>
    <row r="593" spans="1:68" s="323" customFormat="1" x14ac:dyDescent="0.25">
      <c r="A593" s="102"/>
      <c r="B593" s="102"/>
      <c r="C593" s="102"/>
      <c r="D593" s="102"/>
      <c r="E593" s="102"/>
      <c r="F593" s="102"/>
      <c r="P593" s="324"/>
      <c r="Q593" s="324"/>
      <c r="X593" s="324"/>
      <c r="Y593" s="324"/>
      <c r="AL593" s="324"/>
      <c r="AM593" s="324"/>
      <c r="AN593" s="324"/>
      <c r="AO593" s="324"/>
      <c r="AP593" s="324"/>
      <c r="AQ593" s="324"/>
      <c r="AR593" s="324"/>
      <c r="AS593" s="324"/>
      <c r="AT593" s="324"/>
      <c r="AU593" s="324"/>
      <c r="AV593" s="324"/>
      <c r="AW593" s="324"/>
      <c r="BE593" s="325"/>
      <c r="BF593" s="325"/>
      <c r="BG593" s="325"/>
      <c r="BH593" s="325"/>
      <c r="BI593" s="325"/>
      <c r="BJ593" s="325"/>
      <c r="BK593" s="325"/>
      <c r="BL593" s="325"/>
      <c r="BM593" s="325"/>
      <c r="BN593" s="325"/>
      <c r="BO593" s="325"/>
      <c r="BP593" s="325"/>
    </row>
    <row r="594" spans="1:68" s="323" customFormat="1" x14ac:dyDescent="0.25">
      <c r="A594" s="102"/>
      <c r="B594" s="102"/>
      <c r="C594" s="102"/>
      <c r="D594" s="102"/>
      <c r="E594" s="102"/>
      <c r="F594" s="102"/>
      <c r="P594" s="324"/>
      <c r="Q594" s="324"/>
      <c r="X594" s="324"/>
      <c r="Y594" s="324"/>
      <c r="AL594" s="324"/>
      <c r="AM594" s="324"/>
      <c r="AN594" s="324"/>
      <c r="AO594" s="324"/>
      <c r="AP594" s="324"/>
      <c r="AQ594" s="324"/>
      <c r="AR594" s="324"/>
      <c r="AS594" s="324"/>
      <c r="AT594" s="324"/>
      <c r="AU594" s="324"/>
      <c r="AV594" s="324"/>
      <c r="AW594" s="324"/>
      <c r="BE594" s="325"/>
      <c r="BF594" s="325"/>
      <c r="BG594" s="325"/>
      <c r="BH594" s="325"/>
      <c r="BI594" s="325"/>
      <c r="BJ594" s="325"/>
      <c r="BK594" s="325"/>
      <c r="BL594" s="325"/>
      <c r="BM594" s="325"/>
      <c r="BN594" s="325"/>
      <c r="BO594" s="325"/>
      <c r="BP594" s="325"/>
    </row>
    <row r="595" spans="1:68" s="323" customFormat="1" x14ac:dyDescent="0.25">
      <c r="A595" s="102"/>
      <c r="B595" s="102"/>
      <c r="C595" s="102"/>
      <c r="D595" s="102"/>
      <c r="E595" s="102"/>
      <c r="F595" s="102"/>
      <c r="P595" s="324"/>
      <c r="Q595" s="324"/>
      <c r="X595" s="324"/>
      <c r="Y595" s="324"/>
      <c r="AL595" s="324"/>
      <c r="AM595" s="324"/>
      <c r="AN595" s="324"/>
      <c r="AO595" s="324"/>
      <c r="AP595" s="324"/>
      <c r="AQ595" s="324"/>
      <c r="AR595" s="324"/>
      <c r="AS595" s="324"/>
      <c r="AT595" s="324"/>
      <c r="AU595" s="324"/>
      <c r="AV595" s="324"/>
      <c r="AW595" s="324"/>
      <c r="BE595" s="325"/>
      <c r="BF595" s="325"/>
      <c r="BG595" s="325"/>
      <c r="BH595" s="325"/>
      <c r="BI595" s="325"/>
      <c r="BJ595" s="325"/>
      <c r="BK595" s="325"/>
      <c r="BL595" s="325"/>
      <c r="BM595" s="325"/>
      <c r="BN595" s="325"/>
      <c r="BO595" s="325"/>
      <c r="BP595" s="325"/>
    </row>
    <row r="596" spans="1:68" s="323" customFormat="1" x14ac:dyDescent="0.25">
      <c r="A596" s="102"/>
      <c r="B596" s="102"/>
      <c r="C596" s="102"/>
      <c r="D596" s="102"/>
      <c r="E596" s="102"/>
      <c r="F596" s="102"/>
      <c r="P596" s="324"/>
      <c r="Q596" s="324"/>
      <c r="X596" s="324"/>
      <c r="Y596" s="324"/>
      <c r="AL596" s="324"/>
      <c r="AM596" s="324"/>
      <c r="AN596" s="324"/>
      <c r="AO596" s="324"/>
      <c r="AP596" s="324"/>
      <c r="AQ596" s="324"/>
      <c r="AR596" s="324"/>
      <c r="AS596" s="324"/>
      <c r="AT596" s="324"/>
      <c r="AU596" s="324"/>
      <c r="AV596" s="324"/>
      <c r="AW596" s="324"/>
      <c r="BE596" s="325"/>
      <c r="BF596" s="325"/>
      <c r="BG596" s="325"/>
      <c r="BH596" s="325"/>
      <c r="BI596" s="325"/>
      <c r="BJ596" s="325"/>
      <c r="BK596" s="325"/>
      <c r="BL596" s="325"/>
      <c r="BM596" s="325"/>
      <c r="BN596" s="325"/>
      <c r="BO596" s="325"/>
      <c r="BP596" s="325"/>
    </row>
    <row r="597" spans="1:68" s="323" customFormat="1" x14ac:dyDescent="0.25">
      <c r="A597" s="102"/>
      <c r="B597" s="102"/>
      <c r="C597" s="102"/>
      <c r="D597" s="102"/>
      <c r="E597" s="102"/>
      <c r="F597" s="102"/>
      <c r="P597" s="324"/>
      <c r="Q597" s="324"/>
      <c r="X597" s="324"/>
      <c r="Y597" s="324"/>
      <c r="AL597" s="324"/>
      <c r="AM597" s="324"/>
      <c r="AN597" s="324"/>
      <c r="AO597" s="324"/>
      <c r="AP597" s="324"/>
      <c r="AQ597" s="324"/>
      <c r="AR597" s="324"/>
      <c r="AS597" s="324"/>
      <c r="AT597" s="324"/>
      <c r="AU597" s="324"/>
      <c r="AV597" s="324"/>
      <c r="AW597" s="324"/>
      <c r="BE597" s="325"/>
      <c r="BF597" s="325"/>
      <c r="BG597" s="325"/>
      <c r="BH597" s="325"/>
      <c r="BI597" s="325"/>
      <c r="BJ597" s="325"/>
      <c r="BK597" s="325"/>
      <c r="BL597" s="325"/>
      <c r="BM597" s="325"/>
      <c r="BN597" s="325"/>
      <c r="BO597" s="325"/>
      <c r="BP597" s="325"/>
    </row>
    <row r="598" spans="1:68" s="323" customFormat="1" x14ac:dyDescent="0.25">
      <c r="A598" s="102"/>
      <c r="B598" s="102"/>
      <c r="C598" s="102"/>
      <c r="D598" s="102"/>
      <c r="E598" s="102"/>
      <c r="F598" s="102"/>
      <c r="P598" s="324"/>
      <c r="Q598" s="324"/>
      <c r="X598" s="324"/>
      <c r="Y598" s="324"/>
      <c r="AL598" s="324"/>
      <c r="AM598" s="324"/>
      <c r="AN598" s="324"/>
      <c r="AO598" s="324"/>
      <c r="AP598" s="324"/>
      <c r="AQ598" s="324"/>
      <c r="AR598" s="324"/>
      <c r="AS598" s="324"/>
      <c r="AT598" s="324"/>
      <c r="AU598" s="324"/>
      <c r="AV598" s="324"/>
      <c r="AW598" s="324"/>
      <c r="BE598" s="325"/>
      <c r="BF598" s="325"/>
      <c r="BG598" s="325"/>
      <c r="BH598" s="325"/>
      <c r="BI598" s="325"/>
      <c r="BJ598" s="325"/>
      <c r="BK598" s="325"/>
      <c r="BL598" s="325"/>
      <c r="BM598" s="325"/>
      <c r="BN598" s="325"/>
      <c r="BO598" s="325"/>
      <c r="BP598" s="325"/>
    </row>
    <row r="599" spans="1:68" s="323" customFormat="1" x14ac:dyDescent="0.25">
      <c r="A599" s="102"/>
      <c r="B599" s="102"/>
      <c r="C599" s="102"/>
      <c r="D599" s="102"/>
      <c r="E599" s="102"/>
      <c r="F599" s="102"/>
      <c r="P599" s="324"/>
      <c r="Q599" s="324"/>
      <c r="X599" s="324"/>
      <c r="Y599" s="324"/>
      <c r="AL599" s="324"/>
      <c r="AM599" s="324"/>
      <c r="AN599" s="324"/>
      <c r="AO599" s="324"/>
      <c r="AP599" s="324"/>
      <c r="AQ599" s="324"/>
      <c r="AR599" s="324"/>
      <c r="AS599" s="324"/>
      <c r="AT599" s="324"/>
      <c r="AU599" s="324"/>
      <c r="AV599" s="324"/>
      <c r="AW599" s="324"/>
      <c r="BE599" s="325"/>
      <c r="BF599" s="325"/>
      <c r="BG599" s="325"/>
      <c r="BH599" s="325"/>
      <c r="BI599" s="325"/>
      <c r="BJ599" s="325"/>
      <c r="BK599" s="325"/>
      <c r="BL599" s="325"/>
      <c r="BM599" s="325"/>
      <c r="BN599" s="325"/>
      <c r="BO599" s="325"/>
      <c r="BP599" s="325"/>
    </row>
    <row r="600" spans="1:68" s="323" customFormat="1" x14ac:dyDescent="0.25">
      <c r="A600" s="102"/>
      <c r="B600" s="102"/>
      <c r="C600" s="102"/>
      <c r="D600" s="102"/>
      <c r="E600" s="102"/>
      <c r="F600" s="102"/>
      <c r="P600" s="324"/>
      <c r="Q600" s="324"/>
      <c r="X600" s="324"/>
      <c r="Y600" s="324"/>
      <c r="AL600" s="324"/>
      <c r="AM600" s="324"/>
      <c r="AN600" s="324"/>
      <c r="AO600" s="324"/>
      <c r="AP600" s="324"/>
      <c r="AQ600" s="324"/>
      <c r="AR600" s="324"/>
      <c r="AS600" s="324"/>
      <c r="AT600" s="324"/>
      <c r="AU600" s="324"/>
      <c r="AV600" s="324"/>
      <c r="AW600" s="324"/>
      <c r="BE600" s="325"/>
      <c r="BF600" s="325"/>
      <c r="BG600" s="325"/>
      <c r="BH600" s="325"/>
      <c r="BI600" s="325"/>
      <c r="BJ600" s="325"/>
      <c r="BK600" s="325"/>
      <c r="BL600" s="325"/>
      <c r="BM600" s="325"/>
      <c r="BN600" s="325"/>
      <c r="BO600" s="325"/>
      <c r="BP600" s="325"/>
    </row>
    <row r="601" spans="1:68" s="323" customFormat="1" x14ac:dyDescent="0.25">
      <c r="A601" s="102"/>
      <c r="B601" s="102"/>
      <c r="C601" s="102"/>
      <c r="D601" s="102"/>
      <c r="E601" s="102"/>
      <c r="F601" s="102"/>
      <c r="P601" s="324"/>
      <c r="Q601" s="324"/>
      <c r="X601" s="324"/>
      <c r="Y601" s="324"/>
      <c r="AL601" s="324"/>
      <c r="AM601" s="324"/>
      <c r="AN601" s="324"/>
      <c r="AO601" s="324"/>
      <c r="AP601" s="324"/>
      <c r="AQ601" s="324"/>
      <c r="AR601" s="324"/>
      <c r="AS601" s="324"/>
      <c r="AT601" s="324"/>
      <c r="AU601" s="324"/>
      <c r="AV601" s="324"/>
      <c r="AW601" s="324"/>
      <c r="BE601" s="325"/>
      <c r="BF601" s="325"/>
      <c r="BG601" s="325"/>
      <c r="BH601" s="325"/>
      <c r="BI601" s="325"/>
      <c r="BJ601" s="325"/>
      <c r="BK601" s="325"/>
      <c r="BL601" s="325"/>
      <c r="BM601" s="325"/>
      <c r="BN601" s="325"/>
      <c r="BO601" s="325"/>
      <c r="BP601" s="325"/>
    </row>
    <row r="602" spans="1:68" s="323" customFormat="1" x14ac:dyDescent="0.25">
      <c r="A602" s="102"/>
      <c r="B602" s="102"/>
      <c r="C602" s="102"/>
      <c r="D602" s="102"/>
      <c r="E602" s="102"/>
      <c r="F602" s="102"/>
      <c r="P602" s="324"/>
      <c r="Q602" s="324"/>
      <c r="X602" s="324"/>
      <c r="Y602" s="324"/>
      <c r="AL602" s="324"/>
      <c r="AM602" s="324"/>
      <c r="AN602" s="324"/>
      <c r="AO602" s="324"/>
      <c r="AP602" s="324"/>
      <c r="AQ602" s="324"/>
      <c r="AR602" s="324"/>
      <c r="AS602" s="324"/>
      <c r="AT602" s="324"/>
      <c r="AU602" s="324"/>
      <c r="AV602" s="324"/>
      <c r="AW602" s="324"/>
      <c r="BE602" s="325"/>
      <c r="BF602" s="325"/>
      <c r="BG602" s="325"/>
      <c r="BH602" s="325"/>
      <c r="BI602" s="325"/>
      <c r="BJ602" s="325"/>
      <c r="BK602" s="325"/>
      <c r="BL602" s="325"/>
      <c r="BM602" s="325"/>
      <c r="BN602" s="325"/>
      <c r="BO602" s="325"/>
      <c r="BP602" s="325"/>
    </row>
    <row r="603" spans="1:68" s="323" customFormat="1" x14ac:dyDescent="0.25">
      <c r="A603" s="102"/>
      <c r="B603" s="102"/>
      <c r="C603" s="102"/>
      <c r="D603" s="102"/>
      <c r="E603" s="102"/>
      <c r="F603" s="102"/>
      <c r="P603" s="324"/>
      <c r="Q603" s="324"/>
      <c r="X603" s="324"/>
      <c r="Y603" s="324"/>
      <c r="AL603" s="324"/>
      <c r="AM603" s="324"/>
      <c r="AN603" s="324"/>
      <c r="AO603" s="324"/>
      <c r="AP603" s="324"/>
      <c r="AQ603" s="324"/>
      <c r="AR603" s="324"/>
      <c r="AS603" s="324"/>
      <c r="AT603" s="324"/>
      <c r="AU603" s="324"/>
      <c r="AV603" s="324"/>
      <c r="AW603" s="324"/>
      <c r="BE603" s="325"/>
      <c r="BF603" s="325"/>
      <c r="BG603" s="325"/>
      <c r="BH603" s="325"/>
      <c r="BI603" s="325"/>
      <c r="BJ603" s="325"/>
      <c r="BK603" s="325"/>
      <c r="BL603" s="325"/>
      <c r="BM603" s="325"/>
      <c r="BN603" s="325"/>
      <c r="BO603" s="325"/>
      <c r="BP603" s="325"/>
    </row>
    <row r="604" spans="1:68" s="323" customFormat="1" x14ac:dyDescent="0.25">
      <c r="A604" s="102"/>
      <c r="B604" s="102"/>
      <c r="C604" s="102"/>
      <c r="D604" s="102"/>
      <c r="E604" s="102"/>
      <c r="F604" s="102"/>
      <c r="P604" s="324"/>
      <c r="Q604" s="324"/>
      <c r="X604" s="324"/>
      <c r="Y604" s="324"/>
      <c r="AL604" s="324"/>
      <c r="AM604" s="324"/>
      <c r="AN604" s="324"/>
      <c r="AO604" s="324"/>
      <c r="AP604" s="324"/>
      <c r="AQ604" s="324"/>
      <c r="AR604" s="324"/>
      <c r="AS604" s="324"/>
      <c r="AT604" s="324"/>
      <c r="AU604" s="324"/>
      <c r="AV604" s="324"/>
      <c r="AW604" s="324"/>
      <c r="BE604" s="325"/>
      <c r="BF604" s="325"/>
      <c r="BG604" s="325"/>
      <c r="BH604" s="325"/>
      <c r="BI604" s="325"/>
      <c r="BJ604" s="325"/>
      <c r="BK604" s="325"/>
      <c r="BL604" s="325"/>
      <c r="BM604" s="325"/>
      <c r="BN604" s="325"/>
      <c r="BO604" s="325"/>
      <c r="BP604" s="325"/>
    </row>
    <row r="605" spans="1:68" s="323" customFormat="1" x14ac:dyDescent="0.25">
      <c r="A605" s="102"/>
      <c r="B605" s="102"/>
      <c r="C605" s="102"/>
      <c r="D605" s="102"/>
      <c r="E605" s="102"/>
      <c r="F605" s="102"/>
      <c r="P605" s="324"/>
      <c r="Q605" s="324"/>
      <c r="X605" s="324"/>
      <c r="Y605" s="324"/>
      <c r="AL605" s="324"/>
      <c r="AM605" s="324"/>
      <c r="AN605" s="324"/>
      <c r="AO605" s="324"/>
      <c r="AP605" s="324"/>
      <c r="AQ605" s="324"/>
      <c r="AR605" s="324"/>
      <c r="AS605" s="324"/>
      <c r="AT605" s="324"/>
      <c r="AU605" s="324"/>
      <c r="AV605" s="324"/>
      <c r="AW605" s="324"/>
      <c r="BE605" s="325"/>
      <c r="BF605" s="325"/>
      <c r="BG605" s="325"/>
      <c r="BH605" s="325"/>
      <c r="BI605" s="325"/>
      <c r="BJ605" s="325"/>
      <c r="BK605" s="325"/>
      <c r="BL605" s="325"/>
      <c r="BM605" s="325"/>
      <c r="BN605" s="325"/>
      <c r="BO605" s="325"/>
      <c r="BP605" s="325"/>
    </row>
    <row r="606" spans="1:68" s="323" customFormat="1" x14ac:dyDescent="0.25">
      <c r="A606" s="102"/>
      <c r="B606" s="102"/>
      <c r="C606" s="102"/>
      <c r="D606" s="102"/>
      <c r="E606" s="102"/>
      <c r="F606" s="102"/>
      <c r="P606" s="324"/>
      <c r="Q606" s="324"/>
      <c r="X606" s="324"/>
      <c r="Y606" s="324"/>
      <c r="AL606" s="324"/>
      <c r="AM606" s="324"/>
      <c r="AN606" s="324"/>
      <c r="AO606" s="324"/>
      <c r="AP606" s="324"/>
      <c r="AQ606" s="324"/>
      <c r="AR606" s="324"/>
      <c r="AS606" s="324"/>
      <c r="AT606" s="324"/>
      <c r="AU606" s="324"/>
      <c r="AV606" s="324"/>
      <c r="AW606" s="324"/>
      <c r="BE606" s="325"/>
      <c r="BF606" s="325"/>
      <c r="BG606" s="325"/>
      <c r="BH606" s="325"/>
      <c r="BI606" s="325"/>
      <c r="BJ606" s="325"/>
      <c r="BK606" s="325"/>
      <c r="BL606" s="325"/>
      <c r="BM606" s="325"/>
      <c r="BN606" s="325"/>
      <c r="BO606" s="325"/>
      <c r="BP606" s="325"/>
    </row>
    <row r="607" spans="1:68" s="323" customFormat="1" x14ac:dyDescent="0.25">
      <c r="A607" s="102"/>
      <c r="B607" s="102"/>
      <c r="C607" s="102"/>
      <c r="D607" s="102"/>
      <c r="E607" s="102"/>
      <c r="F607" s="102"/>
      <c r="P607" s="324"/>
      <c r="Q607" s="324"/>
      <c r="X607" s="324"/>
      <c r="Y607" s="324"/>
      <c r="AL607" s="324"/>
      <c r="AM607" s="324"/>
      <c r="AN607" s="324"/>
      <c r="AO607" s="324"/>
      <c r="AP607" s="324"/>
      <c r="AQ607" s="324"/>
      <c r="AR607" s="324"/>
      <c r="AS607" s="324"/>
      <c r="AT607" s="324"/>
      <c r="AU607" s="324"/>
      <c r="AV607" s="324"/>
      <c r="AW607" s="324"/>
      <c r="BE607" s="325"/>
      <c r="BF607" s="325"/>
      <c r="BG607" s="325"/>
      <c r="BH607" s="325"/>
      <c r="BI607" s="325"/>
      <c r="BJ607" s="325"/>
      <c r="BK607" s="325"/>
      <c r="BL607" s="325"/>
      <c r="BM607" s="325"/>
      <c r="BN607" s="325"/>
      <c r="BO607" s="325"/>
      <c r="BP607" s="325"/>
    </row>
    <row r="608" spans="1:68" s="323" customFormat="1" x14ac:dyDescent="0.25">
      <c r="A608" s="102"/>
      <c r="B608" s="102"/>
      <c r="C608" s="102"/>
      <c r="D608" s="102"/>
      <c r="E608" s="102"/>
      <c r="F608" s="102"/>
      <c r="P608" s="324"/>
      <c r="Q608" s="324"/>
      <c r="X608" s="324"/>
      <c r="Y608" s="324"/>
      <c r="AL608" s="324"/>
      <c r="AM608" s="324"/>
      <c r="AN608" s="324"/>
      <c r="AO608" s="324"/>
      <c r="AP608" s="324"/>
      <c r="AQ608" s="324"/>
      <c r="AR608" s="324"/>
      <c r="AS608" s="324"/>
      <c r="AT608" s="324"/>
      <c r="AU608" s="324"/>
      <c r="AV608" s="324"/>
      <c r="AW608" s="324"/>
      <c r="BE608" s="325"/>
      <c r="BF608" s="325"/>
      <c r="BG608" s="325"/>
      <c r="BH608" s="325"/>
      <c r="BI608" s="325"/>
      <c r="BJ608" s="325"/>
      <c r="BK608" s="325"/>
      <c r="BL608" s="325"/>
      <c r="BM608" s="325"/>
      <c r="BN608" s="325"/>
      <c r="BO608" s="325"/>
      <c r="BP608" s="325"/>
    </row>
    <row r="609" spans="1:68" s="323" customFormat="1" x14ac:dyDescent="0.25">
      <c r="A609" s="102"/>
      <c r="B609" s="102"/>
      <c r="C609" s="102"/>
      <c r="D609" s="102"/>
      <c r="E609" s="102"/>
      <c r="F609" s="102"/>
      <c r="P609" s="324"/>
      <c r="Q609" s="324"/>
      <c r="X609" s="324"/>
      <c r="Y609" s="324"/>
      <c r="AL609" s="324"/>
      <c r="AM609" s="324"/>
      <c r="AN609" s="324"/>
      <c r="AO609" s="324"/>
      <c r="AP609" s="324"/>
      <c r="AQ609" s="324"/>
      <c r="AR609" s="324"/>
      <c r="AS609" s="324"/>
      <c r="AT609" s="324"/>
      <c r="AU609" s="324"/>
      <c r="AV609" s="324"/>
      <c r="AW609" s="324"/>
      <c r="BE609" s="325"/>
      <c r="BF609" s="325"/>
      <c r="BG609" s="325"/>
      <c r="BH609" s="325"/>
      <c r="BI609" s="325"/>
      <c r="BJ609" s="325"/>
      <c r="BK609" s="325"/>
      <c r="BL609" s="325"/>
      <c r="BM609" s="325"/>
      <c r="BN609" s="325"/>
      <c r="BO609" s="325"/>
      <c r="BP609" s="325"/>
    </row>
    <row r="610" spans="1:68" s="323" customFormat="1" x14ac:dyDescent="0.25">
      <c r="A610" s="102"/>
      <c r="B610" s="102"/>
      <c r="C610" s="102"/>
      <c r="D610" s="102"/>
      <c r="E610" s="102"/>
      <c r="F610" s="102"/>
      <c r="P610" s="324"/>
      <c r="Q610" s="324"/>
      <c r="X610" s="324"/>
      <c r="Y610" s="324"/>
      <c r="AL610" s="324"/>
      <c r="AM610" s="324"/>
      <c r="AN610" s="324"/>
      <c r="AO610" s="324"/>
      <c r="AP610" s="324"/>
      <c r="AQ610" s="324"/>
      <c r="AR610" s="324"/>
      <c r="AS610" s="324"/>
      <c r="AT610" s="324"/>
      <c r="AU610" s="324"/>
      <c r="AV610" s="324"/>
      <c r="AW610" s="324"/>
      <c r="BE610" s="325"/>
      <c r="BF610" s="325"/>
      <c r="BG610" s="325"/>
      <c r="BH610" s="325"/>
      <c r="BI610" s="325"/>
      <c r="BJ610" s="325"/>
      <c r="BK610" s="325"/>
      <c r="BL610" s="325"/>
      <c r="BM610" s="325"/>
      <c r="BN610" s="325"/>
      <c r="BO610" s="325"/>
      <c r="BP610" s="325"/>
    </row>
    <row r="611" spans="1:68" s="323" customFormat="1" x14ac:dyDescent="0.25">
      <c r="A611" s="102"/>
      <c r="B611" s="102"/>
      <c r="C611" s="102"/>
      <c r="D611" s="102"/>
      <c r="E611" s="102"/>
      <c r="F611" s="102"/>
      <c r="P611" s="324"/>
      <c r="Q611" s="324"/>
      <c r="X611" s="324"/>
      <c r="Y611" s="324"/>
      <c r="AL611" s="324"/>
      <c r="AM611" s="324"/>
      <c r="AN611" s="324"/>
      <c r="AO611" s="324"/>
      <c r="AP611" s="324"/>
      <c r="AQ611" s="324"/>
      <c r="AR611" s="324"/>
      <c r="AS611" s="324"/>
      <c r="AT611" s="324"/>
      <c r="AU611" s="324"/>
      <c r="AV611" s="324"/>
      <c r="AW611" s="324"/>
      <c r="BE611" s="325"/>
      <c r="BF611" s="325"/>
      <c r="BG611" s="325"/>
      <c r="BH611" s="325"/>
      <c r="BI611" s="325"/>
      <c r="BJ611" s="325"/>
      <c r="BK611" s="325"/>
      <c r="BL611" s="325"/>
      <c r="BM611" s="325"/>
      <c r="BN611" s="325"/>
      <c r="BO611" s="325"/>
      <c r="BP611" s="325"/>
    </row>
    <row r="612" spans="1:68" s="323" customFormat="1" x14ac:dyDescent="0.25">
      <c r="A612" s="102"/>
      <c r="B612" s="102"/>
      <c r="C612" s="102"/>
      <c r="D612" s="102"/>
      <c r="E612" s="102"/>
      <c r="F612" s="102"/>
      <c r="P612" s="324"/>
      <c r="Q612" s="324"/>
      <c r="X612" s="324"/>
      <c r="Y612" s="324"/>
      <c r="AL612" s="324"/>
      <c r="AM612" s="324"/>
      <c r="AN612" s="324"/>
      <c r="AO612" s="324"/>
      <c r="AP612" s="324"/>
      <c r="AQ612" s="324"/>
      <c r="AR612" s="324"/>
      <c r="AS612" s="324"/>
      <c r="AT612" s="324"/>
      <c r="AU612" s="324"/>
      <c r="AV612" s="324"/>
      <c r="AW612" s="324"/>
      <c r="BE612" s="325"/>
      <c r="BF612" s="325"/>
      <c r="BG612" s="325"/>
      <c r="BH612" s="325"/>
      <c r="BI612" s="325"/>
      <c r="BJ612" s="325"/>
      <c r="BK612" s="325"/>
      <c r="BL612" s="325"/>
      <c r="BM612" s="325"/>
      <c r="BN612" s="325"/>
      <c r="BO612" s="325"/>
      <c r="BP612" s="325"/>
    </row>
    <row r="613" spans="1:68" s="323" customFormat="1" x14ac:dyDescent="0.25">
      <c r="A613" s="102"/>
      <c r="B613" s="102"/>
      <c r="C613" s="102"/>
      <c r="D613" s="102"/>
      <c r="E613" s="102"/>
      <c r="F613" s="102"/>
      <c r="P613" s="324"/>
      <c r="Q613" s="324"/>
      <c r="X613" s="324"/>
      <c r="Y613" s="324"/>
      <c r="AL613" s="324"/>
      <c r="AM613" s="324"/>
      <c r="AN613" s="324"/>
      <c r="AO613" s="324"/>
      <c r="AP613" s="324"/>
      <c r="AQ613" s="324"/>
      <c r="AR613" s="324"/>
      <c r="AS613" s="324"/>
      <c r="AT613" s="324"/>
      <c r="AU613" s="324"/>
      <c r="AV613" s="324"/>
      <c r="AW613" s="324"/>
      <c r="BE613" s="325"/>
      <c r="BF613" s="325"/>
      <c r="BG613" s="325"/>
      <c r="BH613" s="325"/>
      <c r="BI613" s="325"/>
      <c r="BJ613" s="325"/>
      <c r="BK613" s="325"/>
      <c r="BL613" s="325"/>
      <c r="BM613" s="325"/>
      <c r="BN613" s="325"/>
      <c r="BO613" s="325"/>
      <c r="BP613" s="325"/>
    </row>
    <row r="614" spans="1:68" s="323" customFormat="1" x14ac:dyDescent="0.25">
      <c r="A614" s="102"/>
      <c r="B614" s="102"/>
      <c r="C614" s="102"/>
      <c r="D614" s="102"/>
      <c r="E614" s="102"/>
      <c r="F614" s="102"/>
      <c r="P614" s="324"/>
      <c r="Q614" s="324"/>
      <c r="X614" s="324"/>
      <c r="Y614" s="324"/>
      <c r="AL614" s="324"/>
      <c r="AM614" s="324"/>
      <c r="AN614" s="324"/>
      <c r="AO614" s="324"/>
      <c r="AP614" s="324"/>
      <c r="AQ614" s="324"/>
      <c r="AR614" s="324"/>
      <c r="AS614" s="324"/>
      <c r="AT614" s="324"/>
      <c r="AU614" s="324"/>
      <c r="AV614" s="324"/>
      <c r="AW614" s="324"/>
      <c r="BE614" s="325"/>
      <c r="BF614" s="325"/>
      <c r="BG614" s="325"/>
      <c r="BH614" s="325"/>
      <c r="BI614" s="325"/>
      <c r="BJ614" s="325"/>
      <c r="BK614" s="325"/>
      <c r="BL614" s="325"/>
      <c r="BM614" s="325"/>
      <c r="BN614" s="325"/>
      <c r="BO614" s="325"/>
      <c r="BP614" s="325"/>
    </row>
    <row r="615" spans="1:68" s="323" customFormat="1" x14ac:dyDescent="0.25">
      <c r="A615" s="102"/>
      <c r="B615" s="102"/>
      <c r="C615" s="102"/>
      <c r="D615" s="102"/>
      <c r="E615" s="102"/>
      <c r="F615" s="102"/>
      <c r="P615" s="324"/>
      <c r="Q615" s="324"/>
      <c r="X615" s="324"/>
      <c r="Y615" s="324"/>
      <c r="AL615" s="324"/>
      <c r="AM615" s="324"/>
      <c r="AN615" s="324"/>
      <c r="AO615" s="324"/>
      <c r="AP615" s="324"/>
      <c r="AQ615" s="324"/>
      <c r="AR615" s="324"/>
      <c r="AS615" s="324"/>
      <c r="AT615" s="324"/>
      <c r="AU615" s="324"/>
      <c r="AV615" s="324"/>
      <c r="AW615" s="324"/>
      <c r="BE615" s="325"/>
      <c r="BF615" s="325"/>
      <c r="BG615" s="325"/>
      <c r="BH615" s="325"/>
      <c r="BI615" s="325"/>
      <c r="BJ615" s="325"/>
      <c r="BK615" s="325"/>
      <c r="BL615" s="325"/>
      <c r="BM615" s="325"/>
      <c r="BN615" s="325"/>
      <c r="BO615" s="325"/>
      <c r="BP615" s="325"/>
    </row>
    <row r="616" spans="1:68" s="323" customFormat="1" x14ac:dyDescent="0.25">
      <c r="A616" s="102"/>
      <c r="B616" s="102"/>
      <c r="C616" s="102"/>
      <c r="D616" s="102"/>
      <c r="E616" s="102"/>
      <c r="F616" s="102"/>
      <c r="P616" s="324"/>
      <c r="Q616" s="324"/>
      <c r="X616" s="324"/>
      <c r="Y616" s="324"/>
      <c r="AL616" s="324"/>
      <c r="AM616" s="324"/>
      <c r="AN616" s="324"/>
      <c r="AO616" s="324"/>
      <c r="AP616" s="324"/>
      <c r="AQ616" s="324"/>
      <c r="AR616" s="324"/>
      <c r="AS616" s="324"/>
      <c r="AT616" s="324"/>
      <c r="AU616" s="324"/>
      <c r="AV616" s="324"/>
      <c r="AW616" s="324"/>
      <c r="BE616" s="325"/>
      <c r="BF616" s="325"/>
      <c r="BG616" s="325"/>
      <c r="BH616" s="325"/>
      <c r="BI616" s="325"/>
      <c r="BJ616" s="325"/>
      <c r="BK616" s="325"/>
      <c r="BL616" s="325"/>
      <c r="BM616" s="325"/>
      <c r="BN616" s="325"/>
      <c r="BO616" s="325"/>
      <c r="BP616" s="325"/>
    </row>
    <row r="617" spans="1:68" s="323" customFormat="1" x14ac:dyDescent="0.25">
      <c r="A617" s="102"/>
      <c r="B617" s="102"/>
      <c r="C617" s="102"/>
      <c r="D617" s="102"/>
      <c r="E617" s="102"/>
      <c r="F617" s="102"/>
      <c r="P617" s="324"/>
      <c r="Q617" s="324"/>
      <c r="X617" s="324"/>
      <c r="Y617" s="324"/>
      <c r="AL617" s="324"/>
      <c r="AM617" s="324"/>
      <c r="AN617" s="324"/>
      <c r="AO617" s="324"/>
      <c r="AP617" s="324"/>
      <c r="AQ617" s="324"/>
      <c r="AR617" s="324"/>
      <c r="AS617" s="324"/>
      <c r="AT617" s="324"/>
      <c r="AU617" s="324"/>
      <c r="AV617" s="324"/>
      <c r="AW617" s="324"/>
      <c r="BE617" s="325"/>
      <c r="BF617" s="325"/>
      <c r="BG617" s="325"/>
      <c r="BH617" s="325"/>
      <c r="BI617" s="325"/>
      <c r="BJ617" s="325"/>
      <c r="BK617" s="325"/>
      <c r="BL617" s="325"/>
      <c r="BM617" s="325"/>
      <c r="BN617" s="325"/>
      <c r="BO617" s="325"/>
      <c r="BP617" s="325"/>
    </row>
    <row r="618" spans="1:68" s="323" customFormat="1" x14ac:dyDescent="0.25">
      <c r="A618" s="102"/>
      <c r="B618" s="102"/>
      <c r="C618" s="102"/>
      <c r="D618" s="102"/>
      <c r="E618" s="102"/>
      <c r="F618" s="102"/>
      <c r="P618" s="324"/>
      <c r="Q618" s="324"/>
      <c r="X618" s="324"/>
      <c r="Y618" s="324"/>
      <c r="AL618" s="324"/>
      <c r="AM618" s="324"/>
      <c r="AN618" s="324"/>
      <c r="AO618" s="324"/>
      <c r="AP618" s="324"/>
      <c r="AQ618" s="324"/>
      <c r="AR618" s="324"/>
      <c r="AS618" s="324"/>
      <c r="AT618" s="324"/>
      <c r="AU618" s="324"/>
      <c r="AV618" s="324"/>
      <c r="AW618" s="324"/>
      <c r="BE618" s="325"/>
      <c r="BF618" s="325"/>
      <c r="BG618" s="325"/>
      <c r="BH618" s="325"/>
      <c r="BI618" s="325"/>
      <c r="BJ618" s="325"/>
      <c r="BK618" s="325"/>
      <c r="BL618" s="325"/>
      <c r="BM618" s="325"/>
      <c r="BN618" s="325"/>
      <c r="BO618" s="325"/>
      <c r="BP618" s="325"/>
    </row>
    <row r="619" spans="1:68" s="323" customFormat="1" x14ac:dyDescent="0.25">
      <c r="A619" s="102"/>
      <c r="B619" s="102"/>
      <c r="C619" s="102"/>
      <c r="D619" s="102"/>
      <c r="E619" s="102"/>
      <c r="F619" s="102"/>
      <c r="P619" s="324"/>
      <c r="Q619" s="324"/>
      <c r="X619" s="324"/>
      <c r="Y619" s="324"/>
      <c r="AL619" s="324"/>
      <c r="AM619" s="324"/>
      <c r="AN619" s="324"/>
      <c r="AO619" s="324"/>
      <c r="AP619" s="324"/>
      <c r="AQ619" s="324"/>
      <c r="AR619" s="324"/>
      <c r="AS619" s="324"/>
      <c r="AT619" s="324"/>
      <c r="AU619" s="324"/>
      <c r="AV619" s="324"/>
      <c r="AW619" s="324"/>
      <c r="BE619" s="325"/>
      <c r="BF619" s="325"/>
      <c r="BG619" s="325"/>
      <c r="BH619" s="325"/>
      <c r="BI619" s="325"/>
      <c r="BJ619" s="325"/>
      <c r="BK619" s="325"/>
      <c r="BL619" s="325"/>
      <c r="BM619" s="325"/>
      <c r="BN619" s="325"/>
      <c r="BO619" s="325"/>
      <c r="BP619" s="325"/>
    </row>
    <row r="620" spans="1:68" s="323" customFormat="1" x14ac:dyDescent="0.25">
      <c r="A620" s="102"/>
      <c r="B620" s="102"/>
      <c r="C620" s="102"/>
      <c r="D620" s="102"/>
      <c r="E620" s="102"/>
      <c r="F620" s="102"/>
      <c r="P620" s="324"/>
      <c r="Q620" s="324"/>
      <c r="X620" s="324"/>
      <c r="Y620" s="324"/>
      <c r="AL620" s="324"/>
      <c r="AM620" s="324"/>
      <c r="AN620" s="324"/>
      <c r="AO620" s="324"/>
      <c r="AP620" s="324"/>
      <c r="AQ620" s="324"/>
      <c r="AR620" s="324"/>
      <c r="AS620" s="324"/>
      <c r="AT620" s="324"/>
      <c r="AU620" s="324"/>
      <c r="AV620" s="324"/>
      <c r="AW620" s="324"/>
      <c r="BE620" s="325"/>
      <c r="BF620" s="325"/>
      <c r="BG620" s="325"/>
      <c r="BH620" s="325"/>
      <c r="BI620" s="325"/>
      <c r="BJ620" s="325"/>
      <c r="BK620" s="325"/>
      <c r="BL620" s="325"/>
      <c r="BM620" s="325"/>
      <c r="BN620" s="325"/>
      <c r="BO620" s="325"/>
      <c r="BP620" s="325"/>
    </row>
    <row r="621" spans="1:68" s="323" customFormat="1" x14ac:dyDescent="0.25">
      <c r="A621" s="102"/>
      <c r="B621" s="102"/>
      <c r="C621" s="102"/>
      <c r="D621" s="102"/>
      <c r="E621" s="102"/>
      <c r="F621" s="102"/>
      <c r="P621" s="324"/>
      <c r="Q621" s="324"/>
      <c r="X621" s="324"/>
      <c r="Y621" s="324"/>
      <c r="AL621" s="324"/>
      <c r="AM621" s="324"/>
      <c r="AN621" s="324"/>
      <c r="AO621" s="324"/>
      <c r="AP621" s="324"/>
      <c r="AQ621" s="324"/>
      <c r="AR621" s="324"/>
      <c r="AS621" s="324"/>
      <c r="AT621" s="324"/>
      <c r="AU621" s="324"/>
      <c r="AV621" s="324"/>
      <c r="AW621" s="324"/>
      <c r="BE621" s="325"/>
      <c r="BF621" s="325"/>
      <c r="BG621" s="325"/>
      <c r="BH621" s="325"/>
      <c r="BI621" s="325"/>
      <c r="BJ621" s="325"/>
      <c r="BK621" s="325"/>
      <c r="BL621" s="325"/>
      <c r="BM621" s="325"/>
      <c r="BN621" s="325"/>
      <c r="BO621" s="325"/>
      <c r="BP621" s="325"/>
    </row>
    <row r="622" spans="1:68" s="323" customFormat="1" x14ac:dyDescent="0.25">
      <c r="A622" s="102"/>
      <c r="B622" s="102"/>
      <c r="C622" s="102"/>
      <c r="D622" s="102"/>
      <c r="E622" s="102"/>
      <c r="F622" s="102"/>
      <c r="P622" s="324"/>
      <c r="Q622" s="324"/>
      <c r="X622" s="324"/>
      <c r="Y622" s="324"/>
      <c r="AL622" s="324"/>
      <c r="AM622" s="324"/>
      <c r="AN622" s="324"/>
      <c r="AO622" s="324"/>
      <c r="AP622" s="324"/>
      <c r="AQ622" s="324"/>
      <c r="AR622" s="324"/>
      <c r="AS622" s="324"/>
      <c r="AT622" s="324"/>
      <c r="AU622" s="324"/>
      <c r="AV622" s="324"/>
      <c r="AW622" s="324"/>
      <c r="BE622" s="325"/>
      <c r="BF622" s="325"/>
      <c r="BG622" s="325"/>
      <c r="BH622" s="325"/>
      <c r="BI622" s="325"/>
      <c r="BJ622" s="325"/>
      <c r="BK622" s="325"/>
      <c r="BL622" s="325"/>
      <c r="BM622" s="325"/>
      <c r="BN622" s="325"/>
      <c r="BO622" s="325"/>
      <c r="BP622" s="325"/>
    </row>
    <row r="623" spans="1:68" s="323" customFormat="1" x14ac:dyDescent="0.25">
      <c r="A623" s="102"/>
      <c r="B623" s="102"/>
      <c r="C623" s="102"/>
      <c r="D623" s="102"/>
      <c r="E623" s="102"/>
      <c r="F623" s="102"/>
      <c r="P623" s="324"/>
      <c r="Q623" s="324"/>
      <c r="X623" s="324"/>
      <c r="Y623" s="324"/>
      <c r="AL623" s="324"/>
      <c r="AM623" s="324"/>
      <c r="AN623" s="324"/>
      <c r="AO623" s="324"/>
      <c r="AP623" s="324"/>
      <c r="AQ623" s="324"/>
      <c r="AR623" s="324"/>
      <c r="AS623" s="324"/>
      <c r="AT623" s="324"/>
      <c r="AU623" s="324"/>
      <c r="AV623" s="324"/>
      <c r="AW623" s="324"/>
      <c r="BE623" s="325"/>
      <c r="BF623" s="325"/>
      <c r="BG623" s="325"/>
      <c r="BH623" s="325"/>
      <c r="BI623" s="325"/>
      <c r="BJ623" s="325"/>
      <c r="BK623" s="325"/>
      <c r="BL623" s="325"/>
      <c r="BM623" s="325"/>
      <c r="BN623" s="325"/>
      <c r="BO623" s="325"/>
      <c r="BP623" s="325"/>
    </row>
    <row r="624" spans="1:68" s="323" customFormat="1" x14ac:dyDescent="0.25">
      <c r="A624" s="102"/>
      <c r="B624" s="102"/>
      <c r="C624" s="102"/>
      <c r="D624" s="102"/>
      <c r="E624" s="102"/>
      <c r="F624" s="102"/>
      <c r="P624" s="324"/>
      <c r="Q624" s="324"/>
      <c r="X624" s="324"/>
      <c r="Y624" s="324"/>
      <c r="AL624" s="324"/>
      <c r="AM624" s="324"/>
      <c r="AN624" s="324"/>
      <c r="AO624" s="324"/>
      <c r="AP624" s="324"/>
      <c r="AQ624" s="324"/>
      <c r="AR624" s="324"/>
      <c r="AS624" s="324"/>
      <c r="AT624" s="324"/>
      <c r="AU624" s="324"/>
      <c r="AV624" s="324"/>
      <c r="AW624" s="324"/>
      <c r="BE624" s="325"/>
      <c r="BF624" s="325"/>
      <c r="BG624" s="325"/>
      <c r="BH624" s="325"/>
      <c r="BI624" s="325"/>
      <c r="BJ624" s="325"/>
      <c r="BK624" s="325"/>
      <c r="BL624" s="325"/>
      <c r="BM624" s="325"/>
      <c r="BN624" s="325"/>
      <c r="BO624" s="325"/>
      <c r="BP624" s="325"/>
    </row>
    <row r="625" spans="1:68" s="323" customFormat="1" x14ac:dyDescent="0.25">
      <c r="A625" s="102"/>
      <c r="B625" s="102"/>
      <c r="C625" s="102"/>
      <c r="D625" s="102"/>
      <c r="E625" s="102"/>
      <c r="F625" s="102"/>
      <c r="P625" s="324"/>
      <c r="Q625" s="324"/>
      <c r="X625" s="324"/>
      <c r="Y625" s="324"/>
      <c r="AL625" s="324"/>
      <c r="AM625" s="324"/>
      <c r="AN625" s="324"/>
      <c r="AO625" s="324"/>
      <c r="AP625" s="324"/>
      <c r="AQ625" s="324"/>
      <c r="AR625" s="324"/>
      <c r="AS625" s="324"/>
      <c r="AT625" s="324"/>
      <c r="AU625" s="324"/>
      <c r="AV625" s="324"/>
      <c r="AW625" s="324"/>
      <c r="BE625" s="325"/>
      <c r="BF625" s="325"/>
      <c r="BG625" s="325"/>
      <c r="BH625" s="325"/>
      <c r="BI625" s="325"/>
      <c r="BJ625" s="325"/>
      <c r="BK625" s="325"/>
      <c r="BL625" s="325"/>
      <c r="BM625" s="325"/>
      <c r="BN625" s="325"/>
      <c r="BO625" s="325"/>
      <c r="BP625" s="325"/>
    </row>
    <row r="626" spans="1:68" s="323" customFormat="1" x14ac:dyDescent="0.25">
      <c r="A626" s="102"/>
      <c r="B626" s="102"/>
      <c r="C626" s="102"/>
      <c r="D626" s="102"/>
      <c r="E626" s="102"/>
      <c r="F626" s="102"/>
      <c r="P626" s="324"/>
      <c r="Q626" s="324"/>
      <c r="X626" s="324"/>
      <c r="Y626" s="324"/>
      <c r="AL626" s="324"/>
      <c r="AM626" s="324"/>
      <c r="AN626" s="324"/>
      <c r="AO626" s="324"/>
      <c r="AP626" s="324"/>
      <c r="AQ626" s="324"/>
      <c r="AR626" s="324"/>
      <c r="AS626" s="324"/>
      <c r="AT626" s="324"/>
      <c r="AU626" s="324"/>
      <c r="AV626" s="324"/>
      <c r="AW626" s="324"/>
      <c r="BE626" s="325"/>
      <c r="BF626" s="325"/>
      <c r="BG626" s="325"/>
      <c r="BH626" s="325"/>
      <c r="BI626" s="325"/>
      <c r="BJ626" s="325"/>
      <c r="BK626" s="325"/>
      <c r="BL626" s="325"/>
      <c r="BM626" s="325"/>
      <c r="BN626" s="325"/>
      <c r="BO626" s="325"/>
      <c r="BP626" s="325"/>
    </row>
    <row r="627" spans="1:68" s="323" customFormat="1" x14ac:dyDescent="0.25">
      <c r="A627" s="102"/>
      <c r="B627" s="102"/>
      <c r="C627" s="102"/>
      <c r="D627" s="102"/>
      <c r="E627" s="102"/>
      <c r="F627" s="102"/>
      <c r="P627" s="324"/>
      <c r="Q627" s="324"/>
      <c r="X627" s="324"/>
      <c r="Y627" s="324"/>
      <c r="AL627" s="324"/>
      <c r="AM627" s="324"/>
      <c r="AN627" s="324"/>
      <c r="AO627" s="324"/>
      <c r="AP627" s="324"/>
      <c r="AQ627" s="324"/>
      <c r="AR627" s="324"/>
      <c r="AS627" s="324"/>
      <c r="AT627" s="324"/>
      <c r="AU627" s="324"/>
      <c r="AV627" s="324"/>
      <c r="AW627" s="324"/>
      <c r="BE627" s="325"/>
      <c r="BF627" s="325"/>
      <c r="BG627" s="325"/>
      <c r="BH627" s="325"/>
      <c r="BI627" s="325"/>
      <c r="BJ627" s="325"/>
      <c r="BK627" s="325"/>
      <c r="BL627" s="325"/>
      <c r="BM627" s="325"/>
      <c r="BN627" s="325"/>
      <c r="BO627" s="325"/>
      <c r="BP627" s="325"/>
    </row>
    <row r="628" spans="1:68" s="323" customFormat="1" x14ac:dyDescent="0.25">
      <c r="A628" s="102"/>
      <c r="B628" s="102"/>
      <c r="C628" s="102"/>
      <c r="D628" s="102"/>
      <c r="E628" s="102"/>
      <c r="F628" s="102"/>
      <c r="P628" s="324"/>
      <c r="Q628" s="324"/>
      <c r="X628" s="324"/>
      <c r="Y628" s="324"/>
      <c r="AL628" s="324"/>
      <c r="AM628" s="324"/>
      <c r="AN628" s="324"/>
      <c r="AO628" s="324"/>
      <c r="AP628" s="324"/>
      <c r="AQ628" s="324"/>
      <c r="AR628" s="324"/>
      <c r="AS628" s="324"/>
      <c r="AT628" s="324"/>
      <c r="AU628" s="324"/>
      <c r="AV628" s="324"/>
      <c r="AW628" s="324"/>
      <c r="BE628" s="325"/>
      <c r="BF628" s="325"/>
      <c r="BG628" s="325"/>
      <c r="BH628" s="325"/>
      <c r="BI628" s="325"/>
      <c r="BJ628" s="325"/>
      <c r="BK628" s="325"/>
      <c r="BL628" s="325"/>
      <c r="BM628" s="325"/>
      <c r="BN628" s="325"/>
      <c r="BO628" s="325"/>
      <c r="BP628" s="325"/>
    </row>
    <row r="629" spans="1:68" s="323" customFormat="1" x14ac:dyDescent="0.25">
      <c r="A629" s="102"/>
      <c r="B629" s="102"/>
      <c r="C629" s="102"/>
      <c r="D629" s="102"/>
      <c r="E629" s="102"/>
      <c r="F629" s="102"/>
      <c r="P629" s="324"/>
      <c r="Q629" s="324"/>
      <c r="X629" s="324"/>
      <c r="Y629" s="324"/>
      <c r="AL629" s="324"/>
      <c r="AM629" s="324"/>
      <c r="AN629" s="324"/>
      <c r="AO629" s="324"/>
      <c r="AP629" s="324"/>
      <c r="AQ629" s="324"/>
      <c r="AR629" s="324"/>
      <c r="AS629" s="324"/>
      <c r="AT629" s="324"/>
      <c r="AU629" s="324"/>
      <c r="AV629" s="324"/>
      <c r="AW629" s="324"/>
      <c r="BE629" s="325"/>
      <c r="BF629" s="325"/>
      <c r="BG629" s="325"/>
      <c r="BH629" s="325"/>
      <c r="BI629" s="325"/>
      <c r="BJ629" s="325"/>
      <c r="BK629" s="325"/>
      <c r="BL629" s="325"/>
      <c r="BM629" s="325"/>
      <c r="BN629" s="325"/>
      <c r="BO629" s="325"/>
      <c r="BP629" s="325"/>
    </row>
    <row r="630" spans="1:68" s="323" customFormat="1" x14ac:dyDescent="0.25">
      <c r="A630" s="102"/>
      <c r="B630" s="102"/>
      <c r="C630" s="102"/>
      <c r="D630" s="102"/>
      <c r="E630" s="102"/>
      <c r="F630" s="102"/>
      <c r="P630" s="324"/>
      <c r="Q630" s="324"/>
      <c r="X630" s="324"/>
      <c r="Y630" s="324"/>
      <c r="AL630" s="324"/>
      <c r="AM630" s="324"/>
      <c r="AN630" s="324"/>
      <c r="AO630" s="324"/>
      <c r="AP630" s="324"/>
      <c r="AQ630" s="324"/>
      <c r="AR630" s="324"/>
      <c r="AS630" s="324"/>
      <c r="AT630" s="324"/>
      <c r="AU630" s="324"/>
      <c r="AV630" s="324"/>
      <c r="AW630" s="324"/>
      <c r="BE630" s="325"/>
      <c r="BF630" s="325"/>
      <c r="BG630" s="325"/>
      <c r="BH630" s="325"/>
      <c r="BI630" s="325"/>
      <c r="BJ630" s="325"/>
      <c r="BK630" s="325"/>
      <c r="BL630" s="325"/>
      <c r="BM630" s="325"/>
      <c r="BN630" s="325"/>
      <c r="BO630" s="325"/>
      <c r="BP630" s="325"/>
    </row>
    <row r="631" spans="1:68" s="323" customFormat="1" x14ac:dyDescent="0.25">
      <c r="A631" s="102"/>
      <c r="B631" s="102"/>
      <c r="C631" s="102"/>
      <c r="D631" s="102"/>
      <c r="E631" s="102"/>
      <c r="F631" s="102"/>
      <c r="P631" s="324"/>
      <c r="Q631" s="324"/>
      <c r="X631" s="324"/>
      <c r="Y631" s="324"/>
      <c r="AL631" s="324"/>
      <c r="AM631" s="324"/>
      <c r="AN631" s="324"/>
      <c r="AO631" s="324"/>
      <c r="AP631" s="324"/>
      <c r="AQ631" s="324"/>
      <c r="AR631" s="324"/>
      <c r="AS631" s="324"/>
      <c r="AT631" s="324"/>
      <c r="AU631" s="324"/>
      <c r="AV631" s="324"/>
      <c r="AW631" s="324"/>
      <c r="BE631" s="325"/>
      <c r="BF631" s="325"/>
      <c r="BG631" s="325"/>
      <c r="BH631" s="325"/>
      <c r="BI631" s="325"/>
      <c r="BJ631" s="325"/>
      <c r="BK631" s="325"/>
      <c r="BL631" s="325"/>
      <c r="BM631" s="325"/>
      <c r="BN631" s="325"/>
      <c r="BO631" s="325"/>
      <c r="BP631" s="325"/>
    </row>
    <row r="632" spans="1:68" s="323" customFormat="1" x14ac:dyDescent="0.25">
      <c r="A632" s="102"/>
      <c r="B632" s="102"/>
      <c r="C632" s="102"/>
      <c r="D632" s="102"/>
      <c r="E632" s="102"/>
      <c r="F632" s="102"/>
      <c r="P632" s="324"/>
      <c r="Q632" s="324"/>
      <c r="X632" s="324"/>
      <c r="Y632" s="324"/>
      <c r="AL632" s="324"/>
      <c r="AM632" s="324"/>
      <c r="AN632" s="324"/>
      <c r="AO632" s="324"/>
      <c r="AP632" s="324"/>
      <c r="AQ632" s="324"/>
      <c r="AR632" s="324"/>
      <c r="AS632" s="324"/>
      <c r="AT632" s="324"/>
      <c r="AU632" s="324"/>
      <c r="AV632" s="324"/>
      <c r="AW632" s="324"/>
      <c r="BE632" s="325"/>
      <c r="BF632" s="325"/>
      <c r="BG632" s="325"/>
      <c r="BH632" s="325"/>
      <c r="BI632" s="325"/>
      <c r="BJ632" s="325"/>
      <c r="BK632" s="325"/>
      <c r="BL632" s="325"/>
      <c r="BM632" s="325"/>
      <c r="BN632" s="325"/>
      <c r="BO632" s="325"/>
      <c r="BP632" s="325"/>
    </row>
    <row r="633" spans="1:68" s="323" customFormat="1" x14ac:dyDescent="0.25">
      <c r="A633" s="102"/>
      <c r="B633" s="102"/>
      <c r="C633" s="102"/>
      <c r="D633" s="102"/>
      <c r="E633" s="102"/>
      <c r="F633" s="102"/>
      <c r="P633" s="324"/>
      <c r="Q633" s="324"/>
      <c r="X633" s="324"/>
      <c r="Y633" s="324"/>
      <c r="AL633" s="324"/>
      <c r="AM633" s="324"/>
      <c r="AN633" s="324"/>
      <c r="AO633" s="324"/>
      <c r="AP633" s="324"/>
      <c r="AQ633" s="324"/>
      <c r="AR633" s="324"/>
      <c r="AS633" s="324"/>
      <c r="AT633" s="324"/>
      <c r="AU633" s="324"/>
      <c r="AV633" s="324"/>
      <c r="AW633" s="324"/>
      <c r="BE633" s="325"/>
      <c r="BF633" s="325"/>
      <c r="BG633" s="325"/>
      <c r="BH633" s="325"/>
      <c r="BI633" s="325"/>
      <c r="BJ633" s="325"/>
      <c r="BK633" s="325"/>
      <c r="BL633" s="325"/>
      <c r="BM633" s="325"/>
      <c r="BN633" s="325"/>
      <c r="BO633" s="325"/>
      <c r="BP633" s="325"/>
    </row>
    <row r="634" spans="1:68" s="323" customFormat="1" x14ac:dyDescent="0.25">
      <c r="A634" s="102"/>
      <c r="B634" s="102"/>
      <c r="C634" s="102"/>
      <c r="D634" s="102"/>
      <c r="E634" s="102"/>
      <c r="F634" s="102"/>
      <c r="P634" s="324"/>
      <c r="Q634" s="324"/>
      <c r="X634" s="324"/>
      <c r="Y634" s="324"/>
      <c r="AL634" s="324"/>
      <c r="AM634" s="324"/>
      <c r="AN634" s="324"/>
      <c r="AO634" s="324"/>
      <c r="AP634" s="324"/>
      <c r="AQ634" s="324"/>
      <c r="AR634" s="324"/>
      <c r="AS634" s="324"/>
      <c r="AT634" s="324"/>
      <c r="AU634" s="324"/>
      <c r="AV634" s="324"/>
      <c r="AW634" s="324"/>
      <c r="BE634" s="325"/>
      <c r="BF634" s="325"/>
      <c r="BG634" s="325"/>
      <c r="BH634" s="325"/>
      <c r="BI634" s="325"/>
      <c r="BJ634" s="325"/>
      <c r="BK634" s="325"/>
      <c r="BL634" s="325"/>
      <c r="BM634" s="325"/>
      <c r="BN634" s="325"/>
      <c r="BO634" s="325"/>
      <c r="BP634" s="325"/>
    </row>
    <row r="635" spans="1:68" s="323" customFormat="1" x14ac:dyDescent="0.25">
      <c r="A635" s="102"/>
      <c r="B635" s="102"/>
      <c r="C635" s="102"/>
      <c r="D635" s="102"/>
      <c r="E635" s="102"/>
      <c r="F635" s="102"/>
      <c r="P635" s="324"/>
      <c r="Q635" s="324"/>
      <c r="X635" s="324"/>
      <c r="Y635" s="324"/>
      <c r="AL635" s="324"/>
      <c r="AM635" s="324"/>
      <c r="AN635" s="324"/>
      <c r="AO635" s="324"/>
      <c r="AP635" s="324"/>
      <c r="AQ635" s="324"/>
      <c r="AR635" s="324"/>
      <c r="AS635" s="324"/>
      <c r="AT635" s="324"/>
      <c r="AU635" s="324"/>
      <c r="AV635" s="324"/>
      <c r="AW635" s="324"/>
      <c r="BE635" s="325"/>
      <c r="BF635" s="325"/>
      <c r="BG635" s="325"/>
      <c r="BH635" s="325"/>
      <c r="BI635" s="325"/>
      <c r="BJ635" s="325"/>
      <c r="BK635" s="325"/>
      <c r="BL635" s="325"/>
      <c r="BM635" s="325"/>
      <c r="BN635" s="325"/>
      <c r="BO635" s="325"/>
      <c r="BP635" s="325"/>
    </row>
    <row r="636" spans="1:68" s="323" customFormat="1" x14ac:dyDescent="0.25">
      <c r="A636" s="102"/>
      <c r="B636" s="102"/>
      <c r="C636" s="102"/>
      <c r="D636" s="102"/>
      <c r="E636" s="102"/>
      <c r="F636" s="102"/>
      <c r="P636" s="324"/>
      <c r="Q636" s="324"/>
      <c r="X636" s="324"/>
      <c r="Y636" s="324"/>
      <c r="AL636" s="324"/>
      <c r="AM636" s="324"/>
      <c r="AN636" s="324"/>
      <c r="AO636" s="324"/>
      <c r="AP636" s="324"/>
      <c r="AQ636" s="324"/>
      <c r="AR636" s="324"/>
      <c r="AS636" s="324"/>
      <c r="AT636" s="324"/>
      <c r="AU636" s="324"/>
      <c r="AV636" s="324"/>
      <c r="AW636" s="324"/>
      <c r="BE636" s="325"/>
      <c r="BF636" s="325"/>
      <c r="BG636" s="325"/>
      <c r="BH636" s="325"/>
      <c r="BI636" s="325"/>
      <c r="BJ636" s="325"/>
      <c r="BK636" s="325"/>
      <c r="BL636" s="325"/>
      <c r="BM636" s="325"/>
      <c r="BN636" s="325"/>
      <c r="BO636" s="325"/>
      <c r="BP636" s="325"/>
    </row>
    <row r="637" spans="1:68" s="323" customFormat="1" x14ac:dyDescent="0.25">
      <c r="A637" s="102"/>
      <c r="B637" s="102"/>
      <c r="C637" s="102"/>
      <c r="D637" s="102"/>
      <c r="E637" s="102"/>
      <c r="F637" s="102"/>
      <c r="P637" s="324"/>
      <c r="Q637" s="324"/>
      <c r="X637" s="324"/>
      <c r="Y637" s="324"/>
      <c r="AL637" s="324"/>
      <c r="AM637" s="324"/>
      <c r="AN637" s="324"/>
      <c r="AO637" s="324"/>
      <c r="AP637" s="324"/>
      <c r="AQ637" s="324"/>
      <c r="AR637" s="324"/>
      <c r="AS637" s="324"/>
      <c r="AT637" s="324"/>
      <c r="AU637" s="324"/>
      <c r="AV637" s="324"/>
      <c r="AW637" s="324"/>
      <c r="BE637" s="325"/>
      <c r="BF637" s="325"/>
      <c r="BG637" s="325"/>
      <c r="BH637" s="325"/>
      <c r="BI637" s="325"/>
      <c r="BJ637" s="325"/>
      <c r="BK637" s="325"/>
      <c r="BL637" s="325"/>
      <c r="BM637" s="325"/>
      <c r="BN637" s="325"/>
      <c r="BO637" s="325"/>
      <c r="BP637" s="325"/>
    </row>
    <row r="638" spans="1:68" s="323" customFormat="1" x14ac:dyDescent="0.25">
      <c r="A638" s="102"/>
      <c r="B638" s="102"/>
      <c r="C638" s="102"/>
      <c r="D638" s="102"/>
      <c r="E638" s="102"/>
      <c r="F638" s="102"/>
      <c r="P638" s="324"/>
      <c r="Q638" s="324"/>
      <c r="X638" s="324"/>
      <c r="Y638" s="324"/>
      <c r="AL638" s="324"/>
      <c r="AM638" s="324"/>
      <c r="AN638" s="324"/>
      <c r="AO638" s="324"/>
      <c r="AP638" s="324"/>
      <c r="AQ638" s="324"/>
      <c r="AR638" s="324"/>
      <c r="AS638" s="324"/>
      <c r="AT638" s="324"/>
      <c r="AU638" s="324"/>
      <c r="AV638" s="324"/>
      <c r="AW638" s="324"/>
      <c r="BE638" s="325"/>
      <c r="BF638" s="325"/>
      <c r="BG638" s="325"/>
      <c r="BH638" s="325"/>
      <c r="BI638" s="325"/>
      <c r="BJ638" s="325"/>
      <c r="BK638" s="325"/>
      <c r="BL638" s="325"/>
      <c r="BM638" s="325"/>
      <c r="BN638" s="325"/>
      <c r="BO638" s="325"/>
      <c r="BP638" s="325"/>
    </row>
    <row r="639" spans="1:68" s="323" customFormat="1" x14ac:dyDescent="0.25">
      <c r="A639" s="102"/>
      <c r="B639" s="102"/>
      <c r="C639" s="102"/>
      <c r="D639" s="102"/>
      <c r="E639" s="102"/>
      <c r="F639" s="102"/>
      <c r="P639" s="324"/>
      <c r="Q639" s="324"/>
      <c r="X639" s="324"/>
      <c r="Y639" s="324"/>
      <c r="AL639" s="324"/>
      <c r="AM639" s="324"/>
      <c r="AN639" s="324"/>
      <c r="AO639" s="324"/>
      <c r="AP639" s="324"/>
      <c r="AQ639" s="324"/>
      <c r="AR639" s="324"/>
      <c r="AS639" s="324"/>
      <c r="AT639" s="324"/>
      <c r="AU639" s="324"/>
      <c r="AV639" s="324"/>
      <c r="AW639" s="324"/>
      <c r="BE639" s="325"/>
      <c r="BF639" s="325"/>
      <c r="BG639" s="325"/>
      <c r="BH639" s="325"/>
      <c r="BI639" s="325"/>
      <c r="BJ639" s="325"/>
      <c r="BK639" s="325"/>
      <c r="BL639" s="325"/>
      <c r="BM639" s="325"/>
      <c r="BN639" s="325"/>
      <c r="BO639" s="325"/>
      <c r="BP639" s="325"/>
    </row>
    <row r="640" spans="1:68" s="323" customFormat="1" x14ac:dyDescent="0.25">
      <c r="A640" s="102"/>
      <c r="B640" s="102"/>
      <c r="C640" s="102"/>
      <c r="D640" s="102"/>
      <c r="E640" s="102"/>
      <c r="F640" s="102"/>
      <c r="P640" s="324"/>
      <c r="Q640" s="324"/>
      <c r="X640" s="324"/>
      <c r="Y640" s="324"/>
      <c r="AL640" s="324"/>
      <c r="AM640" s="324"/>
      <c r="AN640" s="324"/>
      <c r="AO640" s="324"/>
      <c r="AP640" s="324"/>
      <c r="AQ640" s="324"/>
      <c r="AR640" s="324"/>
      <c r="AS640" s="324"/>
      <c r="AT640" s="324"/>
      <c r="AU640" s="324"/>
      <c r="AV640" s="324"/>
      <c r="AW640" s="324"/>
      <c r="BE640" s="325"/>
      <c r="BF640" s="325"/>
      <c r="BG640" s="325"/>
      <c r="BH640" s="325"/>
      <c r="BI640" s="325"/>
      <c r="BJ640" s="325"/>
      <c r="BK640" s="325"/>
      <c r="BL640" s="325"/>
      <c r="BM640" s="325"/>
      <c r="BN640" s="325"/>
      <c r="BO640" s="325"/>
      <c r="BP640" s="325"/>
    </row>
    <row r="641" spans="1:68" s="323" customFormat="1" x14ac:dyDescent="0.25">
      <c r="A641" s="102"/>
      <c r="B641" s="102"/>
      <c r="C641" s="102"/>
      <c r="D641" s="102"/>
      <c r="E641" s="102"/>
      <c r="F641" s="102"/>
      <c r="P641" s="324"/>
      <c r="Q641" s="324"/>
      <c r="X641" s="324"/>
      <c r="Y641" s="324"/>
      <c r="AL641" s="324"/>
      <c r="AM641" s="324"/>
      <c r="AN641" s="324"/>
      <c r="AO641" s="324"/>
      <c r="AP641" s="324"/>
      <c r="AQ641" s="324"/>
      <c r="AR641" s="324"/>
      <c r="AS641" s="324"/>
      <c r="AT641" s="324"/>
      <c r="AU641" s="324"/>
      <c r="AV641" s="324"/>
      <c r="AW641" s="324"/>
      <c r="BE641" s="325"/>
      <c r="BF641" s="325"/>
      <c r="BG641" s="325"/>
      <c r="BH641" s="325"/>
      <c r="BI641" s="325"/>
      <c r="BJ641" s="325"/>
      <c r="BK641" s="325"/>
      <c r="BL641" s="325"/>
      <c r="BM641" s="325"/>
      <c r="BN641" s="325"/>
      <c r="BO641" s="325"/>
      <c r="BP641" s="325"/>
    </row>
    <row r="642" spans="1:68" s="323" customFormat="1" x14ac:dyDescent="0.25">
      <c r="A642" s="102"/>
      <c r="B642" s="102"/>
      <c r="C642" s="102"/>
      <c r="D642" s="102"/>
      <c r="E642" s="102"/>
      <c r="F642" s="102"/>
      <c r="P642" s="324"/>
      <c r="Q642" s="324"/>
      <c r="X642" s="324"/>
      <c r="Y642" s="324"/>
      <c r="AL642" s="324"/>
      <c r="AM642" s="324"/>
      <c r="AN642" s="324"/>
      <c r="AO642" s="324"/>
      <c r="AP642" s="324"/>
      <c r="AQ642" s="324"/>
      <c r="AR642" s="324"/>
      <c r="AS642" s="324"/>
      <c r="AT642" s="324"/>
      <c r="AU642" s="324"/>
      <c r="AV642" s="324"/>
      <c r="AW642" s="324"/>
      <c r="BE642" s="325"/>
      <c r="BF642" s="325"/>
      <c r="BG642" s="325"/>
      <c r="BH642" s="325"/>
      <c r="BI642" s="325"/>
      <c r="BJ642" s="325"/>
      <c r="BK642" s="325"/>
      <c r="BL642" s="325"/>
      <c r="BM642" s="325"/>
      <c r="BN642" s="325"/>
      <c r="BO642" s="325"/>
      <c r="BP642" s="325"/>
    </row>
    <row r="643" spans="1:68" s="323" customFormat="1" x14ac:dyDescent="0.25">
      <c r="A643" s="102"/>
      <c r="B643" s="102"/>
      <c r="C643" s="102"/>
      <c r="D643" s="102"/>
      <c r="E643" s="102"/>
      <c r="F643" s="102"/>
      <c r="P643" s="324"/>
      <c r="Q643" s="324"/>
      <c r="X643" s="324"/>
      <c r="Y643" s="324"/>
      <c r="AL643" s="324"/>
      <c r="AM643" s="324"/>
      <c r="AN643" s="324"/>
      <c r="AO643" s="324"/>
      <c r="AP643" s="324"/>
      <c r="AQ643" s="324"/>
      <c r="AR643" s="324"/>
      <c r="AS643" s="324"/>
      <c r="AT643" s="324"/>
      <c r="AU643" s="324"/>
      <c r="AV643" s="324"/>
      <c r="AW643" s="324"/>
      <c r="BE643" s="325"/>
      <c r="BF643" s="325"/>
      <c r="BG643" s="325"/>
      <c r="BH643" s="325"/>
      <c r="BI643" s="325"/>
      <c r="BJ643" s="325"/>
      <c r="BK643" s="325"/>
      <c r="BL643" s="325"/>
      <c r="BM643" s="325"/>
      <c r="BN643" s="325"/>
      <c r="BO643" s="325"/>
      <c r="BP643" s="325"/>
    </row>
    <row r="644" spans="1:68" s="323" customFormat="1" x14ac:dyDescent="0.25">
      <c r="A644" s="102"/>
      <c r="B644" s="102"/>
      <c r="C644" s="102"/>
      <c r="D644" s="102"/>
      <c r="E644" s="102"/>
      <c r="F644" s="102"/>
      <c r="P644" s="324"/>
      <c r="Q644" s="324"/>
      <c r="X644" s="324"/>
      <c r="Y644" s="324"/>
      <c r="AL644" s="324"/>
      <c r="AM644" s="324"/>
      <c r="AN644" s="324"/>
      <c r="AO644" s="324"/>
      <c r="AP644" s="324"/>
      <c r="AQ644" s="324"/>
      <c r="AR644" s="324"/>
      <c r="AS644" s="324"/>
      <c r="AT644" s="324"/>
      <c r="AU644" s="324"/>
      <c r="AV644" s="324"/>
      <c r="AW644" s="324"/>
      <c r="BE644" s="325"/>
      <c r="BF644" s="325"/>
      <c r="BG644" s="325"/>
      <c r="BH644" s="325"/>
      <c r="BI644" s="325"/>
      <c r="BJ644" s="325"/>
      <c r="BK644" s="325"/>
      <c r="BL644" s="325"/>
      <c r="BM644" s="325"/>
      <c r="BN644" s="325"/>
      <c r="BO644" s="325"/>
      <c r="BP644" s="325"/>
    </row>
    <row r="645" spans="1:68" s="323" customFormat="1" x14ac:dyDescent="0.25">
      <c r="A645" s="102"/>
      <c r="B645" s="102"/>
      <c r="C645" s="102"/>
      <c r="D645" s="102"/>
      <c r="E645" s="102"/>
      <c r="F645" s="102"/>
      <c r="P645" s="324"/>
      <c r="Q645" s="324"/>
      <c r="X645" s="324"/>
      <c r="Y645" s="324"/>
      <c r="AL645" s="324"/>
      <c r="AM645" s="324"/>
      <c r="AN645" s="324"/>
      <c r="AO645" s="324"/>
      <c r="AP645" s="324"/>
      <c r="AQ645" s="324"/>
      <c r="AR645" s="324"/>
      <c r="AS645" s="324"/>
      <c r="AT645" s="324"/>
      <c r="AU645" s="324"/>
      <c r="AV645" s="324"/>
      <c r="AW645" s="324"/>
      <c r="BE645" s="325"/>
      <c r="BF645" s="325"/>
      <c r="BG645" s="325"/>
      <c r="BH645" s="325"/>
      <c r="BI645" s="325"/>
      <c r="BJ645" s="325"/>
      <c r="BK645" s="325"/>
      <c r="BL645" s="325"/>
      <c r="BM645" s="325"/>
      <c r="BN645" s="325"/>
      <c r="BO645" s="325"/>
      <c r="BP645" s="325"/>
    </row>
    <row r="646" spans="1:68" s="323" customFormat="1" x14ac:dyDescent="0.25">
      <c r="A646" s="102"/>
      <c r="B646" s="102"/>
      <c r="C646" s="102"/>
      <c r="D646" s="102"/>
      <c r="E646" s="102"/>
      <c r="F646" s="102"/>
      <c r="P646" s="324"/>
      <c r="Q646" s="324"/>
      <c r="X646" s="324"/>
      <c r="Y646" s="324"/>
      <c r="AL646" s="324"/>
      <c r="AM646" s="324"/>
      <c r="AN646" s="324"/>
      <c r="AO646" s="324"/>
      <c r="AP646" s="324"/>
      <c r="AQ646" s="324"/>
      <c r="AR646" s="324"/>
      <c r="AS646" s="324"/>
      <c r="AT646" s="324"/>
      <c r="AU646" s="324"/>
      <c r="AV646" s="324"/>
      <c r="AW646" s="324"/>
      <c r="BE646" s="325"/>
      <c r="BF646" s="325"/>
      <c r="BG646" s="325"/>
      <c r="BH646" s="325"/>
      <c r="BI646" s="325"/>
      <c r="BJ646" s="325"/>
      <c r="BK646" s="325"/>
      <c r="BL646" s="325"/>
      <c r="BM646" s="325"/>
      <c r="BN646" s="325"/>
      <c r="BO646" s="325"/>
      <c r="BP646" s="325"/>
    </row>
    <row r="647" spans="1:68" s="323" customFormat="1" x14ac:dyDescent="0.25">
      <c r="A647" s="102"/>
      <c r="B647" s="102"/>
      <c r="C647" s="102"/>
      <c r="D647" s="102"/>
      <c r="E647" s="102"/>
      <c r="F647" s="102"/>
      <c r="P647" s="324"/>
      <c r="Q647" s="324"/>
      <c r="X647" s="324"/>
      <c r="Y647" s="324"/>
      <c r="AL647" s="324"/>
      <c r="AM647" s="324"/>
      <c r="AN647" s="324"/>
      <c r="AO647" s="324"/>
      <c r="AP647" s="324"/>
      <c r="AQ647" s="324"/>
      <c r="AR647" s="324"/>
      <c r="AS647" s="324"/>
      <c r="AT647" s="324"/>
      <c r="AU647" s="324"/>
      <c r="AV647" s="324"/>
      <c r="AW647" s="324"/>
      <c r="BE647" s="325"/>
      <c r="BF647" s="325"/>
      <c r="BG647" s="325"/>
      <c r="BH647" s="325"/>
      <c r="BI647" s="325"/>
      <c r="BJ647" s="325"/>
      <c r="BK647" s="325"/>
      <c r="BL647" s="325"/>
      <c r="BM647" s="325"/>
      <c r="BN647" s="325"/>
      <c r="BO647" s="325"/>
      <c r="BP647" s="325"/>
    </row>
    <row r="648" spans="1:68" s="323" customFormat="1" x14ac:dyDescent="0.25">
      <c r="A648" s="102"/>
      <c r="B648" s="102"/>
      <c r="C648" s="102"/>
      <c r="D648" s="102"/>
      <c r="E648" s="102"/>
      <c r="F648" s="102"/>
      <c r="P648" s="324"/>
      <c r="Q648" s="324"/>
      <c r="X648" s="324"/>
      <c r="Y648" s="324"/>
      <c r="AL648" s="324"/>
      <c r="AM648" s="324"/>
      <c r="AN648" s="324"/>
      <c r="AO648" s="324"/>
      <c r="AP648" s="324"/>
      <c r="AQ648" s="324"/>
      <c r="AR648" s="324"/>
      <c r="AS648" s="324"/>
      <c r="AT648" s="324"/>
      <c r="AU648" s="324"/>
      <c r="AV648" s="324"/>
      <c r="AW648" s="324"/>
      <c r="BE648" s="325"/>
      <c r="BF648" s="325"/>
      <c r="BG648" s="325"/>
      <c r="BH648" s="325"/>
      <c r="BI648" s="325"/>
      <c r="BJ648" s="325"/>
      <c r="BK648" s="325"/>
      <c r="BL648" s="325"/>
      <c r="BM648" s="325"/>
      <c r="BN648" s="325"/>
      <c r="BO648" s="325"/>
      <c r="BP648" s="325"/>
    </row>
    <row r="649" spans="1:68" s="323" customFormat="1" x14ac:dyDescent="0.25">
      <c r="A649" s="102"/>
      <c r="B649" s="102"/>
      <c r="C649" s="102"/>
      <c r="D649" s="102"/>
      <c r="E649" s="102"/>
      <c r="F649" s="102"/>
      <c r="P649" s="324"/>
      <c r="Q649" s="324"/>
      <c r="X649" s="324"/>
      <c r="Y649" s="324"/>
      <c r="AL649" s="324"/>
      <c r="AM649" s="324"/>
      <c r="AN649" s="324"/>
      <c r="AO649" s="324"/>
      <c r="AP649" s="324"/>
      <c r="AQ649" s="324"/>
      <c r="AR649" s="324"/>
      <c r="AS649" s="324"/>
      <c r="AT649" s="324"/>
      <c r="AU649" s="324"/>
      <c r="AV649" s="324"/>
      <c r="AW649" s="324"/>
      <c r="BE649" s="325"/>
      <c r="BF649" s="325"/>
      <c r="BG649" s="325"/>
      <c r="BH649" s="325"/>
      <c r="BI649" s="325"/>
      <c r="BJ649" s="325"/>
      <c r="BK649" s="325"/>
      <c r="BL649" s="325"/>
      <c r="BM649" s="325"/>
      <c r="BN649" s="325"/>
      <c r="BO649" s="325"/>
      <c r="BP649" s="325"/>
    </row>
    <row r="650" spans="1:68" s="323" customFormat="1" x14ac:dyDescent="0.25">
      <c r="A650" s="102"/>
      <c r="B650" s="102"/>
      <c r="C650" s="102"/>
      <c r="D650" s="102"/>
      <c r="E650" s="102"/>
      <c r="F650" s="102"/>
      <c r="P650" s="324"/>
      <c r="Q650" s="324"/>
      <c r="X650" s="324"/>
      <c r="Y650" s="324"/>
      <c r="AL650" s="324"/>
      <c r="AM650" s="324"/>
      <c r="AN650" s="324"/>
      <c r="AO650" s="324"/>
      <c r="AP650" s="324"/>
      <c r="AQ650" s="324"/>
      <c r="AR650" s="324"/>
      <c r="AS650" s="324"/>
      <c r="AT650" s="324"/>
      <c r="AU650" s="324"/>
      <c r="AV650" s="324"/>
      <c r="AW650" s="324"/>
      <c r="BE650" s="325"/>
      <c r="BF650" s="325"/>
      <c r="BG650" s="325"/>
      <c r="BH650" s="325"/>
      <c r="BI650" s="325"/>
      <c r="BJ650" s="325"/>
      <c r="BK650" s="325"/>
      <c r="BL650" s="325"/>
      <c r="BM650" s="325"/>
      <c r="BN650" s="325"/>
      <c r="BO650" s="325"/>
      <c r="BP650" s="325"/>
    </row>
    <row r="651" spans="1:68" s="323" customFormat="1" x14ac:dyDescent="0.25">
      <c r="A651" s="102"/>
      <c r="B651" s="102"/>
      <c r="C651" s="102"/>
      <c r="D651" s="102"/>
      <c r="E651" s="102"/>
      <c r="F651" s="102"/>
      <c r="P651" s="324"/>
      <c r="Q651" s="324"/>
      <c r="X651" s="324"/>
      <c r="Y651" s="324"/>
      <c r="AL651" s="324"/>
      <c r="AM651" s="324"/>
      <c r="AN651" s="324"/>
      <c r="AO651" s="324"/>
      <c r="AP651" s="324"/>
      <c r="AQ651" s="324"/>
      <c r="AR651" s="324"/>
      <c r="AS651" s="324"/>
      <c r="AT651" s="324"/>
      <c r="AU651" s="324"/>
      <c r="AV651" s="324"/>
      <c r="AW651" s="324"/>
      <c r="BE651" s="325"/>
      <c r="BF651" s="325"/>
      <c r="BG651" s="325"/>
      <c r="BH651" s="325"/>
      <c r="BI651" s="325"/>
      <c r="BJ651" s="325"/>
      <c r="BK651" s="325"/>
      <c r="BL651" s="325"/>
      <c r="BM651" s="325"/>
      <c r="BN651" s="325"/>
      <c r="BO651" s="325"/>
      <c r="BP651" s="325"/>
    </row>
    <row r="652" spans="1:68" s="323" customFormat="1" x14ac:dyDescent="0.25">
      <c r="A652" s="102"/>
      <c r="B652" s="102"/>
      <c r="C652" s="102"/>
      <c r="D652" s="102"/>
      <c r="E652" s="102"/>
      <c r="F652" s="102"/>
      <c r="P652" s="324"/>
      <c r="Q652" s="324"/>
      <c r="X652" s="324"/>
      <c r="Y652" s="324"/>
      <c r="AL652" s="324"/>
      <c r="AM652" s="324"/>
      <c r="AN652" s="324"/>
      <c r="AO652" s="324"/>
      <c r="AP652" s="324"/>
      <c r="AQ652" s="324"/>
      <c r="AR652" s="324"/>
      <c r="AS652" s="324"/>
      <c r="AT652" s="324"/>
      <c r="AU652" s="324"/>
      <c r="AV652" s="324"/>
      <c r="AW652" s="324"/>
      <c r="BE652" s="325"/>
      <c r="BF652" s="325"/>
      <c r="BG652" s="325"/>
      <c r="BH652" s="325"/>
      <c r="BI652" s="325"/>
      <c r="BJ652" s="325"/>
      <c r="BK652" s="325"/>
      <c r="BL652" s="325"/>
      <c r="BM652" s="325"/>
      <c r="BN652" s="325"/>
      <c r="BO652" s="325"/>
      <c r="BP652" s="325"/>
    </row>
    <row r="653" spans="1:68" s="323" customFormat="1" x14ac:dyDescent="0.25">
      <c r="A653" s="102"/>
      <c r="B653" s="102"/>
      <c r="C653" s="102"/>
      <c r="D653" s="102"/>
      <c r="E653" s="102"/>
      <c r="F653" s="102"/>
      <c r="P653" s="324"/>
      <c r="Q653" s="324"/>
      <c r="X653" s="324"/>
      <c r="Y653" s="324"/>
      <c r="AL653" s="324"/>
      <c r="AM653" s="324"/>
      <c r="AN653" s="324"/>
      <c r="AO653" s="324"/>
      <c r="AP653" s="324"/>
      <c r="AQ653" s="324"/>
      <c r="AR653" s="324"/>
      <c r="AS653" s="324"/>
      <c r="AT653" s="324"/>
      <c r="AU653" s="324"/>
      <c r="AV653" s="324"/>
      <c r="AW653" s="324"/>
      <c r="BE653" s="325"/>
      <c r="BF653" s="325"/>
      <c r="BG653" s="325"/>
      <c r="BH653" s="325"/>
      <c r="BI653" s="325"/>
      <c r="BJ653" s="325"/>
      <c r="BK653" s="325"/>
      <c r="BL653" s="325"/>
      <c r="BM653" s="325"/>
      <c r="BN653" s="325"/>
      <c r="BO653" s="325"/>
      <c r="BP653" s="325"/>
    </row>
    <row r="654" spans="1:68" s="323" customFormat="1" x14ac:dyDescent="0.25">
      <c r="A654" s="102"/>
      <c r="B654" s="102"/>
      <c r="C654" s="102"/>
      <c r="D654" s="102"/>
      <c r="E654" s="102"/>
      <c r="F654" s="102"/>
      <c r="P654" s="324"/>
      <c r="Q654" s="324"/>
      <c r="X654" s="324"/>
      <c r="Y654" s="324"/>
      <c r="AL654" s="324"/>
      <c r="AM654" s="324"/>
      <c r="AN654" s="324"/>
      <c r="AO654" s="324"/>
      <c r="AP654" s="324"/>
      <c r="AQ654" s="324"/>
      <c r="AR654" s="324"/>
      <c r="AS654" s="324"/>
      <c r="AT654" s="324"/>
      <c r="AU654" s="324"/>
      <c r="AV654" s="324"/>
      <c r="AW654" s="324"/>
      <c r="BE654" s="325"/>
      <c r="BF654" s="325"/>
      <c r="BG654" s="325"/>
      <c r="BH654" s="325"/>
      <c r="BI654" s="325"/>
      <c r="BJ654" s="325"/>
      <c r="BK654" s="325"/>
      <c r="BL654" s="325"/>
      <c r="BM654" s="325"/>
      <c r="BN654" s="325"/>
      <c r="BO654" s="325"/>
      <c r="BP654" s="325"/>
    </row>
    <row r="655" spans="1:68" s="323" customFormat="1" x14ac:dyDescent="0.25">
      <c r="A655" s="102"/>
      <c r="B655" s="102"/>
      <c r="C655" s="102"/>
      <c r="D655" s="102"/>
      <c r="E655" s="102"/>
      <c r="F655" s="102"/>
      <c r="P655" s="324"/>
      <c r="Q655" s="324"/>
      <c r="X655" s="324"/>
      <c r="Y655" s="324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</row>
    <row r="656" spans="1:68" s="323" customFormat="1" x14ac:dyDescent="0.25">
      <c r="A656" s="102"/>
      <c r="B656" s="102"/>
      <c r="C656" s="102"/>
      <c r="D656" s="102"/>
      <c r="E656" s="102"/>
      <c r="F656" s="102"/>
      <c r="P656" s="324"/>
      <c r="Q656" s="324"/>
      <c r="X656" s="324"/>
      <c r="Y656" s="324"/>
      <c r="AL656" s="324"/>
      <c r="AM656" s="324"/>
      <c r="AN656" s="324"/>
      <c r="AO656" s="324"/>
      <c r="AP656" s="324"/>
      <c r="AQ656" s="324"/>
      <c r="AR656" s="324"/>
      <c r="AS656" s="324"/>
      <c r="AT656" s="324"/>
      <c r="AU656" s="324"/>
      <c r="AV656" s="324"/>
      <c r="AW656" s="324"/>
      <c r="BE656" s="325"/>
      <c r="BF656" s="325"/>
      <c r="BG656" s="325"/>
      <c r="BH656" s="325"/>
      <c r="BI656" s="325"/>
      <c r="BJ656" s="325"/>
      <c r="BK656" s="325"/>
      <c r="BL656" s="325"/>
      <c r="BM656" s="325"/>
      <c r="BN656" s="325"/>
      <c r="BO656" s="325"/>
      <c r="BP656" s="325"/>
    </row>
    <row r="657" spans="1:68" s="323" customFormat="1" x14ac:dyDescent="0.25">
      <c r="A657" s="102"/>
      <c r="B657" s="102"/>
      <c r="C657" s="102"/>
      <c r="D657" s="102"/>
      <c r="E657" s="102"/>
      <c r="F657" s="102"/>
      <c r="P657" s="324"/>
      <c r="Q657" s="324"/>
      <c r="X657" s="324"/>
      <c r="Y657" s="324"/>
      <c r="AL657" s="324"/>
      <c r="AM657" s="324"/>
      <c r="AN657" s="324"/>
      <c r="AO657" s="324"/>
      <c r="AP657" s="324"/>
      <c r="AQ657" s="324"/>
      <c r="AR657" s="324"/>
      <c r="AS657" s="324"/>
      <c r="AT657" s="324"/>
      <c r="AU657" s="324"/>
      <c r="AV657" s="324"/>
      <c r="AW657" s="324"/>
      <c r="BE657" s="325"/>
      <c r="BF657" s="325"/>
      <c r="BG657" s="325"/>
      <c r="BH657" s="325"/>
      <c r="BI657" s="325"/>
      <c r="BJ657" s="325"/>
      <c r="BK657" s="325"/>
      <c r="BL657" s="325"/>
      <c r="BM657" s="325"/>
      <c r="BN657" s="325"/>
      <c r="BO657" s="325"/>
      <c r="BP657" s="325"/>
    </row>
    <row r="658" spans="1:68" s="323" customFormat="1" x14ac:dyDescent="0.25">
      <c r="A658" s="102"/>
      <c r="B658" s="102"/>
      <c r="C658" s="102"/>
      <c r="D658" s="102"/>
      <c r="E658" s="102"/>
      <c r="F658" s="102"/>
      <c r="P658" s="324"/>
      <c r="Q658" s="324"/>
      <c r="X658" s="324"/>
      <c r="Y658" s="324"/>
      <c r="AL658" s="324"/>
      <c r="AM658" s="324"/>
      <c r="AN658" s="324"/>
      <c r="AO658" s="324"/>
      <c r="AP658" s="324"/>
      <c r="AQ658" s="324"/>
      <c r="AR658" s="324"/>
      <c r="AS658" s="324"/>
      <c r="AT658" s="324"/>
      <c r="AU658" s="324"/>
      <c r="AV658" s="324"/>
      <c r="AW658" s="324"/>
      <c r="BE658" s="325"/>
      <c r="BF658" s="325"/>
      <c r="BG658" s="325"/>
      <c r="BH658" s="325"/>
      <c r="BI658" s="325"/>
      <c r="BJ658" s="325"/>
      <c r="BK658" s="325"/>
      <c r="BL658" s="325"/>
      <c r="BM658" s="325"/>
      <c r="BN658" s="325"/>
      <c r="BO658" s="325"/>
      <c r="BP658" s="325"/>
    </row>
    <row r="659" spans="1:68" s="323" customFormat="1" x14ac:dyDescent="0.25">
      <c r="A659" s="102"/>
      <c r="B659" s="102"/>
      <c r="C659" s="102"/>
      <c r="D659" s="102"/>
      <c r="E659" s="102"/>
      <c r="F659" s="102"/>
      <c r="P659" s="324"/>
      <c r="Q659" s="324"/>
      <c r="X659" s="324"/>
      <c r="Y659" s="324"/>
      <c r="AL659" s="324"/>
      <c r="AM659" s="324"/>
      <c r="AN659" s="324"/>
      <c r="AO659" s="324"/>
      <c r="AP659" s="324"/>
      <c r="AQ659" s="324"/>
      <c r="AR659" s="324"/>
      <c r="AS659" s="324"/>
      <c r="AT659" s="324"/>
      <c r="AU659" s="324"/>
      <c r="AV659" s="324"/>
      <c r="AW659" s="324"/>
      <c r="BE659" s="325"/>
      <c r="BF659" s="325"/>
      <c r="BG659" s="325"/>
      <c r="BH659" s="325"/>
      <c r="BI659" s="325"/>
      <c r="BJ659" s="325"/>
      <c r="BK659" s="325"/>
      <c r="BL659" s="325"/>
      <c r="BM659" s="325"/>
      <c r="BN659" s="325"/>
      <c r="BO659" s="325"/>
      <c r="BP659" s="325"/>
    </row>
    <row r="660" spans="1:68" s="323" customFormat="1" x14ac:dyDescent="0.25">
      <c r="A660" s="102"/>
      <c r="B660" s="102"/>
      <c r="C660" s="102"/>
      <c r="D660" s="102"/>
      <c r="E660" s="102"/>
      <c r="F660" s="102"/>
      <c r="P660" s="324"/>
      <c r="Q660" s="324"/>
      <c r="X660" s="324"/>
      <c r="Y660" s="324"/>
      <c r="AL660" s="324"/>
      <c r="AM660" s="324"/>
      <c r="AN660" s="324"/>
      <c r="AO660" s="324"/>
      <c r="AP660" s="324"/>
      <c r="AQ660" s="324"/>
      <c r="AR660" s="324"/>
      <c r="AS660" s="324"/>
      <c r="AT660" s="324"/>
      <c r="AU660" s="324"/>
      <c r="AV660" s="324"/>
      <c r="AW660" s="324"/>
      <c r="BE660" s="325"/>
      <c r="BF660" s="325"/>
      <c r="BG660" s="325"/>
      <c r="BH660" s="325"/>
      <c r="BI660" s="325"/>
      <c r="BJ660" s="325"/>
      <c r="BK660" s="325"/>
      <c r="BL660" s="325"/>
      <c r="BM660" s="325"/>
      <c r="BN660" s="325"/>
      <c r="BO660" s="325"/>
      <c r="BP660" s="325"/>
    </row>
    <row r="661" spans="1:68" s="323" customFormat="1" x14ac:dyDescent="0.25">
      <c r="A661" s="102"/>
      <c r="B661" s="102"/>
      <c r="C661" s="102"/>
      <c r="D661" s="102"/>
      <c r="E661" s="102"/>
      <c r="F661" s="102"/>
      <c r="P661" s="324"/>
      <c r="Q661" s="324"/>
      <c r="X661" s="324"/>
      <c r="Y661" s="324"/>
      <c r="AL661" s="324"/>
      <c r="AM661" s="324"/>
      <c r="AN661" s="324"/>
      <c r="AO661" s="324"/>
      <c r="AP661" s="324"/>
      <c r="AQ661" s="324"/>
      <c r="AR661" s="324"/>
      <c r="AS661" s="324"/>
      <c r="AT661" s="324"/>
      <c r="AU661" s="324"/>
      <c r="AV661" s="324"/>
      <c r="AW661" s="324"/>
      <c r="BE661" s="325"/>
      <c r="BF661" s="325"/>
      <c r="BG661" s="325"/>
      <c r="BH661" s="325"/>
      <c r="BI661" s="325"/>
      <c r="BJ661" s="325"/>
      <c r="BK661" s="325"/>
      <c r="BL661" s="325"/>
      <c r="BM661" s="325"/>
      <c r="BN661" s="325"/>
      <c r="BO661" s="325"/>
      <c r="BP661" s="325"/>
    </row>
    <row r="662" spans="1:68" s="323" customFormat="1" x14ac:dyDescent="0.25">
      <c r="A662" s="102"/>
      <c r="B662" s="102"/>
      <c r="C662" s="102"/>
      <c r="D662" s="102"/>
      <c r="E662" s="102"/>
      <c r="F662" s="102"/>
      <c r="P662" s="324"/>
      <c r="Q662" s="324"/>
      <c r="X662" s="324"/>
      <c r="Y662" s="324"/>
      <c r="AL662" s="324"/>
      <c r="AM662" s="324"/>
      <c r="AN662" s="324"/>
      <c r="AO662" s="324"/>
      <c r="AP662" s="324"/>
      <c r="AQ662" s="324"/>
      <c r="AR662" s="324"/>
      <c r="AS662" s="324"/>
      <c r="AT662" s="324"/>
      <c r="AU662" s="324"/>
      <c r="AV662" s="324"/>
      <c r="AW662" s="324"/>
      <c r="BE662" s="325"/>
      <c r="BF662" s="325"/>
      <c r="BG662" s="325"/>
      <c r="BH662" s="325"/>
      <c r="BI662" s="325"/>
      <c r="BJ662" s="325"/>
      <c r="BK662" s="325"/>
      <c r="BL662" s="325"/>
      <c r="BM662" s="325"/>
      <c r="BN662" s="325"/>
      <c r="BO662" s="325"/>
      <c r="BP662" s="325"/>
    </row>
    <row r="663" spans="1:68" s="323" customFormat="1" x14ac:dyDescent="0.25">
      <c r="A663" s="102"/>
      <c r="B663" s="102"/>
      <c r="C663" s="102"/>
      <c r="D663" s="102"/>
      <c r="E663" s="102"/>
      <c r="F663" s="102"/>
      <c r="P663" s="324"/>
      <c r="Q663" s="324"/>
      <c r="X663" s="324"/>
      <c r="Y663" s="324"/>
      <c r="AL663" s="324"/>
      <c r="AM663" s="324"/>
      <c r="AN663" s="324"/>
      <c r="AO663" s="324"/>
      <c r="AP663" s="324"/>
      <c r="AQ663" s="324"/>
      <c r="AR663" s="324"/>
      <c r="AS663" s="324"/>
      <c r="AT663" s="324"/>
      <c r="AU663" s="324"/>
      <c r="AV663" s="324"/>
      <c r="AW663" s="324"/>
      <c r="BE663" s="325"/>
      <c r="BF663" s="325"/>
      <c r="BG663" s="325"/>
      <c r="BH663" s="325"/>
      <c r="BI663" s="325"/>
      <c r="BJ663" s="325"/>
      <c r="BK663" s="325"/>
      <c r="BL663" s="325"/>
      <c r="BM663" s="325"/>
      <c r="BN663" s="325"/>
      <c r="BO663" s="325"/>
      <c r="BP663" s="325"/>
    </row>
    <row r="664" spans="1:68" s="323" customFormat="1" x14ac:dyDescent="0.25">
      <c r="A664" s="102"/>
      <c r="B664" s="102"/>
      <c r="C664" s="102"/>
      <c r="D664" s="102"/>
      <c r="E664" s="102"/>
      <c r="F664" s="102"/>
      <c r="P664" s="324"/>
      <c r="Q664" s="324"/>
      <c r="X664" s="324"/>
      <c r="Y664" s="324"/>
      <c r="AL664" s="324"/>
      <c r="AM664" s="324"/>
      <c r="AN664" s="324"/>
      <c r="AO664" s="324"/>
      <c r="AP664" s="324"/>
      <c r="AQ664" s="324"/>
      <c r="AR664" s="324"/>
      <c r="AS664" s="324"/>
      <c r="AT664" s="324"/>
      <c r="AU664" s="324"/>
      <c r="AV664" s="324"/>
      <c r="AW664" s="324"/>
      <c r="BE664" s="325"/>
      <c r="BF664" s="325"/>
      <c r="BG664" s="325"/>
      <c r="BH664" s="325"/>
      <c r="BI664" s="325"/>
      <c r="BJ664" s="325"/>
      <c r="BK664" s="325"/>
      <c r="BL664" s="325"/>
      <c r="BM664" s="325"/>
      <c r="BN664" s="325"/>
      <c r="BO664" s="325"/>
      <c r="BP664" s="325"/>
    </row>
    <row r="665" spans="1:68" s="323" customFormat="1" x14ac:dyDescent="0.25">
      <c r="A665" s="102"/>
      <c r="B665" s="102"/>
      <c r="C665" s="102"/>
      <c r="D665" s="102"/>
      <c r="E665" s="102"/>
      <c r="F665" s="102"/>
      <c r="P665" s="324"/>
      <c r="Q665" s="324"/>
      <c r="X665" s="324"/>
      <c r="Y665" s="324"/>
      <c r="AL665" s="324"/>
      <c r="AM665" s="324"/>
      <c r="AN665" s="324"/>
      <c r="AO665" s="324"/>
      <c r="AP665" s="324"/>
      <c r="AQ665" s="324"/>
      <c r="AR665" s="324"/>
      <c r="AS665" s="324"/>
      <c r="AT665" s="324"/>
      <c r="AU665" s="324"/>
      <c r="AV665" s="324"/>
      <c r="AW665" s="324"/>
      <c r="BE665" s="325"/>
      <c r="BF665" s="325"/>
      <c r="BG665" s="325"/>
      <c r="BH665" s="325"/>
      <c r="BI665" s="325"/>
      <c r="BJ665" s="325"/>
      <c r="BK665" s="325"/>
      <c r="BL665" s="325"/>
      <c r="BM665" s="325"/>
      <c r="BN665" s="325"/>
      <c r="BO665" s="325"/>
      <c r="BP665" s="325"/>
    </row>
    <row r="666" spans="1:68" s="323" customFormat="1" x14ac:dyDescent="0.25">
      <c r="A666" s="102"/>
      <c r="B666" s="102"/>
      <c r="C666" s="102"/>
      <c r="D666" s="102"/>
      <c r="E666" s="102"/>
      <c r="F666" s="102"/>
      <c r="P666" s="324"/>
      <c r="Q666" s="324"/>
      <c r="X666" s="324"/>
      <c r="Y666" s="324"/>
      <c r="AL666" s="324"/>
      <c r="AM666" s="324"/>
      <c r="AN666" s="324"/>
      <c r="AO666" s="324"/>
      <c r="AP666" s="324"/>
      <c r="AQ666" s="324"/>
      <c r="AR666" s="324"/>
      <c r="AS666" s="324"/>
      <c r="AT666" s="324"/>
      <c r="AU666" s="324"/>
      <c r="AV666" s="324"/>
      <c r="AW666" s="324"/>
      <c r="BE666" s="325"/>
      <c r="BF666" s="325"/>
      <c r="BG666" s="325"/>
      <c r="BH666" s="325"/>
      <c r="BI666" s="325"/>
      <c r="BJ666" s="325"/>
      <c r="BK666" s="325"/>
      <c r="BL666" s="325"/>
      <c r="BM666" s="325"/>
      <c r="BN666" s="325"/>
      <c r="BO666" s="325"/>
      <c r="BP666" s="325"/>
    </row>
    <row r="667" spans="1:68" s="323" customFormat="1" x14ac:dyDescent="0.25">
      <c r="A667" s="102"/>
      <c r="B667" s="102"/>
      <c r="C667" s="102"/>
      <c r="D667" s="102"/>
      <c r="E667" s="102"/>
      <c r="F667" s="102"/>
      <c r="P667" s="324"/>
      <c r="Q667" s="324"/>
      <c r="X667" s="324"/>
      <c r="Y667" s="324"/>
      <c r="AL667" s="324"/>
      <c r="AM667" s="324"/>
      <c r="AN667" s="324"/>
      <c r="AO667" s="324"/>
      <c r="AP667" s="324"/>
      <c r="AQ667" s="324"/>
      <c r="AR667" s="324"/>
      <c r="AS667" s="324"/>
      <c r="AT667" s="324"/>
      <c r="AU667" s="324"/>
      <c r="AV667" s="324"/>
      <c r="AW667" s="324"/>
      <c r="BE667" s="325"/>
      <c r="BF667" s="325"/>
      <c r="BG667" s="325"/>
      <c r="BH667" s="325"/>
      <c r="BI667" s="325"/>
      <c r="BJ667" s="325"/>
      <c r="BK667" s="325"/>
      <c r="BL667" s="325"/>
      <c r="BM667" s="325"/>
      <c r="BN667" s="325"/>
      <c r="BO667" s="325"/>
      <c r="BP667" s="325"/>
    </row>
    <row r="668" spans="1:68" s="323" customFormat="1" x14ac:dyDescent="0.25">
      <c r="A668" s="102"/>
      <c r="B668" s="102"/>
      <c r="C668" s="102"/>
      <c r="D668" s="102"/>
      <c r="E668" s="102"/>
      <c r="F668" s="102"/>
      <c r="P668" s="324"/>
      <c r="Q668" s="324"/>
      <c r="X668" s="324"/>
      <c r="Y668" s="324"/>
      <c r="AL668" s="324"/>
      <c r="AM668" s="324"/>
      <c r="AN668" s="324"/>
      <c r="AO668" s="324"/>
      <c r="AP668" s="324"/>
      <c r="AQ668" s="324"/>
      <c r="AR668" s="324"/>
      <c r="AS668" s="324"/>
      <c r="AT668" s="324"/>
      <c r="AU668" s="324"/>
      <c r="AV668" s="324"/>
      <c r="AW668" s="324"/>
      <c r="BE668" s="325"/>
      <c r="BF668" s="325"/>
      <c r="BG668" s="325"/>
      <c r="BH668" s="325"/>
      <c r="BI668" s="325"/>
      <c r="BJ668" s="325"/>
      <c r="BK668" s="325"/>
      <c r="BL668" s="325"/>
      <c r="BM668" s="325"/>
      <c r="BN668" s="325"/>
      <c r="BO668" s="325"/>
      <c r="BP668" s="325"/>
    </row>
    <row r="669" spans="1:68" s="323" customFormat="1" x14ac:dyDescent="0.25">
      <c r="A669" s="102"/>
      <c r="B669" s="102"/>
      <c r="C669" s="102"/>
      <c r="D669" s="102"/>
      <c r="E669" s="102"/>
      <c r="F669" s="102"/>
      <c r="P669" s="324"/>
      <c r="Q669" s="324"/>
      <c r="X669" s="324"/>
      <c r="Y669" s="324"/>
      <c r="AL669" s="324"/>
      <c r="AM669" s="324"/>
      <c r="AN669" s="324"/>
      <c r="AO669" s="324"/>
      <c r="AP669" s="324"/>
      <c r="AQ669" s="324"/>
      <c r="AR669" s="324"/>
      <c r="AS669" s="324"/>
      <c r="AT669" s="324"/>
      <c r="AU669" s="324"/>
      <c r="AV669" s="324"/>
      <c r="AW669" s="324"/>
      <c r="BE669" s="325"/>
      <c r="BF669" s="325"/>
      <c r="BG669" s="325"/>
      <c r="BH669" s="325"/>
      <c r="BI669" s="325"/>
      <c r="BJ669" s="325"/>
      <c r="BK669" s="325"/>
      <c r="BL669" s="325"/>
      <c r="BM669" s="325"/>
      <c r="BN669" s="325"/>
      <c r="BO669" s="325"/>
      <c r="BP669" s="325"/>
    </row>
    <row r="670" spans="1:68" s="323" customFormat="1" x14ac:dyDescent="0.25">
      <c r="A670" s="102"/>
      <c r="B670" s="102"/>
      <c r="C670" s="102"/>
      <c r="D670" s="102"/>
      <c r="E670" s="102"/>
      <c r="F670" s="102"/>
      <c r="P670" s="324"/>
      <c r="Q670" s="324"/>
      <c r="X670" s="324"/>
      <c r="Y670" s="324"/>
      <c r="AL670" s="324"/>
      <c r="AM670" s="324"/>
      <c r="AN670" s="324"/>
      <c r="AO670" s="324"/>
      <c r="AP670" s="324"/>
      <c r="AQ670" s="324"/>
      <c r="AR670" s="324"/>
      <c r="AS670" s="324"/>
      <c r="AT670" s="324"/>
      <c r="AU670" s="324"/>
      <c r="AV670" s="324"/>
      <c r="AW670" s="324"/>
      <c r="BE670" s="325"/>
      <c r="BF670" s="325"/>
      <c r="BG670" s="325"/>
      <c r="BH670" s="325"/>
      <c r="BI670" s="325"/>
      <c r="BJ670" s="325"/>
      <c r="BK670" s="325"/>
      <c r="BL670" s="325"/>
      <c r="BM670" s="325"/>
      <c r="BN670" s="325"/>
      <c r="BO670" s="325"/>
      <c r="BP670" s="325"/>
    </row>
    <row r="671" spans="1:68" s="323" customFormat="1" x14ac:dyDescent="0.25">
      <c r="A671" s="102"/>
      <c r="B671" s="102"/>
      <c r="C671" s="102"/>
      <c r="D671" s="102"/>
      <c r="E671" s="102"/>
      <c r="F671" s="102"/>
      <c r="P671" s="324"/>
      <c r="Q671" s="324"/>
      <c r="X671" s="324"/>
      <c r="Y671" s="324"/>
      <c r="AL671" s="324"/>
      <c r="AM671" s="324"/>
      <c r="AN671" s="324"/>
      <c r="AO671" s="324"/>
      <c r="AP671" s="324"/>
      <c r="AQ671" s="324"/>
      <c r="AR671" s="324"/>
      <c r="AS671" s="324"/>
      <c r="AT671" s="324"/>
      <c r="AU671" s="324"/>
      <c r="AV671" s="324"/>
      <c r="AW671" s="324"/>
      <c r="BE671" s="325"/>
      <c r="BF671" s="325"/>
      <c r="BG671" s="325"/>
      <c r="BH671" s="325"/>
      <c r="BI671" s="325"/>
      <c r="BJ671" s="325"/>
      <c r="BK671" s="325"/>
      <c r="BL671" s="325"/>
      <c r="BM671" s="325"/>
      <c r="BN671" s="325"/>
      <c r="BO671" s="325"/>
      <c r="BP671" s="325"/>
    </row>
    <row r="672" spans="1:68" s="323" customFormat="1" x14ac:dyDescent="0.25">
      <c r="A672" s="102"/>
      <c r="B672" s="102"/>
      <c r="C672" s="102"/>
      <c r="D672" s="102"/>
      <c r="E672" s="102"/>
      <c r="F672" s="102"/>
      <c r="P672" s="324"/>
      <c r="Q672" s="324"/>
      <c r="X672" s="324"/>
      <c r="Y672" s="324"/>
      <c r="AL672" s="324"/>
      <c r="AM672" s="324"/>
      <c r="AN672" s="324"/>
      <c r="AO672" s="324"/>
      <c r="AP672" s="324"/>
      <c r="AQ672" s="324"/>
      <c r="AR672" s="324"/>
      <c r="AS672" s="324"/>
      <c r="AT672" s="324"/>
      <c r="AU672" s="324"/>
      <c r="AV672" s="324"/>
      <c r="AW672" s="324"/>
      <c r="BE672" s="325"/>
      <c r="BF672" s="325"/>
      <c r="BG672" s="325"/>
      <c r="BH672" s="325"/>
      <c r="BI672" s="325"/>
      <c r="BJ672" s="325"/>
      <c r="BK672" s="325"/>
      <c r="BL672" s="325"/>
      <c r="BM672" s="325"/>
      <c r="BN672" s="325"/>
      <c r="BO672" s="325"/>
      <c r="BP672" s="325"/>
    </row>
    <row r="673" spans="1:68" s="323" customFormat="1" x14ac:dyDescent="0.25">
      <c r="A673" s="102"/>
      <c r="B673" s="102"/>
      <c r="C673" s="102"/>
      <c r="D673" s="102"/>
      <c r="E673" s="102"/>
      <c r="F673" s="102"/>
      <c r="P673" s="324"/>
      <c r="Q673" s="324"/>
      <c r="X673" s="324"/>
      <c r="Y673" s="324"/>
      <c r="AL673" s="324"/>
      <c r="AM673" s="324"/>
      <c r="AN673" s="324"/>
      <c r="AO673" s="324"/>
      <c r="AP673" s="324"/>
      <c r="AQ673" s="324"/>
      <c r="AR673" s="324"/>
      <c r="AS673" s="324"/>
      <c r="AT673" s="324"/>
      <c r="AU673" s="324"/>
      <c r="AV673" s="324"/>
      <c r="AW673" s="324"/>
      <c r="BE673" s="325"/>
      <c r="BF673" s="325"/>
      <c r="BG673" s="325"/>
      <c r="BH673" s="325"/>
      <c r="BI673" s="325"/>
      <c r="BJ673" s="325"/>
      <c r="BK673" s="325"/>
      <c r="BL673" s="325"/>
      <c r="BM673" s="325"/>
      <c r="BN673" s="325"/>
      <c r="BO673" s="325"/>
      <c r="BP673" s="325"/>
    </row>
    <row r="674" spans="1:68" s="323" customFormat="1" x14ac:dyDescent="0.25">
      <c r="A674" s="102"/>
      <c r="B674" s="102"/>
      <c r="C674" s="102"/>
      <c r="D674" s="102"/>
      <c r="E674" s="102"/>
      <c r="F674" s="102"/>
      <c r="P674" s="324"/>
      <c r="Q674" s="324"/>
      <c r="X674" s="324"/>
      <c r="Y674" s="324"/>
      <c r="AL674" s="324"/>
      <c r="AM674" s="324"/>
      <c r="AN674" s="324"/>
      <c r="AO674" s="324"/>
      <c r="AP674" s="324"/>
      <c r="AQ674" s="324"/>
      <c r="AR674" s="324"/>
      <c r="AS674" s="324"/>
      <c r="AT674" s="324"/>
      <c r="AU674" s="324"/>
      <c r="AV674" s="324"/>
      <c r="AW674" s="324"/>
      <c r="BE674" s="325"/>
      <c r="BF674" s="325"/>
      <c r="BG674" s="325"/>
      <c r="BH674" s="325"/>
      <c r="BI674" s="325"/>
      <c r="BJ674" s="325"/>
      <c r="BK674" s="325"/>
      <c r="BL674" s="325"/>
      <c r="BM674" s="325"/>
      <c r="BN674" s="325"/>
      <c r="BO674" s="325"/>
      <c r="BP674" s="325"/>
    </row>
    <row r="675" spans="1:68" s="323" customFormat="1" x14ac:dyDescent="0.25">
      <c r="A675" s="102"/>
      <c r="B675" s="102"/>
      <c r="C675" s="102"/>
      <c r="D675" s="102"/>
      <c r="E675" s="102"/>
      <c r="F675" s="102"/>
      <c r="P675" s="324"/>
      <c r="Q675" s="324"/>
      <c r="X675" s="324"/>
      <c r="Y675" s="324"/>
      <c r="AL675" s="324"/>
      <c r="AM675" s="324"/>
      <c r="AN675" s="324"/>
      <c r="AO675" s="324"/>
      <c r="AP675" s="324"/>
      <c r="AQ675" s="324"/>
      <c r="AR675" s="324"/>
      <c r="AS675" s="324"/>
      <c r="AT675" s="324"/>
      <c r="AU675" s="324"/>
      <c r="AV675" s="324"/>
      <c r="AW675" s="324"/>
      <c r="BE675" s="325"/>
      <c r="BF675" s="325"/>
      <c r="BG675" s="325"/>
      <c r="BH675" s="325"/>
      <c r="BI675" s="325"/>
      <c r="BJ675" s="325"/>
      <c r="BK675" s="325"/>
      <c r="BL675" s="325"/>
      <c r="BM675" s="325"/>
      <c r="BN675" s="325"/>
      <c r="BO675" s="325"/>
      <c r="BP675" s="325"/>
    </row>
    <row r="676" spans="1:68" s="323" customFormat="1" x14ac:dyDescent="0.25">
      <c r="A676" s="102"/>
      <c r="B676" s="102"/>
      <c r="C676" s="102"/>
      <c r="D676" s="102"/>
      <c r="E676" s="102"/>
      <c r="F676" s="102"/>
      <c r="P676" s="324"/>
      <c r="Q676" s="324"/>
      <c r="X676" s="324"/>
      <c r="Y676" s="324"/>
      <c r="AL676" s="324"/>
      <c r="AM676" s="324"/>
      <c r="AN676" s="324"/>
      <c r="AO676" s="324"/>
      <c r="AP676" s="324"/>
      <c r="AQ676" s="324"/>
      <c r="AR676" s="324"/>
      <c r="AS676" s="324"/>
      <c r="AT676" s="324"/>
      <c r="AU676" s="324"/>
      <c r="AV676" s="324"/>
      <c r="AW676" s="324"/>
      <c r="BE676" s="325"/>
      <c r="BF676" s="325"/>
      <c r="BG676" s="325"/>
      <c r="BH676" s="325"/>
      <c r="BI676" s="325"/>
      <c r="BJ676" s="325"/>
      <c r="BK676" s="325"/>
      <c r="BL676" s="325"/>
      <c r="BM676" s="325"/>
      <c r="BN676" s="325"/>
      <c r="BO676" s="325"/>
      <c r="BP676" s="325"/>
    </row>
    <row r="677" spans="1:68" s="323" customFormat="1" x14ac:dyDescent="0.25">
      <c r="A677" s="102"/>
      <c r="B677" s="102"/>
      <c r="C677" s="102"/>
      <c r="D677" s="102"/>
      <c r="E677" s="102"/>
      <c r="F677" s="102"/>
      <c r="P677" s="324"/>
      <c r="Q677" s="324"/>
      <c r="X677" s="324"/>
      <c r="Y677" s="324"/>
      <c r="AL677" s="324"/>
      <c r="AM677" s="324"/>
      <c r="AN677" s="324"/>
      <c r="AO677" s="324"/>
      <c r="AP677" s="324"/>
      <c r="AQ677" s="324"/>
      <c r="AR677" s="324"/>
      <c r="AS677" s="324"/>
      <c r="AT677" s="324"/>
      <c r="AU677" s="324"/>
      <c r="AV677" s="324"/>
      <c r="AW677" s="324"/>
      <c r="BE677" s="325"/>
      <c r="BF677" s="325"/>
      <c r="BG677" s="325"/>
      <c r="BH677" s="325"/>
      <c r="BI677" s="325"/>
      <c r="BJ677" s="325"/>
      <c r="BK677" s="325"/>
      <c r="BL677" s="325"/>
      <c r="BM677" s="325"/>
      <c r="BN677" s="325"/>
      <c r="BO677" s="325"/>
      <c r="BP677" s="325"/>
    </row>
    <row r="678" spans="1:68" s="323" customFormat="1" x14ac:dyDescent="0.25">
      <c r="A678" s="102"/>
      <c r="B678" s="102"/>
      <c r="C678" s="102"/>
      <c r="D678" s="102"/>
      <c r="E678" s="102"/>
      <c r="F678" s="102"/>
      <c r="P678" s="324"/>
      <c r="Q678" s="324"/>
      <c r="X678" s="324"/>
      <c r="Y678" s="324"/>
      <c r="AL678" s="324"/>
      <c r="AM678" s="324"/>
      <c r="AN678" s="324"/>
      <c r="AO678" s="324"/>
      <c r="AP678" s="324"/>
      <c r="AQ678" s="324"/>
      <c r="AR678" s="324"/>
      <c r="AS678" s="324"/>
      <c r="AT678" s="324"/>
      <c r="AU678" s="324"/>
      <c r="AV678" s="324"/>
      <c r="AW678" s="324"/>
      <c r="BE678" s="325"/>
      <c r="BF678" s="325"/>
      <c r="BG678" s="325"/>
      <c r="BH678" s="325"/>
      <c r="BI678" s="325"/>
      <c r="BJ678" s="325"/>
      <c r="BK678" s="325"/>
      <c r="BL678" s="325"/>
      <c r="BM678" s="325"/>
      <c r="BN678" s="325"/>
      <c r="BO678" s="325"/>
      <c r="BP678" s="325"/>
    </row>
    <row r="679" spans="1:68" s="323" customFormat="1" x14ac:dyDescent="0.25">
      <c r="A679" s="102"/>
      <c r="B679" s="102"/>
      <c r="C679" s="102"/>
      <c r="D679" s="102"/>
      <c r="E679" s="102"/>
      <c r="F679" s="102"/>
      <c r="P679" s="324"/>
      <c r="Q679" s="324"/>
      <c r="X679" s="324"/>
      <c r="Y679" s="324"/>
      <c r="AL679" s="324"/>
      <c r="AM679" s="324"/>
      <c r="AN679" s="324"/>
      <c r="AO679" s="324"/>
      <c r="AP679" s="324"/>
      <c r="AQ679" s="324"/>
      <c r="AR679" s="324"/>
      <c r="AS679" s="324"/>
      <c r="AT679" s="324"/>
      <c r="AU679" s="324"/>
      <c r="AV679" s="324"/>
      <c r="AW679" s="324"/>
      <c r="BE679" s="325"/>
      <c r="BF679" s="325"/>
      <c r="BG679" s="325"/>
      <c r="BH679" s="325"/>
      <c r="BI679" s="325"/>
      <c r="BJ679" s="325"/>
      <c r="BK679" s="325"/>
      <c r="BL679" s="325"/>
      <c r="BM679" s="325"/>
      <c r="BN679" s="325"/>
      <c r="BO679" s="325"/>
      <c r="BP679" s="325"/>
    </row>
    <row r="680" spans="1:68" s="323" customFormat="1" x14ac:dyDescent="0.25">
      <c r="A680" s="102"/>
      <c r="B680" s="102"/>
      <c r="C680" s="102"/>
      <c r="D680" s="102"/>
      <c r="E680" s="102"/>
      <c r="F680" s="102"/>
      <c r="P680" s="324"/>
      <c r="Q680" s="324"/>
      <c r="X680" s="324"/>
      <c r="Y680" s="324"/>
      <c r="AL680" s="324"/>
      <c r="AM680" s="324"/>
      <c r="AN680" s="324"/>
      <c r="AO680" s="324"/>
      <c r="AP680" s="324"/>
      <c r="AQ680" s="324"/>
      <c r="AR680" s="324"/>
      <c r="AS680" s="324"/>
      <c r="AT680" s="324"/>
      <c r="AU680" s="324"/>
      <c r="AV680" s="324"/>
      <c r="AW680" s="324"/>
      <c r="BE680" s="325"/>
      <c r="BF680" s="325"/>
      <c r="BG680" s="325"/>
      <c r="BH680" s="325"/>
      <c r="BI680" s="325"/>
      <c r="BJ680" s="325"/>
      <c r="BK680" s="325"/>
      <c r="BL680" s="325"/>
      <c r="BM680" s="325"/>
      <c r="BN680" s="325"/>
      <c r="BO680" s="325"/>
      <c r="BP680" s="325"/>
    </row>
    <row r="681" spans="1:68" s="323" customFormat="1" x14ac:dyDescent="0.25">
      <c r="A681" s="102"/>
      <c r="B681" s="102"/>
      <c r="C681" s="102"/>
      <c r="D681" s="102"/>
      <c r="E681" s="102"/>
      <c r="F681" s="102"/>
      <c r="P681" s="324"/>
      <c r="Q681" s="324"/>
      <c r="X681" s="324"/>
      <c r="Y681" s="324"/>
      <c r="AL681" s="324"/>
      <c r="AM681" s="324"/>
      <c r="AN681" s="324"/>
      <c r="AO681" s="324"/>
      <c r="AP681" s="324"/>
      <c r="AQ681" s="324"/>
      <c r="AR681" s="324"/>
      <c r="AS681" s="324"/>
      <c r="AT681" s="324"/>
      <c r="AU681" s="324"/>
      <c r="AV681" s="324"/>
      <c r="AW681" s="324"/>
      <c r="BE681" s="325"/>
      <c r="BF681" s="325"/>
      <c r="BG681" s="325"/>
      <c r="BH681" s="325"/>
      <c r="BI681" s="325"/>
      <c r="BJ681" s="325"/>
      <c r="BK681" s="325"/>
      <c r="BL681" s="325"/>
      <c r="BM681" s="325"/>
      <c r="BN681" s="325"/>
      <c r="BO681" s="325"/>
      <c r="BP681" s="325"/>
    </row>
    <row r="682" spans="1:68" s="323" customFormat="1" x14ac:dyDescent="0.25">
      <c r="A682" s="102"/>
      <c r="B682" s="102"/>
      <c r="C682" s="102"/>
      <c r="D682" s="102"/>
      <c r="E682" s="102"/>
      <c r="F682" s="102"/>
      <c r="P682" s="324"/>
      <c r="Q682" s="324"/>
      <c r="X682" s="324"/>
      <c r="Y682" s="324"/>
      <c r="AL682" s="324"/>
      <c r="AM682" s="324"/>
      <c r="AN682" s="324"/>
      <c r="AO682" s="324"/>
      <c r="AP682" s="324"/>
      <c r="AQ682" s="324"/>
      <c r="AR682" s="324"/>
      <c r="AS682" s="324"/>
      <c r="AT682" s="324"/>
      <c r="AU682" s="324"/>
      <c r="AV682" s="324"/>
      <c r="AW682" s="324"/>
      <c r="BE682" s="325"/>
      <c r="BF682" s="325"/>
      <c r="BG682" s="325"/>
      <c r="BH682" s="325"/>
      <c r="BI682" s="325"/>
      <c r="BJ682" s="325"/>
      <c r="BK682" s="325"/>
      <c r="BL682" s="325"/>
      <c r="BM682" s="325"/>
      <c r="BN682" s="325"/>
      <c r="BO682" s="325"/>
      <c r="BP682" s="325"/>
    </row>
    <row r="683" spans="1:68" s="323" customFormat="1" x14ac:dyDescent="0.25">
      <c r="A683" s="102"/>
      <c r="B683" s="102"/>
      <c r="C683" s="102"/>
      <c r="D683" s="102"/>
      <c r="E683" s="102"/>
      <c r="F683" s="102"/>
      <c r="P683" s="324"/>
      <c r="Q683" s="324"/>
      <c r="X683" s="324"/>
      <c r="Y683" s="324"/>
      <c r="AL683" s="324"/>
      <c r="AM683" s="324"/>
      <c r="AN683" s="324"/>
      <c r="AO683" s="324"/>
      <c r="AP683" s="324"/>
      <c r="AQ683" s="324"/>
      <c r="AR683" s="324"/>
      <c r="AS683" s="324"/>
      <c r="AT683" s="324"/>
      <c r="AU683" s="324"/>
      <c r="AV683" s="324"/>
      <c r="AW683" s="324"/>
      <c r="BE683" s="325"/>
      <c r="BF683" s="325"/>
      <c r="BG683" s="325"/>
      <c r="BH683" s="325"/>
      <c r="BI683" s="325"/>
      <c r="BJ683" s="325"/>
      <c r="BK683" s="325"/>
      <c r="BL683" s="325"/>
      <c r="BM683" s="325"/>
      <c r="BN683" s="325"/>
      <c r="BO683" s="325"/>
      <c r="BP683" s="325"/>
    </row>
    <row r="684" spans="1:68" s="323" customFormat="1" x14ac:dyDescent="0.25">
      <c r="A684" s="102"/>
      <c r="B684" s="102"/>
      <c r="C684" s="102"/>
      <c r="D684" s="102"/>
      <c r="E684" s="102"/>
      <c r="F684" s="102"/>
      <c r="P684" s="324"/>
      <c r="Q684" s="324"/>
      <c r="X684" s="324"/>
      <c r="Y684" s="324"/>
      <c r="AL684" s="324"/>
      <c r="AM684" s="324"/>
      <c r="AN684" s="324"/>
      <c r="AO684" s="324"/>
      <c r="AP684" s="324"/>
      <c r="AQ684" s="324"/>
      <c r="AR684" s="324"/>
      <c r="AS684" s="324"/>
      <c r="AT684" s="324"/>
      <c r="AU684" s="324"/>
      <c r="AV684" s="324"/>
      <c r="AW684" s="324"/>
      <c r="BE684" s="325"/>
      <c r="BF684" s="325"/>
      <c r="BG684" s="325"/>
      <c r="BH684" s="325"/>
      <c r="BI684" s="325"/>
      <c r="BJ684" s="325"/>
      <c r="BK684" s="325"/>
      <c r="BL684" s="325"/>
      <c r="BM684" s="325"/>
      <c r="BN684" s="325"/>
      <c r="BO684" s="325"/>
      <c r="BP684" s="325"/>
    </row>
    <row r="685" spans="1:68" s="323" customFormat="1" x14ac:dyDescent="0.25">
      <c r="A685" s="102"/>
      <c r="B685" s="102"/>
      <c r="C685" s="102"/>
      <c r="D685" s="102"/>
      <c r="E685" s="102"/>
      <c r="F685" s="102"/>
      <c r="P685" s="324"/>
      <c r="Q685" s="324"/>
      <c r="X685" s="324"/>
      <c r="Y685" s="324"/>
      <c r="AL685" s="324"/>
      <c r="AM685" s="324"/>
      <c r="AN685" s="324"/>
      <c r="AO685" s="324"/>
      <c r="AP685" s="324"/>
      <c r="AQ685" s="324"/>
      <c r="AR685" s="324"/>
      <c r="AS685" s="324"/>
      <c r="AT685" s="324"/>
      <c r="AU685" s="324"/>
      <c r="AV685" s="324"/>
      <c r="AW685" s="324"/>
      <c r="BE685" s="325"/>
      <c r="BF685" s="325"/>
      <c r="BG685" s="325"/>
      <c r="BH685" s="325"/>
      <c r="BI685" s="325"/>
      <c r="BJ685" s="325"/>
      <c r="BK685" s="325"/>
      <c r="BL685" s="325"/>
      <c r="BM685" s="325"/>
      <c r="BN685" s="325"/>
      <c r="BO685" s="325"/>
      <c r="BP685" s="325"/>
    </row>
    <row r="686" spans="1:68" s="323" customFormat="1" x14ac:dyDescent="0.25">
      <c r="A686" s="102"/>
      <c r="B686" s="102"/>
      <c r="C686" s="102"/>
      <c r="D686" s="102"/>
      <c r="E686" s="102"/>
      <c r="F686" s="102"/>
      <c r="P686" s="324"/>
      <c r="Q686" s="324"/>
      <c r="X686" s="324"/>
      <c r="Y686" s="324"/>
      <c r="AL686" s="324"/>
      <c r="AM686" s="324"/>
      <c r="AN686" s="324"/>
      <c r="AO686" s="324"/>
      <c r="AP686" s="324"/>
      <c r="AQ686" s="324"/>
      <c r="AR686" s="324"/>
      <c r="AS686" s="324"/>
      <c r="AT686" s="324"/>
      <c r="AU686" s="324"/>
      <c r="AV686" s="324"/>
      <c r="AW686" s="324"/>
      <c r="BE686" s="325"/>
      <c r="BF686" s="325"/>
      <c r="BG686" s="325"/>
      <c r="BH686" s="325"/>
      <c r="BI686" s="325"/>
      <c r="BJ686" s="325"/>
      <c r="BK686" s="325"/>
      <c r="BL686" s="325"/>
      <c r="BM686" s="325"/>
      <c r="BN686" s="325"/>
      <c r="BO686" s="325"/>
      <c r="BP686" s="325"/>
    </row>
    <row r="687" spans="1:68" s="323" customFormat="1" x14ac:dyDescent="0.25">
      <c r="A687" s="102"/>
      <c r="B687" s="102"/>
      <c r="C687" s="102"/>
      <c r="D687" s="102"/>
      <c r="E687" s="102"/>
      <c r="F687" s="102"/>
      <c r="P687" s="324"/>
      <c r="Q687" s="324"/>
      <c r="X687" s="324"/>
      <c r="Y687" s="324"/>
      <c r="AL687" s="324"/>
      <c r="AM687" s="324"/>
      <c r="AN687" s="324"/>
      <c r="AO687" s="324"/>
      <c r="AP687" s="324"/>
      <c r="AQ687" s="324"/>
      <c r="AR687" s="324"/>
      <c r="AS687" s="324"/>
      <c r="AT687" s="324"/>
      <c r="AU687" s="324"/>
      <c r="AV687" s="324"/>
      <c r="AW687" s="324"/>
      <c r="BE687" s="325"/>
      <c r="BF687" s="325"/>
      <c r="BG687" s="325"/>
      <c r="BH687" s="325"/>
      <c r="BI687" s="325"/>
      <c r="BJ687" s="325"/>
      <c r="BK687" s="325"/>
      <c r="BL687" s="325"/>
      <c r="BM687" s="325"/>
      <c r="BN687" s="325"/>
      <c r="BO687" s="325"/>
      <c r="BP687" s="325"/>
    </row>
    <row r="688" spans="1:68" s="323" customFormat="1" x14ac:dyDescent="0.25">
      <c r="A688" s="102"/>
      <c r="B688" s="102"/>
      <c r="C688" s="102"/>
      <c r="D688" s="102"/>
      <c r="E688" s="102"/>
      <c r="F688" s="102"/>
      <c r="P688" s="324"/>
      <c r="Q688" s="324"/>
      <c r="X688" s="324"/>
      <c r="Y688" s="324"/>
      <c r="AL688" s="324"/>
      <c r="AM688" s="324"/>
      <c r="AN688" s="324"/>
      <c r="AO688" s="324"/>
      <c r="AP688" s="324"/>
      <c r="AQ688" s="324"/>
      <c r="AR688" s="324"/>
      <c r="AS688" s="324"/>
      <c r="AT688" s="324"/>
      <c r="AU688" s="324"/>
      <c r="AV688" s="324"/>
      <c r="AW688" s="324"/>
      <c r="BE688" s="325"/>
      <c r="BF688" s="325"/>
      <c r="BG688" s="325"/>
      <c r="BH688" s="325"/>
      <c r="BI688" s="325"/>
      <c r="BJ688" s="325"/>
      <c r="BK688" s="325"/>
      <c r="BL688" s="325"/>
      <c r="BM688" s="325"/>
      <c r="BN688" s="325"/>
      <c r="BO688" s="325"/>
      <c r="BP688" s="325"/>
    </row>
    <row r="689" spans="1:68" s="323" customFormat="1" x14ac:dyDescent="0.25">
      <c r="A689" s="102"/>
      <c r="B689" s="102"/>
      <c r="C689" s="102"/>
      <c r="D689" s="102"/>
      <c r="E689" s="102"/>
      <c r="F689" s="102"/>
      <c r="P689" s="324"/>
      <c r="Q689" s="324"/>
      <c r="X689" s="324"/>
      <c r="Y689" s="324"/>
      <c r="AL689" s="324"/>
      <c r="AM689" s="324"/>
      <c r="AN689" s="324"/>
      <c r="AO689" s="324"/>
      <c r="AP689" s="324"/>
      <c r="AQ689" s="324"/>
      <c r="AR689" s="324"/>
      <c r="AS689" s="324"/>
      <c r="AT689" s="324"/>
      <c r="AU689" s="324"/>
      <c r="AV689" s="324"/>
      <c r="AW689" s="324"/>
      <c r="BE689" s="325"/>
      <c r="BF689" s="325"/>
      <c r="BG689" s="325"/>
      <c r="BH689" s="325"/>
      <c r="BI689" s="325"/>
      <c r="BJ689" s="325"/>
      <c r="BK689" s="325"/>
      <c r="BL689" s="325"/>
      <c r="BM689" s="325"/>
      <c r="BN689" s="325"/>
      <c r="BO689" s="325"/>
      <c r="BP689" s="325"/>
    </row>
    <row r="690" spans="1:68" s="323" customFormat="1" x14ac:dyDescent="0.25">
      <c r="A690" s="102"/>
      <c r="B690" s="102"/>
      <c r="C690" s="102"/>
      <c r="D690" s="102"/>
      <c r="E690" s="102"/>
      <c r="F690" s="102"/>
      <c r="P690" s="324"/>
      <c r="Q690" s="324"/>
      <c r="X690" s="324"/>
      <c r="Y690" s="324"/>
      <c r="AL690" s="324"/>
      <c r="AM690" s="324"/>
      <c r="AN690" s="324"/>
      <c r="AO690" s="324"/>
      <c r="AP690" s="324"/>
      <c r="AQ690" s="324"/>
      <c r="AR690" s="324"/>
      <c r="AS690" s="324"/>
      <c r="AT690" s="324"/>
      <c r="AU690" s="324"/>
      <c r="AV690" s="324"/>
      <c r="AW690" s="324"/>
      <c r="BE690" s="325"/>
      <c r="BF690" s="325"/>
      <c r="BG690" s="325"/>
      <c r="BH690" s="325"/>
      <c r="BI690" s="325"/>
      <c r="BJ690" s="325"/>
      <c r="BK690" s="325"/>
      <c r="BL690" s="325"/>
      <c r="BM690" s="325"/>
      <c r="BN690" s="325"/>
      <c r="BO690" s="325"/>
      <c r="BP690" s="325"/>
    </row>
    <row r="691" spans="1:68" s="323" customFormat="1" x14ac:dyDescent="0.25">
      <c r="A691" s="102"/>
      <c r="B691" s="102"/>
      <c r="C691" s="102"/>
      <c r="D691" s="102"/>
      <c r="E691" s="102"/>
      <c r="F691" s="102"/>
      <c r="P691" s="324"/>
      <c r="Q691" s="324"/>
      <c r="X691" s="324"/>
      <c r="Y691" s="324"/>
      <c r="AL691" s="324"/>
      <c r="AM691" s="324"/>
      <c r="AN691" s="324"/>
      <c r="AO691" s="324"/>
      <c r="AP691" s="324"/>
      <c r="AQ691" s="324"/>
      <c r="AR691" s="324"/>
      <c r="AS691" s="324"/>
      <c r="AT691" s="324"/>
      <c r="AU691" s="324"/>
      <c r="AV691" s="324"/>
      <c r="AW691" s="324"/>
      <c r="BE691" s="325"/>
      <c r="BF691" s="325"/>
      <c r="BG691" s="325"/>
      <c r="BH691" s="325"/>
      <c r="BI691" s="325"/>
      <c r="BJ691" s="325"/>
      <c r="BK691" s="325"/>
      <c r="BL691" s="325"/>
      <c r="BM691" s="325"/>
      <c r="BN691" s="325"/>
      <c r="BO691" s="325"/>
      <c r="BP691" s="325"/>
    </row>
    <row r="692" spans="1:68" s="323" customFormat="1" x14ac:dyDescent="0.25">
      <c r="A692" s="102"/>
      <c r="B692" s="102"/>
      <c r="C692" s="102"/>
      <c r="D692" s="102"/>
      <c r="E692" s="102"/>
      <c r="F692" s="102"/>
      <c r="P692" s="324"/>
      <c r="Q692" s="324"/>
      <c r="X692" s="324"/>
      <c r="Y692" s="324"/>
      <c r="AL692" s="324"/>
      <c r="AM692" s="324"/>
      <c r="AN692" s="324"/>
      <c r="AO692" s="324"/>
      <c r="AP692" s="324"/>
      <c r="AQ692" s="324"/>
      <c r="AR692" s="324"/>
      <c r="AS692" s="324"/>
      <c r="AT692" s="324"/>
      <c r="AU692" s="324"/>
      <c r="AV692" s="324"/>
      <c r="AW692" s="324"/>
      <c r="BE692" s="325"/>
      <c r="BF692" s="325"/>
      <c r="BG692" s="325"/>
      <c r="BH692" s="325"/>
      <c r="BI692" s="325"/>
      <c r="BJ692" s="325"/>
      <c r="BK692" s="325"/>
      <c r="BL692" s="325"/>
      <c r="BM692" s="325"/>
      <c r="BN692" s="325"/>
      <c r="BO692" s="325"/>
      <c r="BP692" s="325"/>
    </row>
    <row r="693" spans="1:68" s="323" customFormat="1" x14ac:dyDescent="0.25">
      <c r="A693" s="102"/>
      <c r="B693" s="102"/>
      <c r="C693" s="102"/>
      <c r="D693" s="102"/>
      <c r="E693" s="102"/>
      <c r="F693" s="102"/>
      <c r="P693" s="324"/>
      <c r="Q693" s="324"/>
      <c r="X693" s="324"/>
      <c r="Y693" s="324"/>
      <c r="AL693" s="324"/>
      <c r="AM693" s="324"/>
      <c r="AN693" s="324"/>
      <c r="AO693" s="324"/>
      <c r="AP693" s="324"/>
      <c r="AQ693" s="324"/>
      <c r="AR693" s="324"/>
      <c r="AS693" s="324"/>
      <c r="AT693" s="324"/>
      <c r="AU693" s="324"/>
      <c r="AV693" s="324"/>
      <c r="AW693" s="324"/>
      <c r="BE693" s="325"/>
      <c r="BF693" s="325"/>
      <c r="BG693" s="325"/>
      <c r="BH693" s="325"/>
      <c r="BI693" s="325"/>
      <c r="BJ693" s="325"/>
      <c r="BK693" s="325"/>
      <c r="BL693" s="325"/>
      <c r="BM693" s="325"/>
      <c r="BN693" s="325"/>
      <c r="BO693" s="325"/>
      <c r="BP693" s="325"/>
    </row>
    <row r="694" spans="1:68" s="323" customFormat="1" x14ac:dyDescent="0.25">
      <c r="A694" s="102"/>
      <c r="B694" s="102"/>
      <c r="C694" s="102"/>
      <c r="D694" s="102"/>
      <c r="E694" s="102"/>
      <c r="F694" s="102"/>
      <c r="P694" s="324"/>
      <c r="Q694" s="324"/>
      <c r="X694" s="324"/>
      <c r="Y694" s="324"/>
      <c r="AL694" s="324"/>
      <c r="AM694" s="324"/>
      <c r="AN694" s="324"/>
      <c r="AO694" s="324"/>
      <c r="AP694" s="324"/>
      <c r="AQ694" s="324"/>
      <c r="AR694" s="324"/>
      <c r="AS694" s="324"/>
      <c r="AT694" s="324"/>
      <c r="AU694" s="324"/>
      <c r="AV694" s="324"/>
      <c r="AW694" s="324"/>
      <c r="BE694" s="325"/>
      <c r="BF694" s="325"/>
      <c r="BG694" s="325"/>
      <c r="BH694" s="325"/>
      <c r="BI694" s="325"/>
      <c r="BJ694" s="325"/>
      <c r="BK694" s="325"/>
      <c r="BL694" s="325"/>
      <c r="BM694" s="325"/>
      <c r="BN694" s="325"/>
      <c r="BO694" s="325"/>
      <c r="BP694" s="325"/>
    </row>
    <row r="695" spans="1:68" s="323" customFormat="1" x14ac:dyDescent="0.25">
      <c r="A695" s="102"/>
      <c r="B695" s="102"/>
      <c r="C695" s="102"/>
      <c r="D695" s="102"/>
      <c r="E695" s="102"/>
      <c r="F695" s="102"/>
      <c r="P695" s="324"/>
      <c r="Q695" s="324"/>
      <c r="X695" s="324"/>
      <c r="Y695" s="324"/>
      <c r="AL695" s="324"/>
      <c r="AM695" s="324"/>
      <c r="AN695" s="324"/>
      <c r="AO695" s="324"/>
      <c r="AP695" s="324"/>
      <c r="AQ695" s="324"/>
      <c r="AR695" s="324"/>
      <c r="AS695" s="324"/>
      <c r="AT695" s="324"/>
      <c r="AU695" s="324"/>
      <c r="AV695" s="324"/>
      <c r="AW695" s="324"/>
      <c r="BE695" s="325"/>
      <c r="BF695" s="325"/>
      <c r="BG695" s="325"/>
      <c r="BH695" s="325"/>
      <c r="BI695" s="325"/>
      <c r="BJ695" s="325"/>
      <c r="BK695" s="325"/>
      <c r="BL695" s="325"/>
      <c r="BM695" s="325"/>
      <c r="BN695" s="325"/>
      <c r="BO695" s="325"/>
      <c r="BP695" s="325"/>
    </row>
    <row r="696" spans="1:68" s="323" customFormat="1" x14ac:dyDescent="0.25">
      <c r="A696" s="102"/>
      <c r="B696" s="102"/>
      <c r="C696" s="102"/>
      <c r="D696" s="102"/>
      <c r="E696" s="102"/>
      <c r="F696" s="102"/>
      <c r="P696" s="324"/>
      <c r="Q696" s="324"/>
      <c r="X696" s="324"/>
      <c r="Y696" s="324"/>
      <c r="AL696" s="324"/>
      <c r="AM696" s="324"/>
      <c r="AN696" s="324"/>
      <c r="AO696" s="324"/>
      <c r="AP696" s="324"/>
      <c r="AQ696" s="324"/>
      <c r="AR696" s="324"/>
      <c r="AS696" s="324"/>
      <c r="AT696" s="324"/>
      <c r="AU696" s="324"/>
      <c r="AV696" s="324"/>
      <c r="AW696" s="324"/>
      <c r="BE696" s="325"/>
      <c r="BF696" s="325"/>
      <c r="BG696" s="325"/>
      <c r="BH696" s="325"/>
      <c r="BI696" s="325"/>
      <c r="BJ696" s="325"/>
      <c r="BK696" s="325"/>
      <c r="BL696" s="325"/>
      <c r="BM696" s="325"/>
      <c r="BN696" s="325"/>
      <c r="BO696" s="325"/>
      <c r="BP696" s="325"/>
    </row>
    <row r="697" spans="1:68" s="323" customFormat="1" x14ac:dyDescent="0.25">
      <c r="A697" s="102"/>
      <c r="B697" s="102"/>
      <c r="C697" s="102"/>
      <c r="D697" s="102"/>
      <c r="E697" s="102"/>
      <c r="F697" s="102"/>
      <c r="P697" s="324"/>
      <c r="Q697" s="324"/>
      <c r="X697" s="324"/>
      <c r="Y697" s="324"/>
      <c r="AL697" s="324"/>
      <c r="AM697" s="324"/>
      <c r="AN697" s="324"/>
      <c r="AO697" s="324"/>
      <c r="AP697" s="324"/>
      <c r="AQ697" s="324"/>
      <c r="AR697" s="324"/>
      <c r="AS697" s="324"/>
      <c r="AT697" s="324"/>
      <c r="AU697" s="324"/>
      <c r="AV697" s="324"/>
      <c r="AW697" s="324"/>
      <c r="BE697" s="325"/>
      <c r="BF697" s="325"/>
      <c r="BG697" s="325"/>
      <c r="BH697" s="325"/>
      <c r="BI697" s="325"/>
      <c r="BJ697" s="325"/>
      <c r="BK697" s="325"/>
      <c r="BL697" s="325"/>
      <c r="BM697" s="325"/>
      <c r="BN697" s="325"/>
      <c r="BO697" s="325"/>
      <c r="BP697" s="325"/>
    </row>
    <row r="698" spans="1:68" s="323" customFormat="1" x14ac:dyDescent="0.25">
      <c r="A698" s="102"/>
      <c r="B698" s="102"/>
      <c r="C698" s="102"/>
      <c r="D698" s="102"/>
      <c r="E698" s="102"/>
      <c r="F698" s="102"/>
      <c r="P698" s="324"/>
      <c r="Q698" s="324"/>
      <c r="X698" s="324"/>
      <c r="Y698" s="324"/>
      <c r="AL698" s="324"/>
      <c r="AM698" s="324"/>
      <c r="AN698" s="324"/>
      <c r="AO698" s="324"/>
      <c r="AP698" s="324"/>
      <c r="AQ698" s="324"/>
      <c r="AR698" s="324"/>
      <c r="AS698" s="324"/>
      <c r="AT698" s="324"/>
      <c r="AU698" s="324"/>
      <c r="AV698" s="324"/>
      <c r="AW698" s="324"/>
      <c r="BE698" s="325"/>
      <c r="BF698" s="325"/>
      <c r="BG698" s="325"/>
      <c r="BH698" s="325"/>
      <c r="BI698" s="325"/>
      <c r="BJ698" s="325"/>
      <c r="BK698" s="325"/>
      <c r="BL698" s="325"/>
      <c r="BM698" s="325"/>
      <c r="BN698" s="325"/>
      <c r="BO698" s="325"/>
      <c r="BP698" s="325"/>
    </row>
    <row r="699" spans="1:68" s="323" customFormat="1" x14ac:dyDescent="0.25">
      <c r="A699" s="102"/>
      <c r="B699" s="102"/>
      <c r="C699" s="102"/>
      <c r="D699" s="102"/>
      <c r="E699" s="102"/>
      <c r="F699" s="102"/>
      <c r="P699" s="324"/>
      <c r="Q699" s="324"/>
      <c r="X699" s="324"/>
      <c r="Y699" s="324"/>
      <c r="AL699" s="324"/>
      <c r="AM699" s="324"/>
      <c r="AN699" s="324"/>
      <c r="AO699" s="324"/>
      <c r="AP699" s="324"/>
      <c r="AQ699" s="324"/>
      <c r="AR699" s="324"/>
      <c r="AS699" s="324"/>
      <c r="AT699" s="324"/>
      <c r="AU699" s="324"/>
      <c r="AV699" s="324"/>
      <c r="AW699" s="324"/>
      <c r="BE699" s="325"/>
      <c r="BF699" s="325"/>
      <c r="BG699" s="325"/>
      <c r="BH699" s="325"/>
      <c r="BI699" s="325"/>
      <c r="BJ699" s="325"/>
      <c r="BK699" s="325"/>
      <c r="BL699" s="325"/>
      <c r="BM699" s="325"/>
      <c r="BN699" s="325"/>
      <c r="BO699" s="325"/>
      <c r="BP699" s="325"/>
    </row>
    <row r="700" spans="1:68" s="323" customFormat="1" x14ac:dyDescent="0.25">
      <c r="A700" s="102"/>
      <c r="B700" s="102"/>
      <c r="C700" s="102"/>
      <c r="D700" s="102"/>
      <c r="E700" s="102"/>
      <c r="F700" s="102"/>
      <c r="P700" s="324"/>
      <c r="Q700" s="324"/>
      <c r="X700" s="324"/>
      <c r="Y700" s="324"/>
      <c r="AL700" s="324"/>
      <c r="AM700" s="324"/>
      <c r="AN700" s="324"/>
      <c r="AO700" s="324"/>
      <c r="AP700" s="324"/>
      <c r="AQ700" s="324"/>
      <c r="AR700" s="324"/>
      <c r="AS700" s="324"/>
      <c r="AT700" s="324"/>
      <c r="AU700" s="324"/>
      <c r="AV700" s="324"/>
      <c r="AW700" s="324"/>
      <c r="BE700" s="325"/>
      <c r="BF700" s="325"/>
      <c r="BG700" s="325"/>
      <c r="BH700" s="325"/>
      <c r="BI700" s="325"/>
      <c r="BJ700" s="325"/>
      <c r="BK700" s="325"/>
      <c r="BL700" s="325"/>
      <c r="BM700" s="325"/>
      <c r="BN700" s="325"/>
      <c r="BO700" s="325"/>
      <c r="BP700" s="325"/>
    </row>
    <row r="701" spans="1:68" s="323" customFormat="1" x14ac:dyDescent="0.25">
      <c r="A701" s="102"/>
      <c r="B701" s="102"/>
      <c r="C701" s="102"/>
      <c r="D701" s="102"/>
      <c r="E701" s="102"/>
      <c r="F701" s="102"/>
      <c r="P701" s="324"/>
      <c r="Q701" s="324"/>
      <c r="X701" s="324"/>
      <c r="Y701" s="324"/>
      <c r="AL701" s="324"/>
      <c r="AM701" s="324"/>
      <c r="AN701" s="324"/>
      <c r="AO701" s="324"/>
      <c r="AP701" s="324"/>
      <c r="AQ701" s="324"/>
      <c r="AR701" s="324"/>
      <c r="AS701" s="324"/>
      <c r="AT701" s="324"/>
      <c r="AU701" s="324"/>
      <c r="AV701" s="324"/>
      <c r="AW701" s="324"/>
      <c r="BE701" s="325"/>
      <c r="BF701" s="325"/>
      <c r="BG701" s="325"/>
      <c r="BH701" s="325"/>
      <c r="BI701" s="325"/>
      <c r="BJ701" s="325"/>
      <c r="BK701" s="325"/>
      <c r="BL701" s="325"/>
      <c r="BM701" s="325"/>
      <c r="BN701" s="325"/>
      <c r="BO701" s="325"/>
      <c r="BP701" s="325"/>
    </row>
    <row r="702" spans="1:68" s="323" customFormat="1" x14ac:dyDescent="0.25">
      <c r="A702" s="102"/>
      <c r="B702" s="102"/>
      <c r="C702" s="102"/>
      <c r="D702" s="102"/>
      <c r="E702" s="102"/>
      <c r="F702" s="102"/>
      <c r="P702" s="324"/>
      <c r="Q702" s="324"/>
      <c r="X702" s="324"/>
      <c r="Y702" s="324"/>
      <c r="AL702" s="324"/>
      <c r="AM702" s="324"/>
      <c r="AN702" s="324"/>
      <c r="AO702" s="324"/>
      <c r="AP702" s="324"/>
      <c r="AQ702" s="324"/>
      <c r="AR702" s="324"/>
      <c r="AS702" s="324"/>
      <c r="AT702" s="324"/>
      <c r="AU702" s="324"/>
      <c r="AV702" s="324"/>
      <c r="AW702" s="324"/>
      <c r="BE702" s="325"/>
      <c r="BF702" s="325"/>
      <c r="BG702" s="325"/>
      <c r="BH702" s="325"/>
      <c r="BI702" s="325"/>
      <c r="BJ702" s="325"/>
      <c r="BK702" s="325"/>
      <c r="BL702" s="325"/>
      <c r="BM702" s="325"/>
      <c r="BN702" s="325"/>
      <c r="BO702" s="325"/>
      <c r="BP702" s="325"/>
    </row>
    <row r="703" spans="1:68" s="323" customFormat="1" x14ac:dyDescent="0.25">
      <c r="A703" s="102"/>
      <c r="B703" s="102"/>
      <c r="C703" s="102"/>
      <c r="D703" s="102"/>
      <c r="E703" s="102"/>
      <c r="F703" s="102"/>
      <c r="P703" s="324"/>
      <c r="Q703" s="324"/>
      <c r="X703" s="324"/>
      <c r="Y703" s="324"/>
      <c r="AL703" s="324"/>
      <c r="AM703" s="324"/>
      <c r="AN703" s="324"/>
      <c r="AO703" s="324"/>
      <c r="AP703" s="324"/>
      <c r="AQ703" s="324"/>
      <c r="AR703" s="324"/>
      <c r="AS703" s="324"/>
      <c r="AT703" s="324"/>
      <c r="AU703" s="324"/>
      <c r="AV703" s="324"/>
      <c r="AW703" s="324"/>
      <c r="BE703" s="325"/>
      <c r="BF703" s="325"/>
      <c r="BG703" s="325"/>
      <c r="BH703" s="325"/>
      <c r="BI703" s="325"/>
      <c r="BJ703" s="325"/>
      <c r="BK703" s="325"/>
      <c r="BL703" s="325"/>
      <c r="BM703" s="325"/>
      <c r="BN703" s="325"/>
      <c r="BO703" s="325"/>
      <c r="BP703" s="325"/>
    </row>
    <row r="704" spans="1:68" s="323" customFormat="1" x14ac:dyDescent="0.25">
      <c r="A704" s="102"/>
      <c r="B704" s="102"/>
      <c r="C704" s="102"/>
      <c r="D704" s="102"/>
      <c r="E704" s="102"/>
      <c r="F704" s="102"/>
      <c r="P704" s="324"/>
      <c r="Q704" s="324"/>
      <c r="X704" s="324"/>
      <c r="Y704" s="324"/>
      <c r="AL704" s="324"/>
      <c r="AM704" s="324"/>
      <c r="AN704" s="324"/>
      <c r="AO704" s="324"/>
      <c r="AP704" s="324"/>
      <c r="AQ704" s="324"/>
      <c r="AR704" s="324"/>
      <c r="AS704" s="324"/>
      <c r="AT704" s="324"/>
      <c r="AU704" s="324"/>
      <c r="AV704" s="324"/>
      <c r="AW704" s="324"/>
      <c r="BE704" s="325"/>
      <c r="BF704" s="325"/>
      <c r="BG704" s="325"/>
      <c r="BH704" s="325"/>
      <c r="BI704" s="325"/>
      <c r="BJ704" s="325"/>
      <c r="BK704" s="325"/>
      <c r="BL704" s="325"/>
      <c r="BM704" s="325"/>
      <c r="BN704" s="325"/>
      <c r="BO704" s="325"/>
      <c r="BP704" s="325"/>
    </row>
    <row r="705" spans="1:68" s="323" customFormat="1" x14ac:dyDescent="0.25">
      <c r="A705" s="102"/>
      <c r="B705" s="102"/>
      <c r="C705" s="102"/>
      <c r="D705" s="102"/>
      <c r="E705" s="102"/>
      <c r="F705" s="102"/>
      <c r="P705" s="324"/>
      <c r="Q705" s="324"/>
      <c r="X705" s="324"/>
      <c r="Y705" s="324"/>
      <c r="AL705" s="324"/>
      <c r="AM705" s="324"/>
      <c r="AN705" s="324"/>
      <c r="AO705" s="324"/>
      <c r="AP705" s="324"/>
      <c r="AQ705" s="324"/>
      <c r="AR705" s="324"/>
      <c r="AS705" s="324"/>
      <c r="AT705" s="324"/>
      <c r="AU705" s="324"/>
      <c r="AV705" s="324"/>
      <c r="AW705" s="324"/>
      <c r="BE705" s="325"/>
      <c r="BF705" s="325"/>
      <c r="BG705" s="325"/>
      <c r="BH705" s="325"/>
      <c r="BI705" s="325"/>
      <c r="BJ705" s="325"/>
      <c r="BK705" s="325"/>
      <c r="BL705" s="325"/>
      <c r="BM705" s="325"/>
      <c r="BN705" s="325"/>
      <c r="BO705" s="325"/>
      <c r="BP705" s="325"/>
    </row>
    <row r="706" spans="1:68" s="323" customFormat="1" x14ac:dyDescent="0.25">
      <c r="A706" s="102"/>
      <c r="B706" s="102"/>
      <c r="C706" s="102"/>
      <c r="D706" s="102"/>
      <c r="E706" s="102"/>
      <c r="F706" s="102"/>
      <c r="P706" s="324"/>
      <c r="Q706" s="324"/>
      <c r="X706" s="324"/>
      <c r="Y706" s="324"/>
      <c r="AL706" s="324"/>
      <c r="AM706" s="324"/>
      <c r="AN706" s="324"/>
      <c r="AO706" s="324"/>
      <c r="AP706" s="324"/>
      <c r="AQ706" s="324"/>
      <c r="AR706" s="324"/>
      <c r="AS706" s="324"/>
      <c r="AT706" s="324"/>
      <c r="AU706" s="324"/>
      <c r="AV706" s="324"/>
      <c r="AW706" s="324"/>
      <c r="BE706" s="325"/>
      <c r="BF706" s="325"/>
      <c r="BG706" s="325"/>
      <c r="BH706" s="325"/>
      <c r="BI706" s="325"/>
      <c r="BJ706" s="325"/>
      <c r="BK706" s="325"/>
      <c r="BL706" s="325"/>
      <c r="BM706" s="325"/>
      <c r="BN706" s="325"/>
      <c r="BO706" s="325"/>
      <c r="BP706" s="325"/>
    </row>
    <row r="707" spans="1:68" s="323" customFormat="1" x14ac:dyDescent="0.25">
      <c r="A707" s="102"/>
      <c r="B707" s="102"/>
      <c r="C707" s="102"/>
      <c r="D707" s="102"/>
      <c r="E707" s="102"/>
      <c r="F707" s="102"/>
      <c r="P707" s="324"/>
      <c r="Q707" s="324"/>
      <c r="X707" s="324"/>
      <c r="Y707" s="324"/>
      <c r="AL707" s="324"/>
      <c r="AM707" s="324"/>
      <c r="AN707" s="324"/>
      <c r="AO707" s="324"/>
      <c r="AP707" s="324"/>
      <c r="AQ707" s="324"/>
      <c r="AR707" s="324"/>
      <c r="AS707" s="324"/>
      <c r="AT707" s="324"/>
      <c r="AU707" s="324"/>
      <c r="AV707" s="324"/>
      <c r="AW707" s="324"/>
      <c r="BE707" s="325"/>
      <c r="BF707" s="325"/>
      <c r="BG707" s="325"/>
      <c r="BH707" s="325"/>
      <c r="BI707" s="325"/>
      <c r="BJ707" s="325"/>
      <c r="BK707" s="325"/>
      <c r="BL707" s="325"/>
      <c r="BM707" s="325"/>
      <c r="BN707" s="325"/>
      <c r="BO707" s="325"/>
      <c r="BP707" s="325"/>
    </row>
    <row r="708" spans="1:68" s="323" customFormat="1" x14ac:dyDescent="0.25">
      <c r="A708" s="102"/>
      <c r="B708" s="102"/>
      <c r="C708" s="102"/>
      <c r="D708" s="102"/>
      <c r="E708" s="102"/>
      <c r="F708" s="102"/>
      <c r="P708" s="324"/>
      <c r="Q708" s="324"/>
      <c r="X708" s="324"/>
      <c r="Y708" s="324"/>
      <c r="AL708" s="324"/>
      <c r="AM708" s="324"/>
      <c r="AN708" s="324"/>
      <c r="AO708" s="324"/>
      <c r="AP708" s="324"/>
      <c r="AQ708" s="324"/>
      <c r="AR708" s="324"/>
      <c r="AS708" s="324"/>
      <c r="AT708" s="324"/>
      <c r="AU708" s="324"/>
      <c r="AV708" s="324"/>
      <c r="AW708" s="324"/>
      <c r="BE708" s="325"/>
      <c r="BF708" s="325"/>
      <c r="BG708" s="325"/>
      <c r="BH708" s="325"/>
      <c r="BI708" s="325"/>
      <c r="BJ708" s="325"/>
      <c r="BK708" s="325"/>
      <c r="BL708" s="325"/>
      <c r="BM708" s="325"/>
      <c r="BN708" s="325"/>
      <c r="BO708" s="325"/>
      <c r="BP708" s="325"/>
    </row>
    <row r="709" spans="1:68" s="323" customFormat="1" x14ac:dyDescent="0.25">
      <c r="A709" s="102"/>
      <c r="B709" s="102"/>
      <c r="C709" s="102"/>
      <c r="D709" s="102"/>
      <c r="E709" s="102"/>
      <c r="F709" s="102"/>
      <c r="P709" s="324"/>
      <c r="Q709" s="324"/>
      <c r="X709" s="324"/>
      <c r="Y709" s="324"/>
      <c r="AL709" s="324"/>
      <c r="AM709" s="324"/>
      <c r="AN709" s="324"/>
      <c r="AO709" s="324"/>
      <c r="AP709" s="324"/>
      <c r="AQ709" s="324"/>
      <c r="AR709" s="324"/>
      <c r="AS709" s="324"/>
      <c r="AT709" s="324"/>
      <c r="AU709" s="324"/>
      <c r="AV709" s="324"/>
      <c r="AW709" s="324"/>
      <c r="BE709" s="325"/>
      <c r="BF709" s="325"/>
      <c r="BG709" s="325"/>
      <c r="BH709" s="325"/>
      <c r="BI709" s="325"/>
      <c r="BJ709" s="325"/>
      <c r="BK709" s="325"/>
      <c r="BL709" s="325"/>
      <c r="BM709" s="325"/>
      <c r="BN709" s="325"/>
      <c r="BO709" s="325"/>
      <c r="BP709" s="325"/>
    </row>
    <row r="710" spans="1:68" s="323" customFormat="1" x14ac:dyDescent="0.25">
      <c r="A710" s="102"/>
      <c r="B710" s="102"/>
      <c r="C710" s="102"/>
      <c r="D710" s="102"/>
      <c r="E710" s="102"/>
      <c r="F710" s="102"/>
      <c r="P710" s="324"/>
      <c r="Q710" s="324"/>
      <c r="X710" s="324"/>
      <c r="Y710" s="324"/>
      <c r="AL710" s="324"/>
      <c r="AM710" s="324"/>
      <c r="AN710" s="324"/>
      <c r="AO710" s="324"/>
      <c r="AP710" s="324"/>
      <c r="AQ710" s="324"/>
      <c r="AR710" s="324"/>
      <c r="AS710" s="324"/>
      <c r="AT710" s="324"/>
      <c r="AU710" s="324"/>
      <c r="AV710" s="324"/>
      <c r="AW710" s="324"/>
      <c r="BE710" s="325"/>
      <c r="BF710" s="325"/>
      <c r="BG710" s="325"/>
      <c r="BH710" s="325"/>
      <c r="BI710" s="325"/>
      <c r="BJ710" s="325"/>
      <c r="BK710" s="325"/>
      <c r="BL710" s="325"/>
      <c r="BM710" s="325"/>
      <c r="BN710" s="325"/>
      <c r="BO710" s="325"/>
      <c r="BP710" s="325"/>
    </row>
    <row r="711" spans="1:68" s="323" customFormat="1" x14ac:dyDescent="0.25">
      <c r="A711" s="102"/>
      <c r="B711" s="102"/>
      <c r="C711" s="102"/>
      <c r="D711" s="102"/>
      <c r="E711" s="102"/>
      <c r="F711" s="102"/>
      <c r="P711" s="324"/>
      <c r="Q711" s="324"/>
      <c r="X711" s="324"/>
      <c r="Y711" s="324"/>
      <c r="AL711" s="324"/>
      <c r="AM711" s="324"/>
      <c r="AN711" s="324"/>
      <c r="AO711" s="324"/>
      <c r="AP711" s="324"/>
      <c r="AQ711" s="324"/>
      <c r="AR711" s="324"/>
      <c r="AS711" s="324"/>
      <c r="AT711" s="324"/>
      <c r="AU711" s="324"/>
      <c r="AV711" s="324"/>
      <c r="AW711" s="324"/>
      <c r="BE711" s="325"/>
      <c r="BF711" s="325"/>
      <c r="BG711" s="325"/>
      <c r="BH711" s="325"/>
      <c r="BI711" s="325"/>
      <c r="BJ711" s="325"/>
      <c r="BK711" s="325"/>
      <c r="BL711" s="325"/>
      <c r="BM711" s="325"/>
      <c r="BN711" s="325"/>
      <c r="BO711" s="325"/>
      <c r="BP711" s="325"/>
    </row>
    <row r="712" spans="1:68" s="323" customFormat="1" x14ac:dyDescent="0.25">
      <c r="A712" s="102"/>
      <c r="B712" s="102"/>
      <c r="C712" s="102"/>
      <c r="D712" s="102"/>
      <c r="E712" s="102"/>
      <c r="F712" s="102"/>
      <c r="P712" s="324"/>
      <c r="Q712" s="324"/>
      <c r="X712" s="324"/>
      <c r="Y712" s="324"/>
      <c r="AL712" s="324"/>
      <c r="AM712" s="324"/>
      <c r="AN712" s="324"/>
      <c r="AO712" s="324"/>
      <c r="AP712" s="324"/>
      <c r="AQ712" s="324"/>
      <c r="AR712" s="324"/>
      <c r="AS712" s="324"/>
      <c r="AT712" s="324"/>
      <c r="AU712" s="324"/>
      <c r="AV712" s="324"/>
      <c r="AW712" s="324"/>
      <c r="BE712" s="325"/>
      <c r="BF712" s="325"/>
      <c r="BG712" s="325"/>
      <c r="BH712" s="325"/>
      <c r="BI712" s="325"/>
      <c r="BJ712" s="325"/>
      <c r="BK712" s="325"/>
      <c r="BL712" s="325"/>
      <c r="BM712" s="325"/>
      <c r="BN712" s="325"/>
      <c r="BO712" s="325"/>
      <c r="BP712" s="325"/>
    </row>
    <row r="713" spans="1:68" s="323" customFormat="1" x14ac:dyDescent="0.25">
      <c r="A713" s="102"/>
      <c r="B713" s="102"/>
      <c r="C713" s="102"/>
      <c r="D713" s="102"/>
      <c r="E713" s="102"/>
      <c r="F713" s="102"/>
      <c r="P713" s="324"/>
      <c r="Q713" s="324"/>
      <c r="X713" s="324"/>
      <c r="Y713" s="324"/>
      <c r="AL713" s="324"/>
      <c r="AM713" s="324"/>
      <c r="AN713" s="324"/>
      <c r="AO713" s="324"/>
      <c r="AP713" s="324"/>
      <c r="AQ713" s="324"/>
      <c r="AR713" s="324"/>
      <c r="AS713" s="324"/>
      <c r="AT713" s="324"/>
      <c r="AU713" s="324"/>
      <c r="AV713" s="324"/>
      <c r="AW713" s="324"/>
      <c r="BE713" s="325"/>
      <c r="BF713" s="325"/>
      <c r="BG713" s="325"/>
      <c r="BH713" s="325"/>
      <c r="BI713" s="325"/>
      <c r="BJ713" s="325"/>
      <c r="BK713" s="325"/>
      <c r="BL713" s="325"/>
      <c r="BM713" s="325"/>
      <c r="BN713" s="325"/>
      <c r="BO713" s="325"/>
      <c r="BP713" s="325"/>
    </row>
    <row r="714" spans="1:68" s="323" customFormat="1" x14ac:dyDescent="0.25">
      <c r="A714" s="102"/>
      <c r="B714" s="102"/>
      <c r="C714" s="102"/>
      <c r="D714" s="102"/>
      <c r="E714" s="102"/>
      <c r="F714" s="102"/>
      <c r="P714" s="324"/>
      <c r="Q714" s="324"/>
      <c r="X714" s="324"/>
      <c r="Y714" s="324"/>
      <c r="AL714" s="324"/>
      <c r="AM714" s="324"/>
      <c r="AN714" s="324"/>
      <c r="AO714" s="324"/>
      <c r="AP714" s="324"/>
      <c r="AQ714" s="324"/>
      <c r="AR714" s="324"/>
      <c r="AS714" s="324"/>
      <c r="AT714" s="324"/>
      <c r="AU714" s="324"/>
      <c r="AV714" s="324"/>
      <c r="AW714" s="324"/>
      <c r="BE714" s="325"/>
      <c r="BF714" s="325"/>
      <c r="BG714" s="325"/>
      <c r="BH714" s="325"/>
      <c r="BI714" s="325"/>
      <c r="BJ714" s="325"/>
      <c r="BK714" s="325"/>
      <c r="BL714" s="325"/>
      <c r="BM714" s="325"/>
      <c r="BN714" s="325"/>
      <c r="BO714" s="325"/>
      <c r="BP714" s="325"/>
    </row>
    <row r="715" spans="1:68" s="323" customFormat="1" x14ac:dyDescent="0.25">
      <c r="A715" s="102"/>
      <c r="B715" s="102"/>
      <c r="C715" s="102"/>
      <c r="D715" s="102"/>
      <c r="E715" s="102"/>
      <c r="F715" s="102"/>
      <c r="P715" s="324"/>
      <c r="Q715" s="324"/>
      <c r="X715" s="324"/>
      <c r="Y715" s="324"/>
      <c r="AL715" s="324"/>
      <c r="AM715" s="324"/>
      <c r="AN715" s="324"/>
      <c r="AO715" s="324"/>
      <c r="AP715" s="324"/>
      <c r="AQ715" s="324"/>
      <c r="AR715" s="324"/>
      <c r="AS715" s="324"/>
      <c r="AT715" s="324"/>
      <c r="AU715" s="324"/>
      <c r="AV715" s="324"/>
      <c r="AW715" s="324"/>
      <c r="BE715" s="325"/>
      <c r="BF715" s="325"/>
      <c r="BG715" s="325"/>
      <c r="BH715" s="325"/>
      <c r="BI715" s="325"/>
      <c r="BJ715" s="325"/>
      <c r="BK715" s="325"/>
      <c r="BL715" s="325"/>
      <c r="BM715" s="325"/>
      <c r="BN715" s="325"/>
      <c r="BO715" s="325"/>
      <c r="BP715" s="325"/>
    </row>
    <row r="716" spans="1:68" s="323" customFormat="1" x14ac:dyDescent="0.25">
      <c r="A716" s="102"/>
      <c r="B716" s="102"/>
      <c r="C716" s="102"/>
      <c r="D716" s="102"/>
      <c r="E716" s="102"/>
      <c r="F716" s="102"/>
      <c r="P716" s="324"/>
      <c r="Q716" s="324"/>
      <c r="X716" s="324"/>
      <c r="Y716" s="324"/>
      <c r="AL716" s="324"/>
      <c r="AM716" s="324"/>
      <c r="AN716" s="324"/>
      <c r="AO716" s="324"/>
      <c r="AP716" s="324"/>
      <c r="AQ716" s="324"/>
      <c r="AR716" s="324"/>
      <c r="AS716" s="324"/>
      <c r="AT716" s="324"/>
      <c r="AU716" s="324"/>
      <c r="AV716" s="324"/>
      <c r="AW716" s="324"/>
      <c r="BE716" s="325"/>
      <c r="BF716" s="325"/>
      <c r="BG716" s="325"/>
      <c r="BH716" s="325"/>
      <c r="BI716" s="325"/>
      <c r="BJ716" s="325"/>
      <c r="BK716" s="325"/>
      <c r="BL716" s="325"/>
      <c r="BM716" s="325"/>
      <c r="BN716" s="325"/>
      <c r="BO716" s="325"/>
      <c r="BP716" s="325"/>
    </row>
    <row r="717" spans="1:68" s="323" customFormat="1" x14ac:dyDescent="0.25">
      <c r="A717" s="102"/>
      <c r="B717" s="102"/>
      <c r="C717" s="102"/>
      <c r="D717" s="102"/>
      <c r="E717" s="102"/>
      <c r="F717" s="102"/>
      <c r="P717" s="324"/>
      <c r="Q717" s="324"/>
      <c r="X717" s="324"/>
      <c r="Y717" s="324"/>
      <c r="AL717" s="324"/>
      <c r="AM717" s="324"/>
      <c r="AN717" s="324"/>
      <c r="AO717" s="324"/>
      <c r="AP717" s="324"/>
      <c r="AQ717" s="324"/>
      <c r="AR717" s="324"/>
      <c r="AS717" s="324"/>
      <c r="AT717" s="324"/>
      <c r="AU717" s="324"/>
      <c r="AV717" s="324"/>
      <c r="AW717" s="324"/>
      <c r="BE717" s="325"/>
      <c r="BF717" s="325"/>
      <c r="BG717" s="325"/>
      <c r="BH717" s="325"/>
      <c r="BI717" s="325"/>
      <c r="BJ717" s="325"/>
      <c r="BK717" s="325"/>
      <c r="BL717" s="325"/>
      <c r="BM717" s="325"/>
      <c r="BN717" s="325"/>
      <c r="BO717" s="325"/>
      <c r="BP717" s="325"/>
    </row>
    <row r="718" spans="1:68" s="323" customFormat="1" x14ac:dyDescent="0.25">
      <c r="A718" s="102"/>
      <c r="B718" s="102"/>
      <c r="C718" s="102"/>
      <c r="D718" s="102"/>
      <c r="E718" s="102"/>
      <c r="F718" s="102"/>
      <c r="P718" s="324"/>
      <c r="Q718" s="324"/>
      <c r="X718" s="324"/>
      <c r="Y718" s="324"/>
      <c r="AL718" s="324"/>
      <c r="AM718" s="324"/>
      <c r="AN718" s="324"/>
      <c r="AO718" s="324"/>
      <c r="AP718" s="324"/>
      <c r="AQ718" s="324"/>
      <c r="AR718" s="324"/>
      <c r="AS718" s="324"/>
      <c r="AT718" s="324"/>
      <c r="AU718" s="324"/>
      <c r="AV718" s="324"/>
      <c r="AW718" s="324"/>
      <c r="BE718" s="325"/>
      <c r="BF718" s="325"/>
      <c r="BG718" s="325"/>
      <c r="BH718" s="325"/>
      <c r="BI718" s="325"/>
      <c r="BJ718" s="325"/>
      <c r="BK718" s="325"/>
      <c r="BL718" s="325"/>
      <c r="BM718" s="325"/>
      <c r="BN718" s="325"/>
      <c r="BO718" s="325"/>
      <c r="BP718" s="325"/>
    </row>
    <row r="719" spans="1:68" s="323" customFormat="1" x14ac:dyDescent="0.25">
      <c r="A719" s="102"/>
      <c r="B719" s="102"/>
      <c r="C719" s="102"/>
      <c r="D719" s="102"/>
      <c r="E719" s="102"/>
      <c r="F719" s="102"/>
      <c r="P719" s="324"/>
      <c r="Q719" s="324"/>
      <c r="X719" s="324"/>
      <c r="Y719" s="324"/>
      <c r="AL719" s="324"/>
      <c r="AM719" s="324"/>
      <c r="AN719" s="324"/>
      <c r="AO719" s="324"/>
      <c r="AP719" s="324"/>
      <c r="AQ719" s="324"/>
      <c r="AR719" s="324"/>
      <c r="AS719" s="324"/>
      <c r="AT719" s="324"/>
      <c r="AU719" s="324"/>
      <c r="AV719" s="324"/>
      <c r="AW719" s="324"/>
      <c r="BE719" s="325"/>
      <c r="BF719" s="325"/>
      <c r="BG719" s="325"/>
      <c r="BH719" s="325"/>
      <c r="BI719" s="325"/>
      <c r="BJ719" s="325"/>
      <c r="BK719" s="325"/>
      <c r="BL719" s="325"/>
      <c r="BM719" s="325"/>
      <c r="BN719" s="325"/>
      <c r="BO719" s="325"/>
      <c r="BP719" s="325"/>
    </row>
    <row r="720" spans="1:68" s="323" customFormat="1" x14ac:dyDescent="0.25">
      <c r="A720" s="102"/>
      <c r="B720" s="102"/>
      <c r="C720" s="102"/>
      <c r="D720" s="102"/>
      <c r="E720" s="102"/>
      <c r="F720" s="102"/>
      <c r="P720" s="324"/>
      <c r="Q720" s="324"/>
      <c r="X720" s="324"/>
      <c r="Y720" s="324"/>
      <c r="AL720" s="324"/>
      <c r="AM720" s="324"/>
      <c r="AN720" s="324"/>
      <c r="AO720" s="324"/>
      <c r="AP720" s="324"/>
      <c r="AQ720" s="324"/>
      <c r="AR720" s="324"/>
      <c r="AS720" s="324"/>
      <c r="AT720" s="324"/>
      <c r="AU720" s="324"/>
      <c r="AV720" s="324"/>
      <c r="AW720" s="324"/>
      <c r="BE720" s="325"/>
      <c r="BF720" s="325"/>
      <c r="BG720" s="325"/>
      <c r="BH720" s="325"/>
      <c r="BI720" s="325"/>
      <c r="BJ720" s="325"/>
      <c r="BK720" s="325"/>
      <c r="BL720" s="325"/>
      <c r="BM720" s="325"/>
      <c r="BN720" s="325"/>
      <c r="BO720" s="325"/>
      <c r="BP720" s="325"/>
    </row>
    <row r="721" spans="1:68" s="323" customFormat="1" x14ac:dyDescent="0.25">
      <c r="A721" s="102"/>
      <c r="B721" s="102"/>
      <c r="C721" s="102"/>
      <c r="D721" s="102"/>
      <c r="E721" s="102"/>
      <c r="F721" s="102"/>
      <c r="P721" s="324"/>
      <c r="Q721" s="324"/>
      <c r="X721" s="324"/>
      <c r="Y721" s="324"/>
      <c r="AL721" s="324"/>
      <c r="AM721" s="324"/>
      <c r="AN721" s="324"/>
      <c r="AO721" s="324"/>
      <c r="AP721" s="324"/>
      <c r="AQ721" s="324"/>
      <c r="AR721" s="324"/>
      <c r="AS721" s="324"/>
      <c r="AT721" s="324"/>
      <c r="AU721" s="324"/>
      <c r="AV721" s="324"/>
      <c r="AW721" s="324"/>
      <c r="BE721" s="325"/>
      <c r="BF721" s="325"/>
      <c r="BG721" s="325"/>
      <c r="BH721" s="325"/>
      <c r="BI721" s="325"/>
      <c r="BJ721" s="325"/>
      <c r="BK721" s="325"/>
      <c r="BL721" s="325"/>
      <c r="BM721" s="325"/>
      <c r="BN721" s="325"/>
      <c r="BO721" s="325"/>
      <c r="BP721" s="325"/>
    </row>
    <row r="722" spans="1:68" s="323" customFormat="1" x14ac:dyDescent="0.25">
      <c r="A722" s="102"/>
      <c r="B722" s="102"/>
      <c r="C722" s="102"/>
      <c r="D722" s="102"/>
      <c r="E722" s="102"/>
      <c r="F722" s="102"/>
      <c r="P722" s="324"/>
      <c r="Q722" s="324"/>
      <c r="X722" s="324"/>
      <c r="Y722" s="324"/>
      <c r="AL722" s="324"/>
      <c r="AM722" s="324"/>
      <c r="AN722" s="324"/>
      <c r="AO722" s="324"/>
      <c r="AP722" s="324"/>
      <c r="AQ722" s="324"/>
      <c r="AR722" s="324"/>
      <c r="AS722" s="324"/>
      <c r="AT722" s="324"/>
      <c r="AU722" s="324"/>
      <c r="AV722" s="324"/>
      <c r="AW722" s="324"/>
      <c r="BE722" s="325"/>
      <c r="BF722" s="325"/>
      <c r="BG722" s="325"/>
      <c r="BH722" s="325"/>
      <c r="BI722" s="325"/>
      <c r="BJ722" s="325"/>
      <c r="BK722" s="325"/>
      <c r="BL722" s="325"/>
      <c r="BM722" s="325"/>
      <c r="BN722" s="325"/>
      <c r="BO722" s="325"/>
      <c r="BP722" s="325"/>
    </row>
    <row r="723" spans="1:68" s="323" customFormat="1" x14ac:dyDescent="0.25">
      <c r="A723" s="102"/>
      <c r="B723" s="102"/>
      <c r="C723" s="102"/>
      <c r="D723" s="102"/>
      <c r="E723" s="102"/>
      <c r="F723" s="102"/>
      <c r="P723" s="324"/>
      <c r="Q723" s="324"/>
      <c r="X723" s="324"/>
      <c r="Y723" s="324"/>
      <c r="AL723" s="324"/>
      <c r="AM723" s="324"/>
      <c r="AN723" s="324"/>
      <c r="AO723" s="324"/>
      <c r="AP723" s="324"/>
      <c r="AQ723" s="324"/>
      <c r="AR723" s="324"/>
      <c r="AS723" s="324"/>
      <c r="AT723" s="324"/>
      <c r="AU723" s="324"/>
      <c r="AV723" s="324"/>
      <c r="AW723" s="324"/>
      <c r="BE723" s="325"/>
      <c r="BF723" s="325"/>
      <c r="BG723" s="325"/>
      <c r="BH723" s="325"/>
      <c r="BI723" s="325"/>
      <c r="BJ723" s="325"/>
      <c r="BK723" s="325"/>
      <c r="BL723" s="325"/>
      <c r="BM723" s="325"/>
      <c r="BN723" s="325"/>
      <c r="BO723" s="325"/>
      <c r="BP723" s="325"/>
    </row>
    <row r="724" spans="1:68" s="323" customFormat="1" x14ac:dyDescent="0.25">
      <c r="A724" s="102"/>
      <c r="B724" s="102"/>
      <c r="C724" s="102"/>
      <c r="D724" s="102"/>
      <c r="E724" s="102"/>
      <c r="F724" s="102"/>
      <c r="P724" s="324"/>
      <c r="Q724" s="324"/>
      <c r="X724" s="324"/>
      <c r="Y724" s="324"/>
      <c r="AL724" s="324"/>
      <c r="AM724" s="324"/>
      <c r="AN724" s="324"/>
      <c r="AO724" s="324"/>
      <c r="AP724" s="324"/>
      <c r="AQ724" s="324"/>
      <c r="AR724" s="324"/>
      <c r="AS724" s="324"/>
      <c r="AT724" s="324"/>
      <c r="AU724" s="324"/>
      <c r="AV724" s="324"/>
      <c r="AW724" s="324"/>
      <c r="BE724" s="325"/>
      <c r="BF724" s="325"/>
      <c r="BG724" s="325"/>
      <c r="BH724" s="325"/>
      <c r="BI724" s="325"/>
      <c r="BJ724" s="325"/>
      <c r="BK724" s="325"/>
      <c r="BL724" s="325"/>
      <c r="BM724" s="325"/>
      <c r="BN724" s="325"/>
      <c r="BO724" s="325"/>
      <c r="BP724" s="325"/>
    </row>
    <row r="725" spans="1:68" s="323" customFormat="1" x14ac:dyDescent="0.25">
      <c r="A725" s="102"/>
      <c r="B725" s="102"/>
      <c r="C725" s="102"/>
      <c r="D725" s="102"/>
      <c r="E725" s="102"/>
      <c r="F725" s="102"/>
      <c r="P725" s="324"/>
      <c r="Q725" s="324"/>
      <c r="X725" s="324"/>
      <c r="Y725" s="324"/>
      <c r="AL725" s="324"/>
      <c r="AM725" s="324"/>
      <c r="AN725" s="324"/>
      <c r="AO725" s="324"/>
      <c r="AP725" s="324"/>
      <c r="AQ725" s="324"/>
      <c r="AR725" s="324"/>
      <c r="AS725" s="324"/>
      <c r="AT725" s="324"/>
      <c r="AU725" s="324"/>
      <c r="AV725" s="324"/>
      <c r="AW725" s="324"/>
      <c r="BE725" s="325"/>
      <c r="BF725" s="325"/>
      <c r="BG725" s="325"/>
      <c r="BH725" s="325"/>
      <c r="BI725" s="325"/>
      <c r="BJ725" s="325"/>
      <c r="BK725" s="325"/>
      <c r="BL725" s="325"/>
      <c r="BM725" s="325"/>
      <c r="BN725" s="325"/>
      <c r="BO725" s="325"/>
      <c r="BP725" s="325"/>
    </row>
    <row r="726" spans="1:68" s="323" customFormat="1" x14ac:dyDescent="0.25">
      <c r="A726" s="102"/>
      <c r="B726" s="102"/>
      <c r="C726" s="102"/>
      <c r="D726" s="102"/>
      <c r="E726" s="102"/>
      <c r="F726" s="102"/>
      <c r="P726" s="324"/>
      <c r="Q726" s="324"/>
      <c r="X726" s="324"/>
      <c r="Y726" s="324"/>
      <c r="AL726" s="324"/>
      <c r="AM726" s="324"/>
      <c r="AN726" s="324"/>
      <c r="AO726" s="324"/>
      <c r="AP726" s="324"/>
      <c r="AQ726" s="324"/>
      <c r="AR726" s="324"/>
      <c r="AS726" s="324"/>
      <c r="AT726" s="324"/>
      <c r="AU726" s="324"/>
      <c r="AV726" s="324"/>
      <c r="AW726" s="324"/>
      <c r="BE726" s="325"/>
      <c r="BF726" s="325"/>
      <c r="BG726" s="325"/>
      <c r="BH726" s="325"/>
      <c r="BI726" s="325"/>
      <c r="BJ726" s="325"/>
      <c r="BK726" s="325"/>
      <c r="BL726" s="325"/>
      <c r="BM726" s="325"/>
      <c r="BN726" s="325"/>
      <c r="BO726" s="325"/>
      <c r="BP726" s="325"/>
    </row>
    <row r="727" spans="1:68" s="323" customFormat="1" x14ac:dyDescent="0.25">
      <c r="A727" s="102"/>
      <c r="B727" s="102"/>
      <c r="C727" s="102"/>
      <c r="D727" s="102"/>
      <c r="E727" s="102"/>
      <c r="F727" s="102"/>
      <c r="P727" s="324"/>
      <c r="Q727" s="324"/>
      <c r="X727" s="324"/>
      <c r="Y727" s="324"/>
      <c r="AL727" s="324"/>
      <c r="AM727" s="324"/>
      <c r="AN727" s="324"/>
      <c r="AO727" s="324"/>
      <c r="AP727" s="324"/>
      <c r="AQ727" s="324"/>
      <c r="AR727" s="324"/>
      <c r="AS727" s="324"/>
      <c r="AT727" s="324"/>
      <c r="AU727" s="324"/>
      <c r="AV727" s="324"/>
      <c r="AW727" s="324"/>
      <c r="BE727" s="325"/>
      <c r="BF727" s="325"/>
      <c r="BG727" s="325"/>
      <c r="BH727" s="325"/>
      <c r="BI727" s="325"/>
      <c r="BJ727" s="325"/>
      <c r="BK727" s="325"/>
      <c r="BL727" s="325"/>
      <c r="BM727" s="325"/>
      <c r="BN727" s="325"/>
      <c r="BO727" s="325"/>
      <c r="BP727" s="325"/>
    </row>
    <row r="728" spans="1:68" s="323" customFormat="1" x14ac:dyDescent="0.25">
      <c r="A728" s="102"/>
      <c r="B728" s="102"/>
      <c r="C728" s="102"/>
      <c r="D728" s="102"/>
      <c r="E728" s="102"/>
      <c r="F728" s="102"/>
      <c r="P728" s="324"/>
      <c r="Q728" s="324"/>
      <c r="X728" s="324"/>
      <c r="Y728" s="324"/>
      <c r="AL728" s="324"/>
      <c r="AM728" s="324"/>
      <c r="AN728" s="324"/>
      <c r="AO728" s="324"/>
      <c r="AP728" s="324"/>
      <c r="AQ728" s="324"/>
      <c r="AR728" s="324"/>
      <c r="AS728" s="324"/>
      <c r="AT728" s="324"/>
      <c r="AU728" s="324"/>
      <c r="AV728" s="324"/>
      <c r="AW728" s="324"/>
      <c r="BE728" s="325"/>
      <c r="BF728" s="325"/>
      <c r="BG728" s="325"/>
      <c r="BH728" s="325"/>
      <c r="BI728" s="325"/>
      <c r="BJ728" s="325"/>
      <c r="BK728" s="325"/>
      <c r="BL728" s="325"/>
      <c r="BM728" s="325"/>
      <c r="BN728" s="325"/>
      <c r="BO728" s="325"/>
      <c r="BP728" s="325"/>
    </row>
    <row r="729" spans="1:68" s="323" customFormat="1" x14ac:dyDescent="0.25">
      <c r="A729" s="102"/>
      <c r="B729" s="102"/>
      <c r="C729" s="102"/>
      <c r="D729" s="102"/>
      <c r="E729" s="102"/>
      <c r="F729" s="102"/>
      <c r="P729" s="324"/>
      <c r="Q729" s="324"/>
      <c r="X729" s="324"/>
      <c r="Y729" s="324"/>
      <c r="AL729" s="324"/>
      <c r="AM729" s="324"/>
      <c r="AN729" s="324"/>
      <c r="AO729" s="324"/>
      <c r="AP729" s="324"/>
      <c r="AQ729" s="324"/>
      <c r="AR729" s="324"/>
      <c r="AS729" s="324"/>
      <c r="AT729" s="324"/>
      <c r="AU729" s="324"/>
      <c r="AV729" s="324"/>
      <c r="AW729" s="324"/>
      <c r="BE729" s="325"/>
      <c r="BF729" s="325"/>
      <c r="BG729" s="325"/>
      <c r="BH729" s="325"/>
      <c r="BI729" s="325"/>
      <c r="BJ729" s="325"/>
      <c r="BK729" s="325"/>
      <c r="BL729" s="325"/>
      <c r="BM729" s="325"/>
      <c r="BN729" s="325"/>
      <c r="BO729" s="325"/>
      <c r="BP729" s="325"/>
    </row>
    <row r="730" spans="1:68" s="323" customFormat="1" x14ac:dyDescent="0.25">
      <c r="A730" s="102"/>
      <c r="B730" s="102"/>
      <c r="C730" s="102"/>
      <c r="D730" s="102"/>
      <c r="E730" s="102"/>
      <c r="F730" s="102"/>
      <c r="P730" s="324"/>
      <c r="Q730" s="324"/>
      <c r="X730" s="324"/>
      <c r="Y730" s="324"/>
      <c r="AL730" s="324"/>
      <c r="AM730" s="324"/>
      <c r="AN730" s="324"/>
      <c r="AO730" s="324"/>
      <c r="AP730" s="324"/>
      <c r="AQ730" s="324"/>
      <c r="AR730" s="324"/>
      <c r="AS730" s="324"/>
      <c r="AT730" s="324"/>
      <c r="AU730" s="324"/>
      <c r="AV730" s="324"/>
      <c r="AW730" s="324"/>
      <c r="BE730" s="325"/>
      <c r="BF730" s="325"/>
      <c r="BG730" s="325"/>
      <c r="BH730" s="325"/>
      <c r="BI730" s="325"/>
      <c r="BJ730" s="325"/>
      <c r="BK730" s="325"/>
      <c r="BL730" s="325"/>
      <c r="BM730" s="325"/>
      <c r="BN730" s="325"/>
      <c r="BO730" s="325"/>
      <c r="BP730" s="325"/>
    </row>
    <row r="731" spans="1:68" s="323" customFormat="1" x14ac:dyDescent="0.25">
      <c r="A731" s="102"/>
      <c r="B731" s="102"/>
      <c r="C731" s="102"/>
      <c r="D731" s="102"/>
      <c r="E731" s="102"/>
      <c r="F731" s="102"/>
      <c r="P731" s="324"/>
      <c r="Q731" s="324"/>
      <c r="X731" s="324"/>
      <c r="Y731" s="324"/>
      <c r="AL731" s="324"/>
      <c r="AM731" s="324"/>
      <c r="AN731" s="324"/>
      <c r="AO731" s="324"/>
      <c r="AP731" s="324"/>
      <c r="AQ731" s="324"/>
      <c r="AR731" s="324"/>
      <c r="AS731" s="324"/>
      <c r="AT731" s="324"/>
      <c r="AU731" s="324"/>
      <c r="AV731" s="324"/>
      <c r="AW731" s="324"/>
      <c r="BE731" s="325"/>
      <c r="BF731" s="325"/>
      <c r="BG731" s="325"/>
      <c r="BH731" s="325"/>
      <c r="BI731" s="325"/>
      <c r="BJ731" s="325"/>
      <c r="BK731" s="325"/>
      <c r="BL731" s="325"/>
      <c r="BM731" s="325"/>
      <c r="BN731" s="325"/>
      <c r="BO731" s="325"/>
      <c r="BP731" s="325"/>
    </row>
    <row r="732" spans="1:68" s="323" customFormat="1" x14ac:dyDescent="0.25">
      <c r="A732" s="102"/>
      <c r="B732" s="102"/>
      <c r="C732" s="102"/>
      <c r="D732" s="102"/>
      <c r="E732" s="102"/>
      <c r="F732" s="102"/>
      <c r="P732" s="324"/>
      <c r="Q732" s="324"/>
      <c r="X732" s="324"/>
      <c r="Y732" s="324"/>
      <c r="AL732" s="324"/>
      <c r="AM732" s="324"/>
      <c r="AN732" s="324"/>
      <c r="AO732" s="324"/>
      <c r="AP732" s="324"/>
      <c r="AQ732" s="324"/>
      <c r="AR732" s="324"/>
      <c r="AS732" s="324"/>
      <c r="AT732" s="324"/>
      <c r="AU732" s="324"/>
      <c r="AV732" s="324"/>
      <c r="AW732" s="324"/>
      <c r="BE732" s="325"/>
      <c r="BF732" s="325"/>
      <c r="BG732" s="325"/>
      <c r="BH732" s="325"/>
      <c r="BI732" s="325"/>
      <c r="BJ732" s="325"/>
      <c r="BK732" s="325"/>
      <c r="BL732" s="325"/>
      <c r="BM732" s="325"/>
      <c r="BN732" s="325"/>
      <c r="BO732" s="325"/>
      <c r="BP732" s="325"/>
    </row>
    <row r="733" spans="1:68" s="323" customFormat="1" x14ac:dyDescent="0.25">
      <c r="A733" s="102"/>
      <c r="B733" s="102"/>
      <c r="C733" s="102"/>
      <c r="D733" s="102"/>
      <c r="E733" s="102"/>
      <c r="F733" s="102"/>
      <c r="P733" s="324"/>
      <c r="Q733" s="324"/>
      <c r="X733" s="324"/>
      <c r="Y733" s="324"/>
      <c r="AL733" s="324"/>
      <c r="AM733" s="324"/>
      <c r="AN733" s="324"/>
      <c r="AO733" s="324"/>
      <c r="AP733" s="324"/>
      <c r="AQ733" s="324"/>
      <c r="AR733" s="324"/>
      <c r="AS733" s="324"/>
      <c r="AT733" s="324"/>
      <c r="AU733" s="324"/>
      <c r="AV733" s="324"/>
      <c r="AW733" s="324"/>
      <c r="BE733" s="325"/>
      <c r="BF733" s="325"/>
      <c r="BG733" s="325"/>
      <c r="BH733" s="325"/>
      <c r="BI733" s="325"/>
      <c r="BJ733" s="325"/>
      <c r="BK733" s="325"/>
      <c r="BL733" s="325"/>
      <c r="BM733" s="325"/>
      <c r="BN733" s="325"/>
      <c r="BO733" s="325"/>
      <c r="BP733" s="325"/>
    </row>
    <row r="734" spans="1:68" s="323" customFormat="1" x14ac:dyDescent="0.25">
      <c r="A734" s="102"/>
      <c r="B734" s="102"/>
      <c r="C734" s="102"/>
      <c r="D734" s="102"/>
      <c r="E734" s="102"/>
      <c r="F734" s="102"/>
      <c r="P734" s="324"/>
      <c r="Q734" s="324"/>
      <c r="X734" s="324"/>
      <c r="Y734" s="324"/>
      <c r="AL734" s="324"/>
      <c r="AM734" s="324"/>
      <c r="AN734" s="324"/>
      <c r="AO734" s="324"/>
      <c r="AP734" s="324"/>
      <c r="AQ734" s="324"/>
      <c r="AR734" s="324"/>
      <c r="AS734" s="324"/>
      <c r="AT734" s="324"/>
      <c r="AU734" s="324"/>
      <c r="AV734" s="324"/>
      <c r="AW734" s="324"/>
      <c r="BE734" s="325"/>
      <c r="BF734" s="325"/>
      <c r="BG734" s="325"/>
      <c r="BH734" s="325"/>
      <c r="BI734" s="325"/>
      <c r="BJ734" s="325"/>
      <c r="BK734" s="325"/>
      <c r="BL734" s="325"/>
      <c r="BM734" s="325"/>
      <c r="BN734" s="325"/>
      <c r="BO734" s="325"/>
      <c r="BP734" s="325"/>
    </row>
    <row r="735" spans="1:68" s="323" customFormat="1" x14ac:dyDescent="0.25">
      <c r="A735" s="102"/>
      <c r="B735" s="102"/>
      <c r="C735" s="102"/>
      <c r="D735" s="102"/>
      <c r="E735" s="102"/>
      <c r="F735" s="102"/>
      <c r="P735" s="324"/>
      <c r="Q735" s="324"/>
      <c r="X735" s="324"/>
      <c r="Y735" s="324"/>
      <c r="AL735" s="324"/>
      <c r="AM735" s="324"/>
      <c r="AN735" s="324"/>
      <c r="AO735" s="324"/>
      <c r="AP735" s="324"/>
      <c r="AQ735" s="324"/>
      <c r="AR735" s="324"/>
      <c r="AS735" s="324"/>
      <c r="AT735" s="324"/>
      <c r="AU735" s="324"/>
      <c r="AV735" s="324"/>
      <c r="AW735" s="324"/>
      <c r="BE735" s="325"/>
      <c r="BF735" s="325"/>
      <c r="BG735" s="325"/>
      <c r="BH735" s="325"/>
      <c r="BI735" s="325"/>
      <c r="BJ735" s="325"/>
      <c r="BK735" s="325"/>
      <c r="BL735" s="325"/>
      <c r="BM735" s="325"/>
      <c r="BN735" s="325"/>
      <c r="BO735" s="325"/>
      <c r="BP735" s="325"/>
    </row>
    <row r="736" spans="1:68" s="323" customFormat="1" x14ac:dyDescent="0.25">
      <c r="A736" s="102"/>
      <c r="B736" s="102"/>
      <c r="C736" s="102"/>
      <c r="D736" s="102"/>
      <c r="E736" s="102"/>
      <c r="F736" s="102"/>
      <c r="P736" s="324"/>
      <c r="Q736" s="324"/>
      <c r="X736" s="324"/>
      <c r="Y736" s="324"/>
      <c r="AL736" s="324"/>
      <c r="AM736" s="324"/>
      <c r="AN736" s="324"/>
      <c r="AO736" s="324"/>
      <c r="AP736" s="324"/>
      <c r="AQ736" s="324"/>
      <c r="AR736" s="324"/>
      <c r="AS736" s="324"/>
      <c r="AT736" s="324"/>
      <c r="AU736" s="324"/>
      <c r="AV736" s="324"/>
      <c r="AW736" s="324"/>
      <c r="BE736" s="325"/>
      <c r="BF736" s="325"/>
      <c r="BG736" s="325"/>
      <c r="BH736" s="325"/>
      <c r="BI736" s="325"/>
      <c r="BJ736" s="325"/>
      <c r="BK736" s="325"/>
      <c r="BL736" s="325"/>
      <c r="BM736" s="325"/>
      <c r="BN736" s="325"/>
      <c r="BO736" s="325"/>
      <c r="BP736" s="325"/>
    </row>
    <row r="737" spans="1:68" s="323" customFormat="1" x14ac:dyDescent="0.25">
      <c r="A737" s="102"/>
      <c r="B737" s="102"/>
      <c r="C737" s="102"/>
      <c r="D737" s="102"/>
      <c r="E737" s="102"/>
      <c r="F737" s="102"/>
      <c r="P737" s="324"/>
      <c r="Q737" s="324"/>
      <c r="X737" s="324"/>
      <c r="Y737" s="324"/>
      <c r="AL737" s="324"/>
      <c r="AM737" s="324"/>
      <c r="AN737" s="324"/>
      <c r="AO737" s="324"/>
      <c r="AP737" s="324"/>
      <c r="AQ737" s="324"/>
      <c r="AR737" s="324"/>
      <c r="AS737" s="324"/>
      <c r="AT737" s="324"/>
      <c r="AU737" s="324"/>
      <c r="AV737" s="324"/>
      <c r="AW737" s="324"/>
      <c r="BE737" s="325"/>
      <c r="BF737" s="325"/>
      <c r="BG737" s="325"/>
      <c r="BH737" s="325"/>
      <c r="BI737" s="325"/>
      <c r="BJ737" s="325"/>
      <c r="BK737" s="325"/>
      <c r="BL737" s="325"/>
      <c r="BM737" s="325"/>
      <c r="BN737" s="325"/>
      <c r="BO737" s="325"/>
      <c r="BP737" s="325"/>
    </row>
    <row r="738" spans="1:68" s="323" customFormat="1" x14ac:dyDescent="0.25">
      <c r="A738" s="102"/>
      <c r="B738" s="102"/>
      <c r="C738" s="102"/>
      <c r="D738" s="102"/>
      <c r="E738" s="102"/>
      <c r="F738" s="102"/>
      <c r="P738" s="324"/>
      <c r="Q738" s="324"/>
      <c r="X738" s="324"/>
      <c r="Y738" s="324"/>
      <c r="AL738" s="324"/>
      <c r="AM738" s="324"/>
      <c r="AN738" s="324"/>
      <c r="AO738" s="324"/>
      <c r="AP738" s="324"/>
      <c r="AQ738" s="324"/>
      <c r="AR738" s="324"/>
      <c r="AS738" s="324"/>
      <c r="AT738" s="324"/>
      <c r="AU738" s="324"/>
      <c r="AV738" s="324"/>
      <c r="AW738" s="324"/>
      <c r="BE738" s="325"/>
      <c r="BF738" s="325"/>
      <c r="BG738" s="325"/>
      <c r="BH738" s="325"/>
      <c r="BI738" s="325"/>
      <c r="BJ738" s="325"/>
      <c r="BK738" s="325"/>
      <c r="BL738" s="325"/>
      <c r="BM738" s="325"/>
      <c r="BN738" s="325"/>
      <c r="BO738" s="325"/>
      <c r="BP738" s="325"/>
    </row>
    <row r="739" spans="1:68" s="323" customFormat="1" x14ac:dyDescent="0.25">
      <c r="A739" s="102"/>
      <c r="B739" s="102"/>
      <c r="C739" s="102"/>
      <c r="D739" s="102"/>
      <c r="E739" s="102"/>
      <c r="F739" s="102"/>
      <c r="P739" s="324"/>
      <c r="Q739" s="324"/>
      <c r="X739" s="324"/>
      <c r="Y739" s="324"/>
      <c r="AL739" s="324"/>
      <c r="AM739" s="324"/>
      <c r="AN739" s="324"/>
      <c r="AO739" s="324"/>
      <c r="AP739" s="324"/>
      <c r="AQ739" s="324"/>
      <c r="AR739" s="324"/>
      <c r="AS739" s="324"/>
      <c r="AT739" s="324"/>
      <c r="AU739" s="324"/>
      <c r="AV739" s="324"/>
      <c r="AW739" s="324"/>
      <c r="BE739" s="325"/>
      <c r="BF739" s="325"/>
      <c r="BG739" s="325"/>
      <c r="BH739" s="325"/>
      <c r="BI739" s="325"/>
      <c r="BJ739" s="325"/>
      <c r="BK739" s="325"/>
      <c r="BL739" s="325"/>
      <c r="BM739" s="325"/>
      <c r="BN739" s="325"/>
      <c r="BO739" s="325"/>
      <c r="BP739" s="325"/>
    </row>
    <row r="740" spans="1:68" s="323" customFormat="1" x14ac:dyDescent="0.25">
      <c r="A740" s="102"/>
      <c r="B740" s="102"/>
      <c r="C740" s="102"/>
      <c r="D740" s="102"/>
      <c r="E740" s="102"/>
      <c r="F740" s="102"/>
      <c r="P740" s="324"/>
      <c r="Q740" s="324"/>
      <c r="X740" s="324"/>
      <c r="Y740" s="324"/>
      <c r="AL740" s="324"/>
      <c r="AM740" s="324"/>
      <c r="AN740" s="324"/>
      <c r="AO740" s="324"/>
      <c r="AP740" s="324"/>
      <c r="AQ740" s="324"/>
      <c r="AR740" s="324"/>
      <c r="AS740" s="324"/>
      <c r="AT740" s="324"/>
      <c r="AU740" s="324"/>
      <c r="AV740" s="324"/>
      <c r="AW740" s="324"/>
      <c r="BE740" s="325"/>
      <c r="BF740" s="325"/>
      <c r="BG740" s="325"/>
      <c r="BH740" s="325"/>
      <c r="BI740" s="325"/>
      <c r="BJ740" s="325"/>
      <c r="BK740" s="325"/>
      <c r="BL740" s="325"/>
      <c r="BM740" s="325"/>
      <c r="BN740" s="325"/>
      <c r="BO740" s="325"/>
      <c r="BP740" s="325"/>
    </row>
    <row r="741" spans="1:68" s="323" customFormat="1" x14ac:dyDescent="0.25">
      <c r="A741" s="102"/>
      <c r="B741" s="102"/>
      <c r="C741" s="102"/>
      <c r="D741" s="102"/>
      <c r="E741" s="102"/>
      <c r="F741" s="102"/>
      <c r="P741" s="324"/>
      <c r="Q741" s="324"/>
      <c r="X741" s="324"/>
      <c r="Y741" s="324"/>
      <c r="AL741" s="324"/>
      <c r="AM741" s="324"/>
      <c r="AN741" s="324"/>
      <c r="AO741" s="324"/>
      <c r="AP741" s="324"/>
      <c r="AQ741" s="324"/>
      <c r="AR741" s="324"/>
      <c r="AS741" s="324"/>
      <c r="AT741" s="324"/>
      <c r="AU741" s="324"/>
      <c r="AV741" s="324"/>
      <c r="AW741" s="324"/>
      <c r="BE741" s="325"/>
      <c r="BF741" s="325"/>
      <c r="BG741" s="325"/>
      <c r="BH741" s="325"/>
      <c r="BI741" s="325"/>
      <c r="BJ741" s="325"/>
      <c r="BK741" s="325"/>
      <c r="BL741" s="325"/>
      <c r="BM741" s="325"/>
      <c r="BN741" s="325"/>
      <c r="BO741" s="325"/>
      <c r="BP741" s="325"/>
    </row>
    <row r="742" spans="1:68" s="323" customFormat="1" x14ac:dyDescent="0.25">
      <c r="A742" s="102"/>
      <c r="B742" s="102"/>
      <c r="C742" s="102"/>
      <c r="D742" s="102"/>
      <c r="E742" s="102"/>
      <c r="F742" s="102"/>
      <c r="P742" s="324"/>
      <c r="Q742" s="324"/>
      <c r="X742" s="324"/>
      <c r="Y742" s="324"/>
      <c r="AL742" s="324"/>
      <c r="AM742" s="324"/>
      <c r="AN742" s="324"/>
      <c r="AO742" s="324"/>
      <c r="AP742" s="324"/>
      <c r="AQ742" s="324"/>
      <c r="AR742" s="324"/>
      <c r="AS742" s="324"/>
      <c r="AT742" s="324"/>
      <c r="AU742" s="324"/>
      <c r="AV742" s="324"/>
      <c r="AW742" s="324"/>
      <c r="BE742" s="325"/>
      <c r="BF742" s="325"/>
      <c r="BG742" s="325"/>
      <c r="BH742" s="325"/>
      <c r="BI742" s="325"/>
      <c r="BJ742" s="325"/>
      <c r="BK742" s="325"/>
      <c r="BL742" s="325"/>
      <c r="BM742" s="325"/>
      <c r="BN742" s="325"/>
      <c r="BO742" s="325"/>
      <c r="BP742" s="325"/>
    </row>
    <row r="743" spans="1:68" s="323" customFormat="1" x14ac:dyDescent="0.25">
      <c r="A743" s="102"/>
      <c r="B743" s="102"/>
      <c r="C743" s="102"/>
      <c r="D743" s="102"/>
      <c r="E743" s="102"/>
      <c r="F743" s="102"/>
      <c r="P743" s="324"/>
      <c r="Q743" s="324"/>
      <c r="X743" s="324"/>
      <c r="Y743" s="324"/>
      <c r="AL743" s="324"/>
      <c r="AM743" s="324"/>
      <c r="AN743" s="324"/>
      <c r="AO743" s="324"/>
      <c r="AP743" s="324"/>
      <c r="AQ743" s="324"/>
      <c r="AR743" s="324"/>
      <c r="AS743" s="324"/>
      <c r="AT743" s="324"/>
      <c r="AU743" s="324"/>
      <c r="AV743" s="324"/>
      <c r="AW743" s="324"/>
      <c r="BE743" s="325"/>
      <c r="BF743" s="325"/>
      <c r="BG743" s="325"/>
      <c r="BH743" s="325"/>
      <c r="BI743" s="325"/>
      <c r="BJ743" s="325"/>
      <c r="BK743" s="325"/>
      <c r="BL743" s="325"/>
      <c r="BM743" s="325"/>
      <c r="BN743" s="325"/>
      <c r="BO743" s="325"/>
      <c r="BP743" s="325"/>
    </row>
    <row r="744" spans="1:68" s="323" customFormat="1" x14ac:dyDescent="0.25">
      <c r="A744" s="102"/>
      <c r="B744" s="102"/>
      <c r="C744" s="102"/>
      <c r="D744" s="102"/>
      <c r="E744" s="102"/>
      <c r="F744" s="102"/>
      <c r="P744" s="324"/>
      <c r="Q744" s="324"/>
      <c r="X744" s="324"/>
      <c r="Y744" s="324"/>
      <c r="AL744" s="324"/>
      <c r="AM744" s="324"/>
      <c r="AN744" s="324"/>
      <c r="AO744" s="324"/>
      <c r="AP744" s="324"/>
      <c r="AQ744" s="324"/>
      <c r="AR744" s="324"/>
      <c r="AS744" s="324"/>
      <c r="AT744" s="324"/>
      <c r="AU744" s="324"/>
      <c r="AV744" s="324"/>
      <c r="AW744" s="324"/>
      <c r="BE744" s="325"/>
      <c r="BF744" s="325"/>
      <c r="BG744" s="325"/>
      <c r="BH744" s="325"/>
      <c r="BI744" s="325"/>
      <c r="BJ744" s="325"/>
      <c r="BK744" s="325"/>
      <c r="BL744" s="325"/>
      <c r="BM744" s="325"/>
      <c r="BN744" s="325"/>
      <c r="BO744" s="325"/>
      <c r="BP744" s="325"/>
    </row>
    <row r="745" spans="1:68" s="323" customFormat="1" x14ac:dyDescent="0.25">
      <c r="A745" s="102"/>
      <c r="B745" s="102"/>
      <c r="C745" s="102"/>
      <c r="D745" s="102"/>
      <c r="E745" s="102"/>
      <c r="F745" s="102"/>
      <c r="P745" s="324"/>
      <c r="Q745" s="324"/>
      <c r="X745" s="324"/>
      <c r="Y745" s="324"/>
      <c r="AL745" s="324"/>
      <c r="AM745" s="324"/>
      <c r="AN745" s="324"/>
      <c r="AO745" s="324"/>
      <c r="AP745" s="324"/>
      <c r="AQ745" s="324"/>
      <c r="AR745" s="324"/>
      <c r="AS745" s="324"/>
      <c r="AT745" s="324"/>
      <c r="AU745" s="324"/>
      <c r="AV745" s="324"/>
      <c r="AW745" s="324"/>
      <c r="BE745" s="325"/>
      <c r="BF745" s="325"/>
      <c r="BG745" s="325"/>
      <c r="BH745" s="325"/>
      <c r="BI745" s="325"/>
      <c r="BJ745" s="325"/>
      <c r="BK745" s="325"/>
      <c r="BL745" s="325"/>
      <c r="BM745" s="325"/>
      <c r="BN745" s="325"/>
      <c r="BO745" s="325"/>
      <c r="BP745" s="325"/>
    </row>
    <row r="746" spans="1:68" s="323" customFormat="1" x14ac:dyDescent="0.25">
      <c r="A746" s="102"/>
      <c r="B746" s="102"/>
      <c r="C746" s="102"/>
      <c r="D746" s="102"/>
      <c r="E746" s="102"/>
      <c r="F746" s="102"/>
      <c r="P746" s="324"/>
      <c r="Q746" s="324"/>
      <c r="X746" s="324"/>
      <c r="Y746" s="324"/>
      <c r="AL746" s="324"/>
      <c r="AM746" s="324"/>
      <c r="AN746" s="324"/>
      <c r="AO746" s="324"/>
      <c r="AP746" s="324"/>
      <c r="AQ746" s="324"/>
      <c r="AR746" s="324"/>
      <c r="AS746" s="324"/>
      <c r="AT746" s="324"/>
      <c r="AU746" s="324"/>
      <c r="AV746" s="324"/>
      <c r="AW746" s="324"/>
      <c r="BE746" s="325"/>
      <c r="BF746" s="325"/>
      <c r="BG746" s="325"/>
      <c r="BH746" s="325"/>
      <c r="BI746" s="325"/>
      <c r="BJ746" s="325"/>
      <c r="BK746" s="325"/>
      <c r="BL746" s="325"/>
      <c r="BM746" s="325"/>
      <c r="BN746" s="325"/>
      <c r="BO746" s="325"/>
      <c r="BP746" s="325"/>
    </row>
    <row r="747" spans="1:68" s="323" customFormat="1" x14ac:dyDescent="0.25">
      <c r="A747" s="102"/>
      <c r="B747" s="102"/>
      <c r="C747" s="102"/>
      <c r="D747" s="102"/>
      <c r="E747" s="102"/>
      <c r="F747" s="102"/>
      <c r="P747" s="324"/>
      <c r="Q747" s="324"/>
      <c r="X747" s="324"/>
      <c r="Y747" s="324"/>
      <c r="AL747" s="324"/>
      <c r="AM747" s="324"/>
      <c r="AN747" s="324"/>
      <c r="AO747" s="324"/>
      <c r="AP747" s="324"/>
      <c r="AQ747" s="324"/>
      <c r="AR747" s="324"/>
      <c r="AS747" s="324"/>
      <c r="AT747" s="324"/>
      <c r="AU747" s="324"/>
      <c r="AV747" s="324"/>
      <c r="AW747" s="324"/>
      <c r="BE747" s="325"/>
      <c r="BF747" s="325"/>
      <c r="BG747" s="325"/>
      <c r="BH747" s="325"/>
      <c r="BI747" s="325"/>
      <c r="BJ747" s="325"/>
      <c r="BK747" s="325"/>
      <c r="BL747" s="325"/>
      <c r="BM747" s="325"/>
      <c r="BN747" s="325"/>
      <c r="BO747" s="325"/>
      <c r="BP747" s="325"/>
    </row>
    <row r="748" spans="1:68" s="323" customFormat="1" x14ac:dyDescent="0.25">
      <c r="A748" s="102"/>
      <c r="B748" s="102"/>
      <c r="C748" s="102"/>
      <c r="D748" s="102"/>
      <c r="E748" s="102"/>
      <c r="F748" s="102"/>
      <c r="P748" s="324"/>
      <c r="Q748" s="324"/>
      <c r="X748" s="324"/>
      <c r="Y748" s="324"/>
      <c r="AL748" s="324"/>
      <c r="AM748" s="324"/>
      <c r="AN748" s="324"/>
      <c r="AO748" s="324"/>
      <c r="AP748" s="324"/>
      <c r="AQ748" s="324"/>
      <c r="AR748" s="324"/>
      <c r="AS748" s="324"/>
      <c r="AT748" s="324"/>
      <c r="AU748" s="324"/>
      <c r="AV748" s="324"/>
      <c r="AW748" s="324"/>
      <c r="BE748" s="325"/>
      <c r="BF748" s="325"/>
      <c r="BG748" s="325"/>
      <c r="BH748" s="325"/>
      <c r="BI748" s="325"/>
      <c r="BJ748" s="325"/>
      <c r="BK748" s="325"/>
      <c r="BL748" s="325"/>
      <c r="BM748" s="325"/>
      <c r="BN748" s="325"/>
      <c r="BO748" s="325"/>
      <c r="BP748" s="325"/>
    </row>
    <row r="749" spans="1:68" s="323" customFormat="1" x14ac:dyDescent="0.25">
      <c r="A749" s="102"/>
      <c r="B749" s="102"/>
      <c r="C749" s="102"/>
      <c r="D749" s="102"/>
      <c r="E749" s="102"/>
      <c r="F749" s="102"/>
      <c r="P749" s="324"/>
      <c r="Q749" s="324"/>
      <c r="X749" s="324"/>
      <c r="Y749" s="324"/>
      <c r="AL749" s="324"/>
      <c r="AM749" s="324"/>
      <c r="AN749" s="324"/>
      <c r="AO749" s="324"/>
      <c r="AP749" s="324"/>
      <c r="AQ749" s="324"/>
      <c r="AR749" s="324"/>
      <c r="AS749" s="324"/>
      <c r="AT749" s="324"/>
      <c r="AU749" s="324"/>
      <c r="AV749" s="324"/>
      <c r="AW749" s="324"/>
      <c r="BE749" s="325"/>
      <c r="BF749" s="325"/>
      <c r="BG749" s="325"/>
      <c r="BH749" s="325"/>
      <c r="BI749" s="325"/>
      <c r="BJ749" s="325"/>
      <c r="BK749" s="325"/>
      <c r="BL749" s="325"/>
      <c r="BM749" s="325"/>
      <c r="BN749" s="325"/>
      <c r="BO749" s="325"/>
      <c r="BP749" s="325"/>
    </row>
    <row r="750" spans="1:68" s="323" customFormat="1" x14ac:dyDescent="0.25">
      <c r="A750" s="102"/>
      <c r="B750" s="102"/>
      <c r="C750" s="102"/>
      <c r="D750" s="102"/>
      <c r="E750" s="102"/>
      <c r="F750" s="102"/>
      <c r="P750" s="324"/>
      <c r="Q750" s="324"/>
      <c r="X750" s="324"/>
      <c r="Y750" s="324"/>
      <c r="AL750" s="324"/>
      <c r="AM750" s="324"/>
      <c r="AN750" s="324"/>
      <c r="AO750" s="324"/>
      <c r="AP750" s="324"/>
      <c r="AQ750" s="324"/>
      <c r="AR750" s="324"/>
      <c r="AS750" s="324"/>
      <c r="AT750" s="324"/>
      <c r="AU750" s="324"/>
      <c r="AV750" s="324"/>
      <c r="AW750" s="324"/>
      <c r="BE750" s="325"/>
      <c r="BF750" s="325"/>
      <c r="BG750" s="325"/>
      <c r="BH750" s="325"/>
      <c r="BI750" s="325"/>
      <c r="BJ750" s="325"/>
      <c r="BK750" s="325"/>
      <c r="BL750" s="325"/>
      <c r="BM750" s="325"/>
      <c r="BN750" s="325"/>
      <c r="BO750" s="325"/>
      <c r="BP750" s="325"/>
    </row>
    <row r="751" spans="1:68" s="323" customFormat="1" x14ac:dyDescent="0.25">
      <c r="A751" s="102"/>
      <c r="B751" s="102"/>
      <c r="C751" s="102"/>
      <c r="D751" s="102"/>
      <c r="E751" s="102"/>
      <c r="F751" s="102"/>
      <c r="P751" s="324"/>
      <c r="Q751" s="324"/>
      <c r="X751" s="324"/>
      <c r="Y751" s="324"/>
      <c r="AL751" s="324"/>
      <c r="AM751" s="324"/>
      <c r="AN751" s="324"/>
      <c r="AO751" s="324"/>
      <c r="AP751" s="324"/>
      <c r="AQ751" s="324"/>
      <c r="AR751" s="324"/>
      <c r="AS751" s="324"/>
      <c r="AT751" s="324"/>
      <c r="AU751" s="324"/>
      <c r="AV751" s="324"/>
      <c r="AW751" s="324"/>
      <c r="BE751" s="325"/>
      <c r="BF751" s="325"/>
      <c r="BG751" s="325"/>
      <c r="BH751" s="325"/>
      <c r="BI751" s="325"/>
      <c r="BJ751" s="325"/>
      <c r="BK751" s="325"/>
      <c r="BL751" s="325"/>
      <c r="BM751" s="325"/>
      <c r="BN751" s="325"/>
      <c r="BO751" s="325"/>
      <c r="BP751" s="325"/>
    </row>
    <row r="752" spans="1:68" s="323" customFormat="1" x14ac:dyDescent="0.25">
      <c r="A752" s="102"/>
      <c r="B752" s="102"/>
      <c r="C752" s="102"/>
      <c r="D752" s="102"/>
      <c r="E752" s="102"/>
      <c r="F752" s="102"/>
      <c r="P752" s="324"/>
      <c r="Q752" s="324"/>
      <c r="X752" s="324"/>
      <c r="Y752" s="324"/>
      <c r="AL752" s="324"/>
      <c r="AM752" s="324"/>
      <c r="AN752" s="324"/>
      <c r="AO752" s="324"/>
      <c r="AP752" s="324"/>
      <c r="AQ752" s="324"/>
      <c r="AR752" s="324"/>
      <c r="AS752" s="324"/>
      <c r="AT752" s="324"/>
      <c r="AU752" s="324"/>
      <c r="AV752" s="324"/>
      <c r="AW752" s="324"/>
      <c r="BE752" s="325"/>
      <c r="BF752" s="325"/>
      <c r="BG752" s="325"/>
      <c r="BH752" s="325"/>
      <c r="BI752" s="325"/>
      <c r="BJ752" s="325"/>
      <c r="BK752" s="325"/>
      <c r="BL752" s="325"/>
      <c r="BM752" s="325"/>
      <c r="BN752" s="325"/>
      <c r="BO752" s="325"/>
      <c r="BP752" s="325"/>
    </row>
    <row r="753" spans="1:68" s="323" customFormat="1" x14ac:dyDescent="0.25">
      <c r="A753" s="102"/>
      <c r="B753" s="102"/>
      <c r="C753" s="102"/>
      <c r="D753" s="102"/>
      <c r="E753" s="102"/>
      <c r="F753" s="102"/>
      <c r="P753" s="324"/>
      <c r="Q753" s="324"/>
      <c r="X753" s="324"/>
      <c r="Y753" s="324"/>
      <c r="AL753" s="324"/>
      <c r="AM753" s="324"/>
      <c r="AN753" s="324"/>
      <c r="AO753" s="324"/>
      <c r="AP753" s="324"/>
      <c r="AQ753" s="324"/>
      <c r="AR753" s="324"/>
      <c r="AS753" s="324"/>
      <c r="AT753" s="324"/>
      <c r="AU753" s="324"/>
      <c r="AV753" s="324"/>
      <c r="AW753" s="324"/>
      <c r="BE753" s="325"/>
      <c r="BF753" s="325"/>
      <c r="BG753" s="325"/>
      <c r="BH753" s="325"/>
      <c r="BI753" s="325"/>
      <c r="BJ753" s="325"/>
      <c r="BK753" s="325"/>
      <c r="BL753" s="325"/>
      <c r="BM753" s="325"/>
      <c r="BN753" s="325"/>
      <c r="BO753" s="325"/>
      <c r="BP753" s="325"/>
    </row>
    <row r="754" spans="1:68" s="323" customFormat="1" x14ac:dyDescent="0.25">
      <c r="A754" s="102"/>
      <c r="B754" s="102"/>
      <c r="C754" s="102"/>
      <c r="D754" s="102"/>
      <c r="E754" s="102"/>
      <c r="F754" s="102"/>
      <c r="P754" s="324"/>
      <c r="Q754" s="324"/>
      <c r="X754" s="324"/>
      <c r="Y754" s="324"/>
      <c r="AL754" s="324"/>
      <c r="AM754" s="324"/>
      <c r="AN754" s="324"/>
      <c r="AO754" s="324"/>
      <c r="AP754" s="324"/>
      <c r="AQ754" s="324"/>
      <c r="AR754" s="324"/>
      <c r="AS754" s="324"/>
      <c r="AT754" s="324"/>
      <c r="AU754" s="324"/>
      <c r="AV754" s="324"/>
      <c r="AW754" s="324"/>
      <c r="BE754" s="325"/>
      <c r="BF754" s="325"/>
      <c r="BG754" s="325"/>
      <c r="BH754" s="325"/>
      <c r="BI754" s="325"/>
      <c r="BJ754" s="325"/>
      <c r="BK754" s="325"/>
      <c r="BL754" s="325"/>
      <c r="BM754" s="325"/>
      <c r="BN754" s="325"/>
      <c r="BO754" s="325"/>
      <c r="BP754" s="325"/>
    </row>
    <row r="755" spans="1:68" s="323" customFormat="1" x14ac:dyDescent="0.25">
      <c r="A755" s="102"/>
      <c r="B755" s="102"/>
      <c r="C755" s="102"/>
      <c r="D755" s="102"/>
      <c r="E755" s="102"/>
      <c r="F755" s="102"/>
      <c r="P755" s="324"/>
      <c r="Q755" s="324"/>
      <c r="X755" s="324"/>
      <c r="Y755" s="324"/>
      <c r="AL755" s="324"/>
      <c r="AM755" s="324"/>
      <c r="AN755" s="324"/>
      <c r="AO755" s="324"/>
      <c r="AP755" s="324"/>
      <c r="AQ755" s="324"/>
      <c r="AR755" s="324"/>
      <c r="AS755" s="324"/>
      <c r="AT755" s="324"/>
      <c r="AU755" s="324"/>
      <c r="AV755" s="324"/>
      <c r="AW755" s="324"/>
      <c r="BE755" s="325"/>
      <c r="BF755" s="325"/>
      <c r="BG755" s="325"/>
      <c r="BH755" s="325"/>
      <c r="BI755" s="325"/>
      <c r="BJ755" s="325"/>
      <c r="BK755" s="325"/>
      <c r="BL755" s="325"/>
      <c r="BM755" s="325"/>
      <c r="BN755" s="325"/>
      <c r="BO755" s="325"/>
      <c r="BP755" s="325"/>
    </row>
    <row r="756" spans="1:68" s="323" customFormat="1" x14ac:dyDescent="0.25">
      <c r="A756" s="102"/>
      <c r="B756" s="102"/>
      <c r="C756" s="102"/>
      <c r="D756" s="102"/>
      <c r="E756" s="102"/>
      <c r="F756" s="102"/>
      <c r="P756" s="324"/>
      <c r="Q756" s="324"/>
      <c r="X756" s="324"/>
      <c r="Y756" s="324"/>
      <c r="AL756" s="324"/>
      <c r="AM756" s="324"/>
      <c r="AN756" s="324"/>
      <c r="AO756" s="324"/>
      <c r="AP756" s="324"/>
      <c r="AQ756" s="324"/>
      <c r="AR756" s="324"/>
      <c r="AS756" s="324"/>
      <c r="AT756" s="324"/>
      <c r="AU756" s="324"/>
      <c r="AV756" s="324"/>
      <c r="AW756" s="324"/>
      <c r="BE756" s="325"/>
      <c r="BF756" s="325"/>
      <c r="BG756" s="325"/>
      <c r="BH756" s="325"/>
      <c r="BI756" s="325"/>
      <c r="BJ756" s="325"/>
      <c r="BK756" s="325"/>
      <c r="BL756" s="325"/>
      <c r="BM756" s="325"/>
      <c r="BN756" s="325"/>
      <c r="BO756" s="325"/>
      <c r="BP756" s="325"/>
    </row>
    <row r="757" spans="1:68" s="323" customFormat="1" x14ac:dyDescent="0.25">
      <c r="A757" s="102"/>
      <c r="B757" s="102"/>
      <c r="C757" s="102"/>
      <c r="D757" s="102"/>
      <c r="E757" s="102"/>
      <c r="F757" s="102"/>
      <c r="P757" s="324"/>
      <c r="Q757" s="324"/>
      <c r="X757" s="324"/>
      <c r="Y757" s="324"/>
      <c r="AL757" s="324"/>
      <c r="AM757" s="324"/>
      <c r="AN757" s="324"/>
      <c r="AO757" s="324"/>
      <c r="AP757" s="324"/>
      <c r="AQ757" s="324"/>
      <c r="AR757" s="324"/>
      <c r="AS757" s="324"/>
      <c r="AT757" s="324"/>
      <c r="AU757" s="324"/>
      <c r="AV757" s="324"/>
      <c r="AW757" s="324"/>
      <c r="BE757" s="325"/>
      <c r="BF757" s="325"/>
      <c r="BG757" s="325"/>
      <c r="BH757" s="325"/>
      <c r="BI757" s="325"/>
      <c r="BJ757" s="325"/>
      <c r="BK757" s="325"/>
      <c r="BL757" s="325"/>
      <c r="BM757" s="325"/>
      <c r="BN757" s="325"/>
      <c r="BO757" s="325"/>
      <c r="BP757" s="325"/>
    </row>
    <row r="758" spans="1:68" s="323" customFormat="1" x14ac:dyDescent="0.25">
      <c r="A758" s="102"/>
      <c r="B758" s="102"/>
      <c r="C758" s="102"/>
      <c r="D758" s="102"/>
      <c r="E758" s="102"/>
      <c r="F758" s="102"/>
      <c r="P758" s="324"/>
      <c r="Q758" s="324"/>
      <c r="X758" s="324"/>
      <c r="Y758" s="324"/>
      <c r="AL758" s="324"/>
      <c r="AM758" s="324"/>
      <c r="AN758" s="324"/>
      <c r="AO758" s="324"/>
      <c r="AP758" s="324"/>
      <c r="AQ758" s="324"/>
      <c r="AR758" s="324"/>
      <c r="AS758" s="324"/>
      <c r="AT758" s="324"/>
      <c r="AU758" s="324"/>
      <c r="AV758" s="324"/>
      <c r="AW758" s="324"/>
      <c r="BE758" s="325"/>
      <c r="BF758" s="325"/>
      <c r="BG758" s="325"/>
      <c r="BH758" s="325"/>
      <c r="BI758" s="325"/>
      <c r="BJ758" s="325"/>
      <c r="BK758" s="325"/>
      <c r="BL758" s="325"/>
      <c r="BM758" s="325"/>
      <c r="BN758" s="325"/>
      <c r="BO758" s="325"/>
      <c r="BP758" s="325"/>
    </row>
    <row r="759" spans="1:68" s="323" customFormat="1" x14ac:dyDescent="0.25">
      <c r="A759" s="102"/>
      <c r="B759" s="102"/>
      <c r="C759" s="102"/>
      <c r="D759" s="102"/>
      <c r="E759" s="102"/>
      <c r="F759" s="102"/>
      <c r="P759" s="324"/>
      <c r="Q759" s="324"/>
      <c r="X759" s="324"/>
      <c r="Y759" s="324"/>
      <c r="AL759" s="324"/>
      <c r="AM759" s="324"/>
      <c r="AN759" s="324"/>
      <c r="AO759" s="324"/>
      <c r="AP759" s="324"/>
      <c r="AQ759" s="324"/>
      <c r="AR759" s="324"/>
      <c r="AS759" s="324"/>
      <c r="AT759" s="324"/>
      <c r="AU759" s="324"/>
      <c r="AV759" s="324"/>
      <c r="AW759" s="324"/>
      <c r="BE759" s="325"/>
      <c r="BF759" s="325"/>
      <c r="BG759" s="325"/>
      <c r="BH759" s="325"/>
      <c r="BI759" s="325"/>
      <c r="BJ759" s="325"/>
      <c r="BK759" s="325"/>
      <c r="BL759" s="325"/>
      <c r="BM759" s="325"/>
      <c r="BN759" s="325"/>
      <c r="BO759" s="325"/>
      <c r="BP759" s="325"/>
    </row>
    <row r="760" spans="1:68" s="323" customFormat="1" x14ac:dyDescent="0.25">
      <c r="A760" s="102"/>
      <c r="B760" s="102"/>
      <c r="C760" s="102"/>
      <c r="D760" s="102"/>
      <c r="E760" s="102"/>
      <c r="F760" s="102"/>
      <c r="P760" s="324"/>
      <c r="Q760" s="324"/>
      <c r="X760" s="324"/>
      <c r="Y760" s="324"/>
      <c r="AL760" s="324"/>
      <c r="AM760" s="324"/>
      <c r="AN760" s="324"/>
      <c r="AO760" s="324"/>
      <c r="AP760" s="324"/>
      <c r="AQ760" s="324"/>
      <c r="AR760" s="324"/>
      <c r="AS760" s="324"/>
      <c r="AT760" s="324"/>
      <c r="AU760" s="324"/>
      <c r="AV760" s="324"/>
      <c r="AW760" s="324"/>
      <c r="BE760" s="325"/>
      <c r="BF760" s="325"/>
      <c r="BG760" s="325"/>
      <c r="BH760" s="325"/>
      <c r="BI760" s="325"/>
      <c r="BJ760" s="325"/>
      <c r="BK760" s="325"/>
      <c r="BL760" s="325"/>
      <c r="BM760" s="325"/>
      <c r="BN760" s="325"/>
      <c r="BO760" s="325"/>
      <c r="BP760" s="325"/>
    </row>
    <row r="761" spans="1:68" s="323" customFormat="1" x14ac:dyDescent="0.25">
      <c r="A761" s="102"/>
      <c r="B761" s="102"/>
      <c r="C761" s="102"/>
      <c r="D761" s="102"/>
      <c r="E761" s="102"/>
      <c r="F761" s="102"/>
      <c r="P761" s="324"/>
      <c r="Q761" s="324"/>
      <c r="X761" s="324"/>
      <c r="Y761" s="324"/>
      <c r="AL761" s="324"/>
      <c r="AM761" s="324"/>
      <c r="AN761" s="324"/>
      <c r="AO761" s="324"/>
      <c r="AP761" s="324"/>
      <c r="AQ761" s="324"/>
      <c r="AR761" s="324"/>
      <c r="AS761" s="324"/>
      <c r="AT761" s="324"/>
      <c r="AU761" s="324"/>
      <c r="AV761" s="324"/>
      <c r="AW761" s="324"/>
      <c r="BE761" s="325"/>
      <c r="BF761" s="325"/>
      <c r="BG761" s="325"/>
      <c r="BH761" s="325"/>
      <c r="BI761" s="325"/>
      <c r="BJ761" s="325"/>
      <c r="BK761" s="325"/>
      <c r="BL761" s="325"/>
      <c r="BM761" s="325"/>
      <c r="BN761" s="325"/>
      <c r="BO761" s="325"/>
      <c r="BP761" s="325"/>
    </row>
    <row r="762" spans="1:68" s="323" customFormat="1" x14ac:dyDescent="0.25">
      <c r="A762" s="102"/>
      <c r="B762" s="102"/>
      <c r="C762" s="102"/>
      <c r="D762" s="102"/>
      <c r="E762" s="102"/>
      <c r="F762" s="102"/>
      <c r="P762" s="324"/>
      <c r="Q762" s="324"/>
      <c r="X762" s="324"/>
      <c r="Y762" s="324"/>
      <c r="AL762" s="324"/>
      <c r="AM762" s="324"/>
      <c r="AN762" s="324"/>
      <c r="AO762" s="324"/>
      <c r="AP762" s="324"/>
      <c r="AQ762" s="324"/>
      <c r="AR762" s="324"/>
      <c r="AS762" s="324"/>
      <c r="AT762" s="324"/>
      <c r="AU762" s="324"/>
      <c r="AV762" s="324"/>
      <c r="AW762" s="324"/>
      <c r="BE762" s="325"/>
      <c r="BF762" s="325"/>
      <c r="BG762" s="325"/>
      <c r="BH762" s="325"/>
      <c r="BI762" s="325"/>
      <c r="BJ762" s="325"/>
      <c r="BK762" s="325"/>
      <c r="BL762" s="325"/>
      <c r="BM762" s="325"/>
      <c r="BN762" s="325"/>
      <c r="BO762" s="325"/>
      <c r="BP762" s="325"/>
    </row>
    <row r="763" spans="1:68" s="323" customFormat="1" x14ac:dyDescent="0.25">
      <c r="A763" s="102"/>
      <c r="B763" s="102"/>
      <c r="C763" s="102"/>
      <c r="D763" s="102"/>
      <c r="E763" s="102"/>
      <c r="F763" s="102"/>
      <c r="P763" s="324"/>
      <c r="Q763" s="324"/>
      <c r="X763" s="324"/>
      <c r="Y763" s="324"/>
      <c r="AL763" s="324"/>
      <c r="AM763" s="324"/>
      <c r="AN763" s="324"/>
      <c r="AO763" s="324"/>
      <c r="AP763" s="324"/>
      <c r="AQ763" s="324"/>
      <c r="AR763" s="324"/>
      <c r="AS763" s="324"/>
      <c r="AT763" s="324"/>
      <c r="AU763" s="324"/>
      <c r="AV763" s="324"/>
      <c r="AW763" s="324"/>
      <c r="BE763" s="325"/>
      <c r="BF763" s="325"/>
      <c r="BG763" s="325"/>
      <c r="BH763" s="325"/>
      <c r="BI763" s="325"/>
      <c r="BJ763" s="325"/>
      <c r="BK763" s="325"/>
      <c r="BL763" s="325"/>
      <c r="BM763" s="325"/>
      <c r="BN763" s="325"/>
      <c r="BO763" s="325"/>
      <c r="BP763" s="325"/>
    </row>
    <row r="764" spans="1:68" s="323" customFormat="1" x14ac:dyDescent="0.25">
      <c r="A764" s="102"/>
      <c r="B764" s="102"/>
      <c r="C764" s="102"/>
      <c r="D764" s="102"/>
      <c r="E764" s="102"/>
      <c r="F764" s="102"/>
      <c r="P764" s="324"/>
      <c r="Q764" s="324"/>
      <c r="X764" s="324"/>
      <c r="Y764" s="324"/>
      <c r="AL764" s="324"/>
      <c r="AM764" s="324"/>
      <c r="AN764" s="324"/>
      <c r="AO764" s="324"/>
      <c r="AP764" s="324"/>
      <c r="AQ764" s="324"/>
      <c r="AR764" s="324"/>
      <c r="AS764" s="324"/>
      <c r="AT764" s="324"/>
      <c r="AU764" s="324"/>
      <c r="AV764" s="324"/>
      <c r="AW764" s="324"/>
      <c r="BE764" s="325"/>
      <c r="BF764" s="325"/>
      <c r="BG764" s="325"/>
      <c r="BH764" s="325"/>
      <c r="BI764" s="325"/>
      <c r="BJ764" s="325"/>
      <c r="BK764" s="325"/>
      <c r="BL764" s="325"/>
      <c r="BM764" s="325"/>
      <c r="BN764" s="325"/>
      <c r="BO764" s="325"/>
      <c r="BP764" s="325"/>
    </row>
    <row r="765" spans="1:68" s="323" customFormat="1" x14ac:dyDescent="0.25">
      <c r="A765" s="102"/>
      <c r="B765" s="102"/>
      <c r="C765" s="102"/>
      <c r="D765" s="102"/>
      <c r="E765" s="102"/>
      <c r="F765" s="102"/>
      <c r="P765" s="324"/>
      <c r="Q765" s="324"/>
      <c r="X765" s="324"/>
      <c r="Y765" s="324"/>
      <c r="AL765" s="324"/>
      <c r="AM765" s="324"/>
      <c r="AN765" s="324"/>
      <c r="AO765" s="324"/>
      <c r="AP765" s="324"/>
      <c r="AQ765" s="324"/>
      <c r="AR765" s="324"/>
      <c r="AS765" s="324"/>
      <c r="AT765" s="324"/>
      <c r="AU765" s="324"/>
      <c r="AV765" s="324"/>
      <c r="AW765" s="324"/>
      <c r="BE765" s="325"/>
      <c r="BF765" s="325"/>
      <c r="BG765" s="325"/>
      <c r="BH765" s="325"/>
      <c r="BI765" s="325"/>
      <c r="BJ765" s="325"/>
      <c r="BK765" s="325"/>
      <c r="BL765" s="325"/>
      <c r="BM765" s="325"/>
      <c r="BN765" s="325"/>
      <c r="BO765" s="325"/>
      <c r="BP765" s="325"/>
    </row>
    <row r="766" spans="1:68" s="323" customFormat="1" x14ac:dyDescent="0.25">
      <c r="A766" s="102"/>
      <c r="B766" s="102"/>
      <c r="C766" s="102"/>
      <c r="D766" s="102"/>
      <c r="E766" s="102"/>
      <c r="F766" s="102"/>
      <c r="P766" s="324"/>
      <c r="Q766" s="324"/>
      <c r="X766" s="324"/>
      <c r="Y766" s="324"/>
      <c r="AL766" s="324"/>
      <c r="AM766" s="324"/>
      <c r="AN766" s="324"/>
      <c r="AO766" s="324"/>
      <c r="AP766" s="324"/>
      <c r="AQ766" s="324"/>
      <c r="AR766" s="324"/>
      <c r="AS766" s="324"/>
      <c r="AT766" s="324"/>
      <c r="AU766" s="324"/>
      <c r="AV766" s="324"/>
      <c r="AW766" s="324"/>
      <c r="BE766" s="325"/>
      <c r="BF766" s="325"/>
      <c r="BG766" s="325"/>
      <c r="BH766" s="325"/>
      <c r="BI766" s="325"/>
      <c r="BJ766" s="325"/>
      <c r="BK766" s="325"/>
      <c r="BL766" s="325"/>
      <c r="BM766" s="325"/>
      <c r="BN766" s="325"/>
      <c r="BO766" s="325"/>
      <c r="BP766" s="325"/>
    </row>
    <row r="767" spans="1:68" s="323" customFormat="1" x14ac:dyDescent="0.25">
      <c r="A767" s="102"/>
      <c r="B767" s="102"/>
      <c r="C767" s="102"/>
      <c r="D767" s="102"/>
      <c r="E767" s="102"/>
      <c r="F767" s="102"/>
      <c r="P767" s="324"/>
      <c r="Q767" s="324"/>
      <c r="X767" s="324"/>
      <c r="Y767" s="324"/>
      <c r="AL767" s="324"/>
      <c r="AM767" s="324"/>
      <c r="AN767" s="324"/>
      <c r="AO767" s="324"/>
      <c r="AP767" s="324"/>
      <c r="AQ767" s="324"/>
      <c r="AR767" s="324"/>
      <c r="AS767" s="324"/>
      <c r="AT767" s="324"/>
      <c r="AU767" s="324"/>
      <c r="AV767" s="324"/>
      <c r="AW767" s="324"/>
      <c r="BE767" s="325"/>
      <c r="BF767" s="325"/>
      <c r="BG767" s="325"/>
      <c r="BH767" s="325"/>
      <c r="BI767" s="325"/>
      <c r="BJ767" s="325"/>
      <c r="BK767" s="325"/>
      <c r="BL767" s="325"/>
      <c r="BM767" s="325"/>
      <c r="BN767" s="325"/>
      <c r="BO767" s="325"/>
      <c r="BP767" s="325"/>
    </row>
    <row r="768" spans="1:68" s="323" customFormat="1" x14ac:dyDescent="0.25">
      <c r="A768" s="102"/>
      <c r="B768" s="102"/>
      <c r="C768" s="102"/>
      <c r="D768" s="102"/>
      <c r="E768" s="102"/>
      <c r="F768" s="102"/>
      <c r="P768" s="324"/>
      <c r="Q768" s="324"/>
      <c r="X768" s="324"/>
      <c r="Y768" s="324"/>
      <c r="AL768" s="324"/>
      <c r="AM768" s="324"/>
      <c r="AN768" s="324"/>
      <c r="AO768" s="324"/>
      <c r="AP768" s="324"/>
      <c r="AQ768" s="324"/>
      <c r="AR768" s="324"/>
      <c r="AS768" s="324"/>
      <c r="AT768" s="324"/>
      <c r="AU768" s="324"/>
      <c r="AV768" s="324"/>
      <c r="AW768" s="324"/>
      <c r="BE768" s="325"/>
      <c r="BF768" s="325"/>
      <c r="BG768" s="325"/>
      <c r="BH768" s="325"/>
      <c r="BI768" s="325"/>
      <c r="BJ768" s="325"/>
      <c r="BK768" s="325"/>
      <c r="BL768" s="325"/>
      <c r="BM768" s="325"/>
      <c r="BN768" s="325"/>
      <c r="BO768" s="325"/>
      <c r="BP768" s="325"/>
    </row>
    <row r="769" spans="1:68" s="323" customFormat="1" x14ac:dyDescent="0.25">
      <c r="A769" s="102"/>
      <c r="B769" s="102"/>
      <c r="C769" s="102"/>
      <c r="D769" s="102"/>
      <c r="E769" s="102"/>
      <c r="F769" s="102"/>
      <c r="P769" s="324"/>
      <c r="Q769" s="324"/>
      <c r="X769" s="324"/>
      <c r="Y769" s="324"/>
      <c r="AL769" s="324"/>
      <c r="AM769" s="324"/>
      <c r="AN769" s="324"/>
      <c r="AO769" s="324"/>
      <c r="AP769" s="324"/>
      <c r="AQ769" s="324"/>
      <c r="AR769" s="324"/>
      <c r="AS769" s="324"/>
      <c r="AT769" s="324"/>
      <c r="AU769" s="324"/>
      <c r="AV769" s="324"/>
      <c r="AW769" s="324"/>
      <c r="BE769" s="325"/>
      <c r="BF769" s="325"/>
      <c r="BG769" s="325"/>
      <c r="BH769" s="325"/>
      <c r="BI769" s="325"/>
      <c r="BJ769" s="325"/>
      <c r="BK769" s="325"/>
      <c r="BL769" s="325"/>
      <c r="BM769" s="325"/>
      <c r="BN769" s="325"/>
      <c r="BO769" s="325"/>
      <c r="BP769" s="325"/>
    </row>
    <row r="770" spans="1:68" s="323" customFormat="1" x14ac:dyDescent="0.25">
      <c r="A770" s="102"/>
      <c r="B770" s="102"/>
      <c r="C770" s="102"/>
      <c r="D770" s="102"/>
      <c r="E770" s="102"/>
      <c r="F770" s="102"/>
      <c r="P770" s="324"/>
      <c r="Q770" s="324"/>
      <c r="X770" s="324"/>
      <c r="Y770" s="324"/>
      <c r="AL770" s="324"/>
      <c r="AM770" s="324"/>
      <c r="AN770" s="324"/>
      <c r="AO770" s="324"/>
      <c r="AP770" s="324"/>
      <c r="AQ770" s="324"/>
      <c r="AR770" s="324"/>
      <c r="AS770" s="324"/>
      <c r="AT770" s="324"/>
      <c r="AU770" s="324"/>
      <c r="AV770" s="324"/>
      <c r="AW770" s="324"/>
      <c r="BE770" s="325"/>
      <c r="BF770" s="325"/>
      <c r="BG770" s="325"/>
      <c r="BH770" s="325"/>
      <c r="BI770" s="325"/>
      <c r="BJ770" s="325"/>
      <c r="BK770" s="325"/>
      <c r="BL770" s="325"/>
      <c r="BM770" s="325"/>
      <c r="BN770" s="325"/>
      <c r="BO770" s="325"/>
      <c r="BP770" s="325"/>
    </row>
    <row r="771" spans="1:68" s="323" customFormat="1" x14ac:dyDescent="0.25">
      <c r="A771" s="102"/>
      <c r="B771" s="102"/>
      <c r="C771" s="102"/>
      <c r="D771" s="102"/>
      <c r="E771" s="102"/>
      <c r="F771" s="102"/>
      <c r="P771" s="324"/>
      <c r="Q771" s="324"/>
      <c r="X771" s="324"/>
      <c r="Y771" s="324"/>
      <c r="AL771" s="324"/>
      <c r="AM771" s="324"/>
      <c r="AN771" s="324"/>
      <c r="AO771" s="324"/>
      <c r="AP771" s="324"/>
      <c r="AQ771" s="324"/>
      <c r="AR771" s="324"/>
      <c r="AS771" s="324"/>
      <c r="AT771" s="324"/>
      <c r="AU771" s="324"/>
      <c r="AV771" s="324"/>
      <c r="AW771" s="324"/>
      <c r="BE771" s="325"/>
      <c r="BF771" s="325"/>
      <c r="BG771" s="325"/>
      <c r="BH771" s="325"/>
      <c r="BI771" s="325"/>
      <c r="BJ771" s="325"/>
      <c r="BK771" s="325"/>
      <c r="BL771" s="325"/>
      <c r="BM771" s="325"/>
      <c r="BN771" s="325"/>
      <c r="BO771" s="325"/>
      <c r="BP771" s="325"/>
    </row>
    <row r="772" spans="1:68" s="323" customFormat="1" x14ac:dyDescent="0.25">
      <c r="A772" s="102"/>
      <c r="B772" s="102"/>
      <c r="C772" s="102"/>
      <c r="D772" s="102"/>
      <c r="E772" s="102"/>
      <c r="F772" s="102"/>
      <c r="P772" s="324"/>
      <c r="Q772" s="324"/>
      <c r="X772" s="324"/>
      <c r="Y772" s="324"/>
      <c r="AL772" s="324"/>
      <c r="AM772" s="324"/>
      <c r="AN772" s="324"/>
      <c r="AO772" s="324"/>
      <c r="AP772" s="324"/>
      <c r="AQ772" s="324"/>
      <c r="AR772" s="324"/>
      <c r="AS772" s="324"/>
      <c r="AT772" s="324"/>
      <c r="AU772" s="324"/>
      <c r="AV772" s="324"/>
      <c r="AW772" s="324"/>
      <c r="BE772" s="325"/>
      <c r="BF772" s="325"/>
      <c r="BG772" s="325"/>
      <c r="BH772" s="325"/>
      <c r="BI772" s="325"/>
      <c r="BJ772" s="325"/>
      <c r="BK772" s="325"/>
      <c r="BL772" s="325"/>
      <c r="BM772" s="325"/>
      <c r="BN772" s="325"/>
      <c r="BO772" s="325"/>
      <c r="BP772" s="325"/>
    </row>
    <row r="773" spans="1:68" s="323" customFormat="1" x14ac:dyDescent="0.25">
      <c r="A773" s="102"/>
      <c r="B773" s="102"/>
      <c r="C773" s="102"/>
      <c r="D773" s="102"/>
      <c r="E773" s="102"/>
      <c r="F773" s="102"/>
      <c r="P773" s="324"/>
      <c r="Q773" s="324"/>
      <c r="X773" s="324"/>
      <c r="Y773" s="324"/>
      <c r="AL773" s="324"/>
      <c r="AM773" s="324"/>
      <c r="AN773" s="324"/>
      <c r="AO773" s="324"/>
      <c r="AP773" s="324"/>
      <c r="AQ773" s="324"/>
      <c r="AR773" s="324"/>
      <c r="AS773" s="324"/>
      <c r="AT773" s="324"/>
      <c r="AU773" s="324"/>
      <c r="AV773" s="324"/>
      <c r="AW773" s="324"/>
      <c r="BE773" s="325"/>
      <c r="BF773" s="325"/>
      <c r="BG773" s="325"/>
      <c r="BH773" s="325"/>
      <c r="BI773" s="325"/>
      <c r="BJ773" s="325"/>
      <c r="BK773" s="325"/>
      <c r="BL773" s="325"/>
      <c r="BM773" s="325"/>
      <c r="BN773" s="325"/>
      <c r="BO773" s="325"/>
      <c r="BP773" s="325"/>
    </row>
    <row r="774" spans="1:68" s="323" customFormat="1" x14ac:dyDescent="0.25">
      <c r="A774" s="102"/>
      <c r="B774" s="102"/>
      <c r="C774" s="102"/>
      <c r="D774" s="102"/>
      <c r="E774" s="102"/>
      <c r="F774" s="102"/>
      <c r="P774" s="324"/>
      <c r="Q774" s="324"/>
      <c r="X774" s="324"/>
      <c r="Y774" s="324"/>
      <c r="AL774" s="324"/>
      <c r="AM774" s="324"/>
      <c r="AN774" s="324"/>
      <c r="AO774" s="324"/>
      <c r="AP774" s="324"/>
      <c r="AQ774" s="324"/>
      <c r="AR774" s="324"/>
      <c r="AS774" s="324"/>
      <c r="AT774" s="324"/>
      <c r="AU774" s="324"/>
      <c r="AV774" s="324"/>
      <c r="AW774" s="324"/>
      <c r="BE774" s="325"/>
      <c r="BF774" s="325"/>
      <c r="BG774" s="325"/>
      <c r="BH774" s="325"/>
      <c r="BI774" s="325"/>
      <c r="BJ774" s="325"/>
      <c r="BK774" s="325"/>
      <c r="BL774" s="325"/>
      <c r="BM774" s="325"/>
      <c r="BN774" s="325"/>
      <c r="BO774" s="325"/>
      <c r="BP774" s="325"/>
    </row>
    <row r="775" spans="1:68" s="323" customFormat="1" x14ac:dyDescent="0.25">
      <c r="A775" s="102"/>
      <c r="B775" s="102"/>
      <c r="C775" s="102"/>
      <c r="D775" s="102"/>
      <c r="E775" s="102"/>
      <c r="F775" s="102"/>
      <c r="P775" s="324"/>
      <c r="Q775" s="324"/>
      <c r="X775" s="324"/>
      <c r="Y775" s="324"/>
      <c r="AL775" s="324"/>
      <c r="AM775" s="324"/>
      <c r="AN775" s="324"/>
      <c r="AO775" s="324"/>
      <c r="AP775" s="324"/>
      <c r="AQ775" s="324"/>
      <c r="AR775" s="324"/>
      <c r="AS775" s="324"/>
      <c r="AT775" s="324"/>
      <c r="AU775" s="324"/>
      <c r="AV775" s="324"/>
      <c r="AW775" s="324"/>
      <c r="BE775" s="325"/>
      <c r="BF775" s="325"/>
      <c r="BG775" s="325"/>
      <c r="BH775" s="325"/>
      <c r="BI775" s="325"/>
      <c r="BJ775" s="325"/>
      <c r="BK775" s="325"/>
      <c r="BL775" s="325"/>
      <c r="BM775" s="325"/>
      <c r="BN775" s="325"/>
      <c r="BO775" s="325"/>
      <c r="BP775" s="325"/>
    </row>
    <row r="776" spans="1:68" s="323" customFormat="1" x14ac:dyDescent="0.25">
      <c r="A776" s="102"/>
      <c r="B776" s="102"/>
      <c r="C776" s="102"/>
      <c r="D776" s="102"/>
      <c r="E776" s="102"/>
      <c r="F776" s="102"/>
      <c r="P776" s="324"/>
      <c r="Q776" s="324"/>
      <c r="X776" s="324"/>
      <c r="Y776" s="324"/>
      <c r="AL776" s="324"/>
      <c r="AM776" s="324"/>
      <c r="AN776" s="324"/>
      <c r="AO776" s="324"/>
      <c r="AP776" s="324"/>
      <c r="AQ776" s="324"/>
      <c r="AR776" s="324"/>
      <c r="AS776" s="324"/>
      <c r="AT776" s="324"/>
      <c r="AU776" s="324"/>
      <c r="AV776" s="324"/>
      <c r="AW776" s="324"/>
      <c r="BE776" s="325"/>
      <c r="BF776" s="325"/>
      <c r="BG776" s="325"/>
      <c r="BH776" s="325"/>
      <c r="BI776" s="325"/>
      <c r="BJ776" s="325"/>
      <c r="BK776" s="325"/>
      <c r="BL776" s="325"/>
      <c r="BM776" s="325"/>
      <c r="BN776" s="325"/>
      <c r="BO776" s="325"/>
      <c r="BP776" s="325"/>
    </row>
    <row r="777" spans="1:68" s="323" customFormat="1" x14ac:dyDescent="0.25">
      <c r="A777" s="102"/>
      <c r="B777" s="102"/>
      <c r="C777" s="102"/>
      <c r="D777" s="102"/>
      <c r="E777" s="102"/>
      <c r="F777" s="102"/>
      <c r="P777" s="324"/>
      <c r="Q777" s="324"/>
      <c r="X777" s="324"/>
      <c r="Y777" s="324"/>
      <c r="AL777" s="324"/>
      <c r="AM777" s="324"/>
      <c r="AN777" s="324"/>
      <c r="AO777" s="324"/>
      <c r="AP777" s="324"/>
      <c r="AQ777" s="324"/>
      <c r="AR777" s="324"/>
      <c r="AS777" s="324"/>
      <c r="AT777" s="324"/>
      <c r="AU777" s="324"/>
      <c r="AV777" s="324"/>
      <c r="AW777" s="324"/>
      <c r="BE777" s="325"/>
      <c r="BF777" s="325"/>
      <c r="BG777" s="325"/>
      <c r="BH777" s="325"/>
      <c r="BI777" s="325"/>
      <c r="BJ777" s="325"/>
      <c r="BK777" s="325"/>
      <c r="BL777" s="325"/>
      <c r="BM777" s="325"/>
      <c r="BN777" s="325"/>
      <c r="BO777" s="325"/>
      <c r="BP777" s="325"/>
    </row>
    <row r="778" spans="1:68" s="323" customFormat="1" x14ac:dyDescent="0.25">
      <c r="A778" s="102"/>
      <c r="B778" s="102"/>
      <c r="C778" s="102"/>
      <c r="D778" s="102"/>
      <c r="E778" s="102"/>
      <c r="F778" s="102"/>
      <c r="P778" s="324"/>
      <c r="Q778" s="324"/>
      <c r="X778" s="324"/>
      <c r="Y778" s="324"/>
      <c r="AL778" s="324"/>
      <c r="AM778" s="324"/>
      <c r="AN778" s="324"/>
      <c r="AO778" s="324"/>
      <c r="AP778" s="324"/>
      <c r="AQ778" s="324"/>
      <c r="AR778" s="324"/>
      <c r="AS778" s="324"/>
      <c r="AT778" s="324"/>
      <c r="AU778" s="324"/>
      <c r="AV778" s="324"/>
      <c r="AW778" s="324"/>
      <c r="BE778" s="325"/>
      <c r="BF778" s="325"/>
      <c r="BG778" s="325"/>
      <c r="BH778" s="325"/>
      <c r="BI778" s="325"/>
      <c r="BJ778" s="325"/>
      <c r="BK778" s="325"/>
      <c r="BL778" s="325"/>
      <c r="BM778" s="325"/>
      <c r="BN778" s="325"/>
      <c r="BO778" s="325"/>
      <c r="BP778" s="325"/>
    </row>
    <row r="779" spans="1:68" s="323" customFormat="1" x14ac:dyDescent="0.25">
      <c r="A779" s="102"/>
      <c r="B779" s="102"/>
      <c r="C779" s="102"/>
      <c r="D779" s="102"/>
      <c r="E779" s="102"/>
      <c r="F779" s="102"/>
      <c r="P779" s="324"/>
      <c r="Q779" s="324"/>
      <c r="X779" s="324"/>
      <c r="Y779" s="324"/>
      <c r="AL779" s="324"/>
      <c r="AM779" s="324"/>
      <c r="AN779" s="324"/>
      <c r="AO779" s="324"/>
      <c r="AP779" s="324"/>
      <c r="AQ779" s="324"/>
      <c r="AR779" s="324"/>
      <c r="AS779" s="324"/>
      <c r="AT779" s="324"/>
      <c r="AU779" s="324"/>
      <c r="AV779" s="324"/>
      <c r="AW779" s="324"/>
      <c r="BE779" s="325"/>
      <c r="BF779" s="325"/>
      <c r="BG779" s="325"/>
      <c r="BH779" s="325"/>
      <c r="BI779" s="325"/>
      <c r="BJ779" s="325"/>
      <c r="BK779" s="325"/>
      <c r="BL779" s="325"/>
      <c r="BM779" s="325"/>
      <c r="BN779" s="325"/>
      <c r="BO779" s="325"/>
      <c r="BP779" s="325"/>
    </row>
    <row r="780" spans="1:68" s="323" customFormat="1" x14ac:dyDescent="0.25">
      <c r="A780" s="102"/>
      <c r="B780" s="102"/>
      <c r="C780" s="102"/>
      <c r="D780" s="102"/>
      <c r="E780" s="102"/>
      <c r="F780" s="102"/>
      <c r="P780" s="324"/>
      <c r="Q780" s="324"/>
      <c r="X780" s="324"/>
      <c r="Y780" s="324"/>
      <c r="AL780" s="324"/>
      <c r="AM780" s="324"/>
      <c r="AN780" s="324"/>
      <c r="AO780" s="324"/>
      <c r="AP780" s="324"/>
      <c r="AQ780" s="324"/>
      <c r="AR780" s="324"/>
      <c r="AS780" s="324"/>
      <c r="AT780" s="324"/>
      <c r="AU780" s="324"/>
      <c r="AV780" s="324"/>
      <c r="AW780" s="324"/>
      <c r="BE780" s="325"/>
      <c r="BF780" s="325"/>
      <c r="BG780" s="325"/>
      <c r="BH780" s="325"/>
      <c r="BI780" s="325"/>
      <c r="BJ780" s="325"/>
      <c r="BK780" s="325"/>
      <c r="BL780" s="325"/>
      <c r="BM780" s="325"/>
      <c r="BN780" s="325"/>
      <c r="BO780" s="325"/>
      <c r="BP780" s="325"/>
    </row>
    <row r="781" spans="1:68" s="323" customFormat="1" x14ac:dyDescent="0.25">
      <c r="A781" s="102"/>
      <c r="B781" s="102"/>
      <c r="C781" s="102"/>
      <c r="D781" s="102"/>
      <c r="E781" s="102"/>
      <c r="F781" s="102"/>
      <c r="P781" s="324"/>
      <c r="Q781" s="324"/>
      <c r="X781" s="324"/>
      <c r="Y781" s="324"/>
      <c r="AL781" s="324"/>
      <c r="AM781" s="324"/>
      <c r="AN781" s="324"/>
      <c r="AO781" s="324"/>
      <c r="AP781" s="324"/>
      <c r="AQ781" s="324"/>
      <c r="AR781" s="324"/>
      <c r="AS781" s="324"/>
      <c r="AT781" s="324"/>
      <c r="AU781" s="324"/>
      <c r="AV781" s="324"/>
      <c r="AW781" s="324"/>
      <c r="BE781" s="325"/>
      <c r="BF781" s="325"/>
      <c r="BG781" s="325"/>
      <c r="BH781" s="325"/>
      <c r="BI781" s="325"/>
      <c r="BJ781" s="325"/>
      <c r="BK781" s="325"/>
      <c r="BL781" s="325"/>
      <c r="BM781" s="325"/>
      <c r="BN781" s="325"/>
      <c r="BO781" s="325"/>
      <c r="BP781" s="325"/>
    </row>
    <row r="782" spans="1:68" s="323" customFormat="1" x14ac:dyDescent="0.25">
      <c r="A782" s="102"/>
      <c r="B782" s="102"/>
      <c r="C782" s="102"/>
      <c r="D782" s="102"/>
      <c r="E782" s="102"/>
      <c r="F782" s="102"/>
      <c r="P782" s="324"/>
      <c r="Q782" s="324"/>
      <c r="X782" s="324"/>
      <c r="Y782" s="324"/>
      <c r="AL782" s="324"/>
      <c r="AM782" s="324"/>
      <c r="AN782" s="324"/>
      <c r="AO782" s="324"/>
      <c r="AP782" s="324"/>
      <c r="AQ782" s="324"/>
      <c r="AR782" s="324"/>
      <c r="AS782" s="324"/>
      <c r="AT782" s="324"/>
      <c r="AU782" s="324"/>
      <c r="AV782" s="324"/>
      <c r="AW782" s="324"/>
      <c r="BE782" s="325"/>
      <c r="BF782" s="325"/>
      <c r="BG782" s="325"/>
      <c r="BH782" s="325"/>
      <c r="BI782" s="325"/>
      <c r="BJ782" s="325"/>
      <c r="BK782" s="325"/>
      <c r="BL782" s="325"/>
      <c r="BM782" s="325"/>
      <c r="BN782" s="325"/>
      <c r="BO782" s="325"/>
      <c r="BP782" s="325"/>
    </row>
    <row r="783" spans="1:68" s="323" customFormat="1" x14ac:dyDescent="0.25">
      <c r="A783" s="102"/>
      <c r="B783" s="102"/>
      <c r="C783" s="102"/>
      <c r="D783" s="102"/>
      <c r="E783" s="102"/>
      <c r="F783" s="102"/>
      <c r="P783" s="324"/>
      <c r="Q783" s="324"/>
      <c r="X783" s="324"/>
      <c r="Y783" s="324"/>
      <c r="AL783" s="324"/>
      <c r="AM783" s="324"/>
      <c r="AN783" s="324"/>
      <c r="AO783" s="324"/>
      <c r="AP783" s="324"/>
      <c r="AQ783" s="324"/>
      <c r="AR783" s="324"/>
      <c r="AS783" s="324"/>
      <c r="AT783" s="324"/>
      <c r="AU783" s="324"/>
      <c r="AV783" s="324"/>
      <c r="AW783" s="324"/>
      <c r="BE783" s="325"/>
      <c r="BF783" s="325"/>
      <c r="BG783" s="325"/>
      <c r="BH783" s="325"/>
      <c r="BI783" s="325"/>
      <c r="BJ783" s="325"/>
      <c r="BK783" s="325"/>
      <c r="BL783" s="325"/>
      <c r="BM783" s="325"/>
      <c r="BN783" s="325"/>
      <c r="BO783" s="325"/>
      <c r="BP783" s="325"/>
    </row>
    <row r="784" spans="1:68" s="323" customFormat="1" x14ac:dyDescent="0.25">
      <c r="A784" s="102"/>
      <c r="B784" s="102"/>
      <c r="C784" s="102"/>
      <c r="D784" s="102"/>
      <c r="E784" s="102"/>
      <c r="F784" s="102"/>
      <c r="P784" s="324"/>
      <c r="Q784" s="324"/>
      <c r="X784" s="324"/>
      <c r="Y784" s="324"/>
      <c r="AL784" s="324"/>
      <c r="AM784" s="324"/>
      <c r="AN784" s="324"/>
      <c r="AO784" s="324"/>
      <c r="AP784" s="324"/>
      <c r="AQ784" s="324"/>
      <c r="AR784" s="324"/>
      <c r="AS784" s="324"/>
      <c r="AT784" s="324"/>
      <c r="AU784" s="324"/>
      <c r="AV784" s="324"/>
      <c r="AW784" s="324"/>
      <c r="BE784" s="325"/>
      <c r="BF784" s="325"/>
      <c r="BG784" s="325"/>
      <c r="BH784" s="325"/>
      <c r="BI784" s="325"/>
      <c r="BJ784" s="325"/>
      <c r="BK784" s="325"/>
      <c r="BL784" s="325"/>
      <c r="BM784" s="325"/>
      <c r="BN784" s="325"/>
      <c r="BO784" s="325"/>
      <c r="BP784" s="325"/>
    </row>
    <row r="785" spans="1:68" s="323" customFormat="1" x14ac:dyDescent="0.25">
      <c r="A785" s="102"/>
      <c r="B785" s="102"/>
      <c r="C785" s="102"/>
      <c r="D785" s="102"/>
      <c r="E785" s="102"/>
      <c r="F785" s="102"/>
      <c r="P785" s="324"/>
      <c r="Q785" s="324"/>
      <c r="X785" s="324"/>
      <c r="Y785" s="324"/>
      <c r="AL785" s="324"/>
      <c r="AM785" s="324"/>
      <c r="AN785" s="324"/>
      <c r="AO785" s="324"/>
      <c r="AP785" s="324"/>
      <c r="AQ785" s="324"/>
      <c r="AR785" s="324"/>
      <c r="AS785" s="324"/>
      <c r="AT785" s="324"/>
      <c r="AU785" s="324"/>
      <c r="AV785" s="324"/>
      <c r="AW785" s="324"/>
      <c r="BE785" s="325"/>
      <c r="BF785" s="325"/>
      <c r="BG785" s="325"/>
      <c r="BH785" s="325"/>
      <c r="BI785" s="325"/>
      <c r="BJ785" s="325"/>
      <c r="BK785" s="325"/>
      <c r="BL785" s="325"/>
      <c r="BM785" s="325"/>
      <c r="BN785" s="325"/>
      <c r="BO785" s="325"/>
      <c r="BP785" s="325"/>
    </row>
    <row r="786" spans="1:68" s="323" customFormat="1" x14ac:dyDescent="0.25">
      <c r="A786" s="102"/>
      <c r="B786" s="102"/>
      <c r="C786" s="102"/>
      <c r="D786" s="102"/>
      <c r="E786" s="102"/>
      <c r="F786" s="102"/>
      <c r="P786" s="324"/>
      <c r="Q786" s="324"/>
      <c r="X786" s="324"/>
      <c r="Y786" s="324"/>
      <c r="AL786" s="324"/>
      <c r="AM786" s="324"/>
      <c r="AN786" s="324"/>
      <c r="AO786" s="324"/>
      <c r="AP786" s="324"/>
      <c r="AQ786" s="324"/>
      <c r="AR786" s="324"/>
      <c r="AS786" s="324"/>
      <c r="AT786" s="324"/>
      <c r="AU786" s="324"/>
      <c r="AV786" s="324"/>
      <c r="AW786" s="324"/>
      <c r="BE786" s="325"/>
      <c r="BF786" s="325"/>
      <c r="BG786" s="325"/>
      <c r="BH786" s="325"/>
      <c r="BI786" s="325"/>
      <c r="BJ786" s="325"/>
      <c r="BK786" s="325"/>
      <c r="BL786" s="325"/>
      <c r="BM786" s="325"/>
      <c r="BN786" s="325"/>
      <c r="BO786" s="325"/>
      <c r="BP786" s="325"/>
    </row>
    <row r="787" spans="1:68" s="323" customFormat="1" x14ac:dyDescent="0.25">
      <c r="A787" s="102"/>
      <c r="B787" s="102"/>
      <c r="C787" s="102"/>
      <c r="D787" s="102"/>
      <c r="E787" s="102"/>
      <c r="F787" s="102"/>
      <c r="P787" s="324"/>
      <c r="Q787" s="324"/>
      <c r="X787" s="324"/>
      <c r="Y787" s="324"/>
      <c r="AL787" s="324"/>
      <c r="AM787" s="324"/>
      <c r="AN787" s="324"/>
      <c r="AO787" s="324"/>
      <c r="AP787" s="324"/>
      <c r="AQ787" s="324"/>
      <c r="AR787" s="324"/>
      <c r="AS787" s="324"/>
      <c r="AT787" s="324"/>
      <c r="AU787" s="324"/>
      <c r="AV787" s="324"/>
      <c r="AW787" s="324"/>
      <c r="BE787" s="325"/>
      <c r="BF787" s="325"/>
      <c r="BG787" s="325"/>
      <c r="BH787" s="325"/>
      <c r="BI787" s="325"/>
      <c r="BJ787" s="325"/>
      <c r="BK787" s="325"/>
      <c r="BL787" s="325"/>
      <c r="BM787" s="325"/>
      <c r="BN787" s="325"/>
      <c r="BO787" s="325"/>
      <c r="BP787" s="325"/>
    </row>
    <row r="788" spans="1:68" s="323" customFormat="1" x14ac:dyDescent="0.25">
      <c r="A788" s="102"/>
      <c r="B788" s="102"/>
      <c r="C788" s="102"/>
      <c r="D788" s="102"/>
      <c r="E788" s="102"/>
      <c r="F788" s="102"/>
      <c r="P788" s="324"/>
      <c r="Q788" s="324"/>
      <c r="X788" s="324"/>
      <c r="Y788" s="324"/>
      <c r="AL788" s="324"/>
      <c r="AM788" s="324"/>
      <c r="AN788" s="324"/>
      <c r="AO788" s="324"/>
      <c r="AP788" s="324"/>
      <c r="AQ788" s="324"/>
      <c r="AR788" s="324"/>
      <c r="AS788" s="324"/>
      <c r="AT788" s="324"/>
      <c r="AU788" s="324"/>
      <c r="AV788" s="324"/>
      <c r="AW788" s="324"/>
      <c r="BE788" s="325"/>
      <c r="BF788" s="325"/>
      <c r="BG788" s="325"/>
      <c r="BH788" s="325"/>
      <c r="BI788" s="325"/>
      <c r="BJ788" s="325"/>
      <c r="BK788" s="325"/>
      <c r="BL788" s="325"/>
      <c r="BM788" s="325"/>
      <c r="BN788" s="325"/>
      <c r="BO788" s="325"/>
      <c r="BP788" s="325"/>
    </row>
    <row r="789" spans="1:68" s="323" customFormat="1" x14ac:dyDescent="0.25">
      <c r="A789" s="102"/>
      <c r="B789" s="102"/>
      <c r="C789" s="102"/>
      <c r="D789" s="102"/>
      <c r="E789" s="102"/>
      <c r="F789" s="102"/>
      <c r="P789" s="324"/>
      <c r="Q789" s="324"/>
      <c r="X789" s="324"/>
      <c r="Y789" s="324"/>
      <c r="AL789" s="324"/>
      <c r="AM789" s="324"/>
      <c r="AN789" s="324"/>
      <c r="AO789" s="324"/>
      <c r="AP789" s="324"/>
      <c r="AQ789" s="324"/>
      <c r="AR789" s="324"/>
      <c r="AS789" s="324"/>
      <c r="AT789" s="324"/>
      <c r="AU789" s="324"/>
      <c r="AV789" s="324"/>
      <c r="AW789" s="324"/>
      <c r="BE789" s="325"/>
      <c r="BF789" s="325"/>
      <c r="BG789" s="325"/>
      <c r="BH789" s="325"/>
      <c r="BI789" s="325"/>
      <c r="BJ789" s="325"/>
      <c r="BK789" s="325"/>
      <c r="BL789" s="325"/>
      <c r="BM789" s="325"/>
      <c r="BN789" s="325"/>
      <c r="BO789" s="325"/>
      <c r="BP789" s="325"/>
    </row>
    <row r="790" spans="1:68" s="323" customFormat="1" x14ac:dyDescent="0.25">
      <c r="A790" s="102"/>
      <c r="B790" s="102"/>
      <c r="C790" s="102"/>
      <c r="D790" s="102"/>
      <c r="E790" s="102"/>
      <c r="F790" s="102"/>
      <c r="P790" s="324"/>
      <c r="Q790" s="324"/>
      <c r="X790" s="324"/>
      <c r="Y790" s="324"/>
      <c r="AL790" s="324"/>
      <c r="AM790" s="324"/>
      <c r="AN790" s="324"/>
      <c r="AO790" s="324"/>
      <c r="AP790" s="324"/>
      <c r="AQ790" s="324"/>
      <c r="AR790" s="324"/>
      <c r="AS790" s="324"/>
      <c r="AT790" s="324"/>
      <c r="AU790" s="324"/>
      <c r="AV790" s="324"/>
      <c r="AW790" s="324"/>
      <c r="BE790" s="325"/>
      <c r="BF790" s="325"/>
      <c r="BG790" s="325"/>
      <c r="BH790" s="325"/>
      <c r="BI790" s="325"/>
      <c r="BJ790" s="325"/>
      <c r="BK790" s="325"/>
      <c r="BL790" s="325"/>
      <c r="BM790" s="325"/>
      <c r="BN790" s="325"/>
      <c r="BO790" s="325"/>
      <c r="BP790" s="325"/>
    </row>
    <row r="791" spans="1:68" s="323" customFormat="1" x14ac:dyDescent="0.25">
      <c r="A791" s="102"/>
      <c r="B791" s="102"/>
      <c r="C791" s="102"/>
      <c r="D791" s="102"/>
      <c r="E791" s="102"/>
      <c r="F791" s="102"/>
      <c r="P791" s="324"/>
      <c r="Q791" s="324"/>
      <c r="X791" s="324"/>
      <c r="Y791" s="324"/>
      <c r="AL791" s="324"/>
      <c r="AM791" s="324"/>
      <c r="AN791" s="324"/>
      <c r="AO791" s="324"/>
      <c r="AP791" s="324"/>
      <c r="AQ791" s="324"/>
      <c r="AR791" s="324"/>
      <c r="AS791" s="324"/>
      <c r="AT791" s="324"/>
      <c r="AU791" s="324"/>
      <c r="AV791" s="324"/>
      <c r="AW791" s="324"/>
      <c r="BE791" s="325"/>
      <c r="BF791" s="325"/>
      <c r="BG791" s="325"/>
      <c r="BH791" s="325"/>
      <c r="BI791" s="325"/>
      <c r="BJ791" s="325"/>
      <c r="BK791" s="325"/>
      <c r="BL791" s="325"/>
      <c r="BM791" s="325"/>
      <c r="BN791" s="325"/>
      <c r="BO791" s="325"/>
      <c r="BP791" s="325"/>
    </row>
    <row r="792" spans="1:68" s="323" customFormat="1" x14ac:dyDescent="0.25">
      <c r="A792" s="102"/>
      <c r="B792" s="102"/>
      <c r="C792" s="102"/>
      <c r="D792" s="102"/>
      <c r="E792" s="102"/>
      <c r="F792" s="102"/>
      <c r="P792" s="324"/>
      <c r="Q792" s="324"/>
      <c r="X792" s="324"/>
      <c r="Y792" s="324"/>
      <c r="AL792" s="324"/>
      <c r="AM792" s="324"/>
      <c r="AN792" s="324"/>
      <c r="AO792" s="324"/>
      <c r="AP792" s="324"/>
      <c r="AQ792" s="324"/>
      <c r="AR792" s="324"/>
      <c r="AS792" s="324"/>
      <c r="AT792" s="324"/>
      <c r="AU792" s="324"/>
      <c r="AV792" s="324"/>
      <c r="AW792" s="324"/>
      <c r="BE792" s="325"/>
      <c r="BF792" s="325"/>
      <c r="BG792" s="325"/>
      <c r="BH792" s="325"/>
      <c r="BI792" s="325"/>
      <c r="BJ792" s="325"/>
      <c r="BK792" s="325"/>
      <c r="BL792" s="325"/>
      <c r="BM792" s="325"/>
      <c r="BN792" s="325"/>
      <c r="BO792" s="325"/>
      <c r="BP792" s="325"/>
    </row>
    <row r="793" spans="1:68" s="323" customFormat="1" x14ac:dyDescent="0.25">
      <c r="A793" s="102"/>
      <c r="B793" s="102"/>
      <c r="C793" s="102"/>
      <c r="D793" s="102"/>
      <c r="E793" s="102"/>
      <c r="F793" s="102"/>
      <c r="P793" s="324"/>
      <c r="Q793" s="324"/>
      <c r="X793" s="324"/>
      <c r="Y793" s="324"/>
      <c r="AL793" s="324"/>
      <c r="AM793" s="324"/>
      <c r="AN793" s="324"/>
      <c r="AO793" s="324"/>
      <c r="AP793" s="324"/>
      <c r="AQ793" s="324"/>
      <c r="AR793" s="324"/>
      <c r="AS793" s="324"/>
      <c r="AT793" s="324"/>
      <c r="AU793" s="324"/>
      <c r="AV793" s="324"/>
      <c r="AW793" s="324"/>
      <c r="BE793" s="325"/>
      <c r="BF793" s="325"/>
      <c r="BG793" s="325"/>
      <c r="BH793" s="325"/>
      <c r="BI793" s="325"/>
      <c r="BJ793" s="325"/>
      <c r="BK793" s="325"/>
      <c r="BL793" s="325"/>
      <c r="BM793" s="325"/>
      <c r="BN793" s="325"/>
      <c r="BO793" s="325"/>
      <c r="BP793" s="325"/>
    </row>
    <row r="794" spans="1:68" s="323" customFormat="1" x14ac:dyDescent="0.25">
      <c r="A794" s="102"/>
      <c r="B794" s="102"/>
      <c r="C794" s="102"/>
      <c r="D794" s="102"/>
      <c r="E794" s="102"/>
      <c r="F794" s="102"/>
      <c r="P794" s="324"/>
      <c r="Q794" s="324"/>
      <c r="X794" s="324"/>
      <c r="Y794" s="324"/>
      <c r="AL794" s="324"/>
      <c r="AM794" s="324"/>
      <c r="AN794" s="324"/>
      <c r="AO794" s="324"/>
      <c r="AP794" s="324"/>
      <c r="AQ794" s="324"/>
      <c r="AR794" s="324"/>
      <c r="AS794" s="324"/>
      <c r="AT794" s="324"/>
      <c r="AU794" s="324"/>
      <c r="AV794" s="324"/>
      <c r="AW794" s="324"/>
      <c r="BE794" s="325"/>
      <c r="BF794" s="325"/>
      <c r="BG794" s="325"/>
      <c r="BH794" s="325"/>
      <c r="BI794" s="325"/>
      <c r="BJ794" s="325"/>
      <c r="BK794" s="325"/>
      <c r="BL794" s="325"/>
      <c r="BM794" s="325"/>
      <c r="BN794" s="325"/>
      <c r="BO794" s="325"/>
      <c r="BP794" s="325"/>
    </row>
    <row r="795" spans="1:68" s="323" customFormat="1" x14ac:dyDescent="0.25">
      <c r="A795" s="102"/>
      <c r="B795" s="102"/>
      <c r="C795" s="102"/>
      <c r="D795" s="102"/>
      <c r="E795" s="102"/>
      <c r="F795" s="102"/>
      <c r="P795" s="324"/>
      <c r="Q795" s="324"/>
      <c r="X795" s="324"/>
      <c r="Y795" s="324"/>
      <c r="AL795" s="324"/>
      <c r="AM795" s="324"/>
      <c r="AN795" s="324"/>
      <c r="AO795" s="324"/>
      <c r="AP795" s="324"/>
      <c r="AQ795" s="324"/>
      <c r="AR795" s="324"/>
      <c r="AS795" s="324"/>
      <c r="AT795" s="324"/>
      <c r="AU795" s="324"/>
      <c r="AV795" s="324"/>
      <c r="AW795" s="324"/>
      <c r="BE795" s="325"/>
      <c r="BF795" s="325"/>
      <c r="BG795" s="325"/>
      <c r="BH795" s="325"/>
      <c r="BI795" s="325"/>
      <c r="BJ795" s="325"/>
      <c r="BK795" s="325"/>
      <c r="BL795" s="325"/>
      <c r="BM795" s="325"/>
      <c r="BN795" s="325"/>
      <c r="BO795" s="325"/>
      <c r="BP795" s="325"/>
    </row>
    <row r="796" spans="1:68" s="323" customFormat="1" x14ac:dyDescent="0.25">
      <c r="A796" s="102"/>
      <c r="B796" s="102"/>
      <c r="C796" s="102"/>
      <c r="D796" s="102"/>
      <c r="E796" s="102"/>
      <c r="F796" s="102"/>
      <c r="P796" s="324"/>
      <c r="Q796" s="324"/>
      <c r="X796" s="324"/>
      <c r="Y796" s="324"/>
      <c r="AL796" s="324"/>
      <c r="AM796" s="324"/>
      <c r="AN796" s="324"/>
      <c r="AO796" s="324"/>
      <c r="AP796" s="324"/>
      <c r="AQ796" s="324"/>
      <c r="AR796" s="324"/>
      <c r="AS796" s="324"/>
      <c r="AT796" s="324"/>
      <c r="AU796" s="324"/>
      <c r="AV796" s="324"/>
      <c r="AW796" s="324"/>
      <c r="BE796" s="325"/>
      <c r="BF796" s="325"/>
      <c r="BG796" s="325"/>
      <c r="BH796" s="325"/>
      <c r="BI796" s="325"/>
      <c r="BJ796" s="325"/>
      <c r="BK796" s="325"/>
      <c r="BL796" s="325"/>
      <c r="BM796" s="325"/>
      <c r="BN796" s="325"/>
      <c r="BO796" s="325"/>
      <c r="BP796" s="325"/>
    </row>
    <row r="797" spans="1:68" s="323" customFormat="1" x14ac:dyDescent="0.25">
      <c r="A797" s="102"/>
      <c r="B797" s="102"/>
      <c r="C797" s="102"/>
      <c r="D797" s="102"/>
      <c r="E797" s="102"/>
      <c r="F797" s="102"/>
      <c r="P797" s="324"/>
      <c r="Q797" s="324"/>
      <c r="X797" s="324"/>
      <c r="Y797" s="324"/>
      <c r="AL797" s="324"/>
      <c r="AM797" s="324"/>
      <c r="AN797" s="324"/>
      <c r="AO797" s="324"/>
      <c r="AP797" s="324"/>
      <c r="AQ797" s="324"/>
      <c r="AR797" s="324"/>
      <c r="AS797" s="324"/>
      <c r="AT797" s="324"/>
      <c r="AU797" s="324"/>
      <c r="AV797" s="324"/>
      <c r="AW797" s="324"/>
      <c r="BE797" s="325"/>
      <c r="BF797" s="325"/>
      <c r="BG797" s="325"/>
      <c r="BH797" s="325"/>
      <c r="BI797" s="325"/>
      <c r="BJ797" s="325"/>
      <c r="BK797" s="325"/>
      <c r="BL797" s="325"/>
      <c r="BM797" s="325"/>
      <c r="BN797" s="325"/>
      <c r="BO797" s="325"/>
      <c r="BP797" s="325"/>
    </row>
    <row r="798" spans="1:68" s="323" customFormat="1" x14ac:dyDescent="0.25">
      <c r="A798" s="102"/>
      <c r="B798" s="102"/>
      <c r="C798" s="102"/>
      <c r="D798" s="102"/>
      <c r="E798" s="102"/>
      <c r="F798" s="102"/>
      <c r="P798" s="324"/>
      <c r="Q798" s="324"/>
      <c r="X798" s="324"/>
      <c r="Y798" s="324"/>
      <c r="AL798" s="324"/>
      <c r="AM798" s="324"/>
      <c r="AN798" s="324"/>
      <c r="AO798" s="324"/>
      <c r="AP798" s="324"/>
      <c r="AQ798" s="324"/>
      <c r="AR798" s="324"/>
      <c r="AS798" s="324"/>
      <c r="AT798" s="324"/>
      <c r="AU798" s="324"/>
      <c r="AV798" s="324"/>
      <c r="AW798" s="324"/>
      <c r="BE798" s="325"/>
      <c r="BF798" s="325"/>
      <c r="BG798" s="325"/>
      <c r="BH798" s="325"/>
      <c r="BI798" s="325"/>
      <c r="BJ798" s="325"/>
      <c r="BK798" s="325"/>
      <c r="BL798" s="325"/>
      <c r="BM798" s="325"/>
      <c r="BN798" s="325"/>
      <c r="BO798" s="325"/>
      <c r="BP798" s="325"/>
    </row>
    <row r="799" spans="1:68" s="323" customFormat="1" x14ac:dyDescent="0.25">
      <c r="A799" s="102"/>
      <c r="B799" s="102"/>
      <c r="C799" s="102"/>
      <c r="D799" s="102"/>
      <c r="E799" s="102"/>
      <c r="F799" s="102"/>
      <c r="P799" s="324"/>
      <c r="Q799" s="324"/>
      <c r="X799" s="324"/>
      <c r="Y799" s="324"/>
      <c r="AL799" s="324"/>
      <c r="AM799" s="324"/>
      <c r="AN799" s="324"/>
      <c r="AO799" s="324"/>
      <c r="AP799" s="324"/>
      <c r="AQ799" s="324"/>
      <c r="AR799" s="324"/>
      <c r="AS799" s="324"/>
      <c r="AT799" s="324"/>
      <c r="AU799" s="324"/>
      <c r="AV799" s="324"/>
      <c r="AW799" s="324"/>
      <c r="BE799" s="325"/>
      <c r="BF799" s="325"/>
      <c r="BG799" s="325"/>
      <c r="BH799" s="325"/>
      <c r="BI799" s="325"/>
      <c r="BJ799" s="325"/>
      <c r="BK799" s="325"/>
      <c r="BL799" s="325"/>
      <c r="BM799" s="325"/>
      <c r="BN799" s="325"/>
      <c r="BO799" s="325"/>
      <c r="BP799" s="325"/>
    </row>
    <row r="800" spans="1:68" s="323" customFormat="1" x14ac:dyDescent="0.25">
      <c r="A800" s="102"/>
      <c r="B800" s="102"/>
      <c r="C800" s="102"/>
      <c r="D800" s="102"/>
      <c r="E800" s="102"/>
      <c r="F800" s="102"/>
      <c r="P800" s="324"/>
      <c r="Q800" s="324"/>
      <c r="X800" s="324"/>
      <c r="Y800" s="324"/>
      <c r="AL800" s="324"/>
      <c r="AM800" s="324"/>
      <c r="AN800" s="324"/>
      <c r="AO800" s="324"/>
      <c r="AP800" s="324"/>
      <c r="AQ800" s="324"/>
      <c r="AR800" s="324"/>
      <c r="AS800" s="324"/>
      <c r="AT800" s="324"/>
      <c r="AU800" s="324"/>
      <c r="AV800" s="324"/>
      <c r="AW800" s="324"/>
      <c r="BE800" s="325"/>
      <c r="BF800" s="325"/>
      <c r="BG800" s="325"/>
      <c r="BH800" s="325"/>
      <c r="BI800" s="325"/>
      <c r="BJ800" s="325"/>
      <c r="BK800" s="325"/>
      <c r="BL800" s="325"/>
      <c r="BM800" s="325"/>
      <c r="BN800" s="325"/>
      <c r="BO800" s="325"/>
      <c r="BP800" s="325"/>
    </row>
    <row r="801" spans="1:68" s="323" customFormat="1" x14ac:dyDescent="0.25">
      <c r="A801" s="102"/>
      <c r="B801" s="102"/>
      <c r="C801" s="102"/>
      <c r="D801" s="102"/>
      <c r="E801" s="102"/>
      <c r="F801" s="102"/>
      <c r="P801" s="324"/>
      <c r="Q801" s="324"/>
      <c r="X801" s="324"/>
      <c r="Y801" s="324"/>
      <c r="AL801" s="324"/>
      <c r="AM801" s="324"/>
      <c r="AN801" s="324"/>
      <c r="AO801" s="324"/>
      <c r="AP801" s="324"/>
      <c r="AQ801" s="324"/>
      <c r="AR801" s="324"/>
      <c r="AS801" s="324"/>
      <c r="AT801" s="324"/>
      <c r="AU801" s="324"/>
      <c r="AV801" s="324"/>
      <c r="AW801" s="324"/>
      <c r="BE801" s="325"/>
      <c r="BF801" s="325"/>
      <c r="BG801" s="325"/>
      <c r="BH801" s="325"/>
      <c r="BI801" s="325"/>
      <c r="BJ801" s="325"/>
      <c r="BK801" s="325"/>
      <c r="BL801" s="325"/>
      <c r="BM801" s="325"/>
      <c r="BN801" s="325"/>
      <c r="BO801" s="325"/>
      <c r="BP801" s="325"/>
    </row>
    <row r="802" spans="1:68" s="323" customFormat="1" x14ac:dyDescent="0.25">
      <c r="A802" s="102"/>
      <c r="B802" s="102"/>
      <c r="C802" s="102"/>
      <c r="D802" s="102"/>
      <c r="E802" s="102"/>
      <c r="F802" s="102"/>
      <c r="P802" s="324"/>
      <c r="Q802" s="324"/>
      <c r="X802" s="324"/>
      <c r="Y802" s="324"/>
      <c r="AL802" s="324"/>
      <c r="AM802" s="324"/>
      <c r="AN802" s="324"/>
      <c r="AO802" s="324"/>
      <c r="AP802" s="324"/>
      <c r="AQ802" s="324"/>
      <c r="AR802" s="324"/>
      <c r="AS802" s="324"/>
      <c r="AT802" s="324"/>
      <c r="AU802" s="324"/>
      <c r="AV802" s="324"/>
      <c r="AW802" s="324"/>
      <c r="BE802" s="325"/>
      <c r="BF802" s="325"/>
      <c r="BG802" s="325"/>
      <c r="BH802" s="325"/>
      <c r="BI802" s="325"/>
      <c r="BJ802" s="325"/>
      <c r="BK802" s="325"/>
      <c r="BL802" s="325"/>
      <c r="BM802" s="325"/>
      <c r="BN802" s="325"/>
      <c r="BO802" s="325"/>
      <c r="BP802" s="325"/>
    </row>
    <row r="803" spans="1:68" s="323" customFormat="1" x14ac:dyDescent="0.25">
      <c r="A803" s="102"/>
      <c r="B803" s="102"/>
      <c r="C803" s="102"/>
      <c r="D803" s="102"/>
      <c r="E803" s="102"/>
      <c r="F803" s="102"/>
      <c r="P803" s="324"/>
      <c r="Q803" s="324"/>
      <c r="X803" s="324"/>
      <c r="Y803" s="324"/>
      <c r="AL803" s="324"/>
      <c r="AM803" s="324"/>
      <c r="AN803" s="324"/>
      <c r="AO803" s="324"/>
      <c r="AP803" s="324"/>
      <c r="AQ803" s="324"/>
      <c r="AR803" s="324"/>
      <c r="AS803" s="324"/>
      <c r="AT803" s="324"/>
      <c r="AU803" s="324"/>
      <c r="AV803" s="324"/>
      <c r="AW803" s="324"/>
      <c r="BE803" s="325"/>
      <c r="BF803" s="325"/>
      <c r="BG803" s="325"/>
      <c r="BH803" s="325"/>
      <c r="BI803" s="325"/>
      <c r="BJ803" s="325"/>
      <c r="BK803" s="325"/>
      <c r="BL803" s="325"/>
      <c r="BM803" s="325"/>
      <c r="BN803" s="325"/>
      <c r="BO803" s="325"/>
      <c r="BP803" s="325"/>
    </row>
    <row r="804" spans="1:68" s="323" customFormat="1" x14ac:dyDescent="0.25">
      <c r="A804" s="102"/>
      <c r="B804" s="102"/>
      <c r="C804" s="102"/>
      <c r="D804" s="102"/>
      <c r="E804" s="102"/>
      <c r="F804" s="102"/>
      <c r="P804" s="324"/>
      <c r="Q804" s="324"/>
      <c r="X804" s="324"/>
      <c r="Y804" s="324"/>
      <c r="AL804" s="324"/>
      <c r="AM804" s="324"/>
      <c r="AN804" s="324"/>
      <c r="AO804" s="324"/>
      <c r="AP804" s="324"/>
      <c r="AQ804" s="324"/>
      <c r="AR804" s="324"/>
      <c r="AS804" s="324"/>
      <c r="AT804" s="324"/>
      <c r="AU804" s="324"/>
      <c r="AV804" s="324"/>
      <c r="AW804" s="324"/>
      <c r="BE804" s="325"/>
      <c r="BF804" s="325"/>
      <c r="BG804" s="325"/>
      <c r="BH804" s="325"/>
      <c r="BI804" s="325"/>
      <c r="BJ804" s="325"/>
      <c r="BK804" s="325"/>
      <c r="BL804" s="325"/>
      <c r="BM804" s="325"/>
      <c r="BN804" s="325"/>
      <c r="BO804" s="325"/>
      <c r="BP804" s="325"/>
    </row>
    <row r="805" spans="1:68" s="323" customFormat="1" x14ac:dyDescent="0.25">
      <c r="A805" s="102"/>
      <c r="B805" s="102"/>
      <c r="C805" s="102"/>
      <c r="D805" s="102"/>
      <c r="E805" s="102"/>
      <c r="F805" s="102"/>
      <c r="P805" s="324"/>
      <c r="Q805" s="324"/>
      <c r="X805" s="324"/>
      <c r="Y805" s="324"/>
      <c r="AL805" s="324"/>
      <c r="AM805" s="324"/>
      <c r="AN805" s="324"/>
      <c r="AO805" s="324"/>
      <c r="AP805" s="324"/>
      <c r="AQ805" s="324"/>
      <c r="AR805" s="324"/>
      <c r="AS805" s="324"/>
      <c r="AT805" s="324"/>
      <c r="AU805" s="324"/>
      <c r="AV805" s="324"/>
      <c r="AW805" s="324"/>
      <c r="BE805" s="325"/>
      <c r="BF805" s="325"/>
      <c r="BG805" s="325"/>
      <c r="BH805" s="325"/>
      <c r="BI805" s="325"/>
      <c r="BJ805" s="325"/>
      <c r="BK805" s="325"/>
      <c r="BL805" s="325"/>
      <c r="BM805" s="325"/>
      <c r="BN805" s="325"/>
      <c r="BO805" s="325"/>
      <c r="BP805" s="325"/>
    </row>
    <row r="806" spans="1:68" s="323" customFormat="1" x14ac:dyDescent="0.25">
      <c r="A806" s="102"/>
      <c r="B806" s="102"/>
      <c r="C806" s="102"/>
      <c r="D806" s="102"/>
      <c r="E806" s="102"/>
      <c r="F806" s="102"/>
      <c r="P806" s="324"/>
      <c r="Q806" s="324"/>
      <c r="X806" s="324"/>
      <c r="Y806" s="324"/>
      <c r="AL806" s="324"/>
      <c r="AM806" s="324"/>
      <c r="AN806" s="324"/>
      <c r="AO806" s="324"/>
      <c r="AP806" s="324"/>
      <c r="AQ806" s="324"/>
      <c r="AR806" s="324"/>
      <c r="AS806" s="324"/>
      <c r="AT806" s="324"/>
      <c r="AU806" s="324"/>
      <c r="AV806" s="324"/>
      <c r="AW806" s="324"/>
      <c r="BE806" s="325"/>
      <c r="BF806" s="325"/>
      <c r="BG806" s="325"/>
      <c r="BH806" s="325"/>
      <c r="BI806" s="325"/>
      <c r="BJ806" s="325"/>
      <c r="BK806" s="325"/>
      <c r="BL806" s="325"/>
      <c r="BM806" s="325"/>
      <c r="BN806" s="325"/>
      <c r="BO806" s="325"/>
      <c r="BP806" s="325"/>
    </row>
    <row r="807" spans="1:68" s="323" customFormat="1" x14ac:dyDescent="0.25">
      <c r="A807" s="102"/>
      <c r="B807" s="102"/>
      <c r="C807" s="102"/>
      <c r="D807" s="102"/>
      <c r="E807" s="102"/>
      <c r="F807" s="102"/>
      <c r="P807" s="324"/>
      <c r="Q807" s="324"/>
      <c r="X807" s="324"/>
      <c r="Y807" s="324"/>
      <c r="AL807" s="324"/>
      <c r="AM807" s="324"/>
      <c r="AN807" s="324"/>
      <c r="AO807" s="324"/>
      <c r="AP807" s="324"/>
      <c r="AQ807" s="324"/>
      <c r="AR807" s="324"/>
      <c r="AS807" s="324"/>
      <c r="AT807" s="324"/>
      <c r="AU807" s="324"/>
      <c r="AV807" s="324"/>
      <c r="AW807" s="324"/>
      <c r="BE807" s="325"/>
      <c r="BF807" s="325"/>
      <c r="BG807" s="325"/>
      <c r="BH807" s="325"/>
      <c r="BI807" s="325"/>
      <c r="BJ807" s="325"/>
      <c r="BK807" s="325"/>
      <c r="BL807" s="325"/>
      <c r="BM807" s="325"/>
      <c r="BN807" s="325"/>
      <c r="BO807" s="325"/>
      <c r="BP807" s="325"/>
    </row>
    <row r="808" spans="1:68" s="323" customFormat="1" x14ac:dyDescent="0.25">
      <c r="A808" s="102"/>
      <c r="B808" s="102"/>
      <c r="C808" s="102"/>
      <c r="D808" s="102"/>
      <c r="E808" s="102"/>
      <c r="F808" s="102"/>
      <c r="P808" s="324"/>
      <c r="Q808" s="324"/>
      <c r="X808" s="324"/>
      <c r="Y808" s="324"/>
      <c r="AL808" s="324"/>
      <c r="AM808" s="324"/>
      <c r="AN808" s="324"/>
      <c r="AO808" s="324"/>
      <c r="AP808" s="324"/>
      <c r="AQ808" s="324"/>
      <c r="AR808" s="324"/>
      <c r="AS808" s="324"/>
      <c r="AT808" s="324"/>
      <c r="AU808" s="324"/>
      <c r="AV808" s="324"/>
      <c r="AW808" s="324"/>
      <c r="BE808" s="325"/>
      <c r="BF808" s="325"/>
      <c r="BG808" s="325"/>
      <c r="BH808" s="325"/>
      <c r="BI808" s="325"/>
      <c r="BJ808" s="325"/>
      <c r="BK808" s="325"/>
      <c r="BL808" s="325"/>
      <c r="BM808" s="325"/>
      <c r="BN808" s="325"/>
      <c r="BO808" s="325"/>
      <c r="BP808" s="325"/>
    </row>
    <row r="809" spans="1:68" s="323" customFormat="1" x14ac:dyDescent="0.25">
      <c r="A809" s="102"/>
      <c r="B809" s="102"/>
      <c r="C809" s="102"/>
      <c r="D809" s="102"/>
      <c r="E809" s="102"/>
      <c r="F809" s="102"/>
      <c r="P809" s="324"/>
      <c r="Q809" s="324"/>
      <c r="X809" s="324"/>
      <c r="Y809" s="324"/>
      <c r="AL809" s="324"/>
      <c r="AM809" s="324"/>
      <c r="AN809" s="324"/>
      <c r="AO809" s="324"/>
      <c r="AP809" s="324"/>
      <c r="AQ809" s="324"/>
      <c r="AR809" s="324"/>
      <c r="AS809" s="324"/>
      <c r="AT809" s="324"/>
      <c r="AU809" s="324"/>
      <c r="AV809" s="324"/>
      <c r="AW809" s="324"/>
      <c r="BE809" s="325"/>
      <c r="BF809" s="325"/>
      <c r="BG809" s="325"/>
      <c r="BH809" s="325"/>
      <c r="BI809" s="325"/>
      <c r="BJ809" s="325"/>
      <c r="BK809" s="325"/>
      <c r="BL809" s="325"/>
      <c r="BM809" s="325"/>
      <c r="BN809" s="325"/>
      <c r="BO809" s="325"/>
      <c r="BP809" s="325"/>
    </row>
    <row r="810" spans="1:68" s="323" customFormat="1" x14ac:dyDescent="0.25">
      <c r="A810" s="102"/>
      <c r="B810" s="102"/>
      <c r="C810" s="102"/>
      <c r="D810" s="102"/>
      <c r="E810" s="102"/>
      <c r="F810" s="102"/>
      <c r="P810" s="324"/>
      <c r="Q810" s="324"/>
      <c r="X810" s="324"/>
      <c r="Y810" s="324"/>
      <c r="AL810" s="324"/>
      <c r="AM810" s="324"/>
      <c r="AN810" s="324"/>
      <c r="AO810" s="324"/>
      <c r="AP810" s="324"/>
      <c r="AQ810" s="324"/>
      <c r="AR810" s="324"/>
      <c r="AS810" s="324"/>
      <c r="AT810" s="324"/>
      <c r="AU810" s="324"/>
      <c r="AV810" s="324"/>
      <c r="AW810" s="324"/>
      <c r="BE810" s="325"/>
      <c r="BF810" s="325"/>
      <c r="BG810" s="325"/>
      <c r="BH810" s="325"/>
      <c r="BI810" s="325"/>
      <c r="BJ810" s="325"/>
      <c r="BK810" s="325"/>
      <c r="BL810" s="325"/>
      <c r="BM810" s="325"/>
      <c r="BN810" s="325"/>
      <c r="BO810" s="325"/>
      <c r="BP810" s="325"/>
    </row>
    <row r="811" spans="1:68" s="323" customFormat="1" x14ac:dyDescent="0.25">
      <c r="A811" s="102"/>
      <c r="B811" s="102"/>
      <c r="C811" s="102"/>
      <c r="D811" s="102"/>
      <c r="E811" s="102"/>
      <c r="F811" s="102"/>
      <c r="P811" s="324"/>
      <c r="Q811" s="324"/>
      <c r="X811" s="324"/>
      <c r="Y811" s="324"/>
      <c r="AL811" s="324"/>
      <c r="AM811" s="324"/>
      <c r="AN811" s="324"/>
      <c r="AO811" s="324"/>
      <c r="AP811" s="324"/>
      <c r="AQ811" s="324"/>
      <c r="AR811" s="324"/>
      <c r="AS811" s="324"/>
      <c r="AT811" s="324"/>
      <c r="AU811" s="324"/>
      <c r="AV811" s="324"/>
      <c r="AW811" s="324"/>
      <c r="BE811" s="325"/>
      <c r="BF811" s="325"/>
      <c r="BG811" s="325"/>
      <c r="BH811" s="325"/>
      <c r="BI811" s="325"/>
      <c r="BJ811" s="325"/>
      <c r="BK811" s="325"/>
      <c r="BL811" s="325"/>
      <c r="BM811" s="325"/>
      <c r="BN811" s="325"/>
      <c r="BO811" s="325"/>
      <c r="BP811" s="325"/>
    </row>
    <row r="812" spans="1:68" s="323" customFormat="1" x14ac:dyDescent="0.25">
      <c r="A812" s="102"/>
      <c r="B812" s="102"/>
      <c r="C812" s="102"/>
      <c r="D812" s="102"/>
      <c r="E812" s="102"/>
      <c r="F812" s="102"/>
      <c r="P812" s="324"/>
      <c r="Q812" s="324"/>
      <c r="X812" s="324"/>
      <c r="Y812" s="324"/>
      <c r="AL812" s="324"/>
      <c r="AM812" s="324"/>
      <c r="AN812" s="324"/>
      <c r="AO812" s="324"/>
      <c r="AP812" s="324"/>
      <c r="AQ812" s="324"/>
      <c r="AR812" s="324"/>
      <c r="AS812" s="324"/>
      <c r="AT812" s="324"/>
      <c r="AU812" s="324"/>
      <c r="AV812" s="324"/>
      <c r="AW812" s="324"/>
      <c r="BE812" s="325"/>
      <c r="BF812" s="325"/>
      <c r="BG812" s="325"/>
      <c r="BH812" s="325"/>
      <c r="BI812" s="325"/>
      <c r="BJ812" s="325"/>
      <c r="BK812" s="325"/>
      <c r="BL812" s="325"/>
      <c r="BM812" s="325"/>
      <c r="BN812" s="325"/>
      <c r="BO812" s="325"/>
      <c r="BP812" s="325"/>
    </row>
    <row r="813" spans="1:68" s="323" customFormat="1" x14ac:dyDescent="0.25">
      <c r="A813" s="102"/>
      <c r="B813" s="102"/>
      <c r="C813" s="102"/>
      <c r="D813" s="102"/>
      <c r="E813" s="102"/>
      <c r="F813" s="102"/>
      <c r="P813" s="324"/>
      <c r="Q813" s="324"/>
      <c r="X813" s="324"/>
      <c r="Y813" s="324"/>
      <c r="AL813" s="324"/>
      <c r="AM813" s="324"/>
      <c r="AN813" s="324"/>
      <c r="AO813" s="324"/>
      <c r="AP813" s="324"/>
      <c r="AQ813" s="324"/>
      <c r="AR813" s="324"/>
      <c r="AS813" s="324"/>
      <c r="AT813" s="324"/>
      <c r="AU813" s="324"/>
      <c r="AV813" s="324"/>
      <c r="AW813" s="324"/>
      <c r="BE813" s="325"/>
      <c r="BF813" s="325"/>
      <c r="BG813" s="325"/>
      <c r="BH813" s="325"/>
      <c r="BI813" s="325"/>
      <c r="BJ813" s="325"/>
      <c r="BK813" s="325"/>
      <c r="BL813" s="325"/>
      <c r="BM813" s="325"/>
      <c r="BN813" s="325"/>
      <c r="BO813" s="325"/>
      <c r="BP813" s="325"/>
    </row>
    <row r="814" spans="1:68" s="323" customFormat="1" x14ac:dyDescent="0.25">
      <c r="A814" s="102"/>
      <c r="B814" s="102"/>
      <c r="C814" s="102"/>
      <c r="D814" s="102"/>
      <c r="E814" s="102"/>
      <c r="F814" s="102"/>
      <c r="P814" s="324"/>
      <c r="Q814" s="324"/>
      <c r="X814" s="324"/>
      <c r="Y814" s="324"/>
      <c r="AL814" s="324"/>
      <c r="AM814" s="324"/>
      <c r="AN814" s="324"/>
      <c r="AO814" s="324"/>
      <c r="AP814" s="324"/>
      <c r="AQ814" s="324"/>
      <c r="AR814" s="324"/>
      <c r="AS814" s="324"/>
      <c r="AT814" s="324"/>
      <c r="AU814" s="324"/>
      <c r="AV814" s="324"/>
      <c r="AW814" s="324"/>
      <c r="BE814" s="325"/>
      <c r="BF814" s="325"/>
      <c r="BG814" s="325"/>
      <c r="BH814" s="325"/>
      <c r="BI814" s="325"/>
      <c r="BJ814" s="325"/>
      <c r="BK814" s="325"/>
      <c r="BL814" s="325"/>
      <c r="BM814" s="325"/>
      <c r="BN814" s="325"/>
      <c r="BO814" s="325"/>
      <c r="BP814" s="325"/>
    </row>
    <row r="815" spans="1:68" s="323" customFormat="1" x14ac:dyDescent="0.25">
      <c r="A815" s="102"/>
      <c r="B815" s="102"/>
      <c r="C815" s="102"/>
      <c r="D815" s="102"/>
      <c r="E815" s="102"/>
      <c r="F815" s="102"/>
      <c r="P815" s="324"/>
      <c r="Q815" s="324"/>
      <c r="X815" s="324"/>
      <c r="Y815" s="324"/>
      <c r="AL815" s="324"/>
      <c r="AM815" s="324"/>
      <c r="AN815" s="324"/>
      <c r="AO815" s="324"/>
      <c r="AP815" s="324"/>
      <c r="AQ815" s="324"/>
      <c r="AR815" s="324"/>
      <c r="AS815" s="324"/>
      <c r="AT815" s="324"/>
      <c r="AU815" s="324"/>
      <c r="AV815" s="324"/>
      <c r="AW815" s="324"/>
      <c r="BE815" s="325"/>
      <c r="BF815" s="325"/>
      <c r="BG815" s="325"/>
      <c r="BH815" s="325"/>
      <c r="BI815" s="325"/>
      <c r="BJ815" s="325"/>
      <c r="BK815" s="325"/>
      <c r="BL815" s="325"/>
      <c r="BM815" s="325"/>
      <c r="BN815" s="325"/>
      <c r="BO815" s="325"/>
      <c r="BP815" s="325"/>
    </row>
    <row r="816" spans="1:68" s="323" customFormat="1" x14ac:dyDescent="0.25">
      <c r="A816" s="102"/>
      <c r="B816" s="102"/>
      <c r="C816" s="102"/>
      <c r="D816" s="102"/>
      <c r="E816" s="102"/>
      <c r="F816" s="102"/>
      <c r="P816" s="324"/>
      <c r="Q816" s="324"/>
      <c r="X816" s="324"/>
      <c r="Y816" s="324"/>
      <c r="AL816" s="324"/>
      <c r="AM816" s="324"/>
      <c r="AN816" s="324"/>
      <c r="AO816" s="324"/>
      <c r="AP816" s="324"/>
      <c r="AQ816" s="324"/>
      <c r="AR816" s="324"/>
      <c r="AS816" s="324"/>
      <c r="AT816" s="324"/>
      <c r="AU816" s="324"/>
      <c r="AV816" s="324"/>
      <c r="AW816" s="324"/>
      <c r="BE816" s="325"/>
      <c r="BF816" s="325"/>
      <c r="BG816" s="325"/>
      <c r="BH816" s="325"/>
      <c r="BI816" s="325"/>
      <c r="BJ816" s="325"/>
      <c r="BK816" s="325"/>
      <c r="BL816" s="325"/>
      <c r="BM816" s="325"/>
      <c r="BN816" s="325"/>
      <c r="BO816" s="325"/>
      <c r="BP816" s="325"/>
    </row>
    <row r="817" spans="1:68" s="323" customFormat="1" x14ac:dyDescent="0.25">
      <c r="A817" s="102"/>
      <c r="B817" s="102"/>
      <c r="C817" s="102"/>
      <c r="D817" s="102"/>
      <c r="E817" s="102"/>
      <c r="F817" s="102"/>
      <c r="P817" s="324"/>
      <c r="Q817" s="324"/>
      <c r="X817" s="324"/>
      <c r="Y817" s="324"/>
      <c r="AL817" s="324"/>
      <c r="AM817" s="324"/>
      <c r="AN817" s="324"/>
      <c r="AO817" s="324"/>
      <c r="AP817" s="324"/>
      <c r="AQ817" s="324"/>
      <c r="AR817" s="324"/>
      <c r="AS817" s="324"/>
      <c r="AT817" s="324"/>
      <c r="AU817" s="324"/>
      <c r="AV817" s="324"/>
      <c r="AW817" s="324"/>
      <c r="BE817" s="325"/>
      <c r="BF817" s="325"/>
      <c r="BG817" s="325"/>
      <c r="BH817" s="325"/>
      <c r="BI817" s="325"/>
      <c r="BJ817" s="325"/>
      <c r="BK817" s="325"/>
      <c r="BL817" s="325"/>
      <c r="BM817" s="325"/>
      <c r="BN817" s="325"/>
      <c r="BO817" s="325"/>
      <c r="BP817" s="325"/>
    </row>
    <row r="818" spans="1:68" s="323" customFormat="1" x14ac:dyDescent="0.25">
      <c r="A818" s="102"/>
      <c r="B818" s="102"/>
      <c r="C818" s="102"/>
      <c r="D818" s="102"/>
      <c r="E818" s="102"/>
      <c r="F818" s="102"/>
      <c r="P818" s="324"/>
      <c r="Q818" s="324"/>
      <c r="X818" s="324"/>
      <c r="Y818" s="324"/>
      <c r="AL818" s="324"/>
      <c r="AM818" s="324"/>
      <c r="AN818" s="324"/>
      <c r="AO818" s="324"/>
      <c r="AP818" s="324"/>
      <c r="AQ818" s="324"/>
      <c r="AR818" s="324"/>
      <c r="AS818" s="324"/>
      <c r="AT818" s="324"/>
      <c r="AU818" s="324"/>
      <c r="AV818" s="324"/>
      <c r="AW818" s="324"/>
      <c r="BE818" s="325"/>
      <c r="BF818" s="325"/>
      <c r="BG818" s="325"/>
      <c r="BH818" s="325"/>
      <c r="BI818" s="325"/>
      <c r="BJ818" s="325"/>
      <c r="BK818" s="325"/>
      <c r="BL818" s="325"/>
      <c r="BM818" s="325"/>
      <c r="BN818" s="325"/>
      <c r="BO818" s="325"/>
      <c r="BP818" s="325"/>
    </row>
    <row r="819" spans="1:68" s="323" customFormat="1" x14ac:dyDescent="0.25">
      <c r="A819" s="102"/>
      <c r="B819" s="102"/>
      <c r="C819" s="102"/>
      <c r="D819" s="102"/>
      <c r="E819" s="102"/>
      <c r="F819" s="102"/>
      <c r="P819" s="324"/>
      <c r="Q819" s="324"/>
      <c r="X819" s="324"/>
      <c r="Y819" s="324"/>
      <c r="AL819" s="324"/>
      <c r="AM819" s="324"/>
      <c r="AN819" s="324"/>
      <c r="AO819" s="324"/>
      <c r="AP819" s="324"/>
      <c r="AQ819" s="324"/>
      <c r="AR819" s="324"/>
      <c r="AS819" s="324"/>
      <c r="AT819" s="324"/>
      <c r="AU819" s="324"/>
      <c r="AV819" s="324"/>
      <c r="AW819" s="324"/>
      <c r="BE819" s="325"/>
      <c r="BF819" s="325"/>
      <c r="BG819" s="325"/>
      <c r="BH819" s="325"/>
      <c r="BI819" s="325"/>
      <c r="BJ819" s="325"/>
      <c r="BK819" s="325"/>
      <c r="BL819" s="325"/>
      <c r="BM819" s="325"/>
      <c r="BN819" s="325"/>
      <c r="BO819" s="325"/>
      <c r="BP819" s="325"/>
    </row>
    <row r="820" spans="1:68" s="323" customFormat="1" x14ac:dyDescent="0.25">
      <c r="A820" s="102"/>
      <c r="B820" s="102"/>
      <c r="C820" s="102"/>
      <c r="D820" s="102"/>
      <c r="E820" s="102"/>
      <c r="F820" s="102"/>
      <c r="P820" s="324"/>
      <c r="Q820" s="324"/>
      <c r="X820" s="324"/>
      <c r="Y820" s="324"/>
      <c r="AL820" s="324"/>
      <c r="AM820" s="324"/>
      <c r="AN820" s="324"/>
      <c r="AO820" s="324"/>
      <c r="AP820" s="324"/>
      <c r="AQ820" s="324"/>
      <c r="AR820" s="324"/>
      <c r="AS820" s="324"/>
      <c r="AT820" s="324"/>
      <c r="AU820" s="324"/>
      <c r="AV820" s="324"/>
      <c r="AW820" s="324"/>
      <c r="BE820" s="325"/>
      <c r="BF820" s="325"/>
      <c r="BG820" s="325"/>
      <c r="BH820" s="325"/>
      <c r="BI820" s="325"/>
      <c r="BJ820" s="325"/>
      <c r="BK820" s="325"/>
      <c r="BL820" s="325"/>
      <c r="BM820" s="325"/>
      <c r="BN820" s="325"/>
      <c r="BO820" s="325"/>
      <c r="BP820" s="325"/>
    </row>
    <row r="821" spans="1:68" s="323" customFormat="1" x14ac:dyDescent="0.25">
      <c r="A821" s="102"/>
      <c r="B821" s="102"/>
      <c r="C821" s="102"/>
      <c r="D821" s="102"/>
      <c r="E821" s="102"/>
      <c r="F821" s="102"/>
      <c r="P821" s="324"/>
      <c r="Q821" s="324"/>
      <c r="X821" s="324"/>
      <c r="Y821" s="324"/>
      <c r="AL821" s="324"/>
      <c r="AM821" s="324"/>
      <c r="AN821" s="324"/>
      <c r="AO821" s="324"/>
      <c r="AP821" s="324"/>
      <c r="AQ821" s="324"/>
      <c r="AR821" s="324"/>
      <c r="AS821" s="324"/>
      <c r="AT821" s="324"/>
      <c r="AU821" s="324"/>
      <c r="AV821" s="324"/>
      <c r="AW821" s="324"/>
      <c r="BE821" s="325"/>
      <c r="BF821" s="325"/>
      <c r="BG821" s="325"/>
      <c r="BH821" s="325"/>
      <c r="BI821" s="325"/>
      <c r="BJ821" s="325"/>
      <c r="BK821" s="325"/>
      <c r="BL821" s="325"/>
      <c r="BM821" s="325"/>
      <c r="BN821" s="325"/>
      <c r="BO821" s="325"/>
      <c r="BP821" s="325"/>
    </row>
    <row r="822" spans="1:68" s="323" customFormat="1" x14ac:dyDescent="0.25">
      <c r="A822" s="102"/>
      <c r="B822" s="102"/>
      <c r="C822" s="102"/>
      <c r="D822" s="102"/>
      <c r="E822" s="102"/>
      <c r="F822" s="102"/>
      <c r="P822" s="324"/>
      <c r="Q822" s="324"/>
      <c r="X822" s="324"/>
      <c r="Y822" s="324"/>
      <c r="AL822" s="324"/>
      <c r="AM822" s="324"/>
      <c r="AN822" s="324"/>
      <c r="AO822" s="324"/>
      <c r="AP822" s="324"/>
      <c r="AQ822" s="324"/>
      <c r="AR822" s="324"/>
      <c r="AS822" s="324"/>
      <c r="AT822" s="324"/>
      <c r="AU822" s="324"/>
      <c r="AV822" s="324"/>
      <c r="AW822" s="324"/>
      <c r="BE822" s="325"/>
      <c r="BF822" s="325"/>
      <c r="BG822" s="325"/>
      <c r="BH822" s="325"/>
      <c r="BI822" s="325"/>
      <c r="BJ822" s="325"/>
      <c r="BK822" s="325"/>
      <c r="BL822" s="325"/>
      <c r="BM822" s="325"/>
      <c r="BN822" s="325"/>
      <c r="BO822" s="325"/>
      <c r="BP822" s="325"/>
    </row>
    <row r="823" spans="1:68" s="323" customFormat="1" x14ac:dyDescent="0.25">
      <c r="A823" s="102"/>
      <c r="B823" s="102"/>
      <c r="C823" s="102"/>
      <c r="D823" s="102"/>
      <c r="E823" s="102"/>
      <c r="F823" s="102"/>
      <c r="P823" s="324"/>
      <c r="Q823" s="324"/>
      <c r="X823" s="324"/>
      <c r="Y823" s="324"/>
      <c r="AL823" s="324"/>
      <c r="AM823" s="324"/>
      <c r="AN823" s="324"/>
      <c r="AO823" s="324"/>
      <c r="AP823" s="324"/>
      <c r="AQ823" s="324"/>
      <c r="AR823" s="324"/>
      <c r="AS823" s="324"/>
      <c r="AT823" s="324"/>
      <c r="AU823" s="324"/>
      <c r="AV823" s="324"/>
      <c r="AW823" s="324"/>
      <c r="BE823" s="325"/>
      <c r="BF823" s="325"/>
      <c r="BG823" s="325"/>
      <c r="BH823" s="325"/>
      <c r="BI823" s="325"/>
      <c r="BJ823" s="325"/>
      <c r="BK823" s="325"/>
      <c r="BL823" s="325"/>
      <c r="BM823" s="325"/>
      <c r="BN823" s="325"/>
      <c r="BO823" s="325"/>
      <c r="BP823" s="325"/>
    </row>
    <row r="824" spans="1:68" s="323" customFormat="1" x14ac:dyDescent="0.25">
      <c r="A824" s="102"/>
      <c r="B824" s="102"/>
      <c r="C824" s="102"/>
      <c r="D824" s="102"/>
      <c r="E824" s="102"/>
      <c r="F824" s="102"/>
      <c r="P824" s="324"/>
      <c r="Q824" s="324"/>
      <c r="X824" s="324"/>
      <c r="Y824" s="324"/>
      <c r="AL824" s="324"/>
      <c r="AM824" s="324"/>
      <c r="AN824" s="324"/>
      <c r="AO824" s="324"/>
      <c r="AP824" s="324"/>
      <c r="AQ824" s="324"/>
      <c r="AR824" s="324"/>
      <c r="AS824" s="324"/>
      <c r="AT824" s="324"/>
      <c r="AU824" s="324"/>
      <c r="AV824" s="324"/>
      <c r="AW824" s="324"/>
      <c r="BE824" s="325"/>
      <c r="BF824" s="325"/>
      <c r="BG824" s="325"/>
      <c r="BH824" s="325"/>
      <c r="BI824" s="325"/>
      <c r="BJ824" s="325"/>
      <c r="BK824" s="325"/>
      <c r="BL824" s="325"/>
      <c r="BM824" s="325"/>
      <c r="BN824" s="325"/>
      <c r="BO824" s="325"/>
      <c r="BP824" s="325"/>
    </row>
    <row r="825" spans="1:68" s="323" customFormat="1" x14ac:dyDescent="0.25">
      <c r="A825" s="102"/>
      <c r="B825" s="102"/>
      <c r="C825" s="102"/>
      <c r="D825" s="102"/>
      <c r="E825" s="102"/>
      <c r="F825" s="102"/>
      <c r="P825" s="324"/>
      <c r="Q825" s="324"/>
      <c r="X825" s="324"/>
      <c r="Y825" s="324"/>
      <c r="AL825" s="324"/>
      <c r="AM825" s="324"/>
      <c r="AN825" s="324"/>
      <c r="AO825" s="324"/>
      <c r="AP825" s="324"/>
      <c r="AQ825" s="324"/>
      <c r="AR825" s="324"/>
      <c r="AS825" s="324"/>
      <c r="AT825" s="324"/>
      <c r="AU825" s="324"/>
      <c r="AV825" s="324"/>
      <c r="AW825" s="324"/>
      <c r="BE825" s="325"/>
      <c r="BF825" s="325"/>
      <c r="BG825" s="325"/>
      <c r="BH825" s="325"/>
      <c r="BI825" s="325"/>
      <c r="BJ825" s="325"/>
      <c r="BK825" s="325"/>
      <c r="BL825" s="325"/>
      <c r="BM825" s="325"/>
      <c r="BN825" s="325"/>
      <c r="BO825" s="325"/>
      <c r="BP825" s="325"/>
    </row>
    <row r="826" spans="1:68" s="323" customFormat="1" x14ac:dyDescent="0.25">
      <c r="A826" s="102"/>
      <c r="B826" s="102"/>
      <c r="C826" s="102"/>
      <c r="D826" s="102"/>
      <c r="E826" s="102"/>
      <c r="F826" s="102"/>
      <c r="P826" s="324"/>
      <c r="Q826" s="324"/>
      <c r="X826" s="324"/>
      <c r="Y826" s="324"/>
      <c r="AL826" s="324"/>
      <c r="AM826" s="324"/>
      <c r="AN826" s="324"/>
      <c r="AO826" s="324"/>
      <c r="AP826" s="324"/>
      <c r="AQ826" s="324"/>
      <c r="AR826" s="324"/>
      <c r="AS826" s="324"/>
      <c r="AT826" s="324"/>
      <c r="AU826" s="324"/>
      <c r="AV826" s="324"/>
      <c r="AW826" s="324"/>
      <c r="BE826" s="325"/>
      <c r="BF826" s="325"/>
      <c r="BG826" s="325"/>
      <c r="BH826" s="325"/>
      <c r="BI826" s="325"/>
      <c r="BJ826" s="325"/>
      <c r="BK826" s="325"/>
      <c r="BL826" s="325"/>
      <c r="BM826" s="325"/>
      <c r="BN826" s="325"/>
      <c r="BO826" s="325"/>
      <c r="BP826" s="325"/>
    </row>
    <row r="827" spans="1:68" s="323" customFormat="1" x14ac:dyDescent="0.25">
      <c r="A827" s="102"/>
      <c r="B827" s="102"/>
      <c r="C827" s="102"/>
      <c r="D827" s="102"/>
      <c r="E827" s="102"/>
      <c r="F827" s="102"/>
      <c r="P827" s="324"/>
      <c r="Q827" s="324"/>
      <c r="X827" s="324"/>
      <c r="Y827" s="324"/>
      <c r="AL827" s="324"/>
      <c r="AM827" s="324"/>
      <c r="AN827" s="324"/>
      <c r="AO827" s="324"/>
      <c r="AP827" s="324"/>
      <c r="AQ827" s="324"/>
      <c r="AR827" s="324"/>
      <c r="AS827" s="324"/>
      <c r="AT827" s="324"/>
      <c r="AU827" s="324"/>
      <c r="AV827" s="324"/>
      <c r="AW827" s="324"/>
      <c r="BE827" s="325"/>
      <c r="BF827" s="325"/>
      <c r="BG827" s="325"/>
      <c r="BH827" s="325"/>
      <c r="BI827" s="325"/>
      <c r="BJ827" s="325"/>
      <c r="BK827" s="325"/>
      <c r="BL827" s="325"/>
      <c r="BM827" s="325"/>
      <c r="BN827" s="325"/>
      <c r="BO827" s="325"/>
      <c r="BP827" s="325"/>
    </row>
    <row r="828" spans="1:68" s="323" customFormat="1" x14ac:dyDescent="0.25">
      <c r="A828" s="102"/>
      <c r="B828" s="102"/>
      <c r="C828" s="102"/>
      <c r="D828" s="102"/>
      <c r="E828" s="102"/>
      <c r="F828" s="102"/>
      <c r="P828" s="324"/>
      <c r="Q828" s="324"/>
      <c r="X828" s="324"/>
      <c r="Y828" s="324"/>
      <c r="AL828" s="324"/>
      <c r="AM828" s="324"/>
      <c r="AN828" s="324"/>
      <c r="AO828" s="324"/>
      <c r="AP828" s="324"/>
      <c r="AQ828" s="324"/>
      <c r="AR828" s="324"/>
      <c r="AS828" s="324"/>
      <c r="AT828" s="324"/>
      <c r="AU828" s="324"/>
      <c r="AV828" s="324"/>
      <c r="AW828" s="324"/>
      <c r="BE828" s="325"/>
      <c r="BF828" s="325"/>
      <c r="BG828" s="325"/>
      <c r="BH828" s="325"/>
      <c r="BI828" s="325"/>
      <c r="BJ828" s="325"/>
      <c r="BK828" s="325"/>
      <c r="BL828" s="325"/>
      <c r="BM828" s="325"/>
      <c r="BN828" s="325"/>
      <c r="BO828" s="325"/>
      <c r="BP828" s="325"/>
    </row>
    <row r="829" spans="1:68" s="323" customFormat="1" x14ac:dyDescent="0.25">
      <c r="A829" s="102"/>
      <c r="B829" s="102"/>
      <c r="C829" s="102"/>
      <c r="D829" s="102"/>
      <c r="E829" s="102"/>
      <c r="F829" s="102"/>
      <c r="P829" s="324"/>
      <c r="Q829" s="324"/>
      <c r="X829" s="324"/>
      <c r="Y829" s="324"/>
      <c r="AL829" s="324"/>
      <c r="AM829" s="324"/>
      <c r="AN829" s="324"/>
      <c r="AO829" s="324"/>
      <c r="AP829" s="324"/>
      <c r="AQ829" s="324"/>
      <c r="AR829" s="324"/>
      <c r="AS829" s="324"/>
      <c r="AT829" s="324"/>
      <c r="AU829" s="324"/>
      <c r="AV829" s="324"/>
      <c r="AW829" s="324"/>
      <c r="BE829" s="325"/>
      <c r="BF829" s="325"/>
      <c r="BG829" s="325"/>
      <c r="BH829" s="325"/>
      <c r="BI829" s="325"/>
      <c r="BJ829" s="325"/>
      <c r="BK829" s="325"/>
      <c r="BL829" s="325"/>
      <c r="BM829" s="325"/>
      <c r="BN829" s="325"/>
      <c r="BO829" s="325"/>
      <c r="BP829" s="325"/>
    </row>
    <row r="830" spans="1:68" s="323" customFormat="1" x14ac:dyDescent="0.25">
      <c r="A830" s="102"/>
      <c r="B830" s="102"/>
      <c r="C830" s="102"/>
      <c r="D830" s="102"/>
      <c r="E830" s="102"/>
      <c r="F830" s="102"/>
      <c r="P830" s="324"/>
      <c r="Q830" s="324"/>
      <c r="X830" s="324"/>
      <c r="Y830" s="324"/>
      <c r="AL830" s="324"/>
      <c r="AM830" s="324"/>
      <c r="AN830" s="324"/>
      <c r="AO830" s="324"/>
      <c r="AP830" s="324"/>
      <c r="AQ830" s="324"/>
      <c r="AR830" s="324"/>
      <c r="AS830" s="324"/>
      <c r="AT830" s="324"/>
      <c r="AU830" s="324"/>
      <c r="AV830" s="324"/>
      <c r="AW830" s="324"/>
      <c r="BE830" s="325"/>
      <c r="BF830" s="325"/>
      <c r="BG830" s="325"/>
      <c r="BH830" s="325"/>
      <c r="BI830" s="325"/>
      <c r="BJ830" s="325"/>
      <c r="BK830" s="325"/>
      <c r="BL830" s="325"/>
      <c r="BM830" s="325"/>
      <c r="BN830" s="325"/>
      <c r="BO830" s="325"/>
      <c r="BP830" s="325"/>
    </row>
    <row r="831" spans="1:68" s="323" customFormat="1" x14ac:dyDescent="0.25">
      <c r="A831" s="102"/>
      <c r="B831" s="102"/>
      <c r="C831" s="102"/>
      <c r="D831" s="102"/>
      <c r="E831" s="102"/>
      <c r="F831" s="102"/>
      <c r="P831" s="324"/>
      <c r="Q831" s="324"/>
      <c r="X831" s="324"/>
      <c r="Y831" s="324"/>
      <c r="AL831" s="324"/>
      <c r="AM831" s="324"/>
      <c r="AN831" s="324"/>
      <c r="AO831" s="324"/>
      <c r="AP831" s="324"/>
      <c r="AQ831" s="324"/>
      <c r="AR831" s="324"/>
      <c r="AS831" s="324"/>
      <c r="AT831" s="324"/>
      <c r="AU831" s="324"/>
      <c r="AV831" s="324"/>
      <c r="AW831" s="324"/>
      <c r="BE831" s="325"/>
      <c r="BF831" s="325"/>
      <c r="BG831" s="325"/>
      <c r="BH831" s="325"/>
      <c r="BI831" s="325"/>
      <c r="BJ831" s="325"/>
      <c r="BK831" s="325"/>
      <c r="BL831" s="325"/>
      <c r="BM831" s="325"/>
      <c r="BN831" s="325"/>
      <c r="BO831" s="325"/>
      <c r="BP831" s="325"/>
    </row>
    <row r="832" spans="1:68" s="323" customFormat="1" x14ac:dyDescent="0.25">
      <c r="A832" s="102"/>
      <c r="B832" s="102"/>
      <c r="C832" s="102"/>
      <c r="D832" s="102"/>
      <c r="E832" s="102"/>
      <c r="F832" s="102"/>
      <c r="P832" s="324"/>
      <c r="Q832" s="324"/>
      <c r="X832" s="324"/>
      <c r="Y832" s="324"/>
      <c r="AL832" s="324"/>
      <c r="AM832" s="324"/>
      <c r="AN832" s="324"/>
      <c r="AO832" s="324"/>
      <c r="AP832" s="324"/>
      <c r="AQ832" s="324"/>
      <c r="AR832" s="324"/>
      <c r="AS832" s="324"/>
      <c r="AT832" s="324"/>
      <c r="AU832" s="324"/>
      <c r="AV832" s="324"/>
      <c r="AW832" s="324"/>
      <c r="BE832" s="325"/>
      <c r="BF832" s="325"/>
      <c r="BG832" s="325"/>
      <c r="BH832" s="325"/>
      <c r="BI832" s="325"/>
      <c r="BJ832" s="325"/>
      <c r="BK832" s="325"/>
      <c r="BL832" s="325"/>
      <c r="BM832" s="325"/>
      <c r="BN832" s="325"/>
      <c r="BO832" s="325"/>
      <c r="BP832" s="325"/>
    </row>
    <row r="833" spans="1:68" s="323" customFormat="1" x14ac:dyDescent="0.25">
      <c r="A833" s="102"/>
      <c r="B833" s="102"/>
      <c r="C833" s="102"/>
      <c r="D833" s="102"/>
      <c r="E833" s="102"/>
      <c r="F833" s="102"/>
      <c r="P833" s="324"/>
      <c r="Q833" s="324"/>
      <c r="X833" s="324"/>
      <c r="Y833" s="324"/>
      <c r="AL833" s="324"/>
      <c r="AM833" s="324"/>
      <c r="AN833" s="324"/>
      <c r="AO833" s="324"/>
      <c r="AP833" s="324"/>
      <c r="AQ833" s="324"/>
      <c r="AR833" s="324"/>
      <c r="AS833" s="324"/>
      <c r="AT833" s="324"/>
      <c r="AU833" s="324"/>
      <c r="AV833" s="324"/>
      <c r="AW833" s="324"/>
      <c r="BE833" s="325"/>
      <c r="BF833" s="325"/>
      <c r="BG833" s="325"/>
      <c r="BH833" s="325"/>
      <c r="BI833" s="325"/>
      <c r="BJ833" s="325"/>
      <c r="BK833" s="325"/>
      <c r="BL833" s="325"/>
      <c r="BM833" s="325"/>
      <c r="BN833" s="325"/>
      <c r="BO833" s="325"/>
      <c r="BP833" s="325"/>
    </row>
    <row r="834" spans="1:68" s="323" customFormat="1" x14ac:dyDescent="0.25">
      <c r="A834" s="102"/>
      <c r="B834" s="102"/>
      <c r="C834" s="102"/>
      <c r="D834" s="102"/>
      <c r="E834" s="102"/>
      <c r="F834" s="102"/>
      <c r="P834" s="324"/>
      <c r="Q834" s="324"/>
      <c r="X834" s="324"/>
      <c r="Y834" s="324"/>
      <c r="AL834" s="324"/>
      <c r="AM834" s="324"/>
      <c r="AN834" s="324"/>
      <c r="AO834" s="324"/>
      <c r="AP834" s="324"/>
      <c r="AQ834" s="324"/>
      <c r="AR834" s="324"/>
      <c r="AS834" s="324"/>
      <c r="AT834" s="324"/>
      <c r="AU834" s="324"/>
      <c r="AV834" s="324"/>
      <c r="AW834" s="324"/>
      <c r="BE834" s="325"/>
      <c r="BF834" s="325"/>
      <c r="BG834" s="325"/>
      <c r="BH834" s="325"/>
      <c r="BI834" s="325"/>
      <c r="BJ834" s="325"/>
      <c r="BK834" s="325"/>
      <c r="BL834" s="325"/>
      <c r="BM834" s="325"/>
      <c r="BN834" s="325"/>
      <c r="BO834" s="325"/>
      <c r="BP834" s="325"/>
    </row>
    <row r="835" spans="1:68" s="323" customFormat="1" x14ac:dyDescent="0.25">
      <c r="A835" s="102"/>
      <c r="B835" s="102"/>
      <c r="C835" s="102"/>
      <c r="D835" s="102"/>
      <c r="E835" s="102"/>
      <c r="F835" s="102"/>
      <c r="P835" s="324"/>
      <c r="Q835" s="324"/>
      <c r="X835" s="324"/>
      <c r="Y835" s="324"/>
      <c r="AL835" s="324"/>
      <c r="AM835" s="324"/>
      <c r="AN835" s="324"/>
      <c r="AO835" s="324"/>
      <c r="AP835" s="324"/>
      <c r="AQ835" s="324"/>
      <c r="AR835" s="324"/>
      <c r="AS835" s="324"/>
      <c r="AT835" s="324"/>
      <c r="AU835" s="324"/>
      <c r="AV835" s="324"/>
      <c r="AW835" s="324"/>
      <c r="BE835" s="325"/>
      <c r="BF835" s="325"/>
      <c r="BG835" s="325"/>
      <c r="BH835" s="325"/>
      <c r="BI835" s="325"/>
      <c r="BJ835" s="325"/>
      <c r="BK835" s="325"/>
      <c r="BL835" s="325"/>
      <c r="BM835" s="325"/>
      <c r="BN835" s="325"/>
      <c r="BO835" s="325"/>
      <c r="BP835" s="325"/>
    </row>
    <row r="836" spans="1:68" s="323" customFormat="1" x14ac:dyDescent="0.25">
      <c r="A836" s="102"/>
      <c r="B836" s="102"/>
      <c r="C836" s="102"/>
      <c r="D836" s="102"/>
      <c r="E836" s="102"/>
      <c r="F836" s="102"/>
      <c r="P836" s="324"/>
      <c r="Q836" s="324"/>
      <c r="X836" s="324"/>
      <c r="Y836" s="324"/>
      <c r="AL836" s="324"/>
      <c r="AM836" s="324"/>
      <c r="AN836" s="324"/>
      <c r="AO836" s="324"/>
      <c r="AP836" s="324"/>
      <c r="AQ836" s="324"/>
      <c r="AR836" s="324"/>
      <c r="AS836" s="324"/>
      <c r="AT836" s="324"/>
      <c r="AU836" s="324"/>
      <c r="AV836" s="324"/>
      <c r="AW836" s="324"/>
      <c r="BE836" s="325"/>
      <c r="BF836" s="325"/>
      <c r="BG836" s="325"/>
      <c r="BH836" s="325"/>
      <c r="BI836" s="325"/>
      <c r="BJ836" s="325"/>
      <c r="BK836" s="325"/>
      <c r="BL836" s="325"/>
      <c r="BM836" s="325"/>
      <c r="BN836" s="325"/>
      <c r="BO836" s="325"/>
      <c r="BP836" s="325"/>
    </row>
    <row r="837" spans="1:68" s="323" customFormat="1" x14ac:dyDescent="0.25">
      <c r="A837" s="102"/>
      <c r="B837" s="102"/>
      <c r="C837" s="102"/>
      <c r="D837" s="102"/>
      <c r="E837" s="102"/>
      <c r="F837" s="102"/>
      <c r="P837" s="324"/>
      <c r="Q837" s="324"/>
      <c r="X837" s="324"/>
      <c r="Y837" s="324"/>
      <c r="AL837" s="324"/>
      <c r="AM837" s="324"/>
      <c r="AN837" s="324"/>
      <c r="AO837" s="324"/>
      <c r="AP837" s="324"/>
      <c r="AQ837" s="324"/>
      <c r="AR837" s="324"/>
      <c r="AS837" s="324"/>
      <c r="AT837" s="324"/>
      <c r="AU837" s="324"/>
      <c r="AV837" s="324"/>
      <c r="AW837" s="324"/>
      <c r="BE837" s="325"/>
      <c r="BF837" s="325"/>
      <c r="BG837" s="325"/>
      <c r="BH837" s="325"/>
      <c r="BI837" s="325"/>
      <c r="BJ837" s="325"/>
      <c r="BK837" s="325"/>
      <c r="BL837" s="325"/>
      <c r="BM837" s="325"/>
      <c r="BN837" s="325"/>
      <c r="BO837" s="325"/>
      <c r="BP837" s="325"/>
    </row>
    <row r="838" spans="1:68" s="323" customFormat="1" x14ac:dyDescent="0.25">
      <c r="A838" s="102"/>
      <c r="B838" s="102"/>
      <c r="C838" s="102"/>
      <c r="D838" s="102"/>
      <c r="E838" s="102"/>
      <c r="F838" s="102"/>
      <c r="P838" s="324"/>
      <c r="Q838" s="324"/>
      <c r="X838" s="324"/>
      <c r="Y838" s="324"/>
      <c r="AL838" s="324"/>
      <c r="AM838" s="324"/>
      <c r="AN838" s="324"/>
      <c r="AO838" s="324"/>
      <c r="AP838" s="324"/>
      <c r="AQ838" s="324"/>
      <c r="AR838" s="324"/>
      <c r="AS838" s="324"/>
      <c r="AT838" s="324"/>
      <c r="AU838" s="324"/>
      <c r="AV838" s="324"/>
      <c r="AW838" s="324"/>
      <c r="BE838" s="325"/>
      <c r="BF838" s="325"/>
      <c r="BG838" s="325"/>
      <c r="BH838" s="325"/>
      <c r="BI838" s="325"/>
      <c r="BJ838" s="325"/>
      <c r="BK838" s="325"/>
      <c r="BL838" s="325"/>
      <c r="BM838" s="325"/>
      <c r="BN838" s="325"/>
      <c r="BO838" s="325"/>
      <c r="BP838" s="325"/>
    </row>
    <row r="839" spans="1:68" s="323" customFormat="1" x14ac:dyDescent="0.25">
      <c r="A839" s="102"/>
      <c r="B839" s="102"/>
      <c r="C839" s="102"/>
      <c r="D839" s="102"/>
      <c r="E839" s="102"/>
      <c r="F839" s="102"/>
      <c r="P839" s="324"/>
      <c r="Q839" s="324"/>
      <c r="X839" s="324"/>
      <c r="Y839" s="324"/>
      <c r="AL839" s="324"/>
      <c r="AM839" s="324"/>
      <c r="AN839" s="324"/>
      <c r="AO839" s="324"/>
      <c r="AP839" s="324"/>
      <c r="AQ839" s="324"/>
      <c r="AR839" s="324"/>
      <c r="AS839" s="324"/>
      <c r="AT839" s="324"/>
      <c r="AU839" s="324"/>
      <c r="AV839" s="324"/>
      <c r="AW839" s="324"/>
      <c r="BE839" s="325"/>
      <c r="BF839" s="325"/>
      <c r="BG839" s="325"/>
      <c r="BH839" s="325"/>
      <c r="BI839" s="325"/>
      <c r="BJ839" s="325"/>
      <c r="BK839" s="325"/>
      <c r="BL839" s="325"/>
      <c r="BM839" s="325"/>
      <c r="BN839" s="325"/>
      <c r="BO839" s="325"/>
      <c r="BP839" s="325"/>
    </row>
    <row r="840" spans="1:68" s="323" customFormat="1" x14ac:dyDescent="0.25">
      <c r="A840" s="102"/>
      <c r="B840" s="102"/>
      <c r="C840" s="102"/>
      <c r="D840" s="102"/>
      <c r="E840" s="102"/>
      <c r="F840" s="102"/>
      <c r="P840" s="324"/>
      <c r="Q840" s="324"/>
      <c r="X840" s="324"/>
      <c r="Y840" s="324"/>
      <c r="AL840" s="324"/>
      <c r="AM840" s="324"/>
      <c r="AN840" s="324"/>
      <c r="AO840" s="324"/>
      <c r="AP840" s="324"/>
      <c r="AQ840" s="324"/>
      <c r="AR840" s="324"/>
      <c r="AS840" s="324"/>
      <c r="AT840" s="324"/>
      <c r="AU840" s="324"/>
      <c r="AV840" s="324"/>
      <c r="AW840" s="324"/>
      <c r="BE840" s="325"/>
      <c r="BF840" s="325"/>
      <c r="BG840" s="325"/>
      <c r="BH840" s="325"/>
      <c r="BI840" s="325"/>
      <c r="BJ840" s="325"/>
      <c r="BK840" s="325"/>
      <c r="BL840" s="325"/>
      <c r="BM840" s="325"/>
      <c r="BN840" s="325"/>
      <c r="BO840" s="325"/>
      <c r="BP840" s="325"/>
    </row>
    <row r="841" spans="1:68" s="323" customFormat="1" x14ac:dyDescent="0.25">
      <c r="A841" s="102"/>
      <c r="B841" s="102"/>
      <c r="C841" s="102"/>
      <c r="D841" s="102"/>
      <c r="E841" s="102"/>
      <c r="F841" s="102"/>
      <c r="P841" s="324"/>
      <c r="Q841" s="324"/>
      <c r="X841" s="324"/>
      <c r="Y841" s="324"/>
      <c r="AL841" s="324"/>
      <c r="AM841" s="324"/>
      <c r="AN841" s="324"/>
      <c r="AO841" s="324"/>
      <c r="AP841" s="324"/>
      <c r="AQ841" s="324"/>
      <c r="AR841" s="324"/>
      <c r="AS841" s="324"/>
      <c r="AT841" s="324"/>
      <c r="AU841" s="324"/>
      <c r="AV841" s="324"/>
      <c r="AW841" s="324"/>
      <c r="BE841" s="325"/>
      <c r="BF841" s="325"/>
      <c r="BG841" s="325"/>
      <c r="BH841" s="325"/>
      <c r="BI841" s="325"/>
      <c r="BJ841" s="325"/>
      <c r="BK841" s="325"/>
      <c r="BL841" s="325"/>
      <c r="BM841" s="325"/>
      <c r="BN841" s="325"/>
      <c r="BO841" s="325"/>
      <c r="BP841" s="325"/>
    </row>
    <row r="842" spans="1:68" s="323" customFormat="1" x14ac:dyDescent="0.25">
      <c r="A842" s="102"/>
      <c r="B842" s="102"/>
      <c r="C842" s="102"/>
      <c r="D842" s="102"/>
      <c r="E842" s="102"/>
      <c r="F842" s="102"/>
      <c r="P842" s="324"/>
      <c r="Q842" s="324"/>
      <c r="X842" s="324"/>
      <c r="Y842" s="324"/>
      <c r="AL842" s="324"/>
      <c r="AM842" s="324"/>
      <c r="AN842" s="324"/>
      <c r="AO842" s="324"/>
      <c r="AP842" s="324"/>
      <c r="AQ842" s="324"/>
      <c r="AR842" s="324"/>
      <c r="AS842" s="324"/>
      <c r="AT842" s="324"/>
      <c r="AU842" s="324"/>
      <c r="AV842" s="324"/>
      <c r="AW842" s="324"/>
      <c r="BE842" s="325"/>
      <c r="BF842" s="325"/>
      <c r="BG842" s="325"/>
      <c r="BH842" s="325"/>
      <c r="BI842" s="325"/>
      <c r="BJ842" s="325"/>
      <c r="BK842" s="325"/>
      <c r="BL842" s="325"/>
      <c r="BM842" s="325"/>
      <c r="BN842" s="325"/>
      <c r="BO842" s="325"/>
      <c r="BP842" s="325"/>
    </row>
    <row r="843" spans="1:68" s="323" customFormat="1" x14ac:dyDescent="0.25">
      <c r="A843" s="102"/>
      <c r="B843" s="102"/>
      <c r="C843" s="102"/>
      <c r="D843" s="102"/>
      <c r="E843" s="102"/>
      <c r="F843" s="102"/>
      <c r="P843" s="324"/>
      <c r="Q843" s="324"/>
      <c r="X843" s="324"/>
      <c r="Y843" s="324"/>
      <c r="AL843" s="324"/>
      <c r="AM843" s="324"/>
      <c r="AN843" s="324"/>
      <c r="AO843" s="324"/>
      <c r="AP843" s="324"/>
      <c r="AQ843" s="324"/>
      <c r="AR843" s="324"/>
      <c r="AS843" s="324"/>
      <c r="AT843" s="324"/>
      <c r="AU843" s="324"/>
      <c r="AV843" s="324"/>
      <c r="AW843" s="324"/>
      <c r="BE843" s="325"/>
      <c r="BF843" s="325"/>
      <c r="BG843" s="325"/>
      <c r="BH843" s="325"/>
      <c r="BI843" s="325"/>
      <c r="BJ843" s="325"/>
      <c r="BK843" s="325"/>
      <c r="BL843" s="325"/>
      <c r="BM843" s="325"/>
      <c r="BN843" s="325"/>
      <c r="BO843" s="325"/>
      <c r="BP843" s="325"/>
    </row>
    <row r="844" spans="1:68" s="323" customFormat="1" x14ac:dyDescent="0.25">
      <c r="A844" s="102"/>
      <c r="B844" s="102"/>
      <c r="C844" s="102"/>
      <c r="D844" s="102"/>
      <c r="E844" s="102"/>
      <c r="F844" s="102"/>
      <c r="P844" s="324"/>
      <c r="Q844" s="324"/>
      <c r="X844" s="324"/>
      <c r="Y844" s="324"/>
      <c r="AL844" s="324"/>
      <c r="AM844" s="324"/>
      <c r="AN844" s="324"/>
      <c r="AO844" s="324"/>
      <c r="AP844" s="324"/>
      <c r="AQ844" s="324"/>
      <c r="AR844" s="324"/>
      <c r="AS844" s="324"/>
      <c r="AT844" s="324"/>
      <c r="AU844" s="324"/>
      <c r="AV844" s="324"/>
      <c r="AW844" s="324"/>
      <c r="BE844" s="325"/>
      <c r="BF844" s="325"/>
      <c r="BG844" s="325"/>
      <c r="BH844" s="325"/>
      <c r="BI844" s="325"/>
      <c r="BJ844" s="325"/>
      <c r="BK844" s="325"/>
      <c r="BL844" s="325"/>
      <c r="BM844" s="325"/>
      <c r="BN844" s="325"/>
      <c r="BO844" s="325"/>
      <c r="BP844" s="325"/>
    </row>
    <row r="845" spans="1:68" s="323" customFormat="1" x14ac:dyDescent="0.25">
      <c r="A845" s="102"/>
      <c r="B845" s="102"/>
      <c r="C845" s="102"/>
      <c r="D845" s="102"/>
      <c r="E845" s="102"/>
      <c r="F845" s="102"/>
      <c r="P845" s="324"/>
      <c r="Q845" s="324"/>
      <c r="X845" s="324"/>
      <c r="Y845" s="324"/>
      <c r="AL845" s="324"/>
      <c r="AM845" s="324"/>
      <c r="AN845" s="324"/>
      <c r="AO845" s="324"/>
      <c r="AP845" s="324"/>
      <c r="AQ845" s="324"/>
      <c r="AR845" s="324"/>
      <c r="AS845" s="324"/>
      <c r="AT845" s="324"/>
      <c r="AU845" s="324"/>
      <c r="AV845" s="324"/>
      <c r="AW845" s="324"/>
      <c r="BE845" s="325"/>
      <c r="BF845" s="325"/>
      <c r="BG845" s="325"/>
      <c r="BH845" s="325"/>
      <c r="BI845" s="325"/>
      <c r="BJ845" s="325"/>
      <c r="BK845" s="325"/>
      <c r="BL845" s="325"/>
      <c r="BM845" s="325"/>
      <c r="BN845" s="325"/>
      <c r="BO845" s="325"/>
      <c r="BP845" s="325"/>
    </row>
    <row r="846" spans="1:68" s="323" customFormat="1" x14ac:dyDescent="0.25">
      <c r="A846" s="102"/>
      <c r="B846" s="102"/>
      <c r="C846" s="102"/>
      <c r="D846" s="102"/>
      <c r="E846" s="102"/>
      <c r="F846" s="102"/>
      <c r="P846" s="324"/>
      <c r="Q846" s="324"/>
      <c r="X846" s="324"/>
      <c r="Y846" s="324"/>
      <c r="AL846" s="324"/>
      <c r="AM846" s="324"/>
      <c r="AN846" s="324"/>
      <c r="AO846" s="324"/>
      <c r="AP846" s="324"/>
      <c r="AQ846" s="324"/>
      <c r="AR846" s="324"/>
      <c r="AS846" s="324"/>
      <c r="AT846" s="324"/>
      <c r="AU846" s="324"/>
      <c r="AV846" s="324"/>
      <c r="AW846" s="324"/>
      <c r="BE846" s="325"/>
      <c r="BF846" s="325"/>
      <c r="BG846" s="325"/>
      <c r="BH846" s="325"/>
      <c r="BI846" s="325"/>
      <c r="BJ846" s="325"/>
      <c r="BK846" s="325"/>
      <c r="BL846" s="325"/>
      <c r="BM846" s="325"/>
      <c r="BN846" s="325"/>
      <c r="BO846" s="325"/>
      <c r="BP846" s="325"/>
    </row>
    <row r="847" spans="1:68" s="323" customFormat="1" x14ac:dyDescent="0.25">
      <c r="A847" s="102"/>
      <c r="B847" s="102"/>
      <c r="C847" s="102"/>
      <c r="D847" s="102"/>
      <c r="E847" s="102"/>
      <c r="F847" s="102"/>
      <c r="P847" s="324"/>
      <c r="Q847" s="324"/>
      <c r="X847" s="324"/>
      <c r="Y847" s="324"/>
      <c r="AL847" s="324"/>
      <c r="AM847" s="324"/>
      <c r="AN847" s="324"/>
      <c r="AO847" s="324"/>
      <c r="AP847" s="324"/>
      <c r="AQ847" s="324"/>
      <c r="AR847" s="324"/>
      <c r="AS847" s="324"/>
      <c r="AT847" s="324"/>
      <c r="AU847" s="324"/>
      <c r="AV847" s="324"/>
      <c r="AW847" s="324"/>
      <c r="BE847" s="325"/>
      <c r="BF847" s="325"/>
      <c r="BG847" s="325"/>
      <c r="BH847" s="325"/>
      <c r="BI847" s="325"/>
      <c r="BJ847" s="325"/>
      <c r="BK847" s="325"/>
      <c r="BL847" s="325"/>
      <c r="BM847" s="325"/>
      <c r="BN847" s="325"/>
      <c r="BO847" s="325"/>
      <c r="BP847" s="325"/>
    </row>
    <row r="848" spans="1:68" s="323" customFormat="1" x14ac:dyDescent="0.25">
      <c r="A848" s="102"/>
      <c r="B848" s="102"/>
      <c r="C848" s="102"/>
      <c r="D848" s="102"/>
      <c r="E848" s="102"/>
      <c r="F848" s="102"/>
      <c r="P848" s="324"/>
      <c r="Q848" s="324"/>
      <c r="X848" s="324"/>
      <c r="Y848" s="324"/>
      <c r="AL848" s="324"/>
      <c r="AM848" s="324"/>
      <c r="AN848" s="324"/>
      <c r="AO848" s="324"/>
      <c r="AP848" s="324"/>
      <c r="AQ848" s="324"/>
      <c r="AR848" s="324"/>
      <c r="AS848" s="324"/>
      <c r="AT848" s="324"/>
      <c r="AU848" s="324"/>
      <c r="AV848" s="324"/>
      <c r="AW848" s="324"/>
      <c r="BE848" s="325"/>
      <c r="BF848" s="325"/>
      <c r="BG848" s="325"/>
      <c r="BH848" s="325"/>
      <c r="BI848" s="325"/>
      <c r="BJ848" s="325"/>
      <c r="BK848" s="325"/>
      <c r="BL848" s="325"/>
      <c r="BM848" s="325"/>
      <c r="BN848" s="325"/>
      <c r="BO848" s="325"/>
      <c r="BP848" s="325"/>
    </row>
    <row r="849" spans="1:68" s="323" customFormat="1" x14ac:dyDescent="0.25">
      <c r="A849" s="102"/>
      <c r="B849" s="102"/>
      <c r="C849" s="102"/>
      <c r="D849" s="102"/>
      <c r="E849" s="102"/>
      <c r="F849" s="102"/>
      <c r="P849" s="324"/>
      <c r="Q849" s="324"/>
      <c r="X849" s="324"/>
      <c r="Y849" s="324"/>
      <c r="AL849" s="324"/>
      <c r="AM849" s="324"/>
      <c r="AN849" s="324"/>
      <c r="AO849" s="324"/>
      <c r="AP849" s="324"/>
      <c r="AQ849" s="324"/>
      <c r="AR849" s="324"/>
      <c r="AS849" s="324"/>
      <c r="AT849" s="324"/>
      <c r="AU849" s="324"/>
      <c r="AV849" s="324"/>
      <c r="AW849" s="324"/>
      <c r="BE849" s="325"/>
      <c r="BF849" s="325"/>
      <c r="BG849" s="325"/>
      <c r="BH849" s="325"/>
      <c r="BI849" s="325"/>
      <c r="BJ849" s="325"/>
      <c r="BK849" s="325"/>
      <c r="BL849" s="325"/>
      <c r="BM849" s="325"/>
      <c r="BN849" s="325"/>
      <c r="BO849" s="325"/>
      <c r="BP849" s="325"/>
    </row>
    <row r="850" spans="1:68" s="323" customFormat="1" x14ac:dyDescent="0.25">
      <c r="A850" s="102"/>
      <c r="B850" s="102"/>
      <c r="C850" s="102"/>
      <c r="D850" s="102"/>
      <c r="E850" s="102"/>
      <c r="F850" s="102"/>
      <c r="P850" s="324"/>
      <c r="Q850" s="324"/>
      <c r="X850" s="324"/>
      <c r="Y850" s="324"/>
      <c r="AL850" s="324"/>
      <c r="AM850" s="324"/>
      <c r="AN850" s="324"/>
      <c r="AO850" s="324"/>
      <c r="AP850" s="324"/>
      <c r="AQ850" s="324"/>
      <c r="AR850" s="324"/>
      <c r="AS850" s="324"/>
      <c r="AT850" s="324"/>
      <c r="AU850" s="324"/>
      <c r="AV850" s="324"/>
      <c r="AW850" s="324"/>
      <c r="BE850" s="325"/>
      <c r="BF850" s="325"/>
      <c r="BG850" s="325"/>
      <c r="BH850" s="325"/>
      <c r="BI850" s="325"/>
      <c r="BJ850" s="325"/>
      <c r="BK850" s="325"/>
      <c r="BL850" s="325"/>
      <c r="BM850" s="325"/>
      <c r="BN850" s="325"/>
      <c r="BO850" s="325"/>
      <c r="BP850" s="325"/>
    </row>
    <row r="851" spans="1:68" s="323" customFormat="1" x14ac:dyDescent="0.25">
      <c r="A851" s="102"/>
      <c r="B851" s="102"/>
      <c r="C851" s="102"/>
      <c r="D851" s="102"/>
      <c r="E851" s="102"/>
      <c r="F851" s="102"/>
      <c r="P851" s="324"/>
      <c r="Q851" s="324"/>
      <c r="X851" s="324"/>
      <c r="Y851" s="324"/>
      <c r="AL851" s="324"/>
      <c r="AM851" s="324"/>
      <c r="AN851" s="324"/>
      <c r="AO851" s="324"/>
      <c r="AP851" s="324"/>
      <c r="AQ851" s="324"/>
      <c r="AR851" s="324"/>
      <c r="AS851" s="324"/>
      <c r="AT851" s="324"/>
      <c r="AU851" s="324"/>
      <c r="AV851" s="324"/>
      <c r="AW851" s="324"/>
      <c r="BE851" s="325"/>
      <c r="BF851" s="325"/>
      <c r="BG851" s="325"/>
      <c r="BH851" s="325"/>
      <c r="BI851" s="325"/>
      <c r="BJ851" s="325"/>
      <c r="BK851" s="325"/>
      <c r="BL851" s="325"/>
      <c r="BM851" s="325"/>
      <c r="BN851" s="325"/>
      <c r="BO851" s="325"/>
      <c r="BP851" s="325"/>
    </row>
    <row r="852" spans="1:68" s="323" customFormat="1" x14ac:dyDescent="0.25">
      <c r="A852" s="102"/>
      <c r="B852" s="102"/>
      <c r="C852" s="102"/>
      <c r="D852" s="102"/>
      <c r="E852" s="102"/>
      <c r="F852" s="102"/>
      <c r="P852" s="324"/>
      <c r="Q852" s="324"/>
      <c r="X852" s="324"/>
      <c r="Y852" s="324"/>
      <c r="AL852" s="324"/>
      <c r="AM852" s="324"/>
      <c r="AN852" s="324"/>
      <c r="AO852" s="324"/>
      <c r="AP852" s="324"/>
      <c r="AQ852" s="324"/>
      <c r="AR852" s="324"/>
      <c r="AS852" s="324"/>
      <c r="AT852" s="324"/>
      <c r="AU852" s="324"/>
      <c r="AV852" s="324"/>
      <c r="AW852" s="324"/>
      <c r="BE852" s="325"/>
      <c r="BF852" s="325"/>
      <c r="BG852" s="325"/>
      <c r="BH852" s="325"/>
      <c r="BI852" s="325"/>
      <c r="BJ852" s="325"/>
      <c r="BK852" s="325"/>
      <c r="BL852" s="325"/>
      <c r="BM852" s="325"/>
      <c r="BN852" s="325"/>
      <c r="BO852" s="325"/>
      <c r="BP852" s="325"/>
    </row>
    <row r="853" spans="1:68" s="323" customFormat="1" x14ac:dyDescent="0.25">
      <c r="A853" s="102"/>
      <c r="B853" s="102"/>
      <c r="C853" s="102"/>
      <c r="D853" s="102"/>
      <c r="E853" s="102"/>
      <c r="F853" s="102"/>
      <c r="P853" s="324"/>
      <c r="Q853" s="324"/>
      <c r="X853" s="324"/>
      <c r="Y853" s="324"/>
      <c r="AL853" s="324"/>
      <c r="AM853" s="324"/>
      <c r="AN853" s="324"/>
      <c r="AO853" s="324"/>
      <c r="AP853" s="324"/>
      <c r="AQ853" s="324"/>
      <c r="AR853" s="324"/>
      <c r="AS853" s="324"/>
      <c r="AT853" s="324"/>
      <c r="AU853" s="324"/>
      <c r="AV853" s="324"/>
      <c r="AW853" s="324"/>
      <c r="BE853" s="325"/>
      <c r="BF853" s="325"/>
      <c r="BG853" s="325"/>
      <c r="BH853" s="325"/>
      <c r="BI853" s="325"/>
      <c r="BJ853" s="325"/>
      <c r="BK853" s="325"/>
      <c r="BL853" s="325"/>
      <c r="BM853" s="325"/>
      <c r="BN853" s="325"/>
      <c r="BO853" s="325"/>
      <c r="BP853" s="325"/>
    </row>
    <row r="854" spans="1:68" s="323" customFormat="1" x14ac:dyDescent="0.25">
      <c r="A854" s="102"/>
      <c r="B854" s="102"/>
      <c r="C854" s="102"/>
      <c r="D854" s="102"/>
      <c r="E854" s="102"/>
      <c r="F854" s="102"/>
      <c r="P854" s="324"/>
      <c r="Q854" s="324"/>
      <c r="X854" s="324"/>
      <c r="Y854" s="324"/>
      <c r="AL854" s="324"/>
      <c r="AM854" s="324"/>
      <c r="AN854" s="324"/>
      <c r="AO854" s="324"/>
      <c r="AP854" s="324"/>
      <c r="AQ854" s="324"/>
      <c r="AR854" s="324"/>
      <c r="AS854" s="324"/>
      <c r="AT854" s="324"/>
      <c r="AU854" s="324"/>
      <c r="AV854" s="324"/>
      <c r="AW854" s="324"/>
      <c r="BE854" s="325"/>
      <c r="BF854" s="325"/>
      <c r="BG854" s="325"/>
      <c r="BH854" s="325"/>
      <c r="BI854" s="325"/>
      <c r="BJ854" s="325"/>
      <c r="BK854" s="325"/>
      <c r="BL854" s="325"/>
      <c r="BM854" s="325"/>
      <c r="BN854" s="325"/>
      <c r="BO854" s="325"/>
      <c r="BP854" s="325"/>
    </row>
    <row r="855" spans="1:68" s="323" customFormat="1" x14ac:dyDescent="0.25">
      <c r="A855" s="102"/>
      <c r="B855" s="102"/>
      <c r="C855" s="102"/>
      <c r="D855" s="102"/>
      <c r="E855" s="102"/>
      <c r="F855" s="102"/>
      <c r="P855" s="324"/>
      <c r="Q855" s="324"/>
      <c r="X855" s="324"/>
      <c r="Y855" s="324"/>
      <c r="AL855" s="324"/>
      <c r="AM855" s="324"/>
      <c r="AN855" s="324"/>
      <c r="AO855" s="324"/>
      <c r="AP855" s="324"/>
      <c r="AQ855" s="324"/>
      <c r="AR855" s="324"/>
      <c r="AS855" s="324"/>
      <c r="AT855" s="324"/>
      <c r="AU855" s="324"/>
      <c r="AV855" s="324"/>
      <c r="AW855" s="324"/>
      <c r="BE855" s="325"/>
      <c r="BF855" s="325"/>
      <c r="BG855" s="325"/>
      <c r="BH855" s="325"/>
      <c r="BI855" s="325"/>
      <c r="BJ855" s="325"/>
      <c r="BK855" s="325"/>
      <c r="BL855" s="325"/>
      <c r="BM855" s="325"/>
      <c r="BN855" s="325"/>
      <c r="BO855" s="325"/>
      <c r="BP855" s="325"/>
    </row>
    <row r="856" spans="1:68" s="323" customFormat="1" x14ac:dyDescent="0.25">
      <c r="A856" s="102"/>
      <c r="B856" s="102"/>
      <c r="C856" s="102"/>
      <c r="D856" s="102"/>
      <c r="E856" s="102"/>
      <c r="F856" s="102"/>
      <c r="P856" s="324"/>
      <c r="Q856" s="324"/>
      <c r="X856" s="324"/>
      <c r="Y856" s="324"/>
      <c r="AL856" s="324"/>
      <c r="AM856" s="324"/>
      <c r="AN856" s="324"/>
      <c r="AO856" s="324"/>
      <c r="AP856" s="324"/>
      <c r="AQ856" s="324"/>
      <c r="AR856" s="324"/>
      <c r="AS856" s="324"/>
      <c r="AT856" s="324"/>
      <c r="AU856" s="324"/>
      <c r="AV856" s="324"/>
      <c r="AW856" s="324"/>
      <c r="BE856" s="325"/>
      <c r="BF856" s="325"/>
      <c r="BG856" s="325"/>
      <c r="BH856" s="325"/>
      <c r="BI856" s="325"/>
      <c r="BJ856" s="325"/>
      <c r="BK856" s="325"/>
      <c r="BL856" s="325"/>
      <c r="BM856" s="325"/>
      <c r="BN856" s="325"/>
      <c r="BO856" s="325"/>
      <c r="BP856" s="325"/>
    </row>
    <row r="857" spans="1:68" s="323" customFormat="1" x14ac:dyDescent="0.25">
      <c r="A857" s="102"/>
      <c r="B857" s="102"/>
      <c r="C857" s="102"/>
      <c r="D857" s="102"/>
      <c r="E857" s="102"/>
      <c r="F857" s="102"/>
      <c r="P857" s="324"/>
      <c r="Q857" s="324"/>
      <c r="X857" s="324"/>
      <c r="Y857" s="324"/>
      <c r="AL857" s="324"/>
      <c r="AM857" s="324"/>
      <c r="AN857" s="324"/>
      <c r="AO857" s="324"/>
      <c r="AP857" s="324"/>
      <c r="AQ857" s="324"/>
      <c r="AR857" s="324"/>
      <c r="AS857" s="324"/>
      <c r="AT857" s="324"/>
      <c r="AU857" s="324"/>
      <c r="AV857" s="324"/>
      <c r="AW857" s="324"/>
      <c r="BE857" s="325"/>
      <c r="BF857" s="325"/>
      <c r="BG857" s="325"/>
      <c r="BH857" s="325"/>
      <c r="BI857" s="325"/>
      <c r="BJ857" s="325"/>
      <c r="BK857" s="325"/>
      <c r="BL857" s="325"/>
      <c r="BM857" s="325"/>
      <c r="BN857" s="325"/>
      <c r="BO857" s="325"/>
      <c r="BP857" s="325"/>
    </row>
    <row r="858" spans="1:68" s="323" customFormat="1" x14ac:dyDescent="0.25">
      <c r="A858" s="102"/>
      <c r="B858" s="102"/>
      <c r="C858" s="102"/>
      <c r="D858" s="102"/>
      <c r="E858" s="102"/>
      <c r="F858" s="102"/>
      <c r="P858" s="324"/>
      <c r="Q858" s="324"/>
      <c r="X858" s="324"/>
      <c r="Y858" s="324"/>
      <c r="AL858" s="324"/>
      <c r="AM858" s="324"/>
      <c r="AN858" s="324"/>
      <c r="AO858" s="324"/>
      <c r="AP858" s="324"/>
      <c r="AQ858" s="324"/>
      <c r="AR858" s="324"/>
      <c r="AS858" s="324"/>
      <c r="AT858" s="324"/>
      <c r="AU858" s="324"/>
      <c r="AV858" s="324"/>
      <c r="AW858" s="324"/>
      <c r="BE858" s="325"/>
      <c r="BF858" s="325"/>
      <c r="BG858" s="325"/>
      <c r="BH858" s="325"/>
      <c r="BI858" s="325"/>
      <c r="BJ858" s="325"/>
      <c r="BK858" s="325"/>
      <c r="BL858" s="325"/>
      <c r="BM858" s="325"/>
      <c r="BN858" s="325"/>
      <c r="BO858" s="325"/>
      <c r="BP858" s="325"/>
    </row>
    <row r="859" spans="1:68" s="323" customFormat="1" x14ac:dyDescent="0.25">
      <c r="A859" s="102"/>
      <c r="B859" s="102"/>
      <c r="C859" s="102"/>
      <c r="D859" s="102"/>
      <c r="E859" s="102"/>
      <c r="F859" s="102"/>
      <c r="P859" s="324"/>
      <c r="Q859" s="324"/>
      <c r="X859" s="324"/>
      <c r="Y859" s="324"/>
      <c r="AL859" s="324"/>
      <c r="AM859" s="324"/>
      <c r="AN859" s="324"/>
      <c r="AO859" s="324"/>
      <c r="AP859" s="324"/>
      <c r="AQ859" s="324"/>
      <c r="AR859" s="324"/>
      <c r="AS859" s="324"/>
      <c r="AT859" s="324"/>
      <c r="AU859" s="324"/>
      <c r="AV859" s="324"/>
      <c r="AW859" s="324"/>
      <c r="BE859" s="325"/>
      <c r="BF859" s="325"/>
      <c r="BG859" s="325"/>
      <c r="BH859" s="325"/>
      <c r="BI859" s="325"/>
      <c r="BJ859" s="325"/>
      <c r="BK859" s="325"/>
      <c r="BL859" s="325"/>
      <c r="BM859" s="325"/>
      <c r="BN859" s="325"/>
      <c r="BO859" s="325"/>
      <c r="BP859" s="325"/>
    </row>
    <row r="860" spans="1:68" s="323" customFormat="1" x14ac:dyDescent="0.25">
      <c r="A860" s="102"/>
      <c r="B860" s="102"/>
      <c r="C860" s="102"/>
      <c r="D860" s="102"/>
      <c r="E860" s="102"/>
      <c r="F860" s="102"/>
      <c r="P860" s="324"/>
      <c r="Q860" s="324"/>
      <c r="X860" s="324"/>
      <c r="Y860" s="324"/>
      <c r="AL860" s="324"/>
      <c r="AM860" s="324"/>
      <c r="AN860" s="324"/>
      <c r="AO860" s="324"/>
      <c r="AP860" s="324"/>
      <c r="AQ860" s="324"/>
      <c r="AR860" s="324"/>
      <c r="AS860" s="324"/>
      <c r="AT860" s="324"/>
      <c r="AU860" s="324"/>
      <c r="AV860" s="324"/>
      <c r="AW860" s="324"/>
      <c r="BE860" s="325"/>
      <c r="BF860" s="325"/>
      <c r="BG860" s="325"/>
      <c r="BH860" s="325"/>
      <c r="BI860" s="325"/>
      <c r="BJ860" s="325"/>
      <c r="BK860" s="325"/>
      <c r="BL860" s="325"/>
      <c r="BM860" s="325"/>
      <c r="BN860" s="325"/>
      <c r="BO860" s="325"/>
      <c r="BP860" s="325"/>
    </row>
    <row r="861" spans="1:68" s="323" customFormat="1" x14ac:dyDescent="0.25">
      <c r="A861" s="102"/>
      <c r="B861" s="102"/>
      <c r="C861" s="102"/>
      <c r="D861" s="102"/>
      <c r="E861" s="102"/>
      <c r="F861" s="102"/>
      <c r="P861" s="324"/>
      <c r="Q861" s="324"/>
      <c r="X861" s="324"/>
      <c r="Y861" s="324"/>
      <c r="AL861" s="324"/>
      <c r="AM861" s="324"/>
      <c r="AN861" s="324"/>
      <c r="AO861" s="324"/>
      <c r="AP861" s="324"/>
      <c r="AQ861" s="324"/>
      <c r="AR861" s="324"/>
      <c r="AS861" s="324"/>
      <c r="AT861" s="324"/>
      <c r="AU861" s="324"/>
      <c r="AV861" s="324"/>
      <c r="AW861" s="324"/>
      <c r="BE861" s="325"/>
      <c r="BF861" s="325"/>
      <c r="BG861" s="325"/>
      <c r="BH861" s="325"/>
      <c r="BI861" s="325"/>
      <c r="BJ861" s="325"/>
      <c r="BK861" s="325"/>
      <c r="BL861" s="325"/>
      <c r="BM861" s="325"/>
      <c r="BN861" s="325"/>
      <c r="BO861" s="325"/>
      <c r="BP861" s="325"/>
    </row>
    <row r="862" spans="1:68" s="323" customFormat="1" x14ac:dyDescent="0.25">
      <c r="A862" s="102"/>
      <c r="B862" s="102"/>
      <c r="C862" s="102"/>
      <c r="D862" s="102"/>
      <c r="E862" s="102"/>
      <c r="F862" s="102"/>
      <c r="P862" s="324"/>
      <c r="Q862" s="324"/>
      <c r="X862" s="324"/>
      <c r="Y862" s="324"/>
      <c r="AL862" s="324"/>
      <c r="AM862" s="324"/>
      <c r="AN862" s="324"/>
      <c r="AO862" s="324"/>
      <c r="AP862" s="324"/>
      <c r="AQ862" s="324"/>
      <c r="AR862" s="324"/>
      <c r="AS862" s="324"/>
      <c r="AT862" s="324"/>
      <c r="AU862" s="324"/>
      <c r="AV862" s="324"/>
      <c r="AW862" s="324"/>
      <c r="BE862" s="325"/>
      <c r="BF862" s="325"/>
      <c r="BG862" s="325"/>
      <c r="BH862" s="325"/>
      <c r="BI862" s="325"/>
      <c r="BJ862" s="325"/>
      <c r="BK862" s="325"/>
      <c r="BL862" s="325"/>
      <c r="BM862" s="325"/>
      <c r="BN862" s="325"/>
      <c r="BO862" s="325"/>
      <c r="BP862" s="325"/>
    </row>
    <row r="863" spans="1:68" s="323" customFormat="1" x14ac:dyDescent="0.25">
      <c r="A863" s="102"/>
      <c r="B863" s="102"/>
      <c r="C863" s="102"/>
      <c r="D863" s="102"/>
      <c r="E863" s="102"/>
      <c r="F863" s="102"/>
      <c r="P863" s="324"/>
      <c r="Q863" s="324"/>
      <c r="X863" s="324"/>
      <c r="Y863" s="324"/>
      <c r="AL863" s="324"/>
      <c r="AM863" s="324"/>
      <c r="AN863" s="324"/>
      <c r="AO863" s="324"/>
      <c r="AP863" s="324"/>
      <c r="AQ863" s="324"/>
      <c r="AR863" s="324"/>
      <c r="AS863" s="324"/>
      <c r="AT863" s="324"/>
      <c r="AU863" s="324"/>
      <c r="AV863" s="324"/>
      <c r="AW863" s="324"/>
      <c r="BE863" s="325"/>
      <c r="BF863" s="325"/>
      <c r="BG863" s="325"/>
      <c r="BH863" s="325"/>
      <c r="BI863" s="325"/>
      <c r="BJ863" s="325"/>
      <c r="BK863" s="325"/>
      <c r="BL863" s="325"/>
      <c r="BM863" s="325"/>
      <c r="BN863" s="325"/>
      <c r="BO863" s="325"/>
      <c r="BP863" s="325"/>
    </row>
    <row r="864" spans="1:68" s="323" customFormat="1" x14ac:dyDescent="0.25">
      <c r="A864" s="102"/>
      <c r="B864" s="102"/>
      <c r="C864" s="102"/>
      <c r="D864" s="102"/>
      <c r="E864" s="102"/>
      <c r="F864" s="102"/>
      <c r="P864" s="324"/>
      <c r="Q864" s="324"/>
      <c r="X864" s="324"/>
      <c r="Y864" s="324"/>
      <c r="AL864" s="324"/>
      <c r="AM864" s="324"/>
      <c r="AN864" s="324"/>
      <c r="AO864" s="324"/>
      <c r="AP864" s="324"/>
      <c r="AQ864" s="324"/>
      <c r="AR864" s="324"/>
      <c r="AS864" s="324"/>
      <c r="AT864" s="324"/>
      <c r="AU864" s="324"/>
      <c r="AV864" s="324"/>
      <c r="AW864" s="324"/>
      <c r="BE864" s="325"/>
      <c r="BF864" s="325"/>
      <c r="BG864" s="325"/>
      <c r="BH864" s="325"/>
      <c r="BI864" s="325"/>
      <c r="BJ864" s="325"/>
      <c r="BK864" s="325"/>
      <c r="BL864" s="325"/>
      <c r="BM864" s="325"/>
      <c r="BN864" s="325"/>
      <c r="BO864" s="325"/>
      <c r="BP864" s="325"/>
    </row>
    <row r="865" spans="1:68" s="323" customFormat="1" x14ac:dyDescent="0.25">
      <c r="A865" s="102"/>
      <c r="B865" s="102"/>
      <c r="C865" s="102"/>
      <c r="D865" s="102"/>
      <c r="E865" s="102"/>
      <c r="F865" s="102"/>
      <c r="P865" s="324"/>
      <c r="Q865" s="324"/>
      <c r="X865" s="324"/>
      <c r="Y865" s="324"/>
      <c r="AL865" s="324"/>
      <c r="AM865" s="324"/>
      <c r="AN865" s="324"/>
      <c r="AO865" s="324"/>
      <c r="AP865" s="324"/>
      <c r="AQ865" s="324"/>
      <c r="AR865" s="324"/>
      <c r="AS865" s="324"/>
      <c r="AT865" s="324"/>
      <c r="AU865" s="324"/>
      <c r="AV865" s="324"/>
      <c r="AW865" s="324"/>
      <c r="BE865" s="325"/>
      <c r="BF865" s="325"/>
      <c r="BG865" s="325"/>
      <c r="BH865" s="325"/>
      <c r="BI865" s="325"/>
      <c r="BJ865" s="325"/>
      <c r="BK865" s="325"/>
      <c r="BL865" s="325"/>
      <c r="BM865" s="325"/>
      <c r="BN865" s="325"/>
      <c r="BO865" s="325"/>
      <c r="BP865" s="325"/>
    </row>
    <row r="866" spans="1:68" s="323" customFormat="1" x14ac:dyDescent="0.25">
      <c r="A866" s="102"/>
      <c r="B866" s="102"/>
      <c r="C866" s="102"/>
      <c r="D866" s="102"/>
      <c r="E866" s="102"/>
      <c r="F866" s="102"/>
      <c r="P866" s="324"/>
      <c r="Q866" s="324"/>
      <c r="X866" s="324"/>
      <c r="Y866" s="324"/>
      <c r="AL866" s="324"/>
      <c r="AM866" s="324"/>
      <c r="AN866" s="324"/>
      <c r="AO866" s="324"/>
      <c r="AP866" s="324"/>
      <c r="AQ866" s="324"/>
      <c r="AR866" s="324"/>
      <c r="AS866" s="324"/>
      <c r="AT866" s="324"/>
      <c r="AU866" s="324"/>
      <c r="AV866" s="324"/>
      <c r="AW866" s="324"/>
      <c r="BE866" s="325"/>
      <c r="BF866" s="325"/>
      <c r="BG866" s="325"/>
      <c r="BH866" s="325"/>
      <c r="BI866" s="325"/>
      <c r="BJ866" s="325"/>
      <c r="BK866" s="325"/>
      <c r="BL866" s="325"/>
      <c r="BM866" s="325"/>
      <c r="BN866" s="325"/>
      <c r="BO866" s="325"/>
      <c r="BP866" s="325"/>
    </row>
    <row r="867" spans="1:68" s="323" customFormat="1" x14ac:dyDescent="0.25">
      <c r="A867" s="102"/>
      <c r="B867" s="102"/>
      <c r="C867" s="102"/>
      <c r="D867" s="102"/>
      <c r="E867" s="102"/>
      <c r="F867" s="102"/>
      <c r="P867" s="324"/>
      <c r="Q867" s="324"/>
      <c r="X867" s="324"/>
      <c r="Y867" s="324"/>
      <c r="AL867" s="324"/>
      <c r="AM867" s="324"/>
      <c r="AN867" s="324"/>
      <c r="AO867" s="324"/>
      <c r="AP867" s="324"/>
      <c r="AQ867" s="324"/>
      <c r="AR867" s="324"/>
      <c r="AS867" s="324"/>
      <c r="AT867" s="324"/>
      <c r="AU867" s="324"/>
      <c r="AV867" s="324"/>
      <c r="AW867" s="324"/>
      <c r="BE867" s="325"/>
      <c r="BF867" s="325"/>
      <c r="BG867" s="325"/>
      <c r="BH867" s="325"/>
      <c r="BI867" s="325"/>
      <c r="BJ867" s="325"/>
      <c r="BK867" s="325"/>
      <c r="BL867" s="325"/>
      <c r="BM867" s="325"/>
      <c r="BN867" s="325"/>
      <c r="BO867" s="325"/>
      <c r="BP867" s="325"/>
    </row>
    <row r="868" spans="1:68" s="323" customFormat="1" x14ac:dyDescent="0.25">
      <c r="A868" s="102"/>
      <c r="B868" s="102"/>
      <c r="C868" s="102"/>
      <c r="D868" s="102"/>
      <c r="E868" s="102"/>
      <c r="F868" s="102"/>
      <c r="P868" s="324"/>
      <c r="Q868" s="324"/>
      <c r="X868" s="324"/>
      <c r="Y868" s="324"/>
      <c r="AL868" s="324"/>
      <c r="AM868" s="324"/>
      <c r="AN868" s="324"/>
      <c r="AO868" s="324"/>
      <c r="AP868" s="324"/>
      <c r="AQ868" s="324"/>
      <c r="AR868" s="324"/>
      <c r="AS868" s="324"/>
      <c r="AT868" s="324"/>
      <c r="AU868" s="324"/>
      <c r="AV868" s="324"/>
      <c r="AW868" s="324"/>
      <c r="BE868" s="325"/>
      <c r="BF868" s="325"/>
      <c r="BG868" s="325"/>
      <c r="BH868" s="325"/>
      <c r="BI868" s="325"/>
      <c r="BJ868" s="325"/>
      <c r="BK868" s="325"/>
      <c r="BL868" s="325"/>
      <c r="BM868" s="325"/>
      <c r="BN868" s="325"/>
      <c r="BO868" s="325"/>
      <c r="BP868" s="325"/>
    </row>
    <row r="869" spans="1:68" s="323" customFormat="1" x14ac:dyDescent="0.25">
      <c r="A869" s="102"/>
      <c r="B869" s="102"/>
      <c r="C869" s="102"/>
      <c r="D869" s="102"/>
      <c r="E869" s="102"/>
      <c r="F869" s="102"/>
      <c r="P869" s="324"/>
      <c r="Q869" s="324"/>
      <c r="X869" s="324"/>
      <c r="Y869" s="324"/>
      <c r="AL869" s="324"/>
      <c r="AM869" s="324"/>
      <c r="AN869" s="324"/>
      <c r="AO869" s="324"/>
      <c r="AP869" s="324"/>
      <c r="AQ869" s="324"/>
      <c r="AR869" s="324"/>
      <c r="AS869" s="324"/>
      <c r="AT869" s="324"/>
      <c r="AU869" s="324"/>
      <c r="AV869" s="324"/>
      <c r="AW869" s="324"/>
      <c r="BE869" s="325"/>
      <c r="BF869" s="325"/>
      <c r="BG869" s="325"/>
      <c r="BH869" s="325"/>
      <c r="BI869" s="325"/>
      <c r="BJ869" s="325"/>
      <c r="BK869" s="325"/>
      <c r="BL869" s="325"/>
      <c r="BM869" s="325"/>
      <c r="BN869" s="325"/>
      <c r="BO869" s="325"/>
      <c r="BP869" s="325"/>
    </row>
    <row r="870" spans="1:68" s="323" customFormat="1" x14ac:dyDescent="0.25">
      <c r="A870" s="102"/>
      <c r="B870" s="102"/>
      <c r="C870" s="102"/>
      <c r="D870" s="102"/>
      <c r="E870" s="102"/>
      <c r="F870" s="102"/>
      <c r="P870" s="324"/>
      <c r="Q870" s="324"/>
      <c r="X870" s="324"/>
      <c r="Y870" s="324"/>
      <c r="AL870" s="324"/>
      <c r="AM870" s="324"/>
      <c r="AN870" s="324"/>
      <c r="AO870" s="324"/>
      <c r="AP870" s="324"/>
      <c r="AQ870" s="324"/>
      <c r="AR870" s="324"/>
      <c r="AS870" s="324"/>
      <c r="AT870" s="324"/>
      <c r="AU870" s="324"/>
      <c r="AV870" s="324"/>
      <c r="AW870" s="324"/>
      <c r="BE870" s="325"/>
      <c r="BF870" s="325"/>
      <c r="BG870" s="325"/>
      <c r="BH870" s="325"/>
      <c r="BI870" s="325"/>
      <c r="BJ870" s="325"/>
      <c r="BK870" s="325"/>
      <c r="BL870" s="325"/>
      <c r="BM870" s="325"/>
      <c r="BN870" s="325"/>
      <c r="BO870" s="325"/>
      <c r="BP870" s="325"/>
    </row>
    <row r="871" spans="1:68" s="323" customFormat="1" x14ac:dyDescent="0.25">
      <c r="A871" s="102"/>
      <c r="B871" s="102"/>
      <c r="C871" s="102"/>
      <c r="D871" s="102"/>
      <c r="E871" s="102"/>
      <c r="F871" s="102"/>
      <c r="P871" s="324"/>
      <c r="Q871" s="324"/>
      <c r="X871" s="324"/>
      <c r="Y871" s="324"/>
      <c r="AL871" s="324"/>
      <c r="AM871" s="324"/>
      <c r="AN871" s="324"/>
      <c r="AO871" s="324"/>
      <c r="AP871" s="324"/>
      <c r="AQ871" s="324"/>
      <c r="AR871" s="324"/>
      <c r="AS871" s="324"/>
      <c r="AT871" s="324"/>
      <c r="AU871" s="324"/>
      <c r="AV871" s="324"/>
      <c r="AW871" s="324"/>
      <c r="BE871" s="325"/>
      <c r="BF871" s="325"/>
      <c r="BG871" s="325"/>
      <c r="BH871" s="325"/>
      <c r="BI871" s="325"/>
      <c r="BJ871" s="325"/>
      <c r="BK871" s="325"/>
      <c r="BL871" s="325"/>
      <c r="BM871" s="325"/>
      <c r="BN871" s="325"/>
      <c r="BO871" s="325"/>
      <c r="BP871" s="325"/>
    </row>
    <row r="872" spans="1:68" s="323" customFormat="1" x14ac:dyDescent="0.25">
      <c r="A872" s="102"/>
      <c r="B872" s="102"/>
      <c r="C872" s="102"/>
      <c r="D872" s="102"/>
      <c r="E872" s="102"/>
      <c r="F872" s="102"/>
      <c r="P872" s="324"/>
      <c r="Q872" s="324"/>
      <c r="X872" s="324"/>
      <c r="Y872" s="324"/>
      <c r="AL872" s="324"/>
      <c r="AM872" s="324"/>
      <c r="AN872" s="324"/>
      <c r="AO872" s="324"/>
      <c r="AP872" s="324"/>
      <c r="AQ872" s="324"/>
      <c r="AR872" s="324"/>
      <c r="AS872" s="324"/>
      <c r="AT872" s="324"/>
      <c r="AU872" s="324"/>
      <c r="AV872" s="324"/>
      <c r="AW872" s="324"/>
      <c r="BE872" s="325"/>
      <c r="BF872" s="325"/>
      <c r="BG872" s="325"/>
      <c r="BH872" s="325"/>
      <c r="BI872" s="325"/>
      <c r="BJ872" s="325"/>
      <c r="BK872" s="325"/>
      <c r="BL872" s="325"/>
      <c r="BM872" s="325"/>
      <c r="BN872" s="325"/>
      <c r="BO872" s="325"/>
      <c r="BP872" s="325"/>
    </row>
    <row r="873" spans="1:68" s="323" customFormat="1" x14ac:dyDescent="0.25">
      <c r="A873" s="102"/>
      <c r="B873" s="102"/>
      <c r="C873" s="102"/>
      <c r="D873" s="102"/>
      <c r="E873" s="102"/>
      <c r="F873" s="102"/>
      <c r="P873" s="324"/>
      <c r="Q873" s="324"/>
      <c r="X873" s="324"/>
      <c r="Y873" s="324"/>
      <c r="AL873" s="324"/>
      <c r="AM873" s="324"/>
      <c r="AN873" s="324"/>
      <c r="AO873" s="324"/>
      <c r="AP873" s="324"/>
      <c r="AQ873" s="324"/>
      <c r="AR873" s="324"/>
      <c r="AS873" s="324"/>
      <c r="AT873" s="324"/>
      <c r="AU873" s="324"/>
      <c r="AV873" s="324"/>
      <c r="AW873" s="324"/>
      <c r="BE873" s="325"/>
      <c r="BF873" s="325"/>
      <c r="BG873" s="325"/>
      <c r="BH873" s="325"/>
      <c r="BI873" s="325"/>
      <c r="BJ873" s="325"/>
      <c r="BK873" s="325"/>
      <c r="BL873" s="325"/>
      <c r="BM873" s="325"/>
      <c r="BN873" s="325"/>
      <c r="BO873" s="325"/>
      <c r="BP873" s="325"/>
    </row>
    <row r="874" spans="1:68" s="323" customFormat="1" x14ac:dyDescent="0.25">
      <c r="A874" s="102"/>
      <c r="B874" s="102"/>
      <c r="C874" s="102"/>
      <c r="D874" s="102"/>
      <c r="E874" s="102"/>
      <c r="F874" s="102"/>
      <c r="P874" s="324"/>
      <c r="Q874" s="324"/>
      <c r="X874" s="324"/>
      <c r="Y874" s="324"/>
      <c r="AL874" s="324"/>
      <c r="AM874" s="324"/>
      <c r="AN874" s="324"/>
      <c r="AO874" s="324"/>
      <c r="AP874" s="324"/>
      <c r="AQ874" s="324"/>
      <c r="AR874" s="324"/>
      <c r="AS874" s="324"/>
      <c r="AT874" s="324"/>
      <c r="AU874" s="324"/>
      <c r="AV874" s="324"/>
      <c r="AW874" s="324"/>
      <c r="BE874" s="325"/>
      <c r="BF874" s="325"/>
      <c r="BG874" s="325"/>
      <c r="BH874" s="325"/>
      <c r="BI874" s="325"/>
      <c r="BJ874" s="325"/>
      <c r="BK874" s="325"/>
      <c r="BL874" s="325"/>
      <c r="BM874" s="325"/>
      <c r="BN874" s="325"/>
      <c r="BO874" s="325"/>
      <c r="BP874" s="325"/>
    </row>
    <row r="875" spans="1:68" s="323" customFormat="1" x14ac:dyDescent="0.25">
      <c r="A875" s="102"/>
      <c r="B875" s="102"/>
      <c r="C875" s="102"/>
      <c r="D875" s="102"/>
      <c r="E875" s="102"/>
      <c r="F875" s="102"/>
      <c r="P875" s="324"/>
      <c r="Q875" s="324"/>
      <c r="X875" s="324"/>
      <c r="Y875" s="324"/>
      <c r="AL875" s="324"/>
      <c r="AM875" s="324"/>
      <c r="AN875" s="324"/>
      <c r="AO875" s="324"/>
      <c r="AP875" s="324"/>
      <c r="AQ875" s="324"/>
      <c r="AR875" s="324"/>
      <c r="AS875" s="324"/>
      <c r="AT875" s="324"/>
      <c r="AU875" s="324"/>
      <c r="AV875" s="324"/>
      <c r="AW875" s="324"/>
      <c r="BE875" s="325"/>
      <c r="BF875" s="325"/>
      <c r="BG875" s="325"/>
      <c r="BH875" s="325"/>
      <c r="BI875" s="325"/>
      <c r="BJ875" s="325"/>
      <c r="BK875" s="325"/>
      <c r="BL875" s="325"/>
      <c r="BM875" s="325"/>
      <c r="BN875" s="325"/>
      <c r="BO875" s="325"/>
      <c r="BP875" s="325"/>
    </row>
    <row r="876" spans="1:68" s="323" customFormat="1" x14ac:dyDescent="0.25">
      <c r="A876" s="102"/>
      <c r="B876" s="102"/>
      <c r="C876" s="102"/>
      <c r="D876" s="102"/>
      <c r="E876" s="102"/>
      <c r="F876" s="102"/>
      <c r="P876" s="324"/>
      <c r="Q876" s="324"/>
      <c r="X876" s="324"/>
      <c r="Y876" s="324"/>
      <c r="AL876" s="324"/>
      <c r="AM876" s="324"/>
      <c r="AN876" s="324"/>
      <c r="AO876" s="324"/>
      <c r="AP876" s="324"/>
      <c r="AQ876" s="324"/>
      <c r="AR876" s="324"/>
      <c r="AS876" s="324"/>
      <c r="AT876" s="324"/>
      <c r="AU876" s="324"/>
      <c r="AV876" s="324"/>
      <c r="AW876" s="324"/>
      <c r="BE876" s="325"/>
      <c r="BF876" s="325"/>
      <c r="BG876" s="325"/>
      <c r="BH876" s="325"/>
      <c r="BI876" s="325"/>
      <c r="BJ876" s="325"/>
      <c r="BK876" s="325"/>
      <c r="BL876" s="325"/>
      <c r="BM876" s="325"/>
      <c r="BN876" s="325"/>
      <c r="BO876" s="325"/>
      <c r="BP876" s="325"/>
    </row>
    <row r="877" spans="1:68" s="323" customFormat="1" x14ac:dyDescent="0.25">
      <c r="A877" s="102"/>
      <c r="B877" s="102"/>
      <c r="C877" s="102"/>
      <c r="D877" s="102"/>
      <c r="E877" s="102"/>
      <c r="F877" s="102"/>
      <c r="P877" s="324"/>
      <c r="Q877" s="324"/>
      <c r="X877" s="324"/>
      <c r="Y877" s="324"/>
      <c r="AL877" s="324"/>
      <c r="AM877" s="324"/>
      <c r="AN877" s="324"/>
      <c r="AO877" s="324"/>
      <c r="AP877" s="324"/>
      <c r="AQ877" s="324"/>
      <c r="AR877" s="324"/>
      <c r="AS877" s="324"/>
      <c r="AT877" s="324"/>
      <c r="AU877" s="324"/>
      <c r="AV877" s="324"/>
      <c r="AW877" s="324"/>
      <c r="BE877" s="325"/>
      <c r="BF877" s="325"/>
      <c r="BG877" s="325"/>
      <c r="BH877" s="325"/>
      <c r="BI877" s="325"/>
      <c r="BJ877" s="325"/>
      <c r="BK877" s="325"/>
      <c r="BL877" s="325"/>
      <c r="BM877" s="325"/>
      <c r="BN877" s="325"/>
      <c r="BO877" s="325"/>
      <c r="BP877" s="325"/>
    </row>
    <row r="878" spans="1:68" s="323" customFormat="1" x14ac:dyDescent="0.25">
      <c r="A878" s="102"/>
      <c r="B878" s="102"/>
      <c r="C878" s="102"/>
      <c r="D878" s="102"/>
      <c r="E878" s="102"/>
      <c r="F878" s="102"/>
      <c r="P878" s="324"/>
      <c r="Q878" s="324"/>
      <c r="X878" s="324"/>
      <c r="Y878" s="324"/>
      <c r="AL878" s="324"/>
      <c r="AM878" s="324"/>
      <c r="AN878" s="324"/>
      <c r="AO878" s="324"/>
      <c r="AP878" s="324"/>
      <c r="AQ878" s="324"/>
      <c r="AR878" s="324"/>
      <c r="AS878" s="324"/>
      <c r="AT878" s="324"/>
      <c r="AU878" s="324"/>
      <c r="AV878" s="324"/>
      <c r="AW878" s="324"/>
      <c r="BE878" s="325"/>
      <c r="BF878" s="325"/>
      <c r="BG878" s="325"/>
      <c r="BH878" s="325"/>
      <c r="BI878" s="325"/>
      <c r="BJ878" s="325"/>
      <c r="BK878" s="325"/>
      <c r="BL878" s="325"/>
      <c r="BM878" s="325"/>
      <c r="BN878" s="325"/>
      <c r="BO878" s="325"/>
      <c r="BP878" s="325"/>
    </row>
    <row r="879" spans="1:68" s="323" customFormat="1" x14ac:dyDescent="0.25">
      <c r="A879" s="102"/>
      <c r="B879" s="102"/>
      <c r="C879" s="102"/>
      <c r="D879" s="102"/>
      <c r="E879" s="102"/>
      <c r="F879" s="102"/>
      <c r="P879" s="324"/>
      <c r="Q879" s="324"/>
      <c r="X879" s="324"/>
      <c r="Y879" s="324"/>
      <c r="AL879" s="324"/>
      <c r="AM879" s="324"/>
      <c r="AN879" s="324"/>
      <c r="AO879" s="324"/>
      <c r="AP879" s="324"/>
      <c r="AQ879" s="324"/>
      <c r="AR879" s="324"/>
      <c r="AS879" s="324"/>
      <c r="AT879" s="324"/>
      <c r="AU879" s="324"/>
      <c r="AV879" s="324"/>
      <c r="AW879" s="324"/>
      <c r="BE879" s="325"/>
      <c r="BF879" s="325"/>
      <c r="BG879" s="325"/>
      <c r="BH879" s="325"/>
      <c r="BI879" s="325"/>
      <c r="BJ879" s="325"/>
      <c r="BK879" s="325"/>
      <c r="BL879" s="325"/>
      <c r="BM879" s="325"/>
      <c r="BN879" s="325"/>
      <c r="BO879" s="325"/>
      <c r="BP879" s="325"/>
    </row>
    <row r="880" spans="1:68" s="323" customFormat="1" x14ac:dyDescent="0.25">
      <c r="A880" s="102"/>
      <c r="B880" s="102"/>
      <c r="C880" s="102"/>
      <c r="D880" s="102"/>
      <c r="E880" s="102"/>
      <c r="F880" s="102"/>
      <c r="P880" s="324"/>
      <c r="Q880" s="324"/>
      <c r="X880" s="324"/>
      <c r="Y880" s="324"/>
      <c r="AL880" s="324"/>
      <c r="AM880" s="324"/>
      <c r="AN880" s="324"/>
      <c r="AO880" s="324"/>
      <c r="AP880" s="324"/>
      <c r="AQ880" s="324"/>
      <c r="AR880" s="324"/>
      <c r="AS880" s="324"/>
      <c r="AT880" s="324"/>
      <c r="AU880" s="324"/>
      <c r="AV880" s="324"/>
      <c r="AW880" s="324"/>
      <c r="BE880" s="325"/>
      <c r="BF880" s="325"/>
      <c r="BG880" s="325"/>
      <c r="BH880" s="325"/>
      <c r="BI880" s="325"/>
      <c r="BJ880" s="325"/>
      <c r="BK880" s="325"/>
      <c r="BL880" s="325"/>
      <c r="BM880" s="325"/>
      <c r="BN880" s="325"/>
      <c r="BO880" s="325"/>
      <c r="BP880" s="325"/>
    </row>
    <row r="881" spans="1:68" s="323" customFormat="1" x14ac:dyDescent="0.25">
      <c r="A881" s="102"/>
      <c r="B881" s="102"/>
      <c r="C881" s="102"/>
      <c r="D881" s="102"/>
      <c r="E881" s="102"/>
      <c r="F881" s="102"/>
      <c r="P881" s="324"/>
      <c r="Q881" s="324"/>
      <c r="X881" s="324"/>
      <c r="Y881" s="324"/>
      <c r="AL881" s="324"/>
      <c r="AM881" s="324"/>
      <c r="AN881" s="324"/>
      <c r="AO881" s="324"/>
      <c r="AP881" s="324"/>
      <c r="AQ881" s="324"/>
      <c r="AR881" s="324"/>
      <c r="AS881" s="324"/>
      <c r="AT881" s="324"/>
      <c r="AU881" s="324"/>
      <c r="AV881" s="324"/>
      <c r="AW881" s="324"/>
      <c r="BE881" s="325"/>
      <c r="BF881" s="325"/>
      <c r="BG881" s="325"/>
      <c r="BH881" s="325"/>
      <c r="BI881" s="325"/>
      <c r="BJ881" s="325"/>
      <c r="BK881" s="325"/>
      <c r="BL881" s="325"/>
      <c r="BM881" s="325"/>
      <c r="BN881" s="325"/>
      <c r="BO881" s="325"/>
      <c r="BP881" s="325"/>
    </row>
    <row r="882" spans="1:68" s="323" customFormat="1" x14ac:dyDescent="0.25">
      <c r="A882" s="102"/>
      <c r="B882" s="102"/>
      <c r="C882" s="102"/>
      <c r="D882" s="102"/>
      <c r="E882" s="102"/>
      <c r="F882" s="102"/>
      <c r="P882" s="324"/>
      <c r="Q882" s="324"/>
      <c r="X882" s="324"/>
      <c r="Y882" s="324"/>
      <c r="AL882" s="324"/>
      <c r="AM882" s="324"/>
      <c r="AN882" s="324"/>
      <c r="AO882" s="324"/>
      <c r="AP882" s="324"/>
      <c r="AQ882" s="324"/>
      <c r="AR882" s="324"/>
      <c r="AS882" s="324"/>
      <c r="AT882" s="324"/>
      <c r="AU882" s="324"/>
      <c r="AV882" s="324"/>
      <c r="AW882" s="324"/>
      <c r="BE882" s="325"/>
      <c r="BF882" s="325"/>
      <c r="BG882" s="325"/>
      <c r="BH882" s="325"/>
      <c r="BI882" s="325"/>
      <c r="BJ882" s="325"/>
      <c r="BK882" s="325"/>
      <c r="BL882" s="325"/>
      <c r="BM882" s="325"/>
      <c r="BN882" s="325"/>
      <c r="BO882" s="325"/>
      <c r="BP882" s="325"/>
    </row>
    <row r="883" spans="1:68" s="323" customFormat="1" x14ac:dyDescent="0.25">
      <c r="A883" s="102"/>
      <c r="B883" s="102"/>
      <c r="C883" s="102"/>
      <c r="D883" s="102"/>
      <c r="E883" s="102"/>
      <c r="F883" s="102"/>
      <c r="P883" s="324"/>
      <c r="Q883" s="324"/>
      <c r="X883" s="324"/>
      <c r="Y883" s="324"/>
      <c r="AL883" s="324"/>
      <c r="AM883" s="324"/>
      <c r="AN883" s="324"/>
      <c r="AO883" s="324"/>
      <c r="AP883" s="324"/>
      <c r="AQ883" s="324"/>
      <c r="AR883" s="324"/>
      <c r="AS883" s="324"/>
      <c r="AT883" s="324"/>
      <c r="AU883" s="324"/>
      <c r="AV883" s="324"/>
      <c r="AW883" s="324"/>
      <c r="BE883" s="325"/>
      <c r="BF883" s="325"/>
      <c r="BG883" s="325"/>
      <c r="BH883" s="325"/>
      <c r="BI883" s="325"/>
      <c r="BJ883" s="325"/>
      <c r="BK883" s="325"/>
      <c r="BL883" s="325"/>
      <c r="BM883" s="325"/>
      <c r="BN883" s="325"/>
      <c r="BO883" s="325"/>
      <c r="BP883" s="325"/>
    </row>
    <row r="884" spans="1:68" s="323" customFormat="1" x14ac:dyDescent="0.25">
      <c r="A884" s="102"/>
      <c r="B884" s="102"/>
      <c r="C884" s="102"/>
      <c r="D884" s="102"/>
      <c r="E884" s="102"/>
      <c r="F884" s="102"/>
      <c r="P884" s="324"/>
      <c r="Q884" s="324"/>
      <c r="X884" s="324"/>
      <c r="Y884" s="324"/>
      <c r="AL884" s="324"/>
      <c r="AM884" s="324"/>
      <c r="AN884" s="324"/>
      <c r="AO884" s="324"/>
      <c r="AP884" s="324"/>
      <c r="AQ884" s="324"/>
      <c r="AR884" s="324"/>
      <c r="AS884" s="324"/>
      <c r="AT884" s="324"/>
      <c r="AU884" s="324"/>
      <c r="AV884" s="324"/>
      <c r="AW884" s="324"/>
      <c r="BE884" s="325"/>
      <c r="BF884" s="325"/>
      <c r="BG884" s="325"/>
      <c r="BH884" s="325"/>
      <c r="BI884" s="325"/>
      <c r="BJ884" s="325"/>
      <c r="BK884" s="325"/>
      <c r="BL884" s="325"/>
      <c r="BM884" s="325"/>
      <c r="BN884" s="325"/>
      <c r="BO884" s="325"/>
      <c r="BP884" s="325"/>
    </row>
    <row r="885" spans="1:68" s="323" customFormat="1" x14ac:dyDescent="0.25">
      <c r="A885" s="102"/>
      <c r="B885" s="102"/>
      <c r="C885" s="102"/>
      <c r="D885" s="102"/>
      <c r="E885" s="102"/>
      <c r="F885" s="102"/>
      <c r="P885" s="324"/>
      <c r="Q885" s="324"/>
      <c r="X885" s="324"/>
      <c r="Y885" s="324"/>
      <c r="AL885" s="324"/>
      <c r="AM885" s="324"/>
      <c r="AN885" s="324"/>
      <c r="AO885" s="324"/>
      <c r="AP885" s="324"/>
      <c r="AQ885" s="324"/>
      <c r="AR885" s="324"/>
      <c r="AS885" s="324"/>
      <c r="AT885" s="324"/>
      <c r="AU885" s="324"/>
      <c r="AV885" s="324"/>
      <c r="AW885" s="324"/>
      <c r="BE885" s="325"/>
      <c r="BF885" s="325"/>
      <c r="BG885" s="325"/>
      <c r="BH885" s="325"/>
      <c r="BI885" s="325"/>
      <c r="BJ885" s="325"/>
      <c r="BK885" s="325"/>
      <c r="BL885" s="325"/>
      <c r="BM885" s="325"/>
      <c r="BN885" s="325"/>
      <c r="BO885" s="325"/>
      <c r="BP885" s="325"/>
    </row>
    <row r="886" spans="1:68" s="323" customFormat="1" x14ac:dyDescent="0.25">
      <c r="A886" s="102"/>
      <c r="B886" s="102"/>
      <c r="C886" s="102"/>
      <c r="D886" s="102"/>
      <c r="E886" s="102"/>
      <c r="F886" s="102"/>
      <c r="P886" s="324"/>
      <c r="Q886" s="324"/>
      <c r="X886" s="324"/>
      <c r="Y886" s="324"/>
      <c r="AL886" s="324"/>
      <c r="AM886" s="324"/>
      <c r="AN886" s="324"/>
      <c r="AO886" s="324"/>
      <c r="AP886" s="324"/>
      <c r="AQ886" s="324"/>
      <c r="AR886" s="324"/>
      <c r="AS886" s="324"/>
      <c r="AT886" s="324"/>
      <c r="AU886" s="324"/>
      <c r="AV886" s="324"/>
      <c r="AW886" s="324"/>
      <c r="BE886" s="325"/>
      <c r="BF886" s="325"/>
      <c r="BG886" s="325"/>
      <c r="BH886" s="325"/>
      <c r="BI886" s="325"/>
      <c r="BJ886" s="325"/>
      <c r="BK886" s="325"/>
      <c r="BL886" s="325"/>
      <c r="BM886" s="325"/>
      <c r="BN886" s="325"/>
      <c r="BO886" s="325"/>
      <c r="BP886" s="325"/>
    </row>
    <row r="887" spans="1:68" s="323" customFormat="1" x14ac:dyDescent="0.25">
      <c r="A887" s="102"/>
      <c r="B887" s="102"/>
      <c r="C887" s="102"/>
      <c r="D887" s="102"/>
      <c r="E887" s="102"/>
      <c r="F887" s="102"/>
      <c r="P887" s="324"/>
      <c r="Q887" s="324"/>
      <c r="X887" s="324"/>
      <c r="Y887" s="324"/>
      <c r="AL887" s="324"/>
      <c r="AM887" s="324"/>
      <c r="AN887" s="324"/>
      <c r="AO887" s="324"/>
      <c r="AP887" s="324"/>
      <c r="AQ887" s="324"/>
      <c r="AR887" s="324"/>
      <c r="AS887" s="324"/>
      <c r="AT887" s="324"/>
      <c r="AU887" s="324"/>
      <c r="AV887" s="324"/>
      <c r="AW887" s="324"/>
      <c r="BE887" s="325"/>
      <c r="BF887" s="325"/>
      <c r="BG887" s="325"/>
      <c r="BH887" s="325"/>
      <c r="BI887" s="325"/>
      <c r="BJ887" s="325"/>
      <c r="BK887" s="325"/>
      <c r="BL887" s="325"/>
      <c r="BM887" s="325"/>
      <c r="BN887" s="325"/>
      <c r="BO887" s="325"/>
      <c r="BP887" s="325"/>
    </row>
    <row r="888" spans="1:68" s="323" customFormat="1" x14ac:dyDescent="0.25">
      <c r="A888" s="102"/>
      <c r="B888" s="102"/>
      <c r="C888" s="102"/>
      <c r="D888" s="102"/>
      <c r="E888" s="102"/>
      <c r="F888" s="102"/>
      <c r="P888" s="324"/>
      <c r="Q888" s="324"/>
      <c r="X888" s="324"/>
      <c r="Y888" s="324"/>
      <c r="AL888" s="324"/>
      <c r="AM888" s="324"/>
      <c r="AN888" s="324"/>
      <c r="AO888" s="324"/>
      <c r="AP888" s="324"/>
      <c r="AQ888" s="324"/>
      <c r="AR888" s="324"/>
      <c r="AS888" s="324"/>
      <c r="AT888" s="324"/>
      <c r="AU888" s="324"/>
      <c r="AV888" s="324"/>
      <c r="AW888" s="324"/>
      <c r="BE888" s="325"/>
      <c r="BF888" s="325"/>
      <c r="BG888" s="325"/>
      <c r="BH888" s="325"/>
      <c r="BI888" s="325"/>
      <c r="BJ888" s="325"/>
      <c r="BK888" s="325"/>
      <c r="BL888" s="325"/>
      <c r="BM888" s="325"/>
      <c r="BN888" s="325"/>
      <c r="BO888" s="325"/>
      <c r="BP888" s="325"/>
    </row>
    <row r="889" spans="1:68" s="323" customFormat="1" x14ac:dyDescent="0.25">
      <c r="A889" s="102"/>
      <c r="B889" s="102"/>
      <c r="C889" s="102"/>
      <c r="D889" s="102"/>
      <c r="E889" s="102"/>
      <c r="F889" s="102"/>
      <c r="P889" s="324"/>
      <c r="Q889" s="324"/>
      <c r="X889" s="324"/>
      <c r="Y889" s="324"/>
      <c r="AL889" s="324"/>
      <c r="AM889" s="324"/>
      <c r="AN889" s="324"/>
      <c r="AO889" s="324"/>
      <c r="AP889" s="324"/>
      <c r="AQ889" s="324"/>
      <c r="AR889" s="324"/>
      <c r="AS889" s="324"/>
      <c r="AT889" s="324"/>
      <c r="AU889" s="324"/>
      <c r="AV889" s="324"/>
      <c r="AW889" s="324"/>
      <c r="BE889" s="325"/>
      <c r="BF889" s="325"/>
      <c r="BG889" s="325"/>
      <c r="BH889" s="325"/>
      <c r="BI889" s="325"/>
      <c r="BJ889" s="325"/>
      <c r="BK889" s="325"/>
      <c r="BL889" s="325"/>
      <c r="BM889" s="325"/>
      <c r="BN889" s="325"/>
      <c r="BO889" s="325"/>
      <c r="BP889" s="325"/>
    </row>
    <row r="890" spans="1:68" s="323" customFormat="1" x14ac:dyDescent="0.25">
      <c r="A890" s="102"/>
      <c r="B890" s="102"/>
      <c r="C890" s="102"/>
      <c r="D890" s="102"/>
      <c r="E890" s="102"/>
      <c r="F890" s="102"/>
      <c r="P890" s="324"/>
      <c r="Q890" s="324"/>
      <c r="X890" s="324"/>
      <c r="Y890" s="324"/>
      <c r="AL890" s="324"/>
      <c r="AM890" s="324"/>
      <c r="AN890" s="324"/>
      <c r="AO890" s="324"/>
      <c r="AP890" s="324"/>
      <c r="AQ890" s="324"/>
      <c r="AR890" s="324"/>
      <c r="AS890" s="324"/>
      <c r="AT890" s="324"/>
      <c r="AU890" s="324"/>
      <c r="AV890" s="324"/>
      <c r="AW890" s="324"/>
      <c r="BE890" s="325"/>
      <c r="BF890" s="325"/>
      <c r="BG890" s="325"/>
      <c r="BH890" s="325"/>
      <c r="BI890" s="325"/>
      <c r="BJ890" s="325"/>
      <c r="BK890" s="325"/>
      <c r="BL890" s="325"/>
      <c r="BM890" s="325"/>
      <c r="BN890" s="325"/>
      <c r="BO890" s="325"/>
      <c r="BP890" s="325"/>
    </row>
    <row r="891" spans="1:68" s="323" customFormat="1" x14ac:dyDescent="0.25">
      <c r="A891" s="102"/>
      <c r="B891" s="102"/>
      <c r="C891" s="102"/>
      <c r="D891" s="102"/>
      <c r="E891" s="102"/>
      <c r="F891" s="102"/>
      <c r="P891" s="324"/>
      <c r="Q891" s="324"/>
      <c r="X891" s="324"/>
      <c r="Y891" s="324"/>
      <c r="AL891" s="324"/>
      <c r="AM891" s="324"/>
      <c r="AN891" s="324"/>
      <c r="AO891" s="324"/>
      <c r="AP891" s="324"/>
      <c r="AQ891" s="324"/>
      <c r="AR891" s="324"/>
      <c r="AS891" s="324"/>
      <c r="AT891" s="324"/>
      <c r="AU891" s="324"/>
      <c r="AV891" s="324"/>
      <c r="AW891" s="324"/>
      <c r="BE891" s="325"/>
      <c r="BF891" s="325"/>
      <c r="BG891" s="325"/>
      <c r="BH891" s="325"/>
      <c r="BI891" s="325"/>
      <c r="BJ891" s="325"/>
      <c r="BK891" s="325"/>
      <c r="BL891" s="325"/>
      <c r="BM891" s="325"/>
      <c r="BN891" s="325"/>
      <c r="BO891" s="325"/>
      <c r="BP891" s="325"/>
    </row>
    <row r="892" spans="1:68" s="323" customFormat="1" x14ac:dyDescent="0.25">
      <c r="A892" s="102"/>
      <c r="B892" s="102"/>
      <c r="C892" s="102"/>
      <c r="D892" s="102"/>
      <c r="E892" s="102"/>
      <c r="F892" s="102"/>
      <c r="P892" s="324"/>
      <c r="Q892" s="324"/>
      <c r="X892" s="324"/>
      <c r="Y892" s="324"/>
      <c r="AL892" s="324"/>
      <c r="AM892" s="324"/>
      <c r="AN892" s="324"/>
      <c r="AO892" s="324"/>
      <c r="AP892" s="324"/>
      <c r="AQ892" s="324"/>
      <c r="AR892" s="324"/>
      <c r="AS892" s="324"/>
      <c r="AT892" s="324"/>
      <c r="AU892" s="324"/>
      <c r="AV892" s="324"/>
      <c r="AW892" s="324"/>
      <c r="BE892" s="325"/>
      <c r="BF892" s="325"/>
      <c r="BG892" s="325"/>
      <c r="BH892" s="325"/>
      <c r="BI892" s="325"/>
      <c r="BJ892" s="325"/>
      <c r="BK892" s="325"/>
      <c r="BL892" s="325"/>
      <c r="BM892" s="325"/>
      <c r="BN892" s="325"/>
      <c r="BO892" s="325"/>
      <c r="BP892" s="325"/>
    </row>
    <row r="893" spans="1:68" s="323" customFormat="1" x14ac:dyDescent="0.25">
      <c r="A893" s="102"/>
      <c r="B893" s="102"/>
      <c r="C893" s="102"/>
      <c r="D893" s="102"/>
      <c r="E893" s="102"/>
      <c r="F893" s="102"/>
      <c r="P893" s="324"/>
      <c r="Q893" s="324"/>
      <c r="X893" s="324"/>
      <c r="Y893" s="324"/>
      <c r="AL893" s="324"/>
      <c r="AM893" s="324"/>
      <c r="AN893" s="324"/>
      <c r="AO893" s="324"/>
      <c r="AP893" s="324"/>
      <c r="AQ893" s="324"/>
      <c r="AR893" s="324"/>
      <c r="AS893" s="324"/>
      <c r="AT893" s="324"/>
      <c r="AU893" s="324"/>
      <c r="AV893" s="324"/>
      <c r="AW893" s="324"/>
      <c r="BE893" s="325"/>
      <c r="BF893" s="325"/>
      <c r="BG893" s="325"/>
      <c r="BH893" s="325"/>
      <c r="BI893" s="325"/>
      <c r="BJ893" s="325"/>
      <c r="BK893" s="325"/>
      <c r="BL893" s="325"/>
      <c r="BM893" s="325"/>
      <c r="BN893" s="325"/>
      <c r="BO893" s="325"/>
      <c r="BP893" s="325"/>
    </row>
    <row r="894" spans="1:68" s="323" customFormat="1" x14ac:dyDescent="0.25">
      <c r="A894" s="102"/>
      <c r="B894" s="102"/>
      <c r="C894" s="102"/>
      <c r="D894" s="102"/>
      <c r="E894" s="102"/>
      <c r="F894" s="102"/>
      <c r="P894" s="324"/>
      <c r="Q894" s="324"/>
      <c r="X894" s="324"/>
      <c r="Y894" s="324"/>
      <c r="AL894" s="324"/>
      <c r="AM894" s="324"/>
      <c r="AN894" s="324"/>
      <c r="AO894" s="324"/>
      <c r="AP894" s="324"/>
      <c r="AQ894" s="324"/>
      <c r="AR894" s="324"/>
      <c r="AS894" s="324"/>
      <c r="AT894" s="324"/>
      <c r="AU894" s="324"/>
      <c r="AV894" s="324"/>
      <c r="AW894" s="324"/>
      <c r="BE894" s="325"/>
      <c r="BF894" s="325"/>
      <c r="BG894" s="325"/>
      <c r="BH894" s="325"/>
      <c r="BI894" s="325"/>
      <c r="BJ894" s="325"/>
      <c r="BK894" s="325"/>
      <c r="BL894" s="325"/>
      <c r="BM894" s="325"/>
      <c r="BN894" s="325"/>
      <c r="BO894" s="325"/>
      <c r="BP894" s="325"/>
    </row>
    <row r="895" spans="1:68" s="323" customFormat="1" x14ac:dyDescent="0.25">
      <c r="A895" s="102"/>
      <c r="B895" s="102"/>
      <c r="C895" s="102"/>
      <c r="D895" s="102"/>
      <c r="E895" s="102"/>
      <c r="F895" s="102"/>
      <c r="P895" s="324"/>
      <c r="Q895" s="324"/>
      <c r="X895" s="324"/>
      <c r="Y895" s="324"/>
      <c r="AL895" s="324"/>
      <c r="AM895" s="324"/>
      <c r="AN895" s="324"/>
      <c r="AO895" s="324"/>
      <c r="AP895" s="324"/>
      <c r="AQ895" s="324"/>
      <c r="AR895" s="324"/>
      <c r="AS895" s="324"/>
      <c r="AT895" s="324"/>
      <c r="AU895" s="324"/>
      <c r="AV895" s="324"/>
      <c r="AW895" s="324"/>
      <c r="BE895" s="325"/>
      <c r="BF895" s="325"/>
      <c r="BG895" s="325"/>
      <c r="BH895" s="325"/>
      <c r="BI895" s="325"/>
      <c r="BJ895" s="325"/>
      <c r="BK895" s="325"/>
      <c r="BL895" s="325"/>
      <c r="BM895" s="325"/>
      <c r="BN895" s="325"/>
      <c r="BO895" s="325"/>
      <c r="BP895" s="325"/>
    </row>
    <row r="896" spans="1:68" s="323" customFormat="1" x14ac:dyDescent="0.25">
      <c r="A896" s="102"/>
      <c r="B896" s="102"/>
      <c r="C896" s="102"/>
      <c r="D896" s="102"/>
      <c r="E896" s="102"/>
      <c r="F896" s="102"/>
      <c r="P896" s="324"/>
      <c r="Q896" s="324"/>
      <c r="X896" s="324"/>
      <c r="Y896" s="324"/>
      <c r="AL896" s="324"/>
      <c r="AM896" s="324"/>
      <c r="AN896" s="324"/>
      <c r="AO896" s="324"/>
      <c r="AP896" s="324"/>
      <c r="AQ896" s="324"/>
      <c r="AR896" s="324"/>
      <c r="AS896" s="324"/>
      <c r="AT896" s="324"/>
      <c r="AU896" s="324"/>
      <c r="AV896" s="324"/>
      <c r="AW896" s="324"/>
      <c r="BE896" s="325"/>
      <c r="BF896" s="325"/>
      <c r="BG896" s="325"/>
      <c r="BH896" s="325"/>
      <c r="BI896" s="325"/>
      <c r="BJ896" s="325"/>
      <c r="BK896" s="325"/>
      <c r="BL896" s="325"/>
      <c r="BM896" s="325"/>
      <c r="BN896" s="325"/>
      <c r="BO896" s="325"/>
      <c r="BP896" s="325"/>
    </row>
    <row r="897" spans="1:68" s="323" customFormat="1" x14ac:dyDescent="0.25">
      <c r="A897" s="102"/>
      <c r="B897" s="102"/>
      <c r="C897" s="102"/>
      <c r="D897" s="102"/>
      <c r="E897" s="102"/>
      <c r="F897" s="102"/>
      <c r="P897" s="324"/>
      <c r="Q897" s="324"/>
      <c r="X897" s="324"/>
      <c r="Y897" s="324"/>
      <c r="AL897" s="324"/>
      <c r="AM897" s="324"/>
      <c r="AN897" s="324"/>
      <c r="AO897" s="324"/>
      <c r="AP897" s="324"/>
      <c r="AQ897" s="324"/>
      <c r="AR897" s="324"/>
      <c r="AS897" s="324"/>
      <c r="AT897" s="324"/>
      <c r="AU897" s="324"/>
      <c r="AV897" s="324"/>
      <c r="AW897" s="324"/>
      <c r="BE897" s="325"/>
      <c r="BF897" s="325"/>
      <c r="BG897" s="325"/>
      <c r="BH897" s="325"/>
      <c r="BI897" s="325"/>
      <c r="BJ897" s="325"/>
      <c r="BK897" s="325"/>
      <c r="BL897" s="325"/>
      <c r="BM897" s="325"/>
      <c r="BN897" s="325"/>
      <c r="BO897" s="325"/>
      <c r="BP897" s="325"/>
    </row>
    <row r="898" spans="1:68" s="323" customFormat="1" x14ac:dyDescent="0.25">
      <c r="A898" s="102"/>
      <c r="B898" s="102"/>
      <c r="C898" s="102"/>
      <c r="D898" s="102"/>
      <c r="E898" s="102"/>
      <c r="F898" s="102"/>
      <c r="P898" s="324"/>
      <c r="Q898" s="324"/>
      <c r="X898" s="324"/>
      <c r="Y898" s="324"/>
      <c r="AL898" s="324"/>
      <c r="AM898" s="324"/>
      <c r="AN898" s="324"/>
      <c r="AO898" s="324"/>
      <c r="AP898" s="324"/>
      <c r="AQ898" s="324"/>
      <c r="AR898" s="324"/>
      <c r="AS898" s="324"/>
      <c r="AT898" s="324"/>
      <c r="AU898" s="324"/>
      <c r="AV898" s="324"/>
      <c r="AW898" s="324"/>
      <c r="BE898" s="325"/>
      <c r="BF898" s="325"/>
      <c r="BG898" s="325"/>
      <c r="BH898" s="325"/>
      <c r="BI898" s="325"/>
      <c r="BJ898" s="325"/>
      <c r="BK898" s="325"/>
      <c r="BL898" s="325"/>
      <c r="BM898" s="325"/>
      <c r="BN898" s="325"/>
      <c r="BO898" s="325"/>
      <c r="BP898" s="325"/>
    </row>
    <row r="899" spans="1:68" s="323" customFormat="1" x14ac:dyDescent="0.25">
      <c r="A899" s="102"/>
      <c r="B899" s="102"/>
      <c r="C899" s="102"/>
      <c r="D899" s="102"/>
      <c r="E899" s="102"/>
      <c r="F899" s="102"/>
      <c r="P899" s="324"/>
      <c r="Q899" s="324"/>
      <c r="X899" s="324"/>
      <c r="Y899" s="324"/>
      <c r="AL899" s="324"/>
      <c r="AM899" s="324"/>
      <c r="AN899" s="324"/>
      <c r="AO899" s="324"/>
      <c r="AP899" s="324"/>
      <c r="AQ899" s="324"/>
      <c r="AR899" s="324"/>
      <c r="AS899" s="324"/>
      <c r="AT899" s="324"/>
      <c r="AU899" s="324"/>
      <c r="AV899" s="324"/>
      <c r="AW899" s="324"/>
      <c r="BE899" s="325"/>
      <c r="BF899" s="325"/>
      <c r="BG899" s="325"/>
      <c r="BH899" s="325"/>
      <c r="BI899" s="325"/>
      <c r="BJ899" s="325"/>
      <c r="BK899" s="325"/>
      <c r="BL899" s="325"/>
      <c r="BM899" s="325"/>
      <c r="BN899" s="325"/>
      <c r="BO899" s="325"/>
      <c r="BP899" s="325"/>
    </row>
    <row r="900" spans="1:68" s="323" customFormat="1" x14ac:dyDescent="0.25">
      <c r="A900" s="102"/>
      <c r="B900" s="102"/>
      <c r="C900" s="102"/>
      <c r="D900" s="102"/>
      <c r="E900" s="102"/>
      <c r="F900" s="102"/>
      <c r="P900" s="324"/>
      <c r="Q900" s="324"/>
      <c r="X900" s="324"/>
      <c r="Y900" s="324"/>
      <c r="AL900" s="324"/>
      <c r="AM900" s="324"/>
      <c r="AN900" s="324"/>
      <c r="AO900" s="324"/>
      <c r="AP900" s="324"/>
      <c r="AQ900" s="324"/>
      <c r="AR900" s="324"/>
      <c r="AS900" s="324"/>
      <c r="AT900" s="324"/>
      <c r="AU900" s="324"/>
      <c r="AV900" s="324"/>
      <c r="AW900" s="324"/>
      <c r="BE900" s="325"/>
      <c r="BF900" s="325"/>
      <c r="BG900" s="325"/>
      <c r="BH900" s="325"/>
      <c r="BI900" s="325"/>
      <c r="BJ900" s="325"/>
      <c r="BK900" s="325"/>
      <c r="BL900" s="325"/>
      <c r="BM900" s="325"/>
      <c r="BN900" s="325"/>
      <c r="BO900" s="325"/>
      <c r="BP900" s="325"/>
    </row>
    <row r="901" spans="1:68" s="323" customFormat="1" x14ac:dyDescent="0.25">
      <c r="A901" s="102"/>
      <c r="B901" s="102"/>
      <c r="C901" s="102"/>
      <c r="D901" s="102"/>
      <c r="E901" s="102"/>
      <c r="F901" s="102"/>
      <c r="P901" s="324"/>
      <c r="Q901" s="324"/>
      <c r="X901" s="324"/>
      <c r="Y901" s="324"/>
      <c r="AL901" s="324"/>
      <c r="AM901" s="324"/>
      <c r="AN901" s="324"/>
      <c r="AO901" s="324"/>
      <c r="AP901" s="324"/>
      <c r="AQ901" s="324"/>
      <c r="AR901" s="324"/>
      <c r="AS901" s="324"/>
      <c r="AT901" s="324"/>
      <c r="AU901" s="324"/>
      <c r="AV901" s="324"/>
      <c r="AW901" s="324"/>
      <c r="BE901" s="325"/>
      <c r="BF901" s="325"/>
      <c r="BG901" s="325"/>
      <c r="BH901" s="325"/>
      <c r="BI901" s="325"/>
      <c r="BJ901" s="325"/>
      <c r="BK901" s="325"/>
      <c r="BL901" s="325"/>
      <c r="BM901" s="325"/>
      <c r="BN901" s="325"/>
      <c r="BO901" s="325"/>
      <c r="BP901" s="325"/>
    </row>
    <row r="902" spans="1:68" s="323" customFormat="1" x14ac:dyDescent="0.25">
      <c r="A902" s="102"/>
      <c r="B902" s="102"/>
      <c r="C902" s="102"/>
      <c r="D902" s="102"/>
      <c r="E902" s="102"/>
      <c r="F902" s="102"/>
      <c r="P902" s="324"/>
      <c r="Q902" s="324"/>
      <c r="X902" s="324"/>
      <c r="Y902" s="324"/>
      <c r="AL902" s="324"/>
      <c r="AM902" s="324"/>
      <c r="AN902" s="324"/>
      <c r="AO902" s="324"/>
      <c r="AP902" s="324"/>
      <c r="AQ902" s="324"/>
      <c r="AR902" s="324"/>
      <c r="AS902" s="324"/>
      <c r="AT902" s="324"/>
      <c r="AU902" s="324"/>
      <c r="AV902" s="324"/>
      <c r="AW902" s="324"/>
      <c r="BE902" s="325"/>
      <c r="BF902" s="325"/>
      <c r="BG902" s="325"/>
      <c r="BH902" s="325"/>
      <c r="BI902" s="325"/>
      <c r="BJ902" s="325"/>
      <c r="BK902" s="325"/>
      <c r="BL902" s="325"/>
      <c r="BM902" s="325"/>
      <c r="BN902" s="325"/>
      <c r="BO902" s="325"/>
      <c r="BP902" s="325"/>
    </row>
    <row r="903" spans="1:68" s="323" customFormat="1" x14ac:dyDescent="0.25">
      <c r="A903" s="102"/>
      <c r="B903" s="102"/>
      <c r="C903" s="102"/>
      <c r="D903" s="102"/>
      <c r="E903" s="102"/>
      <c r="F903" s="102"/>
      <c r="P903" s="324"/>
      <c r="Q903" s="324"/>
      <c r="X903" s="324"/>
      <c r="Y903" s="324"/>
      <c r="AL903" s="324"/>
      <c r="AM903" s="324"/>
      <c r="AN903" s="324"/>
      <c r="AO903" s="324"/>
      <c r="AP903" s="324"/>
      <c r="AQ903" s="324"/>
      <c r="AR903" s="324"/>
      <c r="AS903" s="324"/>
      <c r="AT903" s="324"/>
      <c r="AU903" s="324"/>
      <c r="AV903" s="324"/>
      <c r="AW903" s="324"/>
      <c r="BE903" s="325"/>
      <c r="BF903" s="325"/>
      <c r="BG903" s="325"/>
      <c r="BH903" s="325"/>
      <c r="BI903" s="325"/>
      <c r="BJ903" s="325"/>
      <c r="BK903" s="325"/>
      <c r="BL903" s="325"/>
      <c r="BM903" s="325"/>
      <c r="BN903" s="325"/>
      <c r="BO903" s="325"/>
      <c r="BP903" s="325"/>
    </row>
    <row r="904" spans="1:68" s="323" customFormat="1" x14ac:dyDescent="0.25">
      <c r="A904" s="102"/>
      <c r="B904" s="102"/>
      <c r="C904" s="102"/>
      <c r="D904" s="102"/>
      <c r="E904" s="102"/>
      <c r="F904" s="102"/>
      <c r="P904" s="324"/>
      <c r="Q904" s="324"/>
      <c r="X904" s="324"/>
      <c r="Y904" s="324"/>
      <c r="AL904" s="324"/>
      <c r="AM904" s="324"/>
      <c r="AN904" s="324"/>
      <c r="AO904" s="324"/>
      <c r="AP904" s="324"/>
      <c r="AQ904" s="324"/>
      <c r="AR904" s="324"/>
      <c r="AS904" s="324"/>
      <c r="AT904" s="324"/>
      <c r="AU904" s="324"/>
      <c r="AV904" s="324"/>
      <c r="AW904" s="324"/>
      <c r="BE904" s="325"/>
      <c r="BF904" s="325"/>
      <c r="BG904" s="325"/>
      <c r="BH904" s="325"/>
      <c r="BI904" s="325"/>
      <c r="BJ904" s="325"/>
      <c r="BK904" s="325"/>
      <c r="BL904" s="325"/>
      <c r="BM904" s="325"/>
      <c r="BN904" s="325"/>
      <c r="BO904" s="325"/>
      <c r="BP904" s="325"/>
    </row>
    <row r="905" spans="1:68" s="323" customFormat="1" x14ac:dyDescent="0.25">
      <c r="A905" s="102"/>
      <c r="B905" s="102"/>
      <c r="C905" s="102"/>
      <c r="D905" s="102"/>
      <c r="E905" s="102"/>
      <c r="F905" s="102"/>
      <c r="P905" s="324"/>
      <c r="Q905" s="324"/>
      <c r="X905" s="324"/>
      <c r="Y905" s="324"/>
      <c r="AL905" s="324"/>
      <c r="AM905" s="324"/>
      <c r="AN905" s="324"/>
      <c r="AO905" s="324"/>
      <c r="AP905" s="324"/>
      <c r="AQ905" s="324"/>
      <c r="AR905" s="324"/>
      <c r="AS905" s="324"/>
      <c r="AT905" s="324"/>
      <c r="AU905" s="324"/>
      <c r="AV905" s="324"/>
      <c r="AW905" s="324"/>
      <c r="BE905" s="325"/>
      <c r="BF905" s="325"/>
      <c r="BG905" s="325"/>
      <c r="BH905" s="325"/>
      <c r="BI905" s="325"/>
      <c r="BJ905" s="325"/>
      <c r="BK905" s="325"/>
      <c r="BL905" s="325"/>
      <c r="BM905" s="325"/>
      <c r="BN905" s="325"/>
      <c r="BO905" s="325"/>
      <c r="BP905" s="325"/>
    </row>
    <row r="906" spans="1:68" s="323" customFormat="1" x14ac:dyDescent="0.25">
      <c r="A906" s="102"/>
      <c r="B906" s="102"/>
      <c r="C906" s="102"/>
      <c r="D906" s="102"/>
      <c r="E906" s="102"/>
      <c r="F906" s="102"/>
      <c r="P906" s="324"/>
      <c r="Q906" s="324"/>
      <c r="X906" s="324"/>
      <c r="Y906" s="324"/>
      <c r="AL906" s="324"/>
      <c r="AM906" s="324"/>
      <c r="AN906" s="324"/>
      <c r="AO906" s="324"/>
      <c r="AP906" s="324"/>
      <c r="AQ906" s="324"/>
      <c r="AR906" s="324"/>
      <c r="AS906" s="324"/>
      <c r="AT906" s="324"/>
      <c r="AU906" s="324"/>
      <c r="AV906" s="324"/>
      <c r="AW906" s="324"/>
      <c r="BE906" s="325"/>
      <c r="BF906" s="325"/>
      <c r="BG906" s="325"/>
      <c r="BH906" s="325"/>
      <c r="BI906" s="325"/>
      <c r="BJ906" s="325"/>
      <c r="BK906" s="325"/>
      <c r="BL906" s="325"/>
      <c r="BM906" s="325"/>
      <c r="BN906" s="325"/>
      <c r="BO906" s="325"/>
      <c r="BP906" s="325"/>
    </row>
    <row r="907" spans="1:68" s="323" customFormat="1" x14ac:dyDescent="0.25">
      <c r="A907" s="102"/>
      <c r="B907" s="102"/>
      <c r="C907" s="102"/>
      <c r="D907" s="102"/>
      <c r="E907" s="102"/>
      <c r="F907" s="102"/>
      <c r="P907" s="324"/>
      <c r="Q907" s="324"/>
      <c r="X907" s="324"/>
      <c r="Y907" s="324"/>
      <c r="AL907" s="324"/>
      <c r="AM907" s="324"/>
      <c r="AN907" s="324"/>
      <c r="AO907" s="324"/>
      <c r="AP907" s="324"/>
      <c r="AQ907" s="324"/>
      <c r="AR907" s="324"/>
      <c r="AS907" s="324"/>
      <c r="AT907" s="324"/>
      <c r="AU907" s="324"/>
      <c r="AV907" s="324"/>
      <c r="AW907" s="324"/>
      <c r="BE907" s="325"/>
      <c r="BF907" s="325"/>
      <c r="BG907" s="325"/>
      <c r="BH907" s="325"/>
      <c r="BI907" s="325"/>
      <c r="BJ907" s="325"/>
      <c r="BK907" s="325"/>
      <c r="BL907" s="325"/>
      <c r="BM907" s="325"/>
      <c r="BN907" s="325"/>
      <c r="BO907" s="325"/>
      <c r="BP907" s="325"/>
    </row>
    <row r="908" spans="1:68" s="323" customFormat="1" x14ac:dyDescent="0.25">
      <c r="A908" s="102"/>
      <c r="B908" s="102"/>
      <c r="C908" s="102"/>
      <c r="D908" s="102"/>
      <c r="E908" s="102"/>
      <c r="F908" s="102"/>
      <c r="P908" s="324"/>
      <c r="Q908" s="324"/>
      <c r="X908" s="324"/>
      <c r="Y908" s="324"/>
      <c r="AL908" s="324"/>
      <c r="AM908" s="324"/>
      <c r="AN908" s="324"/>
      <c r="AO908" s="324"/>
      <c r="AP908" s="324"/>
      <c r="AQ908" s="324"/>
      <c r="AR908" s="324"/>
      <c r="AS908" s="324"/>
      <c r="AT908" s="324"/>
      <c r="AU908" s="324"/>
      <c r="AV908" s="324"/>
      <c r="AW908" s="324"/>
      <c r="BE908" s="325"/>
      <c r="BF908" s="325"/>
      <c r="BG908" s="325"/>
      <c r="BH908" s="325"/>
      <c r="BI908" s="325"/>
      <c r="BJ908" s="325"/>
      <c r="BK908" s="325"/>
      <c r="BL908" s="325"/>
      <c r="BM908" s="325"/>
      <c r="BN908" s="325"/>
      <c r="BO908" s="325"/>
      <c r="BP908" s="325"/>
    </row>
    <row r="909" spans="1:68" s="323" customFormat="1" x14ac:dyDescent="0.25">
      <c r="A909" s="102"/>
      <c r="B909" s="102"/>
      <c r="C909" s="102"/>
      <c r="D909" s="102"/>
      <c r="E909" s="102"/>
      <c r="F909" s="102"/>
      <c r="P909" s="324"/>
      <c r="Q909" s="324"/>
      <c r="X909" s="324"/>
      <c r="Y909" s="324"/>
      <c r="AL909" s="324"/>
      <c r="AM909" s="324"/>
      <c r="AN909" s="324"/>
      <c r="AO909" s="324"/>
      <c r="AP909" s="324"/>
      <c r="AQ909" s="324"/>
      <c r="AR909" s="324"/>
      <c r="AS909" s="324"/>
      <c r="AT909" s="324"/>
      <c r="AU909" s="324"/>
      <c r="AV909" s="324"/>
      <c r="AW909" s="324"/>
      <c r="BE909" s="325"/>
      <c r="BF909" s="325"/>
      <c r="BG909" s="325"/>
      <c r="BH909" s="325"/>
      <c r="BI909" s="325"/>
      <c r="BJ909" s="325"/>
      <c r="BK909" s="325"/>
      <c r="BL909" s="325"/>
      <c r="BM909" s="325"/>
      <c r="BN909" s="325"/>
      <c r="BO909" s="325"/>
      <c r="BP909" s="325"/>
    </row>
    <row r="910" spans="1:68" s="323" customFormat="1" x14ac:dyDescent="0.25">
      <c r="A910" s="102"/>
      <c r="B910" s="102"/>
      <c r="C910" s="102"/>
      <c r="D910" s="102"/>
      <c r="E910" s="102"/>
      <c r="F910" s="102"/>
      <c r="P910" s="324"/>
      <c r="Q910" s="324"/>
      <c r="X910" s="324"/>
      <c r="Y910" s="324"/>
      <c r="AL910" s="324"/>
      <c r="AM910" s="324"/>
      <c r="AN910" s="324"/>
      <c r="AO910" s="324"/>
      <c r="AP910" s="324"/>
      <c r="AQ910" s="324"/>
      <c r="AR910" s="324"/>
      <c r="AS910" s="324"/>
      <c r="AT910" s="324"/>
      <c r="AU910" s="324"/>
      <c r="AV910" s="324"/>
      <c r="AW910" s="324"/>
      <c r="BE910" s="325"/>
      <c r="BF910" s="325"/>
      <c r="BG910" s="325"/>
      <c r="BH910" s="325"/>
      <c r="BI910" s="325"/>
      <c r="BJ910" s="325"/>
      <c r="BK910" s="325"/>
      <c r="BL910" s="325"/>
      <c r="BM910" s="325"/>
      <c r="BN910" s="325"/>
      <c r="BO910" s="325"/>
      <c r="BP910" s="325"/>
    </row>
    <row r="911" spans="1:68" s="323" customFormat="1" x14ac:dyDescent="0.25">
      <c r="A911" s="102"/>
      <c r="B911" s="102"/>
      <c r="C911" s="102"/>
      <c r="D911" s="102"/>
      <c r="E911" s="102"/>
      <c r="F911" s="102"/>
      <c r="P911" s="324"/>
      <c r="Q911" s="324"/>
      <c r="X911" s="324"/>
      <c r="Y911" s="324"/>
      <c r="AL911" s="324"/>
      <c r="AM911" s="324"/>
      <c r="AN911" s="324"/>
      <c r="AO911" s="324"/>
      <c r="AP911" s="324"/>
      <c r="AQ911" s="324"/>
      <c r="AR911" s="324"/>
      <c r="AS911" s="324"/>
      <c r="AT911" s="324"/>
      <c r="AU911" s="324"/>
      <c r="AV911" s="324"/>
      <c r="AW911" s="324"/>
      <c r="BE911" s="325"/>
      <c r="BF911" s="325"/>
      <c r="BG911" s="325"/>
      <c r="BH911" s="325"/>
      <c r="BI911" s="325"/>
      <c r="BJ911" s="325"/>
      <c r="BK911" s="325"/>
      <c r="BL911" s="325"/>
      <c r="BM911" s="325"/>
      <c r="BN911" s="325"/>
      <c r="BO911" s="325"/>
      <c r="BP911" s="325"/>
    </row>
    <row r="912" spans="1:68" s="323" customFormat="1" x14ac:dyDescent="0.25">
      <c r="A912" s="102"/>
      <c r="B912" s="102"/>
      <c r="C912" s="102"/>
      <c r="D912" s="102"/>
      <c r="E912" s="102"/>
      <c r="F912" s="102"/>
      <c r="P912" s="324"/>
      <c r="Q912" s="324"/>
      <c r="X912" s="324"/>
      <c r="Y912" s="324"/>
      <c r="AL912" s="324"/>
      <c r="AM912" s="324"/>
      <c r="AN912" s="324"/>
      <c r="AO912" s="324"/>
      <c r="AP912" s="324"/>
      <c r="AQ912" s="324"/>
      <c r="AR912" s="324"/>
      <c r="AS912" s="324"/>
      <c r="AT912" s="324"/>
      <c r="AU912" s="324"/>
      <c r="AV912" s="324"/>
      <c r="AW912" s="324"/>
      <c r="BE912" s="325"/>
      <c r="BF912" s="325"/>
      <c r="BG912" s="325"/>
      <c r="BH912" s="325"/>
      <c r="BI912" s="325"/>
      <c r="BJ912" s="325"/>
      <c r="BK912" s="325"/>
      <c r="BL912" s="325"/>
      <c r="BM912" s="325"/>
      <c r="BN912" s="325"/>
      <c r="BO912" s="325"/>
      <c r="BP912" s="325"/>
    </row>
    <row r="913" spans="1:68" s="323" customFormat="1" x14ac:dyDescent="0.25">
      <c r="A913" s="102"/>
      <c r="B913" s="102"/>
      <c r="C913" s="102"/>
      <c r="D913" s="102"/>
      <c r="E913" s="102"/>
      <c r="F913" s="102"/>
      <c r="P913" s="324"/>
      <c r="Q913" s="324"/>
      <c r="X913" s="324"/>
      <c r="Y913" s="324"/>
      <c r="AL913" s="324"/>
      <c r="AM913" s="324"/>
      <c r="AN913" s="324"/>
      <c r="AO913" s="324"/>
      <c r="AP913" s="324"/>
      <c r="AQ913" s="324"/>
      <c r="AR913" s="324"/>
      <c r="AS913" s="324"/>
      <c r="AT913" s="324"/>
      <c r="AU913" s="324"/>
      <c r="AV913" s="324"/>
      <c r="AW913" s="324"/>
      <c r="BE913" s="325"/>
      <c r="BF913" s="325"/>
      <c r="BG913" s="325"/>
      <c r="BH913" s="325"/>
      <c r="BI913" s="325"/>
      <c r="BJ913" s="325"/>
      <c r="BK913" s="325"/>
      <c r="BL913" s="325"/>
      <c r="BM913" s="325"/>
      <c r="BN913" s="325"/>
      <c r="BO913" s="325"/>
      <c r="BP913" s="325"/>
    </row>
    <row r="914" spans="1:68" s="323" customFormat="1" x14ac:dyDescent="0.25">
      <c r="A914" s="102"/>
      <c r="B914" s="102"/>
      <c r="C914" s="102"/>
      <c r="D914" s="102"/>
      <c r="E914" s="102"/>
      <c r="F914" s="102"/>
      <c r="P914" s="324"/>
      <c r="Q914" s="324"/>
      <c r="X914" s="324"/>
      <c r="Y914" s="324"/>
      <c r="AL914" s="324"/>
      <c r="AM914" s="324"/>
      <c r="AN914" s="324"/>
      <c r="AO914" s="324"/>
      <c r="AP914" s="324"/>
      <c r="AQ914" s="324"/>
      <c r="AR914" s="324"/>
      <c r="AS914" s="324"/>
      <c r="AT914" s="324"/>
      <c r="AU914" s="324"/>
      <c r="AV914" s="324"/>
      <c r="AW914" s="324"/>
      <c r="BE914" s="325"/>
      <c r="BF914" s="325"/>
      <c r="BG914" s="325"/>
      <c r="BH914" s="325"/>
      <c r="BI914" s="325"/>
      <c r="BJ914" s="325"/>
      <c r="BK914" s="325"/>
      <c r="BL914" s="325"/>
      <c r="BM914" s="325"/>
      <c r="BN914" s="325"/>
      <c r="BO914" s="325"/>
      <c r="BP914" s="325"/>
    </row>
    <row r="915" spans="1:68" s="323" customFormat="1" x14ac:dyDescent="0.25">
      <c r="A915" s="102"/>
      <c r="B915" s="102"/>
      <c r="C915" s="102"/>
      <c r="D915" s="102"/>
      <c r="E915" s="102"/>
      <c r="F915" s="102"/>
      <c r="P915" s="324"/>
      <c r="Q915" s="324"/>
      <c r="X915" s="324"/>
      <c r="Y915" s="324"/>
      <c r="AL915" s="324"/>
      <c r="AM915" s="324"/>
      <c r="AN915" s="324"/>
      <c r="AO915" s="324"/>
      <c r="AP915" s="324"/>
      <c r="AQ915" s="324"/>
      <c r="AR915" s="324"/>
      <c r="AS915" s="324"/>
      <c r="AT915" s="324"/>
      <c r="AU915" s="324"/>
      <c r="AV915" s="324"/>
      <c r="AW915" s="324"/>
      <c r="BE915" s="325"/>
      <c r="BF915" s="325"/>
      <c r="BG915" s="325"/>
      <c r="BH915" s="325"/>
      <c r="BI915" s="325"/>
      <c r="BJ915" s="325"/>
      <c r="BK915" s="325"/>
      <c r="BL915" s="325"/>
      <c r="BM915" s="325"/>
      <c r="BN915" s="325"/>
      <c r="BO915" s="325"/>
      <c r="BP915" s="325"/>
    </row>
    <row r="916" spans="1:68" s="323" customFormat="1" x14ac:dyDescent="0.25">
      <c r="A916" s="102"/>
      <c r="B916" s="102"/>
      <c r="C916" s="102"/>
      <c r="D916" s="102"/>
      <c r="E916" s="102"/>
      <c r="F916" s="102"/>
      <c r="P916" s="324"/>
      <c r="Q916" s="324"/>
      <c r="X916" s="324"/>
      <c r="Y916" s="324"/>
      <c r="AL916" s="324"/>
      <c r="AM916" s="324"/>
      <c r="AN916" s="324"/>
      <c r="AO916" s="324"/>
      <c r="AP916" s="324"/>
      <c r="AQ916" s="324"/>
      <c r="AR916" s="324"/>
      <c r="AS916" s="324"/>
      <c r="AT916" s="324"/>
      <c r="AU916" s="324"/>
      <c r="AV916" s="324"/>
      <c r="AW916" s="324"/>
      <c r="BE916" s="325"/>
      <c r="BF916" s="325"/>
      <c r="BG916" s="325"/>
      <c r="BH916" s="325"/>
      <c r="BI916" s="325"/>
      <c r="BJ916" s="325"/>
      <c r="BK916" s="325"/>
      <c r="BL916" s="325"/>
      <c r="BM916" s="325"/>
      <c r="BN916" s="325"/>
      <c r="BO916" s="325"/>
      <c r="BP916" s="325"/>
    </row>
    <row r="917" spans="1:68" s="323" customFormat="1" x14ac:dyDescent="0.25">
      <c r="A917" s="102"/>
      <c r="B917" s="102"/>
      <c r="C917" s="102"/>
      <c r="D917" s="102"/>
      <c r="E917" s="102"/>
      <c r="F917" s="102"/>
      <c r="P917" s="324"/>
      <c r="Q917" s="324"/>
      <c r="X917" s="324"/>
      <c r="Y917" s="324"/>
      <c r="AL917" s="324"/>
      <c r="AM917" s="324"/>
      <c r="AN917" s="324"/>
      <c r="AO917" s="324"/>
      <c r="AP917" s="324"/>
      <c r="AQ917" s="324"/>
      <c r="AR917" s="324"/>
      <c r="AS917" s="324"/>
      <c r="AT917" s="324"/>
      <c r="AU917" s="324"/>
      <c r="AV917" s="324"/>
      <c r="AW917" s="324"/>
      <c r="BE917" s="325"/>
      <c r="BF917" s="325"/>
      <c r="BG917" s="325"/>
      <c r="BH917" s="325"/>
      <c r="BI917" s="325"/>
      <c r="BJ917" s="325"/>
      <c r="BK917" s="325"/>
      <c r="BL917" s="325"/>
      <c r="BM917" s="325"/>
      <c r="BN917" s="325"/>
      <c r="BO917" s="325"/>
      <c r="BP917" s="325"/>
    </row>
    <row r="918" spans="1:68" s="323" customFormat="1" x14ac:dyDescent="0.25">
      <c r="A918" s="102"/>
      <c r="B918" s="102"/>
      <c r="C918" s="102"/>
      <c r="D918" s="102"/>
      <c r="E918" s="102"/>
      <c r="F918" s="102"/>
      <c r="P918" s="324"/>
      <c r="Q918" s="324"/>
      <c r="X918" s="324"/>
      <c r="Y918" s="324"/>
      <c r="AL918" s="324"/>
      <c r="AM918" s="324"/>
      <c r="AN918" s="324"/>
      <c r="AO918" s="324"/>
      <c r="AP918" s="324"/>
      <c r="AQ918" s="324"/>
      <c r="AR918" s="324"/>
      <c r="AS918" s="324"/>
      <c r="AT918" s="324"/>
      <c r="AU918" s="324"/>
      <c r="AV918" s="324"/>
      <c r="AW918" s="324"/>
      <c r="BE918" s="325"/>
      <c r="BF918" s="325"/>
      <c r="BG918" s="325"/>
      <c r="BH918" s="325"/>
      <c r="BI918" s="325"/>
      <c r="BJ918" s="325"/>
      <c r="BK918" s="325"/>
      <c r="BL918" s="325"/>
      <c r="BM918" s="325"/>
      <c r="BN918" s="325"/>
      <c r="BO918" s="325"/>
      <c r="BP918" s="325"/>
    </row>
    <row r="919" spans="1:68" s="323" customFormat="1" x14ac:dyDescent="0.25">
      <c r="A919" s="102"/>
      <c r="B919" s="102"/>
      <c r="C919" s="102"/>
      <c r="D919" s="102"/>
      <c r="E919" s="102"/>
      <c r="F919" s="102"/>
      <c r="P919" s="324"/>
      <c r="Q919" s="324"/>
      <c r="X919" s="324"/>
      <c r="Y919" s="324"/>
      <c r="AL919" s="324"/>
      <c r="AM919" s="324"/>
      <c r="AN919" s="324"/>
      <c r="AO919" s="324"/>
      <c r="AP919" s="324"/>
      <c r="AQ919" s="324"/>
      <c r="AR919" s="324"/>
      <c r="AS919" s="324"/>
      <c r="AT919" s="324"/>
      <c r="AU919" s="324"/>
      <c r="AV919" s="324"/>
      <c r="AW919" s="324"/>
      <c r="BE919" s="325"/>
      <c r="BF919" s="325"/>
      <c r="BG919" s="325"/>
      <c r="BH919" s="325"/>
      <c r="BI919" s="325"/>
      <c r="BJ919" s="325"/>
      <c r="BK919" s="325"/>
      <c r="BL919" s="325"/>
      <c r="BM919" s="325"/>
      <c r="BN919" s="325"/>
      <c r="BO919" s="325"/>
      <c r="BP919" s="325"/>
    </row>
    <row r="920" spans="1:68" s="323" customFormat="1" x14ac:dyDescent="0.25">
      <c r="A920" s="102"/>
      <c r="B920" s="102"/>
      <c r="C920" s="102"/>
      <c r="D920" s="102"/>
      <c r="E920" s="102"/>
      <c r="F920" s="102"/>
      <c r="P920" s="324"/>
      <c r="Q920" s="324"/>
      <c r="X920" s="324"/>
      <c r="Y920" s="324"/>
      <c r="AL920" s="324"/>
      <c r="AM920" s="324"/>
      <c r="AN920" s="324"/>
      <c r="AO920" s="324"/>
      <c r="AP920" s="324"/>
      <c r="AQ920" s="324"/>
      <c r="AR920" s="324"/>
      <c r="AS920" s="324"/>
      <c r="AT920" s="324"/>
      <c r="AU920" s="324"/>
      <c r="AV920" s="324"/>
      <c r="AW920" s="324"/>
      <c r="BE920" s="325"/>
      <c r="BF920" s="325"/>
      <c r="BG920" s="325"/>
      <c r="BH920" s="325"/>
      <c r="BI920" s="325"/>
      <c r="BJ920" s="325"/>
      <c r="BK920" s="325"/>
      <c r="BL920" s="325"/>
      <c r="BM920" s="325"/>
      <c r="BN920" s="325"/>
      <c r="BO920" s="325"/>
      <c r="BP920" s="325"/>
    </row>
    <row r="921" spans="1:68" s="323" customFormat="1" x14ac:dyDescent="0.25">
      <c r="A921" s="102"/>
      <c r="B921" s="102"/>
      <c r="C921" s="102"/>
      <c r="D921" s="102"/>
      <c r="E921" s="102"/>
      <c r="F921" s="102"/>
      <c r="P921" s="324"/>
      <c r="Q921" s="324"/>
      <c r="X921" s="324"/>
      <c r="Y921" s="324"/>
      <c r="AL921" s="324"/>
      <c r="AM921" s="324"/>
      <c r="AN921" s="324"/>
      <c r="AO921" s="324"/>
      <c r="AP921" s="324"/>
      <c r="AQ921" s="324"/>
      <c r="AR921" s="324"/>
      <c r="AS921" s="324"/>
      <c r="AT921" s="324"/>
      <c r="AU921" s="324"/>
      <c r="AV921" s="324"/>
      <c r="AW921" s="324"/>
      <c r="BE921" s="325"/>
      <c r="BF921" s="325"/>
      <c r="BG921" s="325"/>
      <c r="BH921" s="325"/>
      <c r="BI921" s="325"/>
      <c r="BJ921" s="325"/>
      <c r="BK921" s="325"/>
      <c r="BL921" s="325"/>
      <c r="BM921" s="325"/>
      <c r="BN921" s="325"/>
      <c r="BO921" s="325"/>
      <c r="BP921" s="325"/>
    </row>
    <row r="922" spans="1:68" s="323" customFormat="1" x14ac:dyDescent="0.25">
      <c r="A922" s="102"/>
      <c r="B922" s="102"/>
      <c r="C922" s="102"/>
      <c r="D922" s="102"/>
      <c r="E922" s="102"/>
      <c r="F922" s="102"/>
      <c r="P922" s="324"/>
      <c r="Q922" s="324"/>
      <c r="X922" s="324"/>
      <c r="Y922" s="324"/>
      <c r="AL922" s="324"/>
      <c r="AM922" s="324"/>
      <c r="AN922" s="324"/>
      <c r="AO922" s="324"/>
      <c r="AP922" s="324"/>
      <c r="AQ922" s="324"/>
      <c r="AR922" s="324"/>
      <c r="AS922" s="324"/>
      <c r="AT922" s="324"/>
      <c r="AU922" s="324"/>
      <c r="AV922" s="324"/>
      <c r="AW922" s="324"/>
      <c r="BE922" s="325"/>
      <c r="BF922" s="325"/>
      <c r="BG922" s="325"/>
      <c r="BH922" s="325"/>
      <c r="BI922" s="325"/>
      <c r="BJ922" s="325"/>
      <c r="BK922" s="325"/>
      <c r="BL922" s="325"/>
      <c r="BM922" s="325"/>
      <c r="BN922" s="325"/>
      <c r="BO922" s="325"/>
      <c r="BP922" s="325"/>
    </row>
    <row r="923" spans="1:68" s="323" customFormat="1" x14ac:dyDescent="0.25">
      <c r="A923" s="102"/>
      <c r="B923" s="102"/>
      <c r="C923" s="102"/>
      <c r="D923" s="102"/>
      <c r="E923" s="102"/>
      <c r="F923" s="102"/>
      <c r="P923" s="324"/>
      <c r="Q923" s="324"/>
      <c r="X923" s="324"/>
      <c r="Y923" s="324"/>
      <c r="AL923" s="324"/>
      <c r="AM923" s="324"/>
      <c r="AN923" s="324"/>
      <c r="AO923" s="324"/>
      <c r="AP923" s="324"/>
      <c r="AQ923" s="324"/>
      <c r="AR923" s="324"/>
      <c r="AS923" s="324"/>
      <c r="AT923" s="324"/>
      <c r="AU923" s="324"/>
      <c r="AV923" s="324"/>
      <c r="AW923" s="324"/>
      <c r="BE923" s="325"/>
      <c r="BF923" s="325"/>
      <c r="BG923" s="325"/>
      <c r="BH923" s="325"/>
      <c r="BI923" s="325"/>
      <c r="BJ923" s="325"/>
      <c r="BK923" s="325"/>
      <c r="BL923" s="325"/>
      <c r="BM923" s="325"/>
      <c r="BN923" s="325"/>
      <c r="BO923" s="325"/>
      <c r="BP923" s="325"/>
    </row>
    <row r="924" spans="1:68" s="323" customFormat="1" x14ac:dyDescent="0.25">
      <c r="A924" s="102"/>
      <c r="B924" s="102"/>
      <c r="C924" s="102"/>
      <c r="D924" s="102"/>
      <c r="E924" s="102"/>
      <c r="F924" s="102"/>
      <c r="P924" s="324"/>
      <c r="Q924" s="324"/>
      <c r="X924" s="324"/>
      <c r="Y924" s="324"/>
      <c r="AL924" s="324"/>
      <c r="AM924" s="324"/>
      <c r="AN924" s="324"/>
      <c r="AO924" s="324"/>
      <c r="AP924" s="324"/>
      <c r="AQ924" s="324"/>
      <c r="AR924" s="324"/>
      <c r="AS924" s="324"/>
      <c r="AT924" s="324"/>
      <c r="AU924" s="324"/>
      <c r="AV924" s="324"/>
      <c r="AW924" s="324"/>
      <c r="BE924" s="325"/>
      <c r="BF924" s="325"/>
      <c r="BG924" s="325"/>
      <c r="BH924" s="325"/>
      <c r="BI924" s="325"/>
      <c r="BJ924" s="325"/>
      <c r="BK924" s="325"/>
      <c r="BL924" s="325"/>
      <c r="BM924" s="325"/>
      <c r="BN924" s="325"/>
      <c r="BO924" s="325"/>
      <c r="BP924" s="325"/>
    </row>
    <row r="925" spans="1:68" s="323" customFormat="1" x14ac:dyDescent="0.25">
      <c r="A925" s="102"/>
      <c r="B925" s="102"/>
      <c r="C925" s="102"/>
      <c r="D925" s="102"/>
      <c r="E925" s="102"/>
      <c r="F925" s="102"/>
      <c r="P925" s="324"/>
      <c r="Q925" s="324"/>
      <c r="X925" s="324"/>
      <c r="Y925" s="324"/>
      <c r="AL925" s="324"/>
      <c r="AM925" s="324"/>
      <c r="AN925" s="324"/>
      <c r="AO925" s="324"/>
      <c r="AP925" s="324"/>
      <c r="AQ925" s="324"/>
      <c r="AR925" s="324"/>
      <c r="AS925" s="324"/>
      <c r="AT925" s="324"/>
      <c r="AU925" s="324"/>
      <c r="AV925" s="324"/>
      <c r="AW925" s="324"/>
      <c r="BE925" s="325"/>
      <c r="BF925" s="325"/>
      <c r="BG925" s="325"/>
      <c r="BH925" s="325"/>
      <c r="BI925" s="325"/>
      <c r="BJ925" s="325"/>
      <c r="BK925" s="325"/>
      <c r="BL925" s="325"/>
      <c r="BM925" s="325"/>
      <c r="BN925" s="325"/>
      <c r="BO925" s="325"/>
      <c r="BP925" s="325"/>
    </row>
    <row r="926" spans="1:68" s="323" customFormat="1" x14ac:dyDescent="0.25">
      <c r="A926" s="102"/>
      <c r="B926" s="102"/>
      <c r="C926" s="102"/>
      <c r="D926" s="102"/>
      <c r="E926" s="102"/>
      <c r="F926" s="102"/>
      <c r="P926" s="324"/>
      <c r="Q926" s="324"/>
      <c r="X926" s="324"/>
      <c r="Y926" s="324"/>
      <c r="AL926" s="324"/>
      <c r="AM926" s="324"/>
      <c r="AN926" s="324"/>
      <c r="AO926" s="324"/>
      <c r="AP926" s="324"/>
      <c r="AQ926" s="324"/>
      <c r="AR926" s="324"/>
      <c r="AS926" s="324"/>
      <c r="AT926" s="324"/>
      <c r="AU926" s="324"/>
      <c r="AV926" s="324"/>
      <c r="AW926" s="324"/>
      <c r="BE926" s="325"/>
      <c r="BF926" s="325"/>
      <c r="BG926" s="325"/>
      <c r="BH926" s="325"/>
      <c r="BI926" s="325"/>
      <c r="BJ926" s="325"/>
      <c r="BK926" s="325"/>
      <c r="BL926" s="325"/>
      <c r="BM926" s="325"/>
      <c r="BN926" s="325"/>
      <c r="BO926" s="325"/>
      <c r="BP926" s="325"/>
    </row>
    <row r="927" spans="1:68" s="323" customFormat="1" x14ac:dyDescent="0.25">
      <c r="A927" s="102"/>
      <c r="B927" s="102"/>
      <c r="C927" s="102"/>
      <c r="D927" s="102"/>
      <c r="E927" s="102"/>
      <c r="F927" s="102"/>
      <c r="P927" s="324"/>
      <c r="Q927" s="324"/>
      <c r="X927" s="324"/>
      <c r="Y927" s="324"/>
      <c r="AL927" s="324"/>
      <c r="AM927" s="324"/>
      <c r="AN927" s="324"/>
      <c r="AO927" s="324"/>
      <c r="AP927" s="324"/>
      <c r="AQ927" s="324"/>
      <c r="AR927" s="324"/>
      <c r="AS927" s="324"/>
      <c r="AT927" s="324"/>
      <c r="AU927" s="324"/>
      <c r="AV927" s="324"/>
      <c r="AW927" s="324"/>
      <c r="BE927" s="325"/>
      <c r="BF927" s="325"/>
      <c r="BG927" s="325"/>
      <c r="BH927" s="325"/>
      <c r="BI927" s="325"/>
      <c r="BJ927" s="325"/>
      <c r="BK927" s="325"/>
      <c r="BL927" s="325"/>
      <c r="BM927" s="325"/>
      <c r="BN927" s="325"/>
      <c r="BO927" s="325"/>
      <c r="BP927" s="325"/>
    </row>
    <row r="928" spans="1:68" s="323" customFormat="1" x14ac:dyDescent="0.25">
      <c r="A928" s="102"/>
      <c r="B928" s="102"/>
      <c r="C928" s="102"/>
      <c r="D928" s="102"/>
      <c r="E928" s="102"/>
      <c r="F928" s="102"/>
      <c r="P928" s="324"/>
      <c r="Q928" s="324"/>
      <c r="X928" s="324"/>
      <c r="Y928" s="324"/>
      <c r="AL928" s="324"/>
      <c r="AM928" s="324"/>
      <c r="AN928" s="324"/>
      <c r="AO928" s="324"/>
      <c r="AP928" s="324"/>
      <c r="AQ928" s="324"/>
      <c r="AR928" s="324"/>
      <c r="AS928" s="324"/>
      <c r="AT928" s="324"/>
      <c r="AU928" s="324"/>
      <c r="AV928" s="324"/>
      <c r="AW928" s="324"/>
      <c r="BE928" s="325"/>
      <c r="BF928" s="325"/>
      <c r="BG928" s="325"/>
      <c r="BH928" s="325"/>
      <c r="BI928" s="325"/>
      <c r="BJ928" s="325"/>
      <c r="BK928" s="325"/>
      <c r="BL928" s="325"/>
      <c r="BM928" s="325"/>
      <c r="BN928" s="325"/>
      <c r="BO928" s="325"/>
      <c r="BP928" s="325"/>
    </row>
    <row r="929" spans="1:68" s="323" customFormat="1" x14ac:dyDescent="0.25">
      <c r="A929" s="102"/>
      <c r="B929" s="102"/>
      <c r="C929" s="102"/>
      <c r="D929" s="102"/>
      <c r="E929" s="102"/>
      <c r="F929" s="102"/>
      <c r="P929" s="324"/>
      <c r="Q929" s="324"/>
      <c r="X929" s="324"/>
      <c r="Y929" s="324"/>
      <c r="AL929" s="324"/>
      <c r="AM929" s="324"/>
      <c r="AN929" s="324"/>
      <c r="AO929" s="324"/>
      <c r="AP929" s="324"/>
      <c r="AQ929" s="324"/>
      <c r="AR929" s="324"/>
      <c r="AS929" s="324"/>
      <c r="AT929" s="324"/>
      <c r="AU929" s="324"/>
      <c r="AV929" s="324"/>
      <c r="AW929" s="324"/>
      <c r="BE929" s="325"/>
      <c r="BF929" s="325"/>
      <c r="BG929" s="325"/>
      <c r="BH929" s="325"/>
      <c r="BI929" s="325"/>
      <c r="BJ929" s="325"/>
      <c r="BK929" s="325"/>
      <c r="BL929" s="325"/>
      <c r="BM929" s="325"/>
      <c r="BN929" s="325"/>
      <c r="BO929" s="325"/>
      <c r="BP929" s="325"/>
    </row>
    <row r="930" spans="1:68" s="323" customFormat="1" x14ac:dyDescent="0.25">
      <c r="A930" s="102"/>
      <c r="B930" s="102"/>
      <c r="C930" s="102"/>
      <c r="D930" s="102"/>
      <c r="E930" s="102"/>
      <c r="F930" s="102"/>
      <c r="P930" s="324"/>
      <c r="Q930" s="324"/>
      <c r="X930" s="324"/>
      <c r="Y930" s="324"/>
      <c r="AL930" s="324"/>
      <c r="AM930" s="324"/>
      <c r="AN930" s="324"/>
      <c r="AO930" s="324"/>
      <c r="AP930" s="324"/>
      <c r="AQ930" s="324"/>
      <c r="AR930" s="324"/>
      <c r="AS930" s="324"/>
      <c r="AT930" s="324"/>
      <c r="AU930" s="324"/>
      <c r="AV930" s="324"/>
      <c r="AW930" s="324"/>
      <c r="BE930" s="325"/>
      <c r="BF930" s="325"/>
      <c r="BG930" s="325"/>
      <c r="BH930" s="325"/>
      <c r="BI930" s="325"/>
      <c r="BJ930" s="325"/>
      <c r="BK930" s="325"/>
      <c r="BL930" s="325"/>
      <c r="BM930" s="325"/>
      <c r="BN930" s="325"/>
      <c r="BO930" s="325"/>
      <c r="BP930" s="325"/>
    </row>
    <row r="931" spans="1:68" s="323" customFormat="1" x14ac:dyDescent="0.25">
      <c r="A931" s="102"/>
      <c r="B931" s="102"/>
      <c r="C931" s="102"/>
      <c r="D931" s="102"/>
      <c r="E931" s="102"/>
      <c r="F931" s="102"/>
      <c r="P931" s="324"/>
      <c r="Q931" s="324"/>
      <c r="X931" s="324"/>
      <c r="Y931" s="324"/>
      <c r="AL931" s="324"/>
      <c r="AM931" s="324"/>
      <c r="AN931" s="324"/>
      <c r="AO931" s="324"/>
      <c r="AP931" s="324"/>
      <c r="AQ931" s="324"/>
      <c r="AR931" s="324"/>
      <c r="AS931" s="324"/>
      <c r="AT931" s="324"/>
      <c r="AU931" s="324"/>
      <c r="AV931" s="324"/>
      <c r="AW931" s="324"/>
      <c r="BE931" s="325"/>
      <c r="BF931" s="325"/>
      <c r="BG931" s="325"/>
      <c r="BH931" s="325"/>
      <c r="BI931" s="325"/>
      <c r="BJ931" s="325"/>
      <c r="BK931" s="325"/>
      <c r="BL931" s="325"/>
      <c r="BM931" s="325"/>
      <c r="BN931" s="325"/>
      <c r="BO931" s="325"/>
      <c r="BP931" s="325"/>
    </row>
    <row r="932" spans="1:68" s="323" customFormat="1" x14ac:dyDescent="0.25">
      <c r="A932" s="102"/>
      <c r="B932" s="102"/>
      <c r="C932" s="102"/>
      <c r="D932" s="102"/>
      <c r="E932" s="102"/>
      <c r="F932" s="102"/>
      <c r="P932" s="324"/>
      <c r="Q932" s="324"/>
      <c r="X932" s="324"/>
      <c r="Y932" s="324"/>
      <c r="AL932" s="324"/>
      <c r="AM932" s="324"/>
      <c r="AN932" s="324"/>
      <c r="AO932" s="324"/>
      <c r="AP932" s="324"/>
      <c r="AQ932" s="324"/>
      <c r="AR932" s="324"/>
      <c r="AS932" s="324"/>
      <c r="AT932" s="324"/>
      <c r="AU932" s="324"/>
      <c r="AV932" s="324"/>
      <c r="AW932" s="324"/>
      <c r="BE932" s="325"/>
      <c r="BF932" s="325"/>
      <c r="BG932" s="325"/>
      <c r="BH932" s="325"/>
      <c r="BI932" s="325"/>
      <c r="BJ932" s="325"/>
      <c r="BK932" s="325"/>
      <c r="BL932" s="325"/>
      <c r="BM932" s="325"/>
      <c r="BN932" s="325"/>
      <c r="BO932" s="325"/>
      <c r="BP932" s="325"/>
    </row>
    <row r="933" spans="1:68" s="323" customFormat="1" x14ac:dyDescent="0.25">
      <c r="A933" s="102"/>
      <c r="B933" s="102"/>
      <c r="C933" s="102"/>
      <c r="D933" s="102"/>
      <c r="E933" s="102"/>
      <c r="F933" s="102"/>
      <c r="P933" s="324"/>
      <c r="Q933" s="324"/>
      <c r="X933" s="324"/>
      <c r="Y933" s="324"/>
      <c r="AL933" s="324"/>
      <c r="AM933" s="324"/>
      <c r="AN933" s="324"/>
      <c r="AO933" s="324"/>
      <c r="AP933" s="324"/>
      <c r="AQ933" s="324"/>
      <c r="AR933" s="324"/>
      <c r="AS933" s="324"/>
      <c r="AT933" s="324"/>
      <c r="AU933" s="324"/>
      <c r="AV933" s="324"/>
      <c r="AW933" s="324"/>
      <c r="BE933" s="325"/>
      <c r="BF933" s="325"/>
      <c r="BG933" s="325"/>
      <c r="BH933" s="325"/>
      <c r="BI933" s="325"/>
      <c r="BJ933" s="325"/>
      <c r="BK933" s="325"/>
      <c r="BL933" s="325"/>
      <c r="BM933" s="325"/>
      <c r="BN933" s="325"/>
      <c r="BO933" s="325"/>
      <c r="BP933" s="325"/>
    </row>
    <row r="934" spans="1:68" s="323" customFormat="1" x14ac:dyDescent="0.25">
      <c r="A934" s="102"/>
      <c r="B934" s="102"/>
      <c r="C934" s="102"/>
      <c r="D934" s="102"/>
      <c r="E934" s="102"/>
      <c r="F934" s="102"/>
      <c r="P934" s="324"/>
      <c r="Q934" s="324"/>
      <c r="X934" s="324"/>
      <c r="Y934" s="324"/>
      <c r="AL934" s="324"/>
      <c r="AM934" s="324"/>
      <c r="AN934" s="324"/>
      <c r="AO934" s="324"/>
      <c r="AP934" s="324"/>
      <c r="AQ934" s="324"/>
      <c r="AR934" s="324"/>
      <c r="AS934" s="324"/>
      <c r="AT934" s="324"/>
      <c r="AU934" s="324"/>
      <c r="AV934" s="324"/>
      <c r="AW934" s="324"/>
      <c r="BE934" s="325"/>
      <c r="BF934" s="325"/>
      <c r="BG934" s="325"/>
      <c r="BH934" s="325"/>
      <c r="BI934" s="325"/>
      <c r="BJ934" s="325"/>
      <c r="BK934" s="325"/>
      <c r="BL934" s="325"/>
      <c r="BM934" s="325"/>
      <c r="BN934" s="325"/>
      <c r="BO934" s="325"/>
      <c r="BP934" s="325"/>
    </row>
    <row r="935" spans="1:68" s="323" customFormat="1" x14ac:dyDescent="0.25">
      <c r="A935" s="102"/>
      <c r="B935" s="102"/>
      <c r="C935" s="102"/>
      <c r="D935" s="102"/>
      <c r="E935" s="102"/>
      <c r="F935" s="102"/>
      <c r="P935" s="324"/>
      <c r="Q935" s="324"/>
      <c r="X935" s="324"/>
      <c r="Y935" s="324"/>
      <c r="AL935" s="324"/>
      <c r="AM935" s="324"/>
      <c r="AN935" s="324"/>
      <c r="AO935" s="324"/>
      <c r="AP935" s="324"/>
      <c r="AQ935" s="324"/>
      <c r="AR935" s="324"/>
      <c r="AS935" s="324"/>
      <c r="AT935" s="324"/>
      <c r="AU935" s="324"/>
      <c r="AV935" s="324"/>
      <c r="AW935" s="324"/>
      <c r="BE935" s="325"/>
      <c r="BF935" s="325"/>
      <c r="BG935" s="325"/>
      <c r="BH935" s="325"/>
      <c r="BI935" s="325"/>
      <c r="BJ935" s="325"/>
      <c r="BK935" s="325"/>
      <c r="BL935" s="325"/>
      <c r="BM935" s="325"/>
      <c r="BN935" s="325"/>
      <c r="BO935" s="325"/>
      <c r="BP935" s="325"/>
    </row>
    <row r="936" spans="1:68" s="323" customFormat="1" x14ac:dyDescent="0.25">
      <c r="A936" s="102"/>
      <c r="B936" s="102"/>
      <c r="C936" s="102"/>
      <c r="D936" s="102"/>
      <c r="E936" s="102"/>
      <c r="F936" s="102"/>
      <c r="P936" s="324"/>
      <c r="Q936" s="324"/>
      <c r="X936" s="324"/>
      <c r="Y936" s="324"/>
      <c r="AL936" s="324"/>
      <c r="AM936" s="324"/>
      <c r="AN936" s="324"/>
      <c r="AO936" s="324"/>
      <c r="AP936" s="324"/>
      <c r="AQ936" s="324"/>
      <c r="AR936" s="324"/>
      <c r="AS936" s="324"/>
      <c r="AT936" s="324"/>
      <c r="AU936" s="324"/>
      <c r="AV936" s="324"/>
      <c r="AW936" s="324"/>
      <c r="BE936" s="325"/>
      <c r="BF936" s="325"/>
      <c r="BG936" s="325"/>
      <c r="BH936" s="325"/>
      <c r="BI936" s="325"/>
      <c r="BJ936" s="325"/>
      <c r="BK936" s="325"/>
      <c r="BL936" s="325"/>
      <c r="BM936" s="325"/>
      <c r="BN936" s="325"/>
      <c r="BO936" s="325"/>
      <c r="BP936" s="325"/>
    </row>
    <row r="937" spans="1:68" s="323" customFormat="1" x14ac:dyDescent="0.25">
      <c r="A937" s="102"/>
      <c r="B937" s="102"/>
      <c r="C937" s="102"/>
      <c r="D937" s="102"/>
      <c r="E937" s="102"/>
      <c r="F937" s="102"/>
      <c r="P937" s="324"/>
      <c r="Q937" s="324"/>
      <c r="X937" s="324"/>
      <c r="Y937" s="324"/>
      <c r="AL937" s="324"/>
      <c r="AM937" s="324"/>
      <c r="AN937" s="324"/>
      <c r="AO937" s="324"/>
      <c r="AP937" s="324"/>
      <c r="AQ937" s="324"/>
      <c r="AR937" s="324"/>
      <c r="AS937" s="324"/>
      <c r="AT937" s="324"/>
      <c r="AU937" s="324"/>
      <c r="AV937" s="324"/>
      <c r="AW937" s="324"/>
      <c r="BE937" s="325"/>
      <c r="BF937" s="325"/>
      <c r="BG937" s="325"/>
      <c r="BH937" s="325"/>
      <c r="BI937" s="325"/>
      <c r="BJ937" s="325"/>
      <c r="BK937" s="325"/>
      <c r="BL937" s="325"/>
      <c r="BM937" s="325"/>
      <c r="BN937" s="325"/>
      <c r="BO937" s="325"/>
      <c r="BP937" s="325"/>
    </row>
    <row r="938" spans="1:68" s="323" customFormat="1" x14ac:dyDescent="0.25">
      <c r="A938" s="102"/>
      <c r="B938" s="102"/>
      <c r="C938" s="102"/>
      <c r="D938" s="102"/>
      <c r="E938" s="102"/>
      <c r="F938" s="102"/>
      <c r="P938" s="324"/>
      <c r="Q938" s="324"/>
      <c r="X938" s="324"/>
      <c r="Y938" s="324"/>
      <c r="AL938" s="324"/>
      <c r="AM938" s="324"/>
      <c r="AN938" s="324"/>
      <c r="AO938" s="324"/>
      <c r="AP938" s="324"/>
      <c r="AQ938" s="324"/>
      <c r="AR938" s="324"/>
      <c r="AS938" s="324"/>
      <c r="AT938" s="324"/>
      <c r="AU938" s="324"/>
      <c r="AV938" s="324"/>
      <c r="AW938" s="324"/>
      <c r="BE938" s="325"/>
      <c r="BF938" s="325"/>
      <c r="BG938" s="325"/>
      <c r="BH938" s="325"/>
      <c r="BI938" s="325"/>
      <c r="BJ938" s="325"/>
      <c r="BK938" s="325"/>
      <c r="BL938" s="325"/>
      <c r="BM938" s="325"/>
      <c r="BN938" s="325"/>
      <c r="BO938" s="325"/>
      <c r="BP938" s="325"/>
    </row>
    <row r="939" spans="1:68" s="323" customFormat="1" x14ac:dyDescent="0.25">
      <c r="A939" s="102"/>
      <c r="B939" s="102"/>
      <c r="C939" s="102"/>
      <c r="D939" s="102"/>
      <c r="E939" s="102"/>
      <c r="F939" s="102"/>
      <c r="P939" s="324"/>
      <c r="Q939" s="324"/>
      <c r="X939" s="324"/>
      <c r="Y939" s="324"/>
      <c r="AL939" s="324"/>
      <c r="AM939" s="324"/>
      <c r="AN939" s="324"/>
      <c r="AO939" s="324"/>
      <c r="AP939" s="324"/>
      <c r="AQ939" s="324"/>
      <c r="AR939" s="324"/>
      <c r="AS939" s="324"/>
      <c r="AT939" s="324"/>
      <c r="AU939" s="324"/>
      <c r="AV939" s="324"/>
      <c r="AW939" s="324"/>
      <c r="BE939" s="325"/>
      <c r="BF939" s="325"/>
      <c r="BG939" s="325"/>
      <c r="BH939" s="325"/>
      <c r="BI939" s="325"/>
      <c r="BJ939" s="325"/>
      <c r="BK939" s="325"/>
      <c r="BL939" s="325"/>
      <c r="BM939" s="325"/>
      <c r="BN939" s="325"/>
      <c r="BO939" s="325"/>
      <c r="BP939" s="325"/>
    </row>
    <row r="940" spans="1:68" s="323" customFormat="1" x14ac:dyDescent="0.25">
      <c r="A940" s="102"/>
      <c r="B940" s="102"/>
      <c r="C940" s="102"/>
      <c r="D940" s="102"/>
      <c r="E940" s="102"/>
      <c r="F940" s="102"/>
      <c r="P940" s="324"/>
      <c r="Q940" s="324"/>
      <c r="X940" s="324"/>
      <c r="Y940" s="324"/>
      <c r="AL940" s="324"/>
      <c r="AM940" s="324"/>
      <c r="AN940" s="324"/>
      <c r="AO940" s="324"/>
      <c r="AP940" s="324"/>
      <c r="AQ940" s="324"/>
      <c r="AR940" s="324"/>
      <c r="AS940" s="324"/>
      <c r="AT940" s="324"/>
      <c r="AU940" s="324"/>
      <c r="AV940" s="324"/>
      <c r="AW940" s="324"/>
      <c r="BE940" s="325"/>
      <c r="BF940" s="325"/>
      <c r="BG940" s="325"/>
      <c r="BH940" s="325"/>
      <c r="BI940" s="325"/>
      <c r="BJ940" s="325"/>
      <c r="BK940" s="325"/>
      <c r="BL940" s="325"/>
      <c r="BM940" s="325"/>
      <c r="BN940" s="325"/>
      <c r="BO940" s="325"/>
      <c r="BP940" s="325"/>
    </row>
    <row r="941" spans="1:68" s="323" customFormat="1" x14ac:dyDescent="0.25">
      <c r="A941" s="102"/>
      <c r="B941" s="102"/>
      <c r="C941" s="102"/>
      <c r="D941" s="102"/>
      <c r="E941" s="102"/>
      <c r="F941" s="102"/>
      <c r="P941" s="324"/>
      <c r="Q941" s="324"/>
      <c r="X941" s="324"/>
      <c r="Y941" s="324"/>
      <c r="AL941" s="324"/>
      <c r="AM941" s="324"/>
      <c r="AN941" s="324"/>
      <c r="AO941" s="324"/>
      <c r="AP941" s="324"/>
      <c r="AQ941" s="324"/>
      <c r="AR941" s="324"/>
      <c r="AS941" s="324"/>
      <c r="AT941" s="324"/>
      <c r="AU941" s="324"/>
      <c r="AV941" s="324"/>
      <c r="AW941" s="324"/>
      <c r="BE941" s="325"/>
      <c r="BF941" s="325"/>
      <c r="BG941" s="325"/>
      <c r="BH941" s="325"/>
      <c r="BI941" s="325"/>
      <c r="BJ941" s="325"/>
      <c r="BK941" s="325"/>
      <c r="BL941" s="325"/>
      <c r="BM941" s="325"/>
      <c r="BN941" s="325"/>
      <c r="BO941" s="325"/>
      <c r="BP941" s="325"/>
    </row>
    <row r="942" spans="1:68" s="323" customFormat="1" x14ac:dyDescent="0.25">
      <c r="A942" s="102"/>
      <c r="B942" s="102"/>
      <c r="C942" s="102"/>
      <c r="D942" s="102"/>
      <c r="E942" s="102"/>
      <c r="F942" s="102"/>
      <c r="P942" s="324"/>
      <c r="Q942" s="324"/>
      <c r="X942" s="324"/>
      <c r="Y942" s="324"/>
      <c r="AL942" s="324"/>
      <c r="AM942" s="324"/>
      <c r="AN942" s="324"/>
      <c r="AO942" s="324"/>
      <c r="AP942" s="324"/>
      <c r="AQ942" s="324"/>
      <c r="AR942" s="324"/>
      <c r="AS942" s="324"/>
      <c r="AT942" s="324"/>
      <c r="AU942" s="324"/>
      <c r="AV942" s="324"/>
      <c r="AW942" s="324"/>
      <c r="BE942" s="325"/>
      <c r="BF942" s="325"/>
      <c r="BG942" s="325"/>
      <c r="BH942" s="325"/>
      <c r="BI942" s="325"/>
      <c r="BJ942" s="325"/>
      <c r="BK942" s="325"/>
      <c r="BL942" s="325"/>
      <c r="BM942" s="325"/>
      <c r="BN942" s="325"/>
      <c r="BO942" s="325"/>
      <c r="BP942" s="325"/>
    </row>
    <row r="943" spans="1:68" s="323" customFormat="1" x14ac:dyDescent="0.25">
      <c r="A943" s="102"/>
      <c r="B943" s="102"/>
      <c r="C943" s="102"/>
      <c r="D943" s="102"/>
      <c r="E943" s="102"/>
      <c r="F943" s="102"/>
      <c r="P943" s="324"/>
      <c r="Q943" s="324"/>
      <c r="X943" s="324"/>
      <c r="Y943" s="324"/>
      <c r="AL943" s="324"/>
      <c r="AM943" s="324"/>
      <c r="AN943" s="324"/>
      <c r="AO943" s="324"/>
      <c r="AP943" s="324"/>
      <c r="AQ943" s="324"/>
      <c r="AR943" s="324"/>
      <c r="AS943" s="324"/>
      <c r="AT943" s="324"/>
      <c r="AU943" s="324"/>
      <c r="AV943" s="324"/>
      <c r="AW943" s="324"/>
      <c r="BE943" s="325"/>
      <c r="BF943" s="325"/>
      <c r="BG943" s="325"/>
      <c r="BH943" s="325"/>
      <c r="BI943" s="325"/>
      <c r="BJ943" s="325"/>
      <c r="BK943" s="325"/>
      <c r="BL943" s="325"/>
      <c r="BM943" s="325"/>
      <c r="BN943" s="325"/>
      <c r="BO943" s="325"/>
      <c r="BP943" s="325"/>
    </row>
    <row r="944" spans="1:68" s="323" customFormat="1" x14ac:dyDescent="0.25">
      <c r="A944" s="102"/>
      <c r="B944" s="102"/>
      <c r="C944" s="102"/>
      <c r="D944" s="102"/>
      <c r="E944" s="102"/>
      <c r="F944" s="102"/>
      <c r="P944" s="324"/>
      <c r="Q944" s="324"/>
      <c r="X944" s="324"/>
      <c r="Y944" s="324"/>
      <c r="AL944" s="324"/>
      <c r="AM944" s="324"/>
      <c r="AN944" s="324"/>
      <c r="AO944" s="324"/>
      <c r="AP944" s="324"/>
      <c r="AQ944" s="324"/>
      <c r="AR944" s="324"/>
      <c r="AS944" s="324"/>
      <c r="AT944" s="324"/>
      <c r="AU944" s="324"/>
      <c r="AV944" s="324"/>
      <c r="AW944" s="324"/>
      <c r="BE944" s="325"/>
      <c r="BF944" s="325"/>
      <c r="BG944" s="325"/>
      <c r="BH944" s="325"/>
      <c r="BI944" s="325"/>
      <c r="BJ944" s="325"/>
      <c r="BK944" s="325"/>
      <c r="BL944" s="325"/>
      <c r="BM944" s="325"/>
      <c r="BN944" s="325"/>
      <c r="BO944" s="325"/>
      <c r="BP944" s="325"/>
    </row>
    <row r="945" spans="1:68" s="323" customFormat="1" x14ac:dyDescent="0.25">
      <c r="A945" s="102"/>
      <c r="B945" s="102"/>
      <c r="C945" s="102"/>
      <c r="D945" s="102"/>
      <c r="E945" s="102"/>
      <c r="F945" s="102"/>
      <c r="P945" s="324"/>
      <c r="Q945" s="324"/>
      <c r="X945" s="324"/>
      <c r="Y945" s="324"/>
      <c r="AL945" s="324"/>
      <c r="AM945" s="324"/>
      <c r="AN945" s="324"/>
      <c r="AO945" s="324"/>
      <c r="AP945" s="324"/>
      <c r="AQ945" s="324"/>
      <c r="AR945" s="324"/>
      <c r="AS945" s="324"/>
      <c r="AT945" s="324"/>
      <c r="AU945" s="324"/>
      <c r="AV945" s="324"/>
      <c r="AW945" s="324"/>
      <c r="BE945" s="325"/>
      <c r="BF945" s="325"/>
      <c r="BG945" s="325"/>
      <c r="BH945" s="325"/>
      <c r="BI945" s="325"/>
      <c r="BJ945" s="325"/>
      <c r="BK945" s="325"/>
      <c r="BL945" s="325"/>
      <c r="BM945" s="325"/>
      <c r="BN945" s="325"/>
      <c r="BO945" s="325"/>
      <c r="BP945" s="325"/>
    </row>
    <row r="946" spans="1:68" s="323" customFormat="1" x14ac:dyDescent="0.25">
      <c r="A946" s="102"/>
      <c r="B946" s="102"/>
      <c r="C946" s="102"/>
      <c r="D946" s="102"/>
      <c r="E946" s="102"/>
      <c r="F946" s="102"/>
      <c r="P946" s="324"/>
      <c r="Q946" s="324"/>
      <c r="X946" s="324"/>
      <c r="Y946" s="324"/>
      <c r="AL946" s="324"/>
      <c r="AM946" s="324"/>
      <c r="AN946" s="324"/>
      <c r="AO946" s="324"/>
      <c r="AP946" s="324"/>
      <c r="AQ946" s="324"/>
      <c r="AR946" s="324"/>
      <c r="AS946" s="324"/>
      <c r="AT946" s="324"/>
      <c r="AU946" s="324"/>
      <c r="AV946" s="324"/>
      <c r="AW946" s="324"/>
      <c r="BE946" s="325"/>
      <c r="BF946" s="325"/>
      <c r="BG946" s="325"/>
      <c r="BH946" s="325"/>
      <c r="BI946" s="325"/>
      <c r="BJ946" s="325"/>
      <c r="BK946" s="325"/>
      <c r="BL946" s="325"/>
      <c r="BM946" s="325"/>
      <c r="BN946" s="325"/>
      <c r="BO946" s="325"/>
      <c r="BP946" s="325"/>
    </row>
    <row r="947" spans="1:68" s="323" customFormat="1" x14ac:dyDescent="0.25">
      <c r="A947" s="102"/>
      <c r="B947" s="102"/>
      <c r="C947" s="102"/>
      <c r="D947" s="102"/>
      <c r="E947" s="102"/>
      <c r="F947" s="102"/>
      <c r="P947" s="324"/>
      <c r="Q947" s="324"/>
      <c r="X947" s="324"/>
      <c r="Y947" s="324"/>
      <c r="AL947" s="324"/>
      <c r="AM947" s="324"/>
      <c r="AN947" s="324"/>
      <c r="AO947" s="324"/>
      <c r="AP947" s="324"/>
      <c r="AQ947" s="324"/>
      <c r="AR947" s="324"/>
      <c r="AS947" s="324"/>
      <c r="AT947" s="324"/>
      <c r="AU947" s="324"/>
      <c r="AV947" s="324"/>
      <c r="AW947" s="324"/>
      <c r="BE947" s="325"/>
      <c r="BF947" s="325"/>
      <c r="BG947" s="325"/>
      <c r="BH947" s="325"/>
      <c r="BI947" s="325"/>
      <c r="BJ947" s="325"/>
      <c r="BK947" s="325"/>
      <c r="BL947" s="325"/>
      <c r="BM947" s="325"/>
      <c r="BN947" s="325"/>
      <c r="BO947" s="325"/>
      <c r="BP947" s="325"/>
    </row>
    <row r="948" spans="1:68" s="323" customFormat="1" x14ac:dyDescent="0.25">
      <c r="A948" s="102"/>
      <c r="B948" s="102"/>
      <c r="C948" s="102"/>
      <c r="D948" s="102"/>
      <c r="E948" s="102"/>
      <c r="F948" s="102"/>
      <c r="P948" s="324"/>
      <c r="Q948" s="324"/>
      <c r="X948" s="324"/>
      <c r="Y948" s="324"/>
      <c r="AL948" s="324"/>
      <c r="AM948" s="324"/>
      <c r="AN948" s="324"/>
      <c r="AO948" s="324"/>
      <c r="AP948" s="324"/>
      <c r="AQ948" s="324"/>
      <c r="AR948" s="324"/>
      <c r="AS948" s="324"/>
      <c r="AT948" s="324"/>
      <c r="AU948" s="324"/>
      <c r="AV948" s="324"/>
      <c r="AW948" s="324"/>
      <c r="BE948" s="325"/>
      <c r="BF948" s="325"/>
      <c r="BG948" s="325"/>
      <c r="BH948" s="325"/>
      <c r="BI948" s="325"/>
      <c r="BJ948" s="325"/>
      <c r="BK948" s="325"/>
      <c r="BL948" s="325"/>
      <c r="BM948" s="325"/>
      <c r="BN948" s="325"/>
      <c r="BO948" s="325"/>
      <c r="BP948" s="325"/>
    </row>
    <row r="949" spans="1:68" s="323" customFormat="1" x14ac:dyDescent="0.25">
      <c r="A949" s="102"/>
      <c r="B949" s="102"/>
      <c r="C949" s="102"/>
      <c r="D949" s="102"/>
      <c r="E949" s="102"/>
      <c r="F949" s="102"/>
      <c r="P949" s="324"/>
      <c r="Q949" s="324"/>
      <c r="X949" s="324"/>
      <c r="Y949" s="324"/>
      <c r="AL949" s="324"/>
      <c r="AM949" s="324"/>
      <c r="AN949" s="324"/>
      <c r="AO949" s="324"/>
      <c r="AP949" s="324"/>
      <c r="AQ949" s="324"/>
      <c r="AR949" s="324"/>
      <c r="AS949" s="324"/>
      <c r="AT949" s="324"/>
      <c r="AU949" s="324"/>
      <c r="AV949" s="324"/>
      <c r="AW949" s="324"/>
      <c r="BE949" s="325"/>
      <c r="BF949" s="325"/>
      <c r="BG949" s="325"/>
      <c r="BH949" s="325"/>
      <c r="BI949" s="325"/>
      <c r="BJ949" s="325"/>
      <c r="BK949" s="325"/>
      <c r="BL949" s="325"/>
      <c r="BM949" s="325"/>
      <c r="BN949" s="325"/>
      <c r="BO949" s="325"/>
      <c r="BP949" s="325"/>
    </row>
    <row r="950" spans="1:68" s="323" customFormat="1" x14ac:dyDescent="0.25">
      <c r="A950" s="102"/>
      <c r="B950" s="102"/>
      <c r="C950" s="102"/>
      <c r="D950" s="102"/>
      <c r="E950" s="102"/>
      <c r="F950" s="102"/>
      <c r="P950" s="324"/>
      <c r="Q950" s="324"/>
      <c r="X950" s="324"/>
      <c r="Y950" s="324"/>
      <c r="AL950" s="324"/>
      <c r="AM950" s="324"/>
      <c r="AN950" s="324"/>
      <c r="AO950" s="324"/>
      <c r="AP950" s="324"/>
      <c r="AQ950" s="324"/>
      <c r="AR950" s="324"/>
      <c r="AS950" s="324"/>
      <c r="AT950" s="324"/>
      <c r="AU950" s="324"/>
      <c r="AV950" s="324"/>
      <c r="AW950" s="324"/>
      <c r="BE950" s="325"/>
      <c r="BF950" s="325"/>
      <c r="BG950" s="325"/>
      <c r="BH950" s="325"/>
      <c r="BI950" s="325"/>
      <c r="BJ950" s="325"/>
      <c r="BK950" s="325"/>
      <c r="BL950" s="325"/>
      <c r="BM950" s="325"/>
      <c r="BN950" s="325"/>
      <c r="BO950" s="325"/>
      <c r="BP950" s="325"/>
    </row>
    <row r="951" spans="1:68" s="323" customFormat="1" x14ac:dyDescent="0.25">
      <c r="A951" s="102"/>
      <c r="B951" s="102"/>
      <c r="C951" s="102"/>
      <c r="D951" s="102"/>
      <c r="E951" s="102"/>
      <c r="F951" s="102"/>
      <c r="P951" s="324"/>
      <c r="Q951" s="324"/>
      <c r="X951" s="324"/>
      <c r="Y951" s="324"/>
      <c r="AL951" s="324"/>
      <c r="AM951" s="324"/>
      <c r="AN951" s="324"/>
      <c r="AO951" s="324"/>
      <c r="AP951" s="324"/>
      <c r="AQ951" s="324"/>
      <c r="AR951" s="324"/>
      <c r="AS951" s="324"/>
      <c r="AT951" s="324"/>
      <c r="AU951" s="324"/>
      <c r="AV951" s="324"/>
      <c r="AW951" s="324"/>
      <c r="BE951" s="325"/>
      <c r="BF951" s="325"/>
      <c r="BG951" s="325"/>
      <c r="BH951" s="325"/>
      <c r="BI951" s="325"/>
      <c r="BJ951" s="325"/>
      <c r="BK951" s="325"/>
      <c r="BL951" s="325"/>
      <c r="BM951" s="325"/>
      <c r="BN951" s="325"/>
      <c r="BO951" s="325"/>
      <c r="BP951" s="325"/>
    </row>
    <row r="952" spans="1:68" s="323" customFormat="1" x14ac:dyDescent="0.25">
      <c r="A952" s="102"/>
      <c r="B952" s="102"/>
      <c r="C952" s="102"/>
      <c r="D952" s="102"/>
      <c r="E952" s="102"/>
      <c r="F952" s="102"/>
      <c r="P952" s="324"/>
      <c r="Q952" s="324"/>
      <c r="X952" s="324"/>
      <c r="Y952" s="324"/>
      <c r="AL952" s="324"/>
      <c r="AM952" s="324"/>
      <c r="AN952" s="324"/>
      <c r="AO952" s="324"/>
      <c r="AP952" s="324"/>
      <c r="AQ952" s="324"/>
      <c r="AR952" s="324"/>
      <c r="AS952" s="324"/>
      <c r="AT952" s="324"/>
      <c r="AU952" s="324"/>
      <c r="AV952" s="324"/>
      <c r="AW952" s="324"/>
      <c r="BE952" s="325"/>
      <c r="BF952" s="325"/>
      <c r="BG952" s="325"/>
      <c r="BH952" s="325"/>
      <c r="BI952" s="325"/>
      <c r="BJ952" s="325"/>
      <c r="BK952" s="325"/>
      <c r="BL952" s="325"/>
      <c r="BM952" s="325"/>
      <c r="BN952" s="325"/>
      <c r="BO952" s="325"/>
      <c r="BP952" s="325"/>
    </row>
    <row r="953" spans="1:68" s="323" customFormat="1" x14ac:dyDescent="0.25">
      <c r="A953" s="102"/>
      <c r="B953" s="102"/>
      <c r="C953" s="102"/>
      <c r="D953" s="102"/>
      <c r="E953" s="102"/>
      <c r="F953" s="102"/>
      <c r="P953" s="324"/>
      <c r="Q953" s="324"/>
      <c r="X953" s="324"/>
      <c r="Y953" s="324"/>
      <c r="AL953" s="324"/>
      <c r="AM953" s="324"/>
      <c r="AN953" s="324"/>
      <c r="AO953" s="324"/>
      <c r="AP953" s="324"/>
      <c r="AQ953" s="324"/>
      <c r="AR953" s="324"/>
      <c r="AS953" s="324"/>
      <c r="AT953" s="324"/>
      <c r="AU953" s="324"/>
      <c r="AV953" s="324"/>
      <c r="AW953" s="324"/>
      <c r="BE953" s="325"/>
      <c r="BF953" s="325"/>
      <c r="BG953" s="325"/>
      <c r="BH953" s="325"/>
      <c r="BI953" s="325"/>
      <c r="BJ953" s="325"/>
      <c r="BK953" s="325"/>
      <c r="BL953" s="325"/>
      <c r="BM953" s="325"/>
      <c r="BN953" s="325"/>
      <c r="BO953" s="325"/>
      <c r="BP953" s="325"/>
    </row>
    <row r="954" spans="1:68" s="323" customFormat="1" x14ac:dyDescent="0.25">
      <c r="A954" s="102"/>
      <c r="B954" s="102"/>
      <c r="C954" s="102"/>
      <c r="D954" s="102"/>
      <c r="E954" s="102"/>
      <c r="F954" s="102"/>
      <c r="P954" s="324"/>
      <c r="Q954" s="324"/>
      <c r="X954" s="324"/>
      <c r="Y954" s="324"/>
      <c r="AL954" s="324"/>
      <c r="AM954" s="324"/>
      <c r="AN954" s="324"/>
      <c r="AO954" s="324"/>
      <c r="AP954" s="324"/>
      <c r="AQ954" s="324"/>
      <c r="AR954" s="324"/>
      <c r="AS954" s="324"/>
      <c r="AT954" s="324"/>
      <c r="AU954" s="324"/>
      <c r="AV954" s="324"/>
      <c r="AW954" s="324"/>
      <c r="BE954" s="325"/>
      <c r="BF954" s="325"/>
      <c r="BG954" s="325"/>
      <c r="BH954" s="325"/>
      <c r="BI954" s="325"/>
      <c r="BJ954" s="325"/>
      <c r="BK954" s="325"/>
      <c r="BL954" s="325"/>
      <c r="BM954" s="325"/>
      <c r="BN954" s="325"/>
      <c r="BO954" s="325"/>
      <c r="BP954" s="325"/>
    </row>
    <row r="955" spans="1:68" s="323" customFormat="1" x14ac:dyDescent="0.25">
      <c r="A955" s="102"/>
      <c r="B955" s="102"/>
      <c r="C955" s="102"/>
      <c r="D955" s="102"/>
      <c r="E955" s="102"/>
      <c r="F955" s="102"/>
      <c r="P955" s="324"/>
      <c r="Q955" s="324"/>
      <c r="X955" s="324"/>
      <c r="Y955" s="324"/>
      <c r="AL955" s="324"/>
      <c r="AM955" s="324"/>
      <c r="AN955" s="324"/>
      <c r="AO955" s="324"/>
      <c r="AP955" s="324"/>
      <c r="AQ955" s="324"/>
      <c r="AR955" s="324"/>
      <c r="AS955" s="324"/>
      <c r="AT955" s="324"/>
      <c r="AU955" s="324"/>
      <c r="AV955" s="324"/>
      <c r="AW955" s="324"/>
      <c r="BE955" s="325"/>
      <c r="BF955" s="325"/>
      <c r="BG955" s="325"/>
      <c r="BH955" s="325"/>
      <c r="BI955" s="325"/>
      <c r="BJ955" s="325"/>
      <c r="BK955" s="325"/>
      <c r="BL955" s="325"/>
      <c r="BM955" s="325"/>
      <c r="BN955" s="325"/>
      <c r="BO955" s="325"/>
      <c r="BP955" s="325"/>
    </row>
    <row r="956" spans="1:68" s="323" customFormat="1" x14ac:dyDescent="0.25">
      <c r="A956" s="102"/>
      <c r="B956" s="102"/>
      <c r="C956" s="102"/>
      <c r="D956" s="102"/>
      <c r="E956" s="102"/>
      <c r="F956" s="102"/>
      <c r="P956" s="324"/>
      <c r="Q956" s="324"/>
      <c r="X956" s="324"/>
      <c r="Y956" s="324"/>
      <c r="AL956" s="324"/>
      <c r="AM956" s="324"/>
      <c r="AN956" s="324"/>
      <c r="AO956" s="324"/>
      <c r="AP956" s="324"/>
      <c r="AQ956" s="324"/>
      <c r="AR956" s="324"/>
      <c r="AS956" s="324"/>
      <c r="AT956" s="324"/>
      <c r="AU956" s="324"/>
      <c r="AV956" s="324"/>
      <c r="AW956" s="324"/>
      <c r="BE956" s="325"/>
      <c r="BF956" s="325"/>
      <c r="BG956" s="325"/>
      <c r="BH956" s="325"/>
      <c r="BI956" s="325"/>
      <c r="BJ956" s="325"/>
      <c r="BK956" s="325"/>
      <c r="BL956" s="325"/>
      <c r="BM956" s="325"/>
      <c r="BN956" s="325"/>
      <c r="BO956" s="325"/>
      <c r="BP956" s="325"/>
    </row>
    <row r="957" spans="1:68" s="323" customFormat="1" x14ac:dyDescent="0.25">
      <c r="A957" s="102"/>
      <c r="B957" s="102"/>
      <c r="C957" s="102"/>
      <c r="D957" s="102"/>
      <c r="E957" s="102"/>
      <c r="F957" s="102"/>
      <c r="P957" s="324"/>
      <c r="Q957" s="324"/>
      <c r="X957" s="324"/>
      <c r="Y957" s="324"/>
      <c r="AL957" s="324"/>
      <c r="AM957" s="324"/>
      <c r="AN957" s="324"/>
      <c r="AO957" s="324"/>
      <c r="AP957" s="324"/>
      <c r="AQ957" s="324"/>
      <c r="AR957" s="324"/>
      <c r="AS957" s="324"/>
      <c r="AT957" s="324"/>
      <c r="AU957" s="324"/>
      <c r="AV957" s="324"/>
      <c r="AW957" s="324"/>
      <c r="BE957" s="325"/>
      <c r="BF957" s="325"/>
      <c r="BG957" s="325"/>
      <c r="BH957" s="325"/>
      <c r="BI957" s="325"/>
      <c r="BJ957" s="325"/>
      <c r="BK957" s="325"/>
      <c r="BL957" s="325"/>
      <c r="BM957" s="325"/>
      <c r="BN957" s="325"/>
      <c r="BO957" s="325"/>
      <c r="BP957" s="325"/>
    </row>
    <row r="958" spans="1:68" s="323" customFormat="1" x14ac:dyDescent="0.25">
      <c r="A958" s="102"/>
      <c r="B958" s="102"/>
      <c r="C958" s="102"/>
      <c r="D958" s="102"/>
      <c r="E958" s="102"/>
      <c r="F958" s="102"/>
      <c r="P958" s="324"/>
      <c r="Q958" s="324"/>
      <c r="X958" s="324"/>
      <c r="Y958" s="324"/>
      <c r="AL958" s="324"/>
      <c r="AM958" s="324"/>
      <c r="AN958" s="324"/>
      <c r="AO958" s="324"/>
      <c r="AP958" s="324"/>
      <c r="AQ958" s="324"/>
      <c r="AR958" s="324"/>
      <c r="AS958" s="324"/>
      <c r="AT958" s="324"/>
      <c r="AU958" s="324"/>
      <c r="AV958" s="324"/>
      <c r="AW958" s="324"/>
      <c r="BE958" s="325"/>
      <c r="BF958" s="325"/>
      <c r="BG958" s="325"/>
      <c r="BH958" s="325"/>
      <c r="BI958" s="325"/>
      <c r="BJ958" s="325"/>
      <c r="BK958" s="325"/>
      <c r="BL958" s="325"/>
      <c r="BM958" s="325"/>
      <c r="BN958" s="325"/>
      <c r="BO958" s="325"/>
      <c r="BP958" s="325"/>
    </row>
    <row r="959" spans="1:68" s="323" customFormat="1" x14ac:dyDescent="0.25">
      <c r="A959" s="102"/>
      <c r="B959" s="102"/>
      <c r="C959" s="102"/>
      <c r="D959" s="102"/>
      <c r="E959" s="102"/>
      <c r="F959" s="102"/>
      <c r="P959" s="324"/>
      <c r="Q959" s="324"/>
      <c r="X959" s="324"/>
      <c r="Y959" s="324"/>
      <c r="AL959" s="324"/>
      <c r="AM959" s="324"/>
      <c r="AN959" s="324"/>
      <c r="AO959" s="324"/>
      <c r="AP959" s="324"/>
      <c r="AQ959" s="324"/>
      <c r="AR959" s="324"/>
      <c r="AS959" s="324"/>
      <c r="AT959" s="324"/>
      <c r="AU959" s="324"/>
      <c r="AV959" s="324"/>
      <c r="AW959" s="324"/>
      <c r="BE959" s="325"/>
      <c r="BF959" s="325"/>
      <c r="BG959" s="325"/>
      <c r="BH959" s="325"/>
      <c r="BI959" s="325"/>
      <c r="BJ959" s="325"/>
      <c r="BK959" s="325"/>
      <c r="BL959" s="325"/>
      <c r="BM959" s="325"/>
      <c r="BN959" s="325"/>
      <c r="BO959" s="325"/>
      <c r="BP959" s="325"/>
    </row>
    <row r="960" spans="1:68" s="323" customFormat="1" x14ac:dyDescent="0.25">
      <c r="A960" s="102"/>
      <c r="B960" s="102"/>
      <c r="C960" s="102"/>
      <c r="D960" s="102"/>
      <c r="E960" s="102"/>
      <c r="F960" s="102"/>
      <c r="P960" s="324"/>
      <c r="Q960" s="324"/>
      <c r="X960" s="324"/>
      <c r="Y960" s="324"/>
      <c r="AL960" s="324"/>
      <c r="AM960" s="324"/>
      <c r="AN960" s="324"/>
      <c r="AO960" s="324"/>
      <c r="AP960" s="324"/>
      <c r="AQ960" s="324"/>
      <c r="AR960" s="324"/>
      <c r="AS960" s="324"/>
      <c r="AT960" s="324"/>
      <c r="AU960" s="324"/>
      <c r="AV960" s="324"/>
      <c r="AW960" s="324"/>
      <c r="BE960" s="325"/>
      <c r="BF960" s="325"/>
      <c r="BG960" s="325"/>
      <c r="BH960" s="325"/>
      <c r="BI960" s="325"/>
      <c r="BJ960" s="325"/>
      <c r="BK960" s="325"/>
      <c r="BL960" s="325"/>
      <c r="BM960" s="325"/>
      <c r="BN960" s="325"/>
      <c r="BO960" s="325"/>
      <c r="BP960" s="325"/>
    </row>
    <row r="961" spans="1:68" s="323" customFormat="1" x14ac:dyDescent="0.25">
      <c r="A961" s="102"/>
      <c r="B961" s="102"/>
      <c r="C961" s="102"/>
      <c r="D961" s="102"/>
      <c r="E961" s="102"/>
      <c r="F961" s="102"/>
      <c r="P961" s="324"/>
      <c r="Q961" s="324"/>
      <c r="X961" s="324"/>
      <c r="Y961" s="324"/>
      <c r="AL961" s="324"/>
      <c r="AM961" s="324"/>
      <c r="AN961" s="324"/>
      <c r="AO961" s="324"/>
      <c r="AP961" s="324"/>
      <c r="AQ961" s="324"/>
      <c r="AR961" s="324"/>
      <c r="AS961" s="324"/>
      <c r="AT961" s="324"/>
      <c r="AU961" s="324"/>
      <c r="AV961" s="324"/>
      <c r="AW961" s="324"/>
      <c r="BE961" s="325"/>
      <c r="BF961" s="325"/>
      <c r="BG961" s="325"/>
      <c r="BH961" s="325"/>
      <c r="BI961" s="325"/>
      <c r="BJ961" s="325"/>
      <c r="BK961" s="325"/>
      <c r="BL961" s="325"/>
      <c r="BM961" s="325"/>
      <c r="BN961" s="325"/>
      <c r="BO961" s="325"/>
      <c r="BP961" s="325"/>
    </row>
    <row r="962" spans="1:68" s="323" customFormat="1" x14ac:dyDescent="0.25">
      <c r="A962" s="102"/>
      <c r="B962" s="102"/>
      <c r="C962" s="102"/>
      <c r="D962" s="102"/>
      <c r="E962" s="102"/>
      <c r="F962" s="102"/>
      <c r="P962" s="324"/>
      <c r="Q962" s="324"/>
      <c r="X962" s="324"/>
      <c r="Y962" s="324"/>
      <c r="AL962" s="324"/>
      <c r="AM962" s="324"/>
      <c r="AN962" s="324"/>
      <c r="AO962" s="324"/>
      <c r="AP962" s="324"/>
      <c r="AQ962" s="324"/>
      <c r="AR962" s="324"/>
      <c r="AS962" s="324"/>
      <c r="AT962" s="324"/>
      <c r="AU962" s="324"/>
      <c r="AV962" s="324"/>
      <c r="AW962" s="324"/>
      <c r="BE962" s="325"/>
      <c r="BF962" s="325"/>
      <c r="BG962" s="325"/>
      <c r="BH962" s="325"/>
      <c r="BI962" s="325"/>
      <c r="BJ962" s="325"/>
      <c r="BK962" s="325"/>
      <c r="BL962" s="325"/>
      <c r="BM962" s="325"/>
      <c r="BN962" s="325"/>
      <c r="BO962" s="325"/>
      <c r="BP962" s="325"/>
    </row>
    <row r="963" spans="1:68" s="323" customFormat="1" x14ac:dyDescent="0.25">
      <c r="A963" s="102"/>
      <c r="B963" s="102"/>
      <c r="C963" s="102"/>
      <c r="D963" s="102"/>
      <c r="E963" s="102"/>
      <c r="F963" s="102"/>
      <c r="P963" s="324"/>
      <c r="Q963" s="324"/>
      <c r="X963" s="324"/>
      <c r="Y963" s="324"/>
      <c r="AL963" s="324"/>
      <c r="AM963" s="324"/>
      <c r="AN963" s="324"/>
      <c r="AO963" s="324"/>
      <c r="AP963" s="324"/>
      <c r="AQ963" s="324"/>
      <c r="AR963" s="324"/>
      <c r="AS963" s="324"/>
      <c r="AT963" s="324"/>
      <c r="AU963" s="324"/>
      <c r="AV963" s="324"/>
      <c r="AW963" s="324"/>
      <c r="BE963" s="325"/>
      <c r="BF963" s="325"/>
      <c r="BG963" s="325"/>
      <c r="BH963" s="325"/>
      <c r="BI963" s="325"/>
      <c r="BJ963" s="325"/>
      <c r="BK963" s="325"/>
      <c r="BL963" s="325"/>
      <c r="BM963" s="325"/>
      <c r="BN963" s="325"/>
      <c r="BO963" s="325"/>
      <c r="BP963" s="325"/>
    </row>
    <row r="964" spans="1:68" s="323" customFormat="1" x14ac:dyDescent="0.25">
      <c r="A964" s="102"/>
      <c r="B964" s="102"/>
      <c r="C964" s="102"/>
      <c r="D964" s="102"/>
      <c r="E964" s="102"/>
      <c r="F964" s="102"/>
      <c r="P964" s="324"/>
      <c r="Q964" s="324"/>
      <c r="X964" s="324"/>
      <c r="Y964" s="324"/>
      <c r="AL964" s="324"/>
      <c r="AM964" s="324"/>
      <c r="AN964" s="324"/>
      <c r="AO964" s="324"/>
      <c r="AP964" s="324"/>
      <c r="AQ964" s="324"/>
      <c r="AR964" s="324"/>
      <c r="AS964" s="324"/>
      <c r="AT964" s="324"/>
      <c r="AU964" s="324"/>
      <c r="AV964" s="324"/>
      <c r="AW964" s="324"/>
      <c r="BE964" s="325"/>
      <c r="BF964" s="325"/>
      <c r="BG964" s="325"/>
      <c r="BH964" s="325"/>
      <c r="BI964" s="325"/>
      <c r="BJ964" s="325"/>
      <c r="BK964" s="325"/>
      <c r="BL964" s="325"/>
      <c r="BM964" s="325"/>
      <c r="BN964" s="325"/>
      <c r="BO964" s="325"/>
      <c r="BP964" s="325"/>
    </row>
    <row r="965" spans="1:68" s="323" customFormat="1" x14ac:dyDescent="0.25">
      <c r="A965" s="102"/>
      <c r="B965" s="102"/>
      <c r="C965" s="102"/>
      <c r="D965" s="102"/>
      <c r="E965" s="102"/>
      <c r="F965" s="102"/>
      <c r="P965" s="324"/>
      <c r="Q965" s="324"/>
      <c r="X965" s="324"/>
      <c r="Y965" s="324"/>
      <c r="AL965" s="324"/>
      <c r="AM965" s="324"/>
      <c r="AN965" s="324"/>
      <c r="AO965" s="324"/>
      <c r="AP965" s="324"/>
      <c r="AQ965" s="324"/>
      <c r="AR965" s="324"/>
      <c r="AS965" s="324"/>
      <c r="AT965" s="324"/>
      <c r="AU965" s="324"/>
      <c r="AV965" s="324"/>
      <c r="AW965" s="324"/>
      <c r="BE965" s="325"/>
      <c r="BF965" s="325"/>
      <c r="BG965" s="325"/>
      <c r="BH965" s="325"/>
      <c r="BI965" s="325"/>
      <c r="BJ965" s="325"/>
      <c r="BK965" s="325"/>
      <c r="BL965" s="325"/>
      <c r="BM965" s="325"/>
      <c r="BN965" s="325"/>
      <c r="BO965" s="325"/>
      <c r="BP965" s="325"/>
    </row>
    <row r="966" spans="1:68" s="323" customFormat="1" x14ac:dyDescent="0.25">
      <c r="A966" s="102"/>
      <c r="B966" s="102"/>
      <c r="C966" s="102"/>
      <c r="D966" s="102"/>
      <c r="E966" s="102"/>
      <c r="F966" s="102"/>
      <c r="P966" s="324"/>
      <c r="Q966" s="324"/>
      <c r="X966" s="324"/>
      <c r="Y966" s="324"/>
      <c r="AL966" s="324"/>
      <c r="AM966" s="324"/>
      <c r="AN966" s="324"/>
      <c r="AO966" s="324"/>
      <c r="AP966" s="324"/>
      <c r="AQ966" s="324"/>
      <c r="AR966" s="324"/>
      <c r="AS966" s="324"/>
      <c r="AT966" s="324"/>
      <c r="AU966" s="324"/>
      <c r="AV966" s="324"/>
      <c r="AW966" s="324"/>
      <c r="BE966" s="325"/>
      <c r="BF966" s="325"/>
      <c r="BG966" s="325"/>
      <c r="BH966" s="325"/>
      <c r="BI966" s="325"/>
      <c r="BJ966" s="325"/>
      <c r="BK966" s="325"/>
      <c r="BL966" s="325"/>
      <c r="BM966" s="325"/>
      <c r="BN966" s="325"/>
      <c r="BO966" s="325"/>
      <c r="BP966" s="325"/>
    </row>
    <row r="967" spans="1:68" s="323" customFormat="1" x14ac:dyDescent="0.25">
      <c r="A967" s="102"/>
      <c r="B967" s="102"/>
      <c r="C967" s="102"/>
      <c r="D967" s="102"/>
      <c r="E967" s="102"/>
      <c r="F967" s="102"/>
      <c r="P967" s="324"/>
      <c r="Q967" s="324"/>
      <c r="X967" s="324"/>
      <c r="Y967" s="324"/>
      <c r="AL967" s="324"/>
      <c r="AM967" s="324"/>
      <c r="AN967" s="324"/>
      <c r="AO967" s="324"/>
      <c r="AP967" s="324"/>
      <c r="AQ967" s="324"/>
      <c r="AR967" s="324"/>
      <c r="AS967" s="324"/>
      <c r="AT967" s="324"/>
      <c r="AU967" s="324"/>
      <c r="AV967" s="324"/>
      <c r="AW967" s="324"/>
      <c r="BE967" s="325"/>
      <c r="BF967" s="325"/>
      <c r="BG967" s="325"/>
      <c r="BH967" s="325"/>
      <c r="BI967" s="325"/>
      <c r="BJ967" s="325"/>
      <c r="BK967" s="325"/>
      <c r="BL967" s="325"/>
      <c r="BM967" s="325"/>
      <c r="BN967" s="325"/>
      <c r="BO967" s="325"/>
      <c r="BP967" s="325"/>
    </row>
    <row r="968" spans="1:68" s="323" customFormat="1" x14ac:dyDescent="0.25">
      <c r="A968" s="102"/>
      <c r="B968" s="102"/>
      <c r="C968" s="102"/>
      <c r="D968" s="102"/>
      <c r="E968" s="102"/>
      <c r="F968" s="102"/>
      <c r="P968" s="324"/>
      <c r="Q968" s="324"/>
      <c r="X968" s="324"/>
      <c r="Y968" s="324"/>
      <c r="AL968" s="324"/>
      <c r="AM968" s="324"/>
      <c r="AN968" s="324"/>
      <c r="AO968" s="324"/>
      <c r="AP968" s="324"/>
      <c r="AQ968" s="324"/>
      <c r="AR968" s="324"/>
      <c r="AS968" s="324"/>
      <c r="AT968" s="324"/>
      <c r="AU968" s="324"/>
      <c r="AV968" s="324"/>
      <c r="AW968" s="324"/>
      <c r="BE968" s="325"/>
      <c r="BF968" s="325"/>
      <c r="BG968" s="325"/>
      <c r="BH968" s="325"/>
      <c r="BI968" s="325"/>
      <c r="BJ968" s="325"/>
      <c r="BK968" s="325"/>
      <c r="BL968" s="325"/>
      <c r="BM968" s="325"/>
      <c r="BN968" s="325"/>
      <c r="BO968" s="325"/>
      <c r="BP968" s="325"/>
    </row>
    <row r="969" spans="1:68" s="323" customFormat="1" x14ac:dyDescent="0.25">
      <c r="A969" s="102"/>
      <c r="B969" s="102"/>
      <c r="C969" s="102"/>
      <c r="D969" s="102"/>
      <c r="E969" s="102"/>
      <c r="F969" s="102"/>
      <c r="P969" s="324"/>
      <c r="Q969" s="324"/>
      <c r="X969" s="324"/>
      <c r="Y969" s="324"/>
      <c r="AL969" s="324"/>
      <c r="AM969" s="324"/>
      <c r="AN969" s="324"/>
      <c r="AO969" s="324"/>
      <c r="AP969" s="324"/>
      <c r="AQ969" s="324"/>
      <c r="AR969" s="324"/>
      <c r="AS969" s="324"/>
      <c r="AT969" s="324"/>
      <c r="AU969" s="324"/>
      <c r="AV969" s="324"/>
      <c r="AW969" s="324"/>
      <c r="BE969" s="325"/>
      <c r="BF969" s="325"/>
      <c r="BG969" s="325"/>
      <c r="BH969" s="325"/>
      <c r="BI969" s="325"/>
      <c r="BJ969" s="325"/>
      <c r="BK969" s="325"/>
      <c r="BL969" s="325"/>
      <c r="BM969" s="325"/>
      <c r="BN969" s="325"/>
      <c r="BO969" s="325"/>
      <c r="BP969" s="325"/>
    </row>
    <row r="970" spans="1:68" s="323" customFormat="1" x14ac:dyDescent="0.25">
      <c r="A970" s="102"/>
      <c r="B970" s="102"/>
      <c r="C970" s="102"/>
      <c r="D970" s="102"/>
      <c r="E970" s="102"/>
      <c r="F970" s="102"/>
      <c r="P970" s="324"/>
      <c r="Q970" s="324"/>
      <c r="X970" s="324"/>
      <c r="Y970" s="324"/>
      <c r="AL970" s="324"/>
      <c r="AM970" s="324"/>
      <c r="AN970" s="324"/>
      <c r="AO970" s="324"/>
      <c r="AP970" s="324"/>
      <c r="AQ970" s="324"/>
      <c r="AR970" s="324"/>
      <c r="AS970" s="324"/>
      <c r="AT970" s="324"/>
      <c r="AU970" s="324"/>
      <c r="AV970" s="324"/>
      <c r="AW970" s="324"/>
      <c r="BE970" s="325"/>
      <c r="BF970" s="325"/>
      <c r="BG970" s="325"/>
      <c r="BH970" s="325"/>
      <c r="BI970" s="325"/>
      <c r="BJ970" s="325"/>
      <c r="BK970" s="325"/>
      <c r="BL970" s="325"/>
      <c r="BM970" s="325"/>
      <c r="BN970" s="325"/>
      <c r="BO970" s="325"/>
      <c r="BP970" s="325"/>
    </row>
    <row r="971" spans="1:68" s="323" customFormat="1" x14ac:dyDescent="0.25">
      <c r="A971" s="102"/>
      <c r="B971" s="102"/>
      <c r="C971" s="102"/>
      <c r="D971" s="102"/>
      <c r="E971" s="102"/>
      <c r="F971" s="102"/>
      <c r="P971" s="324"/>
      <c r="Q971" s="324"/>
      <c r="X971" s="324"/>
      <c r="Y971" s="324"/>
      <c r="AL971" s="324"/>
      <c r="AM971" s="324"/>
      <c r="AN971" s="324"/>
      <c r="AO971" s="324"/>
      <c r="AP971" s="324"/>
      <c r="AQ971" s="324"/>
      <c r="AR971" s="324"/>
      <c r="AS971" s="324"/>
      <c r="AT971" s="324"/>
      <c r="AU971" s="324"/>
      <c r="AV971" s="324"/>
      <c r="AW971" s="324"/>
      <c r="BE971" s="325"/>
      <c r="BF971" s="325"/>
      <c r="BG971" s="325"/>
      <c r="BH971" s="325"/>
      <c r="BI971" s="325"/>
      <c r="BJ971" s="325"/>
      <c r="BK971" s="325"/>
      <c r="BL971" s="325"/>
      <c r="BM971" s="325"/>
      <c r="BN971" s="325"/>
      <c r="BO971" s="325"/>
      <c r="BP971" s="325"/>
    </row>
    <row r="972" spans="1:68" s="323" customFormat="1" x14ac:dyDescent="0.25">
      <c r="A972" s="102"/>
      <c r="B972" s="102"/>
      <c r="C972" s="102"/>
      <c r="D972" s="102"/>
      <c r="E972" s="102"/>
      <c r="F972" s="102"/>
      <c r="P972" s="324"/>
      <c r="Q972" s="324"/>
      <c r="X972" s="324"/>
      <c r="Y972" s="324"/>
      <c r="AL972" s="324"/>
      <c r="AM972" s="324"/>
      <c r="AN972" s="324"/>
      <c r="AO972" s="324"/>
      <c r="AP972" s="324"/>
      <c r="AQ972" s="324"/>
      <c r="AR972" s="324"/>
      <c r="AS972" s="324"/>
      <c r="AT972" s="324"/>
      <c r="AU972" s="324"/>
      <c r="AV972" s="324"/>
      <c r="AW972" s="324"/>
      <c r="BE972" s="325"/>
      <c r="BF972" s="325"/>
      <c r="BG972" s="325"/>
      <c r="BH972" s="325"/>
      <c r="BI972" s="325"/>
      <c r="BJ972" s="325"/>
      <c r="BK972" s="325"/>
      <c r="BL972" s="325"/>
      <c r="BM972" s="325"/>
      <c r="BN972" s="325"/>
      <c r="BO972" s="325"/>
      <c r="BP972" s="325"/>
    </row>
    <row r="973" spans="1:68" s="323" customFormat="1" x14ac:dyDescent="0.25">
      <c r="A973" s="102"/>
      <c r="B973" s="102"/>
      <c r="C973" s="102"/>
      <c r="D973" s="102"/>
      <c r="E973" s="102"/>
      <c r="F973" s="102"/>
      <c r="P973" s="324"/>
      <c r="Q973" s="324"/>
      <c r="X973" s="324"/>
      <c r="Y973" s="324"/>
      <c r="AL973" s="324"/>
      <c r="AM973" s="324"/>
      <c r="AN973" s="324"/>
      <c r="AO973" s="324"/>
      <c r="AP973" s="324"/>
      <c r="AQ973" s="324"/>
      <c r="AR973" s="324"/>
      <c r="AS973" s="324"/>
      <c r="AT973" s="324"/>
      <c r="AU973" s="324"/>
      <c r="AV973" s="324"/>
      <c r="AW973" s="324"/>
      <c r="BE973" s="325"/>
      <c r="BF973" s="325"/>
      <c r="BG973" s="325"/>
      <c r="BH973" s="325"/>
      <c r="BI973" s="325"/>
      <c r="BJ973" s="325"/>
      <c r="BK973" s="325"/>
      <c r="BL973" s="325"/>
      <c r="BM973" s="325"/>
      <c r="BN973" s="325"/>
      <c r="BO973" s="325"/>
      <c r="BP973" s="325"/>
    </row>
    <row r="974" spans="1:68" s="323" customFormat="1" x14ac:dyDescent="0.25">
      <c r="A974" s="102"/>
      <c r="B974" s="102"/>
      <c r="C974" s="102"/>
      <c r="D974" s="102"/>
      <c r="E974" s="102"/>
      <c r="F974" s="102"/>
      <c r="P974" s="324"/>
      <c r="Q974" s="324"/>
      <c r="X974" s="324"/>
      <c r="Y974" s="324"/>
      <c r="AL974" s="324"/>
      <c r="AM974" s="324"/>
      <c r="AN974" s="324"/>
      <c r="AO974" s="324"/>
      <c r="AP974" s="324"/>
      <c r="AQ974" s="324"/>
      <c r="AR974" s="324"/>
      <c r="AS974" s="324"/>
      <c r="AT974" s="324"/>
      <c r="AU974" s="324"/>
      <c r="AV974" s="324"/>
      <c r="AW974" s="324"/>
      <c r="BE974" s="325"/>
      <c r="BF974" s="325"/>
      <c r="BG974" s="325"/>
      <c r="BH974" s="325"/>
      <c r="BI974" s="325"/>
      <c r="BJ974" s="325"/>
      <c r="BK974" s="325"/>
      <c r="BL974" s="325"/>
      <c r="BM974" s="325"/>
      <c r="BN974" s="325"/>
      <c r="BO974" s="325"/>
      <c r="BP974" s="325"/>
    </row>
    <row r="975" spans="1:68" s="323" customFormat="1" x14ac:dyDescent="0.25">
      <c r="A975" s="102"/>
      <c r="B975" s="102"/>
      <c r="C975" s="102"/>
      <c r="D975" s="102"/>
      <c r="E975" s="102"/>
      <c r="F975" s="102"/>
      <c r="P975" s="324"/>
      <c r="Q975" s="324"/>
      <c r="X975" s="324"/>
      <c r="Y975" s="324"/>
      <c r="AL975" s="324"/>
      <c r="AM975" s="324"/>
      <c r="AN975" s="324"/>
      <c r="AO975" s="324"/>
      <c r="AP975" s="324"/>
      <c r="AQ975" s="324"/>
      <c r="AR975" s="324"/>
      <c r="AS975" s="324"/>
      <c r="AT975" s="324"/>
      <c r="AU975" s="324"/>
      <c r="AV975" s="324"/>
      <c r="AW975" s="324"/>
      <c r="BE975" s="325"/>
      <c r="BF975" s="325"/>
      <c r="BG975" s="325"/>
      <c r="BH975" s="325"/>
      <c r="BI975" s="325"/>
      <c r="BJ975" s="325"/>
      <c r="BK975" s="325"/>
      <c r="BL975" s="325"/>
      <c r="BM975" s="325"/>
      <c r="BN975" s="325"/>
      <c r="BO975" s="325"/>
      <c r="BP975" s="325"/>
    </row>
    <row r="976" spans="1:68" s="323" customFormat="1" x14ac:dyDescent="0.25">
      <c r="A976" s="102"/>
      <c r="B976" s="102"/>
      <c r="C976" s="102"/>
      <c r="D976" s="102"/>
      <c r="E976" s="102"/>
      <c r="F976" s="102"/>
      <c r="P976" s="324"/>
      <c r="Q976" s="324"/>
      <c r="X976" s="324"/>
      <c r="Y976" s="324"/>
      <c r="AL976" s="324"/>
      <c r="AM976" s="324"/>
      <c r="AN976" s="324"/>
      <c r="AO976" s="324"/>
      <c r="AP976" s="324"/>
      <c r="AQ976" s="324"/>
      <c r="AR976" s="324"/>
      <c r="AS976" s="324"/>
      <c r="AT976" s="324"/>
      <c r="AU976" s="324"/>
      <c r="AV976" s="324"/>
      <c r="AW976" s="324"/>
      <c r="BE976" s="325"/>
      <c r="BF976" s="325"/>
      <c r="BG976" s="325"/>
      <c r="BH976" s="325"/>
      <c r="BI976" s="325"/>
      <c r="BJ976" s="325"/>
      <c r="BK976" s="325"/>
      <c r="BL976" s="325"/>
      <c r="BM976" s="325"/>
      <c r="BN976" s="325"/>
      <c r="BO976" s="325"/>
      <c r="BP976" s="325"/>
    </row>
    <row r="977" spans="1:68" s="323" customFormat="1" x14ac:dyDescent="0.25">
      <c r="A977" s="102"/>
      <c r="B977" s="102"/>
      <c r="C977" s="102"/>
      <c r="D977" s="102"/>
      <c r="E977" s="102"/>
      <c r="F977" s="102"/>
      <c r="P977" s="324"/>
      <c r="Q977" s="324"/>
      <c r="X977" s="324"/>
      <c r="Y977" s="324"/>
      <c r="AL977" s="324"/>
      <c r="AM977" s="324"/>
      <c r="AN977" s="324"/>
      <c r="AO977" s="324"/>
      <c r="AP977" s="324"/>
      <c r="AQ977" s="324"/>
      <c r="AR977" s="324"/>
      <c r="AS977" s="324"/>
      <c r="AT977" s="324"/>
      <c r="AU977" s="324"/>
      <c r="AV977" s="324"/>
      <c r="AW977" s="324"/>
      <c r="BE977" s="325"/>
      <c r="BF977" s="325"/>
      <c r="BG977" s="325"/>
      <c r="BH977" s="325"/>
      <c r="BI977" s="325"/>
      <c r="BJ977" s="325"/>
      <c r="BK977" s="325"/>
      <c r="BL977" s="325"/>
      <c r="BM977" s="325"/>
      <c r="BN977" s="325"/>
      <c r="BO977" s="325"/>
      <c r="BP977" s="325"/>
    </row>
    <row r="978" spans="1:68" s="323" customFormat="1" x14ac:dyDescent="0.25">
      <c r="A978" s="102"/>
      <c r="B978" s="102"/>
      <c r="C978" s="102"/>
      <c r="D978" s="102"/>
      <c r="E978" s="102"/>
      <c r="F978" s="102"/>
      <c r="P978" s="324"/>
      <c r="Q978" s="324"/>
      <c r="X978" s="324"/>
      <c r="Y978" s="324"/>
      <c r="AL978" s="324"/>
      <c r="AM978" s="324"/>
      <c r="AN978" s="324"/>
      <c r="AO978" s="324"/>
      <c r="AP978" s="324"/>
      <c r="AQ978" s="324"/>
      <c r="AR978" s="324"/>
      <c r="AS978" s="324"/>
      <c r="AT978" s="324"/>
      <c r="AU978" s="324"/>
      <c r="AV978" s="324"/>
      <c r="AW978" s="324"/>
      <c r="BE978" s="325"/>
      <c r="BF978" s="325"/>
      <c r="BG978" s="325"/>
      <c r="BH978" s="325"/>
      <c r="BI978" s="325"/>
      <c r="BJ978" s="325"/>
      <c r="BK978" s="325"/>
      <c r="BL978" s="325"/>
      <c r="BM978" s="325"/>
      <c r="BN978" s="325"/>
      <c r="BO978" s="325"/>
      <c r="BP978" s="325"/>
    </row>
    <row r="979" spans="1:68" s="323" customFormat="1" x14ac:dyDescent="0.25">
      <c r="A979" s="102"/>
      <c r="B979" s="102"/>
      <c r="C979" s="102"/>
      <c r="D979" s="102"/>
      <c r="E979" s="102"/>
      <c r="F979" s="102"/>
      <c r="P979" s="324"/>
      <c r="Q979" s="324"/>
      <c r="X979" s="324"/>
      <c r="Y979" s="324"/>
      <c r="AL979" s="324"/>
      <c r="AM979" s="324"/>
      <c r="AN979" s="324"/>
      <c r="AO979" s="324"/>
      <c r="AP979" s="324"/>
      <c r="AQ979" s="324"/>
      <c r="AR979" s="324"/>
      <c r="AS979" s="324"/>
      <c r="AT979" s="324"/>
      <c r="AU979" s="324"/>
      <c r="AV979" s="324"/>
      <c r="AW979" s="324"/>
      <c r="BE979" s="325"/>
      <c r="BF979" s="325"/>
      <c r="BG979" s="325"/>
      <c r="BH979" s="325"/>
      <c r="BI979" s="325"/>
      <c r="BJ979" s="325"/>
      <c r="BK979" s="325"/>
      <c r="BL979" s="325"/>
      <c r="BM979" s="325"/>
      <c r="BN979" s="325"/>
      <c r="BO979" s="325"/>
      <c r="BP979" s="325"/>
    </row>
    <row r="980" spans="1:68" s="323" customFormat="1" x14ac:dyDescent="0.25">
      <c r="A980" s="102"/>
      <c r="B980" s="102"/>
      <c r="C980" s="102"/>
      <c r="D980" s="102"/>
      <c r="E980" s="102"/>
      <c r="F980" s="102"/>
      <c r="P980" s="324"/>
      <c r="Q980" s="324"/>
      <c r="X980" s="324"/>
      <c r="Y980" s="324"/>
      <c r="AL980" s="324"/>
      <c r="AM980" s="324"/>
      <c r="AN980" s="324"/>
      <c r="AO980" s="324"/>
      <c r="AP980" s="324"/>
      <c r="AQ980" s="324"/>
      <c r="AR980" s="324"/>
      <c r="AS980" s="324"/>
      <c r="AT980" s="324"/>
      <c r="AU980" s="324"/>
      <c r="AV980" s="324"/>
      <c r="AW980" s="324"/>
      <c r="BE980" s="325"/>
      <c r="BF980" s="325"/>
      <c r="BG980" s="325"/>
      <c r="BH980" s="325"/>
      <c r="BI980" s="325"/>
      <c r="BJ980" s="325"/>
      <c r="BK980" s="325"/>
      <c r="BL980" s="325"/>
      <c r="BM980" s="325"/>
      <c r="BN980" s="325"/>
      <c r="BO980" s="325"/>
      <c r="BP980" s="325"/>
    </row>
    <row r="981" spans="1:68" s="323" customFormat="1" x14ac:dyDescent="0.25">
      <c r="A981" s="102"/>
      <c r="B981" s="102"/>
      <c r="C981" s="102"/>
      <c r="D981" s="102"/>
      <c r="E981" s="102"/>
      <c r="F981" s="102"/>
      <c r="P981" s="324"/>
      <c r="Q981" s="324"/>
      <c r="X981" s="324"/>
      <c r="Y981" s="324"/>
      <c r="AL981" s="324"/>
      <c r="AM981" s="324"/>
      <c r="AN981" s="324"/>
      <c r="AO981" s="324"/>
      <c r="AP981" s="324"/>
      <c r="AQ981" s="324"/>
      <c r="AR981" s="324"/>
      <c r="AS981" s="324"/>
      <c r="AT981" s="324"/>
      <c r="AU981" s="324"/>
      <c r="AV981" s="324"/>
      <c r="AW981" s="324"/>
      <c r="BE981" s="325"/>
      <c r="BF981" s="325"/>
      <c r="BG981" s="325"/>
      <c r="BH981" s="325"/>
      <c r="BI981" s="325"/>
      <c r="BJ981" s="325"/>
      <c r="BK981" s="325"/>
      <c r="BL981" s="325"/>
      <c r="BM981" s="325"/>
      <c r="BN981" s="325"/>
      <c r="BO981" s="325"/>
      <c r="BP981" s="325"/>
    </row>
    <row r="982" spans="1:68" s="323" customFormat="1" x14ac:dyDescent="0.25">
      <c r="A982" s="102"/>
      <c r="B982" s="102"/>
      <c r="C982" s="102"/>
      <c r="D982" s="102"/>
      <c r="E982" s="102"/>
      <c r="F982" s="102"/>
      <c r="P982" s="324"/>
      <c r="Q982" s="324"/>
      <c r="X982" s="324"/>
      <c r="Y982" s="324"/>
      <c r="AL982" s="324"/>
      <c r="AM982" s="324"/>
      <c r="AN982" s="324"/>
      <c r="AO982" s="324"/>
      <c r="AP982" s="324"/>
      <c r="AQ982" s="324"/>
      <c r="AR982" s="324"/>
      <c r="AS982" s="324"/>
      <c r="AT982" s="324"/>
      <c r="AU982" s="324"/>
      <c r="AV982" s="324"/>
      <c r="AW982" s="324"/>
      <c r="BE982" s="325"/>
      <c r="BF982" s="325"/>
      <c r="BG982" s="325"/>
      <c r="BH982" s="325"/>
      <c r="BI982" s="325"/>
      <c r="BJ982" s="325"/>
      <c r="BK982" s="325"/>
      <c r="BL982" s="325"/>
      <c r="BM982" s="325"/>
      <c r="BN982" s="325"/>
      <c r="BO982" s="325"/>
      <c r="BP982" s="325"/>
    </row>
    <row r="983" spans="1:68" s="323" customFormat="1" x14ac:dyDescent="0.25">
      <c r="A983" s="102"/>
      <c r="B983" s="102"/>
      <c r="C983" s="102"/>
      <c r="D983" s="102"/>
      <c r="E983" s="102"/>
      <c r="F983" s="102"/>
      <c r="P983" s="324"/>
      <c r="Q983" s="324"/>
      <c r="X983" s="324"/>
      <c r="Y983" s="324"/>
      <c r="AL983" s="324"/>
      <c r="AM983" s="324"/>
      <c r="AN983" s="324"/>
      <c r="AO983" s="324"/>
      <c r="AP983" s="324"/>
      <c r="AQ983" s="324"/>
      <c r="AR983" s="324"/>
      <c r="AS983" s="324"/>
      <c r="AT983" s="324"/>
      <c r="AU983" s="324"/>
      <c r="AV983" s="324"/>
      <c r="AW983" s="324"/>
      <c r="BE983" s="325"/>
      <c r="BF983" s="325"/>
      <c r="BG983" s="325"/>
      <c r="BH983" s="325"/>
      <c r="BI983" s="325"/>
      <c r="BJ983" s="325"/>
      <c r="BK983" s="325"/>
      <c r="BL983" s="325"/>
      <c r="BM983" s="325"/>
      <c r="BN983" s="325"/>
      <c r="BO983" s="325"/>
      <c r="BP983" s="325"/>
    </row>
    <row r="984" spans="1:68" s="323" customFormat="1" x14ac:dyDescent="0.25">
      <c r="A984" s="102"/>
      <c r="B984" s="102"/>
      <c r="C984" s="102"/>
      <c r="D984" s="102"/>
      <c r="E984" s="102"/>
      <c r="F984" s="102"/>
      <c r="P984" s="324"/>
      <c r="Q984" s="324"/>
      <c r="X984" s="324"/>
      <c r="Y984" s="324"/>
      <c r="AL984" s="324"/>
      <c r="AM984" s="324"/>
      <c r="AN984" s="324"/>
      <c r="AO984" s="324"/>
      <c r="AP984" s="324"/>
      <c r="AQ984" s="324"/>
      <c r="AR984" s="324"/>
      <c r="AS984" s="324"/>
      <c r="AT984" s="324"/>
      <c r="AU984" s="324"/>
      <c r="AV984" s="324"/>
      <c r="AW984" s="324"/>
      <c r="BE984" s="325"/>
      <c r="BF984" s="325"/>
      <c r="BG984" s="325"/>
      <c r="BH984" s="325"/>
      <c r="BI984" s="325"/>
      <c r="BJ984" s="325"/>
      <c r="BK984" s="325"/>
      <c r="BL984" s="325"/>
      <c r="BM984" s="325"/>
      <c r="BN984" s="325"/>
      <c r="BO984" s="325"/>
      <c r="BP984" s="325"/>
    </row>
    <row r="985" spans="1:68" s="323" customFormat="1" x14ac:dyDescent="0.25">
      <c r="A985" s="102"/>
      <c r="B985" s="102"/>
      <c r="C985" s="102"/>
      <c r="D985" s="102"/>
      <c r="E985" s="102"/>
      <c r="F985" s="102"/>
      <c r="P985" s="324"/>
      <c r="Q985" s="324"/>
      <c r="X985" s="324"/>
      <c r="Y985" s="324"/>
      <c r="AL985" s="324"/>
      <c r="AM985" s="324"/>
      <c r="AN985" s="324"/>
      <c r="AO985" s="324"/>
      <c r="AP985" s="324"/>
      <c r="AQ985" s="324"/>
      <c r="AR985" s="324"/>
      <c r="AS985" s="324"/>
      <c r="AT985" s="324"/>
      <c r="AU985" s="324"/>
      <c r="AV985" s="324"/>
      <c r="AW985" s="324"/>
      <c r="BE985" s="325"/>
      <c r="BF985" s="325"/>
      <c r="BG985" s="325"/>
      <c r="BH985" s="325"/>
      <c r="BI985" s="325"/>
      <c r="BJ985" s="325"/>
      <c r="BK985" s="325"/>
      <c r="BL985" s="325"/>
      <c r="BM985" s="325"/>
      <c r="BN985" s="325"/>
      <c r="BO985" s="325"/>
      <c r="BP985" s="325"/>
    </row>
    <row r="986" spans="1:68" s="323" customFormat="1" x14ac:dyDescent="0.25">
      <c r="A986" s="102"/>
      <c r="B986" s="102"/>
      <c r="C986" s="102"/>
      <c r="D986" s="102"/>
      <c r="E986" s="102"/>
      <c r="F986" s="102"/>
      <c r="P986" s="324"/>
      <c r="Q986" s="324"/>
      <c r="X986" s="324"/>
      <c r="Y986" s="324"/>
      <c r="AL986" s="324"/>
      <c r="AM986" s="324"/>
      <c r="AN986" s="324"/>
      <c r="AO986" s="324"/>
      <c r="AP986" s="324"/>
      <c r="AQ986" s="324"/>
      <c r="AR986" s="324"/>
      <c r="AS986" s="324"/>
      <c r="AT986" s="324"/>
      <c r="AU986" s="324"/>
      <c r="AV986" s="324"/>
      <c r="AW986" s="324"/>
      <c r="BE986" s="325"/>
      <c r="BF986" s="325"/>
      <c r="BG986" s="325"/>
      <c r="BH986" s="325"/>
      <c r="BI986" s="325"/>
      <c r="BJ986" s="325"/>
      <c r="BK986" s="325"/>
      <c r="BL986" s="325"/>
      <c r="BM986" s="325"/>
      <c r="BN986" s="325"/>
      <c r="BO986" s="325"/>
      <c r="BP986" s="325"/>
    </row>
    <row r="987" spans="1:68" s="323" customFormat="1" x14ac:dyDescent="0.25">
      <c r="A987" s="102"/>
      <c r="B987" s="102"/>
      <c r="C987" s="102"/>
      <c r="D987" s="102"/>
      <c r="E987" s="102"/>
      <c r="F987" s="102"/>
      <c r="P987" s="324"/>
      <c r="Q987" s="324"/>
      <c r="X987" s="324"/>
      <c r="Y987" s="324"/>
      <c r="AL987" s="324"/>
      <c r="AM987" s="324"/>
      <c r="AN987" s="324"/>
      <c r="AO987" s="324"/>
      <c r="AP987" s="324"/>
      <c r="AQ987" s="324"/>
      <c r="AR987" s="324"/>
      <c r="AS987" s="324"/>
      <c r="AT987" s="324"/>
      <c r="AU987" s="324"/>
      <c r="AV987" s="324"/>
      <c r="AW987" s="324"/>
      <c r="BE987" s="325"/>
      <c r="BF987" s="325"/>
      <c r="BG987" s="325"/>
      <c r="BH987" s="325"/>
      <c r="BI987" s="325"/>
      <c r="BJ987" s="325"/>
      <c r="BK987" s="325"/>
      <c r="BL987" s="325"/>
      <c r="BM987" s="325"/>
      <c r="BN987" s="325"/>
      <c r="BO987" s="325"/>
      <c r="BP987" s="325"/>
    </row>
    <row r="988" spans="1:68" s="323" customFormat="1" x14ac:dyDescent="0.25">
      <c r="A988" s="102"/>
      <c r="B988" s="102"/>
      <c r="C988" s="102"/>
      <c r="D988" s="102"/>
      <c r="E988" s="102"/>
      <c r="F988" s="102"/>
      <c r="P988" s="324"/>
      <c r="Q988" s="324"/>
      <c r="X988" s="324"/>
      <c r="Y988" s="324"/>
      <c r="AL988" s="324"/>
      <c r="AM988" s="324"/>
      <c r="AN988" s="324"/>
      <c r="AO988" s="324"/>
      <c r="AP988" s="324"/>
      <c r="AQ988" s="324"/>
      <c r="AR988" s="324"/>
      <c r="AS988" s="324"/>
      <c r="AT988" s="324"/>
      <c r="AU988" s="324"/>
      <c r="AV988" s="324"/>
      <c r="AW988" s="324"/>
      <c r="BE988" s="325"/>
      <c r="BF988" s="325"/>
      <c r="BG988" s="325"/>
      <c r="BH988" s="325"/>
      <c r="BI988" s="325"/>
      <c r="BJ988" s="325"/>
      <c r="BK988" s="325"/>
      <c r="BL988" s="325"/>
      <c r="BM988" s="325"/>
      <c r="BN988" s="325"/>
      <c r="BO988" s="325"/>
      <c r="BP988" s="325"/>
    </row>
    <row r="989" spans="1:68" s="323" customFormat="1" x14ac:dyDescent="0.25">
      <c r="A989" s="102"/>
      <c r="B989" s="102"/>
      <c r="C989" s="102"/>
      <c r="D989" s="102"/>
      <c r="E989" s="102"/>
      <c r="F989" s="102"/>
      <c r="P989" s="324"/>
      <c r="Q989" s="324"/>
      <c r="X989" s="324"/>
      <c r="Y989" s="324"/>
      <c r="AL989" s="324"/>
      <c r="AM989" s="324"/>
      <c r="AN989" s="324"/>
      <c r="AO989" s="324"/>
      <c r="AP989" s="324"/>
      <c r="AQ989" s="324"/>
      <c r="AR989" s="324"/>
      <c r="AS989" s="324"/>
      <c r="AT989" s="324"/>
      <c r="AU989" s="324"/>
      <c r="AV989" s="324"/>
      <c r="AW989" s="324"/>
      <c r="BE989" s="325"/>
      <c r="BF989" s="325"/>
      <c r="BG989" s="325"/>
      <c r="BH989" s="325"/>
      <c r="BI989" s="325"/>
      <c r="BJ989" s="325"/>
      <c r="BK989" s="325"/>
      <c r="BL989" s="325"/>
      <c r="BM989" s="325"/>
      <c r="BN989" s="325"/>
      <c r="BO989" s="325"/>
      <c r="BP989" s="325"/>
    </row>
    <row r="990" spans="1:68" s="323" customFormat="1" x14ac:dyDescent="0.25">
      <c r="A990" s="102"/>
      <c r="B990" s="102"/>
      <c r="C990" s="102"/>
      <c r="D990" s="102"/>
      <c r="E990" s="102"/>
      <c r="F990" s="102"/>
      <c r="P990" s="324"/>
      <c r="Q990" s="324"/>
      <c r="X990" s="324"/>
      <c r="Y990" s="324"/>
      <c r="AL990" s="324"/>
      <c r="AM990" s="324"/>
      <c r="AN990" s="324"/>
      <c r="AO990" s="324"/>
      <c r="AP990" s="324"/>
      <c r="AQ990" s="324"/>
      <c r="AR990" s="324"/>
      <c r="AS990" s="324"/>
      <c r="AT990" s="324"/>
      <c r="AU990" s="324"/>
      <c r="AV990" s="324"/>
      <c r="AW990" s="324"/>
      <c r="BE990" s="325"/>
      <c r="BF990" s="325"/>
      <c r="BG990" s="325"/>
      <c r="BH990" s="325"/>
      <c r="BI990" s="325"/>
      <c r="BJ990" s="325"/>
      <c r="BK990" s="325"/>
      <c r="BL990" s="325"/>
      <c r="BM990" s="325"/>
      <c r="BN990" s="325"/>
      <c r="BO990" s="325"/>
      <c r="BP990" s="325"/>
    </row>
    <row r="991" spans="1:68" s="323" customFormat="1" x14ac:dyDescent="0.25">
      <c r="A991" s="102"/>
      <c r="B991" s="102"/>
      <c r="C991" s="102"/>
      <c r="D991" s="102"/>
      <c r="E991" s="102"/>
      <c r="F991" s="102"/>
      <c r="P991" s="324"/>
      <c r="Q991" s="324"/>
      <c r="X991" s="324"/>
      <c r="Y991" s="324"/>
      <c r="AL991" s="324"/>
      <c r="AM991" s="324"/>
      <c r="AN991" s="324"/>
      <c r="AO991" s="324"/>
      <c r="AP991" s="324"/>
      <c r="AQ991" s="324"/>
      <c r="AR991" s="324"/>
      <c r="AS991" s="324"/>
      <c r="AT991" s="324"/>
      <c r="AU991" s="324"/>
      <c r="AV991" s="324"/>
      <c r="AW991" s="324"/>
      <c r="BE991" s="325"/>
      <c r="BF991" s="325"/>
      <c r="BG991" s="325"/>
      <c r="BH991" s="325"/>
      <c r="BI991" s="325"/>
      <c r="BJ991" s="325"/>
      <c r="BK991" s="325"/>
      <c r="BL991" s="325"/>
      <c r="BM991" s="325"/>
      <c r="BN991" s="325"/>
      <c r="BO991" s="325"/>
      <c r="BP991" s="325"/>
    </row>
    <row r="992" spans="1:68" s="323" customFormat="1" x14ac:dyDescent="0.25">
      <c r="A992" s="102"/>
      <c r="B992" s="102"/>
      <c r="C992" s="102"/>
      <c r="D992" s="102"/>
      <c r="E992" s="102"/>
      <c r="F992" s="102"/>
      <c r="P992" s="324"/>
      <c r="Q992" s="324"/>
      <c r="X992" s="324"/>
      <c r="Y992" s="324"/>
      <c r="AL992" s="324"/>
      <c r="AM992" s="324"/>
      <c r="AN992" s="324"/>
      <c r="AO992" s="324"/>
      <c r="AP992" s="324"/>
      <c r="AQ992" s="324"/>
      <c r="AR992" s="324"/>
      <c r="AS992" s="324"/>
      <c r="AT992" s="324"/>
      <c r="AU992" s="324"/>
      <c r="AV992" s="324"/>
      <c r="AW992" s="324"/>
      <c r="BE992" s="325"/>
      <c r="BF992" s="325"/>
      <c r="BG992" s="325"/>
      <c r="BH992" s="325"/>
      <c r="BI992" s="325"/>
      <c r="BJ992" s="325"/>
      <c r="BK992" s="325"/>
      <c r="BL992" s="325"/>
      <c r="BM992" s="325"/>
      <c r="BN992" s="325"/>
      <c r="BO992" s="325"/>
      <c r="BP992" s="325"/>
    </row>
    <row r="993" spans="1:68" s="323" customFormat="1" x14ac:dyDescent="0.25">
      <c r="A993" s="102"/>
      <c r="B993" s="102"/>
      <c r="C993" s="102"/>
      <c r="D993" s="102"/>
      <c r="E993" s="102"/>
      <c r="F993" s="102"/>
      <c r="P993" s="324"/>
      <c r="Q993" s="324"/>
      <c r="X993" s="324"/>
      <c r="Y993" s="324"/>
      <c r="AL993" s="324"/>
      <c r="AM993" s="324"/>
      <c r="AN993" s="324"/>
      <c r="AO993" s="324"/>
      <c r="AP993" s="324"/>
      <c r="AQ993" s="324"/>
      <c r="AR993" s="324"/>
      <c r="AS993" s="324"/>
      <c r="AT993" s="324"/>
      <c r="AU993" s="324"/>
      <c r="AV993" s="324"/>
      <c r="AW993" s="324"/>
      <c r="BE993" s="325"/>
      <c r="BF993" s="325"/>
      <c r="BG993" s="325"/>
      <c r="BH993" s="325"/>
      <c r="BI993" s="325"/>
      <c r="BJ993" s="325"/>
      <c r="BK993" s="325"/>
      <c r="BL993" s="325"/>
      <c r="BM993" s="325"/>
      <c r="BN993" s="325"/>
      <c r="BO993" s="325"/>
      <c r="BP993" s="325"/>
    </row>
    <row r="994" spans="1:68" s="323" customFormat="1" x14ac:dyDescent="0.25">
      <c r="A994" s="102"/>
      <c r="B994" s="102"/>
      <c r="C994" s="102"/>
      <c r="D994" s="102"/>
      <c r="E994" s="102"/>
      <c r="F994" s="102"/>
      <c r="P994" s="324"/>
      <c r="Q994" s="324"/>
      <c r="X994" s="324"/>
      <c r="Y994" s="324"/>
      <c r="AL994" s="324"/>
      <c r="AM994" s="324"/>
      <c r="AN994" s="324"/>
      <c r="AO994" s="324"/>
      <c r="AP994" s="324"/>
      <c r="AQ994" s="324"/>
      <c r="AR994" s="324"/>
      <c r="AS994" s="324"/>
      <c r="AT994" s="324"/>
      <c r="AU994" s="324"/>
      <c r="AV994" s="324"/>
      <c r="AW994" s="324"/>
      <c r="BE994" s="325"/>
      <c r="BF994" s="325"/>
      <c r="BG994" s="325"/>
      <c r="BH994" s="325"/>
      <c r="BI994" s="325"/>
      <c r="BJ994" s="325"/>
      <c r="BK994" s="325"/>
      <c r="BL994" s="325"/>
      <c r="BM994" s="325"/>
      <c r="BN994" s="325"/>
      <c r="BO994" s="325"/>
      <c r="BP994" s="325"/>
    </row>
    <row r="995" spans="1:68" s="323" customFormat="1" x14ac:dyDescent="0.25">
      <c r="A995" s="102"/>
      <c r="B995" s="102"/>
      <c r="C995" s="102"/>
      <c r="D995" s="102"/>
      <c r="E995" s="102"/>
      <c r="F995" s="102"/>
      <c r="P995" s="324"/>
      <c r="Q995" s="324"/>
      <c r="X995" s="324"/>
      <c r="Y995" s="324"/>
      <c r="AL995" s="324"/>
      <c r="AM995" s="324"/>
      <c r="AN995" s="324"/>
      <c r="AO995" s="324"/>
      <c r="AP995" s="324"/>
      <c r="AQ995" s="324"/>
      <c r="AR995" s="324"/>
      <c r="AS995" s="324"/>
      <c r="AT995" s="324"/>
      <c r="AU995" s="324"/>
      <c r="AV995" s="324"/>
      <c r="AW995" s="324"/>
      <c r="BE995" s="325"/>
      <c r="BF995" s="325"/>
      <c r="BG995" s="325"/>
      <c r="BH995" s="325"/>
      <c r="BI995" s="325"/>
      <c r="BJ995" s="325"/>
      <c r="BK995" s="325"/>
      <c r="BL995" s="325"/>
      <c r="BM995" s="325"/>
      <c r="BN995" s="325"/>
      <c r="BO995" s="325"/>
      <c r="BP995" s="325"/>
    </row>
    <row r="996" spans="1:68" s="323" customFormat="1" x14ac:dyDescent="0.25">
      <c r="A996" s="102"/>
      <c r="B996" s="102"/>
      <c r="C996" s="102"/>
      <c r="D996" s="102"/>
      <c r="E996" s="102"/>
      <c r="F996" s="102"/>
      <c r="P996" s="324"/>
      <c r="Q996" s="324"/>
      <c r="X996" s="324"/>
      <c r="Y996" s="324"/>
      <c r="AL996" s="324"/>
      <c r="AM996" s="324"/>
      <c r="AN996" s="324"/>
      <c r="AO996" s="324"/>
      <c r="AP996" s="324"/>
      <c r="AQ996" s="324"/>
      <c r="AR996" s="324"/>
      <c r="AS996" s="324"/>
      <c r="AT996" s="324"/>
      <c r="AU996" s="324"/>
      <c r="AV996" s="324"/>
      <c r="AW996" s="324"/>
      <c r="BE996" s="325"/>
      <c r="BF996" s="325"/>
      <c r="BG996" s="325"/>
      <c r="BH996" s="325"/>
      <c r="BI996" s="325"/>
      <c r="BJ996" s="325"/>
      <c r="BK996" s="325"/>
      <c r="BL996" s="325"/>
      <c r="BM996" s="325"/>
      <c r="BN996" s="325"/>
      <c r="BO996" s="325"/>
      <c r="BP996" s="325"/>
    </row>
    <row r="997" spans="1:68" s="323" customFormat="1" x14ac:dyDescent="0.25">
      <c r="A997" s="102"/>
      <c r="B997" s="102"/>
      <c r="C997" s="102"/>
      <c r="D997" s="102"/>
      <c r="E997" s="102"/>
      <c r="F997" s="102"/>
      <c r="P997" s="324"/>
      <c r="Q997" s="324"/>
      <c r="X997" s="324"/>
      <c r="Y997" s="324"/>
      <c r="AL997" s="324"/>
      <c r="AM997" s="324"/>
      <c r="AN997" s="324"/>
      <c r="AO997" s="324"/>
      <c r="AP997" s="324"/>
      <c r="AQ997" s="324"/>
      <c r="AR997" s="324"/>
      <c r="AS997" s="324"/>
      <c r="AT997" s="324"/>
      <c r="AU997" s="324"/>
      <c r="AV997" s="324"/>
      <c r="AW997" s="324"/>
      <c r="BE997" s="325"/>
      <c r="BF997" s="325"/>
      <c r="BG997" s="325"/>
      <c r="BH997" s="325"/>
      <c r="BI997" s="325"/>
      <c r="BJ997" s="325"/>
      <c r="BK997" s="325"/>
      <c r="BL997" s="325"/>
      <c r="BM997" s="325"/>
      <c r="BN997" s="325"/>
      <c r="BO997" s="325"/>
      <c r="BP997" s="325"/>
    </row>
    <row r="998" spans="1:68" s="323" customFormat="1" x14ac:dyDescent="0.25">
      <c r="A998" s="102"/>
      <c r="B998" s="102"/>
      <c r="C998" s="102"/>
      <c r="D998" s="102"/>
      <c r="E998" s="102"/>
      <c r="F998" s="102"/>
      <c r="P998" s="324"/>
      <c r="Q998" s="324"/>
      <c r="X998" s="324"/>
      <c r="Y998" s="324"/>
      <c r="AL998" s="324"/>
      <c r="AM998" s="324"/>
      <c r="AN998" s="324"/>
      <c r="AO998" s="324"/>
      <c r="AP998" s="324"/>
      <c r="AQ998" s="324"/>
      <c r="AR998" s="324"/>
      <c r="AS998" s="324"/>
      <c r="AT998" s="324"/>
      <c r="AU998" s="324"/>
      <c r="AV998" s="324"/>
      <c r="AW998" s="324"/>
      <c r="BE998" s="325"/>
      <c r="BF998" s="325"/>
      <c r="BG998" s="325"/>
      <c r="BH998" s="325"/>
      <c r="BI998" s="325"/>
      <c r="BJ998" s="325"/>
      <c r="BK998" s="325"/>
      <c r="BL998" s="325"/>
      <c r="BM998" s="325"/>
      <c r="BN998" s="325"/>
      <c r="BO998" s="325"/>
      <c r="BP998" s="325"/>
    </row>
    <row r="999" spans="1:68" s="323" customFormat="1" x14ac:dyDescent="0.25">
      <c r="A999" s="102"/>
      <c r="B999" s="102"/>
      <c r="C999" s="102"/>
      <c r="D999" s="102"/>
      <c r="E999" s="102"/>
      <c r="F999" s="102"/>
      <c r="P999" s="324"/>
      <c r="Q999" s="324"/>
      <c r="X999" s="324"/>
      <c r="Y999" s="324"/>
      <c r="AL999" s="324"/>
      <c r="AM999" s="324"/>
      <c r="AN999" s="324"/>
      <c r="AO999" s="324"/>
      <c r="AP999" s="324"/>
      <c r="AQ999" s="324"/>
      <c r="AR999" s="324"/>
      <c r="AS999" s="324"/>
      <c r="AT999" s="324"/>
      <c r="AU999" s="324"/>
      <c r="AV999" s="324"/>
      <c r="AW999" s="324"/>
      <c r="BE999" s="325"/>
      <c r="BF999" s="325"/>
      <c r="BG999" s="325"/>
      <c r="BH999" s="325"/>
      <c r="BI999" s="325"/>
      <c r="BJ999" s="325"/>
      <c r="BK999" s="325"/>
      <c r="BL999" s="325"/>
      <c r="BM999" s="325"/>
      <c r="BN999" s="325"/>
      <c r="BO999" s="325"/>
      <c r="BP999" s="325"/>
    </row>
    <row r="1000" spans="1:68" s="323" customFormat="1" x14ac:dyDescent="0.25">
      <c r="A1000" s="102"/>
      <c r="B1000" s="102"/>
      <c r="C1000" s="102"/>
      <c r="D1000" s="102"/>
      <c r="E1000" s="102"/>
      <c r="F1000" s="102"/>
      <c r="P1000" s="324"/>
      <c r="Q1000" s="324"/>
      <c r="X1000" s="324"/>
      <c r="Y1000" s="324"/>
      <c r="AL1000" s="324"/>
      <c r="AM1000" s="324"/>
      <c r="AN1000" s="324"/>
      <c r="AO1000" s="324"/>
      <c r="AP1000" s="324"/>
      <c r="AQ1000" s="324"/>
      <c r="AR1000" s="324"/>
      <c r="AS1000" s="324"/>
      <c r="AT1000" s="324"/>
      <c r="AU1000" s="324"/>
      <c r="AV1000" s="324"/>
      <c r="AW1000" s="324"/>
      <c r="BE1000" s="325"/>
      <c r="BF1000" s="325"/>
      <c r="BG1000" s="325"/>
      <c r="BH1000" s="325"/>
      <c r="BI1000" s="325"/>
      <c r="BJ1000" s="325"/>
      <c r="BK1000" s="325"/>
      <c r="BL1000" s="325"/>
      <c r="BM1000" s="325"/>
      <c r="BN1000" s="325"/>
      <c r="BO1000" s="325"/>
      <c r="BP1000" s="325"/>
    </row>
    <row r="1001" spans="1:68" s="323" customFormat="1" x14ac:dyDescent="0.25">
      <c r="A1001" s="102"/>
      <c r="B1001" s="102"/>
      <c r="C1001" s="102"/>
      <c r="D1001" s="102"/>
      <c r="E1001" s="102"/>
      <c r="F1001" s="102"/>
      <c r="P1001" s="324"/>
      <c r="Q1001" s="324"/>
      <c r="X1001" s="324"/>
      <c r="Y1001" s="324"/>
      <c r="AL1001" s="324"/>
      <c r="AM1001" s="324"/>
      <c r="AN1001" s="324"/>
      <c r="AO1001" s="324"/>
      <c r="AP1001" s="324"/>
      <c r="AQ1001" s="324"/>
      <c r="AR1001" s="324"/>
      <c r="AS1001" s="324"/>
      <c r="AT1001" s="324"/>
      <c r="AU1001" s="324"/>
      <c r="AV1001" s="324"/>
      <c r="AW1001" s="324"/>
      <c r="BE1001" s="325"/>
      <c r="BF1001" s="325"/>
      <c r="BG1001" s="325"/>
      <c r="BH1001" s="325"/>
      <c r="BI1001" s="325"/>
      <c r="BJ1001" s="325"/>
      <c r="BK1001" s="325"/>
      <c r="BL1001" s="325"/>
      <c r="BM1001" s="325"/>
      <c r="BN1001" s="325"/>
      <c r="BO1001" s="325"/>
      <c r="BP1001" s="325"/>
    </row>
    <row r="1002" spans="1:68" s="323" customFormat="1" x14ac:dyDescent="0.25">
      <c r="A1002" s="102"/>
      <c r="B1002" s="102"/>
      <c r="C1002" s="102"/>
      <c r="D1002" s="102"/>
      <c r="E1002" s="102"/>
      <c r="F1002" s="102"/>
      <c r="P1002" s="324"/>
      <c r="Q1002" s="324"/>
      <c r="X1002" s="324"/>
      <c r="Y1002" s="324"/>
      <c r="AL1002" s="324"/>
      <c r="AM1002" s="324"/>
      <c r="AN1002" s="324"/>
      <c r="AO1002" s="324"/>
      <c r="AP1002" s="324"/>
      <c r="AQ1002" s="324"/>
      <c r="AR1002" s="324"/>
      <c r="AS1002" s="324"/>
      <c r="AT1002" s="324"/>
      <c r="AU1002" s="324"/>
      <c r="AV1002" s="324"/>
      <c r="AW1002" s="324"/>
      <c r="BE1002" s="325"/>
      <c r="BF1002" s="325"/>
      <c r="BG1002" s="325"/>
      <c r="BH1002" s="325"/>
      <c r="BI1002" s="325"/>
      <c r="BJ1002" s="325"/>
      <c r="BK1002" s="325"/>
      <c r="BL1002" s="325"/>
      <c r="BM1002" s="325"/>
      <c r="BN1002" s="325"/>
      <c r="BO1002" s="325"/>
      <c r="BP1002" s="325"/>
    </row>
    <row r="1003" spans="1:68" s="323" customFormat="1" x14ac:dyDescent="0.25">
      <c r="A1003" s="102"/>
      <c r="B1003" s="102"/>
      <c r="C1003" s="102"/>
      <c r="D1003" s="102"/>
      <c r="E1003" s="102"/>
      <c r="F1003" s="102"/>
      <c r="P1003" s="324"/>
      <c r="Q1003" s="324"/>
      <c r="X1003" s="324"/>
      <c r="Y1003" s="324"/>
      <c r="AL1003" s="324"/>
      <c r="AM1003" s="324"/>
      <c r="AN1003" s="324"/>
      <c r="AO1003" s="324"/>
      <c r="AP1003" s="324"/>
      <c r="AQ1003" s="324"/>
      <c r="AR1003" s="324"/>
      <c r="AS1003" s="324"/>
      <c r="AT1003" s="324"/>
      <c r="AU1003" s="324"/>
      <c r="AV1003" s="324"/>
      <c r="AW1003" s="324"/>
      <c r="BE1003" s="325"/>
      <c r="BF1003" s="325"/>
      <c r="BG1003" s="325"/>
      <c r="BH1003" s="325"/>
      <c r="BI1003" s="325"/>
      <c r="BJ1003" s="325"/>
      <c r="BK1003" s="325"/>
      <c r="BL1003" s="325"/>
      <c r="BM1003" s="325"/>
      <c r="BN1003" s="325"/>
      <c r="BO1003" s="325"/>
      <c r="BP1003" s="325"/>
    </row>
    <row r="1004" spans="1:68" s="323" customFormat="1" x14ac:dyDescent="0.25">
      <c r="A1004" s="102"/>
      <c r="B1004" s="102"/>
      <c r="C1004" s="102"/>
      <c r="D1004" s="102"/>
      <c r="E1004" s="102"/>
      <c r="F1004" s="102"/>
      <c r="P1004" s="324"/>
      <c r="Q1004" s="324"/>
      <c r="X1004" s="324"/>
      <c r="Y1004" s="324"/>
      <c r="AL1004" s="324"/>
      <c r="AM1004" s="324"/>
      <c r="AN1004" s="324"/>
      <c r="AO1004" s="324"/>
      <c r="AP1004" s="324"/>
      <c r="AQ1004" s="324"/>
      <c r="AR1004" s="324"/>
      <c r="AS1004" s="324"/>
      <c r="AT1004" s="324"/>
      <c r="AU1004" s="324"/>
      <c r="AV1004" s="324"/>
      <c r="AW1004" s="324"/>
      <c r="BE1004" s="325"/>
      <c r="BF1004" s="325"/>
      <c r="BG1004" s="325"/>
      <c r="BH1004" s="325"/>
      <c r="BI1004" s="325"/>
      <c r="BJ1004" s="325"/>
      <c r="BK1004" s="325"/>
      <c r="BL1004" s="325"/>
      <c r="BM1004" s="325"/>
      <c r="BN1004" s="325"/>
      <c r="BO1004" s="325"/>
      <c r="BP1004" s="325"/>
    </row>
    <row r="1005" spans="1:68" s="323" customFormat="1" x14ac:dyDescent="0.25">
      <c r="A1005" s="102"/>
      <c r="B1005" s="102"/>
      <c r="C1005" s="102"/>
      <c r="D1005" s="102"/>
      <c r="E1005" s="102"/>
      <c r="F1005" s="102"/>
      <c r="P1005" s="324"/>
      <c r="Q1005" s="324"/>
      <c r="X1005" s="324"/>
      <c r="Y1005" s="324"/>
      <c r="AL1005" s="324"/>
      <c r="AM1005" s="324"/>
      <c r="AN1005" s="324"/>
      <c r="AO1005" s="324"/>
      <c r="AP1005" s="324"/>
      <c r="AQ1005" s="324"/>
      <c r="AR1005" s="324"/>
      <c r="AS1005" s="324"/>
      <c r="AT1005" s="324"/>
      <c r="AU1005" s="324"/>
      <c r="AV1005" s="324"/>
      <c r="AW1005" s="324"/>
      <c r="BE1005" s="325"/>
      <c r="BF1005" s="325"/>
      <c r="BG1005" s="325"/>
      <c r="BH1005" s="325"/>
      <c r="BI1005" s="325"/>
      <c r="BJ1005" s="325"/>
      <c r="BK1005" s="325"/>
      <c r="BL1005" s="325"/>
      <c r="BM1005" s="325"/>
      <c r="BN1005" s="325"/>
      <c r="BO1005" s="325"/>
      <c r="BP1005" s="325"/>
    </row>
    <row r="1006" spans="1:68" s="323" customFormat="1" x14ac:dyDescent="0.25">
      <c r="A1006" s="102"/>
      <c r="B1006" s="102"/>
      <c r="C1006" s="102"/>
      <c r="D1006" s="102"/>
      <c r="E1006" s="102"/>
      <c r="F1006" s="102"/>
      <c r="P1006" s="324"/>
      <c r="Q1006" s="324"/>
      <c r="X1006" s="324"/>
      <c r="Y1006" s="324"/>
      <c r="AL1006" s="324"/>
      <c r="AM1006" s="324"/>
      <c r="AN1006" s="324"/>
      <c r="AO1006" s="324"/>
      <c r="AP1006" s="324"/>
      <c r="AQ1006" s="324"/>
      <c r="AR1006" s="324"/>
      <c r="AS1006" s="324"/>
      <c r="AT1006" s="324"/>
      <c r="AU1006" s="324"/>
      <c r="AV1006" s="324"/>
      <c r="AW1006" s="324"/>
      <c r="BE1006" s="325"/>
      <c r="BF1006" s="325"/>
      <c r="BG1006" s="325"/>
      <c r="BH1006" s="325"/>
      <c r="BI1006" s="325"/>
      <c r="BJ1006" s="325"/>
      <c r="BK1006" s="325"/>
      <c r="BL1006" s="325"/>
      <c r="BM1006" s="325"/>
      <c r="BN1006" s="325"/>
      <c r="BO1006" s="325"/>
      <c r="BP1006" s="325"/>
    </row>
    <row r="1007" spans="1:68" s="323" customFormat="1" x14ac:dyDescent="0.25">
      <c r="A1007" s="102"/>
      <c r="B1007" s="102"/>
      <c r="C1007" s="102"/>
      <c r="D1007" s="102"/>
      <c r="E1007" s="102"/>
      <c r="F1007" s="102"/>
      <c r="P1007" s="324"/>
      <c r="Q1007" s="324"/>
      <c r="X1007" s="324"/>
      <c r="Y1007" s="324"/>
      <c r="AL1007" s="324"/>
      <c r="AM1007" s="324"/>
      <c r="AN1007" s="324"/>
      <c r="AO1007" s="324"/>
      <c r="AP1007" s="324"/>
      <c r="AQ1007" s="324"/>
      <c r="AR1007" s="324"/>
      <c r="AS1007" s="324"/>
      <c r="AT1007" s="324"/>
      <c r="AU1007" s="324"/>
      <c r="AV1007" s="324"/>
      <c r="AW1007" s="324"/>
      <c r="BE1007" s="325"/>
      <c r="BF1007" s="325"/>
      <c r="BG1007" s="325"/>
      <c r="BH1007" s="325"/>
      <c r="BI1007" s="325"/>
      <c r="BJ1007" s="325"/>
      <c r="BK1007" s="325"/>
      <c r="BL1007" s="325"/>
      <c r="BM1007" s="325"/>
      <c r="BN1007" s="325"/>
      <c r="BO1007" s="325"/>
      <c r="BP1007" s="325"/>
    </row>
    <row r="1008" spans="1:68" s="323" customFormat="1" x14ac:dyDescent="0.25">
      <c r="A1008" s="102"/>
      <c r="B1008" s="102"/>
      <c r="C1008" s="102"/>
      <c r="D1008" s="102"/>
      <c r="E1008" s="102"/>
      <c r="F1008" s="102"/>
      <c r="P1008" s="324"/>
      <c r="Q1008" s="324"/>
      <c r="X1008" s="324"/>
      <c r="Y1008" s="324"/>
      <c r="AL1008" s="324"/>
      <c r="AM1008" s="324"/>
      <c r="AN1008" s="324"/>
      <c r="AO1008" s="324"/>
      <c r="AP1008" s="324"/>
      <c r="AQ1008" s="324"/>
      <c r="AR1008" s="324"/>
      <c r="AS1008" s="324"/>
      <c r="AT1008" s="324"/>
      <c r="AU1008" s="324"/>
      <c r="AV1008" s="324"/>
      <c r="AW1008" s="324"/>
      <c r="BE1008" s="325"/>
      <c r="BF1008" s="325"/>
      <c r="BG1008" s="325"/>
      <c r="BH1008" s="325"/>
      <c r="BI1008" s="325"/>
      <c r="BJ1008" s="325"/>
      <c r="BK1008" s="325"/>
      <c r="BL1008" s="325"/>
      <c r="BM1008" s="325"/>
      <c r="BN1008" s="325"/>
      <c r="BO1008" s="325"/>
      <c r="BP1008" s="325"/>
    </row>
    <row r="1009" spans="1:68" s="323" customFormat="1" x14ac:dyDescent="0.25">
      <c r="A1009" s="102"/>
      <c r="B1009" s="102"/>
      <c r="C1009" s="102"/>
      <c r="D1009" s="102"/>
      <c r="E1009" s="102"/>
      <c r="F1009" s="102"/>
      <c r="P1009" s="324"/>
      <c r="Q1009" s="324"/>
      <c r="X1009" s="324"/>
      <c r="Y1009" s="324"/>
      <c r="AL1009" s="324"/>
      <c r="AM1009" s="324"/>
      <c r="AN1009" s="324"/>
      <c r="AO1009" s="324"/>
      <c r="AP1009" s="324"/>
      <c r="AQ1009" s="324"/>
      <c r="AR1009" s="324"/>
      <c r="AS1009" s="324"/>
      <c r="AT1009" s="324"/>
      <c r="AU1009" s="324"/>
      <c r="AV1009" s="324"/>
      <c r="AW1009" s="324"/>
      <c r="BE1009" s="325"/>
      <c r="BF1009" s="325"/>
      <c r="BG1009" s="325"/>
      <c r="BH1009" s="325"/>
      <c r="BI1009" s="325"/>
      <c r="BJ1009" s="325"/>
      <c r="BK1009" s="325"/>
      <c r="BL1009" s="325"/>
      <c r="BM1009" s="325"/>
      <c r="BN1009" s="325"/>
      <c r="BO1009" s="325"/>
      <c r="BP1009" s="325"/>
    </row>
    <row r="1010" spans="1:68" s="323" customFormat="1" x14ac:dyDescent="0.25">
      <c r="A1010" s="102"/>
      <c r="B1010" s="102"/>
      <c r="C1010" s="102"/>
      <c r="D1010" s="102"/>
      <c r="E1010" s="102"/>
      <c r="F1010" s="102"/>
      <c r="P1010" s="324"/>
      <c r="Q1010" s="324"/>
      <c r="X1010" s="324"/>
      <c r="Y1010" s="324"/>
      <c r="AL1010" s="324"/>
      <c r="AM1010" s="324"/>
      <c r="AN1010" s="324"/>
      <c r="AO1010" s="324"/>
      <c r="AP1010" s="324"/>
      <c r="AQ1010" s="324"/>
      <c r="AR1010" s="324"/>
      <c r="AS1010" s="324"/>
      <c r="AT1010" s="324"/>
      <c r="AU1010" s="324"/>
      <c r="AV1010" s="324"/>
      <c r="AW1010" s="324"/>
      <c r="BE1010" s="325"/>
      <c r="BF1010" s="325"/>
      <c r="BG1010" s="325"/>
      <c r="BH1010" s="325"/>
      <c r="BI1010" s="325"/>
      <c r="BJ1010" s="325"/>
      <c r="BK1010" s="325"/>
      <c r="BL1010" s="325"/>
      <c r="BM1010" s="325"/>
      <c r="BN1010" s="325"/>
      <c r="BO1010" s="325"/>
      <c r="BP1010" s="325"/>
    </row>
    <row r="1011" spans="1:68" s="323" customFormat="1" x14ac:dyDescent="0.25">
      <c r="A1011" s="102"/>
      <c r="B1011" s="102"/>
      <c r="C1011" s="102"/>
      <c r="D1011" s="102"/>
      <c r="E1011" s="102"/>
      <c r="F1011" s="102"/>
      <c r="P1011" s="324"/>
      <c r="Q1011" s="324"/>
      <c r="X1011" s="324"/>
      <c r="Y1011" s="324"/>
      <c r="AL1011" s="324"/>
      <c r="AM1011" s="324"/>
      <c r="AN1011" s="324"/>
      <c r="AO1011" s="324"/>
      <c r="AP1011" s="324"/>
      <c r="AQ1011" s="324"/>
      <c r="AR1011" s="324"/>
      <c r="AS1011" s="324"/>
      <c r="AT1011" s="324"/>
      <c r="AU1011" s="324"/>
      <c r="AV1011" s="324"/>
      <c r="AW1011" s="324"/>
      <c r="BE1011" s="325"/>
      <c r="BF1011" s="325"/>
      <c r="BG1011" s="325"/>
      <c r="BH1011" s="325"/>
      <c r="BI1011" s="325"/>
      <c r="BJ1011" s="325"/>
      <c r="BK1011" s="325"/>
      <c r="BL1011" s="325"/>
      <c r="BM1011" s="325"/>
      <c r="BN1011" s="325"/>
      <c r="BO1011" s="325"/>
      <c r="BP1011" s="325"/>
    </row>
    <row r="1012" spans="1:68" s="323" customFormat="1" x14ac:dyDescent="0.25">
      <c r="A1012" s="102"/>
      <c r="B1012" s="102"/>
      <c r="C1012" s="102"/>
      <c r="D1012" s="102"/>
      <c r="E1012" s="102"/>
      <c r="F1012" s="102"/>
      <c r="P1012" s="324"/>
      <c r="Q1012" s="324"/>
      <c r="X1012" s="324"/>
      <c r="Y1012" s="324"/>
      <c r="AL1012" s="324"/>
      <c r="AM1012" s="324"/>
      <c r="AN1012" s="324"/>
      <c r="AO1012" s="324"/>
      <c r="AP1012" s="324"/>
      <c r="AQ1012" s="324"/>
      <c r="AR1012" s="324"/>
      <c r="AS1012" s="324"/>
      <c r="AT1012" s="324"/>
      <c r="AU1012" s="324"/>
      <c r="AV1012" s="324"/>
      <c r="AW1012" s="324"/>
      <c r="BE1012" s="325"/>
      <c r="BF1012" s="325"/>
      <c r="BG1012" s="325"/>
      <c r="BH1012" s="325"/>
      <c r="BI1012" s="325"/>
      <c r="BJ1012" s="325"/>
      <c r="BK1012" s="325"/>
      <c r="BL1012" s="325"/>
      <c r="BM1012" s="325"/>
      <c r="BN1012" s="325"/>
      <c r="BO1012" s="325"/>
      <c r="BP1012" s="325"/>
    </row>
    <row r="1013" spans="1:68" s="323" customFormat="1" x14ac:dyDescent="0.25">
      <c r="A1013" s="102"/>
      <c r="B1013" s="102"/>
      <c r="C1013" s="102"/>
      <c r="D1013" s="102"/>
      <c r="E1013" s="102"/>
      <c r="F1013" s="102"/>
      <c r="P1013" s="324"/>
      <c r="Q1013" s="324"/>
      <c r="X1013" s="324"/>
      <c r="Y1013" s="324"/>
      <c r="AL1013" s="324"/>
      <c r="AM1013" s="324"/>
      <c r="AN1013" s="324"/>
      <c r="AO1013" s="324"/>
      <c r="AP1013" s="324"/>
      <c r="AQ1013" s="324"/>
      <c r="AR1013" s="324"/>
      <c r="AS1013" s="324"/>
      <c r="AT1013" s="324"/>
      <c r="AU1013" s="324"/>
      <c r="AV1013" s="324"/>
      <c r="AW1013" s="324"/>
      <c r="BE1013" s="325"/>
      <c r="BF1013" s="325"/>
      <c r="BG1013" s="325"/>
      <c r="BH1013" s="325"/>
      <c r="BI1013" s="325"/>
      <c r="BJ1013" s="325"/>
      <c r="BK1013" s="325"/>
      <c r="BL1013" s="325"/>
      <c r="BM1013" s="325"/>
      <c r="BN1013" s="325"/>
      <c r="BO1013" s="325"/>
      <c r="BP1013" s="325"/>
    </row>
    <row r="1014" spans="1:68" s="323" customFormat="1" x14ac:dyDescent="0.25">
      <c r="A1014" s="102"/>
      <c r="B1014" s="102"/>
      <c r="C1014" s="102"/>
      <c r="D1014" s="102"/>
      <c r="E1014" s="102"/>
      <c r="F1014" s="102"/>
      <c r="P1014" s="324"/>
      <c r="Q1014" s="324"/>
      <c r="X1014" s="324"/>
      <c r="Y1014" s="324"/>
      <c r="AL1014" s="324"/>
      <c r="AM1014" s="324"/>
      <c r="AN1014" s="324"/>
      <c r="AO1014" s="324"/>
      <c r="AP1014" s="324"/>
      <c r="AQ1014" s="324"/>
      <c r="AR1014" s="324"/>
      <c r="AS1014" s="324"/>
      <c r="AT1014" s="324"/>
      <c r="AU1014" s="324"/>
      <c r="AV1014" s="324"/>
      <c r="AW1014" s="324"/>
      <c r="BE1014" s="325"/>
      <c r="BF1014" s="325"/>
      <c r="BG1014" s="325"/>
      <c r="BH1014" s="325"/>
      <c r="BI1014" s="325"/>
      <c r="BJ1014" s="325"/>
      <c r="BK1014" s="325"/>
      <c r="BL1014" s="325"/>
      <c r="BM1014" s="325"/>
      <c r="BN1014" s="325"/>
      <c r="BO1014" s="325"/>
      <c r="BP1014" s="325"/>
    </row>
    <row r="1015" spans="1:68" s="323" customFormat="1" x14ac:dyDescent="0.25">
      <c r="A1015" s="102"/>
      <c r="B1015" s="102"/>
      <c r="C1015" s="102"/>
      <c r="D1015" s="102"/>
      <c r="E1015" s="102"/>
      <c r="F1015" s="102"/>
      <c r="P1015" s="324"/>
      <c r="Q1015" s="324"/>
      <c r="X1015" s="324"/>
      <c r="Y1015" s="324"/>
      <c r="AL1015" s="324"/>
      <c r="AM1015" s="324"/>
      <c r="AN1015" s="324"/>
      <c r="AO1015" s="324"/>
      <c r="AP1015" s="324"/>
      <c r="AQ1015" s="324"/>
      <c r="AR1015" s="324"/>
      <c r="AS1015" s="324"/>
      <c r="AT1015" s="324"/>
      <c r="AU1015" s="324"/>
      <c r="AV1015" s="324"/>
      <c r="AW1015" s="324"/>
      <c r="BE1015" s="325"/>
      <c r="BF1015" s="325"/>
      <c r="BG1015" s="325"/>
      <c r="BH1015" s="325"/>
      <c r="BI1015" s="325"/>
      <c r="BJ1015" s="325"/>
      <c r="BK1015" s="325"/>
      <c r="BL1015" s="325"/>
      <c r="BM1015" s="325"/>
      <c r="BN1015" s="325"/>
      <c r="BO1015" s="325"/>
      <c r="BP1015" s="325"/>
    </row>
    <row r="1016" spans="1:68" s="323" customFormat="1" x14ac:dyDescent="0.25">
      <c r="A1016" s="102"/>
      <c r="B1016" s="102"/>
      <c r="C1016" s="102"/>
      <c r="D1016" s="102"/>
      <c r="E1016" s="102"/>
      <c r="F1016" s="102"/>
      <c r="P1016" s="324"/>
      <c r="Q1016" s="324"/>
      <c r="X1016" s="324"/>
      <c r="Y1016" s="324"/>
      <c r="AL1016" s="324"/>
      <c r="AM1016" s="324"/>
      <c r="AN1016" s="324"/>
      <c r="AO1016" s="324"/>
      <c r="AP1016" s="324"/>
      <c r="AQ1016" s="324"/>
      <c r="AR1016" s="324"/>
      <c r="AS1016" s="324"/>
      <c r="AT1016" s="324"/>
      <c r="AU1016" s="324"/>
      <c r="AV1016" s="324"/>
      <c r="AW1016" s="324"/>
      <c r="BE1016" s="325"/>
      <c r="BF1016" s="325"/>
      <c r="BG1016" s="325"/>
      <c r="BH1016" s="325"/>
      <c r="BI1016" s="325"/>
      <c r="BJ1016" s="325"/>
      <c r="BK1016" s="325"/>
      <c r="BL1016" s="325"/>
      <c r="BM1016" s="325"/>
      <c r="BN1016" s="325"/>
      <c r="BO1016" s="325"/>
      <c r="BP1016" s="325"/>
    </row>
    <row r="1017" spans="1:68" s="323" customFormat="1" x14ac:dyDescent="0.25">
      <c r="A1017" s="102"/>
      <c r="B1017" s="102"/>
      <c r="C1017" s="102"/>
      <c r="D1017" s="102"/>
      <c r="E1017" s="102"/>
      <c r="F1017" s="102"/>
      <c r="P1017" s="324"/>
      <c r="Q1017" s="324"/>
      <c r="X1017" s="324"/>
      <c r="Y1017" s="324"/>
      <c r="AL1017" s="324"/>
      <c r="AM1017" s="324"/>
      <c r="AN1017" s="324"/>
      <c r="AO1017" s="324"/>
      <c r="AP1017" s="324"/>
      <c r="AQ1017" s="324"/>
      <c r="AR1017" s="324"/>
      <c r="AS1017" s="324"/>
      <c r="AT1017" s="324"/>
      <c r="AU1017" s="324"/>
      <c r="AV1017" s="324"/>
      <c r="AW1017" s="324"/>
      <c r="BE1017" s="325"/>
      <c r="BF1017" s="325"/>
      <c r="BG1017" s="325"/>
      <c r="BH1017" s="325"/>
      <c r="BI1017" s="325"/>
      <c r="BJ1017" s="325"/>
      <c r="BK1017" s="325"/>
      <c r="BL1017" s="325"/>
      <c r="BM1017" s="325"/>
      <c r="BN1017" s="325"/>
      <c r="BO1017" s="325"/>
      <c r="BP1017" s="325"/>
    </row>
    <row r="1018" spans="1:68" s="323" customFormat="1" x14ac:dyDescent="0.25">
      <c r="A1018" s="102"/>
      <c r="B1018" s="102"/>
      <c r="C1018" s="102"/>
      <c r="D1018" s="102"/>
      <c r="E1018" s="102"/>
      <c r="F1018" s="102"/>
      <c r="P1018" s="324"/>
      <c r="Q1018" s="324"/>
      <c r="X1018" s="324"/>
      <c r="Y1018" s="324"/>
      <c r="AL1018" s="324"/>
      <c r="AM1018" s="324"/>
      <c r="AN1018" s="324"/>
      <c r="AO1018" s="324"/>
      <c r="AP1018" s="324"/>
      <c r="AQ1018" s="324"/>
      <c r="AR1018" s="324"/>
      <c r="AS1018" s="324"/>
      <c r="AT1018" s="324"/>
      <c r="AU1018" s="324"/>
      <c r="AV1018" s="324"/>
      <c r="AW1018" s="324"/>
      <c r="BE1018" s="325"/>
      <c r="BF1018" s="325"/>
      <c r="BG1018" s="325"/>
      <c r="BH1018" s="325"/>
      <c r="BI1018" s="325"/>
      <c r="BJ1018" s="325"/>
      <c r="BK1018" s="325"/>
      <c r="BL1018" s="325"/>
      <c r="BM1018" s="325"/>
      <c r="BN1018" s="325"/>
      <c r="BO1018" s="325"/>
      <c r="BP1018" s="325"/>
    </row>
    <row r="1019" spans="1:68" s="323" customFormat="1" x14ac:dyDescent="0.25">
      <c r="A1019" s="102"/>
      <c r="B1019" s="102"/>
      <c r="C1019" s="102"/>
      <c r="D1019" s="102"/>
      <c r="E1019" s="102"/>
      <c r="F1019" s="102"/>
      <c r="P1019" s="324"/>
      <c r="Q1019" s="324"/>
      <c r="X1019" s="324"/>
      <c r="Y1019" s="324"/>
      <c r="AL1019" s="324"/>
      <c r="AM1019" s="324"/>
      <c r="AN1019" s="324"/>
      <c r="AO1019" s="324"/>
      <c r="AP1019" s="324"/>
      <c r="AQ1019" s="324"/>
      <c r="AR1019" s="324"/>
      <c r="AS1019" s="324"/>
      <c r="AT1019" s="324"/>
      <c r="AU1019" s="324"/>
      <c r="AV1019" s="324"/>
      <c r="AW1019" s="324"/>
      <c r="BE1019" s="325"/>
      <c r="BF1019" s="325"/>
      <c r="BG1019" s="325"/>
      <c r="BH1019" s="325"/>
      <c r="BI1019" s="325"/>
      <c r="BJ1019" s="325"/>
      <c r="BK1019" s="325"/>
      <c r="BL1019" s="325"/>
      <c r="BM1019" s="325"/>
      <c r="BN1019" s="325"/>
      <c r="BO1019" s="325"/>
      <c r="BP1019" s="325"/>
    </row>
    <row r="1020" spans="1:68" s="323" customFormat="1" x14ac:dyDescent="0.25">
      <c r="A1020" s="102"/>
      <c r="B1020" s="102"/>
      <c r="C1020" s="102"/>
      <c r="D1020" s="102"/>
      <c r="E1020" s="102"/>
      <c r="F1020" s="102"/>
      <c r="P1020" s="324"/>
      <c r="Q1020" s="324"/>
      <c r="X1020" s="324"/>
      <c r="Y1020" s="324"/>
      <c r="AL1020" s="324"/>
      <c r="AM1020" s="324"/>
      <c r="AN1020" s="324"/>
      <c r="AO1020" s="324"/>
      <c r="AP1020" s="324"/>
      <c r="AQ1020" s="324"/>
      <c r="AR1020" s="324"/>
      <c r="AS1020" s="324"/>
      <c r="AT1020" s="324"/>
      <c r="AU1020" s="324"/>
      <c r="AV1020" s="324"/>
      <c r="AW1020" s="324"/>
      <c r="BE1020" s="325"/>
      <c r="BF1020" s="325"/>
      <c r="BG1020" s="325"/>
      <c r="BH1020" s="325"/>
      <c r="BI1020" s="325"/>
      <c r="BJ1020" s="325"/>
      <c r="BK1020" s="325"/>
      <c r="BL1020" s="325"/>
      <c r="BM1020" s="325"/>
      <c r="BN1020" s="325"/>
      <c r="BO1020" s="325"/>
      <c r="BP1020" s="325"/>
    </row>
    <row r="1021" spans="1:68" s="323" customFormat="1" x14ac:dyDescent="0.25">
      <c r="A1021" s="102"/>
      <c r="B1021" s="102"/>
      <c r="C1021" s="102"/>
      <c r="D1021" s="102"/>
      <c r="E1021" s="102"/>
      <c r="F1021" s="102"/>
      <c r="P1021" s="324"/>
      <c r="Q1021" s="324"/>
      <c r="X1021" s="324"/>
      <c r="Y1021" s="324"/>
      <c r="AL1021" s="324"/>
      <c r="AM1021" s="324"/>
      <c r="AN1021" s="324"/>
      <c r="AO1021" s="324"/>
      <c r="AP1021" s="324"/>
      <c r="AQ1021" s="324"/>
      <c r="AR1021" s="324"/>
      <c r="AS1021" s="324"/>
      <c r="AT1021" s="324"/>
      <c r="AU1021" s="324"/>
      <c r="AV1021" s="324"/>
      <c r="AW1021" s="324"/>
      <c r="BE1021" s="325"/>
      <c r="BF1021" s="325"/>
      <c r="BG1021" s="325"/>
      <c r="BH1021" s="325"/>
      <c r="BI1021" s="325"/>
      <c r="BJ1021" s="325"/>
      <c r="BK1021" s="325"/>
      <c r="BL1021" s="325"/>
      <c r="BM1021" s="325"/>
      <c r="BN1021" s="325"/>
      <c r="BO1021" s="325"/>
      <c r="BP1021" s="325"/>
    </row>
    <row r="1022" spans="1:68" s="323" customFormat="1" x14ac:dyDescent="0.25">
      <c r="A1022" s="102"/>
      <c r="B1022" s="102"/>
      <c r="C1022" s="102"/>
      <c r="D1022" s="102"/>
      <c r="E1022" s="102"/>
      <c r="F1022" s="102"/>
      <c r="P1022" s="324"/>
      <c r="Q1022" s="324"/>
      <c r="X1022" s="324"/>
      <c r="Y1022" s="324"/>
      <c r="AL1022" s="324"/>
      <c r="AM1022" s="324"/>
      <c r="AN1022" s="324"/>
      <c r="AO1022" s="324"/>
      <c r="AP1022" s="324"/>
      <c r="AQ1022" s="324"/>
      <c r="AR1022" s="324"/>
      <c r="AS1022" s="324"/>
      <c r="AT1022" s="324"/>
      <c r="AU1022" s="324"/>
      <c r="AV1022" s="324"/>
      <c r="AW1022" s="324"/>
      <c r="BE1022" s="325"/>
      <c r="BF1022" s="325"/>
      <c r="BG1022" s="325"/>
      <c r="BH1022" s="325"/>
      <c r="BI1022" s="325"/>
      <c r="BJ1022" s="325"/>
      <c r="BK1022" s="325"/>
      <c r="BL1022" s="325"/>
      <c r="BM1022" s="325"/>
      <c r="BN1022" s="325"/>
      <c r="BO1022" s="325"/>
      <c r="BP1022" s="325"/>
    </row>
    <row r="1023" spans="1:68" s="323" customFormat="1" x14ac:dyDescent="0.25">
      <c r="A1023" s="102"/>
      <c r="B1023" s="102"/>
      <c r="C1023" s="102"/>
      <c r="D1023" s="102"/>
      <c r="E1023" s="102"/>
      <c r="F1023" s="102"/>
      <c r="P1023" s="324"/>
      <c r="Q1023" s="324"/>
      <c r="X1023" s="324"/>
      <c r="Y1023" s="324"/>
      <c r="AL1023" s="324"/>
      <c r="AM1023" s="324"/>
      <c r="AN1023" s="324"/>
      <c r="AO1023" s="324"/>
      <c r="AP1023" s="324"/>
      <c r="AQ1023" s="324"/>
      <c r="AR1023" s="324"/>
      <c r="AS1023" s="324"/>
      <c r="AT1023" s="324"/>
      <c r="AU1023" s="324"/>
      <c r="AV1023" s="324"/>
      <c r="AW1023" s="324"/>
      <c r="BE1023" s="325"/>
      <c r="BF1023" s="325"/>
      <c r="BG1023" s="325"/>
      <c r="BH1023" s="325"/>
      <c r="BI1023" s="325"/>
      <c r="BJ1023" s="325"/>
      <c r="BK1023" s="325"/>
      <c r="BL1023" s="325"/>
      <c r="BM1023" s="325"/>
      <c r="BN1023" s="325"/>
      <c r="BO1023" s="325"/>
      <c r="BP1023" s="325"/>
    </row>
    <row r="1024" spans="1:68" s="323" customFormat="1" x14ac:dyDescent="0.25">
      <c r="A1024" s="102"/>
      <c r="B1024" s="102"/>
      <c r="C1024" s="102"/>
      <c r="D1024" s="102"/>
      <c r="E1024" s="102"/>
      <c r="F1024" s="102"/>
      <c r="P1024" s="324"/>
      <c r="Q1024" s="324"/>
      <c r="X1024" s="324"/>
      <c r="Y1024" s="324"/>
      <c r="AL1024" s="324"/>
      <c r="AM1024" s="324"/>
      <c r="AN1024" s="324"/>
      <c r="AO1024" s="324"/>
      <c r="AP1024" s="324"/>
      <c r="AQ1024" s="324"/>
      <c r="AR1024" s="324"/>
      <c r="AS1024" s="324"/>
      <c r="AT1024" s="324"/>
      <c r="AU1024" s="324"/>
      <c r="AV1024" s="324"/>
      <c r="AW1024" s="324"/>
      <c r="BE1024" s="325"/>
      <c r="BF1024" s="325"/>
      <c r="BG1024" s="325"/>
      <c r="BH1024" s="325"/>
      <c r="BI1024" s="325"/>
      <c r="BJ1024" s="325"/>
      <c r="BK1024" s="325"/>
      <c r="BL1024" s="325"/>
      <c r="BM1024" s="325"/>
      <c r="BN1024" s="325"/>
      <c r="BO1024" s="325"/>
      <c r="BP1024" s="325"/>
    </row>
    <row r="1025" spans="1:68" s="323" customFormat="1" x14ac:dyDescent="0.25">
      <c r="A1025" s="102"/>
      <c r="B1025" s="102"/>
      <c r="C1025" s="102"/>
      <c r="D1025" s="102"/>
      <c r="E1025" s="102"/>
      <c r="F1025" s="102"/>
      <c r="P1025" s="324"/>
      <c r="Q1025" s="324"/>
      <c r="X1025" s="324"/>
      <c r="Y1025" s="324"/>
      <c r="AL1025" s="324"/>
      <c r="AM1025" s="324"/>
      <c r="AN1025" s="324"/>
      <c r="AO1025" s="324"/>
      <c r="AP1025" s="324"/>
      <c r="AQ1025" s="324"/>
      <c r="AR1025" s="324"/>
      <c r="AS1025" s="324"/>
      <c r="AT1025" s="324"/>
      <c r="AU1025" s="324"/>
      <c r="AV1025" s="324"/>
      <c r="AW1025" s="324"/>
      <c r="BE1025" s="325"/>
      <c r="BF1025" s="325"/>
      <c r="BG1025" s="325"/>
      <c r="BH1025" s="325"/>
      <c r="BI1025" s="325"/>
      <c r="BJ1025" s="325"/>
      <c r="BK1025" s="325"/>
      <c r="BL1025" s="325"/>
      <c r="BM1025" s="325"/>
      <c r="BN1025" s="325"/>
      <c r="BO1025" s="325"/>
      <c r="BP1025" s="325"/>
    </row>
    <row r="1026" spans="1:68" s="323" customFormat="1" x14ac:dyDescent="0.25">
      <c r="A1026" s="102"/>
      <c r="B1026" s="102"/>
      <c r="C1026" s="102"/>
      <c r="D1026" s="102"/>
      <c r="E1026" s="102"/>
      <c r="F1026" s="102"/>
      <c r="P1026" s="324"/>
      <c r="Q1026" s="324"/>
      <c r="X1026" s="324"/>
      <c r="Y1026" s="324"/>
      <c r="AL1026" s="324"/>
      <c r="AM1026" s="324"/>
      <c r="AN1026" s="324"/>
      <c r="AO1026" s="324"/>
      <c r="AP1026" s="324"/>
      <c r="AQ1026" s="324"/>
      <c r="AR1026" s="324"/>
      <c r="AS1026" s="324"/>
      <c r="AT1026" s="324"/>
      <c r="AU1026" s="324"/>
      <c r="AV1026" s="324"/>
      <c r="AW1026" s="324"/>
      <c r="BE1026" s="325"/>
      <c r="BF1026" s="325"/>
      <c r="BG1026" s="325"/>
      <c r="BH1026" s="325"/>
      <c r="BI1026" s="325"/>
      <c r="BJ1026" s="325"/>
      <c r="BK1026" s="325"/>
      <c r="BL1026" s="325"/>
      <c r="BM1026" s="325"/>
      <c r="BN1026" s="325"/>
      <c r="BO1026" s="325"/>
      <c r="BP1026" s="325"/>
    </row>
    <row r="1027" spans="1:68" s="323" customFormat="1" x14ac:dyDescent="0.25">
      <c r="A1027" s="102"/>
      <c r="B1027" s="102"/>
      <c r="C1027" s="102"/>
      <c r="D1027" s="102"/>
      <c r="E1027" s="102"/>
      <c r="F1027" s="102"/>
      <c r="P1027" s="324"/>
      <c r="Q1027" s="324"/>
      <c r="X1027" s="324"/>
      <c r="Y1027" s="324"/>
      <c r="AL1027" s="324"/>
      <c r="AM1027" s="324"/>
      <c r="AN1027" s="324"/>
      <c r="AO1027" s="324"/>
      <c r="AP1027" s="324"/>
      <c r="AQ1027" s="324"/>
      <c r="AR1027" s="324"/>
      <c r="AS1027" s="324"/>
      <c r="AT1027" s="324"/>
      <c r="AU1027" s="324"/>
      <c r="AV1027" s="324"/>
      <c r="AW1027" s="324"/>
      <c r="BE1027" s="325"/>
      <c r="BF1027" s="325"/>
      <c r="BG1027" s="325"/>
      <c r="BH1027" s="325"/>
      <c r="BI1027" s="325"/>
      <c r="BJ1027" s="325"/>
      <c r="BK1027" s="325"/>
      <c r="BL1027" s="325"/>
      <c r="BM1027" s="325"/>
      <c r="BN1027" s="325"/>
      <c r="BO1027" s="325"/>
      <c r="BP1027" s="325"/>
    </row>
    <row r="1028" spans="1:68" s="323" customFormat="1" x14ac:dyDescent="0.25">
      <c r="A1028" s="102"/>
      <c r="B1028" s="102"/>
      <c r="C1028" s="102"/>
      <c r="D1028" s="102"/>
      <c r="E1028" s="102"/>
      <c r="F1028" s="102"/>
      <c r="P1028" s="324"/>
      <c r="Q1028" s="324"/>
      <c r="X1028" s="324"/>
      <c r="Y1028" s="324"/>
      <c r="AL1028" s="324"/>
      <c r="AM1028" s="324"/>
      <c r="AN1028" s="324"/>
      <c r="AO1028" s="324"/>
      <c r="AP1028" s="324"/>
      <c r="AQ1028" s="324"/>
      <c r="AR1028" s="324"/>
      <c r="AS1028" s="324"/>
      <c r="AT1028" s="324"/>
      <c r="AU1028" s="324"/>
      <c r="AV1028" s="324"/>
      <c r="AW1028" s="324"/>
      <c r="BE1028" s="325"/>
      <c r="BF1028" s="325"/>
      <c r="BG1028" s="325"/>
      <c r="BH1028" s="325"/>
      <c r="BI1028" s="325"/>
      <c r="BJ1028" s="325"/>
      <c r="BK1028" s="325"/>
      <c r="BL1028" s="325"/>
      <c r="BM1028" s="325"/>
      <c r="BN1028" s="325"/>
      <c r="BO1028" s="325"/>
      <c r="BP1028" s="325"/>
    </row>
    <row r="1029" spans="1:68" s="323" customFormat="1" x14ac:dyDescent="0.25">
      <c r="A1029" s="102"/>
      <c r="B1029" s="102"/>
      <c r="C1029" s="102"/>
      <c r="D1029" s="102"/>
      <c r="E1029" s="102"/>
      <c r="F1029" s="102"/>
      <c r="P1029" s="324"/>
      <c r="Q1029" s="324"/>
      <c r="X1029" s="324"/>
      <c r="Y1029" s="324"/>
      <c r="AL1029" s="324"/>
      <c r="AM1029" s="324"/>
      <c r="AN1029" s="324"/>
      <c r="AO1029" s="324"/>
      <c r="AP1029" s="324"/>
      <c r="AQ1029" s="324"/>
      <c r="AR1029" s="324"/>
      <c r="AS1029" s="324"/>
      <c r="AT1029" s="324"/>
      <c r="AU1029" s="324"/>
      <c r="AV1029" s="324"/>
      <c r="AW1029" s="324"/>
      <c r="BE1029" s="325"/>
      <c r="BF1029" s="325"/>
      <c r="BG1029" s="325"/>
      <c r="BH1029" s="325"/>
      <c r="BI1029" s="325"/>
      <c r="BJ1029" s="325"/>
      <c r="BK1029" s="325"/>
      <c r="BL1029" s="325"/>
      <c r="BM1029" s="325"/>
      <c r="BN1029" s="325"/>
      <c r="BO1029" s="325"/>
      <c r="BP1029" s="325"/>
    </row>
    <row r="1030" spans="1:68" s="323" customFormat="1" x14ac:dyDescent="0.25">
      <c r="A1030" s="102"/>
      <c r="B1030" s="102"/>
      <c r="C1030" s="102"/>
      <c r="D1030" s="102"/>
      <c r="E1030" s="102"/>
      <c r="F1030" s="102"/>
      <c r="P1030" s="324"/>
      <c r="Q1030" s="324"/>
      <c r="X1030" s="324"/>
      <c r="Y1030" s="324"/>
      <c r="AL1030" s="324"/>
      <c r="AM1030" s="324"/>
      <c r="AN1030" s="324"/>
      <c r="AO1030" s="324"/>
      <c r="AP1030" s="324"/>
      <c r="AQ1030" s="324"/>
      <c r="AR1030" s="324"/>
      <c r="AS1030" s="324"/>
      <c r="AT1030" s="324"/>
      <c r="AU1030" s="324"/>
      <c r="AV1030" s="324"/>
      <c r="AW1030" s="324"/>
      <c r="BE1030" s="325"/>
      <c r="BF1030" s="325"/>
      <c r="BG1030" s="325"/>
      <c r="BH1030" s="325"/>
      <c r="BI1030" s="325"/>
      <c r="BJ1030" s="325"/>
      <c r="BK1030" s="325"/>
      <c r="BL1030" s="325"/>
      <c r="BM1030" s="325"/>
      <c r="BN1030" s="325"/>
      <c r="BO1030" s="325"/>
      <c r="BP1030" s="325"/>
    </row>
    <row r="1031" spans="1:68" s="323" customFormat="1" x14ac:dyDescent="0.25">
      <c r="A1031" s="102"/>
      <c r="B1031" s="102"/>
      <c r="C1031" s="102"/>
      <c r="D1031" s="102"/>
      <c r="E1031" s="102"/>
      <c r="F1031" s="102"/>
      <c r="P1031" s="324"/>
      <c r="Q1031" s="324"/>
      <c r="X1031" s="324"/>
      <c r="Y1031" s="324"/>
      <c r="AL1031" s="324"/>
      <c r="AM1031" s="324"/>
      <c r="AN1031" s="324"/>
      <c r="AO1031" s="324"/>
      <c r="AP1031" s="324"/>
      <c r="AQ1031" s="324"/>
      <c r="AR1031" s="324"/>
      <c r="AS1031" s="324"/>
      <c r="AT1031" s="324"/>
      <c r="AU1031" s="324"/>
      <c r="AV1031" s="324"/>
      <c r="AW1031" s="324"/>
      <c r="BE1031" s="325"/>
      <c r="BF1031" s="325"/>
      <c r="BG1031" s="325"/>
      <c r="BH1031" s="325"/>
      <c r="BI1031" s="325"/>
      <c r="BJ1031" s="325"/>
      <c r="BK1031" s="325"/>
      <c r="BL1031" s="325"/>
      <c r="BM1031" s="325"/>
      <c r="BN1031" s="325"/>
      <c r="BO1031" s="325"/>
      <c r="BP1031" s="325"/>
    </row>
    <row r="1032" spans="1:68" s="323" customFormat="1" x14ac:dyDescent="0.25">
      <c r="A1032" s="102"/>
      <c r="B1032" s="102"/>
      <c r="C1032" s="102"/>
      <c r="D1032" s="102"/>
      <c r="E1032" s="102"/>
      <c r="F1032" s="102"/>
      <c r="P1032" s="324"/>
      <c r="Q1032" s="324"/>
      <c r="X1032" s="324"/>
      <c r="Y1032" s="324"/>
      <c r="AL1032" s="324"/>
      <c r="AM1032" s="324"/>
      <c r="AN1032" s="324"/>
      <c r="AO1032" s="324"/>
      <c r="AP1032" s="324"/>
      <c r="AQ1032" s="324"/>
      <c r="AR1032" s="324"/>
      <c r="AS1032" s="324"/>
      <c r="AT1032" s="324"/>
      <c r="AU1032" s="324"/>
      <c r="AV1032" s="324"/>
      <c r="AW1032" s="324"/>
      <c r="BE1032" s="325"/>
      <c r="BF1032" s="325"/>
      <c r="BG1032" s="325"/>
      <c r="BH1032" s="325"/>
      <c r="BI1032" s="325"/>
      <c r="BJ1032" s="325"/>
      <c r="BK1032" s="325"/>
      <c r="BL1032" s="325"/>
      <c r="BM1032" s="325"/>
      <c r="BN1032" s="325"/>
      <c r="BO1032" s="325"/>
      <c r="BP1032" s="325"/>
    </row>
    <row r="1033" spans="1:68" s="323" customFormat="1" x14ac:dyDescent="0.25">
      <c r="A1033" s="102"/>
      <c r="B1033" s="102"/>
      <c r="C1033" s="102"/>
      <c r="D1033" s="102"/>
      <c r="E1033" s="102"/>
      <c r="F1033" s="102"/>
      <c r="P1033" s="324"/>
      <c r="Q1033" s="324"/>
      <c r="X1033" s="324"/>
      <c r="Y1033" s="324"/>
      <c r="AL1033" s="324"/>
      <c r="AM1033" s="324"/>
      <c r="AN1033" s="324"/>
      <c r="AO1033" s="324"/>
      <c r="AP1033" s="324"/>
      <c r="AQ1033" s="324"/>
      <c r="AR1033" s="324"/>
      <c r="AS1033" s="324"/>
      <c r="AT1033" s="324"/>
      <c r="AU1033" s="324"/>
      <c r="AV1033" s="324"/>
      <c r="AW1033" s="324"/>
      <c r="BE1033" s="325"/>
      <c r="BF1033" s="325"/>
      <c r="BG1033" s="325"/>
      <c r="BH1033" s="325"/>
      <c r="BI1033" s="325"/>
      <c r="BJ1033" s="325"/>
      <c r="BK1033" s="325"/>
      <c r="BL1033" s="325"/>
      <c r="BM1033" s="325"/>
      <c r="BN1033" s="325"/>
      <c r="BO1033" s="325"/>
      <c r="BP1033" s="325"/>
    </row>
    <row r="1034" spans="1:68" s="323" customFormat="1" x14ac:dyDescent="0.25">
      <c r="A1034" s="102"/>
      <c r="B1034" s="102"/>
      <c r="C1034" s="102"/>
      <c r="D1034" s="102"/>
      <c r="E1034" s="102"/>
      <c r="F1034" s="102"/>
      <c r="P1034" s="324"/>
      <c r="Q1034" s="324"/>
      <c r="X1034" s="324"/>
      <c r="Y1034" s="324"/>
      <c r="AL1034" s="324"/>
      <c r="AM1034" s="324"/>
      <c r="AN1034" s="324"/>
      <c r="AO1034" s="324"/>
      <c r="AP1034" s="324"/>
      <c r="AQ1034" s="324"/>
      <c r="AR1034" s="324"/>
      <c r="AS1034" s="324"/>
      <c r="AT1034" s="324"/>
      <c r="AU1034" s="324"/>
      <c r="AV1034" s="324"/>
      <c r="AW1034" s="324"/>
      <c r="BE1034" s="325"/>
      <c r="BF1034" s="325"/>
      <c r="BG1034" s="325"/>
      <c r="BH1034" s="325"/>
      <c r="BI1034" s="325"/>
      <c r="BJ1034" s="325"/>
      <c r="BK1034" s="325"/>
      <c r="BL1034" s="325"/>
      <c r="BM1034" s="325"/>
      <c r="BN1034" s="325"/>
      <c r="BO1034" s="325"/>
      <c r="BP1034" s="325"/>
    </row>
    <row r="1035" spans="1:68" s="323" customFormat="1" x14ac:dyDescent="0.25">
      <c r="A1035" s="102"/>
      <c r="B1035" s="102"/>
      <c r="C1035" s="102"/>
      <c r="D1035" s="102"/>
      <c r="E1035" s="102"/>
      <c r="F1035" s="102"/>
      <c r="P1035" s="324"/>
      <c r="Q1035" s="324"/>
      <c r="X1035" s="324"/>
      <c r="Y1035" s="324"/>
      <c r="AL1035" s="324"/>
      <c r="AM1035" s="324"/>
      <c r="AN1035" s="324"/>
      <c r="AO1035" s="324"/>
      <c r="AP1035" s="324"/>
      <c r="AQ1035" s="324"/>
      <c r="AR1035" s="324"/>
      <c r="AS1035" s="324"/>
      <c r="AT1035" s="324"/>
      <c r="AU1035" s="324"/>
      <c r="AV1035" s="324"/>
      <c r="AW1035" s="324"/>
      <c r="BE1035" s="325"/>
      <c r="BF1035" s="325"/>
      <c r="BG1035" s="325"/>
      <c r="BH1035" s="325"/>
      <c r="BI1035" s="325"/>
      <c r="BJ1035" s="325"/>
      <c r="BK1035" s="325"/>
      <c r="BL1035" s="325"/>
      <c r="BM1035" s="325"/>
      <c r="BN1035" s="325"/>
      <c r="BO1035" s="325"/>
      <c r="BP1035" s="325"/>
    </row>
    <row r="1036" spans="1:68" s="323" customFormat="1" x14ac:dyDescent="0.25">
      <c r="A1036" s="102"/>
      <c r="B1036" s="102"/>
      <c r="C1036" s="102"/>
      <c r="D1036" s="102"/>
      <c r="E1036" s="102"/>
      <c r="F1036" s="102"/>
      <c r="P1036" s="324"/>
      <c r="Q1036" s="324"/>
      <c r="X1036" s="324"/>
      <c r="Y1036" s="324"/>
      <c r="AL1036" s="324"/>
      <c r="AM1036" s="324"/>
      <c r="AN1036" s="324"/>
      <c r="AO1036" s="324"/>
      <c r="AP1036" s="324"/>
      <c r="AQ1036" s="324"/>
      <c r="AR1036" s="324"/>
      <c r="AS1036" s="324"/>
      <c r="AT1036" s="324"/>
      <c r="AU1036" s="324"/>
      <c r="AV1036" s="324"/>
      <c r="AW1036" s="324"/>
      <c r="BE1036" s="325"/>
      <c r="BF1036" s="325"/>
      <c r="BG1036" s="325"/>
      <c r="BH1036" s="325"/>
      <c r="BI1036" s="325"/>
      <c r="BJ1036" s="325"/>
      <c r="BK1036" s="325"/>
      <c r="BL1036" s="325"/>
      <c r="BM1036" s="325"/>
      <c r="BN1036" s="325"/>
      <c r="BO1036" s="325"/>
      <c r="BP1036" s="325"/>
    </row>
    <row r="1037" spans="1:68" s="323" customFormat="1" x14ac:dyDescent="0.25">
      <c r="A1037" s="102"/>
      <c r="B1037" s="102"/>
      <c r="C1037" s="102"/>
      <c r="D1037" s="102"/>
      <c r="E1037" s="102"/>
      <c r="F1037" s="102"/>
      <c r="P1037" s="324"/>
      <c r="Q1037" s="324"/>
      <c r="X1037" s="324"/>
      <c r="Y1037" s="324"/>
      <c r="AL1037" s="324"/>
      <c r="AM1037" s="324"/>
      <c r="AN1037" s="324"/>
      <c r="AO1037" s="324"/>
      <c r="AP1037" s="324"/>
      <c r="AQ1037" s="324"/>
      <c r="AR1037" s="324"/>
      <c r="AS1037" s="324"/>
      <c r="AT1037" s="324"/>
      <c r="AU1037" s="324"/>
      <c r="AV1037" s="324"/>
      <c r="AW1037" s="324"/>
      <c r="BE1037" s="325"/>
      <c r="BF1037" s="325"/>
      <c r="BG1037" s="325"/>
      <c r="BH1037" s="325"/>
      <c r="BI1037" s="325"/>
      <c r="BJ1037" s="325"/>
      <c r="BK1037" s="325"/>
      <c r="BL1037" s="325"/>
      <c r="BM1037" s="325"/>
      <c r="BN1037" s="325"/>
      <c r="BO1037" s="325"/>
      <c r="BP1037" s="325"/>
    </row>
    <row r="1038" spans="1:68" s="323" customFormat="1" x14ac:dyDescent="0.25">
      <c r="A1038" s="102"/>
      <c r="B1038" s="102"/>
      <c r="C1038" s="102"/>
      <c r="D1038" s="102"/>
      <c r="E1038" s="102"/>
      <c r="F1038" s="102"/>
      <c r="P1038" s="324"/>
      <c r="Q1038" s="324"/>
      <c r="X1038" s="324"/>
      <c r="Y1038" s="324"/>
      <c r="AL1038" s="324"/>
      <c r="AM1038" s="324"/>
      <c r="AN1038" s="324"/>
      <c r="AO1038" s="324"/>
      <c r="AP1038" s="324"/>
      <c r="AQ1038" s="324"/>
      <c r="AR1038" s="324"/>
      <c r="AS1038" s="324"/>
      <c r="AT1038" s="324"/>
      <c r="AU1038" s="324"/>
      <c r="AV1038" s="324"/>
      <c r="AW1038" s="324"/>
      <c r="BE1038" s="325"/>
      <c r="BF1038" s="325"/>
      <c r="BG1038" s="325"/>
      <c r="BH1038" s="325"/>
      <c r="BI1038" s="325"/>
      <c r="BJ1038" s="325"/>
      <c r="BK1038" s="325"/>
      <c r="BL1038" s="325"/>
      <c r="BM1038" s="325"/>
      <c r="BN1038" s="325"/>
      <c r="BO1038" s="325"/>
      <c r="BP1038" s="325"/>
    </row>
    <row r="1039" spans="1:68" s="323" customFormat="1" x14ac:dyDescent="0.25">
      <c r="A1039" s="102"/>
      <c r="B1039" s="102"/>
      <c r="C1039" s="102"/>
      <c r="D1039" s="102"/>
      <c r="E1039" s="102"/>
      <c r="F1039" s="102"/>
      <c r="P1039" s="324"/>
      <c r="Q1039" s="324"/>
      <c r="X1039" s="324"/>
      <c r="Y1039" s="324"/>
      <c r="AL1039" s="324"/>
      <c r="AM1039" s="324"/>
      <c r="AN1039" s="324"/>
      <c r="AO1039" s="324"/>
      <c r="AP1039" s="324"/>
      <c r="AQ1039" s="324"/>
      <c r="AR1039" s="324"/>
      <c r="AS1039" s="324"/>
      <c r="AT1039" s="324"/>
      <c r="AU1039" s="324"/>
      <c r="AV1039" s="324"/>
      <c r="AW1039" s="324"/>
      <c r="BE1039" s="325"/>
      <c r="BF1039" s="325"/>
      <c r="BG1039" s="325"/>
      <c r="BH1039" s="325"/>
      <c r="BI1039" s="325"/>
      <c r="BJ1039" s="325"/>
      <c r="BK1039" s="325"/>
      <c r="BL1039" s="325"/>
      <c r="BM1039" s="325"/>
      <c r="BN1039" s="325"/>
      <c r="BO1039" s="325"/>
      <c r="BP1039" s="325"/>
    </row>
    <row r="1040" spans="1:68" s="323" customFormat="1" x14ac:dyDescent="0.25">
      <c r="A1040" s="102"/>
      <c r="B1040" s="102"/>
      <c r="C1040" s="102"/>
      <c r="D1040" s="102"/>
      <c r="E1040" s="102"/>
      <c r="F1040" s="102"/>
      <c r="P1040" s="324"/>
      <c r="Q1040" s="324"/>
      <c r="X1040" s="324"/>
      <c r="Y1040" s="324"/>
      <c r="AL1040" s="324"/>
      <c r="AM1040" s="324"/>
      <c r="AN1040" s="324"/>
      <c r="AO1040" s="324"/>
      <c r="AP1040" s="324"/>
      <c r="AQ1040" s="324"/>
      <c r="AR1040" s="324"/>
      <c r="AS1040" s="324"/>
      <c r="AT1040" s="324"/>
      <c r="AU1040" s="324"/>
      <c r="AV1040" s="324"/>
      <c r="AW1040" s="324"/>
      <c r="BE1040" s="325"/>
      <c r="BF1040" s="325"/>
      <c r="BG1040" s="325"/>
      <c r="BH1040" s="325"/>
      <c r="BI1040" s="325"/>
      <c r="BJ1040" s="325"/>
      <c r="BK1040" s="325"/>
      <c r="BL1040" s="325"/>
      <c r="BM1040" s="325"/>
      <c r="BN1040" s="325"/>
      <c r="BO1040" s="325"/>
      <c r="BP1040" s="325"/>
    </row>
    <row r="1041" spans="1:68" s="323" customFormat="1" x14ac:dyDescent="0.25">
      <c r="A1041" s="102"/>
      <c r="B1041" s="102"/>
      <c r="C1041" s="102"/>
      <c r="D1041" s="102"/>
      <c r="E1041" s="102"/>
      <c r="F1041" s="102"/>
      <c r="P1041" s="324"/>
      <c r="Q1041" s="324"/>
      <c r="X1041" s="324"/>
      <c r="Y1041" s="324"/>
      <c r="AL1041" s="324"/>
      <c r="AM1041" s="324"/>
      <c r="AN1041" s="324"/>
      <c r="AO1041" s="324"/>
      <c r="AP1041" s="324"/>
      <c r="AQ1041" s="324"/>
      <c r="AR1041" s="324"/>
      <c r="AS1041" s="324"/>
      <c r="AT1041" s="324"/>
      <c r="AU1041" s="324"/>
      <c r="AV1041" s="324"/>
      <c r="AW1041" s="324"/>
      <c r="BE1041" s="325"/>
      <c r="BF1041" s="325"/>
      <c r="BG1041" s="325"/>
      <c r="BH1041" s="325"/>
      <c r="BI1041" s="325"/>
      <c r="BJ1041" s="325"/>
      <c r="BK1041" s="325"/>
      <c r="BL1041" s="325"/>
      <c r="BM1041" s="325"/>
      <c r="BN1041" s="325"/>
      <c r="BO1041" s="325"/>
      <c r="BP1041" s="325"/>
    </row>
    <row r="1042" spans="1:68" s="323" customFormat="1" x14ac:dyDescent="0.25">
      <c r="A1042" s="102"/>
      <c r="B1042" s="102"/>
      <c r="C1042" s="102"/>
      <c r="D1042" s="102"/>
      <c r="E1042" s="102"/>
      <c r="F1042" s="102"/>
      <c r="P1042" s="324"/>
      <c r="Q1042" s="324"/>
      <c r="X1042" s="324"/>
      <c r="Y1042" s="324"/>
      <c r="AL1042" s="324"/>
      <c r="AM1042" s="324"/>
      <c r="AN1042" s="324"/>
      <c r="AO1042" s="324"/>
      <c r="AP1042" s="324"/>
      <c r="AQ1042" s="324"/>
      <c r="AR1042" s="324"/>
      <c r="AS1042" s="324"/>
      <c r="AT1042" s="324"/>
      <c r="AU1042" s="324"/>
      <c r="AV1042" s="324"/>
      <c r="AW1042" s="324"/>
      <c r="BE1042" s="325"/>
      <c r="BF1042" s="325"/>
      <c r="BG1042" s="325"/>
      <c r="BH1042" s="325"/>
      <c r="BI1042" s="325"/>
      <c r="BJ1042" s="325"/>
      <c r="BK1042" s="325"/>
      <c r="BL1042" s="325"/>
      <c r="BM1042" s="325"/>
      <c r="BN1042" s="325"/>
      <c r="BO1042" s="325"/>
      <c r="BP1042" s="325"/>
    </row>
    <row r="1043" spans="1:68" s="323" customFormat="1" x14ac:dyDescent="0.25">
      <c r="A1043" s="102"/>
      <c r="B1043" s="102"/>
      <c r="C1043" s="102"/>
      <c r="D1043" s="102"/>
      <c r="E1043" s="102"/>
      <c r="F1043" s="102"/>
      <c r="P1043" s="324"/>
      <c r="Q1043" s="324"/>
      <c r="X1043" s="324"/>
      <c r="Y1043" s="324"/>
      <c r="AL1043" s="324"/>
      <c r="AM1043" s="324"/>
      <c r="AN1043" s="324"/>
      <c r="AO1043" s="324"/>
      <c r="AP1043" s="324"/>
      <c r="AQ1043" s="324"/>
      <c r="AR1043" s="324"/>
      <c r="AS1043" s="324"/>
      <c r="AT1043" s="324"/>
      <c r="AU1043" s="324"/>
      <c r="AV1043" s="324"/>
      <c r="AW1043" s="324"/>
      <c r="BE1043" s="325"/>
      <c r="BF1043" s="325"/>
      <c r="BG1043" s="325"/>
      <c r="BH1043" s="325"/>
      <c r="BI1043" s="325"/>
      <c r="BJ1043" s="325"/>
      <c r="BK1043" s="325"/>
      <c r="BL1043" s="325"/>
      <c r="BM1043" s="325"/>
      <c r="BN1043" s="325"/>
      <c r="BO1043" s="325"/>
      <c r="BP1043" s="325"/>
    </row>
    <row r="1044" spans="1:68" s="323" customFormat="1" x14ac:dyDescent="0.25">
      <c r="A1044" s="102"/>
      <c r="B1044" s="102"/>
      <c r="C1044" s="102"/>
      <c r="D1044" s="102"/>
      <c r="E1044" s="102"/>
      <c r="F1044" s="102"/>
      <c r="P1044" s="324"/>
      <c r="Q1044" s="324"/>
      <c r="X1044" s="324"/>
      <c r="Y1044" s="324"/>
      <c r="AL1044" s="324"/>
      <c r="AM1044" s="324"/>
      <c r="AN1044" s="324"/>
      <c r="AO1044" s="324"/>
      <c r="AP1044" s="324"/>
      <c r="AQ1044" s="324"/>
      <c r="AR1044" s="324"/>
      <c r="AS1044" s="324"/>
      <c r="AT1044" s="324"/>
      <c r="AU1044" s="324"/>
      <c r="AV1044" s="324"/>
      <c r="AW1044" s="324"/>
      <c r="BE1044" s="325"/>
      <c r="BF1044" s="325"/>
      <c r="BG1044" s="325"/>
      <c r="BH1044" s="325"/>
      <c r="BI1044" s="325"/>
      <c r="BJ1044" s="325"/>
      <c r="BK1044" s="325"/>
      <c r="BL1044" s="325"/>
      <c r="BM1044" s="325"/>
      <c r="BN1044" s="325"/>
      <c r="BO1044" s="325"/>
      <c r="BP1044" s="325"/>
    </row>
    <row r="1045" spans="1:68" s="323" customFormat="1" x14ac:dyDescent="0.25">
      <c r="A1045" s="102"/>
      <c r="B1045" s="102"/>
      <c r="C1045" s="102"/>
      <c r="D1045" s="102"/>
      <c r="E1045" s="102"/>
      <c r="F1045" s="102"/>
      <c r="P1045" s="324"/>
      <c r="Q1045" s="324"/>
      <c r="X1045" s="324"/>
      <c r="Y1045" s="324"/>
      <c r="AL1045" s="324"/>
      <c r="AM1045" s="324"/>
      <c r="AN1045" s="324"/>
      <c r="AO1045" s="324"/>
      <c r="AP1045" s="324"/>
      <c r="AQ1045" s="324"/>
      <c r="AR1045" s="324"/>
      <c r="AS1045" s="324"/>
      <c r="AT1045" s="324"/>
      <c r="AU1045" s="324"/>
      <c r="AV1045" s="324"/>
      <c r="AW1045" s="324"/>
      <c r="BE1045" s="325"/>
      <c r="BF1045" s="325"/>
      <c r="BG1045" s="325"/>
      <c r="BH1045" s="325"/>
      <c r="BI1045" s="325"/>
      <c r="BJ1045" s="325"/>
      <c r="BK1045" s="325"/>
      <c r="BL1045" s="325"/>
      <c r="BM1045" s="325"/>
      <c r="BN1045" s="325"/>
      <c r="BO1045" s="325"/>
      <c r="BP1045" s="325"/>
    </row>
    <row r="1046" spans="1:68" s="323" customFormat="1" x14ac:dyDescent="0.25">
      <c r="A1046" s="102"/>
      <c r="B1046" s="102"/>
      <c r="C1046" s="102"/>
      <c r="D1046" s="102"/>
      <c r="E1046" s="102"/>
      <c r="F1046" s="102"/>
      <c r="P1046" s="324"/>
      <c r="Q1046" s="324"/>
      <c r="X1046" s="324"/>
      <c r="Y1046" s="324"/>
      <c r="AL1046" s="324"/>
      <c r="AM1046" s="324"/>
      <c r="AN1046" s="324"/>
      <c r="AO1046" s="324"/>
      <c r="AP1046" s="324"/>
      <c r="AQ1046" s="324"/>
      <c r="AR1046" s="324"/>
      <c r="AS1046" s="324"/>
      <c r="AT1046" s="324"/>
      <c r="AU1046" s="324"/>
      <c r="AV1046" s="324"/>
      <c r="AW1046" s="324"/>
      <c r="BE1046" s="325"/>
      <c r="BF1046" s="325"/>
      <c r="BG1046" s="325"/>
      <c r="BH1046" s="325"/>
      <c r="BI1046" s="325"/>
      <c r="BJ1046" s="325"/>
      <c r="BK1046" s="325"/>
      <c r="BL1046" s="325"/>
      <c r="BM1046" s="325"/>
      <c r="BN1046" s="325"/>
      <c r="BO1046" s="325"/>
      <c r="BP1046" s="325"/>
    </row>
    <row r="1047" spans="1:68" s="323" customFormat="1" x14ac:dyDescent="0.25">
      <c r="A1047" s="102"/>
      <c r="B1047" s="102"/>
      <c r="C1047" s="102"/>
      <c r="D1047" s="102"/>
      <c r="E1047" s="102"/>
      <c r="F1047" s="102"/>
      <c r="P1047" s="324"/>
      <c r="Q1047" s="324"/>
      <c r="X1047" s="324"/>
      <c r="Y1047" s="324"/>
      <c r="AL1047" s="324"/>
      <c r="AM1047" s="324"/>
      <c r="AN1047" s="324"/>
      <c r="AO1047" s="324"/>
      <c r="AP1047" s="324"/>
      <c r="AQ1047" s="324"/>
      <c r="AR1047" s="324"/>
      <c r="AS1047" s="324"/>
      <c r="AT1047" s="324"/>
      <c r="AU1047" s="324"/>
      <c r="AV1047" s="324"/>
      <c r="AW1047" s="324"/>
      <c r="BE1047" s="325"/>
      <c r="BF1047" s="325"/>
      <c r="BG1047" s="325"/>
      <c r="BH1047" s="325"/>
      <c r="BI1047" s="325"/>
      <c r="BJ1047" s="325"/>
      <c r="BK1047" s="325"/>
      <c r="BL1047" s="325"/>
      <c r="BM1047" s="325"/>
      <c r="BN1047" s="325"/>
      <c r="BO1047" s="325"/>
      <c r="BP1047" s="325"/>
    </row>
    <row r="1048" spans="1:68" s="323" customFormat="1" x14ac:dyDescent="0.25">
      <c r="A1048" s="102"/>
      <c r="B1048" s="102"/>
      <c r="C1048" s="102"/>
      <c r="D1048" s="102"/>
      <c r="E1048" s="102"/>
      <c r="F1048" s="102"/>
      <c r="P1048" s="324"/>
      <c r="Q1048" s="324"/>
      <c r="X1048" s="324"/>
      <c r="Y1048" s="324"/>
      <c r="AL1048" s="324"/>
      <c r="AM1048" s="324"/>
      <c r="AN1048" s="324"/>
      <c r="AO1048" s="324"/>
      <c r="AP1048" s="324"/>
      <c r="AQ1048" s="324"/>
      <c r="AR1048" s="324"/>
      <c r="AS1048" s="324"/>
      <c r="AT1048" s="324"/>
      <c r="AU1048" s="324"/>
      <c r="AV1048" s="324"/>
      <c r="AW1048" s="324"/>
      <c r="BE1048" s="325"/>
      <c r="BF1048" s="325"/>
      <c r="BG1048" s="325"/>
      <c r="BH1048" s="325"/>
      <c r="BI1048" s="325"/>
      <c r="BJ1048" s="325"/>
      <c r="BK1048" s="325"/>
      <c r="BL1048" s="325"/>
      <c r="BM1048" s="325"/>
      <c r="BN1048" s="325"/>
      <c r="BO1048" s="325"/>
      <c r="BP1048" s="325"/>
    </row>
    <row r="1049" spans="1:68" s="323" customFormat="1" x14ac:dyDescent="0.25">
      <c r="A1049" s="102"/>
      <c r="B1049" s="102"/>
      <c r="C1049" s="102"/>
      <c r="D1049" s="102"/>
      <c r="E1049" s="102"/>
      <c r="F1049" s="102"/>
      <c r="P1049" s="324"/>
      <c r="Q1049" s="324"/>
      <c r="X1049" s="324"/>
      <c r="Y1049" s="324"/>
      <c r="AL1049" s="324"/>
      <c r="AM1049" s="324"/>
      <c r="AN1049" s="324"/>
      <c r="AO1049" s="324"/>
      <c r="AP1049" s="324"/>
      <c r="AQ1049" s="324"/>
      <c r="AR1049" s="324"/>
      <c r="AS1049" s="324"/>
      <c r="AT1049" s="324"/>
      <c r="AU1049" s="324"/>
      <c r="AV1049" s="324"/>
      <c r="AW1049" s="324"/>
      <c r="BE1049" s="325"/>
      <c r="BF1049" s="325"/>
      <c r="BG1049" s="325"/>
      <c r="BH1049" s="325"/>
      <c r="BI1049" s="325"/>
      <c r="BJ1049" s="325"/>
      <c r="BK1049" s="325"/>
      <c r="BL1049" s="325"/>
      <c r="BM1049" s="325"/>
      <c r="BN1049" s="325"/>
      <c r="BO1049" s="325"/>
      <c r="BP1049" s="325"/>
    </row>
    <row r="1050" spans="1:68" s="323" customFormat="1" x14ac:dyDescent="0.25">
      <c r="A1050" s="102"/>
      <c r="B1050" s="102"/>
      <c r="C1050" s="102"/>
      <c r="D1050" s="102"/>
      <c r="E1050" s="102"/>
      <c r="F1050" s="102"/>
      <c r="P1050" s="324"/>
      <c r="Q1050" s="324"/>
      <c r="X1050" s="324"/>
      <c r="Y1050" s="324"/>
      <c r="AL1050" s="324"/>
      <c r="AM1050" s="324"/>
      <c r="AN1050" s="324"/>
      <c r="AO1050" s="324"/>
      <c r="AP1050" s="324"/>
      <c r="AQ1050" s="324"/>
      <c r="AR1050" s="324"/>
      <c r="AS1050" s="324"/>
      <c r="AT1050" s="324"/>
      <c r="AU1050" s="324"/>
      <c r="AV1050" s="324"/>
      <c r="AW1050" s="324"/>
      <c r="BE1050" s="325"/>
      <c r="BF1050" s="325"/>
      <c r="BG1050" s="325"/>
      <c r="BH1050" s="325"/>
      <c r="BI1050" s="325"/>
      <c r="BJ1050" s="325"/>
      <c r="BK1050" s="325"/>
      <c r="BL1050" s="325"/>
      <c r="BM1050" s="325"/>
      <c r="BN1050" s="325"/>
      <c r="BO1050" s="325"/>
      <c r="BP1050" s="325"/>
    </row>
    <row r="1051" spans="1:68" s="323" customFormat="1" x14ac:dyDescent="0.25">
      <c r="A1051" s="102"/>
      <c r="B1051" s="102"/>
      <c r="C1051" s="102"/>
      <c r="D1051" s="102"/>
      <c r="E1051" s="102"/>
      <c r="F1051" s="102"/>
      <c r="P1051" s="324"/>
      <c r="Q1051" s="324"/>
      <c r="X1051" s="324"/>
      <c r="Y1051" s="324"/>
      <c r="AL1051" s="324"/>
      <c r="AM1051" s="324"/>
      <c r="AN1051" s="324"/>
      <c r="AO1051" s="324"/>
      <c r="AP1051" s="324"/>
      <c r="AQ1051" s="324"/>
      <c r="AR1051" s="324"/>
      <c r="AS1051" s="324"/>
      <c r="AT1051" s="324"/>
      <c r="AU1051" s="324"/>
      <c r="AV1051" s="324"/>
      <c r="AW1051" s="324"/>
      <c r="BE1051" s="325"/>
      <c r="BF1051" s="325"/>
      <c r="BG1051" s="325"/>
      <c r="BH1051" s="325"/>
      <c r="BI1051" s="325"/>
      <c r="BJ1051" s="325"/>
      <c r="BK1051" s="325"/>
      <c r="BL1051" s="325"/>
      <c r="BM1051" s="325"/>
      <c r="BN1051" s="325"/>
      <c r="BO1051" s="325"/>
      <c r="BP1051" s="325"/>
    </row>
    <row r="1052" spans="1:68" s="323" customFormat="1" x14ac:dyDescent="0.25">
      <c r="A1052" s="102"/>
      <c r="B1052" s="102"/>
      <c r="C1052" s="102"/>
      <c r="D1052" s="102"/>
      <c r="E1052" s="102"/>
      <c r="F1052" s="102"/>
      <c r="P1052" s="324"/>
      <c r="Q1052" s="324"/>
      <c r="X1052" s="324"/>
      <c r="Y1052" s="324"/>
      <c r="AL1052" s="324"/>
      <c r="AM1052" s="324"/>
      <c r="AN1052" s="324"/>
      <c r="AO1052" s="324"/>
      <c r="AP1052" s="324"/>
      <c r="AQ1052" s="324"/>
      <c r="AR1052" s="324"/>
      <c r="AS1052" s="324"/>
      <c r="AT1052" s="324"/>
      <c r="AU1052" s="324"/>
      <c r="AV1052" s="324"/>
      <c r="AW1052" s="324"/>
      <c r="BE1052" s="325"/>
      <c r="BF1052" s="325"/>
      <c r="BG1052" s="325"/>
      <c r="BH1052" s="325"/>
      <c r="BI1052" s="325"/>
      <c r="BJ1052" s="325"/>
      <c r="BK1052" s="325"/>
      <c r="BL1052" s="325"/>
      <c r="BM1052" s="325"/>
      <c r="BN1052" s="325"/>
      <c r="BO1052" s="325"/>
      <c r="BP1052" s="325"/>
    </row>
    <row r="1053" spans="1:68" s="323" customFormat="1" x14ac:dyDescent="0.25">
      <c r="A1053" s="102"/>
      <c r="B1053" s="102"/>
      <c r="C1053" s="102"/>
      <c r="D1053" s="102"/>
      <c r="E1053" s="102"/>
      <c r="F1053" s="102"/>
      <c r="P1053" s="324"/>
      <c r="Q1053" s="324"/>
      <c r="X1053" s="324"/>
      <c r="Y1053" s="324"/>
      <c r="AL1053" s="324"/>
      <c r="AM1053" s="324"/>
      <c r="AN1053" s="324"/>
      <c r="AO1053" s="324"/>
      <c r="AP1053" s="324"/>
      <c r="AQ1053" s="324"/>
      <c r="AR1053" s="324"/>
      <c r="AS1053" s="324"/>
      <c r="AT1053" s="324"/>
      <c r="AU1053" s="324"/>
      <c r="AV1053" s="324"/>
      <c r="AW1053" s="324"/>
      <c r="BE1053" s="325"/>
      <c r="BF1053" s="325"/>
      <c r="BG1053" s="325"/>
      <c r="BH1053" s="325"/>
      <c r="BI1053" s="325"/>
      <c r="BJ1053" s="325"/>
      <c r="BK1053" s="325"/>
      <c r="BL1053" s="325"/>
      <c r="BM1053" s="325"/>
      <c r="BN1053" s="325"/>
      <c r="BO1053" s="325"/>
      <c r="BP1053" s="325"/>
    </row>
    <row r="1054" spans="1:68" s="323" customFormat="1" x14ac:dyDescent="0.25">
      <c r="A1054" s="102"/>
      <c r="B1054" s="102"/>
      <c r="C1054" s="102"/>
      <c r="D1054" s="102"/>
      <c r="E1054" s="102"/>
      <c r="F1054" s="102"/>
      <c r="P1054" s="324"/>
      <c r="Q1054" s="324"/>
      <c r="X1054" s="324"/>
      <c r="Y1054" s="324"/>
      <c r="AL1054" s="324"/>
      <c r="AM1054" s="324"/>
      <c r="AN1054" s="324"/>
      <c r="AO1054" s="324"/>
      <c r="AP1054" s="324"/>
      <c r="AQ1054" s="324"/>
      <c r="AR1054" s="324"/>
      <c r="AS1054" s="324"/>
      <c r="AT1054" s="324"/>
      <c r="AU1054" s="324"/>
      <c r="AV1054" s="324"/>
      <c r="AW1054" s="324"/>
      <c r="BE1054" s="325"/>
      <c r="BF1054" s="325"/>
      <c r="BG1054" s="325"/>
      <c r="BH1054" s="325"/>
      <c r="BI1054" s="325"/>
      <c r="BJ1054" s="325"/>
      <c r="BK1054" s="325"/>
      <c r="BL1054" s="325"/>
      <c r="BM1054" s="325"/>
      <c r="BN1054" s="325"/>
      <c r="BO1054" s="325"/>
      <c r="BP1054" s="325"/>
    </row>
    <row r="1055" spans="1:68" s="323" customFormat="1" x14ac:dyDescent="0.25">
      <c r="A1055" s="102"/>
      <c r="B1055" s="102"/>
      <c r="C1055" s="102"/>
      <c r="D1055" s="102"/>
      <c r="E1055" s="102"/>
      <c r="F1055" s="102"/>
      <c r="P1055" s="324"/>
      <c r="Q1055" s="324"/>
      <c r="X1055" s="324"/>
      <c r="Y1055" s="324"/>
      <c r="AL1055" s="324"/>
      <c r="AM1055" s="324"/>
      <c r="AN1055" s="324"/>
      <c r="AO1055" s="324"/>
      <c r="AP1055" s="324"/>
      <c r="AQ1055" s="324"/>
      <c r="AR1055" s="324"/>
      <c r="AS1055" s="324"/>
      <c r="AT1055" s="324"/>
      <c r="AU1055" s="324"/>
      <c r="AV1055" s="324"/>
      <c r="AW1055" s="324"/>
      <c r="BE1055" s="325"/>
      <c r="BF1055" s="325"/>
      <c r="BG1055" s="325"/>
      <c r="BH1055" s="325"/>
      <c r="BI1055" s="325"/>
      <c r="BJ1055" s="325"/>
      <c r="BK1055" s="325"/>
      <c r="BL1055" s="325"/>
      <c r="BM1055" s="325"/>
      <c r="BN1055" s="325"/>
      <c r="BO1055" s="325"/>
      <c r="BP1055" s="325"/>
    </row>
    <row r="1056" spans="1:68" s="323" customFormat="1" x14ac:dyDescent="0.25">
      <c r="A1056" s="102"/>
      <c r="B1056" s="102"/>
      <c r="C1056" s="102"/>
      <c r="D1056" s="102"/>
      <c r="E1056" s="102"/>
      <c r="F1056" s="102"/>
      <c r="P1056" s="324"/>
      <c r="Q1056" s="324"/>
      <c r="X1056" s="324"/>
      <c r="Y1056" s="324"/>
      <c r="AL1056" s="324"/>
      <c r="AM1056" s="324"/>
      <c r="AN1056" s="324"/>
      <c r="AO1056" s="324"/>
      <c r="AP1056" s="324"/>
      <c r="AQ1056" s="324"/>
      <c r="AR1056" s="324"/>
      <c r="AS1056" s="324"/>
      <c r="AT1056" s="324"/>
      <c r="AU1056" s="324"/>
      <c r="AV1056" s="324"/>
      <c r="AW1056" s="324"/>
      <c r="BE1056" s="325"/>
      <c r="BF1056" s="325"/>
      <c r="BG1056" s="325"/>
      <c r="BH1056" s="325"/>
      <c r="BI1056" s="325"/>
      <c r="BJ1056" s="325"/>
      <c r="BK1056" s="325"/>
      <c r="BL1056" s="325"/>
      <c r="BM1056" s="325"/>
      <c r="BN1056" s="325"/>
      <c r="BO1056" s="325"/>
      <c r="BP1056" s="325"/>
    </row>
    <row r="1057" spans="1:68" s="323" customFormat="1" x14ac:dyDescent="0.25">
      <c r="A1057" s="102"/>
      <c r="B1057" s="102"/>
      <c r="C1057" s="102"/>
      <c r="D1057" s="102"/>
      <c r="E1057" s="102"/>
      <c r="F1057" s="102"/>
      <c r="P1057" s="324"/>
      <c r="Q1057" s="324"/>
      <c r="X1057" s="324"/>
      <c r="Y1057" s="324"/>
      <c r="AL1057" s="324"/>
      <c r="AM1057" s="324"/>
      <c r="AN1057" s="324"/>
      <c r="AO1057" s="324"/>
      <c r="AP1057" s="324"/>
      <c r="AQ1057" s="324"/>
      <c r="AR1057" s="324"/>
      <c r="AS1057" s="324"/>
      <c r="AT1057" s="324"/>
      <c r="AU1057" s="324"/>
      <c r="AV1057" s="324"/>
      <c r="AW1057" s="324"/>
      <c r="BE1057" s="325"/>
      <c r="BF1057" s="325"/>
      <c r="BG1057" s="325"/>
      <c r="BH1057" s="325"/>
      <c r="BI1057" s="325"/>
      <c r="BJ1057" s="325"/>
      <c r="BK1057" s="325"/>
      <c r="BL1057" s="325"/>
      <c r="BM1057" s="325"/>
      <c r="BN1057" s="325"/>
      <c r="BO1057" s="325"/>
      <c r="BP1057" s="325"/>
    </row>
    <row r="1058" spans="1:68" s="323" customFormat="1" x14ac:dyDescent="0.25">
      <c r="A1058" s="102"/>
      <c r="B1058" s="102"/>
      <c r="C1058" s="102"/>
      <c r="D1058" s="102"/>
      <c r="E1058" s="102"/>
      <c r="F1058" s="102"/>
      <c r="P1058" s="324"/>
      <c r="Q1058" s="324"/>
      <c r="X1058" s="324"/>
      <c r="Y1058" s="324"/>
      <c r="AL1058" s="324"/>
      <c r="AM1058" s="324"/>
      <c r="AN1058" s="324"/>
      <c r="AO1058" s="324"/>
      <c r="AP1058" s="324"/>
      <c r="AQ1058" s="324"/>
      <c r="AR1058" s="324"/>
      <c r="AS1058" s="324"/>
      <c r="AT1058" s="324"/>
      <c r="AU1058" s="324"/>
      <c r="AV1058" s="324"/>
      <c r="AW1058" s="324"/>
      <c r="BE1058" s="325"/>
      <c r="BF1058" s="325"/>
      <c r="BG1058" s="325"/>
      <c r="BH1058" s="325"/>
      <c r="BI1058" s="325"/>
      <c r="BJ1058" s="325"/>
      <c r="BK1058" s="325"/>
      <c r="BL1058" s="325"/>
      <c r="BM1058" s="325"/>
      <c r="BN1058" s="325"/>
      <c r="BO1058" s="325"/>
      <c r="BP1058" s="325"/>
    </row>
    <row r="1059" spans="1:68" s="323" customFormat="1" x14ac:dyDescent="0.25">
      <c r="A1059" s="102"/>
      <c r="B1059" s="102"/>
      <c r="C1059" s="102"/>
      <c r="D1059" s="102"/>
      <c r="E1059" s="102"/>
      <c r="F1059" s="102"/>
      <c r="P1059" s="324"/>
      <c r="Q1059" s="324"/>
      <c r="X1059" s="324"/>
      <c r="Y1059" s="324"/>
      <c r="AL1059" s="324"/>
      <c r="AM1059" s="324"/>
      <c r="AN1059" s="324"/>
      <c r="AO1059" s="324"/>
      <c r="AP1059" s="324"/>
      <c r="AQ1059" s="324"/>
      <c r="AR1059" s="324"/>
      <c r="AS1059" s="324"/>
      <c r="AT1059" s="324"/>
      <c r="AU1059" s="324"/>
      <c r="AV1059" s="324"/>
      <c r="AW1059" s="324"/>
      <c r="BE1059" s="325"/>
      <c r="BF1059" s="325"/>
      <c r="BG1059" s="325"/>
      <c r="BH1059" s="325"/>
      <c r="BI1059" s="325"/>
      <c r="BJ1059" s="325"/>
      <c r="BK1059" s="325"/>
      <c r="BL1059" s="325"/>
      <c r="BM1059" s="325"/>
      <c r="BN1059" s="325"/>
      <c r="BO1059" s="325"/>
      <c r="BP1059" s="325"/>
    </row>
    <row r="1060" spans="1:68" s="323" customFormat="1" x14ac:dyDescent="0.25">
      <c r="A1060" s="102"/>
      <c r="B1060" s="102"/>
      <c r="C1060" s="102"/>
      <c r="D1060" s="102"/>
      <c r="E1060" s="102"/>
      <c r="F1060" s="102"/>
      <c r="P1060" s="324"/>
      <c r="Q1060" s="324"/>
      <c r="X1060" s="324"/>
      <c r="Y1060" s="324"/>
      <c r="AL1060" s="324"/>
      <c r="AM1060" s="324"/>
      <c r="AN1060" s="324"/>
      <c r="AO1060" s="324"/>
      <c r="AP1060" s="324"/>
      <c r="AQ1060" s="324"/>
      <c r="AR1060" s="324"/>
      <c r="AS1060" s="324"/>
      <c r="AT1060" s="324"/>
      <c r="AU1060" s="324"/>
      <c r="AV1060" s="324"/>
      <c r="AW1060" s="324"/>
      <c r="BE1060" s="325"/>
      <c r="BF1060" s="325"/>
      <c r="BG1060" s="325"/>
      <c r="BH1060" s="325"/>
      <c r="BI1060" s="325"/>
      <c r="BJ1060" s="325"/>
      <c r="BK1060" s="325"/>
      <c r="BL1060" s="325"/>
      <c r="BM1060" s="325"/>
      <c r="BN1060" s="325"/>
      <c r="BO1060" s="325"/>
      <c r="BP1060" s="325"/>
    </row>
    <row r="1061" spans="1:68" s="323" customFormat="1" x14ac:dyDescent="0.25">
      <c r="A1061" s="102"/>
      <c r="B1061" s="102"/>
      <c r="C1061" s="102"/>
      <c r="D1061" s="102"/>
      <c r="E1061" s="102"/>
      <c r="F1061" s="102"/>
      <c r="P1061" s="324"/>
      <c r="Q1061" s="324"/>
      <c r="X1061" s="324"/>
      <c r="Y1061" s="324"/>
      <c r="AL1061" s="324"/>
      <c r="AM1061" s="324"/>
      <c r="AN1061" s="324"/>
      <c r="AO1061" s="324"/>
      <c r="AP1061" s="324"/>
      <c r="AQ1061" s="324"/>
      <c r="AR1061" s="324"/>
      <c r="AS1061" s="324"/>
      <c r="AT1061" s="324"/>
      <c r="AU1061" s="324"/>
      <c r="AV1061" s="324"/>
      <c r="AW1061" s="324"/>
      <c r="BE1061" s="325"/>
      <c r="BF1061" s="325"/>
      <c r="BG1061" s="325"/>
      <c r="BH1061" s="325"/>
      <c r="BI1061" s="325"/>
      <c r="BJ1061" s="325"/>
      <c r="BK1061" s="325"/>
      <c r="BL1061" s="325"/>
      <c r="BM1061" s="325"/>
      <c r="BN1061" s="325"/>
      <c r="BO1061" s="325"/>
      <c r="BP1061" s="325"/>
    </row>
    <row r="1062" spans="1:68" s="323" customFormat="1" x14ac:dyDescent="0.25">
      <c r="A1062" s="102"/>
      <c r="B1062" s="102"/>
      <c r="C1062" s="102"/>
      <c r="D1062" s="102"/>
      <c r="E1062" s="102"/>
      <c r="F1062" s="102"/>
      <c r="P1062" s="324"/>
      <c r="Q1062" s="324"/>
      <c r="X1062" s="324"/>
      <c r="Y1062" s="324"/>
      <c r="AL1062" s="324"/>
      <c r="AM1062" s="324"/>
      <c r="AN1062" s="324"/>
      <c r="AO1062" s="324"/>
      <c r="AP1062" s="324"/>
      <c r="AQ1062" s="324"/>
      <c r="AR1062" s="324"/>
      <c r="AS1062" s="324"/>
      <c r="AT1062" s="324"/>
      <c r="AU1062" s="324"/>
      <c r="AV1062" s="324"/>
      <c r="AW1062" s="324"/>
      <c r="BE1062" s="325"/>
      <c r="BF1062" s="325"/>
      <c r="BG1062" s="325"/>
      <c r="BH1062" s="325"/>
      <c r="BI1062" s="325"/>
      <c r="BJ1062" s="325"/>
      <c r="BK1062" s="325"/>
      <c r="BL1062" s="325"/>
      <c r="BM1062" s="325"/>
      <c r="BN1062" s="325"/>
      <c r="BO1062" s="325"/>
      <c r="BP1062" s="325"/>
    </row>
    <row r="1063" spans="1:68" s="323" customFormat="1" x14ac:dyDescent="0.25">
      <c r="A1063" s="102"/>
      <c r="B1063" s="102"/>
      <c r="C1063" s="102"/>
      <c r="D1063" s="102"/>
      <c r="E1063" s="102"/>
      <c r="F1063" s="102"/>
      <c r="P1063" s="324"/>
      <c r="Q1063" s="324"/>
      <c r="X1063" s="324"/>
      <c r="Y1063" s="324"/>
      <c r="AL1063" s="324"/>
      <c r="AM1063" s="324"/>
      <c r="AN1063" s="324"/>
      <c r="AO1063" s="324"/>
      <c r="AP1063" s="324"/>
      <c r="AQ1063" s="324"/>
      <c r="AR1063" s="324"/>
      <c r="AS1063" s="324"/>
      <c r="AT1063" s="324"/>
      <c r="AU1063" s="324"/>
      <c r="AV1063" s="324"/>
      <c r="AW1063" s="324"/>
      <c r="BE1063" s="325"/>
      <c r="BF1063" s="325"/>
      <c r="BG1063" s="325"/>
      <c r="BH1063" s="325"/>
      <c r="BI1063" s="325"/>
      <c r="BJ1063" s="325"/>
      <c r="BK1063" s="325"/>
      <c r="BL1063" s="325"/>
      <c r="BM1063" s="325"/>
      <c r="BN1063" s="325"/>
      <c r="BO1063" s="325"/>
      <c r="BP1063" s="325"/>
    </row>
    <row r="1064" spans="1:68" s="323" customFormat="1" x14ac:dyDescent="0.25">
      <c r="A1064" s="102"/>
      <c r="B1064" s="102"/>
      <c r="C1064" s="102"/>
      <c r="D1064" s="102"/>
      <c r="E1064" s="102"/>
      <c r="F1064" s="102"/>
      <c r="P1064" s="324"/>
      <c r="Q1064" s="324"/>
      <c r="X1064" s="324"/>
      <c r="Y1064" s="324"/>
      <c r="AL1064" s="324"/>
      <c r="AM1064" s="324"/>
      <c r="AN1064" s="324"/>
      <c r="AO1064" s="324"/>
      <c r="AP1064" s="324"/>
      <c r="AQ1064" s="324"/>
      <c r="AR1064" s="324"/>
      <c r="AS1064" s="324"/>
      <c r="AT1064" s="324"/>
      <c r="AU1064" s="324"/>
      <c r="AV1064" s="324"/>
      <c r="AW1064" s="324"/>
      <c r="BE1064" s="325"/>
      <c r="BF1064" s="325"/>
      <c r="BG1064" s="325"/>
      <c r="BH1064" s="325"/>
      <c r="BI1064" s="325"/>
      <c r="BJ1064" s="325"/>
      <c r="BK1064" s="325"/>
      <c r="BL1064" s="325"/>
      <c r="BM1064" s="325"/>
      <c r="BN1064" s="325"/>
      <c r="BO1064" s="325"/>
      <c r="BP1064" s="325"/>
    </row>
    <row r="1065" spans="1:68" s="323" customFormat="1" x14ac:dyDescent="0.25">
      <c r="A1065" s="102"/>
      <c r="B1065" s="102"/>
      <c r="C1065" s="102"/>
      <c r="D1065" s="102"/>
      <c r="E1065" s="102"/>
      <c r="F1065" s="102"/>
      <c r="P1065" s="324"/>
      <c r="Q1065" s="324"/>
      <c r="X1065" s="324"/>
      <c r="Y1065" s="324"/>
      <c r="AL1065" s="324"/>
      <c r="AM1065" s="324"/>
      <c r="AN1065" s="324"/>
      <c r="AO1065" s="324"/>
      <c r="AP1065" s="324"/>
      <c r="AQ1065" s="324"/>
      <c r="AR1065" s="324"/>
      <c r="AS1065" s="324"/>
      <c r="AT1065" s="324"/>
      <c r="AU1065" s="324"/>
      <c r="AV1065" s="324"/>
      <c r="AW1065" s="324"/>
      <c r="BE1065" s="325"/>
      <c r="BF1065" s="325"/>
      <c r="BG1065" s="325"/>
      <c r="BH1065" s="325"/>
      <c r="BI1065" s="325"/>
      <c r="BJ1065" s="325"/>
      <c r="BK1065" s="325"/>
      <c r="BL1065" s="325"/>
      <c r="BM1065" s="325"/>
      <c r="BN1065" s="325"/>
      <c r="BO1065" s="325"/>
      <c r="BP1065" s="325"/>
    </row>
    <row r="1066" spans="1:68" s="323" customFormat="1" x14ac:dyDescent="0.25">
      <c r="A1066" s="102"/>
      <c r="B1066" s="102"/>
      <c r="C1066" s="102"/>
      <c r="D1066" s="102"/>
      <c r="E1066" s="102"/>
      <c r="F1066" s="102"/>
      <c r="P1066" s="324"/>
      <c r="Q1066" s="324"/>
      <c r="X1066" s="324"/>
      <c r="Y1066" s="324"/>
      <c r="AL1066" s="324"/>
      <c r="AM1066" s="324"/>
      <c r="AN1066" s="324"/>
      <c r="AO1066" s="324"/>
      <c r="AP1066" s="324"/>
      <c r="AQ1066" s="324"/>
      <c r="AR1066" s="324"/>
      <c r="AS1066" s="324"/>
      <c r="AT1066" s="324"/>
      <c r="AU1066" s="324"/>
      <c r="AV1066" s="324"/>
      <c r="AW1066" s="324"/>
      <c r="BE1066" s="325"/>
      <c r="BF1066" s="325"/>
      <c r="BG1066" s="325"/>
      <c r="BH1066" s="325"/>
      <c r="BI1066" s="325"/>
      <c r="BJ1066" s="325"/>
      <c r="BK1066" s="325"/>
      <c r="BL1066" s="325"/>
      <c r="BM1066" s="325"/>
      <c r="BN1066" s="325"/>
      <c r="BO1066" s="325"/>
      <c r="BP1066" s="325"/>
    </row>
    <row r="1067" spans="1:68" s="323" customFormat="1" x14ac:dyDescent="0.25">
      <c r="A1067" s="102"/>
      <c r="B1067" s="102"/>
      <c r="C1067" s="102"/>
      <c r="D1067" s="102"/>
      <c r="E1067" s="102"/>
      <c r="F1067" s="102"/>
      <c r="P1067" s="324"/>
      <c r="Q1067" s="324"/>
      <c r="X1067" s="324"/>
      <c r="Y1067" s="324"/>
      <c r="AL1067" s="324"/>
      <c r="AM1067" s="324"/>
      <c r="AN1067" s="324"/>
      <c r="AO1067" s="324"/>
      <c r="AP1067" s="324"/>
      <c r="AQ1067" s="324"/>
      <c r="AR1067" s="324"/>
      <c r="AS1067" s="324"/>
      <c r="AT1067" s="324"/>
      <c r="AU1067" s="324"/>
      <c r="AV1067" s="324"/>
      <c r="AW1067" s="324"/>
      <c r="BE1067" s="325"/>
      <c r="BF1067" s="325"/>
      <c r="BG1067" s="325"/>
      <c r="BH1067" s="325"/>
      <c r="BI1067" s="325"/>
      <c r="BJ1067" s="325"/>
      <c r="BK1067" s="325"/>
      <c r="BL1067" s="325"/>
      <c r="BM1067" s="325"/>
      <c r="BN1067" s="325"/>
      <c r="BO1067" s="325"/>
      <c r="BP1067" s="325"/>
    </row>
    <row r="1068" spans="1:68" s="323" customFormat="1" x14ac:dyDescent="0.25">
      <c r="A1068" s="102"/>
      <c r="B1068" s="102"/>
      <c r="C1068" s="102"/>
      <c r="D1068" s="102"/>
      <c r="E1068" s="102"/>
      <c r="F1068" s="102"/>
      <c r="P1068" s="324"/>
      <c r="Q1068" s="324"/>
      <c r="X1068" s="324"/>
      <c r="Y1068" s="324"/>
      <c r="AL1068" s="324"/>
      <c r="AM1068" s="324"/>
      <c r="AN1068" s="324"/>
      <c r="AO1068" s="324"/>
      <c r="AP1068" s="324"/>
      <c r="AQ1068" s="324"/>
      <c r="AR1068" s="324"/>
      <c r="AS1068" s="324"/>
      <c r="AT1068" s="324"/>
      <c r="AU1068" s="324"/>
      <c r="AV1068" s="324"/>
      <c r="AW1068" s="324"/>
      <c r="BE1068" s="325"/>
      <c r="BF1068" s="325"/>
      <c r="BG1068" s="325"/>
      <c r="BH1068" s="325"/>
      <c r="BI1068" s="325"/>
      <c r="BJ1068" s="325"/>
      <c r="BK1068" s="325"/>
      <c r="BL1068" s="325"/>
      <c r="BM1068" s="325"/>
      <c r="BN1068" s="325"/>
      <c r="BO1068" s="325"/>
      <c r="BP1068" s="325"/>
    </row>
    <row r="1069" spans="1:68" s="323" customFormat="1" x14ac:dyDescent="0.25">
      <c r="A1069" s="102"/>
      <c r="B1069" s="102"/>
      <c r="C1069" s="102"/>
      <c r="D1069" s="102"/>
      <c r="E1069" s="102"/>
      <c r="F1069" s="102"/>
      <c r="P1069" s="324"/>
      <c r="Q1069" s="324"/>
      <c r="X1069" s="324"/>
      <c r="Y1069" s="324"/>
      <c r="AL1069" s="324"/>
      <c r="AM1069" s="324"/>
      <c r="AN1069" s="324"/>
      <c r="AO1069" s="324"/>
      <c r="AP1069" s="324"/>
      <c r="AQ1069" s="324"/>
      <c r="AR1069" s="324"/>
      <c r="AS1069" s="324"/>
      <c r="AT1069" s="324"/>
      <c r="AU1069" s="324"/>
      <c r="AV1069" s="324"/>
      <c r="AW1069" s="324"/>
      <c r="BE1069" s="325"/>
      <c r="BF1069" s="325"/>
      <c r="BG1069" s="325"/>
      <c r="BH1069" s="325"/>
      <c r="BI1069" s="325"/>
      <c r="BJ1069" s="325"/>
      <c r="BK1069" s="325"/>
      <c r="BL1069" s="325"/>
      <c r="BM1069" s="325"/>
      <c r="BN1069" s="325"/>
      <c r="BO1069" s="325"/>
      <c r="BP1069" s="325"/>
    </row>
    <row r="1070" spans="1:68" s="323" customFormat="1" x14ac:dyDescent="0.25">
      <c r="A1070" s="102"/>
      <c r="B1070" s="102"/>
      <c r="C1070" s="102"/>
      <c r="D1070" s="102"/>
      <c r="E1070" s="102"/>
      <c r="F1070" s="102"/>
      <c r="P1070" s="324"/>
      <c r="Q1070" s="324"/>
      <c r="X1070" s="324"/>
      <c r="Y1070" s="324"/>
      <c r="AL1070" s="324"/>
      <c r="AM1070" s="324"/>
      <c r="AN1070" s="324"/>
      <c r="AO1070" s="324"/>
      <c r="AP1070" s="324"/>
      <c r="AQ1070" s="324"/>
      <c r="AR1070" s="324"/>
      <c r="AS1070" s="324"/>
      <c r="AT1070" s="324"/>
      <c r="AU1070" s="324"/>
      <c r="AV1070" s="324"/>
      <c r="AW1070" s="324"/>
      <c r="BE1070" s="325"/>
      <c r="BF1070" s="325"/>
      <c r="BG1070" s="325"/>
      <c r="BH1070" s="325"/>
      <c r="BI1070" s="325"/>
      <c r="BJ1070" s="325"/>
      <c r="BK1070" s="325"/>
      <c r="BL1070" s="325"/>
      <c r="BM1070" s="325"/>
      <c r="BN1070" s="325"/>
      <c r="BO1070" s="325"/>
      <c r="BP1070" s="325"/>
    </row>
    <row r="1071" spans="1:68" s="323" customFormat="1" x14ac:dyDescent="0.25">
      <c r="A1071" s="102"/>
      <c r="B1071" s="102"/>
      <c r="C1071" s="102"/>
      <c r="D1071" s="102"/>
      <c r="E1071" s="102"/>
      <c r="F1071" s="102"/>
      <c r="P1071" s="324"/>
      <c r="Q1071" s="324"/>
      <c r="X1071" s="324"/>
      <c r="Y1071" s="324"/>
      <c r="AL1071" s="324"/>
      <c r="AM1071" s="324"/>
      <c r="AN1071" s="324"/>
      <c r="AO1071" s="324"/>
      <c r="AP1071" s="324"/>
      <c r="AQ1071" s="324"/>
      <c r="AR1071" s="324"/>
      <c r="AS1071" s="324"/>
      <c r="AT1071" s="324"/>
      <c r="AU1071" s="324"/>
      <c r="AV1071" s="324"/>
      <c r="AW1071" s="324"/>
      <c r="BE1071" s="325"/>
      <c r="BF1071" s="325"/>
      <c r="BG1071" s="325"/>
      <c r="BH1071" s="325"/>
      <c r="BI1071" s="325"/>
      <c r="BJ1071" s="325"/>
      <c r="BK1071" s="325"/>
      <c r="BL1071" s="325"/>
      <c r="BM1071" s="325"/>
      <c r="BN1071" s="325"/>
      <c r="BO1071" s="325"/>
      <c r="BP1071" s="325"/>
    </row>
    <row r="1072" spans="1:68" s="323" customFormat="1" x14ac:dyDescent="0.25">
      <c r="A1072" s="102"/>
      <c r="B1072" s="102"/>
      <c r="C1072" s="102"/>
      <c r="D1072" s="102"/>
      <c r="E1072" s="102"/>
      <c r="F1072" s="102"/>
      <c r="P1072" s="324"/>
      <c r="Q1072" s="324"/>
      <c r="X1072" s="324"/>
      <c r="Y1072" s="324"/>
      <c r="AL1072" s="324"/>
      <c r="AM1072" s="324"/>
      <c r="AN1072" s="324"/>
      <c r="AO1072" s="324"/>
      <c r="AP1072" s="324"/>
      <c r="AQ1072" s="324"/>
      <c r="AR1072" s="324"/>
      <c r="AS1072" s="324"/>
      <c r="AT1072" s="324"/>
      <c r="AU1072" s="324"/>
      <c r="AV1072" s="324"/>
      <c r="AW1072" s="324"/>
      <c r="BE1072" s="325"/>
      <c r="BF1072" s="325"/>
      <c r="BG1072" s="325"/>
      <c r="BH1072" s="325"/>
      <c r="BI1072" s="325"/>
      <c r="BJ1072" s="325"/>
      <c r="BK1072" s="325"/>
      <c r="BL1072" s="325"/>
      <c r="BM1072" s="325"/>
      <c r="BN1072" s="325"/>
      <c r="BO1072" s="325"/>
      <c r="BP1072" s="325"/>
    </row>
    <row r="1073" spans="1:68" s="323" customFormat="1" x14ac:dyDescent="0.25">
      <c r="A1073" s="102"/>
      <c r="B1073" s="102"/>
      <c r="C1073" s="102"/>
      <c r="D1073" s="102"/>
      <c r="E1073" s="102"/>
      <c r="F1073" s="102"/>
      <c r="P1073" s="324"/>
      <c r="Q1073" s="324"/>
      <c r="X1073" s="324"/>
      <c r="Y1073" s="324"/>
      <c r="AL1073" s="324"/>
      <c r="AM1073" s="324"/>
      <c r="AN1073" s="324"/>
      <c r="AO1073" s="324"/>
      <c r="AP1073" s="324"/>
      <c r="AQ1073" s="324"/>
      <c r="AR1073" s="324"/>
      <c r="AS1073" s="324"/>
      <c r="AT1073" s="324"/>
      <c r="AU1073" s="324"/>
      <c r="AV1073" s="324"/>
      <c r="AW1073" s="324"/>
      <c r="BE1073" s="325"/>
      <c r="BF1073" s="325"/>
      <c r="BG1073" s="325"/>
      <c r="BH1073" s="325"/>
      <c r="BI1073" s="325"/>
      <c r="BJ1073" s="325"/>
      <c r="BK1073" s="325"/>
      <c r="BL1073" s="325"/>
      <c r="BM1073" s="325"/>
      <c r="BN1073" s="325"/>
      <c r="BO1073" s="325"/>
      <c r="BP1073" s="325"/>
    </row>
    <row r="1074" spans="1:68" s="323" customFormat="1" x14ac:dyDescent="0.25">
      <c r="A1074" s="102"/>
      <c r="B1074" s="102"/>
      <c r="C1074" s="102"/>
      <c r="D1074" s="102"/>
      <c r="E1074" s="102"/>
      <c r="F1074" s="102"/>
      <c r="P1074" s="324"/>
      <c r="Q1074" s="324"/>
      <c r="X1074" s="324"/>
      <c r="Y1074" s="324"/>
      <c r="AL1074" s="324"/>
      <c r="AM1074" s="324"/>
      <c r="AN1074" s="324"/>
      <c r="AO1074" s="324"/>
      <c r="AP1074" s="324"/>
      <c r="AQ1074" s="324"/>
      <c r="AR1074" s="324"/>
      <c r="AS1074" s="324"/>
      <c r="AT1074" s="324"/>
      <c r="AU1074" s="324"/>
      <c r="AV1074" s="324"/>
      <c r="AW1074" s="324"/>
      <c r="BE1074" s="325"/>
      <c r="BF1074" s="325"/>
      <c r="BG1074" s="325"/>
      <c r="BH1074" s="325"/>
      <c r="BI1074" s="325"/>
      <c r="BJ1074" s="325"/>
      <c r="BK1074" s="325"/>
      <c r="BL1074" s="325"/>
      <c r="BM1074" s="325"/>
      <c r="BN1074" s="325"/>
      <c r="BO1074" s="325"/>
      <c r="BP1074" s="325"/>
    </row>
    <row r="1075" spans="1:68" s="323" customFormat="1" x14ac:dyDescent="0.25">
      <c r="A1075" s="102"/>
      <c r="B1075" s="102"/>
      <c r="C1075" s="102"/>
      <c r="D1075" s="102"/>
      <c r="E1075" s="102"/>
      <c r="F1075" s="102"/>
      <c r="P1075" s="324"/>
      <c r="Q1075" s="324"/>
      <c r="X1075" s="324"/>
      <c r="Y1075" s="324"/>
      <c r="AL1075" s="324"/>
      <c r="AM1075" s="324"/>
      <c r="AN1075" s="324"/>
      <c r="AO1075" s="324"/>
      <c r="AP1075" s="324"/>
      <c r="AQ1075" s="324"/>
      <c r="AR1075" s="324"/>
      <c r="AS1075" s="324"/>
      <c r="AT1075" s="324"/>
      <c r="AU1075" s="324"/>
      <c r="AV1075" s="324"/>
      <c r="AW1075" s="324"/>
      <c r="BE1075" s="325"/>
      <c r="BF1075" s="325"/>
      <c r="BG1075" s="325"/>
      <c r="BH1075" s="325"/>
      <c r="BI1075" s="325"/>
      <c r="BJ1075" s="325"/>
      <c r="BK1075" s="325"/>
      <c r="BL1075" s="325"/>
      <c r="BM1075" s="325"/>
      <c r="BN1075" s="325"/>
      <c r="BO1075" s="325"/>
      <c r="BP1075" s="325"/>
    </row>
    <row r="1076" spans="1:68" s="323" customFormat="1" x14ac:dyDescent="0.25">
      <c r="A1076" s="102"/>
      <c r="B1076" s="102"/>
      <c r="C1076" s="102"/>
      <c r="D1076" s="102"/>
      <c r="E1076" s="102"/>
      <c r="F1076" s="102"/>
      <c r="P1076" s="324"/>
      <c r="Q1076" s="324"/>
      <c r="X1076" s="324"/>
      <c r="Y1076" s="324"/>
      <c r="AL1076" s="324"/>
      <c r="AM1076" s="324"/>
      <c r="AN1076" s="324"/>
      <c r="AO1076" s="324"/>
      <c r="AP1076" s="324"/>
      <c r="AQ1076" s="324"/>
      <c r="AR1076" s="324"/>
      <c r="AS1076" s="324"/>
      <c r="AT1076" s="324"/>
      <c r="AU1076" s="324"/>
      <c r="AV1076" s="324"/>
      <c r="AW1076" s="324"/>
      <c r="BE1076" s="325"/>
      <c r="BF1076" s="325"/>
      <c r="BG1076" s="325"/>
      <c r="BH1076" s="325"/>
      <c r="BI1076" s="325"/>
      <c r="BJ1076" s="325"/>
      <c r="BK1076" s="325"/>
      <c r="BL1076" s="325"/>
      <c r="BM1076" s="325"/>
      <c r="BN1076" s="325"/>
      <c r="BO1076" s="325"/>
      <c r="BP1076" s="325"/>
    </row>
    <row r="1077" spans="1:68" s="323" customFormat="1" x14ac:dyDescent="0.25">
      <c r="A1077" s="102"/>
      <c r="B1077" s="102"/>
      <c r="C1077" s="102"/>
      <c r="D1077" s="102"/>
      <c r="E1077" s="102"/>
      <c r="F1077" s="102"/>
      <c r="P1077" s="324"/>
      <c r="Q1077" s="324"/>
      <c r="X1077" s="324"/>
      <c r="Y1077" s="324"/>
      <c r="AL1077" s="324"/>
      <c r="AM1077" s="324"/>
      <c r="AN1077" s="324"/>
      <c r="AO1077" s="324"/>
      <c r="AP1077" s="324"/>
      <c r="AQ1077" s="324"/>
      <c r="AR1077" s="324"/>
      <c r="AS1077" s="324"/>
      <c r="AT1077" s="324"/>
      <c r="AU1077" s="324"/>
      <c r="AV1077" s="324"/>
      <c r="AW1077" s="324"/>
      <c r="BE1077" s="325"/>
      <c r="BF1077" s="325"/>
      <c r="BG1077" s="325"/>
      <c r="BH1077" s="325"/>
      <c r="BI1077" s="325"/>
      <c r="BJ1077" s="325"/>
      <c r="BK1077" s="325"/>
      <c r="BL1077" s="325"/>
      <c r="BM1077" s="325"/>
      <c r="BN1077" s="325"/>
      <c r="BO1077" s="325"/>
      <c r="BP1077" s="325"/>
    </row>
    <row r="1078" spans="1:68" s="323" customFormat="1" x14ac:dyDescent="0.25">
      <c r="A1078" s="102"/>
      <c r="B1078" s="102"/>
      <c r="C1078" s="102"/>
      <c r="D1078" s="102"/>
      <c r="E1078" s="102"/>
      <c r="F1078" s="102"/>
      <c r="P1078" s="324"/>
      <c r="Q1078" s="324"/>
      <c r="X1078" s="324"/>
      <c r="Y1078" s="324"/>
      <c r="AL1078" s="324"/>
      <c r="AM1078" s="324"/>
      <c r="AN1078" s="324"/>
      <c r="AO1078" s="324"/>
      <c r="AP1078" s="324"/>
      <c r="AQ1078" s="324"/>
      <c r="AR1078" s="324"/>
      <c r="AS1078" s="324"/>
      <c r="AT1078" s="324"/>
      <c r="AU1078" s="324"/>
      <c r="AV1078" s="324"/>
      <c r="AW1078" s="324"/>
      <c r="BE1078" s="325"/>
      <c r="BF1078" s="325"/>
      <c r="BG1078" s="325"/>
      <c r="BH1078" s="325"/>
      <c r="BI1078" s="325"/>
      <c r="BJ1078" s="325"/>
      <c r="BK1078" s="325"/>
      <c r="BL1078" s="325"/>
      <c r="BM1078" s="325"/>
      <c r="BN1078" s="325"/>
      <c r="BO1078" s="325"/>
      <c r="BP1078" s="325"/>
    </row>
    <row r="1079" spans="1:68" s="323" customFormat="1" x14ac:dyDescent="0.25">
      <c r="A1079" s="102"/>
      <c r="B1079" s="102"/>
      <c r="C1079" s="102"/>
      <c r="D1079" s="102"/>
      <c r="E1079" s="102"/>
      <c r="F1079" s="102"/>
      <c r="P1079" s="324"/>
      <c r="Q1079" s="324"/>
      <c r="X1079" s="324"/>
      <c r="Y1079" s="324"/>
      <c r="AL1079" s="324"/>
      <c r="AM1079" s="324"/>
      <c r="AN1079" s="324"/>
      <c r="AO1079" s="324"/>
      <c r="AP1079" s="324"/>
      <c r="AQ1079" s="324"/>
      <c r="AR1079" s="324"/>
      <c r="AS1079" s="324"/>
      <c r="AT1079" s="324"/>
      <c r="AU1079" s="324"/>
      <c r="AV1079" s="324"/>
      <c r="AW1079" s="324"/>
      <c r="BE1079" s="325"/>
      <c r="BF1079" s="325"/>
      <c r="BG1079" s="325"/>
      <c r="BH1079" s="325"/>
      <c r="BI1079" s="325"/>
      <c r="BJ1079" s="325"/>
      <c r="BK1079" s="325"/>
      <c r="BL1079" s="325"/>
      <c r="BM1079" s="325"/>
      <c r="BN1079" s="325"/>
      <c r="BO1079" s="325"/>
      <c r="BP1079" s="325"/>
    </row>
    <row r="1080" spans="1:68" s="323" customFormat="1" x14ac:dyDescent="0.25">
      <c r="A1080" s="102"/>
      <c r="B1080" s="102"/>
      <c r="C1080" s="102"/>
      <c r="D1080" s="102"/>
      <c r="E1080" s="102"/>
      <c r="F1080" s="102"/>
      <c r="P1080" s="324"/>
      <c r="Q1080" s="324"/>
      <c r="X1080" s="324"/>
      <c r="Y1080" s="324"/>
      <c r="AL1080" s="324"/>
      <c r="AM1080" s="324"/>
      <c r="AN1080" s="324"/>
      <c r="AO1080" s="324"/>
      <c r="AP1080" s="324"/>
      <c r="AQ1080" s="324"/>
      <c r="AR1080" s="324"/>
      <c r="AS1080" s="324"/>
      <c r="AT1080" s="324"/>
      <c r="AU1080" s="324"/>
      <c r="AV1080" s="324"/>
      <c r="AW1080" s="324"/>
      <c r="BE1080" s="325"/>
      <c r="BF1080" s="325"/>
      <c r="BG1080" s="325"/>
      <c r="BH1080" s="325"/>
      <c r="BI1080" s="325"/>
      <c r="BJ1080" s="325"/>
      <c r="BK1080" s="325"/>
      <c r="BL1080" s="325"/>
      <c r="BM1080" s="325"/>
      <c r="BN1080" s="325"/>
      <c r="BO1080" s="325"/>
      <c r="BP1080" s="325"/>
    </row>
    <row r="1081" spans="1:68" s="323" customFormat="1" x14ac:dyDescent="0.25">
      <c r="A1081" s="102"/>
      <c r="B1081" s="102"/>
      <c r="C1081" s="102"/>
      <c r="D1081" s="102"/>
      <c r="E1081" s="102"/>
      <c r="F1081" s="102"/>
      <c r="P1081" s="324"/>
      <c r="Q1081" s="324"/>
      <c r="X1081" s="324"/>
      <c r="Y1081" s="324"/>
      <c r="AL1081" s="324"/>
      <c r="AM1081" s="324"/>
      <c r="AN1081" s="324"/>
      <c r="AO1081" s="324"/>
      <c r="AP1081" s="324"/>
      <c r="AQ1081" s="324"/>
      <c r="AR1081" s="324"/>
      <c r="AS1081" s="324"/>
      <c r="AT1081" s="324"/>
      <c r="AU1081" s="324"/>
      <c r="AV1081" s="324"/>
      <c r="AW1081" s="324"/>
      <c r="BE1081" s="325"/>
      <c r="BF1081" s="325"/>
      <c r="BG1081" s="325"/>
      <c r="BH1081" s="325"/>
      <c r="BI1081" s="325"/>
      <c r="BJ1081" s="325"/>
      <c r="BK1081" s="325"/>
      <c r="BL1081" s="325"/>
      <c r="BM1081" s="325"/>
      <c r="BN1081" s="325"/>
      <c r="BO1081" s="325"/>
      <c r="BP1081" s="325"/>
    </row>
    <row r="1082" spans="1:68" s="323" customFormat="1" x14ac:dyDescent="0.25">
      <c r="A1082" s="102"/>
      <c r="B1082" s="102"/>
      <c r="C1082" s="102"/>
      <c r="D1082" s="102"/>
      <c r="E1082" s="102"/>
      <c r="F1082" s="102"/>
      <c r="P1082" s="324"/>
      <c r="Q1082" s="324"/>
      <c r="X1082" s="324"/>
      <c r="Y1082" s="324"/>
      <c r="AL1082" s="324"/>
      <c r="AM1082" s="324"/>
      <c r="AN1082" s="324"/>
      <c r="AO1082" s="324"/>
      <c r="AP1082" s="324"/>
      <c r="AQ1082" s="324"/>
      <c r="AR1082" s="324"/>
      <c r="AS1082" s="324"/>
      <c r="AT1082" s="324"/>
      <c r="AU1082" s="324"/>
      <c r="AV1082" s="324"/>
      <c r="AW1082" s="324"/>
      <c r="BE1082" s="325"/>
      <c r="BF1082" s="325"/>
      <c r="BG1082" s="325"/>
      <c r="BH1082" s="325"/>
      <c r="BI1082" s="325"/>
      <c r="BJ1082" s="325"/>
      <c r="BK1082" s="325"/>
      <c r="BL1082" s="325"/>
      <c r="BM1082" s="325"/>
      <c r="BN1082" s="325"/>
      <c r="BO1082" s="325"/>
      <c r="BP1082" s="325"/>
    </row>
    <row r="1083" spans="1:68" s="323" customFormat="1" x14ac:dyDescent="0.25">
      <c r="A1083" s="102"/>
      <c r="B1083" s="102"/>
      <c r="C1083" s="102"/>
      <c r="D1083" s="102"/>
      <c r="E1083" s="102"/>
      <c r="F1083" s="102"/>
      <c r="P1083" s="324"/>
      <c r="Q1083" s="324"/>
      <c r="X1083" s="324"/>
      <c r="Y1083" s="324"/>
      <c r="AL1083" s="324"/>
      <c r="AM1083" s="324"/>
      <c r="AN1083" s="324"/>
      <c r="AO1083" s="324"/>
      <c r="AP1083" s="324"/>
      <c r="AQ1083" s="324"/>
      <c r="AR1083" s="324"/>
      <c r="AS1083" s="324"/>
      <c r="AT1083" s="324"/>
      <c r="AU1083" s="324"/>
      <c r="AV1083" s="324"/>
      <c r="AW1083" s="324"/>
      <c r="BE1083" s="325"/>
      <c r="BF1083" s="325"/>
      <c r="BG1083" s="325"/>
      <c r="BH1083" s="325"/>
      <c r="BI1083" s="325"/>
      <c r="BJ1083" s="325"/>
      <c r="BK1083" s="325"/>
      <c r="BL1083" s="325"/>
      <c r="BM1083" s="325"/>
      <c r="BN1083" s="325"/>
      <c r="BO1083" s="325"/>
      <c r="BP1083" s="325"/>
    </row>
    <row r="1084" spans="1:68" s="323" customFormat="1" x14ac:dyDescent="0.25">
      <c r="A1084" s="102"/>
      <c r="B1084" s="102"/>
      <c r="C1084" s="102"/>
      <c r="D1084" s="102"/>
      <c r="E1084" s="102"/>
      <c r="F1084" s="102"/>
      <c r="P1084" s="324"/>
      <c r="Q1084" s="324"/>
      <c r="X1084" s="324"/>
      <c r="Y1084" s="324"/>
      <c r="AL1084" s="324"/>
      <c r="AM1084" s="324"/>
      <c r="AN1084" s="324"/>
      <c r="AO1084" s="324"/>
      <c r="AP1084" s="324"/>
      <c r="AQ1084" s="324"/>
      <c r="AR1084" s="324"/>
      <c r="AS1084" s="324"/>
      <c r="AT1084" s="324"/>
      <c r="AU1084" s="324"/>
      <c r="AV1084" s="324"/>
      <c r="AW1084" s="324"/>
      <c r="BE1084" s="325"/>
      <c r="BF1084" s="325"/>
      <c r="BG1084" s="325"/>
      <c r="BH1084" s="325"/>
      <c r="BI1084" s="325"/>
      <c r="BJ1084" s="325"/>
      <c r="BK1084" s="325"/>
      <c r="BL1084" s="325"/>
      <c r="BM1084" s="325"/>
      <c r="BN1084" s="325"/>
      <c r="BO1084" s="325"/>
      <c r="BP1084" s="325"/>
    </row>
    <row r="1085" spans="1:68" s="323" customFormat="1" x14ac:dyDescent="0.25">
      <c r="A1085" s="102"/>
      <c r="B1085" s="102"/>
      <c r="C1085" s="102"/>
      <c r="D1085" s="102"/>
      <c r="E1085" s="102"/>
      <c r="F1085" s="102"/>
      <c r="P1085" s="324"/>
      <c r="Q1085" s="324"/>
      <c r="X1085" s="324"/>
      <c r="Y1085" s="324"/>
      <c r="AL1085" s="324"/>
      <c r="AM1085" s="324"/>
      <c r="AN1085" s="324"/>
      <c r="AO1085" s="324"/>
      <c r="AP1085" s="324"/>
      <c r="AQ1085" s="324"/>
      <c r="AR1085" s="324"/>
      <c r="AS1085" s="324"/>
      <c r="AT1085" s="324"/>
      <c r="AU1085" s="324"/>
      <c r="AV1085" s="324"/>
      <c r="AW1085" s="324"/>
      <c r="BE1085" s="325"/>
      <c r="BF1085" s="325"/>
      <c r="BG1085" s="325"/>
      <c r="BH1085" s="325"/>
      <c r="BI1085" s="325"/>
      <c r="BJ1085" s="325"/>
      <c r="BK1085" s="325"/>
      <c r="BL1085" s="325"/>
      <c r="BM1085" s="325"/>
      <c r="BN1085" s="325"/>
      <c r="BO1085" s="325"/>
      <c r="BP1085" s="325"/>
    </row>
    <row r="1086" spans="1:68" s="323" customFormat="1" x14ac:dyDescent="0.25">
      <c r="A1086" s="102"/>
      <c r="B1086" s="102"/>
      <c r="C1086" s="102"/>
      <c r="D1086" s="102"/>
      <c r="E1086" s="102"/>
      <c r="F1086" s="102"/>
      <c r="P1086" s="324"/>
      <c r="Q1086" s="324"/>
      <c r="X1086" s="324"/>
      <c r="Y1086" s="324"/>
      <c r="AL1086" s="324"/>
      <c r="AM1086" s="324"/>
      <c r="AN1086" s="324"/>
      <c r="AO1086" s="324"/>
      <c r="AP1086" s="324"/>
      <c r="AQ1086" s="324"/>
      <c r="AR1086" s="324"/>
      <c r="AS1086" s="324"/>
      <c r="AT1086" s="324"/>
      <c r="AU1086" s="324"/>
      <c r="AV1086" s="324"/>
      <c r="AW1086" s="324"/>
      <c r="BE1086" s="325"/>
      <c r="BF1086" s="325"/>
      <c r="BG1086" s="325"/>
      <c r="BH1086" s="325"/>
      <c r="BI1086" s="325"/>
      <c r="BJ1086" s="325"/>
      <c r="BK1086" s="325"/>
      <c r="BL1086" s="325"/>
      <c r="BM1086" s="325"/>
      <c r="BN1086" s="325"/>
      <c r="BO1086" s="325"/>
      <c r="BP1086" s="325"/>
    </row>
    <row r="1087" spans="1:68" s="323" customFormat="1" x14ac:dyDescent="0.25">
      <c r="A1087" s="102"/>
      <c r="B1087" s="102"/>
      <c r="C1087" s="102"/>
      <c r="D1087" s="102"/>
      <c r="E1087" s="102"/>
      <c r="F1087" s="102"/>
      <c r="P1087" s="324"/>
      <c r="Q1087" s="324"/>
      <c r="X1087" s="324"/>
      <c r="Y1087" s="324"/>
      <c r="AL1087" s="324"/>
      <c r="AM1087" s="324"/>
      <c r="AN1087" s="324"/>
      <c r="AO1087" s="324"/>
      <c r="AP1087" s="324"/>
      <c r="AQ1087" s="324"/>
      <c r="AR1087" s="324"/>
      <c r="AS1087" s="324"/>
      <c r="AT1087" s="324"/>
      <c r="AU1087" s="324"/>
      <c r="AV1087" s="324"/>
      <c r="AW1087" s="324"/>
      <c r="BE1087" s="325"/>
      <c r="BF1087" s="325"/>
      <c r="BG1087" s="325"/>
      <c r="BH1087" s="325"/>
      <c r="BI1087" s="325"/>
      <c r="BJ1087" s="325"/>
      <c r="BK1087" s="325"/>
      <c r="BL1087" s="325"/>
      <c r="BM1087" s="325"/>
      <c r="BN1087" s="325"/>
      <c r="BO1087" s="325"/>
      <c r="BP1087" s="325"/>
    </row>
    <row r="1088" spans="1:68" s="323" customFormat="1" x14ac:dyDescent="0.25">
      <c r="A1088" s="102"/>
      <c r="B1088" s="102"/>
      <c r="C1088" s="102"/>
      <c r="D1088" s="102"/>
      <c r="E1088" s="102"/>
      <c r="F1088" s="102"/>
      <c r="P1088" s="324"/>
      <c r="Q1088" s="324"/>
      <c r="X1088" s="324"/>
      <c r="Y1088" s="324"/>
      <c r="AL1088" s="324"/>
      <c r="AM1088" s="324"/>
      <c r="AN1088" s="324"/>
      <c r="AO1088" s="324"/>
      <c r="AP1088" s="324"/>
      <c r="AQ1088" s="324"/>
      <c r="AR1088" s="324"/>
      <c r="AS1088" s="324"/>
      <c r="AT1088" s="324"/>
      <c r="AU1088" s="324"/>
      <c r="AV1088" s="324"/>
      <c r="AW1088" s="324"/>
      <c r="BE1088" s="325"/>
      <c r="BF1088" s="325"/>
      <c r="BG1088" s="325"/>
      <c r="BH1088" s="325"/>
      <c r="BI1088" s="325"/>
      <c r="BJ1088" s="325"/>
      <c r="BK1088" s="325"/>
      <c r="BL1088" s="325"/>
      <c r="BM1088" s="325"/>
      <c r="BN1088" s="325"/>
      <c r="BO1088" s="325"/>
      <c r="BP1088" s="325"/>
    </row>
    <row r="1089" spans="1:68" s="323" customFormat="1" x14ac:dyDescent="0.25">
      <c r="A1089" s="102"/>
      <c r="B1089" s="102"/>
      <c r="C1089" s="102"/>
      <c r="D1089" s="102"/>
      <c r="E1089" s="102"/>
      <c r="F1089" s="102"/>
      <c r="P1089" s="324"/>
      <c r="Q1089" s="324"/>
      <c r="X1089" s="324"/>
      <c r="Y1089" s="324"/>
      <c r="AL1089" s="324"/>
      <c r="AM1089" s="324"/>
      <c r="AN1089" s="324"/>
      <c r="AO1089" s="324"/>
      <c r="AP1089" s="324"/>
      <c r="AQ1089" s="324"/>
      <c r="AR1089" s="324"/>
      <c r="AS1089" s="324"/>
      <c r="AT1089" s="324"/>
      <c r="AU1089" s="324"/>
      <c r="AV1089" s="324"/>
      <c r="AW1089" s="324"/>
      <c r="BE1089" s="325"/>
      <c r="BF1089" s="325"/>
      <c r="BG1089" s="325"/>
      <c r="BH1089" s="325"/>
      <c r="BI1089" s="325"/>
      <c r="BJ1089" s="325"/>
      <c r="BK1089" s="325"/>
      <c r="BL1089" s="325"/>
      <c r="BM1089" s="325"/>
      <c r="BN1089" s="325"/>
      <c r="BO1089" s="325"/>
      <c r="BP1089" s="325"/>
    </row>
    <row r="1090" spans="1:68" s="323" customFormat="1" x14ac:dyDescent="0.25">
      <c r="A1090" s="102"/>
      <c r="B1090" s="102"/>
      <c r="C1090" s="102"/>
      <c r="D1090" s="102"/>
      <c r="E1090" s="102"/>
      <c r="F1090" s="102"/>
      <c r="P1090" s="324"/>
      <c r="Q1090" s="324"/>
      <c r="X1090" s="324"/>
      <c r="Y1090" s="324"/>
      <c r="AL1090" s="324"/>
      <c r="AM1090" s="324"/>
      <c r="AN1090" s="324"/>
      <c r="AO1090" s="324"/>
      <c r="AP1090" s="324"/>
      <c r="AQ1090" s="324"/>
      <c r="AR1090" s="324"/>
      <c r="AS1090" s="324"/>
      <c r="AT1090" s="324"/>
      <c r="AU1090" s="324"/>
      <c r="AV1090" s="324"/>
      <c r="AW1090" s="324"/>
      <c r="BE1090" s="325"/>
      <c r="BF1090" s="325"/>
      <c r="BG1090" s="325"/>
      <c r="BH1090" s="325"/>
      <c r="BI1090" s="325"/>
      <c r="BJ1090" s="325"/>
      <c r="BK1090" s="325"/>
      <c r="BL1090" s="325"/>
      <c r="BM1090" s="325"/>
      <c r="BN1090" s="325"/>
      <c r="BO1090" s="325"/>
      <c r="BP1090" s="325"/>
    </row>
    <row r="1091" spans="1:68" s="323" customFormat="1" x14ac:dyDescent="0.25">
      <c r="A1091" s="102"/>
      <c r="B1091" s="102"/>
      <c r="C1091" s="102"/>
      <c r="D1091" s="102"/>
      <c r="E1091" s="102"/>
      <c r="F1091" s="102"/>
      <c r="P1091" s="324"/>
      <c r="Q1091" s="324"/>
      <c r="X1091" s="324"/>
      <c r="Y1091" s="324"/>
      <c r="AL1091" s="324"/>
      <c r="AM1091" s="324"/>
      <c r="AN1091" s="324"/>
      <c r="AO1091" s="324"/>
      <c r="AP1091" s="324"/>
      <c r="AQ1091" s="324"/>
      <c r="AR1091" s="324"/>
      <c r="AS1091" s="324"/>
      <c r="AT1091" s="324"/>
      <c r="AU1091" s="324"/>
      <c r="AV1091" s="324"/>
      <c r="AW1091" s="324"/>
      <c r="BE1091" s="325"/>
      <c r="BF1091" s="325"/>
      <c r="BG1091" s="325"/>
      <c r="BH1091" s="325"/>
      <c r="BI1091" s="325"/>
      <c r="BJ1091" s="325"/>
      <c r="BK1091" s="325"/>
      <c r="BL1091" s="325"/>
      <c r="BM1091" s="325"/>
      <c r="BN1091" s="325"/>
      <c r="BO1091" s="325"/>
      <c r="BP1091" s="325"/>
    </row>
    <row r="1092" spans="1:68" s="323" customFormat="1" x14ac:dyDescent="0.25">
      <c r="A1092" s="102"/>
      <c r="B1092" s="102"/>
      <c r="C1092" s="102"/>
      <c r="D1092" s="102"/>
      <c r="E1092" s="102"/>
      <c r="F1092" s="102"/>
      <c r="P1092" s="324"/>
      <c r="Q1092" s="324"/>
      <c r="X1092" s="324"/>
      <c r="Y1092" s="324"/>
      <c r="AL1092" s="324"/>
      <c r="AM1092" s="324"/>
      <c r="AN1092" s="324"/>
      <c r="AO1092" s="324"/>
      <c r="AP1092" s="324"/>
      <c r="AQ1092" s="324"/>
      <c r="AR1092" s="324"/>
      <c r="AS1092" s="324"/>
      <c r="AT1092" s="324"/>
      <c r="AU1092" s="324"/>
      <c r="AV1092" s="324"/>
      <c r="AW1092" s="324"/>
      <c r="BE1092" s="325"/>
      <c r="BF1092" s="325"/>
      <c r="BG1092" s="325"/>
      <c r="BH1092" s="325"/>
      <c r="BI1092" s="325"/>
      <c r="BJ1092" s="325"/>
      <c r="BK1092" s="325"/>
      <c r="BL1092" s="325"/>
      <c r="BM1092" s="325"/>
      <c r="BN1092" s="325"/>
      <c r="BO1092" s="325"/>
      <c r="BP1092" s="325"/>
    </row>
    <row r="1093" spans="1:68" s="323" customFormat="1" x14ac:dyDescent="0.25">
      <c r="A1093" s="102"/>
      <c r="B1093" s="102"/>
      <c r="C1093" s="102"/>
      <c r="D1093" s="102"/>
      <c r="E1093" s="102"/>
      <c r="F1093" s="102"/>
      <c r="P1093" s="324"/>
      <c r="Q1093" s="324"/>
      <c r="X1093" s="324"/>
      <c r="Y1093" s="324"/>
      <c r="AL1093" s="324"/>
      <c r="AM1093" s="324"/>
      <c r="AN1093" s="324"/>
      <c r="AO1093" s="324"/>
      <c r="AP1093" s="324"/>
      <c r="AQ1093" s="324"/>
      <c r="AR1093" s="324"/>
      <c r="AS1093" s="324"/>
      <c r="AT1093" s="324"/>
      <c r="AU1093" s="324"/>
      <c r="AV1093" s="324"/>
      <c r="AW1093" s="324"/>
      <c r="BE1093" s="325"/>
      <c r="BF1093" s="325"/>
      <c r="BG1093" s="325"/>
      <c r="BH1093" s="325"/>
      <c r="BI1093" s="325"/>
      <c r="BJ1093" s="325"/>
      <c r="BK1093" s="325"/>
      <c r="BL1093" s="325"/>
      <c r="BM1093" s="325"/>
      <c r="BN1093" s="325"/>
      <c r="BO1093" s="325"/>
      <c r="BP1093" s="325"/>
    </row>
    <row r="1094" spans="1:68" s="323" customFormat="1" x14ac:dyDescent="0.25">
      <c r="A1094" s="102"/>
      <c r="B1094" s="102"/>
      <c r="C1094" s="102"/>
      <c r="D1094" s="102"/>
      <c r="E1094" s="102"/>
      <c r="F1094" s="102"/>
      <c r="P1094" s="324"/>
      <c r="Q1094" s="324"/>
      <c r="X1094" s="324"/>
      <c r="Y1094" s="324"/>
      <c r="AL1094" s="324"/>
      <c r="AM1094" s="324"/>
      <c r="AN1094" s="324"/>
      <c r="AO1094" s="324"/>
      <c r="AP1094" s="324"/>
      <c r="AQ1094" s="324"/>
      <c r="AR1094" s="324"/>
      <c r="AS1094" s="324"/>
      <c r="AT1094" s="324"/>
      <c r="AU1094" s="324"/>
      <c r="AV1094" s="324"/>
      <c r="AW1094" s="324"/>
      <c r="BE1094" s="325"/>
      <c r="BF1094" s="325"/>
      <c r="BG1094" s="325"/>
      <c r="BH1094" s="325"/>
      <c r="BI1094" s="325"/>
      <c r="BJ1094" s="325"/>
      <c r="BK1094" s="325"/>
      <c r="BL1094" s="325"/>
      <c r="BM1094" s="325"/>
      <c r="BN1094" s="325"/>
      <c r="BO1094" s="325"/>
      <c r="BP1094" s="325"/>
    </row>
    <row r="1095" spans="1:68" s="323" customFormat="1" x14ac:dyDescent="0.25">
      <c r="A1095" s="102"/>
      <c r="B1095" s="102"/>
      <c r="C1095" s="102"/>
      <c r="D1095" s="102"/>
      <c r="E1095" s="102"/>
      <c r="F1095" s="102"/>
      <c r="P1095" s="324"/>
      <c r="Q1095" s="324"/>
      <c r="X1095" s="324"/>
      <c r="Y1095" s="324"/>
      <c r="AL1095" s="324"/>
      <c r="AM1095" s="324"/>
      <c r="AN1095" s="324"/>
      <c r="AO1095" s="324"/>
      <c r="AP1095" s="324"/>
      <c r="AQ1095" s="324"/>
      <c r="AR1095" s="324"/>
      <c r="AS1095" s="324"/>
      <c r="AT1095" s="324"/>
      <c r="AU1095" s="324"/>
      <c r="AV1095" s="324"/>
      <c r="AW1095" s="324"/>
      <c r="BE1095" s="325"/>
      <c r="BF1095" s="325"/>
      <c r="BG1095" s="325"/>
      <c r="BH1095" s="325"/>
      <c r="BI1095" s="325"/>
      <c r="BJ1095" s="325"/>
      <c r="BK1095" s="325"/>
      <c r="BL1095" s="325"/>
      <c r="BM1095" s="325"/>
      <c r="BN1095" s="325"/>
      <c r="BO1095" s="325"/>
      <c r="BP1095" s="325"/>
    </row>
    <row r="1096" spans="1:68" s="323" customFormat="1" x14ac:dyDescent="0.25">
      <c r="A1096" s="102"/>
      <c r="B1096" s="102"/>
      <c r="C1096" s="102"/>
      <c r="D1096" s="102"/>
      <c r="E1096" s="102"/>
      <c r="F1096" s="102"/>
      <c r="P1096" s="324"/>
      <c r="Q1096" s="324"/>
      <c r="X1096" s="324"/>
      <c r="Y1096" s="324"/>
      <c r="AL1096" s="324"/>
      <c r="AM1096" s="324"/>
      <c r="AN1096" s="324"/>
      <c r="AO1096" s="324"/>
      <c r="AP1096" s="324"/>
      <c r="AQ1096" s="324"/>
      <c r="AR1096" s="324"/>
      <c r="AS1096" s="324"/>
      <c r="AT1096" s="324"/>
      <c r="AU1096" s="324"/>
      <c r="AV1096" s="324"/>
      <c r="AW1096" s="324"/>
      <c r="BE1096" s="325"/>
      <c r="BF1096" s="325"/>
      <c r="BG1096" s="325"/>
      <c r="BH1096" s="325"/>
      <c r="BI1096" s="325"/>
      <c r="BJ1096" s="325"/>
      <c r="BK1096" s="325"/>
      <c r="BL1096" s="325"/>
      <c r="BM1096" s="325"/>
      <c r="BN1096" s="325"/>
      <c r="BO1096" s="325"/>
      <c r="BP1096" s="325"/>
    </row>
    <row r="1097" spans="1:68" s="323" customFormat="1" x14ac:dyDescent="0.25">
      <c r="A1097" s="102"/>
      <c r="B1097" s="102"/>
      <c r="C1097" s="102"/>
      <c r="D1097" s="102"/>
      <c r="E1097" s="102"/>
      <c r="F1097" s="102"/>
      <c r="P1097" s="324"/>
      <c r="Q1097" s="324"/>
      <c r="X1097" s="324"/>
      <c r="Y1097" s="324"/>
      <c r="AL1097" s="324"/>
      <c r="AM1097" s="324"/>
      <c r="AN1097" s="324"/>
      <c r="AO1097" s="324"/>
      <c r="AP1097" s="324"/>
      <c r="AQ1097" s="324"/>
      <c r="AR1097" s="324"/>
      <c r="AS1097" s="324"/>
      <c r="AT1097" s="324"/>
      <c r="AU1097" s="324"/>
      <c r="AV1097" s="324"/>
      <c r="AW1097" s="324"/>
      <c r="BE1097" s="325"/>
      <c r="BF1097" s="325"/>
      <c r="BG1097" s="325"/>
      <c r="BH1097" s="325"/>
      <c r="BI1097" s="325"/>
      <c r="BJ1097" s="325"/>
      <c r="BK1097" s="325"/>
      <c r="BL1097" s="325"/>
      <c r="BM1097" s="325"/>
      <c r="BN1097" s="325"/>
      <c r="BO1097" s="325"/>
      <c r="BP1097" s="325"/>
    </row>
    <row r="1098" spans="1:68" s="323" customFormat="1" x14ac:dyDescent="0.25">
      <c r="A1098" s="102"/>
      <c r="B1098" s="102"/>
      <c r="C1098" s="102"/>
      <c r="D1098" s="102"/>
      <c r="E1098" s="102"/>
      <c r="F1098" s="102"/>
      <c r="P1098" s="324"/>
      <c r="Q1098" s="324"/>
      <c r="X1098" s="324"/>
      <c r="Y1098" s="324"/>
      <c r="AL1098" s="324"/>
      <c r="AM1098" s="324"/>
      <c r="AN1098" s="324"/>
      <c r="AO1098" s="324"/>
      <c r="AP1098" s="324"/>
      <c r="AQ1098" s="324"/>
      <c r="AR1098" s="324"/>
      <c r="AS1098" s="324"/>
      <c r="AT1098" s="324"/>
      <c r="AU1098" s="324"/>
      <c r="AV1098" s="324"/>
      <c r="AW1098" s="324"/>
      <c r="BE1098" s="325"/>
      <c r="BF1098" s="325"/>
      <c r="BG1098" s="325"/>
      <c r="BH1098" s="325"/>
      <c r="BI1098" s="325"/>
      <c r="BJ1098" s="325"/>
      <c r="BK1098" s="325"/>
      <c r="BL1098" s="325"/>
      <c r="BM1098" s="325"/>
      <c r="BN1098" s="325"/>
      <c r="BO1098" s="325"/>
      <c r="BP1098" s="325"/>
    </row>
    <row r="1099" spans="1:68" s="323" customFormat="1" x14ac:dyDescent="0.25">
      <c r="A1099" s="102"/>
      <c r="B1099" s="102"/>
      <c r="C1099" s="102"/>
      <c r="D1099" s="102"/>
      <c r="E1099" s="102"/>
      <c r="F1099" s="102"/>
      <c r="P1099" s="324"/>
      <c r="Q1099" s="324"/>
      <c r="X1099" s="324"/>
      <c r="Y1099" s="324"/>
      <c r="AL1099" s="324"/>
      <c r="AM1099" s="324"/>
      <c r="AN1099" s="324"/>
      <c r="AO1099" s="324"/>
      <c r="AP1099" s="324"/>
      <c r="AQ1099" s="324"/>
      <c r="AR1099" s="324"/>
      <c r="AS1099" s="324"/>
      <c r="AT1099" s="324"/>
      <c r="AU1099" s="324"/>
      <c r="AV1099" s="324"/>
      <c r="AW1099" s="324"/>
      <c r="BE1099" s="325"/>
      <c r="BF1099" s="325"/>
      <c r="BG1099" s="325"/>
      <c r="BH1099" s="325"/>
      <c r="BI1099" s="325"/>
      <c r="BJ1099" s="325"/>
      <c r="BK1099" s="325"/>
      <c r="BL1099" s="325"/>
      <c r="BM1099" s="325"/>
      <c r="BN1099" s="325"/>
      <c r="BO1099" s="325"/>
      <c r="BP1099" s="325"/>
    </row>
    <row r="1100" spans="1:68" s="323" customFormat="1" x14ac:dyDescent="0.25">
      <c r="A1100" s="102"/>
      <c r="B1100" s="102"/>
      <c r="C1100" s="102"/>
      <c r="D1100" s="102"/>
      <c r="E1100" s="102"/>
      <c r="F1100" s="102"/>
      <c r="P1100" s="324"/>
      <c r="Q1100" s="324"/>
      <c r="X1100" s="324"/>
      <c r="Y1100" s="324"/>
      <c r="AL1100" s="324"/>
      <c r="AM1100" s="324"/>
      <c r="AN1100" s="324"/>
      <c r="AO1100" s="324"/>
      <c r="AP1100" s="324"/>
      <c r="AQ1100" s="324"/>
      <c r="AR1100" s="324"/>
      <c r="AS1100" s="324"/>
      <c r="AT1100" s="324"/>
      <c r="AU1100" s="324"/>
      <c r="AV1100" s="324"/>
      <c r="AW1100" s="324"/>
      <c r="BE1100" s="325"/>
      <c r="BF1100" s="325"/>
      <c r="BG1100" s="325"/>
      <c r="BH1100" s="325"/>
      <c r="BI1100" s="325"/>
      <c r="BJ1100" s="325"/>
      <c r="BK1100" s="325"/>
      <c r="BL1100" s="325"/>
      <c r="BM1100" s="325"/>
      <c r="BN1100" s="325"/>
      <c r="BO1100" s="325"/>
      <c r="BP1100" s="325"/>
    </row>
    <row r="1101" spans="1:68" s="323" customFormat="1" x14ac:dyDescent="0.25">
      <c r="A1101" s="102"/>
      <c r="B1101" s="102"/>
      <c r="C1101" s="102"/>
      <c r="D1101" s="102"/>
      <c r="E1101" s="102"/>
      <c r="F1101" s="102"/>
      <c r="P1101" s="324"/>
      <c r="Q1101" s="324"/>
      <c r="X1101" s="324"/>
      <c r="Y1101" s="324"/>
      <c r="AL1101" s="324"/>
      <c r="AM1101" s="324"/>
      <c r="AN1101" s="324"/>
      <c r="AO1101" s="324"/>
      <c r="AP1101" s="324"/>
      <c r="AQ1101" s="324"/>
      <c r="AR1101" s="324"/>
      <c r="AS1101" s="324"/>
      <c r="AT1101" s="324"/>
      <c r="AU1101" s="324"/>
      <c r="AV1101" s="324"/>
      <c r="AW1101" s="324"/>
      <c r="BE1101" s="325"/>
      <c r="BF1101" s="325"/>
      <c r="BG1101" s="325"/>
      <c r="BH1101" s="325"/>
      <c r="BI1101" s="325"/>
      <c r="BJ1101" s="325"/>
      <c r="BK1101" s="325"/>
      <c r="BL1101" s="325"/>
      <c r="BM1101" s="325"/>
      <c r="BN1101" s="325"/>
      <c r="BO1101" s="325"/>
      <c r="BP1101" s="325"/>
    </row>
    <row r="1102" spans="1:68" s="323" customFormat="1" x14ac:dyDescent="0.25">
      <c r="A1102" s="102"/>
      <c r="B1102" s="102"/>
      <c r="C1102" s="102"/>
      <c r="D1102" s="102"/>
      <c r="E1102" s="102"/>
      <c r="F1102" s="102"/>
      <c r="P1102" s="324"/>
      <c r="Q1102" s="324"/>
      <c r="X1102" s="324"/>
      <c r="Y1102" s="324"/>
      <c r="AL1102" s="324"/>
      <c r="AM1102" s="324"/>
      <c r="AN1102" s="324"/>
      <c r="AO1102" s="324"/>
      <c r="AP1102" s="324"/>
      <c r="AQ1102" s="324"/>
      <c r="AR1102" s="324"/>
      <c r="AS1102" s="324"/>
      <c r="AT1102" s="324"/>
      <c r="AU1102" s="324"/>
      <c r="AV1102" s="324"/>
      <c r="AW1102" s="324"/>
      <c r="BE1102" s="325"/>
      <c r="BF1102" s="325"/>
      <c r="BG1102" s="325"/>
      <c r="BH1102" s="325"/>
      <c r="BI1102" s="325"/>
      <c r="BJ1102" s="325"/>
      <c r="BK1102" s="325"/>
      <c r="BL1102" s="325"/>
      <c r="BM1102" s="325"/>
      <c r="BN1102" s="325"/>
      <c r="BO1102" s="325"/>
      <c r="BP1102" s="325"/>
    </row>
    <row r="1103" spans="1:68" s="323" customFormat="1" x14ac:dyDescent="0.25">
      <c r="A1103" s="102"/>
      <c r="B1103" s="102"/>
      <c r="C1103" s="102"/>
      <c r="D1103" s="102"/>
      <c r="E1103" s="102"/>
      <c r="F1103" s="102"/>
      <c r="P1103" s="324"/>
      <c r="Q1103" s="324"/>
      <c r="X1103" s="324"/>
      <c r="Y1103" s="324"/>
      <c r="AL1103" s="324"/>
      <c r="AM1103" s="324"/>
      <c r="AN1103" s="324"/>
      <c r="AO1103" s="324"/>
      <c r="AP1103" s="324"/>
      <c r="AQ1103" s="324"/>
      <c r="AR1103" s="324"/>
      <c r="AS1103" s="324"/>
      <c r="AT1103" s="324"/>
      <c r="AU1103" s="324"/>
      <c r="AV1103" s="324"/>
      <c r="AW1103" s="324"/>
      <c r="BE1103" s="325"/>
      <c r="BF1103" s="325"/>
      <c r="BG1103" s="325"/>
      <c r="BH1103" s="325"/>
      <c r="BI1103" s="325"/>
      <c r="BJ1103" s="325"/>
      <c r="BK1103" s="325"/>
      <c r="BL1103" s="325"/>
      <c r="BM1103" s="325"/>
      <c r="BN1103" s="325"/>
      <c r="BO1103" s="325"/>
      <c r="BP1103" s="325"/>
    </row>
    <row r="1104" spans="1:68" s="323" customFormat="1" x14ac:dyDescent="0.25">
      <c r="A1104" s="102"/>
      <c r="B1104" s="102"/>
      <c r="C1104" s="102"/>
      <c r="D1104" s="102"/>
      <c r="E1104" s="102"/>
      <c r="F1104" s="102"/>
      <c r="P1104" s="324"/>
      <c r="Q1104" s="324"/>
      <c r="X1104" s="324"/>
      <c r="Y1104" s="324"/>
      <c r="AL1104" s="324"/>
      <c r="AM1104" s="324"/>
      <c r="AN1104" s="324"/>
      <c r="AO1104" s="324"/>
      <c r="AP1104" s="324"/>
      <c r="AQ1104" s="324"/>
      <c r="AR1104" s="324"/>
      <c r="AS1104" s="324"/>
      <c r="AT1104" s="324"/>
      <c r="AU1104" s="324"/>
      <c r="AV1104" s="324"/>
      <c r="AW1104" s="324"/>
      <c r="BE1104" s="325"/>
      <c r="BF1104" s="325"/>
      <c r="BG1104" s="325"/>
      <c r="BH1104" s="325"/>
      <c r="BI1104" s="325"/>
      <c r="BJ1104" s="325"/>
      <c r="BK1104" s="325"/>
      <c r="BL1104" s="325"/>
      <c r="BM1104" s="325"/>
      <c r="BN1104" s="325"/>
      <c r="BO1104" s="325"/>
      <c r="BP1104" s="325"/>
    </row>
    <row r="1105" spans="1:68" s="323" customFormat="1" x14ac:dyDescent="0.25">
      <c r="A1105" s="102"/>
      <c r="B1105" s="102"/>
      <c r="C1105" s="102"/>
      <c r="D1105" s="102"/>
      <c r="E1105" s="102"/>
      <c r="F1105" s="102"/>
      <c r="P1105" s="324"/>
      <c r="Q1105" s="324"/>
      <c r="X1105" s="324"/>
      <c r="Y1105" s="324"/>
      <c r="AL1105" s="324"/>
      <c r="AM1105" s="324"/>
      <c r="AN1105" s="324"/>
      <c r="AO1105" s="324"/>
      <c r="AP1105" s="324"/>
      <c r="AQ1105" s="324"/>
      <c r="AR1105" s="324"/>
      <c r="AS1105" s="324"/>
      <c r="AT1105" s="324"/>
      <c r="AU1105" s="324"/>
      <c r="AV1105" s="324"/>
      <c r="AW1105" s="324"/>
      <c r="BE1105" s="325"/>
      <c r="BF1105" s="325"/>
      <c r="BG1105" s="325"/>
      <c r="BH1105" s="325"/>
      <c r="BI1105" s="325"/>
      <c r="BJ1105" s="325"/>
      <c r="BK1105" s="325"/>
      <c r="BL1105" s="325"/>
      <c r="BM1105" s="325"/>
      <c r="BN1105" s="325"/>
      <c r="BO1105" s="325"/>
      <c r="BP1105" s="325"/>
    </row>
    <row r="1106" spans="1:68" s="323" customFormat="1" x14ac:dyDescent="0.25">
      <c r="A1106" s="102"/>
      <c r="B1106" s="102"/>
      <c r="C1106" s="102"/>
      <c r="D1106" s="102"/>
      <c r="E1106" s="102"/>
      <c r="F1106" s="102"/>
      <c r="P1106" s="324"/>
      <c r="Q1106" s="324"/>
      <c r="X1106" s="324"/>
      <c r="Y1106" s="324"/>
      <c r="AL1106" s="324"/>
      <c r="AM1106" s="324"/>
      <c r="AN1106" s="324"/>
      <c r="AO1106" s="324"/>
      <c r="AP1106" s="324"/>
      <c r="AQ1106" s="324"/>
      <c r="AR1106" s="324"/>
      <c r="AS1106" s="324"/>
      <c r="AT1106" s="324"/>
      <c r="AU1106" s="324"/>
      <c r="AV1106" s="324"/>
      <c r="AW1106" s="324"/>
      <c r="BE1106" s="325"/>
      <c r="BF1106" s="325"/>
      <c r="BG1106" s="325"/>
      <c r="BH1106" s="325"/>
      <c r="BI1106" s="325"/>
      <c r="BJ1106" s="325"/>
      <c r="BK1106" s="325"/>
      <c r="BL1106" s="325"/>
      <c r="BM1106" s="325"/>
      <c r="BN1106" s="325"/>
      <c r="BO1106" s="325"/>
      <c r="BP1106" s="325"/>
    </row>
    <row r="1107" spans="1:68" s="323" customFormat="1" x14ac:dyDescent="0.25">
      <c r="A1107" s="102"/>
      <c r="B1107" s="102"/>
      <c r="C1107" s="102"/>
      <c r="D1107" s="102"/>
      <c r="E1107" s="102"/>
      <c r="F1107" s="102"/>
      <c r="P1107" s="324"/>
      <c r="Q1107" s="324"/>
      <c r="X1107" s="324"/>
      <c r="Y1107" s="324"/>
      <c r="AL1107" s="324"/>
      <c r="AM1107" s="324"/>
      <c r="AN1107" s="324"/>
      <c r="AO1107" s="324"/>
      <c r="AP1107" s="324"/>
      <c r="AQ1107" s="324"/>
      <c r="AR1107" s="324"/>
      <c r="AS1107" s="324"/>
      <c r="AT1107" s="324"/>
      <c r="AU1107" s="324"/>
      <c r="AV1107" s="324"/>
      <c r="AW1107" s="324"/>
      <c r="BE1107" s="325"/>
      <c r="BF1107" s="325"/>
      <c r="BG1107" s="325"/>
      <c r="BH1107" s="325"/>
      <c r="BI1107" s="325"/>
      <c r="BJ1107" s="325"/>
      <c r="BK1107" s="325"/>
      <c r="BL1107" s="325"/>
      <c r="BM1107" s="325"/>
      <c r="BN1107" s="325"/>
      <c r="BO1107" s="325"/>
      <c r="BP1107" s="325"/>
    </row>
    <row r="1108" spans="1:68" s="323" customFormat="1" x14ac:dyDescent="0.25">
      <c r="A1108" s="102"/>
      <c r="B1108" s="102"/>
      <c r="C1108" s="102"/>
      <c r="D1108" s="102"/>
      <c r="E1108" s="102"/>
      <c r="F1108" s="102"/>
      <c r="P1108" s="324"/>
      <c r="Q1108" s="324"/>
      <c r="X1108" s="324"/>
      <c r="Y1108" s="324"/>
      <c r="AL1108" s="324"/>
      <c r="AM1108" s="324"/>
      <c r="AN1108" s="324"/>
      <c r="AO1108" s="324"/>
      <c r="AP1108" s="324"/>
      <c r="AQ1108" s="324"/>
      <c r="AR1108" s="324"/>
      <c r="AS1108" s="324"/>
      <c r="AT1108" s="324"/>
      <c r="AU1108" s="324"/>
      <c r="AV1108" s="324"/>
      <c r="AW1108" s="324"/>
      <c r="BE1108" s="325"/>
      <c r="BF1108" s="325"/>
      <c r="BG1108" s="325"/>
      <c r="BH1108" s="325"/>
      <c r="BI1108" s="325"/>
      <c r="BJ1108" s="325"/>
      <c r="BK1108" s="325"/>
      <c r="BL1108" s="325"/>
      <c r="BM1108" s="325"/>
      <c r="BN1108" s="325"/>
      <c r="BO1108" s="325"/>
      <c r="BP1108" s="325"/>
    </row>
    <row r="1109" spans="1:68" s="323" customFormat="1" x14ac:dyDescent="0.25">
      <c r="A1109" s="102"/>
      <c r="B1109" s="102"/>
      <c r="C1109" s="102"/>
      <c r="D1109" s="102"/>
      <c r="E1109" s="102"/>
      <c r="F1109" s="102"/>
      <c r="P1109" s="324"/>
      <c r="Q1109" s="324"/>
      <c r="X1109" s="324"/>
      <c r="Y1109" s="324"/>
      <c r="AL1109" s="324"/>
      <c r="AM1109" s="324"/>
      <c r="AN1109" s="324"/>
      <c r="AO1109" s="324"/>
      <c r="AP1109" s="324"/>
      <c r="AQ1109" s="324"/>
      <c r="AR1109" s="324"/>
      <c r="AS1109" s="324"/>
      <c r="AT1109" s="324"/>
      <c r="AU1109" s="324"/>
      <c r="AV1109" s="324"/>
      <c r="AW1109" s="324"/>
      <c r="BE1109" s="325"/>
      <c r="BF1109" s="325"/>
      <c r="BG1109" s="325"/>
      <c r="BH1109" s="325"/>
      <c r="BI1109" s="325"/>
      <c r="BJ1109" s="325"/>
      <c r="BK1109" s="325"/>
      <c r="BL1109" s="325"/>
      <c r="BM1109" s="325"/>
      <c r="BN1109" s="325"/>
      <c r="BO1109" s="325"/>
      <c r="BP1109" s="325"/>
    </row>
    <row r="1110" spans="1:68" s="323" customFormat="1" x14ac:dyDescent="0.25">
      <c r="A1110" s="102"/>
      <c r="B1110" s="102"/>
      <c r="C1110" s="102"/>
      <c r="D1110" s="102"/>
      <c r="E1110" s="102"/>
      <c r="F1110" s="102"/>
      <c r="P1110" s="324"/>
      <c r="Q1110" s="324"/>
      <c r="X1110" s="324"/>
      <c r="Y1110" s="324"/>
      <c r="AL1110" s="324"/>
      <c r="AM1110" s="324"/>
      <c r="AN1110" s="324"/>
      <c r="AO1110" s="324"/>
      <c r="AP1110" s="324"/>
      <c r="AQ1110" s="324"/>
      <c r="AR1110" s="324"/>
      <c r="AS1110" s="324"/>
      <c r="AT1110" s="324"/>
      <c r="AU1110" s="324"/>
      <c r="AV1110" s="324"/>
      <c r="AW1110" s="324"/>
      <c r="BE1110" s="325"/>
      <c r="BF1110" s="325"/>
      <c r="BG1110" s="325"/>
      <c r="BH1110" s="325"/>
      <c r="BI1110" s="325"/>
      <c r="BJ1110" s="325"/>
      <c r="BK1110" s="325"/>
      <c r="BL1110" s="325"/>
      <c r="BM1110" s="325"/>
      <c r="BN1110" s="325"/>
      <c r="BO1110" s="325"/>
      <c r="BP1110" s="325"/>
    </row>
    <row r="1111" spans="1:68" s="323" customFormat="1" x14ac:dyDescent="0.25">
      <c r="A1111" s="102"/>
      <c r="B1111" s="102"/>
      <c r="C1111" s="102"/>
      <c r="D1111" s="102"/>
      <c r="E1111" s="102"/>
      <c r="F1111" s="102"/>
      <c r="P1111" s="324"/>
      <c r="Q1111" s="324"/>
      <c r="X1111" s="324"/>
      <c r="Y1111" s="324"/>
      <c r="AL1111" s="324"/>
      <c r="AM1111" s="324"/>
      <c r="AN1111" s="324"/>
      <c r="AO1111" s="324"/>
      <c r="AP1111" s="324"/>
      <c r="AQ1111" s="324"/>
      <c r="AR1111" s="324"/>
      <c r="AS1111" s="324"/>
      <c r="AT1111" s="324"/>
      <c r="AU1111" s="324"/>
      <c r="AV1111" s="324"/>
      <c r="AW1111" s="324"/>
      <c r="BE1111" s="325"/>
      <c r="BF1111" s="325"/>
      <c r="BG1111" s="325"/>
      <c r="BH1111" s="325"/>
      <c r="BI1111" s="325"/>
      <c r="BJ1111" s="325"/>
      <c r="BK1111" s="325"/>
      <c r="BL1111" s="325"/>
      <c r="BM1111" s="325"/>
      <c r="BN1111" s="325"/>
      <c r="BO1111" s="325"/>
      <c r="BP1111" s="325"/>
    </row>
    <row r="1112" spans="1:68" s="323" customFormat="1" x14ac:dyDescent="0.25">
      <c r="A1112" s="102"/>
      <c r="B1112" s="102"/>
      <c r="C1112" s="102"/>
      <c r="D1112" s="102"/>
      <c r="E1112" s="102"/>
      <c r="F1112" s="102"/>
      <c r="P1112" s="324"/>
      <c r="Q1112" s="324"/>
      <c r="X1112" s="324"/>
      <c r="Y1112" s="324"/>
      <c r="AL1112" s="324"/>
      <c r="AM1112" s="324"/>
      <c r="AN1112" s="324"/>
      <c r="AO1112" s="324"/>
      <c r="AP1112" s="324"/>
      <c r="AQ1112" s="324"/>
      <c r="AR1112" s="324"/>
      <c r="AS1112" s="324"/>
      <c r="AT1112" s="324"/>
      <c r="AU1112" s="324"/>
      <c r="AV1112" s="324"/>
      <c r="AW1112" s="324"/>
      <c r="BE1112" s="325"/>
      <c r="BF1112" s="325"/>
      <c r="BG1112" s="325"/>
      <c r="BH1112" s="325"/>
      <c r="BI1112" s="325"/>
      <c r="BJ1112" s="325"/>
      <c r="BK1112" s="325"/>
      <c r="BL1112" s="325"/>
      <c r="BM1112" s="325"/>
      <c r="BN1112" s="325"/>
      <c r="BO1112" s="325"/>
      <c r="BP1112" s="325"/>
    </row>
    <row r="1113" spans="1:68" s="323" customFormat="1" x14ac:dyDescent="0.25">
      <c r="A1113" s="102"/>
      <c r="B1113" s="102"/>
      <c r="C1113" s="102"/>
      <c r="D1113" s="102"/>
      <c r="E1113" s="102"/>
      <c r="F1113" s="102"/>
      <c r="P1113" s="324"/>
      <c r="Q1113" s="324"/>
      <c r="X1113" s="324"/>
      <c r="Y1113" s="324"/>
      <c r="AL1113" s="324"/>
      <c r="AM1113" s="324"/>
      <c r="AN1113" s="324"/>
      <c r="AO1113" s="324"/>
      <c r="AP1113" s="324"/>
      <c r="AQ1113" s="324"/>
      <c r="AR1113" s="324"/>
      <c r="AS1113" s="324"/>
      <c r="AT1113" s="324"/>
      <c r="AU1113" s="324"/>
      <c r="AV1113" s="324"/>
      <c r="AW1113" s="324"/>
      <c r="BE1113" s="325"/>
      <c r="BF1113" s="325"/>
      <c r="BG1113" s="325"/>
      <c r="BH1113" s="325"/>
      <c r="BI1113" s="325"/>
      <c r="BJ1113" s="325"/>
      <c r="BK1113" s="325"/>
      <c r="BL1113" s="325"/>
      <c r="BM1113" s="325"/>
      <c r="BN1113" s="325"/>
      <c r="BO1113" s="325"/>
      <c r="BP1113" s="325"/>
    </row>
    <row r="1114" spans="1:68" s="323" customFormat="1" x14ac:dyDescent="0.25">
      <c r="A1114" s="102"/>
      <c r="B1114" s="102"/>
      <c r="C1114" s="102"/>
      <c r="D1114" s="102"/>
      <c r="E1114" s="102"/>
      <c r="F1114" s="102"/>
      <c r="P1114" s="324"/>
      <c r="Q1114" s="324"/>
      <c r="X1114" s="324"/>
      <c r="Y1114" s="324"/>
      <c r="AL1114" s="324"/>
      <c r="AM1114" s="324"/>
      <c r="AN1114" s="324"/>
      <c r="AO1114" s="324"/>
      <c r="AP1114" s="324"/>
      <c r="AQ1114" s="324"/>
      <c r="AR1114" s="324"/>
      <c r="AS1114" s="324"/>
      <c r="AT1114" s="324"/>
      <c r="AU1114" s="324"/>
      <c r="AV1114" s="324"/>
      <c r="AW1114" s="324"/>
      <c r="BE1114" s="325"/>
      <c r="BF1114" s="325"/>
      <c r="BG1114" s="325"/>
      <c r="BH1114" s="325"/>
      <c r="BI1114" s="325"/>
      <c r="BJ1114" s="325"/>
      <c r="BK1114" s="325"/>
      <c r="BL1114" s="325"/>
      <c r="BM1114" s="325"/>
      <c r="BN1114" s="325"/>
      <c r="BO1114" s="325"/>
      <c r="BP1114" s="325"/>
    </row>
    <row r="1115" spans="1:68" s="323" customFormat="1" x14ac:dyDescent="0.25">
      <c r="A1115" s="102"/>
      <c r="B1115" s="102"/>
      <c r="C1115" s="102"/>
      <c r="D1115" s="102"/>
      <c r="E1115" s="102"/>
      <c r="F1115" s="102"/>
      <c r="P1115" s="324"/>
      <c r="Q1115" s="324"/>
      <c r="X1115" s="324"/>
      <c r="Y1115" s="324"/>
      <c r="AL1115" s="324"/>
      <c r="AM1115" s="324"/>
      <c r="AN1115" s="324"/>
      <c r="AO1115" s="324"/>
      <c r="AP1115" s="324"/>
      <c r="AQ1115" s="324"/>
      <c r="AR1115" s="324"/>
      <c r="AS1115" s="324"/>
      <c r="AT1115" s="324"/>
      <c r="AU1115" s="324"/>
      <c r="AV1115" s="324"/>
      <c r="AW1115" s="324"/>
      <c r="BE1115" s="325"/>
      <c r="BF1115" s="325"/>
      <c r="BG1115" s="325"/>
      <c r="BH1115" s="325"/>
      <c r="BI1115" s="325"/>
      <c r="BJ1115" s="325"/>
      <c r="BK1115" s="325"/>
      <c r="BL1115" s="325"/>
      <c r="BM1115" s="325"/>
      <c r="BN1115" s="325"/>
      <c r="BO1115" s="325"/>
      <c r="BP1115" s="325"/>
    </row>
    <row r="1116" spans="1:68" s="323" customFormat="1" x14ac:dyDescent="0.25">
      <c r="A1116" s="102"/>
      <c r="B1116" s="102"/>
      <c r="C1116" s="102"/>
      <c r="D1116" s="102"/>
      <c r="E1116" s="102"/>
      <c r="F1116" s="102"/>
      <c r="P1116" s="324"/>
      <c r="Q1116" s="324"/>
      <c r="X1116" s="324"/>
      <c r="Y1116" s="324"/>
      <c r="AL1116" s="324"/>
      <c r="AM1116" s="324"/>
      <c r="AN1116" s="324"/>
      <c r="AO1116" s="324"/>
      <c r="AP1116" s="324"/>
      <c r="AQ1116" s="324"/>
      <c r="AR1116" s="324"/>
      <c r="AS1116" s="324"/>
      <c r="AT1116" s="324"/>
      <c r="AU1116" s="324"/>
      <c r="AV1116" s="324"/>
      <c r="AW1116" s="324"/>
      <c r="BE1116" s="325"/>
      <c r="BF1116" s="325"/>
      <c r="BG1116" s="325"/>
      <c r="BH1116" s="325"/>
      <c r="BI1116" s="325"/>
      <c r="BJ1116" s="325"/>
      <c r="BK1116" s="325"/>
      <c r="BL1116" s="325"/>
      <c r="BM1116" s="325"/>
      <c r="BN1116" s="325"/>
      <c r="BO1116" s="325"/>
      <c r="BP1116" s="325"/>
    </row>
    <row r="1117" spans="1:68" s="323" customFormat="1" x14ac:dyDescent="0.25">
      <c r="A1117" s="102"/>
      <c r="B1117" s="102"/>
      <c r="C1117" s="102"/>
      <c r="D1117" s="102"/>
      <c r="E1117" s="102"/>
      <c r="F1117" s="102"/>
      <c r="P1117" s="324"/>
      <c r="Q1117" s="324"/>
      <c r="X1117" s="324"/>
      <c r="Y1117" s="324"/>
      <c r="AL1117" s="324"/>
      <c r="AM1117" s="324"/>
      <c r="AN1117" s="324"/>
      <c r="AO1117" s="324"/>
      <c r="AP1117" s="324"/>
      <c r="AQ1117" s="324"/>
      <c r="AR1117" s="324"/>
      <c r="AS1117" s="324"/>
      <c r="AT1117" s="324"/>
      <c r="AU1117" s="324"/>
      <c r="AV1117" s="324"/>
      <c r="AW1117" s="324"/>
      <c r="BE1117" s="325"/>
      <c r="BF1117" s="325"/>
      <c r="BG1117" s="325"/>
      <c r="BH1117" s="325"/>
      <c r="BI1117" s="325"/>
      <c r="BJ1117" s="325"/>
      <c r="BK1117" s="325"/>
      <c r="BL1117" s="325"/>
      <c r="BM1117" s="325"/>
      <c r="BN1117" s="325"/>
      <c r="BO1117" s="325"/>
      <c r="BP1117" s="325"/>
    </row>
    <row r="1118" spans="1:68" s="323" customFormat="1" x14ac:dyDescent="0.25">
      <c r="A1118" s="102"/>
      <c r="B1118" s="102"/>
      <c r="C1118" s="102"/>
      <c r="D1118" s="102"/>
      <c r="E1118" s="102"/>
      <c r="F1118" s="102"/>
      <c r="P1118" s="324"/>
      <c r="Q1118" s="324"/>
      <c r="X1118" s="324"/>
      <c r="Y1118" s="324"/>
      <c r="AL1118" s="324"/>
      <c r="AM1118" s="324"/>
      <c r="AN1118" s="324"/>
      <c r="AO1118" s="324"/>
      <c r="AP1118" s="324"/>
      <c r="AQ1118" s="324"/>
      <c r="AR1118" s="324"/>
      <c r="AS1118" s="324"/>
      <c r="AT1118" s="324"/>
      <c r="AU1118" s="324"/>
      <c r="AV1118" s="324"/>
      <c r="AW1118" s="324"/>
      <c r="BE1118" s="325"/>
      <c r="BF1118" s="325"/>
      <c r="BG1118" s="325"/>
      <c r="BH1118" s="325"/>
      <c r="BI1118" s="325"/>
      <c r="BJ1118" s="325"/>
      <c r="BK1118" s="325"/>
      <c r="BL1118" s="325"/>
      <c r="BM1118" s="325"/>
      <c r="BN1118" s="325"/>
      <c r="BO1118" s="325"/>
      <c r="BP1118" s="325"/>
    </row>
    <row r="1119" spans="1:68" s="323" customFormat="1" x14ac:dyDescent="0.25">
      <c r="A1119" s="102"/>
      <c r="B1119" s="102"/>
      <c r="C1119" s="102"/>
      <c r="D1119" s="102"/>
      <c r="E1119" s="102"/>
      <c r="F1119" s="102"/>
      <c r="P1119" s="324"/>
      <c r="Q1119" s="324"/>
      <c r="X1119" s="324"/>
      <c r="Y1119" s="324"/>
      <c r="AL1119" s="324"/>
      <c r="AM1119" s="324"/>
      <c r="AN1119" s="324"/>
      <c r="AO1119" s="324"/>
      <c r="AP1119" s="324"/>
      <c r="AQ1119" s="324"/>
      <c r="AR1119" s="324"/>
      <c r="AS1119" s="324"/>
      <c r="AT1119" s="324"/>
      <c r="AU1119" s="324"/>
      <c r="AV1119" s="324"/>
      <c r="AW1119" s="324"/>
      <c r="BE1119" s="325"/>
      <c r="BF1119" s="325"/>
      <c r="BG1119" s="325"/>
      <c r="BH1119" s="325"/>
      <c r="BI1119" s="325"/>
      <c r="BJ1119" s="325"/>
      <c r="BK1119" s="325"/>
      <c r="BL1119" s="325"/>
      <c r="BM1119" s="325"/>
      <c r="BN1119" s="325"/>
      <c r="BO1119" s="325"/>
      <c r="BP1119" s="325"/>
    </row>
    <row r="1120" spans="1:68" s="323" customFormat="1" x14ac:dyDescent="0.25">
      <c r="A1120" s="102"/>
      <c r="B1120" s="102"/>
      <c r="C1120" s="102"/>
      <c r="D1120" s="102"/>
      <c r="E1120" s="102"/>
      <c r="F1120" s="102"/>
      <c r="P1120" s="324"/>
      <c r="Q1120" s="324"/>
      <c r="X1120" s="324"/>
      <c r="Y1120" s="324"/>
      <c r="AL1120" s="324"/>
      <c r="AM1120" s="324"/>
      <c r="AN1120" s="324"/>
      <c r="AO1120" s="324"/>
      <c r="AP1120" s="324"/>
      <c r="AQ1120" s="324"/>
      <c r="AR1120" s="324"/>
      <c r="AS1120" s="324"/>
      <c r="AT1120" s="324"/>
      <c r="AU1120" s="324"/>
      <c r="AV1120" s="324"/>
      <c r="AW1120" s="324"/>
      <c r="BE1120" s="325"/>
      <c r="BF1120" s="325"/>
      <c r="BG1120" s="325"/>
      <c r="BH1120" s="325"/>
      <c r="BI1120" s="325"/>
      <c r="BJ1120" s="325"/>
      <c r="BK1120" s="325"/>
      <c r="BL1120" s="325"/>
      <c r="BM1120" s="325"/>
      <c r="BN1120" s="325"/>
      <c r="BO1120" s="325"/>
      <c r="BP1120" s="325"/>
    </row>
    <row r="1121" spans="1:68" s="323" customFormat="1" x14ac:dyDescent="0.25">
      <c r="A1121" s="102"/>
      <c r="B1121" s="102"/>
      <c r="C1121" s="102"/>
      <c r="D1121" s="102"/>
      <c r="E1121" s="102"/>
      <c r="F1121" s="102"/>
      <c r="P1121" s="324"/>
      <c r="Q1121" s="324"/>
      <c r="X1121" s="324"/>
      <c r="Y1121" s="324"/>
      <c r="AL1121" s="324"/>
      <c r="AM1121" s="324"/>
      <c r="AN1121" s="324"/>
      <c r="AO1121" s="324"/>
      <c r="AP1121" s="324"/>
      <c r="AQ1121" s="324"/>
      <c r="AR1121" s="324"/>
      <c r="AS1121" s="324"/>
      <c r="AT1121" s="324"/>
      <c r="AU1121" s="324"/>
      <c r="AV1121" s="324"/>
      <c r="AW1121" s="324"/>
      <c r="BE1121" s="325"/>
      <c r="BF1121" s="325"/>
      <c r="BG1121" s="325"/>
      <c r="BH1121" s="325"/>
      <c r="BI1121" s="325"/>
      <c r="BJ1121" s="325"/>
      <c r="BK1121" s="325"/>
      <c r="BL1121" s="325"/>
      <c r="BM1121" s="325"/>
      <c r="BN1121" s="325"/>
      <c r="BO1121" s="325"/>
      <c r="BP1121" s="325"/>
    </row>
    <row r="1122" spans="1:68" s="323" customFormat="1" x14ac:dyDescent="0.25">
      <c r="A1122" s="102"/>
      <c r="B1122" s="102"/>
      <c r="C1122" s="102"/>
      <c r="D1122" s="102"/>
      <c r="E1122" s="102"/>
      <c r="F1122" s="102"/>
      <c r="P1122" s="324"/>
      <c r="Q1122" s="324"/>
      <c r="X1122" s="324"/>
      <c r="Y1122" s="324"/>
      <c r="AL1122" s="324"/>
      <c r="AM1122" s="324"/>
      <c r="AN1122" s="324"/>
      <c r="AO1122" s="324"/>
      <c r="AP1122" s="324"/>
      <c r="AQ1122" s="324"/>
      <c r="AR1122" s="324"/>
      <c r="AS1122" s="324"/>
      <c r="AT1122" s="324"/>
      <c r="AU1122" s="324"/>
      <c r="AV1122" s="324"/>
      <c r="AW1122" s="324"/>
      <c r="BE1122" s="325"/>
      <c r="BF1122" s="325"/>
      <c r="BG1122" s="325"/>
      <c r="BH1122" s="325"/>
      <c r="BI1122" s="325"/>
      <c r="BJ1122" s="325"/>
      <c r="BK1122" s="325"/>
      <c r="BL1122" s="325"/>
      <c r="BM1122" s="325"/>
      <c r="BN1122" s="325"/>
      <c r="BO1122" s="325"/>
      <c r="BP1122" s="325"/>
    </row>
    <row r="1123" spans="1:68" s="323" customFormat="1" x14ac:dyDescent="0.25">
      <c r="A1123" s="102"/>
      <c r="B1123" s="102"/>
      <c r="C1123" s="102"/>
      <c r="D1123" s="102"/>
      <c r="E1123" s="102"/>
      <c r="F1123" s="102"/>
      <c r="P1123" s="324"/>
      <c r="Q1123" s="324"/>
      <c r="X1123" s="324"/>
      <c r="Y1123" s="324"/>
      <c r="AL1123" s="324"/>
      <c r="AM1123" s="324"/>
      <c r="AN1123" s="324"/>
      <c r="AO1123" s="324"/>
      <c r="AP1123" s="324"/>
      <c r="AQ1123" s="324"/>
      <c r="AR1123" s="324"/>
      <c r="AS1123" s="324"/>
      <c r="AT1123" s="324"/>
      <c r="AU1123" s="324"/>
      <c r="AV1123" s="324"/>
      <c r="AW1123" s="324"/>
      <c r="BE1123" s="325"/>
      <c r="BF1123" s="325"/>
      <c r="BG1123" s="325"/>
      <c r="BH1123" s="325"/>
      <c r="BI1123" s="325"/>
      <c r="BJ1123" s="325"/>
      <c r="BK1123" s="325"/>
      <c r="BL1123" s="325"/>
      <c r="BM1123" s="325"/>
      <c r="BN1123" s="325"/>
      <c r="BO1123" s="325"/>
      <c r="BP1123" s="325"/>
    </row>
    <row r="1124" spans="1:68" s="323" customFormat="1" x14ac:dyDescent="0.25">
      <c r="A1124" s="102"/>
      <c r="B1124" s="102"/>
      <c r="C1124" s="102"/>
      <c r="D1124" s="102"/>
      <c r="E1124" s="102"/>
      <c r="F1124" s="102"/>
      <c r="P1124" s="324"/>
      <c r="Q1124" s="324"/>
      <c r="X1124" s="324"/>
      <c r="Y1124" s="324"/>
      <c r="AL1124" s="324"/>
      <c r="AM1124" s="324"/>
      <c r="AN1124" s="324"/>
      <c r="AO1124" s="324"/>
      <c r="AP1124" s="324"/>
      <c r="AQ1124" s="324"/>
      <c r="AR1124" s="324"/>
      <c r="AS1124" s="324"/>
      <c r="AT1124" s="324"/>
      <c r="AU1124" s="324"/>
      <c r="AV1124" s="324"/>
      <c r="AW1124" s="324"/>
      <c r="BE1124" s="325"/>
      <c r="BF1124" s="325"/>
      <c r="BG1124" s="325"/>
      <c r="BH1124" s="325"/>
      <c r="BI1124" s="325"/>
      <c r="BJ1124" s="325"/>
      <c r="BK1124" s="325"/>
      <c r="BL1124" s="325"/>
      <c r="BM1124" s="325"/>
      <c r="BN1124" s="325"/>
      <c r="BO1124" s="325"/>
      <c r="BP1124" s="325"/>
    </row>
    <row r="1125" spans="1:68" s="323" customFormat="1" x14ac:dyDescent="0.25">
      <c r="A1125" s="102"/>
      <c r="B1125" s="102"/>
      <c r="C1125" s="102"/>
      <c r="D1125" s="102"/>
      <c r="E1125" s="102"/>
      <c r="F1125" s="102"/>
      <c r="P1125" s="324"/>
      <c r="Q1125" s="324"/>
      <c r="X1125" s="324"/>
      <c r="Y1125" s="324"/>
      <c r="AL1125" s="324"/>
      <c r="AM1125" s="324"/>
      <c r="AN1125" s="324"/>
      <c r="AO1125" s="324"/>
      <c r="AP1125" s="324"/>
      <c r="AQ1125" s="324"/>
      <c r="AR1125" s="324"/>
      <c r="AS1125" s="324"/>
      <c r="AT1125" s="324"/>
      <c r="AU1125" s="324"/>
      <c r="AV1125" s="324"/>
      <c r="AW1125" s="324"/>
      <c r="BE1125" s="325"/>
      <c r="BF1125" s="325"/>
      <c r="BG1125" s="325"/>
      <c r="BH1125" s="325"/>
      <c r="BI1125" s="325"/>
      <c r="BJ1125" s="325"/>
      <c r="BK1125" s="325"/>
      <c r="BL1125" s="325"/>
      <c r="BM1125" s="325"/>
      <c r="BN1125" s="325"/>
      <c r="BO1125" s="325"/>
      <c r="BP1125" s="325"/>
    </row>
    <row r="1126" spans="1:68" s="323" customFormat="1" x14ac:dyDescent="0.25">
      <c r="A1126" s="102"/>
      <c r="B1126" s="102"/>
      <c r="C1126" s="102"/>
      <c r="D1126" s="102"/>
      <c r="E1126" s="102"/>
      <c r="F1126" s="102"/>
      <c r="P1126" s="324"/>
      <c r="Q1126" s="324"/>
      <c r="X1126" s="324"/>
      <c r="Y1126" s="324"/>
      <c r="AL1126" s="324"/>
      <c r="AM1126" s="324"/>
      <c r="AN1126" s="324"/>
      <c r="AO1126" s="324"/>
      <c r="AP1126" s="324"/>
      <c r="AQ1126" s="324"/>
      <c r="AR1126" s="324"/>
      <c r="AS1126" s="324"/>
      <c r="AT1126" s="324"/>
      <c r="AU1126" s="324"/>
      <c r="AV1126" s="324"/>
      <c r="AW1126" s="324"/>
      <c r="BE1126" s="325"/>
      <c r="BF1126" s="325"/>
      <c r="BG1126" s="325"/>
      <c r="BH1126" s="325"/>
      <c r="BI1126" s="325"/>
      <c r="BJ1126" s="325"/>
      <c r="BK1126" s="325"/>
      <c r="BL1126" s="325"/>
      <c r="BM1126" s="325"/>
      <c r="BN1126" s="325"/>
      <c r="BO1126" s="325"/>
      <c r="BP1126" s="325"/>
    </row>
    <row r="1127" spans="1:68" s="323" customFormat="1" x14ac:dyDescent="0.25">
      <c r="A1127" s="102"/>
      <c r="B1127" s="102"/>
      <c r="C1127" s="102"/>
      <c r="D1127" s="102"/>
      <c r="E1127" s="102"/>
      <c r="F1127" s="102"/>
      <c r="P1127" s="324"/>
      <c r="Q1127" s="324"/>
      <c r="X1127" s="324"/>
      <c r="Y1127" s="324"/>
      <c r="AL1127" s="324"/>
      <c r="AM1127" s="324"/>
      <c r="AN1127" s="324"/>
      <c r="AO1127" s="324"/>
      <c r="AP1127" s="324"/>
      <c r="AQ1127" s="324"/>
      <c r="AR1127" s="324"/>
      <c r="AS1127" s="324"/>
      <c r="AT1127" s="324"/>
      <c r="AU1127" s="324"/>
      <c r="AV1127" s="324"/>
      <c r="AW1127" s="324"/>
      <c r="BE1127" s="325"/>
      <c r="BF1127" s="325"/>
      <c r="BG1127" s="325"/>
      <c r="BH1127" s="325"/>
      <c r="BI1127" s="325"/>
      <c r="BJ1127" s="325"/>
      <c r="BK1127" s="325"/>
      <c r="BL1127" s="325"/>
      <c r="BM1127" s="325"/>
      <c r="BN1127" s="325"/>
      <c r="BO1127" s="325"/>
      <c r="BP1127" s="325"/>
    </row>
    <row r="1128" spans="1:68" s="323" customFormat="1" x14ac:dyDescent="0.25">
      <c r="A1128" s="102"/>
      <c r="B1128" s="102"/>
      <c r="C1128" s="102"/>
      <c r="D1128" s="102"/>
      <c r="E1128" s="102"/>
      <c r="F1128" s="102"/>
      <c r="P1128" s="324"/>
      <c r="Q1128" s="324"/>
      <c r="X1128" s="324"/>
      <c r="Y1128" s="324"/>
      <c r="AL1128" s="324"/>
      <c r="AM1128" s="324"/>
      <c r="AN1128" s="324"/>
      <c r="AO1128" s="324"/>
      <c r="AP1128" s="324"/>
      <c r="AQ1128" s="324"/>
      <c r="AR1128" s="324"/>
      <c r="AS1128" s="324"/>
      <c r="AT1128" s="324"/>
      <c r="AU1128" s="324"/>
      <c r="AV1128" s="324"/>
      <c r="AW1128" s="324"/>
      <c r="BE1128" s="325"/>
      <c r="BF1128" s="325"/>
      <c r="BG1128" s="325"/>
      <c r="BH1128" s="325"/>
      <c r="BI1128" s="325"/>
      <c r="BJ1128" s="325"/>
      <c r="BK1128" s="325"/>
      <c r="BL1128" s="325"/>
      <c r="BM1128" s="325"/>
      <c r="BN1128" s="325"/>
      <c r="BO1128" s="325"/>
      <c r="BP1128" s="325"/>
    </row>
    <row r="1129" spans="1:68" s="323" customFormat="1" x14ac:dyDescent="0.25">
      <c r="A1129" s="102"/>
      <c r="B1129" s="102"/>
      <c r="C1129" s="102"/>
      <c r="D1129" s="102"/>
      <c r="E1129" s="102"/>
      <c r="F1129" s="102"/>
      <c r="P1129" s="324"/>
      <c r="Q1129" s="324"/>
      <c r="X1129" s="324"/>
      <c r="Y1129" s="324"/>
      <c r="AL1129" s="324"/>
      <c r="AM1129" s="324"/>
      <c r="AN1129" s="324"/>
      <c r="AO1129" s="324"/>
      <c r="AP1129" s="324"/>
      <c r="AQ1129" s="324"/>
      <c r="AR1129" s="324"/>
      <c r="AS1129" s="324"/>
      <c r="AT1129" s="324"/>
      <c r="AU1129" s="324"/>
      <c r="AV1129" s="324"/>
      <c r="AW1129" s="324"/>
      <c r="BE1129" s="325"/>
      <c r="BF1129" s="325"/>
      <c r="BG1129" s="325"/>
      <c r="BH1129" s="325"/>
      <c r="BI1129" s="325"/>
      <c r="BJ1129" s="325"/>
      <c r="BK1129" s="325"/>
      <c r="BL1129" s="325"/>
      <c r="BM1129" s="325"/>
      <c r="BN1129" s="325"/>
      <c r="BO1129" s="325"/>
      <c r="BP1129" s="325"/>
    </row>
    <row r="1130" spans="1:68" s="323" customFormat="1" x14ac:dyDescent="0.25">
      <c r="A1130" s="102"/>
      <c r="B1130" s="102"/>
      <c r="C1130" s="102"/>
      <c r="D1130" s="102"/>
      <c r="E1130" s="102"/>
      <c r="F1130" s="102"/>
      <c r="P1130" s="324"/>
      <c r="Q1130" s="324"/>
      <c r="X1130" s="324"/>
      <c r="Y1130" s="324"/>
      <c r="AL1130" s="324"/>
      <c r="AM1130" s="324"/>
      <c r="AN1130" s="324"/>
      <c r="AO1130" s="324"/>
      <c r="AP1130" s="324"/>
      <c r="AQ1130" s="324"/>
      <c r="AR1130" s="324"/>
      <c r="AS1130" s="324"/>
      <c r="AT1130" s="324"/>
      <c r="AU1130" s="324"/>
      <c r="AV1130" s="324"/>
      <c r="AW1130" s="324"/>
      <c r="BE1130" s="325"/>
      <c r="BF1130" s="325"/>
      <c r="BG1130" s="325"/>
      <c r="BH1130" s="325"/>
      <c r="BI1130" s="325"/>
      <c r="BJ1130" s="325"/>
      <c r="BK1130" s="325"/>
      <c r="BL1130" s="325"/>
      <c r="BM1130" s="325"/>
      <c r="BN1130" s="325"/>
      <c r="BO1130" s="325"/>
      <c r="BP1130" s="325"/>
    </row>
    <row r="1131" spans="1:68" s="323" customFormat="1" x14ac:dyDescent="0.25">
      <c r="A1131" s="102"/>
      <c r="B1131" s="102"/>
      <c r="C1131" s="102"/>
      <c r="D1131" s="102"/>
      <c r="E1131" s="102"/>
      <c r="F1131" s="102"/>
      <c r="P1131" s="324"/>
      <c r="Q1131" s="324"/>
      <c r="X1131" s="324"/>
      <c r="Y1131" s="324"/>
      <c r="AL1131" s="324"/>
      <c r="AM1131" s="324"/>
      <c r="AN1131" s="324"/>
      <c r="AO1131" s="324"/>
      <c r="AP1131" s="324"/>
      <c r="AQ1131" s="324"/>
      <c r="AR1131" s="324"/>
      <c r="AS1131" s="324"/>
      <c r="AT1131" s="324"/>
      <c r="AU1131" s="324"/>
      <c r="AV1131" s="324"/>
      <c r="AW1131" s="324"/>
      <c r="BE1131" s="325"/>
      <c r="BF1131" s="325"/>
      <c r="BG1131" s="325"/>
      <c r="BH1131" s="325"/>
      <c r="BI1131" s="325"/>
      <c r="BJ1131" s="325"/>
      <c r="BK1131" s="325"/>
      <c r="BL1131" s="325"/>
      <c r="BM1131" s="325"/>
      <c r="BN1131" s="325"/>
      <c r="BO1131" s="325"/>
      <c r="BP1131" s="325"/>
    </row>
    <row r="1132" spans="1:68" s="323" customFormat="1" x14ac:dyDescent="0.25">
      <c r="A1132" s="102"/>
      <c r="B1132" s="102"/>
      <c r="C1132" s="102"/>
      <c r="D1132" s="102"/>
      <c r="E1132" s="102"/>
      <c r="F1132" s="102"/>
      <c r="P1132" s="324"/>
      <c r="Q1132" s="324"/>
      <c r="X1132" s="324"/>
      <c r="Y1132" s="324"/>
      <c r="AL1132" s="324"/>
      <c r="AM1132" s="324"/>
      <c r="AN1132" s="324"/>
      <c r="AO1132" s="324"/>
      <c r="AP1132" s="324"/>
      <c r="AQ1132" s="324"/>
      <c r="AR1132" s="324"/>
      <c r="AS1132" s="324"/>
      <c r="AT1132" s="324"/>
      <c r="AU1132" s="324"/>
      <c r="AV1132" s="324"/>
      <c r="AW1132" s="324"/>
      <c r="BE1132" s="325"/>
      <c r="BF1132" s="325"/>
      <c r="BG1132" s="325"/>
      <c r="BH1132" s="325"/>
      <c r="BI1132" s="325"/>
      <c r="BJ1132" s="325"/>
      <c r="BK1132" s="325"/>
      <c r="BL1132" s="325"/>
      <c r="BM1132" s="325"/>
      <c r="BN1132" s="325"/>
      <c r="BO1132" s="325"/>
      <c r="BP1132" s="325"/>
    </row>
    <row r="1133" spans="1:68" s="323" customFormat="1" x14ac:dyDescent="0.25">
      <c r="A1133" s="102"/>
      <c r="B1133" s="102"/>
      <c r="C1133" s="102"/>
      <c r="D1133" s="102"/>
      <c r="E1133" s="102"/>
      <c r="F1133" s="102"/>
      <c r="P1133" s="324"/>
      <c r="Q1133" s="324"/>
      <c r="X1133" s="324"/>
      <c r="Y1133" s="324"/>
      <c r="AL1133" s="324"/>
      <c r="AM1133" s="324"/>
      <c r="AN1133" s="324"/>
      <c r="AO1133" s="324"/>
      <c r="AP1133" s="324"/>
      <c r="AQ1133" s="324"/>
      <c r="AR1133" s="324"/>
      <c r="AS1133" s="324"/>
      <c r="AT1133" s="324"/>
      <c r="AU1133" s="324"/>
      <c r="AV1133" s="324"/>
      <c r="AW1133" s="324"/>
      <c r="BE1133" s="325"/>
      <c r="BF1133" s="325"/>
      <c r="BG1133" s="325"/>
      <c r="BH1133" s="325"/>
      <c r="BI1133" s="325"/>
      <c r="BJ1133" s="325"/>
      <c r="BK1133" s="325"/>
      <c r="BL1133" s="325"/>
      <c r="BM1133" s="325"/>
      <c r="BN1133" s="325"/>
      <c r="BO1133" s="325"/>
      <c r="BP1133" s="325"/>
    </row>
    <row r="1134" spans="1:68" s="323" customFormat="1" x14ac:dyDescent="0.25">
      <c r="A1134" s="102"/>
      <c r="B1134" s="102"/>
      <c r="C1134" s="102"/>
      <c r="D1134" s="102"/>
      <c r="E1134" s="102"/>
      <c r="F1134" s="102"/>
      <c r="P1134" s="324"/>
      <c r="Q1134" s="324"/>
      <c r="X1134" s="324"/>
      <c r="Y1134" s="324"/>
      <c r="AL1134" s="324"/>
      <c r="AM1134" s="324"/>
      <c r="AN1134" s="324"/>
      <c r="AO1134" s="324"/>
      <c r="AP1134" s="324"/>
      <c r="AQ1134" s="324"/>
      <c r="AR1134" s="324"/>
      <c r="AS1134" s="324"/>
      <c r="AT1134" s="324"/>
      <c r="AU1134" s="324"/>
      <c r="AV1134" s="324"/>
      <c r="AW1134" s="324"/>
      <c r="BE1134" s="325"/>
      <c r="BF1134" s="325"/>
      <c r="BG1134" s="325"/>
      <c r="BH1134" s="325"/>
      <c r="BI1134" s="325"/>
      <c r="BJ1134" s="325"/>
      <c r="BK1134" s="325"/>
      <c r="BL1134" s="325"/>
      <c r="BM1134" s="325"/>
      <c r="BN1134" s="325"/>
      <c r="BO1134" s="325"/>
      <c r="BP1134" s="325"/>
    </row>
    <row r="1135" spans="1:68" s="323" customFormat="1" x14ac:dyDescent="0.25">
      <c r="A1135" s="102"/>
      <c r="B1135" s="102"/>
      <c r="C1135" s="102"/>
      <c r="D1135" s="102"/>
      <c r="E1135" s="102"/>
      <c r="F1135" s="102"/>
      <c r="P1135" s="324"/>
      <c r="Q1135" s="324"/>
      <c r="X1135" s="324"/>
      <c r="Y1135" s="324"/>
      <c r="AL1135" s="324"/>
      <c r="AM1135" s="324"/>
      <c r="AN1135" s="324"/>
      <c r="AO1135" s="324"/>
      <c r="AP1135" s="324"/>
      <c r="AQ1135" s="324"/>
      <c r="AR1135" s="324"/>
      <c r="AS1135" s="324"/>
      <c r="AT1135" s="324"/>
      <c r="AU1135" s="324"/>
      <c r="AV1135" s="324"/>
      <c r="AW1135" s="324"/>
      <c r="BE1135" s="325"/>
      <c r="BF1135" s="325"/>
      <c r="BG1135" s="325"/>
      <c r="BH1135" s="325"/>
      <c r="BI1135" s="325"/>
      <c r="BJ1135" s="325"/>
      <c r="BK1135" s="325"/>
      <c r="BL1135" s="325"/>
      <c r="BM1135" s="325"/>
      <c r="BN1135" s="325"/>
      <c r="BO1135" s="325"/>
      <c r="BP1135" s="325"/>
    </row>
    <row r="1136" spans="1:68" s="323" customFormat="1" x14ac:dyDescent="0.25">
      <c r="A1136" s="102"/>
      <c r="B1136" s="102"/>
      <c r="C1136" s="102"/>
      <c r="D1136" s="102"/>
      <c r="E1136" s="102"/>
      <c r="F1136" s="102"/>
      <c r="P1136" s="324"/>
      <c r="Q1136" s="324"/>
      <c r="X1136" s="324"/>
      <c r="Y1136" s="324"/>
      <c r="AL1136" s="324"/>
      <c r="AM1136" s="324"/>
      <c r="AN1136" s="324"/>
      <c r="AO1136" s="324"/>
      <c r="AP1136" s="324"/>
      <c r="AQ1136" s="324"/>
      <c r="AR1136" s="324"/>
      <c r="AS1136" s="324"/>
      <c r="AT1136" s="324"/>
      <c r="AU1136" s="324"/>
      <c r="AV1136" s="324"/>
      <c r="AW1136" s="324"/>
      <c r="BE1136" s="325"/>
      <c r="BF1136" s="325"/>
      <c r="BG1136" s="325"/>
      <c r="BH1136" s="325"/>
      <c r="BI1136" s="325"/>
      <c r="BJ1136" s="325"/>
      <c r="BK1136" s="325"/>
      <c r="BL1136" s="325"/>
      <c r="BM1136" s="325"/>
      <c r="BN1136" s="325"/>
      <c r="BO1136" s="325"/>
      <c r="BP1136" s="325"/>
    </row>
    <row r="1137" spans="1:68" s="323" customFormat="1" x14ac:dyDescent="0.25">
      <c r="A1137" s="102"/>
      <c r="B1137" s="102"/>
      <c r="C1137" s="102"/>
      <c r="D1137" s="102"/>
      <c r="E1137" s="102"/>
      <c r="F1137" s="102"/>
      <c r="P1137" s="324"/>
      <c r="Q1137" s="324"/>
      <c r="X1137" s="324"/>
      <c r="Y1137" s="324"/>
      <c r="AL1137" s="324"/>
      <c r="AM1137" s="324"/>
      <c r="AN1137" s="324"/>
      <c r="AO1137" s="324"/>
      <c r="AP1137" s="324"/>
      <c r="AQ1137" s="324"/>
      <c r="AR1137" s="324"/>
      <c r="AS1137" s="324"/>
      <c r="AT1137" s="324"/>
      <c r="AU1137" s="324"/>
      <c r="AV1137" s="324"/>
      <c r="AW1137" s="324"/>
      <c r="BE1137" s="325"/>
      <c r="BF1137" s="325"/>
      <c r="BG1137" s="325"/>
      <c r="BH1137" s="325"/>
      <c r="BI1137" s="325"/>
      <c r="BJ1137" s="325"/>
      <c r="BK1137" s="325"/>
      <c r="BL1137" s="325"/>
      <c r="BM1137" s="325"/>
      <c r="BN1137" s="325"/>
      <c r="BO1137" s="325"/>
      <c r="BP1137" s="325"/>
    </row>
    <row r="1138" spans="1:68" s="323" customFormat="1" x14ac:dyDescent="0.25">
      <c r="A1138" s="102"/>
      <c r="B1138" s="102"/>
      <c r="C1138" s="102"/>
      <c r="D1138" s="102"/>
      <c r="E1138" s="102"/>
      <c r="F1138" s="102"/>
      <c r="P1138" s="324"/>
      <c r="Q1138" s="324"/>
      <c r="X1138" s="324"/>
      <c r="Y1138" s="324"/>
      <c r="AL1138" s="324"/>
      <c r="AM1138" s="324"/>
      <c r="AN1138" s="324"/>
      <c r="AO1138" s="324"/>
      <c r="AP1138" s="324"/>
      <c r="AQ1138" s="324"/>
      <c r="AR1138" s="324"/>
      <c r="AS1138" s="324"/>
      <c r="AT1138" s="324"/>
      <c r="AU1138" s="324"/>
      <c r="AV1138" s="324"/>
      <c r="AW1138" s="324"/>
      <c r="BE1138" s="325"/>
      <c r="BF1138" s="325"/>
      <c r="BG1138" s="325"/>
      <c r="BH1138" s="325"/>
      <c r="BI1138" s="325"/>
      <c r="BJ1138" s="325"/>
      <c r="BK1138" s="325"/>
      <c r="BL1138" s="325"/>
      <c r="BM1138" s="325"/>
      <c r="BN1138" s="325"/>
      <c r="BO1138" s="325"/>
      <c r="BP1138" s="325"/>
    </row>
    <row r="1139" spans="1:68" s="323" customFormat="1" x14ac:dyDescent="0.25">
      <c r="A1139" s="102"/>
      <c r="B1139" s="102"/>
      <c r="C1139" s="102"/>
      <c r="D1139" s="102"/>
      <c r="E1139" s="102"/>
      <c r="F1139" s="102"/>
      <c r="P1139" s="324"/>
      <c r="Q1139" s="324"/>
      <c r="X1139" s="324"/>
      <c r="Y1139" s="324"/>
      <c r="AL1139" s="324"/>
      <c r="AM1139" s="324"/>
      <c r="AN1139" s="324"/>
      <c r="AO1139" s="324"/>
      <c r="AP1139" s="324"/>
      <c r="AQ1139" s="324"/>
      <c r="AR1139" s="324"/>
      <c r="AS1139" s="324"/>
      <c r="AT1139" s="324"/>
      <c r="AU1139" s="324"/>
      <c r="AV1139" s="324"/>
      <c r="AW1139" s="324"/>
      <c r="BE1139" s="325"/>
      <c r="BF1139" s="325"/>
      <c r="BG1139" s="325"/>
      <c r="BH1139" s="325"/>
      <c r="BI1139" s="325"/>
      <c r="BJ1139" s="325"/>
      <c r="BK1139" s="325"/>
      <c r="BL1139" s="325"/>
      <c r="BM1139" s="325"/>
      <c r="BN1139" s="325"/>
      <c r="BO1139" s="325"/>
      <c r="BP1139" s="325"/>
    </row>
    <row r="1140" spans="1:68" s="323" customFormat="1" x14ac:dyDescent="0.25">
      <c r="A1140" s="102"/>
      <c r="B1140" s="102"/>
      <c r="C1140" s="102"/>
      <c r="D1140" s="102"/>
      <c r="E1140" s="102"/>
      <c r="F1140" s="102"/>
      <c r="P1140" s="324"/>
      <c r="Q1140" s="324"/>
      <c r="X1140" s="324"/>
      <c r="Y1140" s="324"/>
      <c r="AL1140" s="324"/>
      <c r="AM1140" s="324"/>
      <c r="AN1140" s="324"/>
      <c r="AO1140" s="324"/>
      <c r="AP1140" s="324"/>
      <c r="AQ1140" s="324"/>
      <c r="AR1140" s="324"/>
      <c r="AS1140" s="324"/>
      <c r="AT1140" s="324"/>
      <c r="AU1140" s="324"/>
      <c r="AV1140" s="324"/>
      <c r="AW1140" s="324"/>
      <c r="BE1140" s="325"/>
      <c r="BF1140" s="325"/>
      <c r="BG1140" s="325"/>
      <c r="BH1140" s="325"/>
      <c r="BI1140" s="325"/>
      <c r="BJ1140" s="325"/>
      <c r="BK1140" s="325"/>
      <c r="BL1140" s="325"/>
      <c r="BM1140" s="325"/>
      <c r="BN1140" s="325"/>
      <c r="BO1140" s="325"/>
      <c r="BP1140" s="325"/>
    </row>
    <row r="1141" spans="1:68" s="323" customFormat="1" x14ac:dyDescent="0.25">
      <c r="A1141" s="102"/>
      <c r="B1141" s="102"/>
      <c r="C1141" s="102"/>
      <c r="D1141" s="102"/>
      <c r="E1141" s="102"/>
      <c r="F1141" s="102"/>
      <c r="P1141" s="324"/>
      <c r="Q1141" s="324"/>
      <c r="X1141" s="324"/>
      <c r="Y1141" s="324"/>
      <c r="AL1141" s="324"/>
      <c r="AM1141" s="324"/>
      <c r="AN1141" s="324"/>
      <c r="AO1141" s="324"/>
      <c r="AP1141" s="324"/>
      <c r="AQ1141" s="324"/>
      <c r="AR1141" s="324"/>
      <c r="AS1141" s="324"/>
      <c r="AT1141" s="324"/>
      <c r="AU1141" s="324"/>
      <c r="AV1141" s="324"/>
      <c r="AW1141" s="324"/>
      <c r="BE1141" s="325"/>
      <c r="BF1141" s="325"/>
      <c r="BG1141" s="325"/>
      <c r="BH1141" s="325"/>
      <c r="BI1141" s="325"/>
      <c r="BJ1141" s="325"/>
      <c r="BK1141" s="325"/>
      <c r="BL1141" s="325"/>
      <c r="BM1141" s="325"/>
      <c r="BN1141" s="325"/>
      <c r="BO1141" s="325"/>
      <c r="BP1141" s="325"/>
    </row>
    <row r="1142" spans="1:68" s="323" customFormat="1" x14ac:dyDescent="0.25">
      <c r="A1142" s="102"/>
      <c r="B1142" s="102"/>
      <c r="C1142" s="102"/>
      <c r="D1142" s="102"/>
      <c r="E1142" s="102"/>
      <c r="F1142" s="102"/>
      <c r="P1142" s="324"/>
      <c r="Q1142" s="324"/>
      <c r="X1142" s="324"/>
      <c r="Y1142" s="324"/>
      <c r="AL1142" s="324"/>
      <c r="AM1142" s="324"/>
      <c r="AN1142" s="324"/>
      <c r="AO1142" s="324"/>
      <c r="AP1142" s="324"/>
      <c r="AQ1142" s="324"/>
      <c r="AR1142" s="324"/>
      <c r="AS1142" s="324"/>
      <c r="AT1142" s="324"/>
      <c r="AU1142" s="324"/>
      <c r="AV1142" s="324"/>
      <c r="AW1142" s="324"/>
      <c r="BE1142" s="325"/>
      <c r="BF1142" s="325"/>
      <c r="BG1142" s="325"/>
      <c r="BH1142" s="325"/>
      <c r="BI1142" s="325"/>
      <c r="BJ1142" s="325"/>
      <c r="BK1142" s="325"/>
      <c r="BL1142" s="325"/>
      <c r="BM1142" s="325"/>
      <c r="BN1142" s="325"/>
      <c r="BO1142" s="325"/>
      <c r="BP1142" s="325"/>
    </row>
    <row r="1143" spans="1:68" s="323" customFormat="1" x14ac:dyDescent="0.25">
      <c r="A1143" s="102"/>
      <c r="B1143" s="102"/>
      <c r="C1143" s="102"/>
      <c r="D1143" s="102"/>
      <c r="E1143" s="102"/>
      <c r="F1143" s="102"/>
      <c r="P1143" s="324"/>
      <c r="Q1143" s="324"/>
      <c r="X1143" s="324"/>
      <c r="Y1143" s="324"/>
      <c r="AL1143" s="324"/>
      <c r="AM1143" s="324"/>
      <c r="AN1143" s="324"/>
      <c r="AO1143" s="324"/>
      <c r="AP1143" s="324"/>
      <c r="AQ1143" s="324"/>
      <c r="AR1143" s="324"/>
      <c r="AS1143" s="324"/>
      <c r="AT1143" s="324"/>
      <c r="AU1143" s="324"/>
      <c r="AV1143" s="324"/>
      <c r="AW1143" s="324"/>
      <c r="BE1143" s="325"/>
      <c r="BF1143" s="325"/>
      <c r="BG1143" s="325"/>
      <c r="BH1143" s="325"/>
      <c r="BI1143" s="325"/>
      <c r="BJ1143" s="325"/>
      <c r="BK1143" s="325"/>
      <c r="BL1143" s="325"/>
      <c r="BM1143" s="325"/>
      <c r="BN1143" s="325"/>
      <c r="BO1143" s="325"/>
      <c r="BP1143" s="325"/>
    </row>
    <row r="1144" spans="1:68" s="323" customFormat="1" x14ac:dyDescent="0.25">
      <c r="A1144" s="102"/>
      <c r="B1144" s="102"/>
      <c r="C1144" s="102"/>
      <c r="D1144" s="102"/>
      <c r="E1144" s="102"/>
      <c r="F1144" s="102"/>
      <c r="P1144" s="324"/>
      <c r="Q1144" s="324"/>
      <c r="X1144" s="324"/>
      <c r="Y1144" s="324"/>
      <c r="AL1144" s="324"/>
      <c r="AM1144" s="324"/>
      <c r="AN1144" s="324"/>
      <c r="AO1144" s="324"/>
      <c r="AP1144" s="324"/>
      <c r="AQ1144" s="324"/>
      <c r="AR1144" s="324"/>
      <c r="AS1144" s="324"/>
      <c r="AT1144" s="324"/>
      <c r="AU1144" s="324"/>
      <c r="AV1144" s="324"/>
      <c r="AW1144" s="324"/>
      <c r="BE1144" s="325"/>
      <c r="BF1144" s="325"/>
      <c r="BG1144" s="325"/>
      <c r="BH1144" s="325"/>
      <c r="BI1144" s="325"/>
      <c r="BJ1144" s="325"/>
      <c r="BK1144" s="325"/>
      <c r="BL1144" s="325"/>
      <c r="BM1144" s="325"/>
      <c r="BN1144" s="325"/>
      <c r="BO1144" s="325"/>
      <c r="BP1144" s="325"/>
    </row>
    <row r="1145" spans="1:68" s="323" customFormat="1" x14ac:dyDescent="0.25">
      <c r="A1145" s="102"/>
      <c r="B1145" s="102"/>
      <c r="C1145" s="102"/>
      <c r="D1145" s="102"/>
      <c r="E1145" s="102"/>
      <c r="F1145" s="102"/>
      <c r="P1145" s="324"/>
      <c r="Q1145" s="324"/>
      <c r="X1145" s="324"/>
      <c r="Y1145" s="324"/>
      <c r="AL1145" s="324"/>
      <c r="AM1145" s="324"/>
      <c r="AN1145" s="324"/>
      <c r="AO1145" s="324"/>
      <c r="AP1145" s="324"/>
      <c r="AQ1145" s="324"/>
      <c r="AR1145" s="324"/>
      <c r="AS1145" s="324"/>
      <c r="AT1145" s="324"/>
      <c r="AU1145" s="324"/>
      <c r="AV1145" s="324"/>
      <c r="AW1145" s="324"/>
      <c r="BE1145" s="325"/>
      <c r="BF1145" s="325"/>
      <c r="BG1145" s="325"/>
      <c r="BH1145" s="325"/>
      <c r="BI1145" s="325"/>
      <c r="BJ1145" s="325"/>
      <c r="BK1145" s="325"/>
      <c r="BL1145" s="325"/>
      <c r="BM1145" s="325"/>
      <c r="BN1145" s="325"/>
      <c r="BO1145" s="325"/>
      <c r="BP1145" s="325"/>
    </row>
    <row r="1146" spans="1:68" s="323" customFormat="1" x14ac:dyDescent="0.25">
      <c r="A1146" s="102"/>
      <c r="B1146" s="102"/>
      <c r="C1146" s="102"/>
      <c r="D1146" s="102"/>
      <c r="E1146" s="102"/>
      <c r="F1146" s="102"/>
      <c r="P1146" s="324"/>
      <c r="Q1146" s="324"/>
      <c r="X1146" s="324"/>
      <c r="Y1146" s="324"/>
      <c r="AL1146" s="324"/>
      <c r="AM1146" s="324"/>
      <c r="AN1146" s="324"/>
      <c r="AO1146" s="324"/>
      <c r="AP1146" s="324"/>
      <c r="AQ1146" s="324"/>
      <c r="AR1146" s="324"/>
      <c r="AS1146" s="324"/>
      <c r="AT1146" s="324"/>
      <c r="AU1146" s="324"/>
      <c r="AV1146" s="324"/>
      <c r="AW1146" s="324"/>
      <c r="BE1146" s="325"/>
      <c r="BF1146" s="325"/>
      <c r="BG1146" s="325"/>
      <c r="BH1146" s="325"/>
      <c r="BI1146" s="325"/>
      <c r="BJ1146" s="325"/>
      <c r="BK1146" s="325"/>
      <c r="BL1146" s="325"/>
      <c r="BM1146" s="325"/>
      <c r="BN1146" s="325"/>
      <c r="BO1146" s="325"/>
      <c r="BP1146" s="325"/>
    </row>
    <row r="1147" spans="1:68" s="323" customFormat="1" x14ac:dyDescent="0.25">
      <c r="A1147" s="102"/>
      <c r="B1147" s="102"/>
      <c r="C1147" s="102"/>
      <c r="D1147" s="102"/>
      <c r="E1147" s="102"/>
      <c r="F1147" s="102"/>
      <c r="P1147" s="324"/>
      <c r="Q1147" s="324"/>
      <c r="X1147" s="324"/>
      <c r="Y1147" s="324"/>
      <c r="AL1147" s="324"/>
      <c r="AM1147" s="324"/>
      <c r="AN1147" s="324"/>
      <c r="AO1147" s="324"/>
      <c r="AP1147" s="324"/>
      <c r="AQ1147" s="324"/>
      <c r="AR1147" s="324"/>
      <c r="AS1147" s="324"/>
      <c r="AT1147" s="324"/>
      <c r="AU1147" s="324"/>
      <c r="AV1147" s="324"/>
      <c r="AW1147" s="324"/>
      <c r="BE1147" s="325"/>
      <c r="BF1147" s="325"/>
      <c r="BG1147" s="325"/>
      <c r="BH1147" s="325"/>
      <c r="BI1147" s="325"/>
      <c r="BJ1147" s="325"/>
      <c r="BK1147" s="325"/>
      <c r="BL1147" s="325"/>
      <c r="BM1147" s="325"/>
      <c r="BN1147" s="325"/>
      <c r="BO1147" s="325"/>
      <c r="BP1147" s="325"/>
    </row>
    <row r="1148" spans="1:68" s="323" customFormat="1" x14ac:dyDescent="0.25">
      <c r="A1148" s="102"/>
      <c r="B1148" s="102"/>
      <c r="C1148" s="102"/>
      <c r="D1148" s="102"/>
      <c r="E1148" s="102"/>
      <c r="F1148" s="102"/>
      <c r="P1148" s="324"/>
      <c r="Q1148" s="324"/>
      <c r="X1148" s="324"/>
      <c r="Y1148" s="324"/>
      <c r="AL1148" s="324"/>
      <c r="AM1148" s="324"/>
      <c r="AN1148" s="324"/>
      <c r="AO1148" s="324"/>
      <c r="AP1148" s="324"/>
      <c r="AQ1148" s="324"/>
      <c r="AR1148" s="324"/>
      <c r="AS1148" s="324"/>
      <c r="AT1148" s="324"/>
      <c r="AU1148" s="324"/>
      <c r="AV1148" s="324"/>
      <c r="AW1148" s="324"/>
      <c r="BE1148" s="325"/>
      <c r="BF1148" s="325"/>
      <c r="BG1148" s="325"/>
      <c r="BH1148" s="325"/>
      <c r="BI1148" s="325"/>
      <c r="BJ1148" s="325"/>
      <c r="BK1148" s="325"/>
      <c r="BL1148" s="325"/>
      <c r="BM1148" s="325"/>
      <c r="BN1148" s="325"/>
      <c r="BO1148" s="325"/>
      <c r="BP1148" s="325"/>
    </row>
    <row r="1149" spans="1:68" s="323" customFormat="1" x14ac:dyDescent="0.25">
      <c r="A1149" s="102"/>
      <c r="B1149" s="102"/>
      <c r="C1149" s="102"/>
      <c r="D1149" s="102"/>
      <c r="E1149" s="102"/>
      <c r="F1149" s="102"/>
      <c r="P1149" s="324"/>
      <c r="Q1149" s="324"/>
      <c r="X1149" s="324"/>
      <c r="Y1149" s="324"/>
      <c r="AL1149" s="324"/>
      <c r="AM1149" s="324"/>
      <c r="AN1149" s="324"/>
      <c r="AO1149" s="324"/>
      <c r="AP1149" s="324"/>
      <c r="AQ1149" s="324"/>
      <c r="AR1149" s="324"/>
      <c r="AS1149" s="324"/>
      <c r="AT1149" s="324"/>
      <c r="AU1149" s="324"/>
      <c r="AV1149" s="324"/>
      <c r="AW1149" s="324"/>
      <c r="BE1149" s="325"/>
      <c r="BF1149" s="325"/>
      <c r="BG1149" s="325"/>
      <c r="BH1149" s="325"/>
      <c r="BI1149" s="325"/>
      <c r="BJ1149" s="325"/>
      <c r="BK1149" s="325"/>
      <c r="BL1149" s="325"/>
      <c r="BM1149" s="325"/>
      <c r="BN1149" s="325"/>
      <c r="BO1149" s="325"/>
      <c r="BP1149" s="325"/>
    </row>
    <row r="1150" spans="1:68" s="323" customFormat="1" x14ac:dyDescent="0.25">
      <c r="A1150" s="102"/>
      <c r="B1150" s="102"/>
      <c r="C1150" s="102"/>
      <c r="D1150" s="102"/>
      <c r="E1150" s="102"/>
      <c r="F1150" s="102"/>
      <c r="P1150" s="324"/>
      <c r="Q1150" s="324"/>
      <c r="X1150" s="324"/>
      <c r="Y1150" s="324"/>
      <c r="AL1150" s="324"/>
      <c r="AM1150" s="324"/>
      <c r="AN1150" s="324"/>
      <c r="AO1150" s="324"/>
      <c r="AP1150" s="324"/>
      <c r="AQ1150" s="324"/>
      <c r="AR1150" s="324"/>
      <c r="AS1150" s="324"/>
      <c r="AT1150" s="324"/>
      <c r="AU1150" s="324"/>
      <c r="AV1150" s="324"/>
      <c r="AW1150" s="324"/>
      <c r="BE1150" s="325"/>
      <c r="BF1150" s="325"/>
      <c r="BG1150" s="325"/>
      <c r="BH1150" s="325"/>
      <c r="BI1150" s="325"/>
      <c r="BJ1150" s="325"/>
      <c r="BK1150" s="325"/>
      <c r="BL1150" s="325"/>
      <c r="BM1150" s="325"/>
      <c r="BN1150" s="325"/>
      <c r="BO1150" s="325"/>
      <c r="BP1150" s="325"/>
    </row>
    <row r="1151" spans="1:68" s="323" customFormat="1" x14ac:dyDescent="0.25">
      <c r="A1151" s="102"/>
      <c r="B1151" s="102"/>
      <c r="C1151" s="102"/>
      <c r="D1151" s="102"/>
      <c r="E1151" s="102"/>
      <c r="F1151" s="102"/>
      <c r="P1151" s="324"/>
      <c r="Q1151" s="324"/>
      <c r="X1151" s="324"/>
      <c r="Y1151" s="324"/>
      <c r="AL1151" s="324"/>
      <c r="AM1151" s="324"/>
      <c r="AN1151" s="324"/>
      <c r="AO1151" s="324"/>
      <c r="AP1151" s="324"/>
      <c r="AQ1151" s="324"/>
      <c r="AR1151" s="324"/>
      <c r="AS1151" s="324"/>
      <c r="AT1151" s="324"/>
      <c r="AU1151" s="324"/>
      <c r="AV1151" s="324"/>
      <c r="AW1151" s="324"/>
      <c r="BE1151" s="325"/>
      <c r="BF1151" s="325"/>
      <c r="BG1151" s="325"/>
      <c r="BH1151" s="325"/>
      <c r="BI1151" s="325"/>
      <c r="BJ1151" s="325"/>
      <c r="BK1151" s="325"/>
      <c r="BL1151" s="325"/>
      <c r="BM1151" s="325"/>
      <c r="BN1151" s="325"/>
      <c r="BO1151" s="325"/>
      <c r="BP1151" s="325"/>
    </row>
    <row r="1152" spans="1:68" s="323" customFormat="1" x14ac:dyDescent="0.25">
      <c r="A1152" s="102"/>
      <c r="B1152" s="102"/>
      <c r="C1152" s="102"/>
      <c r="D1152" s="102"/>
      <c r="E1152" s="102"/>
      <c r="F1152" s="102"/>
      <c r="P1152" s="324"/>
      <c r="Q1152" s="324"/>
      <c r="X1152" s="324"/>
      <c r="Y1152" s="324"/>
      <c r="AL1152" s="324"/>
      <c r="AM1152" s="324"/>
      <c r="AN1152" s="324"/>
      <c r="AO1152" s="324"/>
      <c r="AP1152" s="324"/>
      <c r="AQ1152" s="324"/>
      <c r="AR1152" s="324"/>
      <c r="AS1152" s="324"/>
      <c r="AT1152" s="324"/>
      <c r="AU1152" s="324"/>
      <c r="AV1152" s="324"/>
      <c r="AW1152" s="324"/>
      <c r="BE1152" s="325"/>
      <c r="BF1152" s="325"/>
      <c r="BG1152" s="325"/>
      <c r="BH1152" s="325"/>
      <c r="BI1152" s="325"/>
      <c r="BJ1152" s="325"/>
      <c r="BK1152" s="325"/>
      <c r="BL1152" s="325"/>
      <c r="BM1152" s="325"/>
      <c r="BN1152" s="325"/>
      <c r="BO1152" s="325"/>
      <c r="BP1152" s="325"/>
    </row>
    <row r="1153" spans="1:68" s="323" customFormat="1" x14ac:dyDescent="0.25">
      <c r="A1153" s="102"/>
      <c r="B1153" s="102"/>
      <c r="C1153" s="102"/>
      <c r="D1153" s="102"/>
      <c r="E1153" s="102"/>
      <c r="F1153" s="102"/>
      <c r="P1153" s="324"/>
      <c r="Q1153" s="324"/>
      <c r="X1153" s="324"/>
      <c r="Y1153" s="324"/>
      <c r="AL1153" s="324"/>
      <c r="AM1153" s="324"/>
      <c r="AN1153" s="324"/>
      <c r="AO1153" s="324"/>
      <c r="AP1153" s="324"/>
      <c r="AQ1153" s="324"/>
      <c r="AR1153" s="324"/>
      <c r="AS1153" s="324"/>
      <c r="AT1153" s="324"/>
      <c r="AU1153" s="324"/>
      <c r="AV1153" s="324"/>
      <c r="AW1153" s="324"/>
      <c r="BE1153" s="325"/>
      <c r="BF1153" s="325"/>
      <c r="BG1153" s="325"/>
      <c r="BH1153" s="325"/>
      <c r="BI1153" s="325"/>
      <c r="BJ1153" s="325"/>
      <c r="BK1153" s="325"/>
      <c r="BL1153" s="325"/>
      <c r="BM1153" s="325"/>
      <c r="BN1153" s="325"/>
      <c r="BO1153" s="325"/>
      <c r="BP1153" s="325"/>
    </row>
    <row r="1154" spans="1:68" s="323" customFormat="1" x14ac:dyDescent="0.25">
      <c r="A1154" s="102"/>
      <c r="B1154" s="102"/>
      <c r="C1154" s="102"/>
      <c r="D1154" s="102"/>
      <c r="E1154" s="102"/>
      <c r="F1154" s="102"/>
      <c r="P1154" s="324"/>
      <c r="Q1154" s="324"/>
      <c r="X1154" s="324"/>
      <c r="Y1154" s="324"/>
      <c r="AL1154" s="324"/>
      <c r="AM1154" s="324"/>
      <c r="AN1154" s="324"/>
      <c r="AO1154" s="324"/>
      <c r="AP1154" s="324"/>
      <c r="AQ1154" s="324"/>
      <c r="AR1154" s="324"/>
      <c r="AS1154" s="324"/>
      <c r="AT1154" s="324"/>
      <c r="AU1154" s="324"/>
      <c r="AV1154" s="324"/>
      <c r="AW1154" s="324"/>
      <c r="BE1154" s="325"/>
      <c r="BF1154" s="325"/>
      <c r="BG1154" s="325"/>
      <c r="BH1154" s="325"/>
      <c r="BI1154" s="325"/>
      <c r="BJ1154" s="325"/>
      <c r="BK1154" s="325"/>
      <c r="BL1154" s="325"/>
      <c r="BM1154" s="325"/>
      <c r="BN1154" s="325"/>
      <c r="BO1154" s="325"/>
      <c r="BP1154" s="325"/>
    </row>
    <row r="1155" spans="1:68" s="323" customFormat="1" x14ac:dyDescent="0.25">
      <c r="A1155" s="102"/>
      <c r="B1155" s="102"/>
      <c r="C1155" s="102"/>
      <c r="D1155" s="102"/>
      <c r="E1155" s="102"/>
      <c r="F1155" s="102"/>
      <c r="P1155" s="324"/>
      <c r="Q1155" s="324"/>
      <c r="X1155" s="324"/>
      <c r="Y1155" s="324"/>
      <c r="AL1155" s="324"/>
      <c r="AM1155" s="324"/>
      <c r="AN1155" s="324"/>
      <c r="AO1155" s="324"/>
      <c r="AP1155" s="324"/>
      <c r="AQ1155" s="324"/>
      <c r="AR1155" s="324"/>
      <c r="AS1155" s="324"/>
      <c r="AT1155" s="324"/>
      <c r="AU1155" s="324"/>
      <c r="AV1155" s="324"/>
      <c r="AW1155" s="324"/>
      <c r="BE1155" s="325"/>
      <c r="BF1155" s="325"/>
      <c r="BG1155" s="325"/>
      <c r="BH1155" s="325"/>
      <c r="BI1155" s="325"/>
      <c r="BJ1155" s="325"/>
      <c r="BK1155" s="325"/>
      <c r="BL1155" s="325"/>
      <c r="BM1155" s="325"/>
      <c r="BN1155" s="325"/>
      <c r="BO1155" s="325"/>
      <c r="BP1155" s="325"/>
    </row>
    <row r="1156" spans="1:68" s="323" customFormat="1" x14ac:dyDescent="0.25">
      <c r="A1156" s="102"/>
      <c r="B1156" s="102"/>
      <c r="C1156" s="102"/>
      <c r="D1156" s="102"/>
      <c r="E1156" s="102"/>
      <c r="F1156" s="102"/>
      <c r="P1156" s="324"/>
      <c r="Q1156" s="324"/>
      <c r="X1156" s="324"/>
      <c r="Y1156" s="324"/>
      <c r="AL1156" s="324"/>
      <c r="AM1156" s="324"/>
      <c r="AN1156" s="324"/>
      <c r="AO1156" s="324"/>
      <c r="AP1156" s="324"/>
      <c r="AQ1156" s="324"/>
      <c r="AR1156" s="324"/>
      <c r="AS1156" s="324"/>
      <c r="AT1156" s="324"/>
      <c r="AU1156" s="324"/>
      <c r="AV1156" s="324"/>
      <c r="AW1156" s="324"/>
      <c r="BE1156" s="325"/>
      <c r="BF1156" s="325"/>
      <c r="BG1156" s="325"/>
      <c r="BH1156" s="325"/>
      <c r="BI1156" s="325"/>
      <c r="BJ1156" s="325"/>
      <c r="BK1156" s="325"/>
      <c r="BL1156" s="325"/>
      <c r="BM1156" s="325"/>
      <c r="BN1156" s="325"/>
      <c r="BO1156" s="325"/>
      <c r="BP1156" s="325"/>
    </row>
    <row r="1157" spans="1:68" s="323" customFormat="1" x14ac:dyDescent="0.25">
      <c r="A1157" s="102"/>
      <c r="B1157" s="102"/>
      <c r="C1157" s="102"/>
      <c r="D1157" s="102"/>
      <c r="E1157" s="102"/>
      <c r="F1157" s="102"/>
      <c r="P1157" s="324"/>
      <c r="Q1157" s="324"/>
      <c r="X1157" s="324"/>
      <c r="Y1157" s="324"/>
      <c r="AL1157" s="324"/>
      <c r="AM1157" s="324"/>
      <c r="AN1157" s="324"/>
      <c r="AO1157" s="324"/>
      <c r="AP1157" s="324"/>
      <c r="AQ1157" s="324"/>
      <c r="AR1157" s="324"/>
      <c r="AS1157" s="324"/>
      <c r="AT1157" s="324"/>
      <c r="AU1157" s="324"/>
      <c r="AV1157" s="324"/>
      <c r="AW1157" s="324"/>
      <c r="BE1157" s="325"/>
      <c r="BF1157" s="325"/>
      <c r="BG1157" s="325"/>
      <c r="BH1157" s="325"/>
      <c r="BI1157" s="325"/>
      <c r="BJ1157" s="325"/>
      <c r="BK1157" s="325"/>
      <c r="BL1157" s="325"/>
      <c r="BM1157" s="325"/>
      <c r="BN1157" s="325"/>
      <c r="BO1157" s="325"/>
      <c r="BP1157" s="325"/>
    </row>
    <row r="1158" spans="1:68" s="323" customFormat="1" x14ac:dyDescent="0.25">
      <c r="A1158" s="102"/>
      <c r="B1158" s="102"/>
      <c r="C1158" s="102"/>
      <c r="D1158" s="102"/>
      <c r="E1158" s="102"/>
      <c r="F1158" s="102"/>
      <c r="P1158" s="324"/>
      <c r="Q1158" s="324"/>
      <c r="X1158" s="324"/>
      <c r="Y1158" s="324"/>
      <c r="AL1158" s="324"/>
      <c r="AM1158" s="324"/>
      <c r="AN1158" s="324"/>
      <c r="AO1158" s="324"/>
      <c r="AP1158" s="324"/>
      <c r="AQ1158" s="324"/>
      <c r="AR1158" s="324"/>
      <c r="AS1158" s="324"/>
      <c r="AT1158" s="324"/>
      <c r="AU1158" s="324"/>
      <c r="AV1158" s="324"/>
      <c r="AW1158" s="324"/>
      <c r="BE1158" s="325"/>
      <c r="BF1158" s="325"/>
      <c r="BG1158" s="325"/>
      <c r="BH1158" s="325"/>
      <c r="BI1158" s="325"/>
      <c r="BJ1158" s="325"/>
      <c r="BK1158" s="325"/>
      <c r="BL1158" s="325"/>
      <c r="BM1158" s="325"/>
      <c r="BN1158" s="325"/>
      <c r="BO1158" s="325"/>
      <c r="BP1158" s="325"/>
    </row>
    <row r="1159" spans="1:68" s="323" customFormat="1" x14ac:dyDescent="0.25">
      <c r="A1159" s="102"/>
      <c r="B1159" s="102"/>
      <c r="C1159" s="102"/>
      <c r="D1159" s="102"/>
      <c r="E1159" s="102"/>
      <c r="F1159" s="102"/>
      <c r="P1159" s="324"/>
      <c r="Q1159" s="324"/>
      <c r="X1159" s="324"/>
      <c r="Y1159" s="324"/>
      <c r="AL1159" s="324"/>
      <c r="AM1159" s="324"/>
      <c r="AN1159" s="324"/>
      <c r="AO1159" s="324"/>
      <c r="AP1159" s="324"/>
      <c r="AQ1159" s="324"/>
      <c r="AR1159" s="324"/>
      <c r="AS1159" s="324"/>
      <c r="AT1159" s="324"/>
      <c r="AU1159" s="324"/>
      <c r="AV1159" s="324"/>
      <c r="AW1159" s="324"/>
      <c r="BE1159" s="325"/>
      <c r="BF1159" s="325"/>
      <c r="BG1159" s="325"/>
      <c r="BH1159" s="325"/>
      <c r="BI1159" s="325"/>
      <c r="BJ1159" s="325"/>
      <c r="BK1159" s="325"/>
      <c r="BL1159" s="325"/>
      <c r="BM1159" s="325"/>
      <c r="BN1159" s="325"/>
      <c r="BO1159" s="325"/>
      <c r="BP1159" s="325"/>
    </row>
    <row r="1160" spans="1:68" s="323" customFormat="1" x14ac:dyDescent="0.25">
      <c r="A1160" s="102"/>
      <c r="B1160" s="102"/>
      <c r="C1160" s="102"/>
      <c r="D1160" s="102"/>
      <c r="E1160" s="102"/>
      <c r="F1160" s="102"/>
      <c r="P1160" s="324"/>
      <c r="Q1160" s="324"/>
      <c r="X1160" s="324"/>
      <c r="Y1160" s="324"/>
      <c r="AL1160" s="324"/>
      <c r="AM1160" s="324"/>
      <c r="AN1160" s="324"/>
      <c r="AO1160" s="324"/>
      <c r="AP1160" s="324"/>
      <c r="AQ1160" s="324"/>
      <c r="AR1160" s="324"/>
      <c r="AS1160" s="324"/>
      <c r="AT1160" s="324"/>
      <c r="AU1160" s="324"/>
      <c r="AV1160" s="324"/>
      <c r="AW1160" s="324"/>
      <c r="BE1160" s="325"/>
      <c r="BF1160" s="325"/>
      <c r="BG1160" s="325"/>
      <c r="BH1160" s="325"/>
      <c r="BI1160" s="325"/>
      <c r="BJ1160" s="325"/>
      <c r="BK1160" s="325"/>
      <c r="BL1160" s="325"/>
      <c r="BM1160" s="325"/>
      <c r="BN1160" s="325"/>
      <c r="BO1160" s="325"/>
      <c r="BP1160" s="325"/>
    </row>
    <row r="1161" spans="1:68" s="323" customFormat="1" x14ac:dyDescent="0.25">
      <c r="A1161" s="102"/>
      <c r="B1161" s="102"/>
      <c r="C1161" s="102"/>
      <c r="D1161" s="102"/>
      <c r="E1161" s="102"/>
      <c r="F1161" s="102"/>
      <c r="P1161" s="324"/>
      <c r="Q1161" s="324"/>
      <c r="X1161" s="324"/>
      <c r="Y1161" s="324"/>
      <c r="AL1161" s="324"/>
      <c r="AM1161" s="324"/>
      <c r="AN1161" s="324"/>
      <c r="AO1161" s="324"/>
      <c r="AP1161" s="324"/>
      <c r="AQ1161" s="324"/>
      <c r="AR1161" s="324"/>
      <c r="AS1161" s="324"/>
      <c r="AT1161" s="324"/>
      <c r="AU1161" s="324"/>
      <c r="AV1161" s="324"/>
      <c r="AW1161" s="324"/>
      <c r="BE1161" s="325"/>
      <c r="BF1161" s="325"/>
      <c r="BG1161" s="325"/>
      <c r="BH1161" s="325"/>
      <c r="BI1161" s="325"/>
      <c r="BJ1161" s="325"/>
      <c r="BK1161" s="325"/>
      <c r="BL1161" s="325"/>
      <c r="BM1161" s="325"/>
      <c r="BN1161" s="325"/>
      <c r="BO1161" s="325"/>
      <c r="BP1161" s="325"/>
    </row>
    <row r="1162" spans="1:68" s="323" customFormat="1" x14ac:dyDescent="0.25">
      <c r="A1162" s="102"/>
      <c r="B1162" s="102"/>
      <c r="C1162" s="102"/>
      <c r="D1162" s="102"/>
      <c r="E1162" s="102"/>
      <c r="F1162" s="102"/>
      <c r="P1162" s="324"/>
      <c r="Q1162" s="324"/>
      <c r="X1162" s="324"/>
      <c r="Y1162" s="324"/>
      <c r="AL1162" s="324"/>
      <c r="AM1162" s="324"/>
      <c r="AN1162" s="324"/>
      <c r="AO1162" s="324"/>
      <c r="AP1162" s="324"/>
      <c r="AQ1162" s="324"/>
      <c r="AR1162" s="324"/>
      <c r="AS1162" s="324"/>
      <c r="AT1162" s="324"/>
      <c r="AU1162" s="324"/>
      <c r="AV1162" s="324"/>
      <c r="AW1162" s="324"/>
      <c r="BE1162" s="325"/>
      <c r="BF1162" s="325"/>
      <c r="BG1162" s="325"/>
      <c r="BH1162" s="325"/>
      <c r="BI1162" s="325"/>
      <c r="BJ1162" s="325"/>
      <c r="BK1162" s="325"/>
      <c r="BL1162" s="325"/>
      <c r="BM1162" s="325"/>
      <c r="BN1162" s="325"/>
      <c r="BO1162" s="325"/>
      <c r="BP1162" s="325"/>
    </row>
    <row r="1163" spans="1:68" s="323" customFormat="1" x14ac:dyDescent="0.25">
      <c r="A1163" s="102"/>
      <c r="B1163" s="102"/>
      <c r="C1163" s="102"/>
      <c r="D1163" s="102"/>
      <c r="E1163" s="102"/>
      <c r="F1163" s="102"/>
      <c r="P1163" s="324"/>
      <c r="Q1163" s="324"/>
      <c r="X1163" s="324"/>
      <c r="Y1163" s="324"/>
      <c r="AL1163" s="324"/>
      <c r="AM1163" s="324"/>
      <c r="AN1163" s="324"/>
      <c r="AO1163" s="324"/>
      <c r="AP1163" s="324"/>
      <c r="AQ1163" s="324"/>
      <c r="AR1163" s="324"/>
      <c r="AS1163" s="324"/>
      <c r="AT1163" s="324"/>
      <c r="AU1163" s="324"/>
      <c r="AV1163" s="324"/>
      <c r="AW1163" s="324"/>
      <c r="BE1163" s="325"/>
      <c r="BF1163" s="325"/>
      <c r="BG1163" s="325"/>
      <c r="BH1163" s="325"/>
      <c r="BI1163" s="325"/>
      <c r="BJ1163" s="325"/>
      <c r="BK1163" s="325"/>
      <c r="BL1163" s="325"/>
      <c r="BM1163" s="325"/>
      <c r="BN1163" s="325"/>
      <c r="BO1163" s="325"/>
      <c r="BP1163" s="325"/>
    </row>
    <row r="1164" spans="1:68" s="323" customFormat="1" x14ac:dyDescent="0.25">
      <c r="A1164" s="102"/>
      <c r="B1164" s="102"/>
      <c r="C1164" s="102"/>
      <c r="D1164" s="102"/>
      <c r="E1164" s="102"/>
      <c r="F1164" s="102"/>
      <c r="P1164" s="324"/>
      <c r="Q1164" s="324"/>
      <c r="X1164" s="324"/>
      <c r="Y1164" s="324"/>
      <c r="AL1164" s="324"/>
      <c r="AM1164" s="324"/>
      <c r="AN1164" s="324"/>
      <c r="AO1164" s="324"/>
      <c r="AP1164" s="324"/>
      <c r="AQ1164" s="324"/>
      <c r="AR1164" s="324"/>
      <c r="AS1164" s="324"/>
      <c r="AT1164" s="324"/>
      <c r="AU1164" s="324"/>
      <c r="AV1164" s="324"/>
      <c r="AW1164" s="324"/>
      <c r="BE1164" s="325"/>
      <c r="BF1164" s="325"/>
      <c r="BG1164" s="325"/>
      <c r="BH1164" s="325"/>
      <c r="BI1164" s="325"/>
      <c r="BJ1164" s="325"/>
      <c r="BK1164" s="325"/>
      <c r="BL1164" s="325"/>
      <c r="BM1164" s="325"/>
      <c r="BN1164" s="325"/>
      <c r="BO1164" s="325"/>
      <c r="BP1164" s="325"/>
    </row>
    <row r="1165" spans="1:68" s="323" customFormat="1" x14ac:dyDescent="0.25">
      <c r="A1165" s="102"/>
      <c r="B1165" s="102"/>
      <c r="C1165" s="102"/>
      <c r="D1165" s="102"/>
      <c r="E1165" s="102"/>
      <c r="F1165" s="102"/>
      <c r="P1165" s="324"/>
      <c r="Q1165" s="324"/>
      <c r="X1165" s="324"/>
      <c r="Y1165" s="324"/>
      <c r="AL1165" s="324"/>
      <c r="AM1165" s="324"/>
      <c r="AN1165" s="324"/>
      <c r="AO1165" s="324"/>
      <c r="AP1165" s="324"/>
      <c r="AQ1165" s="324"/>
      <c r="AR1165" s="324"/>
      <c r="AS1165" s="324"/>
      <c r="AT1165" s="324"/>
      <c r="AU1165" s="324"/>
      <c r="AV1165" s="324"/>
      <c r="AW1165" s="324"/>
      <c r="BE1165" s="325"/>
      <c r="BF1165" s="325"/>
      <c r="BG1165" s="325"/>
      <c r="BH1165" s="325"/>
      <c r="BI1165" s="325"/>
      <c r="BJ1165" s="325"/>
      <c r="BK1165" s="325"/>
      <c r="BL1165" s="325"/>
      <c r="BM1165" s="325"/>
      <c r="BN1165" s="325"/>
      <c r="BO1165" s="325"/>
      <c r="BP1165" s="325"/>
    </row>
    <row r="1166" spans="1:68" s="323" customFormat="1" x14ac:dyDescent="0.25">
      <c r="A1166" s="102"/>
      <c r="B1166" s="102"/>
      <c r="C1166" s="102"/>
      <c r="D1166" s="102"/>
      <c r="E1166" s="102"/>
      <c r="F1166" s="102"/>
      <c r="P1166" s="324"/>
      <c r="Q1166" s="324"/>
      <c r="X1166" s="324"/>
      <c r="Y1166" s="324"/>
      <c r="AL1166" s="324"/>
      <c r="AM1166" s="324"/>
      <c r="AN1166" s="324"/>
      <c r="AO1166" s="324"/>
      <c r="AP1166" s="324"/>
      <c r="AQ1166" s="324"/>
      <c r="AR1166" s="324"/>
      <c r="AS1166" s="324"/>
      <c r="AT1166" s="324"/>
      <c r="AU1166" s="324"/>
      <c r="AV1166" s="324"/>
      <c r="AW1166" s="324"/>
      <c r="BE1166" s="325"/>
      <c r="BF1166" s="325"/>
      <c r="BG1166" s="325"/>
      <c r="BH1166" s="325"/>
      <c r="BI1166" s="325"/>
      <c r="BJ1166" s="325"/>
      <c r="BK1166" s="325"/>
      <c r="BL1166" s="325"/>
      <c r="BM1166" s="325"/>
      <c r="BN1166" s="325"/>
      <c r="BO1166" s="325"/>
      <c r="BP1166" s="325"/>
    </row>
    <row r="1167" spans="1:68" s="323" customFormat="1" x14ac:dyDescent="0.25">
      <c r="A1167" s="102"/>
      <c r="B1167" s="102"/>
      <c r="C1167" s="102"/>
      <c r="D1167" s="102"/>
      <c r="E1167" s="102"/>
      <c r="F1167" s="102"/>
      <c r="P1167" s="324"/>
      <c r="Q1167" s="324"/>
      <c r="X1167" s="324"/>
      <c r="Y1167" s="324"/>
      <c r="AL1167" s="324"/>
      <c r="AM1167" s="324"/>
      <c r="AN1167" s="324"/>
      <c r="AO1167" s="324"/>
      <c r="AP1167" s="324"/>
      <c r="AQ1167" s="324"/>
      <c r="AR1167" s="324"/>
      <c r="AS1167" s="324"/>
      <c r="AT1167" s="324"/>
      <c r="AU1167" s="324"/>
      <c r="AV1167" s="324"/>
      <c r="AW1167" s="324"/>
      <c r="BE1167" s="325"/>
      <c r="BF1167" s="325"/>
      <c r="BG1167" s="325"/>
      <c r="BH1167" s="325"/>
      <c r="BI1167" s="325"/>
      <c r="BJ1167" s="325"/>
      <c r="BK1167" s="325"/>
      <c r="BL1167" s="325"/>
      <c r="BM1167" s="325"/>
      <c r="BN1167" s="325"/>
      <c r="BO1167" s="325"/>
      <c r="BP1167" s="325"/>
    </row>
    <row r="1168" spans="1:68" s="323" customFormat="1" x14ac:dyDescent="0.25">
      <c r="A1168" s="102"/>
      <c r="B1168" s="102"/>
      <c r="C1168" s="102"/>
      <c r="D1168" s="102"/>
      <c r="E1168" s="102"/>
      <c r="F1168" s="102"/>
      <c r="P1168" s="324"/>
      <c r="Q1168" s="324"/>
      <c r="X1168" s="324"/>
      <c r="Y1168" s="324"/>
      <c r="AL1168" s="324"/>
      <c r="AM1168" s="324"/>
      <c r="AN1168" s="324"/>
      <c r="AO1168" s="324"/>
      <c r="AP1168" s="324"/>
      <c r="AQ1168" s="324"/>
      <c r="AR1168" s="324"/>
      <c r="AS1168" s="324"/>
      <c r="AT1168" s="324"/>
      <c r="AU1168" s="324"/>
      <c r="AV1168" s="324"/>
      <c r="AW1168" s="324"/>
      <c r="BE1168" s="325"/>
      <c r="BF1168" s="325"/>
      <c r="BG1168" s="325"/>
      <c r="BH1168" s="325"/>
      <c r="BI1168" s="325"/>
      <c r="BJ1168" s="325"/>
      <c r="BK1168" s="325"/>
      <c r="BL1168" s="325"/>
      <c r="BM1168" s="325"/>
      <c r="BN1168" s="325"/>
      <c r="BO1168" s="325"/>
      <c r="BP1168" s="325"/>
    </row>
    <row r="1169" spans="1:68" s="323" customFormat="1" x14ac:dyDescent="0.25">
      <c r="A1169" s="102"/>
      <c r="B1169" s="102"/>
      <c r="C1169" s="102"/>
      <c r="D1169" s="102"/>
      <c r="E1169" s="102"/>
      <c r="F1169" s="102"/>
      <c r="P1169" s="324"/>
      <c r="Q1169" s="324"/>
      <c r="X1169" s="324"/>
      <c r="Y1169" s="324"/>
      <c r="AL1169" s="324"/>
      <c r="AM1169" s="324"/>
      <c r="AN1169" s="324"/>
      <c r="AO1169" s="324"/>
      <c r="AP1169" s="324"/>
      <c r="AQ1169" s="324"/>
      <c r="AR1169" s="324"/>
      <c r="AS1169" s="324"/>
      <c r="AT1169" s="324"/>
      <c r="AU1169" s="324"/>
      <c r="AV1169" s="324"/>
      <c r="AW1169" s="324"/>
      <c r="BE1169" s="325"/>
      <c r="BF1169" s="325"/>
      <c r="BG1169" s="325"/>
      <c r="BH1169" s="325"/>
      <c r="BI1169" s="325"/>
      <c r="BJ1169" s="325"/>
      <c r="BK1169" s="325"/>
      <c r="BL1169" s="325"/>
      <c r="BM1169" s="325"/>
      <c r="BN1169" s="325"/>
      <c r="BO1169" s="325"/>
      <c r="BP1169" s="325"/>
    </row>
    <row r="1170" spans="1:68" s="323" customFormat="1" x14ac:dyDescent="0.25">
      <c r="A1170" s="102"/>
      <c r="B1170" s="102"/>
      <c r="C1170" s="102"/>
      <c r="D1170" s="102"/>
      <c r="E1170" s="102"/>
      <c r="F1170" s="102"/>
      <c r="P1170" s="324"/>
      <c r="Q1170" s="324"/>
      <c r="X1170" s="324"/>
      <c r="Y1170" s="324"/>
      <c r="AL1170" s="324"/>
      <c r="AM1170" s="324"/>
      <c r="AN1170" s="324"/>
      <c r="AO1170" s="324"/>
      <c r="AP1170" s="324"/>
      <c r="AQ1170" s="324"/>
      <c r="AR1170" s="324"/>
      <c r="AS1170" s="324"/>
      <c r="AT1170" s="324"/>
      <c r="AU1170" s="324"/>
      <c r="AV1170" s="324"/>
      <c r="AW1170" s="324"/>
      <c r="BE1170" s="325"/>
      <c r="BF1170" s="325"/>
      <c r="BG1170" s="325"/>
      <c r="BH1170" s="325"/>
      <c r="BI1170" s="325"/>
      <c r="BJ1170" s="325"/>
      <c r="BK1170" s="325"/>
      <c r="BL1170" s="325"/>
      <c r="BM1170" s="325"/>
      <c r="BN1170" s="325"/>
      <c r="BO1170" s="325"/>
      <c r="BP1170" s="325"/>
    </row>
    <row r="1171" spans="1:68" s="323" customFormat="1" x14ac:dyDescent="0.25">
      <c r="A1171" s="102"/>
      <c r="B1171" s="102"/>
      <c r="C1171" s="102"/>
      <c r="D1171" s="102"/>
      <c r="E1171" s="102"/>
      <c r="F1171" s="102"/>
      <c r="P1171" s="324"/>
      <c r="Q1171" s="324"/>
      <c r="X1171" s="324"/>
      <c r="Y1171" s="324"/>
      <c r="AL1171" s="324"/>
      <c r="AM1171" s="324"/>
      <c r="AN1171" s="324"/>
      <c r="AO1171" s="324"/>
      <c r="AP1171" s="324"/>
      <c r="AQ1171" s="324"/>
      <c r="AR1171" s="324"/>
      <c r="AS1171" s="324"/>
      <c r="AT1171" s="324"/>
      <c r="AU1171" s="324"/>
      <c r="AV1171" s="324"/>
      <c r="AW1171" s="324"/>
      <c r="BE1171" s="325"/>
      <c r="BF1171" s="325"/>
      <c r="BG1171" s="325"/>
      <c r="BH1171" s="325"/>
      <c r="BI1171" s="325"/>
      <c r="BJ1171" s="325"/>
      <c r="BK1171" s="325"/>
      <c r="BL1171" s="325"/>
      <c r="BM1171" s="325"/>
      <c r="BN1171" s="325"/>
      <c r="BO1171" s="325"/>
      <c r="BP1171" s="325"/>
    </row>
    <row r="1172" spans="1:68" s="323" customFormat="1" x14ac:dyDescent="0.25">
      <c r="A1172" s="102"/>
      <c r="B1172" s="102"/>
      <c r="C1172" s="102"/>
      <c r="D1172" s="102"/>
      <c r="E1172" s="102"/>
      <c r="F1172" s="102"/>
      <c r="P1172" s="324"/>
      <c r="Q1172" s="324"/>
      <c r="X1172" s="324"/>
      <c r="Y1172" s="324"/>
      <c r="AL1172" s="324"/>
      <c r="AM1172" s="324"/>
      <c r="AN1172" s="324"/>
      <c r="AO1172" s="324"/>
      <c r="AP1172" s="324"/>
      <c r="AQ1172" s="324"/>
      <c r="AR1172" s="324"/>
      <c r="AS1172" s="324"/>
      <c r="AT1172" s="324"/>
      <c r="AU1172" s="324"/>
      <c r="AV1172" s="324"/>
      <c r="AW1172" s="324"/>
      <c r="BE1172" s="325"/>
      <c r="BF1172" s="325"/>
      <c r="BG1172" s="325"/>
      <c r="BH1172" s="325"/>
      <c r="BI1172" s="325"/>
      <c r="BJ1172" s="325"/>
      <c r="BK1172" s="325"/>
      <c r="BL1172" s="325"/>
      <c r="BM1172" s="325"/>
      <c r="BN1172" s="325"/>
      <c r="BO1172" s="325"/>
      <c r="BP1172" s="325"/>
    </row>
    <row r="1173" spans="1:68" s="323" customFormat="1" x14ac:dyDescent="0.25">
      <c r="A1173" s="102"/>
      <c r="B1173" s="102"/>
      <c r="C1173" s="102"/>
      <c r="D1173" s="102"/>
      <c r="E1173" s="102"/>
      <c r="F1173" s="102"/>
      <c r="P1173" s="324"/>
      <c r="Q1173" s="324"/>
      <c r="X1173" s="324"/>
      <c r="Y1173" s="324"/>
      <c r="AL1173" s="324"/>
      <c r="AM1173" s="324"/>
      <c r="AN1173" s="324"/>
      <c r="AO1173" s="324"/>
      <c r="AP1173" s="324"/>
      <c r="AQ1173" s="324"/>
      <c r="AR1173" s="324"/>
      <c r="AS1173" s="324"/>
      <c r="AT1173" s="324"/>
      <c r="AU1173" s="324"/>
      <c r="AV1173" s="324"/>
      <c r="AW1173" s="324"/>
      <c r="BE1173" s="325"/>
      <c r="BF1173" s="325"/>
      <c r="BG1173" s="325"/>
      <c r="BH1173" s="325"/>
      <c r="BI1173" s="325"/>
      <c r="BJ1173" s="325"/>
      <c r="BK1173" s="325"/>
      <c r="BL1173" s="325"/>
      <c r="BM1173" s="325"/>
      <c r="BN1173" s="325"/>
      <c r="BO1173" s="325"/>
      <c r="BP1173" s="325"/>
    </row>
    <row r="1174" spans="1:68" s="323" customFormat="1" x14ac:dyDescent="0.25">
      <c r="A1174" s="102"/>
      <c r="B1174" s="102"/>
      <c r="C1174" s="102"/>
      <c r="D1174" s="102"/>
      <c r="E1174" s="102"/>
      <c r="F1174" s="102"/>
      <c r="P1174" s="324"/>
      <c r="Q1174" s="324"/>
      <c r="X1174" s="324"/>
      <c r="Y1174" s="324"/>
      <c r="AL1174" s="324"/>
      <c r="AM1174" s="324"/>
      <c r="AN1174" s="324"/>
      <c r="AO1174" s="324"/>
      <c r="AP1174" s="324"/>
      <c r="AQ1174" s="324"/>
      <c r="AR1174" s="324"/>
      <c r="AS1174" s="324"/>
      <c r="AT1174" s="324"/>
      <c r="AU1174" s="324"/>
      <c r="AV1174" s="324"/>
      <c r="AW1174" s="324"/>
      <c r="BE1174" s="325"/>
      <c r="BF1174" s="325"/>
      <c r="BG1174" s="325"/>
      <c r="BH1174" s="325"/>
      <c r="BI1174" s="325"/>
      <c r="BJ1174" s="325"/>
      <c r="BK1174" s="325"/>
      <c r="BL1174" s="325"/>
      <c r="BM1174" s="325"/>
      <c r="BN1174" s="325"/>
      <c r="BO1174" s="325"/>
      <c r="BP1174" s="325"/>
    </row>
    <row r="1175" spans="1:68" s="323" customFormat="1" x14ac:dyDescent="0.25">
      <c r="A1175" s="102"/>
      <c r="B1175" s="102"/>
      <c r="C1175" s="102"/>
      <c r="D1175" s="102"/>
      <c r="E1175" s="102"/>
      <c r="F1175" s="102"/>
      <c r="P1175" s="324"/>
      <c r="Q1175" s="324"/>
      <c r="X1175" s="324"/>
      <c r="Y1175" s="324"/>
      <c r="AL1175" s="324"/>
      <c r="AM1175" s="324"/>
      <c r="AN1175" s="324"/>
      <c r="AO1175" s="324"/>
      <c r="AP1175" s="324"/>
      <c r="AQ1175" s="324"/>
      <c r="AR1175" s="324"/>
      <c r="AS1175" s="324"/>
      <c r="AT1175" s="324"/>
      <c r="AU1175" s="324"/>
      <c r="AV1175" s="324"/>
      <c r="AW1175" s="324"/>
      <c r="BE1175" s="325"/>
      <c r="BF1175" s="325"/>
      <c r="BG1175" s="325"/>
      <c r="BH1175" s="325"/>
      <c r="BI1175" s="325"/>
      <c r="BJ1175" s="325"/>
      <c r="BK1175" s="325"/>
      <c r="BL1175" s="325"/>
      <c r="BM1175" s="325"/>
      <c r="BN1175" s="325"/>
      <c r="BO1175" s="325"/>
      <c r="BP1175" s="325"/>
    </row>
    <row r="1176" spans="1:68" s="323" customFormat="1" x14ac:dyDescent="0.25">
      <c r="A1176" s="102"/>
      <c r="B1176" s="102"/>
      <c r="C1176" s="102"/>
      <c r="D1176" s="102"/>
      <c r="E1176" s="102"/>
      <c r="F1176" s="102"/>
      <c r="P1176" s="324"/>
      <c r="Q1176" s="324"/>
      <c r="X1176" s="324"/>
      <c r="Y1176" s="324"/>
      <c r="AL1176" s="324"/>
      <c r="AM1176" s="324"/>
      <c r="AN1176" s="324"/>
      <c r="AO1176" s="324"/>
      <c r="AP1176" s="324"/>
      <c r="AQ1176" s="324"/>
      <c r="AR1176" s="324"/>
      <c r="AS1176" s="324"/>
      <c r="AT1176" s="324"/>
      <c r="AU1176" s="324"/>
      <c r="AV1176" s="324"/>
      <c r="AW1176" s="324"/>
      <c r="BE1176" s="325"/>
      <c r="BF1176" s="325"/>
      <c r="BG1176" s="325"/>
      <c r="BH1176" s="325"/>
      <c r="BI1176" s="325"/>
      <c r="BJ1176" s="325"/>
      <c r="BK1176" s="325"/>
      <c r="BL1176" s="325"/>
      <c r="BM1176" s="325"/>
      <c r="BN1176" s="325"/>
      <c r="BO1176" s="325"/>
      <c r="BP1176" s="325"/>
    </row>
    <row r="1177" spans="1:68" s="323" customFormat="1" x14ac:dyDescent="0.25">
      <c r="A1177" s="102"/>
      <c r="B1177" s="102"/>
      <c r="C1177" s="102"/>
      <c r="D1177" s="102"/>
      <c r="E1177" s="102"/>
      <c r="F1177" s="102"/>
      <c r="P1177" s="324"/>
      <c r="Q1177" s="324"/>
      <c r="X1177" s="324"/>
      <c r="Y1177" s="324"/>
      <c r="AL1177" s="324"/>
      <c r="AM1177" s="324"/>
      <c r="AN1177" s="324"/>
      <c r="AO1177" s="324"/>
      <c r="AP1177" s="324"/>
      <c r="AQ1177" s="324"/>
      <c r="AR1177" s="324"/>
      <c r="AS1177" s="324"/>
      <c r="AT1177" s="324"/>
      <c r="AU1177" s="324"/>
      <c r="AV1177" s="324"/>
      <c r="AW1177" s="324"/>
      <c r="BE1177" s="325"/>
      <c r="BF1177" s="325"/>
      <c r="BG1177" s="325"/>
      <c r="BH1177" s="325"/>
      <c r="BI1177" s="325"/>
      <c r="BJ1177" s="325"/>
      <c r="BK1177" s="325"/>
      <c r="BL1177" s="325"/>
      <c r="BM1177" s="325"/>
      <c r="BN1177" s="325"/>
      <c r="BO1177" s="325"/>
      <c r="BP1177" s="325"/>
    </row>
    <row r="1178" spans="1:68" s="323" customFormat="1" x14ac:dyDescent="0.25">
      <c r="A1178" s="102"/>
      <c r="B1178" s="102"/>
      <c r="C1178" s="102"/>
      <c r="D1178" s="102"/>
      <c r="E1178" s="102"/>
      <c r="F1178" s="102"/>
      <c r="P1178" s="324"/>
      <c r="Q1178" s="324"/>
      <c r="X1178" s="324"/>
      <c r="Y1178" s="324"/>
      <c r="AL1178" s="324"/>
      <c r="AM1178" s="324"/>
      <c r="AN1178" s="324"/>
      <c r="AO1178" s="324"/>
      <c r="AP1178" s="324"/>
      <c r="AQ1178" s="324"/>
      <c r="AR1178" s="324"/>
      <c r="AS1178" s="324"/>
      <c r="AT1178" s="324"/>
      <c r="AU1178" s="324"/>
      <c r="AV1178" s="324"/>
      <c r="AW1178" s="324"/>
      <c r="BE1178" s="325"/>
      <c r="BF1178" s="325"/>
      <c r="BG1178" s="325"/>
      <c r="BH1178" s="325"/>
      <c r="BI1178" s="325"/>
      <c r="BJ1178" s="325"/>
      <c r="BK1178" s="325"/>
      <c r="BL1178" s="325"/>
      <c r="BM1178" s="325"/>
      <c r="BN1178" s="325"/>
      <c r="BO1178" s="325"/>
      <c r="BP1178" s="325"/>
    </row>
    <row r="1179" spans="1:68" s="323" customFormat="1" x14ac:dyDescent="0.25">
      <c r="A1179" s="102"/>
      <c r="B1179" s="102"/>
      <c r="C1179" s="102"/>
      <c r="D1179" s="102"/>
      <c r="E1179" s="102"/>
      <c r="F1179" s="102"/>
      <c r="P1179" s="324"/>
      <c r="Q1179" s="324"/>
      <c r="X1179" s="324"/>
      <c r="Y1179" s="324"/>
      <c r="AL1179" s="324"/>
      <c r="AM1179" s="324"/>
      <c r="AN1179" s="324"/>
      <c r="AO1179" s="324"/>
      <c r="AP1179" s="324"/>
      <c r="AQ1179" s="324"/>
      <c r="AR1179" s="324"/>
      <c r="AS1179" s="324"/>
      <c r="AT1179" s="324"/>
      <c r="AU1179" s="324"/>
      <c r="AV1179" s="324"/>
      <c r="AW1179" s="324"/>
      <c r="BE1179" s="325"/>
      <c r="BF1179" s="325"/>
      <c r="BG1179" s="325"/>
      <c r="BH1179" s="325"/>
      <c r="BI1179" s="325"/>
      <c r="BJ1179" s="325"/>
      <c r="BK1179" s="325"/>
      <c r="BL1179" s="325"/>
      <c r="BM1179" s="325"/>
      <c r="BN1179" s="325"/>
      <c r="BO1179" s="325"/>
      <c r="BP1179" s="325"/>
    </row>
    <row r="1180" spans="1:68" s="323" customFormat="1" x14ac:dyDescent="0.25">
      <c r="A1180" s="102"/>
      <c r="B1180" s="102"/>
      <c r="C1180" s="102"/>
      <c r="D1180" s="102"/>
      <c r="E1180" s="102"/>
      <c r="F1180" s="102"/>
      <c r="P1180" s="324"/>
      <c r="Q1180" s="324"/>
      <c r="X1180" s="324"/>
      <c r="Y1180" s="324"/>
      <c r="AL1180" s="324"/>
      <c r="AM1180" s="324"/>
      <c r="AN1180" s="324"/>
      <c r="AO1180" s="324"/>
      <c r="AP1180" s="324"/>
      <c r="AQ1180" s="324"/>
      <c r="AR1180" s="324"/>
      <c r="AS1180" s="324"/>
      <c r="AT1180" s="324"/>
      <c r="AU1180" s="324"/>
      <c r="AV1180" s="324"/>
      <c r="AW1180" s="324"/>
      <c r="BE1180" s="325"/>
      <c r="BF1180" s="325"/>
      <c r="BG1180" s="325"/>
      <c r="BH1180" s="325"/>
      <c r="BI1180" s="325"/>
      <c r="BJ1180" s="325"/>
      <c r="BK1180" s="325"/>
      <c r="BL1180" s="325"/>
      <c r="BM1180" s="325"/>
      <c r="BN1180" s="325"/>
      <c r="BO1180" s="325"/>
      <c r="BP1180" s="325"/>
    </row>
    <row r="1181" spans="1:68" s="323" customFormat="1" x14ac:dyDescent="0.25">
      <c r="A1181" s="102"/>
      <c r="B1181" s="102"/>
      <c r="C1181" s="102"/>
      <c r="D1181" s="102"/>
      <c r="E1181" s="102"/>
      <c r="F1181" s="102"/>
      <c r="P1181" s="324"/>
      <c r="Q1181" s="324"/>
      <c r="X1181" s="324"/>
      <c r="Y1181" s="324"/>
      <c r="AL1181" s="324"/>
      <c r="AM1181" s="324"/>
      <c r="AN1181" s="324"/>
      <c r="AO1181" s="324"/>
      <c r="AP1181" s="324"/>
      <c r="AQ1181" s="324"/>
      <c r="AR1181" s="324"/>
      <c r="AS1181" s="324"/>
      <c r="AT1181" s="324"/>
      <c r="AU1181" s="324"/>
      <c r="AV1181" s="324"/>
      <c r="AW1181" s="324"/>
      <c r="BE1181" s="325"/>
      <c r="BF1181" s="325"/>
      <c r="BG1181" s="325"/>
      <c r="BH1181" s="325"/>
      <c r="BI1181" s="325"/>
      <c r="BJ1181" s="325"/>
      <c r="BK1181" s="325"/>
      <c r="BL1181" s="325"/>
      <c r="BM1181" s="325"/>
      <c r="BN1181" s="325"/>
      <c r="BO1181" s="325"/>
      <c r="BP1181" s="325"/>
    </row>
    <row r="1182" spans="1:68" s="323" customFormat="1" x14ac:dyDescent="0.25">
      <c r="A1182" s="102"/>
      <c r="B1182" s="102"/>
      <c r="C1182" s="102"/>
      <c r="D1182" s="102"/>
      <c r="E1182" s="102"/>
      <c r="F1182" s="102"/>
      <c r="P1182" s="324"/>
      <c r="Q1182" s="324"/>
      <c r="X1182" s="324"/>
      <c r="Y1182" s="324"/>
      <c r="AL1182" s="324"/>
      <c r="AM1182" s="324"/>
      <c r="AN1182" s="324"/>
      <c r="AO1182" s="324"/>
      <c r="AP1182" s="324"/>
      <c r="AQ1182" s="324"/>
      <c r="AR1182" s="324"/>
      <c r="AS1182" s="324"/>
      <c r="AT1182" s="324"/>
      <c r="AU1182" s="324"/>
      <c r="AV1182" s="324"/>
      <c r="AW1182" s="324"/>
      <c r="BE1182" s="325"/>
      <c r="BF1182" s="325"/>
      <c r="BG1182" s="325"/>
      <c r="BH1182" s="325"/>
      <c r="BI1182" s="325"/>
      <c r="BJ1182" s="325"/>
      <c r="BK1182" s="325"/>
      <c r="BL1182" s="325"/>
      <c r="BM1182" s="325"/>
      <c r="BN1182" s="325"/>
      <c r="BO1182" s="325"/>
      <c r="BP1182" s="325"/>
    </row>
    <row r="1183" spans="1:68" s="323" customFormat="1" x14ac:dyDescent="0.25">
      <c r="A1183" s="102"/>
      <c r="B1183" s="102"/>
      <c r="C1183" s="102"/>
      <c r="D1183" s="102"/>
      <c r="E1183" s="102"/>
      <c r="F1183" s="102"/>
      <c r="P1183" s="324"/>
      <c r="Q1183" s="324"/>
      <c r="X1183" s="324"/>
      <c r="Y1183" s="324"/>
      <c r="AL1183" s="324"/>
      <c r="AM1183" s="324"/>
      <c r="AN1183" s="324"/>
      <c r="AO1183" s="324"/>
      <c r="AP1183" s="324"/>
      <c r="AQ1183" s="324"/>
      <c r="AR1183" s="324"/>
      <c r="AS1183" s="324"/>
      <c r="AT1183" s="324"/>
      <c r="AU1183" s="324"/>
      <c r="AV1183" s="324"/>
      <c r="AW1183" s="324"/>
      <c r="BE1183" s="325"/>
      <c r="BF1183" s="325"/>
      <c r="BG1183" s="325"/>
      <c r="BH1183" s="325"/>
      <c r="BI1183" s="325"/>
      <c r="BJ1183" s="325"/>
      <c r="BK1183" s="325"/>
      <c r="BL1183" s="325"/>
      <c r="BM1183" s="325"/>
      <c r="BN1183" s="325"/>
      <c r="BO1183" s="325"/>
      <c r="BP1183" s="325"/>
    </row>
    <row r="1184" spans="1:68" s="323" customFormat="1" x14ac:dyDescent="0.25">
      <c r="A1184" s="102"/>
      <c r="B1184" s="102"/>
      <c r="C1184" s="102"/>
      <c r="D1184" s="102"/>
      <c r="E1184" s="102"/>
      <c r="F1184" s="102"/>
      <c r="P1184" s="324"/>
      <c r="Q1184" s="324"/>
      <c r="X1184" s="324"/>
      <c r="Y1184" s="324"/>
      <c r="AL1184" s="324"/>
      <c r="AM1184" s="324"/>
      <c r="AN1184" s="324"/>
      <c r="AO1184" s="324"/>
      <c r="AP1184" s="324"/>
      <c r="AQ1184" s="324"/>
      <c r="AR1184" s="324"/>
      <c r="AS1184" s="324"/>
      <c r="AT1184" s="324"/>
      <c r="AU1184" s="324"/>
      <c r="AV1184" s="324"/>
      <c r="AW1184" s="324"/>
      <c r="BE1184" s="325"/>
      <c r="BF1184" s="325"/>
      <c r="BG1184" s="325"/>
      <c r="BH1184" s="325"/>
      <c r="BI1184" s="325"/>
      <c r="BJ1184" s="325"/>
      <c r="BK1184" s="325"/>
      <c r="BL1184" s="325"/>
      <c r="BM1184" s="325"/>
      <c r="BN1184" s="325"/>
      <c r="BO1184" s="325"/>
      <c r="BP1184" s="325"/>
    </row>
    <row r="1185" spans="1:68" s="323" customFormat="1" x14ac:dyDescent="0.25">
      <c r="A1185" s="102"/>
      <c r="B1185" s="102"/>
      <c r="C1185" s="102"/>
      <c r="D1185" s="102"/>
      <c r="E1185" s="102"/>
      <c r="F1185" s="102"/>
      <c r="P1185" s="324"/>
      <c r="Q1185" s="324"/>
      <c r="X1185" s="324"/>
      <c r="Y1185" s="324"/>
      <c r="AL1185" s="324"/>
      <c r="AM1185" s="324"/>
      <c r="AN1185" s="324"/>
      <c r="AO1185" s="324"/>
      <c r="AP1185" s="324"/>
      <c r="AQ1185" s="324"/>
      <c r="AR1185" s="324"/>
      <c r="AS1185" s="324"/>
      <c r="AT1185" s="324"/>
      <c r="AU1185" s="324"/>
      <c r="AV1185" s="324"/>
      <c r="AW1185" s="324"/>
      <c r="BE1185" s="325"/>
      <c r="BF1185" s="325"/>
      <c r="BG1185" s="325"/>
      <c r="BH1185" s="325"/>
      <c r="BI1185" s="325"/>
      <c r="BJ1185" s="325"/>
      <c r="BK1185" s="325"/>
      <c r="BL1185" s="325"/>
      <c r="BM1185" s="325"/>
      <c r="BN1185" s="325"/>
      <c r="BO1185" s="325"/>
      <c r="BP1185" s="325"/>
    </row>
    <row r="1186" spans="1:68" s="323" customFormat="1" x14ac:dyDescent="0.25">
      <c r="A1186" s="102"/>
      <c r="B1186" s="102"/>
      <c r="C1186" s="102"/>
      <c r="D1186" s="102"/>
      <c r="E1186" s="102"/>
      <c r="F1186" s="102"/>
      <c r="P1186" s="324"/>
      <c r="Q1186" s="324"/>
      <c r="X1186" s="324"/>
      <c r="Y1186" s="324"/>
      <c r="AL1186" s="324"/>
      <c r="AM1186" s="324"/>
      <c r="AN1186" s="324"/>
      <c r="AO1186" s="324"/>
      <c r="AP1186" s="324"/>
      <c r="AQ1186" s="324"/>
      <c r="AR1186" s="324"/>
      <c r="AS1186" s="324"/>
      <c r="AT1186" s="324"/>
      <c r="AU1186" s="324"/>
      <c r="AV1186" s="324"/>
      <c r="AW1186" s="324"/>
      <c r="BE1186" s="325"/>
      <c r="BF1186" s="325"/>
      <c r="BG1186" s="325"/>
      <c r="BH1186" s="325"/>
      <c r="BI1186" s="325"/>
      <c r="BJ1186" s="325"/>
      <c r="BK1186" s="325"/>
      <c r="BL1186" s="325"/>
      <c r="BM1186" s="325"/>
      <c r="BN1186" s="325"/>
      <c r="BO1186" s="325"/>
      <c r="BP1186" s="325"/>
    </row>
    <row r="1187" spans="1:68" s="323" customFormat="1" x14ac:dyDescent="0.25">
      <c r="A1187" s="102"/>
      <c r="B1187" s="102"/>
      <c r="C1187" s="102"/>
      <c r="D1187" s="102"/>
      <c r="E1187" s="102"/>
      <c r="F1187" s="102"/>
      <c r="P1187" s="324"/>
      <c r="Q1187" s="324"/>
      <c r="X1187" s="324"/>
      <c r="Y1187" s="324"/>
      <c r="AL1187" s="324"/>
      <c r="AM1187" s="324"/>
      <c r="AN1187" s="324"/>
      <c r="AO1187" s="324"/>
      <c r="AP1187" s="324"/>
      <c r="AQ1187" s="324"/>
      <c r="AR1187" s="324"/>
      <c r="AS1187" s="324"/>
      <c r="AT1187" s="324"/>
      <c r="AU1187" s="324"/>
      <c r="AV1187" s="324"/>
      <c r="AW1187" s="324"/>
      <c r="BE1187" s="325"/>
      <c r="BF1187" s="325"/>
      <c r="BG1187" s="325"/>
      <c r="BH1187" s="325"/>
      <c r="BI1187" s="325"/>
      <c r="BJ1187" s="325"/>
      <c r="BK1187" s="325"/>
      <c r="BL1187" s="325"/>
      <c r="BM1187" s="325"/>
      <c r="BN1187" s="325"/>
      <c r="BO1187" s="325"/>
      <c r="BP1187" s="325"/>
    </row>
    <row r="1188" spans="1:68" s="323" customFormat="1" x14ac:dyDescent="0.25">
      <c r="A1188" s="102"/>
      <c r="B1188" s="102"/>
      <c r="C1188" s="102"/>
      <c r="D1188" s="102"/>
      <c r="E1188" s="102"/>
      <c r="F1188" s="102"/>
      <c r="P1188" s="324"/>
      <c r="Q1188" s="324"/>
      <c r="X1188" s="324"/>
      <c r="Y1188" s="324"/>
      <c r="AL1188" s="324"/>
      <c r="AM1188" s="324"/>
      <c r="AN1188" s="324"/>
      <c r="AO1188" s="324"/>
      <c r="AP1188" s="324"/>
      <c r="AQ1188" s="324"/>
      <c r="AR1188" s="324"/>
      <c r="AS1188" s="324"/>
      <c r="AT1188" s="324"/>
      <c r="AU1188" s="324"/>
      <c r="AV1188" s="324"/>
      <c r="AW1188" s="324"/>
      <c r="BE1188" s="325"/>
      <c r="BF1188" s="325"/>
      <c r="BG1188" s="325"/>
      <c r="BH1188" s="325"/>
      <c r="BI1188" s="325"/>
      <c r="BJ1188" s="325"/>
      <c r="BK1188" s="325"/>
      <c r="BL1188" s="325"/>
      <c r="BM1188" s="325"/>
      <c r="BN1188" s="325"/>
      <c r="BO1188" s="325"/>
      <c r="BP1188" s="325"/>
    </row>
    <row r="1189" spans="1:68" s="323" customFormat="1" x14ac:dyDescent="0.25">
      <c r="A1189" s="102"/>
      <c r="B1189" s="102"/>
      <c r="C1189" s="102"/>
      <c r="D1189" s="102"/>
      <c r="E1189" s="102"/>
      <c r="F1189" s="102"/>
      <c r="P1189" s="324"/>
      <c r="Q1189" s="324"/>
      <c r="X1189" s="324"/>
      <c r="Y1189" s="324"/>
      <c r="AL1189" s="324"/>
      <c r="AM1189" s="324"/>
      <c r="AN1189" s="324"/>
      <c r="AO1189" s="324"/>
      <c r="AP1189" s="324"/>
      <c r="AQ1189" s="324"/>
      <c r="AR1189" s="324"/>
      <c r="AS1189" s="324"/>
      <c r="AT1189" s="324"/>
      <c r="AU1189" s="324"/>
      <c r="AV1189" s="324"/>
      <c r="AW1189" s="324"/>
      <c r="BE1189" s="325"/>
      <c r="BF1189" s="325"/>
      <c r="BG1189" s="325"/>
      <c r="BH1189" s="325"/>
      <c r="BI1189" s="325"/>
      <c r="BJ1189" s="325"/>
      <c r="BK1189" s="325"/>
      <c r="BL1189" s="325"/>
      <c r="BM1189" s="325"/>
      <c r="BN1189" s="325"/>
      <c r="BO1189" s="325"/>
      <c r="BP1189" s="325"/>
    </row>
    <row r="1190" spans="1:68" s="323" customFormat="1" x14ac:dyDescent="0.25">
      <c r="A1190" s="102"/>
      <c r="B1190" s="102"/>
      <c r="C1190" s="102"/>
      <c r="D1190" s="102"/>
      <c r="E1190" s="102"/>
      <c r="F1190" s="102"/>
      <c r="P1190" s="324"/>
      <c r="Q1190" s="324"/>
      <c r="X1190" s="324"/>
      <c r="Y1190" s="324"/>
      <c r="AL1190" s="324"/>
      <c r="AM1190" s="324"/>
      <c r="AN1190" s="324"/>
      <c r="AO1190" s="324"/>
      <c r="AP1190" s="324"/>
      <c r="AQ1190" s="324"/>
      <c r="AR1190" s="324"/>
      <c r="AS1190" s="324"/>
      <c r="AT1190" s="324"/>
      <c r="AU1190" s="324"/>
      <c r="AV1190" s="324"/>
      <c r="AW1190" s="324"/>
      <c r="BE1190" s="325"/>
      <c r="BF1190" s="325"/>
      <c r="BG1190" s="325"/>
      <c r="BH1190" s="325"/>
      <c r="BI1190" s="325"/>
      <c r="BJ1190" s="325"/>
      <c r="BK1190" s="325"/>
      <c r="BL1190" s="325"/>
      <c r="BM1190" s="325"/>
      <c r="BN1190" s="325"/>
      <c r="BO1190" s="325"/>
      <c r="BP1190" s="325"/>
    </row>
    <row r="1191" spans="1:68" s="323" customFormat="1" x14ac:dyDescent="0.25">
      <c r="A1191" s="102"/>
      <c r="B1191" s="102"/>
      <c r="C1191" s="102"/>
      <c r="D1191" s="102"/>
      <c r="E1191" s="102"/>
      <c r="F1191" s="102"/>
      <c r="P1191" s="324"/>
      <c r="Q1191" s="324"/>
      <c r="X1191" s="324"/>
      <c r="Y1191" s="324"/>
      <c r="AL1191" s="324"/>
      <c r="AM1191" s="324"/>
      <c r="AN1191" s="324"/>
      <c r="AO1191" s="324"/>
      <c r="AP1191" s="324"/>
      <c r="AQ1191" s="324"/>
      <c r="AR1191" s="324"/>
      <c r="AS1191" s="324"/>
      <c r="AT1191" s="324"/>
      <c r="AU1191" s="324"/>
      <c r="AV1191" s="324"/>
      <c r="AW1191" s="324"/>
      <c r="BE1191" s="325"/>
      <c r="BF1191" s="325"/>
      <c r="BG1191" s="325"/>
      <c r="BH1191" s="325"/>
      <c r="BI1191" s="325"/>
      <c r="BJ1191" s="325"/>
      <c r="BK1191" s="325"/>
      <c r="BL1191" s="325"/>
      <c r="BM1191" s="325"/>
      <c r="BN1191" s="325"/>
      <c r="BO1191" s="325"/>
      <c r="BP1191" s="325"/>
    </row>
    <row r="1192" spans="1:68" s="323" customFormat="1" x14ac:dyDescent="0.25">
      <c r="A1192" s="102"/>
      <c r="B1192" s="102"/>
      <c r="C1192" s="102"/>
      <c r="D1192" s="102"/>
      <c r="E1192" s="102"/>
      <c r="F1192" s="102"/>
      <c r="P1192" s="324"/>
      <c r="Q1192" s="324"/>
      <c r="X1192" s="324"/>
      <c r="Y1192" s="324"/>
      <c r="AL1192" s="324"/>
      <c r="AM1192" s="324"/>
      <c r="AN1192" s="324"/>
      <c r="AO1192" s="324"/>
      <c r="AP1192" s="324"/>
      <c r="AQ1192" s="324"/>
      <c r="AR1192" s="324"/>
      <c r="AS1192" s="324"/>
      <c r="AT1192" s="324"/>
      <c r="AU1192" s="324"/>
      <c r="AV1192" s="324"/>
      <c r="AW1192" s="324"/>
      <c r="BE1192" s="325"/>
      <c r="BF1192" s="325"/>
      <c r="BG1192" s="325"/>
      <c r="BH1192" s="325"/>
      <c r="BI1192" s="325"/>
      <c r="BJ1192" s="325"/>
      <c r="BK1192" s="325"/>
      <c r="BL1192" s="325"/>
      <c r="BM1192" s="325"/>
      <c r="BN1192" s="325"/>
      <c r="BO1192" s="325"/>
      <c r="BP1192" s="325"/>
    </row>
    <row r="1193" spans="1:68" s="323" customFormat="1" x14ac:dyDescent="0.25">
      <c r="A1193" s="102"/>
      <c r="B1193" s="102"/>
      <c r="C1193" s="102"/>
      <c r="D1193" s="102"/>
      <c r="E1193" s="102"/>
      <c r="F1193" s="102"/>
      <c r="P1193" s="324"/>
      <c r="Q1193" s="324"/>
      <c r="X1193" s="324"/>
      <c r="Y1193" s="324"/>
      <c r="AL1193" s="324"/>
      <c r="AM1193" s="324"/>
      <c r="AN1193" s="324"/>
      <c r="AO1193" s="324"/>
      <c r="AP1193" s="324"/>
      <c r="AQ1193" s="324"/>
      <c r="AR1193" s="324"/>
      <c r="AS1193" s="324"/>
      <c r="AT1193" s="324"/>
      <c r="AU1193" s="324"/>
      <c r="AV1193" s="324"/>
      <c r="AW1193" s="324"/>
      <c r="BE1193" s="325"/>
      <c r="BF1193" s="325"/>
      <c r="BG1193" s="325"/>
      <c r="BH1193" s="325"/>
      <c r="BI1193" s="325"/>
      <c r="BJ1193" s="325"/>
      <c r="BK1193" s="325"/>
      <c r="BL1193" s="325"/>
      <c r="BM1193" s="325"/>
      <c r="BN1193" s="325"/>
      <c r="BO1193" s="325"/>
      <c r="BP1193" s="325"/>
    </row>
    <row r="1194" spans="1:68" s="323" customFormat="1" x14ac:dyDescent="0.25">
      <c r="A1194" s="102"/>
      <c r="B1194" s="102"/>
      <c r="C1194" s="102"/>
      <c r="D1194" s="102"/>
      <c r="E1194" s="102"/>
      <c r="F1194" s="102"/>
      <c r="P1194" s="324"/>
      <c r="Q1194" s="324"/>
      <c r="X1194" s="324"/>
      <c r="Y1194" s="324"/>
      <c r="AL1194" s="324"/>
      <c r="AM1194" s="324"/>
      <c r="AN1194" s="324"/>
      <c r="AO1194" s="324"/>
      <c r="AP1194" s="324"/>
      <c r="AQ1194" s="324"/>
      <c r="AR1194" s="324"/>
      <c r="AS1194" s="324"/>
      <c r="AT1194" s="324"/>
      <c r="AU1194" s="324"/>
      <c r="AV1194" s="324"/>
      <c r="AW1194" s="324"/>
      <c r="BE1194" s="325"/>
      <c r="BF1194" s="325"/>
      <c r="BG1194" s="325"/>
      <c r="BH1194" s="325"/>
      <c r="BI1194" s="325"/>
      <c r="BJ1194" s="325"/>
      <c r="BK1194" s="325"/>
      <c r="BL1194" s="325"/>
      <c r="BM1194" s="325"/>
      <c r="BN1194" s="325"/>
      <c r="BO1194" s="325"/>
      <c r="BP1194" s="325"/>
    </row>
    <row r="1195" spans="1:68" s="323" customFormat="1" x14ac:dyDescent="0.25">
      <c r="A1195" s="102"/>
      <c r="B1195" s="102"/>
      <c r="C1195" s="102"/>
      <c r="D1195" s="102"/>
      <c r="E1195" s="102"/>
      <c r="F1195" s="102"/>
      <c r="P1195" s="324"/>
      <c r="Q1195" s="324"/>
      <c r="X1195" s="324"/>
      <c r="Y1195" s="324"/>
      <c r="AL1195" s="324"/>
      <c r="AM1195" s="324"/>
      <c r="AN1195" s="324"/>
      <c r="AO1195" s="324"/>
      <c r="AP1195" s="324"/>
      <c r="AQ1195" s="324"/>
      <c r="AR1195" s="324"/>
      <c r="AS1195" s="324"/>
      <c r="AT1195" s="324"/>
      <c r="AU1195" s="324"/>
      <c r="AV1195" s="324"/>
      <c r="AW1195" s="324"/>
      <c r="BE1195" s="325"/>
      <c r="BF1195" s="325"/>
      <c r="BG1195" s="325"/>
      <c r="BH1195" s="325"/>
      <c r="BI1195" s="325"/>
      <c r="BJ1195" s="325"/>
      <c r="BK1195" s="325"/>
      <c r="BL1195" s="325"/>
      <c r="BM1195" s="325"/>
      <c r="BN1195" s="325"/>
      <c r="BO1195" s="325"/>
      <c r="BP1195" s="325"/>
    </row>
    <row r="1196" spans="1:68" s="323" customFormat="1" x14ac:dyDescent="0.25">
      <c r="A1196" s="102"/>
      <c r="B1196" s="102"/>
      <c r="C1196" s="102"/>
      <c r="D1196" s="102"/>
      <c r="E1196" s="102"/>
      <c r="F1196" s="102"/>
      <c r="P1196" s="324"/>
      <c r="Q1196" s="324"/>
      <c r="X1196" s="324"/>
      <c r="Y1196" s="324"/>
      <c r="AL1196" s="324"/>
      <c r="AM1196" s="324"/>
      <c r="AN1196" s="324"/>
      <c r="AO1196" s="324"/>
      <c r="AP1196" s="324"/>
      <c r="AQ1196" s="324"/>
      <c r="AR1196" s="324"/>
      <c r="AS1196" s="324"/>
      <c r="AT1196" s="324"/>
      <c r="AU1196" s="324"/>
      <c r="AV1196" s="324"/>
      <c r="AW1196" s="324"/>
      <c r="BE1196" s="325"/>
      <c r="BF1196" s="325"/>
      <c r="BG1196" s="325"/>
      <c r="BH1196" s="325"/>
      <c r="BI1196" s="325"/>
      <c r="BJ1196" s="325"/>
      <c r="BK1196" s="325"/>
      <c r="BL1196" s="325"/>
      <c r="BM1196" s="325"/>
      <c r="BN1196" s="325"/>
      <c r="BO1196" s="325"/>
      <c r="BP1196" s="325"/>
    </row>
    <row r="1197" spans="1:68" s="323" customFormat="1" x14ac:dyDescent="0.25">
      <c r="A1197" s="102"/>
      <c r="B1197" s="102"/>
      <c r="C1197" s="102"/>
      <c r="D1197" s="102"/>
      <c r="E1197" s="102"/>
      <c r="F1197" s="102"/>
      <c r="P1197" s="324"/>
      <c r="Q1197" s="324"/>
      <c r="X1197" s="324"/>
      <c r="Y1197" s="324"/>
      <c r="AL1197" s="324"/>
      <c r="AM1197" s="324"/>
      <c r="AN1197" s="324"/>
      <c r="AO1197" s="324"/>
      <c r="AP1197" s="324"/>
      <c r="AQ1197" s="324"/>
      <c r="AR1197" s="324"/>
      <c r="AS1197" s="324"/>
      <c r="AT1197" s="324"/>
      <c r="AU1197" s="324"/>
      <c r="AV1197" s="324"/>
      <c r="AW1197" s="324"/>
      <c r="BE1197" s="325"/>
      <c r="BF1197" s="325"/>
      <c r="BG1197" s="325"/>
      <c r="BH1197" s="325"/>
      <c r="BI1197" s="325"/>
      <c r="BJ1197" s="325"/>
      <c r="BK1197" s="325"/>
      <c r="BL1197" s="325"/>
      <c r="BM1197" s="325"/>
      <c r="BN1197" s="325"/>
      <c r="BO1197" s="325"/>
      <c r="BP1197" s="325"/>
    </row>
    <row r="1198" spans="1:68" s="323" customFormat="1" x14ac:dyDescent="0.25">
      <c r="A1198" s="102"/>
      <c r="B1198" s="102"/>
      <c r="C1198" s="102"/>
      <c r="D1198" s="102"/>
      <c r="E1198" s="102"/>
      <c r="F1198" s="102"/>
      <c r="P1198" s="324"/>
      <c r="Q1198" s="324"/>
      <c r="X1198" s="324"/>
      <c r="Y1198" s="324"/>
      <c r="AL1198" s="324"/>
      <c r="AM1198" s="324"/>
      <c r="AN1198" s="324"/>
      <c r="AO1198" s="324"/>
      <c r="AP1198" s="324"/>
      <c r="AQ1198" s="324"/>
      <c r="AR1198" s="324"/>
      <c r="AS1198" s="324"/>
      <c r="AT1198" s="324"/>
      <c r="AU1198" s="324"/>
      <c r="AV1198" s="324"/>
      <c r="AW1198" s="324"/>
      <c r="BE1198" s="325"/>
      <c r="BF1198" s="325"/>
      <c r="BG1198" s="325"/>
      <c r="BH1198" s="325"/>
      <c r="BI1198" s="325"/>
      <c r="BJ1198" s="325"/>
      <c r="BK1198" s="325"/>
      <c r="BL1198" s="325"/>
      <c r="BM1198" s="325"/>
      <c r="BN1198" s="325"/>
      <c r="BO1198" s="325"/>
      <c r="BP1198" s="325"/>
    </row>
    <row r="1199" spans="1:68" s="323" customFormat="1" x14ac:dyDescent="0.25">
      <c r="A1199" s="102"/>
      <c r="B1199" s="102"/>
      <c r="C1199" s="102"/>
      <c r="D1199" s="102"/>
      <c r="E1199" s="102"/>
      <c r="F1199" s="102"/>
      <c r="P1199" s="324"/>
      <c r="Q1199" s="324"/>
      <c r="X1199" s="324"/>
      <c r="Y1199" s="324"/>
      <c r="AL1199" s="324"/>
      <c r="AM1199" s="324"/>
      <c r="AN1199" s="324"/>
      <c r="AO1199" s="324"/>
      <c r="AP1199" s="324"/>
      <c r="AQ1199" s="324"/>
      <c r="AR1199" s="324"/>
      <c r="AS1199" s="324"/>
      <c r="AT1199" s="324"/>
      <c r="AU1199" s="324"/>
      <c r="AV1199" s="324"/>
      <c r="AW1199" s="324"/>
      <c r="BE1199" s="325"/>
      <c r="BF1199" s="325"/>
      <c r="BG1199" s="325"/>
      <c r="BH1199" s="325"/>
      <c r="BI1199" s="325"/>
      <c r="BJ1199" s="325"/>
      <c r="BK1199" s="325"/>
      <c r="BL1199" s="325"/>
      <c r="BM1199" s="325"/>
      <c r="BN1199" s="325"/>
      <c r="BO1199" s="325"/>
      <c r="BP1199" s="325"/>
    </row>
    <row r="1200" spans="1:68" s="323" customFormat="1" x14ac:dyDescent="0.25">
      <c r="A1200" s="102"/>
      <c r="B1200" s="102"/>
      <c r="C1200" s="102"/>
      <c r="D1200" s="102"/>
      <c r="E1200" s="102"/>
      <c r="F1200" s="102"/>
      <c r="P1200" s="324"/>
      <c r="Q1200" s="324"/>
      <c r="X1200" s="324"/>
      <c r="Y1200" s="324"/>
      <c r="AL1200" s="324"/>
      <c r="AM1200" s="324"/>
      <c r="AN1200" s="324"/>
      <c r="AO1200" s="324"/>
      <c r="AP1200" s="324"/>
      <c r="AQ1200" s="324"/>
      <c r="AR1200" s="324"/>
      <c r="AS1200" s="324"/>
      <c r="AT1200" s="324"/>
      <c r="AU1200" s="324"/>
      <c r="AV1200" s="324"/>
      <c r="AW1200" s="324"/>
      <c r="BE1200" s="325"/>
      <c r="BF1200" s="325"/>
      <c r="BG1200" s="325"/>
      <c r="BH1200" s="325"/>
      <c r="BI1200" s="325"/>
      <c r="BJ1200" s="325"/>
      <c r="BK1200" s="325"/>
      <c r="BL1200" s="325"/>
      <c r="BM1200" s="325"/>
      <c r="BN1200" s="325"/>
      <c r="BO1200" s="325"/>
      <c r="BP1200" s="325"/>
    </row>
    <row r="1201" spans="1:68" s="323" customFormat="1" x14ac:dyDescent="0.25">
      <c r="A1201" s="102"/>
      <c r="B1201" s="102"/>
      <c r="C1201" s="102"/>
      <c r="D1201" s="102"/>
      <c r="E1201" s="102"/>
      <c r="F1201" s="102"/>
      <c r="P1201" s="324"/>
      <c r="Q1201" s="324"/>
      <c r="X1201" s="324"/>
      <c r="Y1201" s="324"/>
      <c r="AL1201" s="324"/>
      <c r="AM1201" s="324"/>
      <c r="AN1201" s="324"/>
      <c r="AO1201" s="324"/>
      <c r="AP1201" s="324"/>
      <c r="AQ1201" s="324"/>
      <c r="AR1201" s="324"/>
      <c r="AS1201" s="324"/>
      <c r="AT1201" s="324"/>
      <c r="AU1201" s="324"/>
      <c r="AV1201" s="324"/>
      <c r="AW1201" s="324"/>
      <c r="BE1201" s="325"/>
      <c r="BF1201" s="325"/>
      <c r="BG1201" s="325"/>
      <c r="BH1201" s="325"/>
      <c r="BI1201" s="325"/>
      <c r="BJ1201" s="325"/>
      <c r="BK1201" s="325"/>
      <c r="BL1201" s="325"/>
      <c r="BM1201" s="325"/>
      <c r="BN1201" s="325"/>
      <c r="BO1201" s="325"/>
      <c r="BP1201" s="325"/>
    </row>
    <row r="1202" spans="1:68" s="323" customFormat="1" x14ac:dyDescent="0.25">
      <c r="A1202" s="102"/>
      <c r="B1202" s="102"/>
      <c r="C1202" s="102"/>
      <c r="D1202" s="102"/>
      <c r="E1202" s="102"/>
      <c r="F1202" s="102"/>
      <c r="P1202" s="324"/>
      <c r="Q1202" s="324"/>
      <c r="X1202" s="324"/>
      <c r="Y1202" s="324"/>
      <c r="AL1202" s="324"/>
      <c r="AM1202" s="324"/>
      <c r="AN1202" s="324"/>
      <c r="AO1202" s="324"/>
      <c r="AP1202" s="324"/>
      <c r="AQ1202" s="324"/>
      <c r="AR1202" s="324"/>
      <c r="AS1202" s="324"/>
      <c r="AT1202" s="324"/>
      <c r="AU1202" s="324"/>
      <c r="AV1202" s="324"/>
      <c r="AW1202" s="324"/>
      <c r="BE1202" s="325"/>
      <c r="BF1202" s="325"/>
      <c r="BG1202" s="325"/>
      <c r="BH1202" s="325"/>
      <c r="BI1202" s="325"/>
      <c r="BJ1202" s="325"/>
      <c r="BK1202" s="325"/>
      <c r="BL1202" s="325"/>
      <c r="BM1202" s="325"/>
      <c r="BN1202" s="325"/>
      <c r="BO1202" s="325"/>
      <c r="BP1202" s="325"/>
    </row>
    <row r="1203" spans="1:68" s="323" customFormat="1" x14ac:dyDescent="0.25">
      <c r="A1203" s="102"/>
      <c r="B1203" s="102"/>
      <c r="C1203" s="102"/>
      <c r="D1203" s="102"/>
      <c r="E1203" s="102"/>
      <c r="F1203" s="102"/>
      <c r="P1203" s="324"/>
      <c r="Q1203" s="324"/>
      <c r="X1203" s="324"/>
      <c r="Y1203" s="324"/>
      <c r="AL1203" s="324"/>
      <c r="AM1203" s="324"/>
      <c r="AN1203" s="324"/>
      <c r="AO1203" s="324"/>
      <c r="AP1203" s="324"/>
      <c r="AQ1203" s="324"/>
      <c r="AR1203" s="324"/>
      <c r="AS1203" s="324"/>
      <c r="AT1203" s="324"/>
      <c r="AU1203" s="324"/>
      <c r="AV1203" s="324"/>
      <c r="AW1203" s="324"/>
      <c r="BE1203" s="325"/>
      <c r="BF1203" s="325"/>
      <c r="BG1203" s="325"/>
      <c r="BH1203" s="325"/>
      <c r="BI1203" s="325"/>
      <c r="BJ1203" s="325"/>
      <c r="BK1203" s="325"/>
      <c r="BL1203" s="325"/>
      <c r="BM1203" s="325"/>
      <c r="BN1203" s="325"/>
      <c r="BO1203" s="325"/>
      <c r="BP1203" s="325"/>
    </row>
    <row r="1204" spans="1:68" s="323" customFormat="1" x14ac:dyDescent="0.25">
      <c r="A1204" s="102"/>
      <c r="B1204" s="102"/>
      <c r="C1204" s="102"/>
      <c r="D1204" s="102"/>
      <c r="E1204" s="102"/>
      <c r="F1204" s="102"/>
      <c r="P1204" s="324"/>
      <c r="Q1204" s="324"/>
      <c r="X1204" s="324"/>
      <c r="Y1204" s="324"/>
      <c r="AL1204" s="324"/>
      <c r="AM1204" s="324"/>
      <c r="AN1204" s="324"/>
      <c r="AO1204" s="324"/>
      <c r="AP1204" s="324"/>
      <c r="AQ1204" s="324"/>
      <c r="AR1204" s="324"/>
      <c r="AS1204" s="324"/>
      <c r="AT1204" s="324"/>
      <c r="AU1204" s="324"/>
      <c r="AV1204" s="324"/>
      <c r="AW1204" s="324"/>
      <c r="BE1204" s="325"/>
      <c r="BF1204" s="325"/>
      <c r="BG1204" s="325"/>
      <c r="BH1204" s="325"/>
      <c r="BI1204" s="325"/>
      <c r="BJ1204" s="325"/>
      <c r="BK1204" s="325"/>
      <c r="BL1204" s="325"/>
      <c r="BM1204" s="325"/>
      <c r="BN1204" s="325"/>
      <c r="BO1204" s="325"/>
      <c r="BP1204" s="325"/>
    </row>
    <row r="1205" spans="1:68" s="323" customFormat="1" x14ac:dyDescent="0.25">
      <c r="A1205" s="102"/>
      <c r="B1205" s="102"/>
      <c r="C1205" s="102"/>
      <c r="D1205" s="102"/>
      <c r="E1205" s="102"/>
      <c r="F1205" s="102"/>
      <c r="P1205" s="324"/>
      <c r="Q1205" s="324"/>
      <c r="X1205" s="324"/>
      <c r="Y1205" s="324"/>
      <c r="AL1205" s="324"/>
      <c r="AM1205" s="324"/>
      <c r="AN1205" s="324"/>
      <c r="AO1205" s="324"/>
      <c r="AP1205" s="324"/>
      <c r="AQ1205" s="324"/>
      <c r="AR1205" s="324"/>
      <c r="AS1205" s="324"/>
      <c r="AT1205" s="324"/>
      <c r="AU1205" s="324"/>
      <c r="AV1205" s="324"/>
      <c r="AW1205" s="324"/>
      <c r="BE1205" s="325"/>
      <c r="BF1205" s="325"/>
      <c r="BG1205" s="325"/>
      <c r="BH1205" s="325"/>
      <c r="BI1205" s="325"/>
      <c r="BJ1205" s="325"/>
      <c r="BK1205" s="325"/>
      <c r="BL1205" s="325"/>
      <c r="BM1205" s="325"/>
      <c r="BN1205" s="325"/>
      <c r="BO1205" s="325"/>
      <c r="BP1205" s="325"/>
    </row>
    <row r="1206" spans="1:68" s="323" customFormat="1" x14ac:dyDescent="0.25">
      <c r="A1206" s="102"/>
      <c r="B1206" s="102"/>
      <c r="C1206" s="102"/>
      <c r="D1206" s="102"/>
      <c r="E1206" s="102"/>
      <c r="F1206" s="102"/>
      <c r="P1206" s="324"/>
      <c r="Q1206" s="324"/>
      <c r="X1206" s="324"/>
      <c r="Y1206" s="324"/>
      <c r="AL1206" s="324"/>
      <c r="AM1206" s="324"/>
      <c r="AN1206" s="324"/>
      <c r="AO1206" s="324"/>
      <c r="AP1206" s="324"/>
      <c r="AQ1206" s="324"/>
      <c r="AR1206" s="324"/>
      <c r="AS1206" s="324"/>
      <c r="AT1206" s="324"/>
      <c r="AU1206" s="324"/>
      <c r="AV1206" s="324"/>
      <c r="AW1206" s="324"/>
      <c r="BE1206" s="325"/>
      <c r="BF1206" s="325"/>
      <c r="BG1206" s="325"/>
      <c r="BH1206" s="325"/>
      <c r="BI1206" s="325"/>
      <c r="BJ1206" s="325"/>
      <c r="BK1206" s="325"/>
      <c r="BL1206" s="325"/>
      <c r="BM1206" s="325"/>
      <c r="BN1206" s="325"/>
      <c r="BO1206" s="325"/>
      <c r="BP1206" s="325"/>
    </row>
    <row r="1207" spans="1:68" s="323" customFormat="1" x14ac:dyDescent="0.25">
      <c r="A1207" s="102"/>
      <c r="B1207" s="102"/>
      <c r="C1207" s="102"/>
      <c r="D1207" s="102"/>
      <c r="E1207" s="102"/>
      <c r="F1207" s="102"/>
      <c r="P1207" s="324"/>
      <c r="Q1207" s="324"/>
      <c r="X1207" s="324"/>
      <c r="Y1207" s="324"/>
      <c r="AL1207" s="324"/>
      <c r="AM1207" s="324"/>
      <c r="AN1207" s="324"/>
      <c r="AO1207" s="324"/>
      <c r="AP1207" s="324"/>
      <c r="AQ1207" s="324"/>
      <c r="AR1207" s="324"/>
      <c r="AS1207" s="324"/>
      <c r="AT1207" s="324"/>
      <c r="AU1207" s="324"/>
      <c r="AV1207" s="324"/>
      <c r="AW1207" s="324"/>
      <c r="BE1207" s="325"/>
      <c r="BF1207" s="325"/>
      <c r="BG1207" s="325"/>
      <c r="BH1207" s="325"/>
      <c r="BI1207" s="325"/>
      <c r="BJ1207" s="325"/>
      <c r="BK1207" s="325"/>
      <c r="BL1207" s="325"/>
      <c r="BM1207" s="325"/>
      <c r="BN1207" s="325"/>
      <c r="BO1207" s="325"/>
      <c r="BP1207" s="325"/>
    </row>
    <row r="1208" spans="1:68" s="323" customFormat="1" x14ac:dyDescent="0.25">
      <c r="A1208" s="102"/>
      <c r="B1208" s="102"/>
      <c r="C1208" s="102"/>
      <c r="D1208" s="102"/>
      <c r="E1208" s="102"/>
      <c r="F1208" s="102"/>
      <c r="P1208" s="324"/>
      <c r="Q1208" s="324"/>
      <c r="X1208" s="324"/>
      <c r="Y1208" s="324"/>
      <c r="AL1208" s="324"/>
      <c r="AM1208" s="324"/>
      <c r="AN1208" s="324"/>
      <c r="AO1208" s="324"/>
      <c r="AP1208" s="324"/>
      <c r="AQ1208" s="324"/>
      <c r="AR1208" s="324"/>
      <c r="AS1208" s="324"/>
      <c r="AT1208" s="324"/>
      <c r="AU1208" s="324"/>
      <c r="AV1208" s="324"/>
      <c r="AW1208" s="324"/>
      <c r="BE1208" s="325"/>
      <c r="BF1208" s="325"/>
      <c r="BG1208" s="325"/>
      <c r="BH1208" s="325"/>
      <c r="BI1208" s="325"/>
      <c r="BJ1208" s="325"/>
      <c r="BK1208" s="325"/>
      <c r="BL1208" s="325"/>
      <c r="BM1208" s="325"/>
      <c r="BN1208" s="325"/>
      <c r="BO1208" s="325"/>
      <c r="BP1208" s="325"/>
    </row>
    <row r="1209" spans="1:68" s="323" customFormat="1" x14ac:dyDescent="0.25">
      <c r="A1209" s="102"/>
      <c r="B1209" s="102"/>
      <c r="C1209" s="102"/>
      <c r="D1209" s="102"/>
      <c r="E1209" s="102"/>
      <c r="F1209" s="102"/>
      <c r="P1209" s="324"/>
      <c r="Q1209" s="324"/>
      <c r="X1209" s="324"/>
      <c r="Y1209" s="324"/>
      <c r="AL1209" s="324"/>
      <c r="AM1209" s="324"/>
      <c r="AN1209" s="324"/>
      <c r="AO1209" s="324"/>
      <c r="AP1209" s="324"/>
      <c r="AQ1209" s="324"/>
      <c r="AR1209" s="324"/>
      <c r="AS1209" s="324"/>
      <c r="AT1209" s="324"/>
      <c r="AU1209" s="324"/>
      <c r="AV1209" s="324"/>
      <c r="AW1209" s="324"/>
      <c r="BE1209" s="325"/>
      <c r="BF1209" s="325"/>
      <c r="BG1209" s="325"/>
      <c r="BH1209" s="325"/>
      <c r="BI1209" s="325"/>
      <c r="BJ1209" s="325"/>
      <c r="BK1209" s="325"/>
      <c r="BL1209" s="325"/>
      <c r="BM1209" s="325"/>
      <c r="BN1209" s="325"/>
      <c r="BO1209" s="325"/>
      <c r="BP1209" s="325"/>
    </row>
    <row r="1210" spans="1:68" s="323" customFormat="1" x14ac:dyDescent="0.25">
      <c r="A1210" s="102"/>
      <c r="B1210" s="102"/>
      <c r="C1210" s="102"/>
      <c r="D1210" s="102"/>
      <c r="E1210" s="102"/>
      <c r="F1210" s="102"/>
      <c r="P1210" s="324"/>
      <c r="Q1210" s="324"/>
      <c r="X1210" s="324"/>
      <c r="Y1210" s="324"/>
      <c r="AL1210" s="324"/>
      <c r="AM1210" s="324"/>
      <c r="AN1210" s="324"/>
      <c r="AO1210" s="324"/>
      <c r="AP1210" s="324"/>
      <c r="AQ1210" s="324"/>
      <c r="AR1210" s="324"/>
      <c r="AS1210" s="324"/>
      <c r="AT1210" s="324"/>
      <c r="AU1210" s="324"/>
      <c r="AV1210" s="324"/>
      <c r="AW1210" s="324"/>
      <c r="BE1210" s="325"/>
      <c r="BF1210" s="325"/>
      <c r="BG1210" s="325"/>
      <c r="BH1210" s="325"/>
      <c r="BI1210" s="325"/>
      <c r="BJ1210" s="325"/>
      <c r="BK1210" s="325"/>
      <c r="BL1210" s="325"/>
      <c r="BM1210" s="325"/>
      <c r="BN1210" s="325"/>
      <c r="BO1210" s="325"/>
      <c r="BP1210" s="325"/>
    </row>
    <row r="1211" spans="1:68" s="323" customFormat="1" x14ac:dyDescent="0.25">
      <c r="A1211" s="102"/>
      <c r="B1211" s="102"/>
      <c r="C1211" s="102"/>
      <c r="D1211" s="102"/>
      <c r="E1211" s="102"/>
      <c r="F1211" s="102"/>
      <c r="P1211" s="324"/>
      <c r="Q1211" s="324"/>
      <c r="X1211" s="324"/>
      <c r="Y1211" s="324"/>
      <c r="AL1211" s="324"/>
      <c r="AM1211" s="324"/>
      <c r="AN1211" s="324"/>
      <c r="AO1211" s="324"/>
      <c r="AP1211" s="324"/>
      <c r="AQ1211" s="324"/>
      <c r="AR1211" s="324"/>
      <c r="AS1211" s="324"/>
      <c r="AT1211" s="324"/>
      <c r="AU1211" s="324"/>
      <c r="AV1211" s="324"/>
      <c r="AW1211" s="324"/>
      <c r="BE1211" s="325"/>
      <c r="BF1211" s="325"/>
      <c r="BG1211" s="325"/>
      <c r="BH1211" s="325"/>
      <c r="BI1211" s="325"/>
      <c r="BJ1211" s="325"/>
      <c r="BK1211" s="325"/>
      <c r="BL1211" s="325"/>
      <c r="BM1211" s="325"/>
      <c r="BN1211" s="325"/>
      <c r="BO1211" s="325"/>
      <c r="BP1211" s="325"/>
    </row>
    <row r="1212" spans="1:68" s="323" customFormat="1" x14ac:dyDescent="0.25">
      <c r="A1212" s="102"/>
      <c r="B1212" s="102"/>
      <c r="C1212" s="102"/>
      <c r="D1212" s="102"/>
      <c r="E1212" s="102"/>
      <c r="F1212" s="102"/>
      <c r="P1212" s="324"/>
      <c r="Q1212" s="324"/>
      <c r="X1212" s="324"/>
      <c r="Y1212" s="324"/>
      <c r="AL1212" s="324"/>
      <c r="AM1212" s="324"/>
      <c r="AN1212" s="324"/>
      <c r="AO1212" s="324"/>
      <c r="AP1212" s="324"/>
      <c r="AQ1212" s="324"/>
      <c r="AR1212" s="324"/>
      <c r="AS1212" s="324"/>
      <c r="AT1212" s="324"/>
      <c r="AU1212" s="324"/>
      <c r="AV1212" s="324"/>
      <c r="AW1212" s="324"/>
      <c r="BE1212" s="325"/>
      <c r="BF1212" s="325"/>
      <c r="BG1212" s="325"/>
      <c r="BH1212" s="325"/>
      <c r="BI1212" s="325"/>
      <c r="BJ1212" s="325"/>
      <c r="BK1212" s="325"/>
      <c r="BL1212" s="325"/>
      <c r="BM1212" s="325"/>
      <c r="BN1212" s="325"/>
      <c r="BO1212" s="325"/>
      <c r="BP1212" s="325"/>
    </row>
    <row r="1213" spans="1:68" s="323" customFormat="1" x14ac:dyDescent="0.25">
      <c r="A1213" s="102"/>
      <c r="B1213" s="102"/>
      <c r="C1213" s="102"/>
      <c r="D1213" s="102"/>
      <c r="E1213" s="102"/>
      <c r="F1213" s="102"/>
      <c r="P1213" s="324"/>
      <c r="Q1213" s="324"/>
      <c r="X1213" s="324"/>
      <c r="Y1213" s="324"/>
      <c r="AL1213" s="324"/>
      <c r="AM1213" s="324"/>
      <c r="AN1213" s="324"/>
      <c r="AO1213" s="324"/>
      <c r="AP1213" s="324"/>
      <c r="AQ1213" s="324"/>
      <c r="AR1213" s="324"/>
      <c r="AS1213" s="324"/>
      <c r="AT1213" s="324"/>
      <c r="AU1213" s="324"/>
      <c r="AV1213" s="324"/>
      <c r="AW1213" s="324"/>
      <c r="BE1213" s="325"/>
      <c r="BF1213" s="325"/>
      <c r="BG1213" s="325"/>
      <c r="BH1213" s="325"/>
      <c r="BI1213" s="325"/>
      <c r="BJ1213" s="325"/>
      <c r="BK1213" s="325"/>
      <c r="BL1213" s="325"/>
      <c r="BM1213" s="325"/>
      <c r="BN1213" s="325"/>
      <c r="BO1213" s="325"/>
      <c r="BP1213" s="325"/>
    </row>
    <row r="1214" spans="1:68" s="323" customFormat="1" x14ac:dyDescent="0.25">
      <c r="A1214" s="102"/>
      <c r="B1214" s="102"/>
      <c r="C1214" s="102"/>
      <c r="D1214" s="102"/>
      <c r="E1214" s="102"/>
      <c r="F1214" s="102"/>
      <c r="P1214" s="324"/>
      <c r="Q1214" s="324"/>
      <c r="X1214" s="324"/>
      <c r="Y1214" s="324"/>
      <c r="AL1214" s="324"/>
      <c r="AM1214" s="324"/>
      <c r="AN1214" s="324"/>
      <c r="AO1214" s="324"/>
      <c r="AP1214" s="324"/>
      <c r="AQ1214" s="324"/>
      <c r="AR1214" s="324"/>
      <c r="AS1214" s="324"/>
      <c r="AT1214" s="324"/>
      <c r="AU1214" s="324"/>
      <c r="AV1214" s="324"/>
      <c r="AW1214" s="324"/>
      <c r="BE1214" s="325"/>
      <c r="BF1214" s="325"/>
      <c r="BG1214" s="325"/>
      <c r="BH1214" s="325"/>
      <c r="BI1214" s="325"/>
      <c r="BJ1214" s="325"/>
      <c r="BK1214" s="325"/>
      <c r="BL1214" s="325"/>
      <c r="BM1214" s="325"/>
      <c r="BN1214" s="325"/>
      <c r="BO1214" s="325"/>
      <c r="BP1214" s="325"/>
    </row>
    <row r="1215" spans="1:68" s="323" customFormat="1" x14ac:dyDescent="0.25">
      <c r="A1215" s="102"/>
      <c r="B1215" s="102"/>
      <c r="C1215" s="102"/>
      <c r="D1215" s="102"/>
      <c r="E1215" s="102"/>
      <c r="F1215" s="102"/>
      <c r="P1215" s="324"/>
      <c r="Q1215" s="324"/>
      <c r="X1215" s="324"/>
      <c r="Y1215" s="324"/>
      <c r="AL1215" s="324"/>
      <c r="AM1215" s="324"/>
      <c r="AN1215" s="324"/>
      <c r="AO1215" s="324"/>
      <c r="AP1215" s="324"/>
      <c r="AQ1215" s="324"/>
      <c r="AR1215" s="324"/>
      <c r="AS1215" s="324"/>
      <c r="AT1215" s="324"/>
      <c r="AU1215" s="324"/>
      <c r="AV1215" s="324"/>
      <c r="AW1215" s="324"/>
      <c r="BE1215" s="325"/>
      <c r="BF1215" s="325"/>
      <c r="BG1215" s="325"/>
      <c r="BH1215" s="325"/>
      <c r="BI1215" s="325"/>
      <c r="BJ1215" s="325"/>
      <c r="BK1215" s="325"/>
      <c r="BL1215" s="325"/>
      <c r="BM1215" s="325"/>
      <c r="BN1215" s="325"/>
      <c r="BO1215" s="325"/>
      <c r="BP1215" s="325"/>
    </row>
    <row r="1216" spans="1:68" s="323" customFormat="1" x14ac:dyDescent="0.25">
      <c r="A1216" s="102"/>
      <c r="B1216" s="102"/>
      <c r="C1216" s="102"/>
      <c r="D1216" s="102"/>
      <c r="E1216" s="102"/>
      <c r="F1216" s="102"/>
      <c r="P1216" s="324"/>
      <c r="Q1216" s="324"/>
      <c r="X1216" s="324"/>
      <c r="Y1216" s="324"/>
      <c r="AL1216" s="324"/>
      <c r="AM1216" s="324"/>
      <c r="AN1216" s="324"/>
      <c r="AO1216" s="324"/>
      <c r="AP1216" s="324"/>
      <c r="AQ1216" s="324"/>
      <c r="AR1216" s="324"/>
      <c r="AS1216" s="324"/>
      <c r="AT1216" s="324"/>
      <c r="AU1216" s="324"/>
      <c r="AV1216" s="324"/>
      <c r="AW1216" s="324"/>
      <c r="BE1216" s="325"/>
      <c r="BF1216" s="325"/>
      <c r="BG1216" s="325"/>
      <c r="BH1216" s="325"/>
      <c r="BI1216" s="325"/>
      <c r="BJ1216" s="325"/>
      <c r="BK1216" s="325"/>
      <c r="BL1216" s="325"/>
      <c r="BM1216" s="325"/>
      <c r="BN1216" s="325"/>
      <c r="BO1216" s="325"/>
      <c r="BP1216" s="325"/>
    </row>
    <row r="1217" spans="1:68" s="323" customFormat="1" x14ac:dyDescent="0.25">
      <c r="A1217" s="102"/>
      <c r="B1217" s="102"/>
      <c r="C1217" s="102"/>
      <c r="D1217" s="102"/>
      <c r="E1217" s="102"/>
      <c r="F1217" s="102"/>
      <c r="P1217" s="324"/>
      <c r="Q1217" s="324"/>
      <c r="X1217" s="324"/>
      <c r="Y1217" s="324"/>
      <c r="AL1217" s="324"/>
      <c r="AM1217" s="324"/>
      <c r="AN1217" s="324"/>
      <c r="AO1217" s="324"/>
      <c r="AP1217" s="324"/>
      <c r="AQ1217" s="324"/>
      <c r="AR1217" s="324"/>
      <c r="AS1217" s="324"/>
      <c r="AT1217" s="324"/>
      <c r="AU1217" s="324"/>
      <c r="AV1217" s="324"/>
      <c r="AW1217" s="324"/>
      <c r="BE1217" s="325"/>
      <c r="BF1217" s="325"/>
      <c r="BG1217" s="325"/>
      <c r="BH1217" s="325"/>
      <c r="BI1217" s="325"/>
      <c r="BJ1217" s="325"/>
      <c r="BK1217" s="325"/>
      <c r="BL1217" s="325"/>
      <c r="BM1217" s="325"/>
      <c r="BN1217" s="325"/>
      <c r="BO1217" s="325"/>
      <c r="BP1217" s="325"/>
    </row>
    <row r="1218" spans="1:68" s="323" customFormat="1" x14ac:dyDescent="0.25">
      <c r="A1218" s="102"/>
      <c r="B1218" s="102"/>
      <c r="C1218" s="102"/>
      <c r="D1218" s="102"/>
      <c r="E1218" s="102"/>
      <c r="F1218" s="102"/>
      <c r="P1218" s="324"/>
      <c r="Q1218" s="324"/>
      <c r="X1218" s="324"/>
      <c r="Y1218" s="324"/>
      <c r="AL1218" s="324"/>
      <c r="AM1218" s="324"/>
      <c r="AN1218" s="324"/>
      <c r="AO1218" s="324"/>
      <c r="AP1218" s="324"/>
      <c r="AQ1218" s="324"/>
      <c r="AR1218" s="324"/>
      <c r="AS1218" s="324"/>
      <c r="AT1218" s="324"/>
      <c r="AU1218" s="324"/>
      <c r="AV1218" s="324"/>
      <c r="AW1218" s="324"/>
      <c r="BE1218" s="325"/>
      <c r="BF1218" s="325"/>
      <c r="BG1218" s="325"/>
      <c r="BH1218" s="325"/>
      <c r="BI1218" s="325"/>
      <c r="BJ1218" s="325"/>
      <c r="BK1218" s="325"/>
      <c r="BL1218" s="325"/>
      <c r="BM1218" s="325"/>
      <c r="BN1218" s="325"/>
      <c r="BO1218" s="325"/>
      <c r="BP1218" s="325"/>
    </row>
    <row r="1219" spans="1:68" s="323" customFormat="1" x14ac:dyDescent="0.25">
      <c r="A1219" s="102"/>
      <c r="B1219" s="102"/>
      <c r="C1219" s="102"/>
      <c r="D1219" s="102"/>
      <c r="E1219" s="102"/>
      <c r="F1219" s="102"/>
      <c r="P1219" s="324"/>
      <c r="Q1219" s="324"/>
      <c r="X1219" s="324"/>
      <c r="Y1219" s="324"/>
      <c r="AL1219" s="324"/>
      <c r="AM1219" s="324"/>
      <c r="AN1219" s="324"/>
      <c r="AO1219" s="324"/>
      <c r="AP1219" s="324"/>
      <c r="AQ1219" s="324"/>
      <c r="AR1219" s="324"/>
      <c r="AS1219" s="324"/>
      <c r="AT1219" s="324"/>
      <c r="AU1219" s="324"/>
      <c r="AV1219" s="324"/>
      <c r="AW1219" s="324"/>
      <c r="BE1219" s="325"/>
      <c r="BF1219" s="325"/>
      <c r="BG1219" s="325"/>
      <c r="BH1219" s="325"/>
      <c r="BI1219" s="325"/>
      <c r="BJ1219" s="325"/>
      <c r="BK1219" s="325"/>
      <c r="BL1219" s="325"/>
      <c r="BM1219" s="325"/>
      <c r="BN1219" s="325"/>
      <c r="BO1219" s="325"/>
      <c r="BP1219" s="325"/>
    </row>
    <row r="1220" spans="1:68" s="323" customFormat="1" x14ac:dyDescent="0.25">
      <c r="A1220" s="102"/>
      <c r="B1220" s="102"/>
      <c r="C1220" s="102"/>
      <c r="D1220" s="102"/>
      <c r="E1220" s="102"/>
      <c r="F1220" s="102"/>
      <c r="P1220" s="324"/>
      <c r="Q1220" s="324"/>
      <c r="X1220" s="324"/>
      <c r="Y1220" s="324"/>
      <c r="AL1220" s="324"/>
      <c r="AM1220" s="324"/>
      <c r="AN1220" s="324"/>
      <c r="AO1220" s="324"/>
      <c r="AP1220" s="324"/>
      <c r="AQ1220" s="324"/>
      <c r="AR1220" s="324"/>
      <c r="AS1220" s="324"/>
      <c r="AT1220" s="324"/>
      <c r="AU1220" s="324"/>
      <c r="AV1220" s="324"/>
      <c r="AW1220" s="324"/>
      <c r="BE1220" s="325"/>
      <c r="BF1220" s="325"/>
      <c r="BG1220" s="325"/>
      <c r="BH1220" s="325"/>
      <c r="BI1220" s="325"/>
      <c r="BJ1220" s="325"/>
      <c r="BK1220" s="325"/>
      <c r="BL1220" s="325"/>
      <c r="BM1220" s="325"/>
      <c r="BN1220" s="325"/>
      <c r="BO1220" s="325"/>
      <c r="BP1220" s="325"/>
    </row>
    <row r="1221" spans="1:68" s="323" customFormat="1" x14ac:dyDescent="0.25">
      <c r="A1221" s="102"/>
      <c r="B1221" s="102"/>
      <c r="C1221" s="102"/>
      <c r="D1221" s="102"/>
      <c r="E1221" s="102"/>
      <c r="F1221" s="102"/>
      <c r="P1221" s="324"/>
      <c r="Q1221" s="324"/>
      <c r="X1221" s="324"/>
      <c r="Y1221" s="324"/>
      <c r="AL1221" s="324"/>
      <c r="AM1221" s="324"/>
      <c r="AN1221" s="324"/>
      <c r="AO1221" s="324"/>
      <c r="AP1221" s="324"/>
      <c r="AQ1221" s="324"/>
      <c r="AR1221" s="324"/>
      <c r="AS1221" s="324"/>
      <c r="AT1221" s="324"/>
      <c r="AU1221" s="324"/>
      <c r="AV1221" s="324"/>
      <c r="AW1221" s="324"/>
      <c r="BE1221" s="325"/>
      <c r="BF1221" s="325"/>
      <c r="BG1221" s="325"/>
      <c r="BH1221" s="325"/>
      <c r="BI1221" s="325"/>
      <c r="BJ1221" s="325"/>
      <c r="BK1221" s="325"/>
      <c r="BL1221" s="325"/>
      <c r="BM1221" s="325"/>
      <c r="BN1221" s="325"/>
      <c r="BO1221" s="325"/>
      <c r="BP1221" s="325"/>
    </row>
    <row r="1222" spans="1:68" s="323" customFormat="1" x14ac:dyDescent="0.25">
      <c r="A1222" s="102"/>
      <c r="B1222" s="102"/>
      <c r="C1222" s="102"/>
      <c r="D1222" s="102"/>
      <c r="E1222" s="102"/>
      <c r="F1222" s="102"/>
      <c r="P1222" s="324"/>
      <c r="Q1222" s="324"/>
      <c r="X1222" s="324"/>
      <c r="Y1222" s="324"/>
      <c r="AL1222" s="324"/>
      <c r="AM1222" s="324"/>
      <c r="AN1222" s="324"/>
      <c r="AO1222" s="324"/>
      <c r="AP1222" s="324"/>
      <c r="AQ1222" s="324"/>
      <c r="AR1222" s="324"/>
      <c r="AS1222" s="324"/>
      <c r="AT1222" s="324"/>
      <c r="AU1222" s="324"/>
      <c r="AV1222" s="324"/>
      <c r="AW1222" s="324"/>
      <c r="BE1222" s="325"/>
      <c r="BF1222" s="325"/>
      <c r="BG1222" s="325"/>
      <c r="BH1222" s="325"/>
      <c r="BI1222" s="325"/>
      <c r="BJ1222" s="325"/>
      <c r="BK1222" s="325"/>
      <c r="BL1222" s="325"/>
      <c r="BM1222" s="325"/>
      <c r="BN1222" s="325"/>
      <c r="BO1222" s="325"/>
      <c r="BP1222" s="325"/>
    </row>
    <row r="1223" spans="1:68" s="323" customFormat="1" x14ac:dyDescent="0.25">
      <c r="A1223" s="102"/>
      <c r="B1223" s="102"/>
      <c r="C1223" s="102"/>
      <c r="D1223" s="102"/>
      <c r="E1223" s="102"/>
      <c r="F1223" s="102"/>
      <c r="P1223" s="324"/>
      <c r="Q1223" s="324"/>
      <c r="X1223" s="324"/>
      <c r="Y1223" s="324"/>
      <c r="AL1223" s="324"/>
      <c r="AM1223" s="324"/>
      <c r="AN1223" s="324"/>
      <c r="AO1223" s="324"/>
      <c r="AP1223" s="324"/>
      <c r="AQ1223" s="324"/>
      <c r="AR1223" s="324"/>
      <c r="AS1223" s="324"/>
      <c r="AT1223" s="324"/>
      <c r="AU1223" s="324"/>
      <c r="AV1223" s="324"/>
      <c r="AW1223" s="324"/>
      <c r="BE1223" s="325"/>
      <c r="BF1223" s="325"/>
      <c r="BG1223" s="325"/>
      <c r="BH1223" s="325"/>
      <c r="BI1223" s="325"/>
      <c r="BJ1223" s="325"/>
      <c r="BK1223" s="325"/>
      <c r="BL1223" s="325"/>
      <c r="BM1223" s="325"/>
      <c r="BN1223" s="325"/>
      <c r="BO1223" s="325"/>
      <c r="BP1223" s="325"/>
    </row>
    <row r="1224" spans="1:68" s="323" customFormat="1" x14ac:dyDescent="0.25">
      <c r="A1224" s="102"/>
      <c r="B1224" s="102"/>
      <c r="C1224" s="102"/>
      <c r="D1224" s="102"/>
      <c r="E1224" s="102"/>
      <c r="F1224" s="102"/>
      <c r="P1224" s="324"/>
      <c r="Q1224" s="324"/>
      <c r="X1224" s="324"/>
      <c r="Y1224" s="324"/>
      <c r="AL1224" s="324"/>
      <c r="AM1224" s="324"/>
      <c r="AN1224" s="324"/>
      <c r="AO1224" s="324"/>
      <c r="AP1224" s="324"/>
      <c r="AQ1224" s="324"/>
      <c r="AR1224" s="324"/>
      <c r="AS1224" s="324"/>
      <c r="AT1224" s="324"/>
      <c r="AU1224" s="324"/>
      <c r="AV1224" s="324"/>
      <c r="AW1224" s="324"/>
      <c r="BE1224" s="325"/>
      <c r="BF1224" s="325"/>
      <c r="BG1224" s="325"/>
      <c r="BH1224" s="325"/>
      <c r="BI1224" s="325"/>
      <c r="BJ1224" s="325"/>
      <c r="BK1224" s="325"/>
      <c r="BL1224" s="325"/>
      <c r="BM1224" s="325"/>
      <c r="BN1224" s="325"/>
      <c r="BO1224" s="325"/>
      <c r="BP1224" s="325"/>
    </row>
    <row r="1225" spans="1:68" s="323" customFormat="1" x14ac:dyDescent="0.25">
      <c r="A1225" s="102"/>
      <c r="B1225" s="102"/>
      <c r="C1225" s="102"/>
      <c r="D1225" s="102"/>
      <c r="E1225" s="102"/>
      <c r="F1225" s="102"/>
      <c r="P1225" s="324"/>
      <c r="Q1225" s="324"/>
      <c r="X1225" s="324"/>
      <c r="Y1225" s="324"/>
      <c r="AL1225" s="324"/>
      <c r="AM1225" s="324"/>
      <c r="AN1225" s="324"/>
      <c r="AO1225" s="324"/>
      <c r="AP1225" s="324"/>
      <c r="AQ1225" s="324"/>
      <c r="AR1225" s="324"/>
      <c r="AS1225" s="324"/>
      <c r="AT1225" s="324"/>
      <c r="AU1225" s="324"/>
      <c r="AV1225" s="324"/>
      <c r="AW1225" s="324"/>
      <c r="BE1225" s="325"/>
      <c r="BF1225" s="325"/>
      <c r="BG1225" s="325"/>
      <c r="BH1225" s="325"/>
      <c r="BI1225" s="325"/>
      <c r="BJ1225" s="325"/>
      <c r="BK1225" s="325"/>
      <c r="BL1225" s="325"/>
      <c r="BM1225" s="325"/>
      <c r="BN1225" s="325"/>
      <c r="BO1225" s="325"/>
      <c r="BP1225" s="325"/>
    </row>
    <row r="1226" spans="1:68" s="323" customFormat="1" x14ac:dyDescent="0.25">
      <c r="A1226" s="102"/>
      <c r="B1226" s="102"/>
      <c r="C1226" s="102"/>
      <c r="D1226" s="102"/>
      <c r="E1226" s="102"/>
      <c r="F1226" s="102"/>
      <c r="P1226" s="324"/>
      <c r="Q1226" s="324"/>
      <c r="X1226" s="324"/>
      <c r="Y1226" s="324"/>
      <c r="AL1226" s="324"/>
      <c r="AM1226" s="324"/>
      <c r="AN1226" s="324"/>
      <c r="AO1226" s="324"/>
      <c r="AP1226" s="324"/>
      <c r="AQ1226" s="324"/>
      <c r="AR1226" s="324"/>
      <c r="AS1226" s="324"/>
      <c r="AT1226" s="324"/>
      <c r="AU1226" s="324"/>
      <c r="AV1226" s="324"/>
      <c r="AW1226" s="324"/>
      <c r="BE1226" s="325"/>
      <c r="BF1226" s="325"/>
      <c r="BG1226" s="325"/>
      <c r="BH1226" s="325"/>
      <c r="BI1226" s="325"/>
      <c r="BJ1226" s="325"/>
      <c r="BK1226" s="325"/>
      <c r="BL1226" s="325"/>
      <c r="BM1226" s="325"/>
      <c r="BN1226" s="325"/>
      <c r="BO1226" s="325"/>
      <c r="BP1226" s="325"/>
    </row>
    <row r="1227" spans="1:68" s="323" customFormat="1" x14ac:dyDescent="0.25">
      <c r="A1227" s="102"/>
      <c r="B1227" s="102"/>
      <c r="C1227" s="102"/>
      <c r="D1227" s="102"/>
      <c r="E1227" s="102"/>
      <c r="F1227" s="102"/>
      <c r="P1227" s="324"/>
      <c r="Q1227" s="324"/>
      <c r="X1227" s="324"/>
      <c r="Y1227" s="324"/>
      <c r="AL1227" s="324"/>
      <c r="AM1227" s="324"/>
      <c r="AN1227" s="324"/>
      <c r="AO1227" s="324"/>
      <c r="AP1227" s="324"/>
      <c r="AQ1227" s="324"/>
      <c r="AR1227" s="324"/>
      <c r="AS1227" s="324"/>
      <c r="AT1227" s="324"/>
      <c r="AU1227" s="324"/>
      <c r="AV1227" s="324"/>
      <c r="AW1227" s="324"/>
      <c r="BE1227" s="325"/>
      <c r="BF1227" s="325"/>
      <c r="BG1227" s="325"/>
      <c r="BH1227" s="325"/>
      <c r="BI1227" s="325"/>
      <c r="BJ1227" s="325"/>
      <c r="BK1227" s="325"/>
      <c r="BL1227" s="325"/>
      <c r="BM1227" s="325"/>
      <c r="BN1227" s="325"/>
      <c r="BO1227" s="325"/>
      <c r="BP1227" s="325"/>
    </row>
    <row r="1228" spans="1:68" s="323" customFormat="1" x14ac:dyDescent="0.25">
      <c r="A1228" s="102"/>
      <c r="B1228" s="102"/>
      <c r="C1228" s="102"/>
      <c r="D1228" s="102"/>
      <c r="E1228" s="102"/>
      <c r="F1228" s="102"/>
      <c r="P1228" s="324"/>
      <c r="Q1228" s="324"/>
      <c r="X1228" s="324"/>
      <c r="Y1228" s="324"/>
      <c r="AL1228" s="324"/>
      <c r="AM1228" s="324"/>
      <c r="AN1228" s="324"/>
      <c r="AO1228" s="324"/>
      <c r="AP1228" s="324"/>
      <c r="AQ1228" s="324"/>
      <c r="AR1228" s="324"/>
      <c r="AS1228" s="324"/>
      <c r="AT1228" s="324"/>
      <c r="AU1228" s="324"/>
      <c r="AV1228" s="324"/>
      <c r="AW1228" s="324"/>
      <c r="BE1228" s="325"/>
      <c r="BF1228" s="325"/>
      <c r="BG1228" s="325"/>
      <c r="BH1228" s="325"/>
      <c r="BI1228" s="325"/>
      <c r="BJ1228" s="325"/>
      <c r="BK1228" s="325"/>
      <c r="BL1228" s="325"/>
      <c r="BM1228" s="325"/>
      <c r="BN1228" s="325"/>
      <c r="BO1228" s="325"/>
      <c r="BP1228" s="325"/>
    </row>
    <row r="1229" spans="1:68" s="323" customFormat="1" x14ac:dyDescent="0.25">
      <c r="A1229" s="102"/>
      <c r="B1229" s="102"/>
      <c r="C1229" s="102"/>
      <c r="D1229" s="102"/>
      <c r="E1229" s="102"/>
      <c r="F1229" s="102"/>
      <c r="P1229" s="324"/>
      <c r="Q1229" s="324"/>
      <c r="X1229" s="324"/>
      <c r="Y1229" s="324"/>
      <c r="AL1229" s="324"/>
      <c r="AM1229" s="324"/>
      <c r="AN1229" s="324"/>
      <c r="AO1229" s="324"/>
      <c r="AP1229" s="324"/>
      <c r="AQ1229" s="324"/>
      <c r="AR1229" s="324"/>
      <c r="AS1229" s="324"/>
      <c r="AT1229" s="324"/>
      <c r="AU1229" s="324"/>
      <c r="AV1229" s="324"/>
      <c r="AW1229" s="324"/>
      <c r="BE1229" s="325"/>
      <c r="BF1229" s="325"/>
      <c r="BG1229" s="325"/>
      <c r="BH1229" s="325"/>
      <c r="BI1229" s="325"/>
      <c r="BJ1229" s="325"/>
      <c r="BK1229" s="325"/>
      <c r="BL1229" s="325"/>
      <c r="BM1229" s="325"/>
      <c r="BN1229" s="325"/>
      <c r="BO1229" s="325"/>
      <c r="BP1229" s="325"/>
    </row>
    <row r="1230" spans="1:68" s="323" customFormat="1" x14ac:dyDescent="0.25">
      <c r="A1230" s="102"/>
      <c r="B1230" s="102"/>
      <c r="C1230" s="102"/>
      <c r="D1230" s="102"/>
      <c r="E1230" s="102"/>
      <c r="F1230" s="102"/>
      <c r="P1230" s="324"/>
      <c r="Q1230" s="324"/>
      <c r="X1230" s="324"/>
      <c r="Y1230" s="324"/>
      <c r="AL1230" s="324"/>
      <c r="AM1230" s="324"/>
      <c r="AN1230" s="324"/>
      <c r="AO1230" s="324"/>
      <c r="AP1230" s="324"/>
      <c r="AQ1230" s="324"/>
      <c r="AR1230" s="324"/>
      <c r="AS1230" s="324"/>
      <c r="AT1230" s="324"/>
      <c r="AU1230" s="324"/>
      <c r="AV1230" s="324"/>
      <c r="AW1230" s="324"/>
      <c r="BE1230" s="325"/>
      <c r="BF1230" s="325"/>
      <c r="BG1230" s="325"/>
      <c r="BH1230" s="325"/>
      <c r="BI1230" s="325"/>
      <c r="BJ1230" s="325"/>
      <c r="BK1230" s="325"/>
      <c r="BL1230" s="325"/>
      <c r="BM1230" s="325"/>
      <c r="BN1230" s="325"/>
      <c r="BO1230" s="325"/>
      <c r="BP1230" s="325"/>
    </row>
    <row r="1231" spans="1:68" s="323" customFormat="1" x14ac:dyDescent="0.25">
      <c r="A1231" s="102"/>
      <c r="B1231" s="102"/>
      <c r="C1231" s="102"/>
      <c r="D1231" s="102"/>
      <c r="E1231" s="102"/>
      <c r="F1231" s="102"/>
      <c r="P1231" s="324"/>
      <c r="Q1231" s="324"/>
      <c r="X1231" s="324"/>
      <c r="Y1231" s="324"/>
      <c r="AL1231" s="324"/>
      <c r="AM1231" s="324"/>
      <c r="AN1231" s="324"/>
      <c r="AO1231" s="324"/>
      <c r="AP1231" s="324"/>
      <c r="AQ1231" s="324"/>
      <c r="AR1231" s="324"/>
      <c r="AS1231" s="324"/>
      <c r="AT1231" s="324"/>
      <c r="AU1231" s="324"/>
      <c r="AV1231" s="324"/>
      <c r="AW1231" s="324"/>
      <c r="BE1231" s="325"/>
      <c r="BF1231" s="325"/>
      <c r="BG1231" s="325"/>
      <c r="BH1231" s="325"/>
      <c r="BI1231" s="325"/>
      <c r="BJ1231" s="325"/>
      <c r="BK1231" s="325"/>
      <c r="BL1231" s="325"/>
      <c r="BM1231" s="325"/>
      <c r="BN1231" s="325"/>
      <c r="BO1231" s="325"/>
      <c r="BP1231" s="325"/>
    </row>
    <row r="1232" spans="1:68" s="323" customFormat="1" x14ac:dyDescent="0.25">
      <c r="A1232" s="102"/>
      <c r="B1232" s="102"/>
      <c r="C1232" s="102"/>
      <c r="D1232" s="102"/>
      <c r="E1232" s="102"/>
      <c r="F1232" s="102"/>
      <c r="P1232" s="324"/>
      <c r="Q1232" s="324"/>
      <c r="X1232" s="324"/>
      <c r="Y1232" s="324"/>
      <c r="AL1232" s="324"/>
      <c r="AM1232" s="324"/>
      <c r="AN1232" s="324"/>
      <c r="AO1232" s="324"/>
      <c r="AP1232" s="324"/>
      <c r="AQ1232" s="324"/>
      <c r="AR1232" s="324"/>
      <c r="AS1232" s="324"/>
      <c r="AT1232" s="324"/>
      <c r="AU1232" s="324"/>
      <c r="AV1232" s="324"/>
      <c r="AW1232" s="324"/>
      <c r="BE1232" s="325"/>
      <c r="BF1232" s="325"/>
      <c r="BG1232" s="325"/>
      <c r="BH1232" s="325"/>
      <c r="BI1232" s="325"/>
      <c r="BJ1232" s="325"/>
      <c r="BK1232" s="325"/>
      <c r="BL1232" s="325"/>
      <c r="BM1232" s="325"/>
      <c r="BN1232" s="325"/>
      <c r="BO1232" s="325"/>
      <c r="BP1232" s="325"/>
    </row>
    <row r="1233" spans="1:68" s="323" customFormat="1" x14ac:dyDescent="0.25">
      <c r="A1233" s="102"/>
      <c r="B1233" s="102"/>
      <c r="C1233" s="102"/>
      <c r="D1233" s="102"/>
      <c r="E1233" s="102"/>
      <c r="F1233" s="102"/>
      <c r="P1233" s="324"/>
      <c r="Q1233" s="324"/>
      <c r="X1233" s="324"/>
      <c r="Y1233" s="324"/>
      <c r="AL1233" s="324"/>
      <c r="AM1233" s="324"/>
      <c r="AN1233" s="324"/>
      <c r="AO1233" s="324"/>
      <c r="AP1233" s="324"/>
      <c r="AQ1233" s="324"/>
      <c r="AR1233" s="324"/>
      <c r="AS1233" s="324"/>
      <c r="AT1233" s="324"/>
      <c r="AU1233" s="324"/>
      <c r="AV1233" s="324"/>
      <c r="AW1233" s="324"/>
      <c r="BE1233" s="325"/>
      <c r="BF1233" s="325"/>
      <c r="BG1233" s="325"/>
      <c r="BH1233" s="325"/>
      <c r="BI1233" s="325"/>
      <c r="BJ1233" s="325"/>
      <c r="BK1233" s="325"/>
      <c r="BL1233" s="325"/>
      <c r="BM1233" s="325"/>
      <c r="BN1233" s="325"/>
      <c r="BO1233" s="325"/>
      <c r="BP1233" s="325"/>
    </row>
    <row r="1234" spans="1:68" s="323" customFormat="1" x14ac:dyDescent="0.25">
      <c r="A1234" s="102"/>
      <c r="B1234" s="102"/>
      <c r="C1234" s="102"/>
      <c r="D1234" s="102"/>
      <c r="E1234" s="102"/>
      <c r="F1234" s="102"/>
      <c r="P1234" s="324"/>
      <c r="Q1234" s="324"/>
      <c r="X1234" s="324"/>
      <c r="Y1234" s="324"/>
      <c r="AL1234" s="324"/>
      <c r="AM1234" s="324"/>
      <c r="AN1234" s="324"/>
      <c r="AO1234" s="324"/>
      <c r="AP1234" s="324"/>
      <c r="AQ1234" s="324"/>
      <c r="AR1234" s="324"/>
      <c r="AS1234" s="324"/>
      <c r="AT1234" s="324"/>
      <c r="AU1234" s="324"/>
      <c r="AV1234" s="324"/>
      <c r="AW1234" s="324"/>
      <c r="BE1234" s="325"/>
      <c r="BF1234" s="325"/>
      <c r="BG1234" s="325"/>
      <c r="BH1234" s="325"/>
      <c r="BI1234" s="325"/>
      <c r="BJ1234" s="325"/>
      <c r="BK1234" s="325"/>
      <c r="BL1234" s="325"/>
      <c r="BM1234" s="325"/>
      <c r="BN1234" s="325"/>
      <c r="BO1234" s="325"/>
      <c r="BP1234" s="325"/>
    </row>
    <row r="1235" spans="1:68" s="323" customFormat="1" x14ac:dyDescent="0.25">
      <c r="A1235" s="102"/>
      <c r="B1235" s="102"/>
      <c r="C1235" s="102"/>
      <c r="D1235" s="102"/>
      <c r="E1235" s="102"/>
      <c r="F1235" s="102"/>
      <c r="P1235" s="324"/>
      <c r="Q1235" s="324"/>
      <c r="X1235" s="324"/>
      <c r="Y1235" s="324"/>
      <c r="AL1235" s="324"/>
      <c r="AM1235" s="324"/>
      <c r="AN1235" s="324"/>
      <c r="AO1235" s="324"/>
      <c r="AP1235" s="324"/>
      <c r="AQ1235" s="324"/>
      <c r="AR1235" s="324"/>
      <c r="AS1235" s="324"/>
      <c r="AT1235" s="324"/>
      <c r="AU1235" s="324"/>
      <c r="AV1235" s="324"/>
      <c r="AW1235" s="324"/>
      <c r="BE1235" s="325"/>
      <c r="BF1235" s="325"/>
      <c r="BG1235" s="325"/>
      <c r="BH1235" s="325"/>
      <c r="BI1235" s="325"/>
      <c r="BJ1235" s="325"/>
      <c r="BK1235" s="325"/>
      <c r="BL1235" s="325"/>
      <c r="BM1235" s="325"/>
      <c r="BN1235" s="325"/>
      <c r="BO1235" s="325"/>
      <c r="BP1235" s="325"/>
    </row>
    <row r="1236" spans="1:68" s="323" customFormat="1" x14ac:dyDescent="0.25">
      <c r="A1236" s="102"/>
      <c r="B1236" s="102"/>
      <c r="C1236" s="102"/>
      <c r="D1236" s="102"/>
      <c r="E1236" s="102"/>
      <c r="F1236" s="102"/>
      <c r="P1236" s="324"/>
      <c r="Q1236" s="324"/>
      <c r="X1236" s="324"/>
      <c r="Y1236" s="324"/>
      <c r="AL1236" s="324"/>
      <c r="AM1236" s="324"/>
      <c r="AN1236" s="324"/>
      <c r="AO1236" s="324"/>
      <c r="AP1236" s="324"/>
      <c r="AQ1236" s="324"/>
      <c r="AR1236" s="324"/>
      <c r="AS1236" s="324"/>
      <c r="AT1236" s="324"/>
      <c r="AU1236" s="324"/>
      <c r="AV1236" s="324"/>
      <c r="AW1236" s="324"/>
      <c r="BE1236" s="325"/>
      <c r="BF1236" s="325"/>
      <c r="BG1236" s="325"/>
      <c r="BH1236" s="325"/>
      <c r="BI1236" s="325"/>
      <c r="BJ1236" s="325"/>
      <c r="BK1236" s="325"/>
      <c r="BL1236" s="325"/>
      <c r="BM1236" s="325"/>
      <c r="BN1236" s="325"/>
      <c r="BO1236" s="325"/>
      <c r="BP1236" s="325"/>
    </row>
    <row r="1237" spans="1:68" s="323" customFormat="1" x14ac:dyDescent="0.25">
      <c r="A1237" s="102"/>
      <c r="B1237" s="102"/>
      <c r="C1237" s="102"/>
      <c r="D1237" s="102"/>
      <c r="E1237" s="102"/>
      <c r="F1237" s="102"/>
      <c r="P1237" s="324"/>
      <c r="Q1237" s="324"/>
      <c r="X1237" s="324"/>
      <c r="Y1237" s="324"/>
      <c r="AL1237" s="324"/>
      <c r="AM1237" s="324"/>
      <c r="AN1237" s="324"/>
      <c r="AO1237" s="324"/>
      <c r="AP1237" s="324"/>
      <c r="AQ1237" s="324"/>
      <c r="AR1237" s="324"/>
      <c r="AS1237" s="324"/>
      <c r="AT1237" s="324"/>
      <c r="AU1237" s="324"/>
      <c r="AV1237" s="324"/>
      <c r="AW1237" s="324"/>
      <c r="BE1237" s="325"/>
      <c r="BF1237" s="325"/>
      <c r="BG1237" s="325"/>
      <c r="BH1237" s="325"/>
      <c r="BI1237" s="325"/>
      <c r="BJ1237" s="325"/>
      <c r="BK1237" s="325"/>
      <c r="BL1237" s="325"/>
      <c r="BM1237" s="325"/>
      <c r="BN1237" s="325"/>
      <c r="BO1237" s="325"/>
      <c r="BP1237" s="325"/>
    </row>
    <row r="1238" spans="1:68" s="323" customFormat="1" x14ac:dyDescent="0.25">
      <c r="A1238" s="102"/>
      <c r="B1238" s="102"/>
      <c r="C1238" s="102"/>
      <c r="D1238" s="102"/>
      <c r="E1238" s="102"/>
      <c r="F1238" s="102"/>
      <c r="P1238" s="324"/>
      <c r="Q1238" s="324"/>
      <c r="X1238" s="324"/>
      <c r="Y1238" s="324"/>
      <c r="AL1238" s="324"/>
      <c r="AM1238" s="324"/>
      <c r="AN1238" s="324"/>
      <c r="AO1238" s="324"/>
      <c r="AP1238" s="324"/>
      <c r="AQ1238" s="324"/>
      <c r="AR1238" s="324"/>
      <c r="AS1238" s="324"/>
      <c r="AT1238" s="324"/>
      <c r="AU1238" s="324"/>
      <c r="AV1238" s="324"/>
      <c r="AW1238" s="324"/>
      <c r="BE1238" s="325"/>
      <c r="BF1238" s="325"/>
      <c r="BG1238" s="325"/>
      <c r="BH1238" s="325"/>
      <c r="BI1238" s="325"/>
      <c r="BJ1238" s="325"/>
      <c r="BK1238" s="325"/>
      <c r="BL1238" s="325"/>
      <c r="BM1238" s="325"/>
      <c r="BN1238" s="325"/>
      <c r="BO1238" s="325"/>
      <c r="BP1238" s="325"/>
    </row>
    <row r="1239" spans="1:68" s="323" customFormat="1" x14ac:dyDescent="0.25">
      <c r="A1239" s="102"/>
      <c r="B1239" s="102"/>
      <c r="C1239" s="102"/>
      <c r="D1239" s="102"/>
      <c r="E1239" s="102"/>
      <c r="F1239" s="102"/>
      <c r="P1239" s="324"/>
      <c r="Q1239" s="324"/>
      <c r="X1239" s="324"/>
      <c r="Y1239" s="324"/>
      <c r="AL1239" s="324"/>
      <c r="AM1239" s="324"/>
      <c r="AN1239" s="324"/>
      <c r="AO1239" s="324"/>
      <c r="AP1239" s="324"/>
      <c r="AQ1239" s="324"/>
      <c r="AR1239" s="324"/>
      <c r="AS1239" s="324"/>
      <c r="AT1239" s="324"/>
      <c r="AU1239" s="324"/>
      <c r="AV1239" s="324"/>
      <c r="AW1239" s="324"/>
      <c r="BE1239" s="325"/>
      <c r="BF1239" s="325"/>
      <c r="BG1239" s="325"/>
      <c r="BH1239" s="325"/>
      <c r="BI1239" s="325"/>
      <c r="BJ1239" s="325"/>
      <c r="BK1239" s="325"/>
      <c r="BL1239" s="325"/>
      <c r="BM1239" s="325"/>
      <c r="BN1239" s="325"/>
      <c r="BO1239" s="325"/>
      <c r="BP1239" s="325"/>
    </row>
    <row r="1240" spans="1:68" s="323" customFormat="1" x14ac:dyDescent="0.25">
      <c r="A1240" s="102"/>
      <c r="B1240" s="102"/>
      <c r="C1240" s="102"/>
      <c r="D1240" s="102"/>
      <c r="E1240" s="102"/>
      <c r="F1240" s="102"/>
      <c r="P1240" s="324"/>
      <c r="Q1240" s="324"/>
      <c r="X1240" s="324"/>
      <c r="Y1240" s="324"/>
      <c r="AL1240" s="324"/>
      <c r="AM1240" s="324"/>
      <c r="AN1240" s="324"/>
      <c r="AO1240" s="324"/>
      <c r="AP1240" s="324"/>
      <c r="AQ1240" s="324"/>
      <c r="AR1240" s="324"/>
      <c r="AS1240" s="324"/>
      <c r="AT1240" s="324"/>
      <c r="AU1240" s="324"/>
      <c r="AV1240" s="324"/>
      <c r="AW1240" s="324"/>
      <c r="BE1240" s="325"/>
      <c r="BF1240" s="325"/>
      <c r="BG1240" s="325"/>
      <c r="BH1240" s="325"/>
      <c r="BI1240" s="325"/>
      <c r="BJ1240" s="325"/>
      <c r="BK1240" s="325"/>
      <c r="BL1240" s="325"/>
      <c r="BM1240" s="325"/>
      <c r="BN1240" s="325"/>
      <c r="BO1240" s="325"/>
      <c r="BP1240" s="325"/>
    </row>
    <row r="1241" spans="1:68" s="323" customFormat="1" x14ac:dyDescent="0.25">
      <c r="A1241" s="102"/>
      <c r="B1241" s="102"/>
      <c r="C1241" s="102"/>
      <c r="D1241" s="102"/>
      <c r="E1241" s="102"/>
      <c r="F1241" s="102"/>
      <c r="P1241" s="324"/>
      <c r="Q1241" s="324"/>
      <c r="X1241" s="324"/>
      <c r="Y1241" s="324"/>
      <c r="AL1241" s="324"/>
      <c r="AM1241" s="324"/>
      <c r="AN1241" s="324"/>
      <c r="AO1241" s="324"/>
      <c r="AP1241" s="324"/>
      <c r="AQ1241" s="324"/>
      <c r="AR1241" s="324"/>
      <c r="AS1241" s="324"/>
      <c r="AT1241" s="324"/>
      <c r="AU1241" s="324"/>
      <c r="AV1241" s="324"/>
      <c r="AW1241" s="324"/>
      <c r="BE1241" s="325"/>
      <c r="BF1241" s="325"/>
      <c r="BG1241" s="325"/>
      <c r="BH1241" s="325"/>
      <c r="BI1241" s="325"/>
      <c r="BJ1241" s="325"/>
      <c r="BK1241" s="325"/>
      <c r="BL1241" s="325"/>
      <c r="BM1241" s="325"/>
      <c r="BN1241" s="325"/>
      <c r="BO1241" s="325"/>
      <c r="BP1241" s="325"/>
    </row>
    <row r="1242" spans="1:68" s="323" customFormat="1" x14ac:dyDescent="0.25">
      <c r="A1242" s="102"/>
      <c r="B1242" s="102"/>
      <c r="C1242" s="102"/>
      <c r="D1242" s="102"/>
      <c r="E1242" s="102"/>
      <c r="F1242" s="102"/>
      <c r="P1242" s="324"/>
      <c r="Q1242" s="324"/>
      <c r="X1242" s="324"/>
      <c r="Y1242" s="324"/>
      <c r="AL1242" s="324"/>
      <c r="AM1242" s="324"/>
      <c r="AN1242" s="324"/>
      <c r="AO1242" s="324"/>
      <c r="AP1242" s="324"/>
      <c r="AQ1242" s="324"/>
      <c r="AR1242" s="324"/>
      <c r="AS1242" s="324"/>
      <c r="AT1242" s="324"/>
      <c r="AU1242" s="324"/>
      <c r="AV1242" s="324"/>
      <c r="AW1242" s="324"/>
      <c r="BE1242" s="325"/>
      <c r="BF1242" s="325"/>
      <c r="BG1242" s="325"/>
      <c r="BH1242" s="325"/>
      <c r="BI1242" s="325"/>
      <c r="BJ1242" s="325"/>
      <c r="BK1242" s="325"/>
      <c r="BL1242" s="325"/>
      <c r="BM1242" s="325"/>
      <c r="BN1242" s="325"/>
      <c r="BO1242" s="325"/>
      <c r="BP1242" s="325"/>
    </row>
    <row r="1243" spans="1:68" s="323" customFormat="1" x14ac:dyDescent="0.25">
      <c r="A1243" s="102"/>
      <c r="B1243" s="102"/>
      <c r="C1243" s="102"/>
      <c r="D1243" s="102"/>
      <c r="E1243" s="102"/>
      <c r="F1243" s="102"/>
      <c r="P1243" s="324"/>
      <c r="Q1243" s="324"/>
      <c r="X1243" s="324"/>
      <c r="Y1243" s="324"/>
      <c r="AL1243" s="324"/>
      <c r="AM1243" s="324"/>
      <c r="AN1243" s="324"/>
      <c r="AO1243" s="324"/>
      <c r="AP1243" s="324"/>
      <c r="AQ1243" s="324"/>
      <c r="AR1243" s="324"/>
      <c r="AS1243" s="324"/>
      <c r="AT1243" s="324"/>
      <c r="AU1243" s="324"/>
      <c r="AV1243" s="324"/>
      <c r="AW1243" s="324"/>
      <c r="BE1243" s="325"/>
      <c r="BF1243" s="325"/>
      <c r="BG1243" s="325"/>
      <c r="BH1243" s="325"/>
      <c r="BI1243" s="325"/>
      <c r="BJ1243" s="325"/>
      <c r="BK1243" s="325"/>
      <c r="BL1243" s="325"/>
      <c r="BM1243" s="325"/>
      <c r="BN1243" s="325"/>
      <c r="BO1243" s="325"/>
      <c r="BP1243" s="325"/>
    </row>
    <row r="1244" spans="1:68" s="323" customFormat="1" x14ac:dyDescent="0.25">
      <c r="A1244" s="102"/>
      <c r="B1244" s="102"/>
      <c r="C1244" s="102"/>
      <c r="D1244" s="102"/>
      <c r="E1244" s="102"/>
      <c r="F1244" s="102"/>
      <c r="P1244" s="324"/>
      <c r="Q1244" s="324"/>
      <c r="X1244" s="324"/>
      <c r="Y1244" s="324"/>
      <c r="AL1244" s="324"/>
      <c r="AM1244" s="324"/>
      <c r="AN1244" s="324"/>
      <c r="AO1244" s="324"/>
      <c r="AP1244" s="324"/>
      <c r="AQ1244" s="324"/>
      <c r="AR1244" s="324"/>
      <c r="AS1244" s="324"/>
      <c r="AT1244" s="324"/>
      <c r="AU1244" s="324"/>
      <c r="AV1244" s="324"/>
      <c r="AW1244" s="324"/>
      <c r="BE1244" s="325"/>
      <c r="BF1244" s="325"/>
      <c r="BG1244" s="325"/>
      <c r="BH1244" s="325"/>
      <c r="BI1244" s="325"/>
      <c r="BJ1244" s="325"/>
      <c r="BK1244" s="325"/>
      <c r="BL1244" s="325"/>
      <c r="BM1244" s="325"/>
      <c r="BN1244" s="325"/>
      <c r="BO1244" s="325"/>
      <c r="BP1244" s="325"/>
    </row>
    <row r="1245" spans="1:68" s="323" customFormat="1" x14ac:dyDescent="0.25">
      <c r="A1245" s="102"/>
      <c r="B1245" s="102"/>
      <c r="C1245" s="102"/>
      <c r="D1245" s="102"/>
      <c r="E1245" s="102"/>
      <c r="F1245" s="102"/>
      <c r="P1245" s="324"/>
      <c r="Q1245" s="324"/>
      <c r="X1245" s="324"/>
      <c r="Y1245" s="324"/>
      <c r="AL1245" s="324"/>
      <c r="AM1245" s="324"/>
      <c r="AN1245" s="324"/>
      <c r="AO1245" s="324"/>
      <c r="AP1245" s="324"/>
      <c r="AQ1245" s="324"/>
      <c r="AR1245" s="324"/>
      <c r="AS1245" s="324"/>
      <c r="AT1245" s="324"/>
      <c r="AU1245" s="324"/>
      <c r="AV1245" s="324"/>
      <c r="AW1245" s="324"/>
      <c r="BE1245" s="325"/>
      <c r="BF1245" s="325"/>
      <c r="BG1245" s="325"/>
      <c r="BH1245" s="325"/>
      <c r="BI1245" s="325"/>
      <c r="BJ1245" s="325"/>
      <c r="BK1245" s="325"/>
      <c r="BL1245" s="325"/>
      <c r="BM1245" s="325"/>
      <c r="BN1245" s="325"/>
      <c r="BO1245" s="325"/>
      <c r="BP1245" s="325"/>
    </row>
    <row r="1246" spans="1:68" s="323" customFormat="1" x14ac:dyDescent="0.25">
      <c r="A1246" s="102"/>
      <c r="B1246" s="102"/>
      <c r="C1246" s="102"/>
      <c r="D1246" s="102"/>
      <c r="E1246" s="102"/>
      <c r="F1246" s="102"/>
      <c r="P1246" s="324"/>
      <c r="Q1246" s="324"/>
      <c r="X1246" s="324"/>
      <c r="Y1246" s="324"/>
      <c r="AL1246" s="324"/>
      <c r="AM1246" s="324"/>
      <c r="AN1246" s="324"/>
      <c r="AO1246" s="324"/>
      <c r="AP1246" s="324"/>
      <c r="AQ1246" s="324"/>
      <c r="AR1246" s="324"/>
      <c r="AS1246" s="324"/>
      <c r="AT1246" s="324"/>
      <c r="AU1246" s="324"/>
      <c r="AV1246" s="324"/>
      <c r="AW1246" s="324"/>
      <c r="BE1246" s="325"/>
      <c r="BF1246" s="325"/>
      <c r="BG1246" s="325"/>
      <c r="BH1246" s="325"/>
      <c r="BI1246" s="325"/>
      <c r="BJ1246" s="325"/>
      <c r="BK1246" s="325"/>
      <c r="BL1246" s="325"/>
      <c r="BM1246" s="325"/>
      <c r="BN1246" s="325"/>
      <c r="BO1246" s="325"/>
      <c r="BP1246" s="325"/>
    </row>
    <row r="1247" spans="1:68" s="323" customFormat="1" x14ac:dyDescent="0.25">
      <c r="A1247" s="102"/>
      <c r="B1247" s="102"/>
      <c r="C1247" s="102"/>
      <c r="D1247" s="102"/>
      <c r="E1247" s="102"/>
      <c r="F1247" s="102"/>
      <c r="P1247" s="324"/>
      <c r="Q1247" s="324"/>
      <c r="X1247" s="324"/>
      <c r="Y1247" s="324"/>
      <c r="AL1247" s="324"/>
      <c r="AM1247" s="324"/>
      <c r="AN1247" s="324"/>
      <c r="AO1247" s="324"/>
      <c r="AP1247" s="324"/>
      <c r="AQ1247" s="324"/>
      <c r="AR1247" s="324"/>
      <c r="AS1247" s="324"/>
      <c r="AT1247" s="324"/>
      <c r="AU1247" s="324"/>
      <c r="AV1247" s="324"/>
      <c r="AW1247" s="324"/>
      <c r="BE1247" s="325"/>
      <c r="BF1247" s="325"/>
      <c r="BG1247" s="325"/>
      <c r="BH1247" s="325"/>
      <c r="BI1247" s="325"/>
      <c r="BJ1247" s="325"/>
      <c r="BK1247" s="325"/>
      <c r="BL1247" s="325"/>
      <c r="BM1247" s="325"/>
      <c r="BN1247" s="325"/>
      <c r="BO1247" s="325"/>
      <c r="BP1247" s="325"/>
    </row>
    <row r="1248" spans="1:68" s="323" customFormat="1" x14ac:dyDescent="0.25">
      <c r="A1248" s="102"/>
      <c r="B1248" s="102"/>
      <c r="C1248" s="102"/>
      <c r="D1248" s="102"/>
      <c r="E1248" s="102"/>
      <c r="F1248" s="102"/>
      <c r="P1248" s="324"/>
      <c r="Q1248" s="324"/>
      <c r="X1248" s="324"/>
      <c r="Y1248" s="324"/>
      <c r="AL1248" s="324"/>
      <c r="AM1248" s="324"/>
      <c r="AN1248" s="324"/>
      <c r="AO1248" s="324"/>
      <c r="AP1248" s="324"/>
      <c r="AQ1248" s="324"/>
      <c r="AR1248" s="324"/>
      <c r="AS1248" s="324"/>
      <c r="AT1248" s="324"/>
      <c r="AU1248" s="324"/>
      <c r="AV1248" s="324"/>
      <c r="AW1248" s="324"/>
      <c r="BE1248" s="325"/>
      <c r="BF1248" s="325"/>
      <c r="BG1248" s="325"/>
      <c r="BH1248" s="325"/>
      <c r="BI1248" s="325"/>
      <c r="BJ1248" s="325"/>
      <c r="BK1248" s="325"/>
      <c r="BL1248" s="325"/>
      <c r="BM1248" s="325"/>
      <c r="BN1248" s="325"/>
      <c r="BO1248" s="325"/>
      <c r="BP1248" s="325"/>
    </row>
    <row r="1249" spans="1:68" s="323" customFormat="1" x14ac:dyDescent="0.25">
      <c r="A1249" s="102"/>
      <c r="B1249" s="102"/>
      <c r="C1249" s="102"/>
      <c r="D1249" s="102"/>
      <c r="E1249" s="102"/>
      <c r="F1249" s="102"/>
      <c r="P1249" s="324"/>
      <c r="Q1249" s="324"/>
      <c r="X1249" s="324"/>
      <c r="Y1249" s="324"/>
      <c r="AL1249" s="324"/>
      <c r="AM1249" s="324"/>
      <c r="AN1249" s="324"/>
      <c r="AO1249" s="324"/>
      <c r="AP1249" s="324"/>
      <c r="AQ1249" s="324"/>
      <c r="AR1249" s="324"/>
      <c r="AS1249" s="324"/>
      <c r="AT1249" s="324"/>
      <c r="AU1249" s="324"/>
      <c r="AV1249" s="324"/>
      <c r="AW1249" s="324"/>
      <c r="BE1249" s="325"/>
      <c r="BF1249" s="325"/>
      <c r="BG1249" s="325"/>
      <c r="BH1249" s="325"/>
      <c r="BI1249" s="325"/>
      <c r="BJ1249" s="325"/>
      <c r="BK1249" s="325"/>
      <c r="BL1249" s="325"/>
      <c r="BM1249" s="325"/>
      <c r="BN1249" s="325"/>
      <c r="BO1249" s="325"/>
      <c r="BP1249" s="325"/>
    </row>
    <row r="1250" spans="1:68" s="323" customFormat="1" x14ac:dyDescent="0.25">
      <c r="A1250" s="102"/>
      <c r="B1250" s="102"/>
      <c r="C1250" s="102"/>
      <c r="D1250" s="102"/>
      <c r="E1250" s="102"/>
      <c r="F1250" s="102"/>
      <c r="P1250" s="324"/>
      <c r="Q1250" s="324"/>
      <c r="X1250" s="324"/>
      <c r="Y1250" s="324"/>
      <c r="AL1250" s="324"/>
      <c r="AM1250" s="324"/>
      <c r="AN1250" s="324"/>
      <c r="AO1250" s="324"/>
      <c r="AP1250" s="324"/>
      <c r="AQ1250" s="324"/>
      <c r="AR1250" s="324"/>
      <c r="AS1250" s="324"/>
      <c r="AT1250" s="324"/>
      <c r="AU1250" s="324"/>
      <c r="AV1250" s="324"/>
      <c r="AW1250" s="324"/>
      <c r="BE1250" s="325"/>
      <c r="BF1250" s="325"/>
      <c r="BG1250" s="325"/>
      <c r="BH1250" s="325"/>
      <c r="BI1250" s="325"/>
      <c r="BJ1250" s="325"/>
      <c r="BK1250" s="325"/>
      <c r="BL1250" s="325"/>
      <c r="BM1250" s="325"/>
      <c r="BN1250" s="325"/>
      <c r="BO1250" s="325"/>
      <c r="BP1250" s="325"/>
    </row>
    <row r="1251" spans="1:68" s="323" customFormat="1" x14ac:dyDescent="0.25">
      <c r="A1251" s="102"/>
      <c r="B1251" s="102"/>
      <c r="C1251" s="102"/>
      <c r="D1251" s="102"/>
      <c r="E1251" s="102"/>
      <c r="F1251" s="102"/>
      <c r="P1251" s="324"/>
      <c r="Q1251" s="324"/>
      <c r="X1251" s="324"/>
      <c r="Y1251" s="324"/>
      <c r="AL1251" s="324"/>
      <c r="AM1251" s="324"/>
      <c r="AN1251" s="324"/>
      <c r="AO1251" s="324"/>
      <c r="AP1251" s="324"/>
      <c r="AQ1251" s="324"/>
      <c r="AR1251" s="324"/>
      <c r="AS1251" s="324"/>
      <c r="AT1251" s="324"/>
      <c r="AU1251" s="324"/>
      <c r="AV1251" s="324"/>
      <c r="AW1251" s="324"/>
      <c r="BE1251" s="325"/>
      <c r="BF1251" s="325"/>
      <c r="BG1251" s="325"/>
      <c r="BH1251" s="325"/>
      <c r="BI1251" s="325"/>
      <c r="BJ1251" s="325"/>
      <c r="BK1251" s="325"/>
      <c r="BL1251" s="325"/>
      <c r="BM1251" s="325"/>
      <c r="BN1251" s="325"/>
      <c r="BO1251" s="325"/>
      <c r="BP1251" s="325"/>
    </row>
    <row r="1252" spans="1:68" s="323" customFormat="1" x14ac:dyDescent="0.25">
      <c r="A1252" s="102"/>
      <c r="B1252" s="102"/>
      <c r="C1252" s="102"/>
      <c r="D1252" s="102"/>
      <c r="E1252" s="102"/>
      <c r="F1252" s="102"/>
      <c r="P1252" s="324"/>
      <c r="Q1252" s="324"/>
      <c r="X1252" s="324"/>
      <c r="Y1252" s="324"/>
      <c r="AL1252" s="324"/>
      <c r="AM1252" s="324"/>
      <c r="AN1252" s="324"/>
      <c r="AO1252" s="324"/>
      <c r="AP1252" s="324"/>
      <c r="AQ1252" s="324"/>
      <c r="AR1252" s="324"/>
      <c r="AS1252" s="324"/>
      <c r="AT1252" s="324"/>
      <c r="AU1252" s="324"/>
      <c r="AV1252" s="324"/>
      <c r="AW1252" s="324"/>
      <c r="BE1252" s="325"/>
      <c r="BF1252" s="325"/>
      <c r="BG1252" s="325"/>
      <c r="BH1252" s="325"/>
      <c r="BI1252" s="325"/>
      <c r="BJ1252" s="325"/>
      <c r="BK1252" s="325"/>
      <c r="BL1252" s="325"/>
      <c r="BM1252" s="325"/>
      <c r="BN1252" s="325"/>
      <c r="BO1252" s="325"/>
      <c r="BP1252" s="325"/>
    </row>
    <row r="1253" spans="1:68" s="323" customFormat="1" x14ac:dyDescent="0.25">
      <c r="A1253" s="102"/>
      <c r="B1253" s="102"/>
      <c r="C1253" s="102"/>
      <c r="D1253" s="102"/>
      <c r="E1253" s="102"/>
      <c r="F1253" s="102"/>
      <c r="P1253" s="324"/>
      <c r="Q1253" s="324"/>
      <c r="X1253" s="324"/>
      <c r="Y1253" s="324"/>
      <c r="AL1253" s="324"/>
      <c r="AM1253" s="324"/>
      <c r="AN1253" s="324"/>
      <c r="AO1253" s="324"/>
      <c r="AP1253" s="324"/>
      <c r="AQ1253" s="324"/>
      <c r="AR1253" s="324"/>
      <c r="AS1253" s="324"/>
      <c r="AT1253" s="324"/>
      <c r="AU1253" s="324"/>
      <c r="AV1253" s="324"/>
      <c r="AW1253" s="324"/>
      <c r="BE1253" s="325"/>
      <c r="BF1253" s="325"/>
      <c r="BG1253" s="325"/>
      <c r="BH1253" s="325"/>
      <c r="BI1253" s="325"/>
      <c r="BJ1253" s="325"/>
      <c r="BK1253" s="325"/>
      <c r="BL1253" s="325"/>
      <c r="BM1253" s="325"/>
      <c r="BN1253" s="325"/>
      <c r="BO1253" s="325"/>
      <c r="BP1253" s="325"/>
    </row>
    <row r="1254" spans="1:68" s="323" customFormat="1" x14ac:dyDescent="0.25">
      <c r="A1254" s="102"/>
      <c r="B1254" s="102"/>
      <c r="C1254" s="102"/>
      <c r="D1254" s="102"/>
      <c r="E1254" s="102"/>
      <c r="F1254" s="102"/>
      <c r="P1254" s="324"/>
      <c r="Q1254" s="324"/>
      <c r="X1254" s="324"/>
      <c r="Y1254" s="324"/>
      <c r="AL1254" s="324"/>
      <c r="AM1254" s="324"/>
      <c r="AN1254" s="324"/>
      <c r="AO1254" s="324"/>
      <c r="AP1254" s="324"/>
      <c r="AQ1254" s="324"/>
      <c r="AR1254" s="324"/>
      <c r="AS1254" s="324"/>
      <c r="AT1254" s="324"/>
      <c r="AU1254" s="324"/>
      <c r="AV1254" s="324"/>
      <c r="AW1254" s="324"/>
      <c r="BE1254" s="325"/>
      <c r="BF1254" s="325"/>
      <c r="BG1254" s="325"/>
      <c r="BH1254" s="325"/>
      <c r="BI1254" s="325"/>
      <c r="BJ1254" s="325"/>
      <c r="BK1254" s="325"/>
      <c r="BL1254" s="325"/>
      <c r="BM1254" s="325"/>
      <c r="BN1254" s="325"/>
      <c r="BO1254" s="325"/>
      <c r="BP1254" s="325"/>
    </row>
    <row r="1255" spans="1:68" s="323" customFormat="1" x14ac:dyDescent="0.25">
      <c r="A1255" s="102"/>
      <c r="B1255" s="102"/>
      <c r="C1255" s="102"/>
      <c r="D1255" s="102"/>
      <c r="E1255" s="102"/>
      <c r="F1255" s="102"/>
      <c r="P1255" s="324"/>
      <c r="Q1255" s="324"/>
      <c r="X1255" s="324"/>
      <c r="Y1255" s="324"/>
      <c r="AL1255" s="324"/>
      <c r="AM1255" s="324"/>
      <c r="AN1255" s="324"/>
      <c r="AO1255" s="324"/>
      <c r="AP1255" s="324"/>
      <c r="AQ1255" s="324"/>
      <c r="AR1255" s="324"/>
      <c r="AS1255" s="324"/>
      <c r="AT1255" s="324"/>
      <c r="AU1255" s="324"/>
      <c r="AV1255" s="324"/>
      <c r="AW1255" s="324"/>
      <c r="BE1255" s="325"/>
      <c r="BF1255" s="325"/>
      <c r="BG1255" s="325"/>
      <c r="BH1255" s="325"/>
      <c r="BI1255" s="325"/>
      <c r="BJ1255" s="325"/>
      <c r="BK1255" s="325"/>
      <c r="BL1255" s="325"/>
      <c r="BM1255" s="325"/>
      <c r="BN1255" s="325"/>
      <c r="BO1255" s="325"/>
      <c r="BP1255" s="325"/>
    </row>
    <row r="1256" spans="1:68" s="323" customFormat="1" x14ac:dyDescent="0.25">
      <c r="A1256" s="102"/>
      <c r="B1256" s="102"/>
      <c r="C1256" s="102"/>
      <c r="D1256" s="102"/>
      <c r="E1256" s="102"/>
      <c r="F1256" s="102"/>
      <c r="P1256" s="324"/>
      <c r="Q1256" s="324"/>
      <c r="X1256" s="324"/>
      <c r="Y1256" s="324"/>
      <c r="AL1256" s="324"/>
      <c r="AM1256" s="324"/>
      <c r="AN1256" s="324"/>
      <c r="AO1256" s="324"/>
      <c r="AP1256" s="324"/>
      <c r="AQ1256" s="324"/>
      <c r="AR1256" s="324"/>
      <c r="AS1256" s="324"/>
      <c r="AT1256" s="324"/>
      <c r="AU1256" s="324"/>
      <c r="AV1256" s="324"/>
      <c r="AW1256" s="324"/>
      <c r="BE1256" s="325"/>
      <c r="BF1256" s="325"/>
      <c r="BG1256" s="325"/>
      <c r="BH1256" s="325"/>
      <c r="BI1256" s="325"/>
      <c r="BJ1256" s="325"/>
      <c r="BK1256" s="325"/>
      <c r="BL1256" s="325"/>
      <c r="BM1256" s="325"/>
      <c r="BN1256" s="325"/>
      <c r="BO1256" s="325"/>
      <c r="BP1256" s="325"/>
    </row>
    <row r="1257" spans="1:68" s="323" customFormat="1" x14ac:dyDescent="0.25">
      <c r="A1257" s="102"/>
      <c r="B1257" s="102"/>
      <c r="C1257" s="102"/>
      <c r="D1257" s="102"/>
      <c r="E1257" s="102"/>
      <c r="F1257" s="102"/>
      <c r="P1257" s="324"/>
      <c r="Q1257" s="324"/>
      <c r="X1257" s="324"/>
      <c r="Y1257" s="324"/>
      <c r="AL1257" s="324"/>
      <c r="AM1257" s="324"/>
      <c r="AN1257" s="324"/>
      <c r="AO1257" s="324"/>
      <c r="AP1257" s="324"/>
      <c r="AQ1257" s="324"/>
      <c r="AR1257" s="324"/>
      <c r="AS1257" s="324"/>
      <c r="AT1257" s="324"/>
      <c r="AU1257" s="324"/>
      <c r="AV1257" s="324"/>
      <c r="AW1257" s="324"/>
      <c r="BE1257" s="325"/>
      <c r="BF1257" s="325"/>
      <c r="BG1257" s="325"/>
      <c r="BH1257" s="325"/>
      <c r="BI1257" s="325"/>
      <c r="BJ1257" s="325"/>
      <c r="BK1257" s="325"/>
      <c r="BL1257" s="325"/>
      <c r="BM1257" s="325"/>
      <c r="BN1257" s="325"/>
      <c r="BO1257" s="325"/>
      <c r="BP1257" s="325"/>
    </row>
    <row r="1258" spans="1:68" s="323" customFormat="1" x14ac:dyDescent="0.25">
      <c r="A1258" s="102"/>
      <c r="B1258" s="102"/>
      <c r="C1258" s="102"/>
      <c r="D1258" s="102"/>
      <c r="E1258" s="102"/>
      <c r="F1258" s="102"/>
      <c r="P1258" s="324"/>
      <c r="Q1258" s="324"/>
      <c r="X1258" s="324"/>
      <c r="Y1258" s="324"/>
      <c r="AL1258" s="324"/>
      <c r="AM1258" s="324"/>
      <c r="AN1258" s="324"/>
      <c r="AO1258" s="324"/>
      <c r="AP1258" s="324"/>
      <c r="AQ1258" s="324"/>
      <c r="AR1258" s="324"/>
      <c r="AS1258" s="324"/>
      <c r="AT1258" s="324"/>
      <c r="AU1258" s="324"/>
      <c r="AV1258" s="324"/>
      <c r="AW1258" s="324"/>
      <c r="BE1258" s="325"/>
      <c r="BF1258" s="325"/>
      <c r="BG1258" s="325"/>
      <c r="BH1258" s="325"/>
      <c r="BI1258" s="325"/>
      <c r="BJ1258" s="325"/>
      <c r="BK1258" s="325"/>
      <c r="BL1258" s="325"/>
      <c r="BM1258" s="325"/>
      <c r="BN1258" s="325"/>
      <c r="BO1258" s="325"/>
      <c r="BP1258" s="325"/>
    </row>
    <row r="1259" spans="1:68" s="323" customFormat="1" x14ac:dyDescent="0.25">
      <c r="A1259" s="102"/>
      <c r="B1259" s="102"/>
      <c r="C1259" s="102"/>
      <c r="D1259" s="102"/>
      <c r="E1259" s="102"/>
      <c r="F1259" s="102"/>
      <c r="P1259" s="324"/>
      <c r="Q1259" s="324"/>
      <c r="X1259" s="324"/>
      <c r="Y1259" s="324"/>
      <c r="AL1259" s="324"/>
      <c r="AM1259" s="324"/>
      <c r="AN1259" s="324"/>
      <c r="AO1259" s="324"/>
      <c r="AP1259" s="324"/>
      <c r="AQ1259" s="324"/>
      <c r="AR1259" s="324"/>
      <c r="AS1259" s="324"/>
      <c r="AT1259" s="324"/>
      <c r="AU1259" s="324"/>
      <c r="AV1259" s="324"/>
      <c r="AW1259" s="324"/>
      <c r="BE1259" s="325"/>
      <c r="BF1259" s="325"/>
      <c r="BG1259" s="325"/>
      <c r="BH1259" s="325"/>
      <c r="BI1259" s="325"/>
      <c r="BJ1259" s="325"/>
      <c r="BK1259" s="325"/>
      <c r="BL1259" s="325"/>
      <c r="BM1259" s="325"/>
      <c r="BN1259" s="325"/>
      <c r="BO1259" s="325"/>
      <c r="BP1259" s="325"/>
    </row>
    <row r="1260" spans="1:68" s="323" customFormat="1" x14ac:dyDescent="0.25">
      <c r="A1260" s="102"/>
      <c r="B1260" s="102"/>
      <c r="C1260" s="102"/>
      <c r="D1260" s="102"/>
      <c r="E1260" s="102"/>
      <c r="F1260" s="102"/>
      <c r="P1260" s="324"/>
      <c r="Q1260" s="324"/>
      <c r="X1260" s="324"/>
      <c r="Y1260" s="324"/>
      <c r="AL1260" s="324"/>
      <c r="AM1260" s="324"/>
      <c r="AN1260" s="324"/>
      <c r="AO1260" s="324"/>
      <c r="AP1260" s="324"/>
      <c r="AQ1260" s="324"/>
      <c r="AR1260" s="324"/>
      <c r="AS1260" s="324"/>
      <c r="AT1260" s="324"/>
      <c r="AU1260" s="324"/>
      <c r="AV1260" s="324"/>
      <c r="AW1260" s="324"/>
      <c r="BE1260" s="325"/>
      <c r="BF1260" s="325"/>
      <c r="BG1260" s="325"/>
      <c r="BH1260" s="325"/>
      <c r="BI1260" s="325"/>
      <c r="BJ1260" s="325"/>
      <c r="BK1260" s="325"/>
      <c r="BL1260" s="325"/>
      <c r="BM1260" s="325"/>
      <c r="BN1260" s="325"/>
      <c r="BO1260" s="325"/>
      <c r="BP1260" s="325"/>
    </row>
    <row r="1261" spans="1:68" s="323" customFormat="1" x14ac:dyDescent="0.25">
      <c r="A1261" s="102"/>
      <c r="B1261" s="102"/>
      <c r="C1261" s="102"/>
      <c r="D1261" s="102"/>
      <c r="E1261" s="102"/>
      <c r="F1261" s="102"/>
      <c r="P1261" s="324"/>
      <c r="Q1261" s="324"/>
      <c r="X1261" s="324"/>
      <c r="Y1261" s="324"/>
      <c r="AL1261" s="324"/>
      <c r="AM1261" s="324"/>
      <c r="AN1261" s="324"/>
      <c r="AO1261" s="324"/>
      <c r="AP1261" s="324"/>
      <c r="AQ1261" s="324"/>
      <c r="AR1261" s="324"/>
      <c r="AS1261" s="324"/>
      <c r="AT1261" s="324"/>
      <c r="AU1261" s="324"/>
      <c r="AV1261" s="324"/>
      <c r="AW1261" s="324"/>
      <c r="BE1261" s="325"/>
      <c r="BF1261" s="325"/>
      <c r="BG1261" s="325"/>
      <c r="BH1261" s="325"/>
      <c r="BI1261" s="325"/>
      <c r="BJ1261" s="325"/>
      <c r="BK1261" s="325"/>
      <c r="BL1261" s="325"/>
      <c r="BM1261" s="325"/>
      <c r="BN1261" s="325"/>
      <c r="BO1261" s="325"/>
      <c r="BP1261" s="325"/>
    </row>
    <row r="1262" spans="1:68" s="323" customFormat="1" x14ac:dyDescent="0.25">
      <c r="A1262" s="102"/>
      <c r="B1262" s="102"/>
      <c r="C1262" s="102"/>
      <c r="D1262" s="102"/>
      <c r="E1262" s="102"/>
      <c r="F1262" s="102"/>
      <c r="P1262" s="324"/>
      <c r="Q1262" s="324"/>
      <c r="X1262" s="324"/>
      <c r="Y1262" s="324"/>
      <c r="AL1262" s="324"/>
      <c r="AM1262" s="324"/>
      <c r="AN1262" s="324"/>
      <c r="AO1262" s="324"/>
      <c r="AP1262" s="324"/>
      <c r="AQ1262" s="324"/>
      <c r="AR1262" s="324"/>
      <c r="AS1262" s="324"/>
      <c r="AT1262" s="324"/>
      <c r="AU1262" s="324"/>
      <c r="AV1262" s="324"/>
      <c r="AW1262" s="324"/>
      <c r="BE1262" s="325"/>
      <c r="BF1262" s="325"/>
      <c r="BG1262" s="325"/>
      <c r="BH1262" s="325"/>
      <c r="BI1262" s="325"/>
      <c r="BJ1262" s="325"/>
      <c r="BK1262" s="325"/>
      <c r="BL1262" s="325"/>
      <c r="BM1262" s="325"/>
      <c r="BN1262" s="325"/>
      <c r="BO1262" s="325"/>
      <c r="BP1262" s="325"/>
    </row>
    <row r="1263" spans="1:68" s="323" customFormat="1" x14ac:dyDescent="0.25">
      <c r="A1263" s="102"/>
      <c r="B1263" s="102"/>
      <c r="C1263" s="102"/>
      <c r="D1263" s="102"/>
      <c r="E1263" s="102"/>
      <c r="F1263" s="102"/>
      <c r="P1263" s="324"/>
      <c r="Q1263" s="324"/>
      <c r="X1263" s="324"/>
      <c r="Y1263" s="324"/>
      <c r="AL1263" s="324"/>
      <c r="AM1263" s="324"/>
      <c r="AN1263" s="324"/>
      <c r="AO1263" s="324"/>
      <c r="AP1263" s="324"/>
      <c r="AQ1263" s="324"/>
      <c r="AR1263" s="324"/>
      <c r="AS1263" s="324"/>
      <c r="AT1263" s="324"/>
      <c r="AU1263" s="324"/>
      <c r="AV1263" s="324"/>
      <c r="AW1263" s="324"/>
      <c r="BE1263" s="325"/>
      <c r="BF1263" s="325"/>
      <c r="BG1263" s="325"/>
      <c r="BH1263" s="325"/>
      <c r="BI1263" s="325"/>
      <c r="BJ1263" s="325"/>
      <c r="BK1263" s="325"/>
      <c r="BL1263" s="325"/>
      <c r="BM1263" s="325"/>
      <c r="BN1263" s="325"/>
      <c r="BO1263" s="325"/>
      <c r="BP1263" s="325"/>
    </row>
    <row r="1264" spans="1:68" s="323" customFormat="1" x14ac:dyDescent="0.25">
      <c r="A1264" s="102"/>
      <c r="B1264" s="102"/>
      <c r="C1264" s="102"/>
      <c r="D1264" s="102"/>
      <c r="E1264" s="102"/>
      <c r="F1264" s="102"/>
      <c r="P1264" s="324"/>
      <c r="Q1264" s="324"/>
      <c r="X1264" s="324"/>
      <c r="Y1264" s="324"/>
      <c r="AL1264" s="324"/>
      <c r="AM1264" s="324"/>
      <c r="AN1264" s="324"/>
      <c r="AO1264" s="324"/>
      <c r="AP1264" s="324"/>
      <c r="AQ1264" s="324"/>
      <c r="AR1264" s="324"/>
      <c r="AS1264" s="324"/>
      <c r="AT1264" s="324"/>
      <c r="AU1264" s="324"/>
      <c r="AV1264" s="324"/>
      <c r="AW1264" s="324"/>
      <c r="BE1264" s="325"/>
      <c r="BF1264" s="325"/>
      <c r="BG1264" s="325"/>
      <c r="BH1264" s="325"/>
      <c r="BI1264" s="325"/>
      <c r="BJ1264" s="325"/>
      <c r="BK1264" s="325"/>
      <c r="BL1264" s="325"/>
      <c r="BM1264" s="325"/>
      <c r="BN1264" s="325"/>
      <c r="BO1264" s="325"/>
      <c r="BP1264" s="325"/>
    </row>
    <row r="1265" spans="1:68" s="323" customFormat="1" x14ac:dyDescent="0.25">
      <c r="A1265" s="102"/>
      <c r="B1265" s="102"/>
      <c r="C1265" s="102"/>
      <c r="D1265" s="102"/>
      <c r="E1265" s="102"/>
      <c r="F1265" s="102"/>
      <c r="P1265" s="324"/>
      <c r="Q1265" s="324"/>
      <c r="X1265" s="324"/>
      <c r="Y1265" s="324"/>
      <c r="AL1265" s="324"/>
      <c r="AM1265" s="324"/>
      <c r="AN1265" s="324"/>
      <c r="AO1265" s="324"/>
      <c r="AP1265" s="324"/>
      <c r="AQ1265" s="324"/>
      <c r="AR1265" s="324"/>
      <c r="AS1265" s="324"/>
      <c r="AT1265" s="324"/>
      <c r="AU1265" s="324"/>
      <c r="AV1265" s="324"/>
      <c r="AW1265" s="324"/>
      <c r="BE1265" s="325"/>
      <c r="BF1265" s="325"/>
      <c r="BG1265" s="325"/>
      <c r="BH1265" s="325"/>
      <c r="BI1265" s="325"/>
      <c r="BJ1265" s="325"/>
      <c r="BK1265" s="325"/>
      <c r="BL1265" s="325"/>
      <c r="BM1265" s="325"/>
      <c r="BN1265" s="325"/>
      <c r="BO1265" s="325"/>
      <c r="BP1265" s="325"/>
    </row>
    <row r="1266" spans="1:68" s="323" customFormat="1" x14ac:dyDescent="0.25">
      <c r="A1266" s="102"/>
      <c r="B1266" s="102"/>
      <c r="C1266" s="102"/>
      <c r="D1266" s="102"/>
      <c r="E1266" s="102"/>
      <c r="F1266" s="102"/>
      <c r="P1266" s="324"/>
      <c r="Q1266" s="324"/>
      <c r="X1266" s="324"/>
      <c r="Y1266" s="324"/>
      <c r="AL1266" s="324"/>
      <c r="AM1266" s="324"/>
      <c r="AN1266" s="324"/>
      <c r="AO1266" s="324"/>
      <c r="AP1266" s="324"/>
      <c r="AQ1266" s="324"/>
      <c r="AR1266" s="324"/>
      <c r="AS1266" s="324"/>
      <c r="AT1266" s="324"/>
      <c r="AU1266" s="324"/>
      <c r="AV1266" s="324"/>
      <c r="AW1266" s="324"/>
      <c r="BE1266" s="325"/>
      <c r="BF1266" s="325"/>
      <c r="BG1266" s="325"/>
      <c r="BH1266" s="325"/>
      <c r="BI1266" s="325"/>
      <c r="BJ1266" s="325"/>
      <c r="BK1266" s="325"/>
      <c r="BL1266" s="325"/>
      <c r="BM1266" s="325"/>
      <c r="BN1266" s="325"/>
      <c r="BO1266" s="325"/>
      <c r="BP1266" s="325"/>
    </row>
    <row r="1267" spans="1:68" s="323" customFormat="1" x14ac:dyDescent="0.25">
      <c r="A1267" s="102"/>
      <c r="B1267" s="102"/>
      <c r="C1267" s="102"/>
      <c r="D1267" s="102"/>
      <c r="E1267" s="102"/>
      <c r="F1267" s="102"/>
      <c r="P1267" s="324"/>
      <c r="Q1267" s="324"/>
      <c r="X1267" s="324"/>
      <c r="Y1267" s="324"/>
      <c r="AL1267" s="324"/>
      <c r="AM1267" s="324"/>
      <c r="AN1267" s="324"/>
      <c r="AO1267" s="324"/>
      <c r="AP1267" s="324"/>
      <c r="AQ1267" s="324"/>
      <c r="AR1267" s="324"/>
      <c r="AS1267" s="324"/>
      <c r="AT1267" s="324"/>
      <c r="AU1267" s="324"/>
      <c r="AV1267" s="324"/>
      <c r="AW1267" s="324"/>
      <c r="BE1267" s="325"/>
      <c r="BF1267" s="325"/>
      <c r="BG1267" s="325"/>
      <c r="BH1267" s="325"/>
      <c r="BI1267" s="325"/>
      <c r="BJ1267" s="325"/>
      <c r="BK1267" s="325"/>
      <c r="BL1267" s="325"/>
      <c r="BM1267" s="325"/>
      <c r="BN1267" s="325"/>
      <c r="BO1267" s="325"/>
      <c r="BP1267" s="325"/>
    </row>
    <row r="1268" spans="1:68" s="323" customFormat="1" x14ac:dyDescent="0.25">
      <c r="A1268" s="102"/>
      <c r="B1268" s="102"/>
      <c r="C1268" s="102"/>
      <c r="D1268" s="102"/>
      <c r="E1268" s="102"/>
      <c r="F1268" s="102"/>
      <c r="P1268" s="324"/>
      <c r="Q1268" s="324"/>
      <c r="X1268" s="324"/>
      <c r="Y1268" s="324"/>
      <c r="AL1268" s="324"/>
      <c r="AM1268" s="324"/>
      <c r="AN1268" s="324"/>
      <c r="AO1268" s="324"/>
      <c r="AP1268" s="324"/>
      <c r="AQ1268" s="324"/>
      <c r="AR1268" s="324"/>
      <c r="AS1268" s="324"/>
      <c r="AT1268" s="324"/>
      <c r="AU1268" s="324"/>
      <c r="AV1268" s="324"/>
      <c r="AW1268" s="324"/>
      <c r="BE1268" s="325"/>
      <c r="BF1268" s="325"/>
      <c r="BG1268" s="325"/>
      <c r="BH1268" s="325"/>
      <c r="BI1268" s="325"/>
      <c r="BJ1268" s="325"/>
      <c r="BK1268" s="325"/>
      <c r="BL1268" s="325"/>
      <c r="BM1268" s="325"/>
      <c r="BN1268" s="325"/>
      <c r="BO1268" s="325"/>
      <c r="BP1268" s="325"/>
    </row>
    <row r="1269" spans="1:68" s="323" customFormat="1" x14ac:dyDescent="0.25">
      <c r="A1269" s="102"/>
      <c r="B1269" s="102"/>
      <c r="C1269" s="102"/>
      <c r="D1269" s="102"/>
      <c r="E1269" s="102"/>
      <c r="F1269" s="102"/>
      <c r="P1269" s="324"/>
      <c r="Q1269" s="324"/>
      <c r="X1269" s="324"/>
      <c r="Y1269" s="324"/>
      <c r="AL1269" s="324"/>
      <c r="AM1269" s="324"/>
      <c r="AN1269" s="324"/>
      <c r="AO1269" s="324"/>
      <c r="AP1269" s="324"/>
      <c r="AQ1269" s="324"/>
      <c r="AR1269" s="324"/>
      <c r="AS1269" s="324"/>
      <c r="AT1269" s="324"/>
      <c r="AU1269" s="324"/>
      <c r="AV1269" s="324"/>
      <c r="AW1269" s="324"/>
      <c r="BE1269" s="325"/>
      <c r="BF1269" s="325"/>
      <c r="BG1269" s="325"/>
      <c r="BH1269" s="325"/>
      <c r="BI1269" s="325"/>
      <c r="BJ1269" s="325"/>
      <c r="BK1269" s="325"/>
      <c r="BL1269" s="325"/>
      <c r="BM1269" s="325"/>
      <c r="BN1269" s="325"/>
      <c r="BO1269" s="325"/>
      <c r="BP1269" s="325"/>
    </row>
    <row r="1270" spans="1:68" s="323" customFormat="1" x14ac:dyDescent="0.25">
      <c r="A1270" s="102"/>
      <c r="B1270" s="102"/>
      <c r="C1270" s="102"/>
      <c r="D1270" s="102"/>
      <c r="E1270" s="102"/>
      <c r="F1270" s="102"/>
      <c r="P1270" s="324"/>
      <c r="Q1270" s="324"/>
      <c r="X1270" s="324"/>
      <c r="Y1270" s="324"/>
      <c r="AL1270" s="324"/>
      <c r="AM1270" s="324"/>
      <c r="AN1270" s="324"/>
      <c r="AO1270" s="324"/>
      <c r="AP1270" s="324"/>
      <c r="AQ1270" s="324"/>
      <c r="AR1270" s="324"/>
      <c r="AS1270" s="324"/>
      <c r="AT1270" s="324"/>
      <c r="AU1270" s="324"/>
      <c r="AV1270" s="324"/>
      <c r="AW1270" s="324"/>
      <c r="BE1270" s="325"/>
      <c r="BF1270" s="325"/>
      <c r="BG1270" s="325"/>
      <c r="BH1270" s="325"/>
      <c r="BI1270" s="325"/>
      <c r="BJ1270" s="325"/>
      <c r="BK1270" s="325"/>
      <c r="BL1270" s="325"/>
      <c r="BM1270" s="325"/>
      <c r="BN1270" s="325"/>
      <c r="BO1270" s="325"/>
      <c r="BP1270" s="325"/>
    </row>
    <row r="1271" spans="1:68" s="323" customFormat="1" x14ac:dyDescent="0.25">
      <c r="A1271" s="102"/>
      <c r="B1271" s="102"/>
      <c r="C1271" s="102"/>
      <c r="D1271" s="102"/>
      <c r="E1271" s="102"/>
      <c r="F1271" s="102"/>
      <c r="P1271" s="324"/>
      <c r="Q1271" s="324"/>
      <c r="X1271" s="324"/>
      <c r="Y1271" s="324"/>
      <c r="AL1271" s="324"/>
      <c r="AM1271" s="324"/>
      <c r="AN1271" s="324"/>
      <c r="AO1271" s="324"/>
      <c r="AP1271" s="324"/>
      <c r="AQ1271" s="324"/>
      <c r="AR1271" s="324"/>
      <c r="AS1271" s="324"/>
      <c r="AT1271" s="324"/>
      <c r="AU1271" s="324"/>
      <c r="AV1271" s="324"/>
      <c r="AW1271" s="324"/>
      <c r="BE1271" s="325"/>
      <c r="BF1271" s="325"/>
      <c r="BG1271" s="325"/>
      <c r="BH1271" s="325"/>
      <c r="BI1271" s="325"/>
      <c r="BJ1271" s="325"/>
      <c r="BK1271" s="325"/>
      <c r="BL1271" s="325"/>
      <c r="BM1271" s="325"/>
      <c r="BN1271" s="325"/>
      <c r="BO1271" s="325"/>
      <c r="BP1271" s="325"/>
    </row>
    <row r="1272" spans="1:68" s="323" customFormat="1" x14ac:dyDescent="0.25">
      <c r="A1272" s="102"/>
      <c r="B1272" s="102"/>
      <c r="C1272" s="102"/>
      <c r="D1272" s="102"/>
      <c r="E1272" s="102"/>
      <c r="F1272" s="102"/>
      <c r="P1272" s="324"/>
      <c r="Q1272" s="324"/>
      <c r="X1272" s="324"/>
      <c r="Y1272" s="324"/>
      <c r="AL1272" s="324"/>
      <c r="AM1272" s="324"/>
      <c r="AN1272" s="324"/>
      <c r="AO1272" s="324"/>
      <c r="AP1272" s="324"/>
      <c r="AQ1272" s="324"/>
      <c r="AR1272" s="324"/>
      <c r="AS1272" s="324"/>
      <c r="AT1272" s="324"/>
      <c r="AU1272" s="324"/>
      <c r="AV1272" s="324"/>
      <c r="AW1272" s="324"/>
      <c r="BE1272" s="325"/>
      <c r="BF1272" s="325"/>
      <c r="BG1272" s="325"/>
      <c r="BH1272" s="325"/>
      <c r="BI1272" s="325"/>
      <c r="BJ1272" s="325"/>
      <c r="BK1272" s="325"/>
      <c r="BL1272" s="325"/>
      <c r="BM1272" s="325"/>
      <c r="BN1272" s="325"/>
      <c r="BO1272" s="325"/>
      <c r="BP1272" s="325"/>
    </row>
    <row r="1273" spans="1:68" s="323" customFormat="1" x14ac:dyDescent="0.25">
      <c r="A1273" s="102"/>
      <c r="B1273" s="102"/>
      <c r="C1273" s="102"/>
      <c r="D1273" s="102"/>
      <c r="E1273" s="102"/>
      <c r="F1273" s="102"/>
      <c r="P1273" s="324"/>
      <c r="Q1273" s="324"/>
      <c r="X1273" s="324"/>
      <c r="Y1273" s="324"/>
      <c r="AL1273" s="324"/>
      <c r="AM1273" s="324"/>
      <c r="AN1273" s="324"/>
      <c r="AO1273" s="324"/>
      <c r="AP1273" s="324"/>
      <c r="AQ1273" s="324"/>
      <c r="AR1273" s="324"/>
      <c r="AS1273" s="324"/>
      <c r="AT1273" s="324"/>
      <c r="AU1273" s="324"/>
      <c r="AV1273" s="324"/>
      <c r="AW1273" s="324"/>
      <c r="BE1273" s="325"/>
      <c r="BF1273" s="325"/>
      <c r="BG1273" s="325"/>
      <c r="BH1273" s="325"/>
      <c r="BI1273" s="325"/>
      <c r="BJ1273" s="325"/>
      <c r="BK1273" s="325"/>
      <c r="BL1273" s="325"/>
      <c r="BM1273" s="325"/>
      <c r="BN1273" s="325"/>
      <c r="BO1273" s="325"/>
      <c r="BP1273" s="325"/>
    </row>
    <row r="1274" spans="1:68" s="323" customFormat="1" x14ac:dyDescent="0.25">
      <c r="A1274" s="102"/>
      <c r="B1274" s="102"/>
      <c r="C1274" s="102"/>
      <c r="D1274" s="102"/>
      <c r="E1274" s="102"/>
      <c r="F1274" s="102"/>
      <c r="P1274" s="324"/>
      <c r="Q1274" s="324"/>
      <c r="X1274" s="324"/>
      <c r="Y1274" s="324"/>
      <c r="AL1274" s="324"/>
      <c r="AM1274" s="324"/>
      <c r="AN1274" s="324"/>
      <c r="AO1274" s="324"/>
      <c r="AP1274" s="324"/>
      <c r="AQ1274" s="324"/>
      <c r="AR1274" s="324"/>
      <c r="AS1274" s="324"/>
      <c r="AT1274" s="324"/>
      <c r="AU1274" s="324"/>
      <c r="AV1274" s="324"/>
      <c r="AW1274" s="324"/>
      <c r="BE1274" s="325"/>
      <c r="BF1274" s="325"/>
      <c r="BG1274" s="325"/>
      <c r="BH1274" s="325"/>
      <c r="BI1274" s="325"/>
      <c r="BJ1274" s="325"/>
      <c r="BK1274" s="325"/>
      <c r="BL1274" s="325"/>
      <c r="BM1274" s="325"/>
      <c r="BN1274" s="325"/>
      <c r="BO1274" s="325"/>
      <c r="BP1274" s="325"/>
    </row>
    <row r="1275" spans="1:68" s="323" customFormat="1" x14ac:dyDescent="0.25">
      <c r="A1275" s="102"/>
      <c r="B1275" s="102"/>
      <c r="C1275" s="102"/>
      <c r="D1275" s="102"/>
      <c r="E1275" s="102"/>
      <c r="F1275" s="102"/>
      <c r="P1275" s="324"/>
      <c r="Q1275" s="324"/>
      <c r="X1275" s="324"/>
      <c r="Y1275" s="324"/>
      <c r="AL1275" s="324"/>
      <c r="AM1275" s="324"/>
      <c r="AN1275" s="324"/>
      <c r="AO1275" s="324"/>
      <c r="AP1275" s="324"/>
      <c r="AQ1275" s="324"/>
      <c r="AR1275" s="324"/>
      <c r="AS1275" s="324"/>
      <c r="AT1275" s="324"/>
      <c r="AU1275" s="324"/>
      <c r="AV1275" s="324"/>
      <c r="AW1275" s="324"/>
      <c r="BE1275" s="325"/>
      <c r="BF1275" s="325"/>
      <c r="BG1275" s="325"/>
      <c r="BH1275" s="325"/>
      <c r="BI1275" s="325"/>
      <c r="BJ1275" s="325"/>
      <c r="BK1275" s="325"/>
      <c r="BL1275" s="325"/>
      <c r="BM1275" s="325"/>
      <c r="BN1275" s="325"/>
      <c r="BO1275" s="325"/>
      <c r="BP1275" s="325"/>
    </row>
    <row r="1276" spans="1:68" s="323" customFormat="1" x14ac:dyDescent="0.25">
      <c r="A1276" s="102"/>
      <c r="B1276" s="102"/>
      <c r="C1276" s="102"/>
      <c r="D1276" s="102"/>
      <c r="E1276" s="102"/>
      <c r="F1276" s="102"/>
      <c r="P1276" s="324"/>
      <c r="Q1276" s="324"/>
      <c r="X1276" s="324"/>
      <c r="Y1276" s="324"/>
      <c r="AL1276" s="324"/>
      <c r="AM1276" s="324"/>
      <c r="AN1276" s="324"/>
      <c r="AO1276" s="324"/>
      <c r="AP1276" s="324"/>
      <c r="AQ1276" s="324"/>
      <c r="AR1276" s="324"/>
      <c r="AS1276" s="324"/>
      <c r="AT1276" s="324"/>
      <c r="AU1276" s="324"/>
      <c r="AV1276" s="324"/>
      <c r="AW1276" s="324"/>
      <c r="BE1276" s="325"/>
      <c r="BF1276" s="325"/>
      <c r="BG1276" s="325"/>
      <c r="BH1276" s="325"/>
      <c r="BI1276" s="325"/>
      <c r="BJ1276" s="325"/>
      <c r="BK1276" s="325"/>
      <c r="BL1276" s="325"/>
      <c r="BM1276" s="325"/>
      <c r="BN1276" s="325"/>
      <c r="BO1276" s="325"/>
      <c r="BP1276" s="325"/>
    </row>
    <row r="1277" spans="1:68" s="323" customFormat="1" x14ac:dyDescent="0.25">
      <c r="A1277" s="102"/>
      <c r="B1277" s="102"/>
      <c r="C1277" s="102"/>
      <c r="D1277" s="102"/>
      <c r="E1277" s="102"/>
      <c r="F1277" s="102"/>
      <c r="P1277" s="324"/>
      <c r="Q1277" s="324"/>
      <c r="X1277" s="324"/>
      <c r="Y1277" s="324"/>
      <c r="AL1277" s="324"/>
      <c r="AM1277" s="324"/>
      <c r="AN1277" s="324"/>
      <c r="AO1277" s="324"/>
      <c r="AP1277" s="324"/>
      <c r="AQ1277" s="324"/>
      <c r="AR1277" s="324"/>
      <c r="AS1277" s="324"/>
      <c r="AT1277" s="324"/>
      <c r="AU1277" s="324"/>
      <c r="AV1277" s="324"/>
      <c r="AW1277" s="324"/>
      <c r="BE1277" s="325"/>
      <c r="BF1277" s="325"/>
      <c r="BG1277" s="325"/>
      <c r="BH1277" s="325"/>
      <c r="BI1277" s="325"/>
      <c r="BJ1277" s="325"/>
      <c r="BK1277" s="325"/>
      <c r="BL1277" s="325"/>
      <c r="BM1277" s="325"/>
      <c r="BN1277" s="325"/>
      <c r="BO1277" s="325"/>
      <c r="BP1277" s="325"/>
    </row>
    <row r="1278" spans="1:68" s="323" customFormat="1" x14ac:dyDescent="0.25">
      <c r="A1278" s="102"/>
      <c r="B1278" s="102"/>
      <c r="C1278" s="102"/>
      <c r="D1278" s="102"/>
      <c r="E1278" s="102"/>
      <c r="F1278" s="102"/>
      <c r="P1278" s="324"/>
      <c r="Q1278" s="324"/>
      <c r="X1278" s="324"/>
      <c r="Y1278" s="324"/>
      <c r="AL1278" s="324"/>
      <c r="AM1278" s="324"/>
      <c r="AN1278" s="324"/>
      <c r="AO1278" s="324"/>
      <c r="AP1278" s="324"/>
      <c r="AQ1278" s="324"/>
      <c r="AR1278" s="324"/>
      <c r="AS1278" s="324"/>
      <c r="AT1278" s="324"/>
      <c r="AU1278" s="324"/>
      <c r="AV1278" s="324"/>
      <c r="AW1278" s="324"/>
      <c r="BE1278" s="325"/>
      <c r="BF1278" s="325"/>
      <c r="BG1278" s="325"/>
      <c r="BH1278" s="325"/>
      <c r="BI1278" s="325"/>
      <c r="BJ1278" s="325"/>
      <c r="BK1278" s="325"/>
      <c r="BL1278" s="325"/>
      <c r="BM1278" s="325"/>
      <c r="BN1278" s="325"/>
      <c r="BO1278" s="325"/>
      <c r="BP1278" s="325"/>
    </row>
    <row r="1279" spans="1:68" s="323" customFormat="1" x14ac:dyDescent="0.25">
      <c r="A1279" s="102"/>
      <c r="B1279" s="102"/>
      <c r="C1279" s="102"/>
      <c r="D1279" s="102"/>
      <c r="E1279" s="102"/>
      <c r="F1279" s="102"/>
      <c r="P1279" s="324"/>
      <c r="Q1279" s="324"/>
      <c r="X1279" s="324"/>
      <c r="Y1279" s="324"/>
      <c r="AL1279" s="324"/>
      <c r="AM1279" s="324"/>
      <c r="AN1279" s="324"/>
      <c r="AO1279" s="324"/>
      <c r="AP1279" s="324"/>
      <c r="AQ1279" s="324"/>
      <c r="AR1279" s="324"/>
      <c r="AS1279" s="324"/>
      <c r="AT1279" s="324"/>
      <c r="AU1279" s="324"/>
      <c r="AV1279" s="324"/>
      <c r="AW1279" s="324"/>
      <c r="BE1279" s="325"/>
      <c r="BF1279" s="325"/>
      <c r="BG1279" s="325"/>
      <c r="BH1279" s="325"/>
      <c r="BI1279" s="325"/>
      <c r="BJ1279" s="325"/>
      <c r="BK1279" s="325"/>
      <c r="BL1279" s="325"/>
      <c r="BM1279" s="325"/>
      <c r="BN1279" s="325"/>
      <c r="BO1279" s="325"/>
      <c r="BP1279" s="325"/>
    </row>
    <row r="1280" spans="1:68" s="323" customFormat="1" x14ac:dyDescent="0.25">
      <c r="A1280" s="102"/>
      <c r="B1280" s="102"/>
      <c r="C1280" s="102"/>
      <c r="D1280" s="102"/>
      <c r="E1280" s="102"/>
      <c r="F1280" s="102"/>
      <c r="P1280" s="324"/>
      <c r="Q1280" s="324"/>
      <c r="X1280" s="324"/>
      <c r="Y1280" s="324"/>
      <c r="AL1280" s="324"/>
      <c r="AM1280" s="324"/>
      <c r="AN1280" s="324"/>
      <c r="AO1280" s="324"/>
      <c r="AP1280" s="324"/>
      <c r="AQ1280" s="324"/>
      <c r="AR1280" s="324"/>
      <c r="AS1280" s="324"/>
      <c r="AT1280" s="324"/>
      <c r="AU1280" s="324"/>
      <c r="AV1280" s="324"/>
      <c r="AW1280" s="324"/>
      <c r="BE1280" s="325"/>
      <c r="BF1280" s="325"/>
      <c r="BG1280" s="325"/>
      <c r="BH1280" s="325"/>
      <c r="BI1280" s="325"/>
      <c r="BJ1280" s="325"/>
      <c r="BK1280" s="325"/>
      <c r="BL1280" s="325"/>
      <c r="BM1280" s="325"/>
      <c r="BN1280" s="325"/>
      <c r="BO1280" s="325"/>
      <c r="BP1280" s="325"/>
    </row>
    <row r="1281" spans="1:68" s="323" customFormat="1" x14ac:dyDescent="0.25">
      <c r="A1281" s="102"/>
      <c r="B1281" s="102"/>
      <c r="C1281" s="102"/>
      <c r="D1281" s="102"/>
      <c r="E1281" s="102"/>
      <c r="F1281" s="102"/>
      <c r="P1281" s="324"/>
      <c r="Q1281" s="324"/>
      <c r="X1281" s="324"/>
      <c r="Y1281" s="324"/>
      <c r="AL1281" s="324"/>
      <c r="AM1281" s="324"/>
      <c r="AN1281" s="324"/>
      <c r="AO1281" s="324"/>
      <c r="AP1281" s="324"/>
      <c r="AQ1281" s="324"/>
      <c r="AR1281" s="324"/>
      <c r="AS1281" s="324"/>
      <c r="AT1281" s="324"/>
      <c r="AU1281" s="324"/>
      <c r="AV1281" s="324"/>
      <c r="AW1281" s="324"/>
      <c r="BE1281" s="325"/>
      <c r="BF1281" s="325"/>
      <c r="BG1281" s="325"/>
      <c r="BH1281" s="325"/>
      <c r="BI1281" s="325"/>
      <c r="BJ1281" s="325"/>
      <c r="BK1281" s="325"/>
      <c r="BL1281" s="325"/>
      <c r="BM1281" s="325"/>
      <c r="BN1281" s="325"/>
      <c r="BO1281" s="325"/>
      <c r="BP1281" s="325"/>
    </row>
    <row r="1282" spans="1:68" s="323" customFormat="1" x14ac:dyDescent="0.25">
      <c r="A1282" s="102"/>
      <c r="B1282" s="102"/>
      <c r="C1282" s="102"/>
      <c r="D1282" s="102"/>
      <c r="E1282" s="102"/>
      <c r="F1282" s="102"/>
      <c r="P1282" s="324"/>
      <c r="Q1282" s="324"/>
      <c r="X1282" s="324"/>
      <c r="Y1282" s="324"/>
      <c r="AL1282" s="324"/>
      <c r="AM1282" s="324"/>
      <c r="AN1282" s="324"/>
      <c r="AO1282" s="324"/>
      <c r="AP1282" s="324"/>
      <c r="AQ1282" s="324"/>
      <c r="AR1282" s="324"/>
      <c r="AS1282" s="324"/>
      <c r="AT1282" s="324"/>
      <c r="AU1282" s="324"/>
      <c r="AV1282" s="324"/>
      <c r="AW1282" s="324"/>
      <c r="BE1282" s="325"/>
      <c r="BF1282" s="325"/>
      <c r="BG1282" s="325"/>
      <c r="BH1282" s="325"/>
      <c r="BI1282" s="325"/>
      <c r="BJ1282" s="325"/>
      <c r="BK1282" s="325"/>
      <c r="BL1282" s="325"/>
      <c r="BM1282" s="325"/>
      <c r="BN1282" s="325"/>
      <c r="BO1282" s="325"/>
      <c r="BP1282" s="325"/>
    </row>
    <row r="1283" spans="1:68" s="323" customFormat="1" x14ac:dyDescent="0.25">
      <c r="A1283" s="102"/>
      <c r="B1283" s="102"/>
      <c r="C1283" s="102"/>
      <c r="D1283" s="102"/>
      <c r="E1283" s="102"/>
      <c r="F1283" s="102"/>
      <c r="P1283" s="324"/>
      <c r="Q1283" s="324"/>
      <c r="X1283" s="324"/>
      <c r="Y1283" s="324"/>
      <c r="AL1283" s="324"/>
      <c r="AM1283" s="324"/>
      <c r="AN1283" s="324"/>
      <c r="AO1283" s="324"/>
      <c r="AP1283" s="324"/>
      <c r="AQ1283" s="324"/>
      <c r="AR1283" s="324"/>
      <c r="AS1283" s="324"/>
      <c r="AT1283" s="324"/>
      <c r="AU1283" s="324"/>
      <c r="AV1283" s="324"/>
      <c r="AW1283" s="324"/>
      <c r="BE1283" s="325"/>
      <c r="BF1283" s="325"/>
      <c r="BG1283" s="325"/>
      <c r="BH1283" s="325"/>
      <c r="BI1283" s="325"/>
      <c r="BJ1283" s="325"/>
      <c r="BK1283" s="325"/>
      <c r="BL1283" s="325"/>
      <c r="BM1283" s="325"/>
      <c r="BN1283" s="325"/>
      <c r="BO1283" s="325"/>
      <c r="BP1283" s="325"/>
    </row>
    <row r="1284" spans="1:68" s="323" customFormat="1" x14ac:dyDescent="0.25">
      <c r="A1284" s="102"/>
      <c r="B1284" s="102"/>
      <c r="C1284" s="102"/>
      <c r="D1284" s="102"/>
      <c r="E1284" s="102"/>
      <c r="F1284" s="102"/>
      <c r="P1284" s="324"/>
      <c r="Q1284" s="324"/>
      <c r="X1284" s="324"/>
      <c r="Y1284" s="324"/>
      <c r="AL1284" s="324"/>
      <c r="AM1284" s="324"/>
      <c r="AN1284" s="324"/>
      <c r="AO1284" s="324"/>
      <c r="AP1284" s="324"/>
      <c r="AQ1284" s="324"/>
      <c r="AR1284" s="324"/>
      <c r="AS1284" s="324"/>
      <c r="AT1284" s="324"/>
      <c r="AU1284" s="324"/>
      <c r="AV1284" s="324"/>
      <c r="AW1284" s="324"/>
      <c r="BE1284" s="325"/>
      <c r="BF1284" s="325"/>
      <c r="BG1284" s="325"/>
      <c r="BH1284" s="325"/>
      <c r="BI1284" s="325"/>
      <c r="BJ1284" s="325"/>
      <c r="BK1284" s="325"/>
      <c r="BL1284" s="325"/>
      <c r="BM1284" s="325"/>
      <c r="BN1284" s="325"/>
      <c r="BO1284" s="325"/>
      <c r="BP1284" s="325"/>
    </row>
    <row r="1285" spans="1:68" s="323" customFormat="1" x14ac:dyDescent="0.25">
      <c r="A1285" s="102"/>
      <c r="B1285" s="102"/>
      <c r="C1285" s="102"/>
      <c r="D1285" s="102"/>
      <c r="E1285" s="102"/>
      <c r="F1285" s="102"/>
      <c r="P1285" s="324"/>
      <c r="Q1285" s="324"/>
      <c r="X1285" s="324"/>
      <c r="Y1285" s="324"/>
      <c r="AL1285" s="324"/>
      <c r="AM1285" s="324"/>
      <c r="AN1285" s="324"/>
      <c r="AO1285" s="324"/>
      <c r="AP1285" s="324"/>
      <c r="AQ1285" s="324"/>
      <c r="AR1285" s="324"/>
      <c r="AS1285" s="324"/>
      <c r="AT1285" s="324"/>
      <c r="AU1285" s="324"/>
      <c r="AV1285" s="324"/>
      <c r="AW1285" s="324"/>
      <c r="BE1285" s="325"/>
      <c r="BF1285" s="325"/>
      <c r="BG1285" s="325"/>
      <c r="BH1285" s="325"/>
      <c r="BI1285" s="325"/>
      <c r="BJ1285" s="325"/>
      <c r="BK1285" s="325"/>
      <c r="BL1285" s="325"/>
      <c r="BM1285" s="325"/>
      <c r="BN1285" s="325"/>
      <c r="BO1285" s="325"/>
      <c r="BP1285" s="325"/>
    </row>
    <row r="1286" spans="1:68" s="323" customFormat="1" x14ac:dyDescent="0.25">
      <c r="A1286" s="102"/>
      <c r="B1286" s="102"/>
      <c r="C1286" s="102"/>
      <c r="D1286" s="102"/>
      <c r="E1286" s="102"/>
      <c r="F1286" s="102"/>
      <c r="P1286" s="324"/>
      <c r="Q1286" s="324"/>
      <c r="X1286" s="324"/>
      <c r="Y1286" s="324"/>
      <c r="AL1286" s="324"/>
      <c r="AM1286" s="324"/>
      <c r="AN1286" s="324"/>
      <c r="AO1286" s="324"/>
      <c r="AP1286" s="324"/>
      <c r="AQ1286" s="324"/>
      <c r="AR1286" s="324"/>
      <c r="AS1286" s="324"/>
      <c r="AT1286" s="324"/>
      <c r="AU1286" s="324"/>
      <c r="AV1286" s="324"/>
      <c r="AW1286" s="324"/>
      <c r="BE1286" s="325"/>
      <c r="BF1286" s="325"/>
      <c r="BG1286" s="325"/>
      <c r="BH1286" s="325"/>
      <c r="BI1286" s="325"/>
      <c r="BJ1286" s="325"/>
      <c r="BK1286" s="325"/>
      <c r="BL1286" s="325"/>
      <c r="BM1286" s="325"/>
      <c r="BN1286" s="325"/>
      <c r="BO1286" s="325"/>
      <c r="BP1286" s="325"/>
    </row>
    <row r="1287" spans="1:68" s="323" customFormat="1" x14ac:dyDescent="0.25">
      <c r="A1287" s="102"/>
      <c r="B1287" s="102"/>
      <c r="C1287" s="102"/>
      <c r="D1287" s="102"/>
      <c r="E1287" s="102"/>
      <c r="F1287" s="102"/>
      <c r="P1287" s="324"/>
      <c r="Q1287" s="324"/>
      <c r="X1287" s="324"/>
      <c r="Y1287" s="324"/>
      <c r="AL1287" s="324"/>
      <c r="AM1287" s="324"/>
      <c r="AN1287" s="324"/>
      <c r="AO1287" s="324"/>
      <c r="AP1287" s="324"/>
      <c r="AQ1287" s="324"/>
      <c r="AR1287" s="324"/>
      <c r="AS1287" s="324"/>
      <c r="AT1287" s="324"/>
      <c r="AU1287" s="324"/>
      <c r="AV1287" s="324"/>
      <c r="AW1287" s="324"/>
      <c r="BE1287" s="325"/>
      <c r="BF1287" s="325"/>
      <c r="BG1287" s="325"/>
      <c r="BH1287" s="325"/>
      <c r="BI1287" s="325"/>
      <c r="BJ1287" s="325"/>
      <c r="BK1287" s="325"/>
      <c r="BL1287" s="325"/>
      <c r="BM1287" s="325"/>
      <c r="BN1287" s="325"/>
      <c r="BO1287" s="325"/>
      <c r="BP1287" s="325"/>
    </row>
    <row r="1288" spans="1:68" s="323" customFormat="1" x14ac:dyDescent="0.25">
      <c r="A1288" s="102"/>
      <c r="B1288" s="102"/>
      <c r="C1288" s="102"/>
      <c r="D1288" s="102"/>
      <c r="E1288" s="102"/>
      <c r="F1288" s="102"/>
      <c r="P1288" s="324"/>
      <c r="Q1288" s="324"/>
      <c r="X1288" s="324"/>
      <c r="Y1288" s="324"/>
      <c r="AL1288" s="324"/>
      <c r="AM1288" s="324"/>
      <c r="AN1288" s="324"/>
      <c r="AO1288" s="324"/>
      <c r="AP1288" s="324"/>
      <c r="AQ1288" s="324"/>
      <c r="AR1288" s="324"/>
      <c r="AS1288" s="324"/>
      <c r="AT1288" s="324"/>
      <c r="AU1288" s="324"/>
      <c r="AV1288" s="324"/>
      <c r="AW1288" s="324"/>
      <c r="BE1288" s="325"/>
      <c r="BF1288" s="325"/>
      <c r="BG1288" s="325"/>
      <c r="BH1288" s="325"/>
      <c r="BI1288" s="325"/>
      <c r="BJ1288" s="325"/>
      <c r="BK1288" s="325"/>
      <c r="BL1288" s="325"/>
      <c r="BM1288" s="325"/>
      <c r="BN1288" s="325"/>
      <c r="BO1288" s="325"/>
      <c r="BP1288" s="325"/>
    </row>
    <row r="1289" spans="1:68" s="323" customFormat="1" x14ac:dyDescent="0.25">
      <c r="A1289" s="102"/>
      <c r="B1289" s="102"/>
      <c r="C1289" s="102"/>
      <c r="D1289" s="102"/>
      <c r="E1289" s="102"/>
      <c r="F1289" s="102"/>
      <c r="P1289" s="324"/>
      <c r="Q1289" s="324"/>
      <c r="X1289" s="324"/>
      <c r="Y1289" s="324"/>
      <c r="AL1289" s="324"/>
      <c r="AM1289" s="324"/>
      <c r="AN1289" s="324"/>
      <c r="AO1289" s="324"/>
      <c r="AP1289" s="324"/>
      <c r="AQ1289" s="324"/>
      <c r="AR1289" s="324"/>
      <c r="AS1289" s="324"/>
      <c r="AT1289" s="324"/>
      <c r="AU1289" s="324"/>
      <c r="AV1289" s="324"/>
      <c r="AW1289" s="324"/>
      <c r="BE1289" s="325"/>
      <c r="BF1289" s="325"/>
      <c r="BG1289" s="325"/>
      <c r="BH1289" s="325"/>
      <c r="BI1289" s="325"/>
      <c r="BJ1289" s="325"/>
      <c r="BK1289" s="325"/>
      <c r="BL1289" s="325"/>
      <c r="BM1289" s="325"/>
      <c r="BN1289" s="325"/>
      <c r="BO1289" s="325"/>
      <c r="BP1289" s="325"/>
    </row>
    <row r="1290" spans="1:68" s="323" customFormat="1" x14ac:dyDescent="0.25">
      <c r="A1290" s="102"/>
      <c r="B1290" s="102"/>
      <c r="C1290" s="102"/>
      <c r="D1290" s="102"/>
      <c r="E1290" s="102"/>
      <c r="F1290" s="102"/>
      <c r="P1290" s="324"/>
      <c r="Q1290" s="324"/>
      <c r="X1290" s="324"/>
      <c r="Y1290" s="324"/>
      <c r="AL1290" s="324"/>
      <c r="AM1290" s="324"/>
      <c r="AN1290" s="324"/>
      <c r="AO1290" s="324"/>
      <c r="AP1290" s="324"/>
      <c r="AQ1290" s="324"/>
      <c r="AR1290" s="324"/>
      <c r="AS1290" s="324"/>
      <c r="AT1290" s="324"/>
      <c r="AU1290" s="324"/>
      <c r="AV1290" s="324"/>
      <c r="AW1290" s="324"/>
      <c r="BE1290" s="325"/>
      <c r="BF1290" s="325"/>
      <c r="BG1290" s="325"/>
      <c r="BH1290" s="325"/>
      <c r="BI1290" s="325"/>
      <c r="BJ1290" s="325"/>
      <c r="BK1290" s="325"/>
      <c r="BL1290" s="325"/>
      <c r="BM1290" s="325"/>
      <c r="BN1290" s="325"/>
      <c r="BO1290" s="325"/>
      <c r="BP1290" s="325"/>
    </row>
    <row r="1291" spans="1:68" s="323" customFormat="1" x14ac:dyDescent="0.25">
      <c r="A1291" s="102"/>
      <c r="B1291" s="102"/>
      <c r="C1291" s="102"/>
      <c r="D1291" s="102"/>
      <c r="E1291" s="102"/>
      <c r="F1291" s="102"/>
      <c r="P1291" s="324"/>
      <c r="Q1291" s="324"/>
      <c r="X1291" s="324"/>
      <c r="Y1291" s="324"/>
      <c r="AL1291" s="324"/>
      <c r="AM1291" s="324"/>
      <c r="AN1291" s="324"/>
      <c r="AO1291" s="324"/>
      <c r="AP1291" s="324"/>
      <c r="AQ1291" s="324"/>
      <c r="AR1291" s="324"/>
      <c r="AS1291" s="324"/>
      <c r="AT1291" s="324"/>
      <c r="AU1291" s="324"/>
      <c r="AV1291" s="324"/>
      <c r="AW1291" s="324"/>
      <c r="BE1291" s="325"/>
      <c r="BF1291" s="325"/>
      <c r="BG1291" s="325"/>
      <c r="BH1291" s="325"/>
      <c r="BI1291" s="325"/>
      <c r="BJ1291" s="325"/>
      <c r="BK1291" s="325"/>
      <c r="BL1291" s="325"/>
      <c r="BM1291" s="325"/>
      <c r="BN1291" s="325"/>
      <c r="BO1291" s="325"/>
      <c r="BP1291" s="325"/>
    </row>
    <row r="1292" spans="1:68" s="323" customFormat="1" x14ac:dyDescent="0.25">
      <c r="A1292" s="102"/>
      <c r="B1292" s="102"/>
      <c r="C1292" s="102"/>
      <c r="D1292" s="102"/>
      <c r="E1292" s="102"/>
      <c r="F1292" s="102"/>
      <c r="P1292" s="324"/>
      <c r="Q1292" s="324"/>
      <c r="X1292" s="324"/>
      <c r="Y1292" s="324"/>
      <c r="AL1292" s="324"/>
      <c r="AM1292" s="324"/>
      <c r="AN1292" s="324"/>
      <c r="AO1292" s="324"/>
      <c r="AP1292" s="324"/>
      <c r="AQ1292" s="324"/>
      <c r="AR1292" s="324"/>
      <c r="AS1292" s="324"/>
      <c r="AT1292" s="324"/>
      <c r="AU1292" s="324"/>
      <c r="AV1292" s="324"/>
      <c r="AW1292" s="324"/>
      <c r="BE1292" s="325"/>
      <c r="BF1292" s="325"/>
      <c r="BG1292" s="325"/>
      <c r="BH1292" s="325"/>
      <c r="BI1292" s="325"/>
      <c r="BJ1292" s="325"/>
      <c r="BK1292" s="325"/>
      <c r="BL1292" s="325"/>
      <c r="BM1292" s="325"/>
      <c r="BN1292" s="325"/>
      <c r="BO1292" s="325"/>
      <c r="BP1292" s="325"/>
    </row>
    <row r="1293" spans="1:68" s="323" customFormat="1" x14ac:dyDescent="0.25">
      <c r="A1293" s="102"/>
      <c r="B1293" s="102"/>
      <c r="C1293" s="102"/>
      <c r="D1293" s="102"/>
      <c r="E1293" s="102"/>
      <c r="F1293" s="102"/>
      <c r="P1293" s="324"/>
      <c r="Q1293" s="324"/>
      <c r="X1293" s="324"/>
      <c r="Y1293" s="324"/>
      <c r="AL1293" s="324"/>
      <c r="AM1293" s="324"/>
      <c r="AN1293" s="324"/>
      <c r="AO1293" s="324"/>
      <c r="AP1293" s="324"/>
      <c r="AQ1293" s="324"/>
      <c r="AR1293" s="324"/>
      <c r="AS1293" s="324"/>
      <c r="AT1293" s="324"/>
      <c r="AU1293" s="324"/>
      <c r="AV1293" s="324"/>
      <c r="AW1293" s="324"/>
      <c r="BE1293" s="325"/>
      <c r="BF1293" s="325"/>
      <c r="BG1293" s="325"/>
      <c r="BH1293" s="325"/>
      <c r="BI1293" s="325"/>
      <c r="BJ1293" s="325"/>
      <c r="BK1293" s="325"/>
      <c r="BL1293" s="325"/>
      <c r="BM1293" s="325"/>
      <c r="BN1293" s="325"/>
      <c r="BO1293" s="325"/>
      <c r="BP1293" s="325"/>
    </row>
    <row r="1294" spans="1:68" s="323" customFormat="1" x14ac:dyDescent="0.25">
      <c r="A1294" s="102"/>
      <c r="B1294" s="102"/>
      <c r="C1294" s="102"/>
      <c r="D1294" s="102"/>
      <c r="E1294" s="102"/>
      <c r="F1294" s="102"/>
      <c r="P1294" s="324"/>
      <c r="Q1294" s="324"/>
      <c r="X1294" s="324"/>
      <c r="Y1294" s="324"/>
      <c r="AL1294" s="324"/>
      <c r="AM1294" s="324"/>
      <c r="AN1294" s="324"/>
      <c r="AO1294" s="324"/>
      <c r="AP1294" s="324"/>
      <c r="AQ1294" s="324"/>
      <c r="AR1294" s="324"/>
      <c r="AS1294" s="324"/>
      <c r="AT1294" s="324"/>
      <c r="AU1294" s="324"/>
      <c r="AV1294" s="324"/>
      <c r="AW1294" s="324"/>
      <c r="BE1294" s="325"/>
      <c r="BF1294" s="325"/>
      <c r="BG1294" s="325"/>
      <c r="BH1294" s="325"/>
      <c r="BI1294" s="325"/>
      <c r="BJ1294" s="325"/>
      <c r="BK1294" s="325"/>
      <c r="BL1294" s="325"/>
      <c r="BM1294" s="325"/>
      <c r="BN1294" s="325"/>
      <c r="BO1294" s="325"/>
      <c r="BP1294" s="325"/>
    </row>
    <row r="1295" spans="1:68" s="323" customFormat="1" x14ac:dyDescent="0.25">
      <c r="A1295" s="102"/>
      <c r="B1295" s="102"/>
      <c r="C1295" s="102"/>
      <c r="D1295" s="102"/>
      <c r="E1295" s="102"/>
      <c r="F1295" s="102"/>
      <c r="P1295" s="324"/>
      <c r="Q1295" s="324"/>
      <c r="X1295" s="324"/>
      <c r="Y1295" s="324"/>
      <c r="AL1295" s="324"/>
      <c r="AM1295" s="324"/>
      <c r="AN1295" s="324"/>
      <c r="AO1295" s="324"/>
      <c r="AP1295" s="324"/>
      <c r="AQ1295" s="324"/>
      <c r="AR1295" s="324"/>
      <c r="AS1295" s="324"/>
      <c r="AT1295" s="324"/>
      <c r="AU1295" s="324"/>
      <c r="AV1295" s="324"/>
      <c r="AW1295" s="324"/>
      <c r="BE1295" s="325"/>
      <c r="BF1295" s="325"/>
      <c r="BG1295" s="325"/>
      <c r="BH1295" s="325"/>
      <c r="BI1295" s="325"/>
      <c r="BJ1295" s="325"/>
      <c r="BK1295" s="325"/>
      <c r="BL1295" s="325"/>
      <c r="BM1295" s="325"/>
      <c r="BN1295" s="325"/>
      <c r="BO1295" s="325"/>
      <c r="BP1295" s="325"/>
    </row>
    <row r="1296" spans="1:68" s="323" customFormat="1" x14ac:dyDescent="0.25">
      <c r="A1296" s="102"/>
      <c r="B1296" s="102"/>
      <c r="C1296" s="102"/>
      <c r="D1296" s="102"/>
      <c r="E1296" s="102"/>
      <c r="F1296" s="102"/>
      <c r="P1296" s="324"/>
      <c r="Q1296" s="324"/>
      <c r="X1296" s="324"/>
      <c r="Y1296" s="324"/>
      <c r="AL1296" s="324"/>
      <c r="AM1296" s="324"/>
      <c r="AN1296" s="324"/>
      <c r="AO1296" s="324"/>
      <c r="AP1296" s="324"/>
      <c r="AQ1296" s="324"/>
      <c r="AR1296" s="324"/>
      <c r="AS1296" s="324"/>
      <c r="AT1296" s="324"/>
      <c r="AU1296" s="324"/>
      <c r="AV1296" s="324"/>
      <c r="AW1296" s="324"/>
      <c r="BE1296" s="325"/>
      <c r="BF1296" s="325"/>
      <c r="BG1296" s="325"/>
      <c r="BH1296" s="325"/>
      <c r="BI1296" s="325"/>
      <c r="BJ1296" s="325"/>
      <c r="BK1296" s="325"/>
      <c r="BL1296" s="325"/>
      <c r="BM1296" s="325"/>
      <c r="BN1296" s="325"/>
      <c r="BO1296" s="325"/>
      <c r="BP1296" s="325"/>
    </row>
    <row r="1297" spans="1:68" s="323" customFormat="1" x14ac:dyDescent="0.25">
      <c r="A1297" s="102"/>
      <c r="B1297" s="102"/>
      <c r="C1297" s="102"/>
      <c r="D1297" s="102"/>
      <c r="E1297" s="102"/>
      <c r="F1297" s="102"/>
      <c r="P1297" s="324"/>
      <c r="Q1297" s="324"/>
      <c r="X1297" s="324"/>
      <c r="Y1297" s="324"/>
      <c r="AL1297" s="324"/>
      <c r="AM1297" s="324"/>
      <c r="AN1297" s="324"/>
      <c r="AO1297" s="324"/>
      <c r="AP1297" s="324"/>
      <c r="AQ1297" s="324"/>
      <c r="AR1297" s="324"/>
      <c r="AS1297" s="324"/>
      <c r="AT1297" s="324"/>
      <c r="AU1297" s="324"/>
      <c r="AV1297" s="324"/>
      <c r="AW1297" s="324"/>
      <c r="BE1297" s="325"/>
      <c r="BF1297" s="325"/>
      <c r="BG1297" s="325"/>
      <c r="BH1297" s="325"/>
      <c r="BI1297" s="325"/>
      <c r="BJ1297" s="325"/>
      <c r="BK1297" s="325"/>
      <c r="BL1297" s="325"/>
      <c r="BM1297" s="325"/>
      <c r="BN1297" s="325"/>
      <c r="BO1297" s="325"/>
      <c r="BP1297" s="325"/>
    </row>
    <row r="1298" spans="1:68" s="323" customFormat="1" x14ac:dyDescent="0.25">
      <c r="A1298" s="102"/>
      <c r="B1298" s="102"/>
      <c r="C1298" s="102"/>
      <c r="D1298" s="102"/>
      <c r="E1298" s="102"/>
      <c r="F1298" s="102"/>
      <c r="P1298" s="324"/>
      <c r="Q1298" s="324"/>
      <c r="X1298" s="324"/>
      <c r="Y1298" s="324"/>
      <c r="AL1298" s="324"/>
      <c r="AM1298" s="324"/>
      <c r="AN1298" s="324"/>
      <c r="AO1298" s="324"/>
      <c r="AP1298" s="324"/>
      <c r="AQ1298" s="324"/>
      <c r="AR1298" s="324"/>
      <c r="AS1298" s="324"/>
      <c r="AT1298" s="324"/>
      <c r="AU1298" s="324"/>
      <c r="AV1298" s="324"/>
      <c r="AW1298" s="324"/>
      <c r="BE1298" s="325"/>
      <c r="BF1298" s="325"/>
      <c r="BG1298" s="325"/>
      <c r="BH1298" s="325"/>
      <c r="BI1298" s="325"/>
      <c r="BJ1298" s="325"/>
      <c r="BK1298" s="325"/>
      <c r="BL1298" s="325"/>
      <c r="BM1298" s="325"/>
      <c r="BN1298" s="325"/>
      <c r="BO1298" s="325"/>
      <c r="BP1298" s="325"/>
    </row>
    <row r="1299" spans="1:68" s="323" customFormat="1" x14ac:dyDescent="0.25">
      <c r="A1299" s="102"/>
      <c r="B1299" s="102"/>
      <c r="C1299" s="102"/>
      <c r="D1299" s="102"/>
      <c r="E1299" s="102"/>
      <c r="F1299" s="102"/>
      <c r="P1299" s="324"/>
      <c r="Q1299" s="324"/>
      <c r="X1299" s="324"/>
      <c r="Y1299" s="324"/>
      <c r="AL1299" s="324"/>
      <c r="AM1299" s="324"/>
      <c r="AN1299" s="324"/>
      <c r="AO1299" s="324"/>
      <c r="AP1299" s="324"/>
      <c r="AQ1299" s="324"/>
      <c r="AR1299" s="324"/>
      <c r="AS1299" s="324"/>
      <c r="AT1299" s="324"/>
      <c r="AU1299" s="324"/>
      <c r="AV1299" s="324"/>
      <c r="AW1299" s="324"/>
      <c r="BE1299" s="325"/>
      <c r="BF1299" s="325"/>
      <c r="BG1299" s="325"/>
      <c r="BH1299" s="325"/>
      <c r="BI1299" s="325"/>
      <c r="BJ1299" s="325"/>
      <c r="BK1299" s="325"/>
      <c r="BL1299" s="325"/>
      <c r="BM1299" s="325"/>
      <c r="BN1299" s="325"/>
      <c r="BO1299" s="325"/>
      <c r="BP1299" s="325"/>
    </row>
    <row r="1300" spans="1:68" s="323" customFormat="1" x14ac:dyDescent="0.25">
      <c r="A1300" s="102"/>
      <c r="B1300" s="102"/>
      <c r="C1300" s="102"/>
      <c r="D1300" s="102"/>
      <c r="E1300" s="102"/>
      <c r="F1300" s="102"/>
      <c r="P1300" s="324"/>
      <c r="Q1300" s="324"/>
      <c r="X1300" s="324"/>
      <c r="Y1300" s="324"/>
      <c r="AL1300" s="324"/>
      <c r="AM1300" s="324"/>
      <c r="AN1300" s="324"/>
      <c r="AO1300" s="324"/>
      <c r="AP1300" s="324"/>
      <c r="AQ1300" s="324"/>
      <c r="AR1300" s="324"/>
      <c r="AS1300" s="324"/>
      <c r="AT1300" s="324"/>
      <c r="AU1300" s="324"/>
      <c r="AV1300" s="324"/>
      <c r="AW1300" s="324"/>
      <c r="BE1300" s="325"/>
      <c r="BF1300" s="325"/>
      <c r="BG1300" s="325"/>
      <c r="BH1300" s="325"/>
      <c r="BI1300" s="325"/>
      <c r="BJ1300" s="325"/>
      <c r="BK1300" s="325"/>
      <c r="BL1300" s="325"/>
      <c r="BM1300" s="325"/>
      <c r="BN1300" s="325"/>
      <c r="BO1300" s="325"/>
      <c r="BP1300" s="325"/>
    </row>
    <row r="1301" spans="1:68" s="323" customFormat="1" x14ac:dyDescent="0.25">
      <c r="A1301" s="102"/>
      <c r="B1301" s="102"/>
      <c r="C1301" s="102"/>
      <c r="D1301" s="102"/>
      <c r="E1301" s="102"/>
      <c r="F1301" s="102"/>
      <c r="P1301" s="324"/>
      <c r="Q1301" s="324"/>
      <c r="X1301" s="324"/>
      <c r="Y1301" s="324"/>
      <c r="AL1301" s="324"/>
      <c r="AM1301" s="324"/>
      <c r="AN1301" s="324"/>
      <c r="AO1301" s="324"/>
      <c r="AP1301" s="324"/>
      <c r="AQ1301" s="324"/>
      <c r="AR1301" s="324"/>
      <c r="AS1301" s="324"/>
      <c r="AT1301" s="324"/>
      <c r="AU1301" s="324"/>
      <c r="AV1301" s="324"/>
      <c r="AW1301" s="324"/>
      <c r="BE1301" s="325"/>
      <c r="BF1301" s="325"/>
      <c r="BG1301" s="325"/>
      <c r="BH1301" s="325"/>
      <c r="BI1301" s="325"/>
      <c r="BJ1301" s="325"/>
      <c r="BK1301" s="325"/>
      <c r="BL1301" s="325"/>
      <c r="BM1301" s="325"/>
      <c r="BN1301" s="325"/>
      <c r="BO1301" s="325"/>
      <c r="BP1301" s="325"/>
    </row>
    <row r="1302" spans="1:68" s="323" customFormat="1" x14ac:dyDescent="0.25">
      <c r="A1302" s="102"/>
      <c r="B1302" s="102"/>
      <c r="C1302" s="102"/>
      <c r="D1302" s="102"/>
      <c r="E1302" s="102"/>
      <c r="F1302" s="102"/>
      <c r="P1302" s="324"/>
      <c r="Q1302" s="324"/>
      <c r="X1302" s="324"/>
      <c r="Y1302" s="324"/>
      <c r="AL1302" s="324"/>
      <c r="AM1302" s="324"/>
      <c r="AN1302" s="324"/>
      <c r="AO1302" s="324"/>
      <c r="AP1302" s="324"/>
      <c r="AQ1302" s="324"/>
      <c r="AR1302" s="324"/>
      <c r="AS1302" s="324"/>
      <c r="AT1302" s="324"/>
      <c r="AU1302" s="324"/>
      <c r="AV1302" s="324"/>
      <c r="AW1302" s="324"/>
      <c r="BE1302" s="325"/>
      <c r="BF1302" s="325"/>
      <c r="BG1302" s="325"/>
      <c r="BH1302" s="325"/>
      <c r="BI1302" s="325"/>
      <c r="BJ1302" s="325"/>
      <c r="BK1302" s="325"/>
      <c r="BL1302" s="325"/>
      <c r="BM1302" s="325"/>
      <c r="BN1302" s="325"/>
      <c r="BO1302" s="325"/>
      <c r="BP1302" s="325"/>
    </row>
    <row r="1303" spans="1:68" s="323" customFormat="1" x14ac:dyDescent="0.25">
      <c r="A1303" s="102"/>
      <c r="B1303" s="102"/>
      <c r="C1303" s="102"/>
      <c r="D1303" s="102"/>
      <c r="E1303" s="102"/>
      <c r="F1303" s="102"/>
      <c r="P1303" s="324"/>
      <c r="Q1303" s="324"/>
      <c r="X1303" s="324"/>
      <c r="Y1303" s="324"/>
      <c r="AL1303" s="324"/>
      <c r="AM1303" s="324"/>
      <c r="AN1303" s="324"/>
      <c r="AO1303" s="324"/>
      <c r="AP1303" s="324"/>
      <c r="AQ1303" s="324"/>
      <c r="AR1303" s="324"/>
      <c r="AS1303" s="324"/>
      <c r="AT1303" s="324"/>
      <c r="AU1303" s="324"/>
      <c r="AV1303" s="324"/>
      <c r="AW1303" s="324"/>
      <c r="BE1303" s="325"/>
      <c r="BF1303" s="325"/>
      <c r="BG1303" s="325"/>
      <c r="BH1303" s="325"/>
      <c r="BI1303" s="325"/>
      <c r="BJ1303" s="325"/>
      <c r="BK1303" s="325"/>
      <c r="BL1303" s="325"/>
      <c r="BM1303" s="325"/>
      <c r="BN1303" s="325"/>
      <c r="BO1303" s="325"/>
      <c r="BP1303" s="325"/>
    </row>
    <row r="1304" spans="1:68" s="323" customFormat="1" x14ac:dyDescent="0.25">
      <c r="A1304" s="102"/>
      <c r="B1304" s="102"/>
      <c r="C1304" s="102"/>
      <c r="D1304" s="102"/>
      <c r="E1304" s="102"/>
      <c r="F1304" s="102"/>
      <c r="P1304" s="324"/>
      <c r="Q1304" s="324"/>
      <c r="X1304" s="324"/>
      <c r="Y1304" s="324"/>
      <c r="AL1304" s="324"/>
      <c r="AM1304" s="324"/>
      <c r="AN1304" s="324"/>
      <c r="AO1304" s="324"/>
      <c r="AP1304" s="324"/>
      <c r="AQ1304" s="324"/>
      <c r="AR1304" s="324"/>
      <c r="AS1304" s="324"/>
      <c r="AT1304" s="324"/>
      <c r="AU1304" s="324"/>
      <c r="AV1304" s="324"/>
      <c r="AW1304" s="324"/>
      <c r="BE1304" s="325"/>
      <c r="BF1304" s="325"/>
      <c r="BG1304" s="325"/>
      <c r="BH1304" s="325"/>
      <c r="BI1304" s="325"/>
      <c r="BJ1304" s="325"/>
      <c r="BK1304" s="325"/>
      <c r="BL1304" s="325"/>
      <c r="BM1304" s="325"/>
      <c r="BN1304" s="325"/>
      <c r="BO1304" s="325"/>
      <c r="BP1304" s="325"/>
    </row>
    <row r="1305" spans="1:68" s="323" customFormat="1" x14ac:dyDescent="0.25">
      <c r="A1305" s="102"/>
      <c r="B1305" s="102"/>
      <c r="C1305" s="102"/>
      <c r="D1305" s="102"/>
      <c r="E1305" s="102"/>
      <c r="F1305" s="102"/>
      <c r="P1305" s="324"/>
      <c r="Q1305" s="324"/>
      <c r="X1305" s="324"/>
      <c r="Y1305" s="324"/>
      <c r="AL1305" s="324"/>
      <c r="AM1305" s="324"/>
      <c r="AN1305" s="324"/>
      <c r="AO1305" s="324"/>
      <c r="AP1305" s="324"/>
      <c r="AQ1305" s="324"/>
      <c r="AR1305" s="324"/>
      <c r="AS1305" s="324"/>
      <c r="AT1305" s="324"/>
      <c r="AU1305" s="324"/>
      <c r="AV1305" s="324"/>
      <c r="AW1305" s="324"/>
      <c r="BE1305" s="325"/>
      <c r="BF1305" s="325"/>
      <c r="BG1305" s="325"/>
      <c r="BH1305" s="325"/>
      <c r="BI1305" s="325"/>
      <c r="BJ1305" s="325"/>
      <c r="BK1305" s="325"/>
      <c r="BL1305" s="325"/>
      <c r="BM1305" s="325"/>
      <c r="BN1305" s="325"/>
      <c r="BO1305" s="325"/>
      <c r="BP1305" s="325"/>
    </row>
    <row r="1306" spans="1:68" s="323" customFormat="1" x14ac:dyDescent="0.25">
      <c r="A1306" s="102"/>
      <c r="B1306" s="102"/>
      <c r="C1306" s="102"/>
      <c r="D1306" s="102"/>
      <c r="E1306" s="102"/>
      <c r="F1306" s="102"/>
      <c r="P1306" s="324"/>
      <c r="Q1306" s="324"/>
      <c r="X1306" s="324"/>
      <c r="Y1306" s="324"/>
      <c r="AL1306" s="324"/>
      <c r="AM1306" s="324"/>
      <c r="AN1306" s="324"/>
      <c r="AO1306" s="324"/>
      <c r="AP1306" s="324"/>
      <c r="AQ1306" s="324"/>
      <c r="AR1306" s="324"/>
      <c r="AS1306" s="324"/>
      <c r="AT1306" s="324"/>
      <c r="AU1306" s="324"/>
      <c r="AV1306" s="324"/>
      <c r="AW1306" s="324"/>
      <c r="BE1306" s="325"/>
      <c r="BF1306" s="325"/>
      <c r="BG1306" s="325"/>
      <c r="BH1306" s="325"/>
      <c r="BI1306" s="325"/>
      <c r="BJ1306" s="325"/>
      <c r="BK1306" s="325"/>
      <c r="BL1306" s="325"/>
      <c r="BM1306" s="325"/>
      <c r="BN1306" s="325"/>
      <c r="BO1306" s="325"/>
      <c r="BP1306" s="325"/>
    </row>
    <row r="1307" spans="1:68" s="323" customFormat="1" x14ac:dyDescent="0.25">
      <c r="A1307" s="102"/>
      <c r="B1307" s="102"/>
      <c r="C1307" s="102"/>
      <c r="D1307" s="102"/>
      <c r="E1307" s="102"/>
      <c r="F1307" s="102"/>
      <c r="P1307" s="324"/>
      <c r="Q1307" s="324"/>
      <c r="X1307" s="324"/>
      <c r="Y1307" s="324"/>
      <c r="AL1307" s="324"/>
      <c r="AM1307" s="324"/>
      <c r="AN1307" s="324"/>
      <c r="AO1307" s="324"/>
      <c r="AP1307" s="324"/>
      <c r="AQ1307" s="324"/>
      <c r="AR1307" s="324"/>
      <c r="AS1307" s="324"/>
      <c r="AT1307" s="324"/>
      <c r="AU1307" s="324"/>
      <c r="AV1307" s="324"/>
      <c r="AW1307" s="324"/>
      <c r="BE1307" s="325"/>
      <c r="BF1307" s="325"/>
      <c r="BG1307" s="325"/>
      <c r="BH1307" s="325"/>
      <c r="BI1307" s="325"/>
      <c r="BJ1307" s="325"/>
      <c r="BK1307" s="325"/>
      <c r="BL1307" s="325"/>
      <c r="BM1307" s="325"/>
      <c r="BN1307" s="325"/>
      <c r="BO1307" s="325"/>
      <c r="BP1307" s="325"/>
    </row>
    <row r="1308" spans="1:68" s="323" customFormat="1" x14ac:dyDescent="0.25">
      <c r="A1308" s="102"/>
      <c r="B1308" s="102"/>
      <c r="C1308" s="102"/>
      <c r="D1308" s="102"/>
      <c r="E1308" s="102"/>
      <c r="F1308" s="102"/>
      <c r="P1308" s="324"/>
      <c r="Q1308" s="324"/>
      <c r="X1308" s="324"/>
      <c r="Y1308" s="324"/>
      <c r="AL1308" s="324"/>
      <c r="AM1308" s="324"/>
      <c r="AN1308" s="324"/>
      <c r="AO1308" s="324"/>
      <c r="AP1308" s="324"/>
      <c r="AQ1308" s="324"/>
      <c r="AR1308" s="324"/>
      <c r="AS1308" s="324"/>
      <c r="AT1308" s="324"/>
      <c r="AU1308" s="324"/>
      <c r="AV1308" s="324"/>
      <c r="AW1308" s="324"/>
      <c r="BE1308" s="325"/>
      <c r="BF1308" s="325"/>
      <c r="BG1308" s="325"/>
      <c r="BH1308" s="325"/>
      <c r="BI1308" s="325"/>
      <c r="BJ1308" s="325"/>
      <c r="BK1308" s="325"/>
      <c r="BL1308" s="325"/>
      <c r="BM1308" s="325"/>
      <c r="BN1308" s="325"/>
      <c r="BO1308" s="325"/>
      <c r="BP1308" s="325"/>
    </row>
    <row r="1309" spans="1:68" s="323" customFormat="1" x14ac:dyDescent="0.25">
      <c r="A1309" s="102"/>
      <c r="B1309" s="102"/>
      <c r="C1309" s="102"/>
      <c r="D1309" s="102"/>
      <c r="E1309" s="102"/>
      <c r="F1309" s="102"/>
      <c r="P1309" s="324"/>
      <c r="Q1309" s="324"/>
      <c r="X1309" s="324"/>
      <c r="Y1309" s="324"/>
      <c r="AL1309" s="324"/>
      <c r="AM1309" s="324"/>
      <c r="AN1309" s="324"/>
      <c r="AO1309" s="324"/>
      <c r="AP1309" s="324"/>
      <c r="AQ1309" s="324"/>
      <c r="AR1309" s="324"/>
      <c r="AS1309" s="324"/>
      <c r="AT1309" s="324"/>
      <c r="AU1309" s="324"/>
      <c r="AV1309" s="324"/>
      <c r="AW1309" s="324"/>
      <c r="BE1309" s="325"/>
      <c r="BF1309" s="325"/>
      <c r="BG1309" s="325"/>
      <c r="BH1309" s="325"/>
      <c r="BI1309" s="325"/>
      <c r="BJ1309" s="325"/>
      <c r="BK1309" s="325"/>
      <c r="BL1309" s="325"/>
      <c r="BM1309" s="325"/>
      <c r="BN1309" s="325"/>
      <c r="BO1309" s="325"/>
      <c r="BP1309" s="325"/>
    </row>
    <row r="1310" spans="1:68" s="323" customFormat="1" x14ac:dyDescent="0.25">
      <c r="A1310" s="102"/>
      <c r="B1310" s="102"/>
      <c r="C1310" s="102"/>
      <c r="D1310" s="102"/>
      <c r="E1310" s="102"/>
      <c r="F1310" s="102"/>
      <c r="P1310" s="324"/>
      <c r="Q1310" s="324"/>
      <c r="X1310" s="324"/>
      <c r="Y1310" s="324"/>
      <c r="AL1310" s="324"/>
      <c r="AM1310" s="324"/>
      <c r="AN1310" s="324"/>
      <c r="AO1310" s="324"/>
      <c r="AP1310" s="324"/>
      <c r="AQ1310" s="324"/>
      <c r="AR1310" s="324"/>
      <c r="AS1310" s="324"/>
      <c r="AT1310" s="324"/>
      <c r="AU1310" s="324"/>
      <c r="AV1310" s="324"/>
      <c r="AW1310" s="324"/>
      <c r="BE1310" s="325"/>
      <c r="BF1310" s="325"/>
      <c r="BG1310" s="325"/>
      <c r="BH1310" s="325"/>
      <c r="BI1310" s="325"/>
      <c r="BJ1310" s="325"/>
      <c r="BK1310" s="325"/>
      <c r="BL1310" s="325"/>
      <c r="BM1310" s="325"/>
      <c r="BN1310" s="325"/>
      <c r="BO1310" s="325"/>
      <c r="BP1310" s="325"/>
    </row>
    <row r="1311" spans="1:68" s="323" customFormat="1" x14ac:dyDescent="0.25">
      <c r="A1311" s="102"/>
      <c r="B1311" s="102"/>
      <c r="C1311" s="102"/>
      <c r="D1311" s="102"/>
      <c r="E1311" s="102"/>
      <c r="F1311" s="102"/>
      <c r="P1311" s="324"/>
      <c r="Q1311" s="324"/>
      <c r="X1311" s="324"/>
      <c r="Y1311" s="324"/>
      <c r="AL1311" s="324"/>
      <c r="AM1311" s="324"/>
      <c r="AN1311" s="324"/>
      <c r="AO1311" s="324"/>
      <c r="AP1311" s="324"/>
      <c r="AQ1311" s="324"/>
      <c r="AR1311" s="324"/>
      <c r="AS1311" s="324"/>
      <c r="AT1311" s="324"/>
      <c r="AU1311" s="324"/>
      <c r="AV1311" s="324"/>
      <c r="AW1311" s="324"/>
      <c r="BE1311" s="325"/>
      <c r="BF1311" s="325"/>
      <c r="BG1311" s="325"/>
      <c r="BH1311" s="325"/>
      <c r="BI1311" s="325"/>
      <c r="BJ1311" s="325"/>
      <c r="BK1311" s="325"/>
      <c r="BL1311" s="325"/>
      <c r="BM1311" s="325"/>
      <c r="BN1311" s="325"/>
      <c r="BO1311" s="325"/>
      <c r="BP1311" s="325"/>
    </row>
    <row r="1312" spans="1:68" s="323" customFormat="1" x14ac:dyDescent="0.25">
      <c r="A1312" s="102"/>
      <c r="B1312" s="102"/>
      <c r="C1312" s="102"/>
      <c r="D1312" s="102"/>
      <c r="E1312" s="102"/>
      <c r="F1312" s="102"/>
      <c r="P1312" s="324"/>
      <c r="Q1312" s="324"/>
      <c r="X1312" s="324"/>
      <c r="Y1312" s="324"/>
      <c r="AL1312" s="324"/>
      <c r="AM1312" s="324"/>
      <c r="AN1312" s="324"/>
      <c r="AO1312" s="324"/>
      <c r="AP1312" s="324"/>
      <c r="AQ1312" s="324"/>
      <c r="AR1312" s="324"/>
      <c r="AS1312" s="324"/>
      <c r="AT1312" s="324"/>
      <c r="AU1312" s="324"/>
      <c r="AV1312" s="324"/>
      <c r="AW1312" s="324"/>
      <c r="BE1312" s="325"/>
      <c r="BF1312" s="325"/>
      <c r="BG1312" s="325"/>
      <c r="BH1312" s="325"/>
      <c r="BI1312" s="325"/>
      <c r="BJ1312" s="325"/>
      <c r="BK1312" s="325"/>
      <c r="BL1312" s="325"/>
      <c r="BM1312" s="325"/>
      <c r="BN1312" s="325"/>
      <c r="BO1312" s="325"/>
      <c r="BP1312" s="325"/>
    </row>
    <row r="1313" spans="1:68" s="323" customFormat="1" x14ac:dyDescent="0.25">
      <c r="A1313" s="102"/>
      <c r="B1313" s="102"/>
      <c r="C1313" s="102"/>
      <c r="D1313" s="102"/>
      <c r="E1313" s="102"/>
      <c r="F1313" s="102"/>
      <c r="P1313" s="324"/>
      <c r="Q1313" s="324"/>
      <c r="X1313" s="324"/>
      <c r="Y1313" s="324"/>
      <c r="AL1313" s="324"/>
      <c r="AM1313" s="324"/>
      <c r="AN1313" s="324"/>
      <c r="AO1313" s="324"/>
      <c r="AP1313" s="324"/>
      <c r="AQ1313" s="324"/>
      <c r="AR1313" s="324"/>
      <c r="AS1313" s="324"/>
      <c r="AT1313" s="324"/>
      <c r="AU1313" s="324"/>
      <c r="AV1313" s="324"/>
      <c r="AW1313" s="324"/>
      <c r="BE1313" s="325"/>
      <c r="BF1313" s="325"/>
      <c r="BG1313" s="325"/>
      <c r="BH1313" s="325"/>
      <c r="BI1313" s="325"/>
      <c r="BJ1313" s="325"/>
      <c r="BK1313" s="325"/>
      <c r="BL1313" s="325"/>
      <c r="BM1313" s="325"/>
      <c r="BN1313" s="325"/>
      <c r="BO1313" s="325"/>
      <c r="BP1313" s="325"/>
    </row>
    <row r="1314" spans="1:68" s="323" customFormat="1" x14ac:dyDescent="0.25">
      <c r="A1314" s="102"/>
      <c r="B1314" s="102"/>
      <c r="C1314" s="102"/>
      <c r="D1314" s="102"/>
      <c r="E1314" s="102"/>
      <c r="F1314" s="102"/>
      <c r="P1314" s="324"/>
      <c r="Q1314" s="324"/>
      <c r="X1314" s="324"/>
      <c r="Y1314" s="324"/>
      <c r="AL1314" s="324"/>
      <c r="AM1314" s="324"/>
      <c r="AN1314" s="324"/>
      <c r="AO1314" s="324"/>
      <c r="AP1314" s="324"/>
      <c r="AQ1314" s="324"/>
      <c r="AR1314" s="324"/>
      <c r="AS1314" s="324"/>
      <c r="AT1314" s="324"/>
      <c r="AU1314" s="324"/>
      <c r="AV1314" s="324"/>
      <c r="AW1314" s="324"/>
      <c r="BE1314" s="325"/>
      <c r="BF1314" s="325"/>
      <c r="BG1314" s="325"/>
      <c r="BH1314" s="325"/>
      <c r="BI1314" s="325"/>
      <c r="BJ1314" s="325"/>
      <c r="BK1314" s="325"/>
      <c r="BL1314" s="325"/>
      <c r="BM1314" s="325"/>
      <c r="BN1314" s="325"/>
      <c r="BO1314" s="325"/>
      <c r="BP1314" s="325"/>
    </row>
    <row r="1315" spans="1:68" s="323" customFormat="1" x14ac:dyDescent="0.25">
      <c r="A1315" s="102"/>
      <c r="B1315" s="102"/>
      <c r="C1315" s="102"/>
      <c r="D1315" s="102"/>
      <c r="E1315" s="102"/>
      <c r="F1315" s="102"/>
      <c r="P1315" s="324"/>
      <c r="Q1315" s="324"/>
      <c r="X1315" s="324"/>
      <c r="Y1315" s="324"/>
      <c r="AL1315" s="324"/>
      <c r="AM1315" s="324"/>
      <c r="AN1315" s="324"/>
      <c r="AO1315" s="324"/>
      <c r="AP1315" s="324"/>
      <c r="AQ1315" s="324"/>
      <c r="AR1315" s="324"/>
      <c r="AS1315" s="324"/>
      <c r="AT1315" s="324"/>
      <c r="AU1315" s="324"/>
      <c r="AV1315" s="324"/>
      <c r="AW1315" s="324"/>
      <c r="BE1315" s="325"/>
      <c r="BF1315" s="325"/>
      <c r="BG1315" s="325"/>
      <c r="BH1315" s="325"/>
      <c r="BI1315" s="325"/>
      <c r="BJ1315" s="325"/>
      <c r="BK1315" s="325"/>
      <c r="BL1315" s="325"/>
      <c r="BM1315" s="325"/>
      <c r="BN1315" s="325"/>
      <c r="BO1315" s="325"/>
      <c r="BP1315" s="325"/>
    </row>
    <row r="1316" spans="1:68" s="323" customFormat="1" x14ac:dyDescent="0.25">
      <c r="A1316" s="102"/>
      <c r="B1316" s="102"/>
      <c r="C1316" s="102"/>
      <c r="D1316" s="102"/>
      <c r="E1316" s="102"/>
      <c r="F1316" s="102"/>
      <c r="P1316" s="324"/>
      <c r="Q1316" s="324"/>
      <c r="X1316" s="324"/>
      <c r="Y1316" s="324"/>
      <c r="AL1316" s="324"/>
      <c r="AM1316" s="324"/>
      <c r="AN1316" s="324"/>
      <c r="AO1316" s="324"/>
      <c r="AP1316" s="324"/>
      <c r="AQ1316" s="324"/>
      <c r="AR1316" s="324"/>
      <c r="AS1316" s="324"/>
      <c r="AT1316" s="324"/>
      <c r="AU1316" s="324"/>
      <c r="AV1316" s="324"/>
      <c r="AW1316" s="324"/>
      <c r="BE1316" s="325"/>
      <c r="BF1316" s="325"/>
      <c r="BG1316" s="325"/>
      <c r="BH1316" s="325"/>
      <c r="BI1316" s="325"/>
      <c r="BJ1316" s="325"/>
      <c r="BK1316" s="325"/>
      <c r="BL1316" s="325"/>
      <c r="BM1316" s="325"/>
      <c r="BN1316" s="325"/>
      <c r="BO1316" s="325"/>
      <c r="BP1316" s="325"/>
    </row>
    <row r="1317" spans="1:68" s="323" customFormat="1" x14ac:dyDescent="0.25">
      <c r="A1317" s="102"/>
      <c r="B1317" s="102"/>
      <c r="C1317" s="102"/>
      <c r="D1317" s="102"/>
      <c r="E1317" s="102"/>
      <c r="F1317" s="102"/>
      <c r="P1317" s="324"/>
      <c r="Q1317" s="324"/>
      <c r="X1317" s="324"/>
      <c r="Y1317" s="324"/>
      <c r="AL1317" s="324"/>
      <c r="AM1317" s="324"/>
      <c r="AN1317" s="324"/>
      <c r="AO1317" s="324"/>
      <c r="AP1317" s="324"/>
      <c r="AQ1317" s="324"/>
      <c r="AR1317" s="324"/>
      <c r="AS1317" s="324"/>
      <c r="AT1317" s="324"/>
      <c r="AU1317" s="324"/>
      <c r="AV1317" s="324"/>
      <c r="AW1317" s="324"/>
      <c r="BE1317" s="325"/>
      <c r="BF1317" s="325"/>
      <c r="BG1317" s="325"/>
      <c r="BH1317" s="325"/>
      <c r="BI1317" s="325"/>
      <c r="BJ1317" s="325"/>
      <c r="BK1317" s="325"/>
      <c r="BL1317" s="325"/>
      <c r="BM1317" s="325"/>
      <c r="BN1317" s="325"/>
      <c r="BO1317" s="325"/>
      <c r="BP1317" s="325"/>
    </row>
    <row r="1318" spans="1:68" s="323" customFormat="1" x14ac:dyDescent="0.25">
      <c r="A1318" s="102"/>
      <c r="B1318" s="102"/>
      <c r="C1318" s="102"/>
      <c r="D1318" s="102"/>
      <c r="E1318" s="102"/>
      <c r="F1318" s="102"/>
      <c r="P1318" s="324"/>
      <c r="Q1318" s="324"/>
      <c r="X1318" s="324"/>
      <c r="Y1318" s="324"/>
      <c r="AL1318" s="324"/>
      <c r="AM1318" s="324"/>
      <c r="AN1318" s="324"/>
      <c r="AO1318" s="324"/>
      <c r="AP1318" s="324"/>
      <c r="AQ1318" s="324"/>
      <c r="AR1318" s="324"/>
      <c r="AS1318" s="324"/>
      <c r="AT1318" s="324"/>
      <c r="AU1318" s="324"/>
      <c r="AV1318" s="324"/>
      <c r="AW1318" s="324"/>
      <c r="BE1318" s="325"/>
      <c r="BF1318" s="325"/>
      <c r="BG1318" s="325"/>
      <c r="BH1318" s="325"/>
      <c r="BI1318" s="325"/>
      <c r="BJ1318" s="325"/>
      <c r="BK1318" s="325"/>
      <c r="BL1318" s="325"/>
      <c r="BM1318" s="325"/>
      <c r="BN1318" s="325"/>
      <c r="BO1318" s="325"/>
      <c r="BP1318" s="325"/>
    </row>
    <row r="1319" spans="1:68" s="323" customFormat="1" x14ac:dyDescent="0.25">
      <c r="A1319" s="102"/>
      <c r="B1319" s="102"/>
      <c r="C1319" s="102"/>
      <c r="D1319" s="102"/>
      <c r="E1319" s="102"/>
      <c r="F1319" s="102"/>
      <c r="P1319" s="324"/>
      <c r="Q1319" s="324"/>
      <c r="X1319" s="324"/>
      <c r="Y1319" s="324"/>
      <c r="AL1319" s="324"/>
      <c r="AM1319" s="324"/>
      <c r="AN1319" s="324"/>
      <c r="AO1319" s="324"/>
      <c r="AP1319" s="324"/>
      <c r="AQ1319" s="324"/>
      <c r="AR1319" s="324"/>
      <c r="AS1319" s="324"/>
      <c r="AT1319" s="324"/>
      <c r="AU1319" s="324"/>
      <c r="AV1319" s="324"/>
      <c r="AW1319" s="324"/>
      <c r="BE1319" s="325"/>
      <c r="BF1319" s="325"/>
      <c r="BG1319" s="325"/>
      <c r="BH1319" s="325"/>
      <c r="BI1319" s="325"/>
      <c r="BJ1319" s="325"/>
      <c r="BK1319" s="325"/>
      <c r="BL1319" s="325"/>
      <c r="BM1319" s="325"/>
      <c r="BN1319" s="325"/>
      <c r="BO1319" s="325"/>
      <c r="BP1319" s="325"/>
    </row>
    <row r="1320" spans="1:68" s="323" customFormat="1" x14ac:dyDescent="0.25">
      <c r="A1320" s="102"/>
      <c r="B1320" s="102"/>
      <c r="C1320" s="102"/>
      <c r="D1320" s="102"/>
      <c r="E1320" s="102"/>
      <c r="F1320" s="102"/>
      <c r="P1320" s="324"/>
      <c r="Q1320" s="324"/>
      <c r="X1320" s="324"/>
      <c r="Y1320" s="324"/>
      <c r="AL1320" s="324"/>
      <c r="AM1320" s="324"/>
      <c r="AN1320" s="324"/>
      <c r="AO1320" s="324"/>
      <c r="AP1320" s="324"/>
      <c r="AQ1320" s="324"/>
      <c r="AR1320" s="324"/>
      <c r="AS1320" s="324"/>
      <c r="AT1320" s="324"/>
      <c r="AU1320" s="324"/>
      <c r="AV1320" s="324"/>
      <c r="AW1320" s="324"/>
      <c r="BE1320" s="325"/>
      <c r="BF1320" s="325"/>
      <c r="BG1320" s="325"/>
      <c r="BH1320" s="325"/>
      <c r="BI1320" s="325"/>
      <c r="BJ1320" s="325"/>
      <c r="BK1320" s="325"/>
      <c r="BL1320" s="325"/>
      <c r="BM1320" s="325"/>
      <c r="BN1320" s="325"/>
      <c r="BO1320" s="325"/>
      <c r="BP1320" s="325"/>
    </row>
    <row r="1321" spans="1:68" s="323" customFormat="1" x14ac:dyDescent="0.25">
      <c r="A1321" s="102"/>
      <c r="B1321" s="102"/>
      <c r="C1321" s="102"/>
      <c r="D1321" s="102"/>
      <c r="E1321" s="102"/>
      <c r="F1321" s="102"/>
      <c r="P1321" s="324"/>
      <c r="Q1321" s="324"/>
      <c r="X1321" s="324"/>
      <c r="Y1321" s="324"/>
      <c r="AL1321" s="324"/>
      <c r="AM1321" s="324"/>
      <c r="AN1321" s="324"/>
      <c r="AO1321" s="324"/>
      <c r="AP1321" s="324"/>
      <c r="AQ1321" s="324"/>
      <c r="AR1321" s="324"/>
      <c r="AS1321" s="324"/>
      <c r="AT1321" s="324"/>
      <c r="AU1321" s="324"/>
      <c r="AV1321" s="324"/>
      <c r="AW1321" s="324"/>
      <c r="BE1321" s="325"/>
      <c r="BF1321" s="325"/>
      <c r="BG1321" s="325"/>
      <c r="BH1321" s="325"/>
      <c r="BI1321" s="325"/>
      <c r="BJ1321" s="325"/>
      <c r="BK1321" s="325"/>
      <c r="BL1321" s="325"/>
      <c r="BM1321" s="325"/>
      <c r="BN1321" s="325"/>
      <c r="BO1321" s="325"/>
      <c r="BP1321" s="325"/>
    </row>
    <row r="1322" spans="1:68" s="323" customFormat="1" x14ac:dyDescent="0.25">
      <c r="A1322" s="102"/>
      <c r="B1322" s="102"/>
      <c r="C1322" s="102"/>
      <c r="D1322" s="102"/>
      <c r="E1322" s="102"/>
      <c r="F1322" s="102"/>
      <c r="P1322" s="324"/>
      <c r="Q1322" s="324"/>
      <c r="X1322" s="324"/>
      <c r="Y1322" s="324"/>
      <c r="AL1322" s="324"/>
      <c r="AM1322" s="324"/>
      <c r="AN1322" s="324"/>
      <c r="AO1322" s="324"/>
      <c r="AP1322" s="324"/>
      <c r="AQ1322" s="324"/>
      <c r="AR1322" s="324"/>
      <c r="AS1322" s="324"/>
      <c r="AT1322" s="324"/>
      <c r="AU1322" s="324"/>
      <c r="AV1322" s="324"/>
      <c r="AW1322" s="324"/>
      <c r="BE1322" s="325"/>
      <c r="BF1322" s="325"/>
      <c r="BG1322" s="325"/>
      <c r="BH1322" s="325"/>
      <c r="BI1322" s="325"/>
      <c r="BJ1322" s="325"/>
      <c r="BK1322" s="325"/>
      <c r="BL1322" s="325"/>
      <c r="BM1322" s="325"/>
      <c r="BN1322" s="325"/>
      <c r="BO1322" s="325"/>
      <c r="BP1322" s="325"/>
    </row>
    <row r="1323" spans="1:68" s="323" customFormat="1" x14ac:dyDescent="0.25">
      <c r="A1323" s="102"/>
      <c r="B1323" s="102"/>
      <c r="C1323" s="102"/>
      <c r="D1323" s="102"/>
      <c r="E1323" s="102"/>
      <c r="F1323" s="102"/>
      <c r="P1323" s="324"/>
      <c r="Q1323" s="324"/>
      <c r="X1323" s="324"/>
      <c r="Y1323" s="324"/>
      <c r="AL1323" s="324"/>
      <c r="AM1323" s="324"/>
      <c r="AN1323" s="324"/>
      <c r="AO1323" s="324"/>
      <c r="AP1323" s="324"/>
      <c r="AQ1323" s="324"/>
      <c r="AR1323" s="324"/>
      <c r="AS1323" s="324"/>
      <c r="AT1323" s="324"/>
      <c r="AU1323" s="324"/>
      <c r="AV1323" s="324"/>
      <c r="AW1323" s="324"/>
      <c r="BE1323" s="325"/>
      <c r="BF1323" s="325"/>
      <c r="BG1323" s="325"/>
      <c r="BH1323" s="325"/>
      <c r="BI1323" s="325"/>
      <c r="BJ1323" s="325"/>
      <c r="BK1323" s="325"/>
      <c r="BL1323" s="325"/>
      <c r="BM1323" s="325"/>
      <c r="BN1323" s="325"/>
      <c r="BO1323" s="325"/>
      <c r="BP1323" s="325"/>
    </row>
    <row r="1324" spans="1:68" s="323" customFormat="1" x14ac:dyDescent="0.25">
      <c r="A1324" s="102"/>
      <c r="B1324" s="102"/>
      <c r="C1324" s="102"/>
      <c r="D1324" s="102"/>
      <c r="E1324" s="102"/>
      <c r="F1324" s="102"/>
      <c r="P1324" s="324"/>
      <c r="Q1324" s="324"/>
      <c r="X1324" s="324"/>
      <c r="Y1324" s="324"/>
      <c r="AL1324" s="324"/>
      <c r="AM1324" s="324"/>
      <c r="AN1324" s="324"/>
      <c r="AO1324" s="324"/>
      <c r="AP1324" s="324"/>
      <c r="AQ1324" s="324"/>
      <c r="AR1324" s="324"/>
      <c r="AS1324" s="324"/>
      <c r="AT1324" s="324"/>
      <c r="AU1324" s="324"/>
      <c r="AV1324" s="324"/>
      <c r="AW1324" s="324"/>
      <c r="BE1324" s="325"/>
      <c r="BF1324" s="325"/>
      <c r="BG1324" s="325"/>
      <c r="BH1324" s="325"/>
      <c r="BI1324" s="325"/>
      <c r="BJ1324" s="325"/>
      <c r="BK1324" s="325"/>
      <c r="BL1324" s="325"/>
      <c r="BM1324" s="325"/>
      <c r="BN1324" s="325"/>
      <c r="BO1324" s="325"/>
      <c r="BP1324" s="325"/>
    </row>
    <row r="1325" spans="1:68" s="323" customFormat="1" x14ac:dyDescent="0.25">
      <c r="A1325" s="102"/>
      <c r="B1325" s="102"/>
      <c r="C1325" s="102"/>
      <c r="D1325" s="102"/>
      <c r="E1325" s="102"/>
      <c r="F1325" s="102"/>
      <c r="P1325" s="324"/>
      <c r="Q1325" s="324"/>
      <c r="X1325" s="324"/>
      <c r="Y1325" s="324"/>
      <c r="AL1325" s="324"/>
      <c r="AM1325" s="324"/>
      <c r="AN1325" s="324"/>
      <c r="AO1325" s="324"/>
      <c r="AP1325" s="324"/>
      <c r="AQ1325" s="324"/>
      <c r="AR1325" s="324"/>
      <c r="AS1325" s="324"/>
      <c r="AT1325" s="324"/>
      <c r="AU1325" s="324"/>
      <c r="AV1325" s="324"/>
      <c r="AW1325" s="324"/>
      <c r="BE1325" s="325"/>
      <c r="BF1325" s="325"/>
      <c r="BG1325" s="325"/>
      <c r="BH1325" s="325"/>
      <c r="BI1325" s="325"/>
      <c r="BJ1325" s="325"/>
      <c r="BK1325" s="325"/>
      <c r="BL1325" s="325"/>
      <c r="BM1325" s="325"/>
      <c r="BN1325" s="325"/>
      <c r="BO1325" s="325"/>
      <c r="BP1325" s="325"/>
    </row>
    <row r="1326" spans="1:68" s="323" customFormat="1" x14ac:dyDescent="0.25">
      <c r="A1326" s="102"/>
      <c r="B1326" s="102"/>
      <c r="C1326" s="102"/>
      <c r="D1326" s="102"/>
      <c r="E1326" s="102"/>
      <c r="F1326" s="102"/>
      <c r="P1326" s="324"/>
      <c r="Q1326" s="324"/>
      <c r="X1326" s="324"/>
      <c r="Y1326" s="324"/>
      <c r="AL1326" s="324"/>
      <c r="AM1326" s="324"/>
      <c r="AN1326" s="324"/>
      <c r="AO1326" s="324"/>
      <c r="AP1326" s="324"/>
      <c r="AQ1326" s="324"/>
      <c r="AR1326" s="324"/>
      <c r="AS1326" s="324"/>
      <c r="AT1326" s="324"/>
      <c r="AU1326" s="324"/>
      <c r="AV1326" s="324"/>
      <c r="AW1326" s="324"/>
      <c r="BE1326" s="325"/>
      <c r="BF1326" s="325"/>
      <c r="BG1326" s="325"/>
      <c r="BH1326" s="325"/>
      <c r="BI1326" s="325"/>
      <c r="BJ1326" s="325"/>
      <c r="BK1326" s="325"/>
      <c r="BL1326" s="325"/>
      <c r="BM1326" s="325"/>
      <c r="BN1326" s="325"/>
      <c r="BO1326" s="325"/>
      <c r="BP1326" s="325"/>
    </row>
    <row r="1327" spans="1:68" s="323" customFormat="1" x14ac:dyDescent="0.25">
      <c r="A1327" s="102"/>
      <c r="B1327" s="102"/>
      <c r="C1327" s="102"/>
      <c r="D1327" s="102"/>
      <c r="E1327" s="102"/>
      <c r="F1327" s="102"/>
      <c r="P1327" s="324"/>
      <c r="Q1327" s="324"/>
      <c r="X1327" s="324"/>
      <c r="Y1327" s="324"/>
      <c r="AL1327" s="324"/>
      <c r="AM1327" s="324"/>
      <c r="AN1327" s="324"/>
      <c r="AO1327" s="324"/>
      <c r="AP1327" s="324"/>
      <c r="AQ1327" s="324"/>
      <c r="AR1327" s="324"/>
      <c r="AS1327" s="324"/>
      <c r="AT1327" s="324"/>
      <c r="AU1327" s="324"/>
      <c r="AV1327" s="324"/>
      <c r="AW1327" s="324"/>
      <c r="BE1327" s="325"/>
      <c r="BF1327" s="325"/>
      <c r="BG1327" s="325"/>
      <c r="BH1327" s="325"/>
      <c r="BI1327" s="325"/>
      <c r="BJ1327" s="325"/>
      <c r="BK1327" s="325"/>
      <c r="BL1327" s="325"/>
      <c r="BM1327" s="325"/>
      <c r="BN1327" s="325"/>
      <c r="BO1327" s="325"/>
      <c r="BP1327" s="325"/>
    </row>
    <row r="1328" spans="1:68" s="323" customFormat="1" x14ac:dyDescent="0.25">
      <c r="A1328" s="102"/>
      <c r="B1328" s="102"/>
      <c r="C1328" s="102"/>
      <c r="D1328" s="102"/>
      <c r="E1328" s="102"/>
      <c r="F1328" s="102"/>
      <c r="P1328" s="324"/>
      <c r="Q1328" s="324"/>
      <c r="X1328" s="324"/>
      <c r="Y1328" s="324"/>
      <c r="AL1328" s="324"/>
      <c r="AM1328" s="324"/>
      <c r="AN1328" s="324"/>
      <c r="AO1328" s="324"/>
      <c r="AP1328" s="324"/>
      <c r="AQ1328" s="324"/>
      <c r="AR1328" s="324"/>
      <c r="AS1328" s="324"/>
      <c r="AT1328" s="324"/>
      <c r="AU1328" s="324"/>
      <c r="AV1328" s="324"/>
      <c r="AW1328" s="324"/>
      <c r="BE1328" s="325"/>
      <c r="BF1328" s="325"/>
      <c r="BG1328" s="325"/>
      <c r="BH1328" s="325"/>
      <c r="BI1328" s="325"/>
      <c r="BJ1328" s="325"/>
      <c r="BK1328" s="325"/>
      <c r="BL1328" s="325"/>
      <c r="BM1328" s="325"/>
      <c r="BN1328" s="325"/>
      <c r="BO1328" s="325"/>
      <c r="BP1328" s="325"/>
    </row>
    <row r="1329" spans="1:68" s="323" customFormat="1" x14ac:dyDescent="0.25">
      <c r="A1329" s="102"/>
      <c r="B1329" s="102"/>
      <c r="C1329" s="102"/>
      <c r="D1329" s="102"/>
      <c r="E1329" s="102"/>
      <c r="F1329" s="102"/>
      <c r="P1329" s="324"/>
      <c r="Q1329" s="324"/>
      <c r="X1329" s="324"/>
      <c r="Y1329" s="324"/>
      <c r="AL1329" s="324"/>
      <c r="AM1329" s="324"/>
      <c r="AN1329" s="324"/>
      <c r="AO1329" s="324"/>
      <c r="AP1329" s="324"/>
      <c r="AQ1329" s="324"/>
      <c r="AR1329" s="324"/>
      <c r="AS1329" s="324"/>
      <c r="AT1329" s="324"/>
      <c r="AU1329" s="324"/>
      <c r="AV1329" s="324"/>
      <c r="AW1329" s="324"/>
      <c r="BE1329" s="325"/>
      <c r="BF1329" s="325"/>
      <c r="BG1329" s="325"/>
      <c r="BH1329" s="325"/>
      <c r="BI1329" s="325"/>
      <c r="BJ1329" s="325"/>
      <c r="BK1329" s="325"/>
      <c r="BL1329" s="325"/>
      <c r="BM1329" s="325"/>
      <c r="BN1329" s="325"/>
      <c r="BO1329" s="325"/>
      <c r="BP1329" s="325"/>
    </row>
    <row r="1330" spans="1:68" s="323" customFormat="1" x14ac:dyDescent="0.25">
      <c r="A1330" s="102"/>
      <c r="B1330" s="102"/>
      <c r="C1330" s="102"/>
      <c r="D1330" s="102"/>
      <c r="E1330" s="102"/>
      <c r="F1330" s="102"/>
      <c r="P1330" s="324"/>
      <c r="Q1330" s="324"/>
      <c r="X1330" s="324"/>
      <c r="Y1330" s="324"/>
      <c r="AL1330" s="324"/>
      <c r="AM1330" s="324"/>
      <c r="AN1330" s="324"/>
      <c r="AO1330" s="324"/>
      <c r="AP1330" s="324"/>
      <c r="AQ1330" s="324"/>
      <c r="AR1330" s="324"/>
      <c r="AS1330" s="324"/>
      <c r="AT1330" s="324"/>
      <c r="AU1330" s="324"/>
      <c r="AV1330" s="324"/>
      <c r="AW1330" s="324"/>
      <c r="BE1330" s="325"/>
      <c r="BF1330" s="325"/>
      <c r="BG1330" s="325"/>
      <c r="BH1330" s="325"/>
      <c r="BI1330" s="325"/>
      <c r="BJ1330" s="325"/>
      <c r="BK1330" s="325"/>
      <c r="BL1330" s="325"/>
      <c r="BM1330" s="325"/>
      <c r="BN1330" s="325"/>
      <c r="BO1330" s="325"/>
      <c r="BP1330" s="325"/>
    </row>
    <row r="1331" spans="1:68" s="323" customFormat="1" x14ac:dyDescent="0.25">
      <c r="A1331" s="102"/>
      <c r="B1331" s="102"/>
      <c r="C1331" s="102"/>
      <c r="D1331" s="102"/>
      <c r="E1331" s="102"/>
      <c r="F1331" s="102"/>
      <c r="P1331" s="324"/>
      <c r="Q1331" s="324"/>
      <c r="X1331" s="324"/>
      <c r="Y1331" s="324"/>
      <c r="AL1331" s="324"/>
      <c r="AM1331" s="324"/>
      <c r="AN1331" s="324"/>
      <c r="AO1331" s="324"/>
      <c r="AP1331" s="324"/>
      <c r="AQ1331" s="324"/>
      <c r="AR1331" s="324"/>
      <c r="AS1331" s="324"/>
      <c r="AT1331" s="324"/>
      <c r="AU1331" s="324"/>
      <c r="AV1331" s="324"/>
      <c r="AW1331" s="324"/>
      <c r="BE1331" s="325"/>
      <c r="BF1331" s="325"/>
      <c r="BG1331" s="325"/>
      <c r="BH1331" s="325"/>
      <c r="BI1331" s="325"/>
      <c r="BJ1331" s="325"/>
      <c r="BK1331" s="325"/>
      <c r="BL1331" s="325"/>
      <c r="BM1331" s="325"/>
      <c r="BN1331" s="325"/>
      <c r="BO1331" s="325"/>
      <c r="BP1331" s="325"/>
    </row>
    <row r="1332" spans="1:68" s="323" customFormat="1" x14ac:dyDescent="0.25">
      <c r="A1332" s="102"/>
      <c r="B1332" s="102"/>
      <c r="C1332" s="102"/>
      <c r="D1332" s="102"/>
      <c r="E1332" s="102"/>
      <c r="F1332" s="102"/>
      <c r="P1332" s="324"/>
      <c r="Q1332" s="324"/>
      <c r="X1332" s="324"/>
      <c r="Y1332" s="324"/>
      <c r="AL1332" s="324"/>
      <c r="AM1332" s="324"/>
      <c r="AN1332" s="324"/>
      <c r="AO1332" s="324"/>
      <c r="AP1332" s="324"/>
      <c r="AQ1332" s="324"/>
      <c r="AR1332" s="324"/>
      <c r="AS1332" s="324"/>
      <c r="AT1332" s="324"/>
      <c r="AU1332" s="324"/>
      <c r="AV1332" s="324"/>
      <c r="AW1332" s="324"/>
      <c r="BE1332" s="325"/>
      <c r="BF1332" s="325"/>
      <c r="BG1332" s="325"/>
      <c r="BH1332" s="325"/>
      <c r="BI1332" s="325"/>
      <c r="BJ1332" s="325"/>
      <c r="BK1332" s="325"/>
      <c r="BL1332" s="325"/>
      <c r="BM1332" s="325"/>
      <c r="BN1332" s="325"/>
      <c r="BO1332" s="325"/>
      <c r="BP1332" s="325"/>
    </row>
    <row r="1333" spans="1:68" s="323" customFormat="1" x14ac:dyDescent="0.25">
      <c r="A1333" s="102"/>
      <c r="B1333" s="102"/>
      <c r="C1333" s="102"/>
      <c r="D1333" s="102"/>
      <c r="E1333" s="102"/>
      <c r="F1333" s="102"/>
      <c r="P1333" s="324"/>
      <c r="Q1333" s="324"/>
      <c r="X1333" s="324"/>
      <c r="Y1333" s="324"/>
      <c r="AL1333" s="324"/>
      <c r="AM1333" s="324"/>
      <c r="AN1333" s="324"/>
      <c r="AO1333" s="324"/>
      <c r="AP1333" s="324"/>
      <c r="AQ1333" s="324"/>
      <c r="AR1333" s="324"/>
      <c r="AS1333" s="324"/>
      <c r="AT1333" s="324"/>
      <c r="AU1333" s="324"/>
      <c r="AV1333" s="324"/>
      <c r="AW1333" s="324"/>
      <c r="BE1333" s="325"/>
      <c r="BF1333" s="325"/>
      <c r="BG1333" s="325"/>
      <c r="BH1333" s="325"/>
      <c r="BI1333" s="325"/>
      <c r="BJ1333" s="325"/>
      <c r="BK1333" s="325"/>
      <c r="BL1333" s="325"/>
      <c r="BM1333" s="325"/>
      <c r="BN1333" s="325"/>
      <c r="BO1333" s="325"/>
      <c r="BP1333" s="325"/>
    </row>
    <row r="1334" spans="1:68" s="323" customFormat="1" x14ac:dyDescent="0.25">
      <c r="A1334" s="102"/>
      <c r="B1334" s="102"/>
      <c r="C1334" s="102"/>
      <c r="D1334" s="102"/>
      <c r="E1334" s="102"/>
      <c r="F1334" s="102"/>
      <c r="P1334" s="324"/>
      <c r="Q1334" s="324"/>
      <c r="X1334" s="324"/>
      <c r="Y1334" s="324"/>
      <c r="AL1334" s="324"/>
      <c r="AM1334" s="324"/>
      <c r="AN1334" s="324"/>
      <c r="AO1334" s="324"/>
      <c r="AP1334" s="324"/>
      <c r="AQ1334" s="324"/>
      <c r="AR1334" s="324"/>
      <c r="AS1334" s="324"/>
      <c r="AT1334" s="324"/>
      <c r="AU1334" s="324"/>
      <c r="AV1334" s="324"/>
      <c r="AW1334" s="324"/>
      <c r="BE1334" s="325"/>
      <c r="BF1334" s="325"/>
      <c r="BG1334" s="325"/>
      <c r="BH1334" s="325"/>
      <c r="BI1334" s="325"/>
      <c r="BJ1334" s="325"/>
      <c r="BK1334" s="325"/>
      <c r="BL1334" s="325"/>
      <c r="BM1334" s="325"/>
      <c r="BN1334" s="325"/>
      <c r="BO1334" s="325"/>
      <c r="BP1334" s="325"/>
    </row>
    <row r="1335" spans="1:68" s="323" customFormat="1" x14ac:dyDescent="0.25">
      <c r="A1335" s="102"/>
      <c r="B1335" s="102"/>
      <c r="C1335" s="102"/>
      <c r="D1335" s="102"/>
      <c r="E1335" s="102"/>
      <c r="F1335" s="102"/>
      <c r="P1335" s="324"/>
      <c r="Q1335" s="324"/>
      <c r="X1335" s="324"/>
      <c r="Y1335" s="324"/>
      <c r="AL1335" s="324"/>
      <c r="AM1335" s="324"/>
      <c r="AN1335" s="324"/>
      <c r="AO1335" s="324"/>
      <c r="AP1335" s="324"/>
      <c r="AQ1335" s="324"/>
      <c r="AR1335" s="324"/>
      <c r="AS1335" s="324"/>
      <c r="AT1335" s="324"/>
      <c r="AU1335" s="324"/>
      <c r="AV1335" s="324"/>
      <c r="AW1335" s="324"/>
      <c r="BE1335" s="325"/>
      <c r="BF1335" s="325"/>
      <c r="BG1335" s="325"/>
      <c r="BH1335" s="325"/>
      <c r="BI1335" s="325"/>
      <c r="BJ1335" s="325"/>
      <c r="BK1335" s="325"/>
      <c r="BL1335" s="325"/>
      <c r="BM1335" s="325"/>
      <c r="BN1335" s="325"/>
      <c r="BO1335" s="325"/>
      <c r="BP1335" s="325"/>
    </row>
    <row r="1336" spans="1:68" s="323" customFormat="1" x14ac:dyDescent="0.25">
      <c r="A1336" s="102"/>
      <c r="B1336" s="102"/>
      <c r="C1336" s="102"/>
      <c r="D1336" s="102"/>
      <c r="E1336" s="102"/>
      <c r="F1336" s="102"/>
      <c r="P1336" s="324"/>
      <c r="Q1336" s="324"/>
      <c r="X1336" s="324"/>
      <c r="Y1336" s="324"/>
      <c r="AL1336" s="324"/>
      <c r="AM1336" s="324"/>
      <c r="AN1336" s="324"/>
      <c r="AO1336" s="324"/>
      <c r="AP1336" s="324"/>
      <c r="AQ1336" s="324"/>
      <c r="AR1336" s="324"/>
      <c r="AS1336" s="324"/>
      <c r="AT1336" s="324"/>
      <c r="AU1336" s="324"/>
      <c r="AV1336" s="324"/>
      <c r="AW1336" s="324"/>
      <c r="BE1336" s="325"/>
      <c r="BF1336" s="325"/>
      <c r="BG1336" s="325"/>
      <c r="BH1336" s="325"/>
      <c r="BI1336" s="325"/>
      <c r="BJ1336" s="325"/>
      <c r="BK1336" s="325"/>
      <c r="BL1336" s="325"/>
      <c r="BM1336" s="325"/>
      <c r="BN1336" s="325"/>
      <c r="BO1336" s="325"/>
      <c r="BP1336" s="325"/>
    </row>
    <row r="1337" spans="1:68" s="323" customFormat="1" x14ac:dyDescent="0.25">
      <c r="A1337" s="102"/>
      <c r="B1337" s="102"/>
      <c r="C1337" s="102"/>
      <c r="D1337" s="102"/>
      <c r="E1337" s="102"/>
      <c r="F1337" s="102"/>
      <c r="P1337" s="324"/>
      <c r="Q1337" s="324"/>
      <c r="X1337" s="324"/>
      <c r="Y1337" s="324"/>
      <c r="AL1337" s="324"/>
      <c r="AM1337" s="324"/>
      <c r="AN1337" s="324"/>
      <c r="AO1337" s="324"/>
      <c r="AP1337" s="324"/>
      <c r="AQ1337" s="324"/>
      <c r="AR1337" s="324"/>
      <c r="AS1337" s="324"/>
      <c r="AT1337" s="324"/>
      <c r="AU1337" s="324"/>
      <c r="AV1337" s="324"/>
      <c r="AW1337" s="324"/>
      <c r="BE1337" s="325"/>
      <c r="BF1337" s="325"/>
      <c r="BG1337" s="325"/>
      <c r="BH1337" s="325"/>
      <c r="BI1337" s="325"/>
      <c r="BJ1337" s="325"/>
      <c r="BK1337" s="325"/>
      <c r="BL1337" s="325"/>
      <c r="BM1337" s="325"/>
      <c r="BN1337" s="325"/>
      <c r="BO1337" s="325"/>
      <c r="BP1337" s="325"/>
    </row>
    <row r="1338" spans="1:68" s="323" customFormat="1" x14ac:dyDescent="0.25">
      <c r="A1338" s="102"/>
      <c r="B1338" s="102"/>
      <c r="C1338" s="102"/>
      <c r="D1338" s="102"/>
      <c r="E1338" s="102"/>
      <c r="F1338" s="102"/>
      <c r="P1338" s="324"/>
      <c r="Q1338" s="324"/>
      <c r="X1338" s="324"/>
      <c r="Y1338" s="324"/>
      <c r="AL1338" s="324"/>
      <c r="AM1338" s="324"/>
      <c r="AN1338" s="324"/>
      <c r="AO1338" s="324"/>
      <c r="AP1338" s="324"/>
      <c r="AQ1338" s="324"/>
      <c r="AR1338" s="324"/>
      <c r="AS1338" s="324"/>
      <c r="AT1338" s="324"/>
      <c r="AU1338" s="324"/>
      <c r="AV1338" s="324"/>
      <c r="AW1338" s="324"/>
      <c r="BE1338" s="325"/>
      <c r="BF1338" s="325"/>
      <c r="BG1338" s="325"/>
      <c r="BH1338" s="325"/>
      <c r="BI1338" s="325"/>
      <c r="BJ1338" s="325"/>
      <c r="BK1338" s="325"/>
      <c r="BL1338" s="325"/>
      <c r="BM1338" s="325"/>
      <c r="BN1338" s="325"/>
      <c r="BO1338" s="325"/>
      <c r="BP1338" s="325"/>
    </row>
    <row r="1339" spans="1:68" s="323" customFormat="1" x14ac:dyDescent="0.25">
      <c r="A1339" s="102"/>
      <c r="B1339" s="102"/>
      <c r="C1339" s="102"/>
      <c r="D1339" s="102"/>
      <c r="E1339" s="102"/>
      <c r="F1339" s="102"/>
      <c r="P1339" s="324"/>
      <c r="Q1339" s="324"/>
      <c r="X1339" s="324"/>
      <c r="Y1339" s="324"/>
      <c r="AL1339" s="324"/>
      <c r="AM1339" s="324"/>
      <c r="AN1339" s="324"/>
      <c r="AO1339" s="324"/>
      <c r="AP1339" s="324"/>
      <c r="AQ1339" s="324"/>
      <c r="AR1339" s="324"/>
      <c r="AS1339" s="324"/>
      <c r="AT1339" s="324"/>
      <c r="AU1339" s="324"/>
      <c r="AV1339" s="324"/>
      <c r="AW1339" s="324"/>
      <c r="BE1339" s="325"/>
      <c r="BF1339" s="325"/>
      <c r="BG1339" s="325"/>
      <c r="BH1339" s="325"/>
      <c r="BI1339" s="325"/>
      <c r="BJ1339" s="325"/>
      <c r="BK1339" s="325"/>
      <c r="BL1339" s="325"/>
      <c r="BM1339" s="325"/>
      <c r="BN1339" s="325"/>
      <c r="BO1339" s="325"/>
      <c r="BP1339" s="325"/>
    </row>
    <row r="1340" spans="1:68" s="323" customFormat="1" x14ac:dyDescent="0.25">
      <c r="A1340" s="102"/>
      <c r="B1340" s="102"/>
      <c r="C1340" s="102"/>
      <c r="D1340" s="102"/>
      <c r="E1340" s="102"/>
      <c r="F1340" s="102"/>
      <c r="P1340" s="324"/>
      <c r="Q1340" s="324"/>
      <c r="X1340" s="324"/>
      <c r="Y1340" s="324"/>
      <c r="AL1340" s="324"/>
      <c r="AM1340" s="324"/>
      <c r="AN1340" s="324"/>
      <c r="AO1340" s="324"/>
      <c r="AP1340" s="324"/>
      <c r="AQ1340" s="324"/>
      <c r="AR1340" s="324"/>
      <c r="AS1340" s="324"/>
      <c r="AT1340" s="324"/>
      <c r="AU1340" s="324"/>
      <c r="AV1340" s="324"/>
      <c r="AW1340" s="324"/>
      <c r="BE1340" s="325"/>
      <c r="BF1340" s="325"/>
      <c r="BG1340" s="325"/>
      <c r="BH1340" s="325"/>
      <c r="BI1340" s="325"/>
      <c r="BJ1340" s="325"/>
      <c r="BK1340" s="325"/>
      <c r="BL1340" s="325"/>
      <c r="BM1340" s="325"/>
      <c r="BN1340" s="325"/>
      <c r="BO1340" s="325"/>
      <c r="BP1340" s="325"/>
    </row>
    <row r="1341" spans="1:68" s="323" customFormat="1" x14ac:dyDescent="0.25">
      <c r="A1341" s="102"/>
      <c r="B1341" s="102"/>
      <c r="C1341" s="102"/>
      <c r="D1341" s="102"/>
      <c r="E1341" s="102"/>
      <c r="F1341" s="102"/>
      <c r="P1341" s="324"/>
      <c r="Q1341" s="324"/>
      <c r="X1341" s="324"/>
      <c r="Y1341" s="324"/>
      <c r="AL1341" s="324"/>
      <c r="AM1341" s="324"/>
      <c r="AN1341" s="324"/>
      <c r="AO1341" s="324"/>
      <c r="AP1341" s="324"/>
      <c r="AQ1341" s="324"/>
      <c r="AR1341" s="324"/>
      <c r="AS1341" s="324"/>
      <c r="AT1341" s="324"/>
      <c r="AU1341" s="324"/>
      <c r="AV1341" s="324"/>
      <c r="AW1341" s="324"/>
      <c r="BE1341" s="325"/>
      <c r="BF1341" s="325"/>
      <c r="BG1341" s="325"/>
      <c r="BH1341" s="325"/>
      <c r="BI1341" s="325"/>
      <c r="BJ1341" s="325"/>
      <c r="BK1341" s="325"/>
      <c r="BL1341" s="325"/>
      <c r="BM1341" s="325"/>
      <c r="BN1341" s="325"/>
      <c r="BO1341" s="325"/>
      <c r="BP1341" s="325"/>
    </row>
    <row r="1342" spans="1:68" s="323" customFormat="1" x14ac:dyDescent="0.25">
      <c r="A1342" s="102"/>
      <c r="B1342" s="102"/>
      <c r="C1342" s="102"/>
      <c r="D1342" s="102"/>
      <c r="E1342" s="102"/>
      <c r="F1342" s="102"/>
      <c r="P1342" s="324"/>
      <c r="Q1342" s="324"/>
      <c r="X1342" s="324"/>
      <c r="Y1342" s="324"/>
      <c r="AL1342" s="324"/>
      <c r="AM1342" s="324"/>
      <c r="AN1342" s="324"/>
      <c r="AO1342" s="324"/>
      <c r="AP1342" s="324"/>
      <c r="AQ1342" s="324"/>
      <c r="AR1342" s="324"/>
      <c r="AS1342" s="324"/>
      <c r="AT1342" s="324"/>
      <c r="AU1342" s="324"/>
      <c r="AV1342" s="324"/>
      <c r="AW1342" s="324"/>
      <c r="BE1342" s="325"/>
      <c r="BF1342" s="325"/>
      <c r="BG1342" s="325"/>
      <c r="BH1342" s="325"/>
      <c r="BI1342" s="325"/>
      <c r="BJ1342" s="325"/>
      <c r="BK1342" s="325"/>
      <c r="BL1342" s="325"/>
      <c r="BM1342" s="325"/>
      <c r="BN1342" s="325"/>
      <c r="BO1342" s="325"/>
      <c r="BP1342" s="325"/>
    </row>
    <row r="1343" spans="1:68" s="323" customFormat="1" x14ac:dyDescent="0.25">
      <c r="A1343" s="102"/>
      <c r="B1343" s="102"/>
      <c r="C1343" s="102"/>
      <c r="D1343" s="102"/>
      <c r="E1343" s="102"/>
      <c r="F1343" s="102"/>
      <c r="P1343" s="324"/>
      <c r="Q1343" s="324"/>
      <c r="X1343" s="324"/>
      <c r="Y1343" s="324"/>
      <c r="AL1343" s="324"/>
      <c r="AM1343" s="324"/>
      <c r="AN1343" s="324"/>
      <c r="AO1343" s="324"/>
      <c r="AP1343" s="324"/>
      <c r="AQ1343" s="324"/>
      <c r="AR1343" s="324"/>
      <c r="AS1343" s="324"/>
      <c r="AT1343" s="324"/>
      <c r="AU1343" s="324"/>
      <c r="AV1343" s="324"/>
      <c r="AW1343" s="324"/>
      <c r="BE1343" s="325"/>
      <c r="BF1343" s="325"/>
      <c r="BG1343" s="325"/>
      <c r="BH1343" s="325"/>
      <c r="BI1343" s="325"/>
      <c r="BJ1343" s="325"/>
      <c r="BK1343" s="325"/>
      <c r="BL1343" s="325"/>
      <c r="BM1343" s="325"/>
      <c r="BN1343" s="325"/>
      <c r="BO1343" s="325"/>
      <c r="BP1343" s="325"/>
    </row>
    <row r="1344" spans="1:68" s="323" customFormat="1" x14ac:dyDescent="0.25">
      <c r="A1344" s="102"/>
      <c r="B1344" s="102"/>
      <c r="C1344" s="102"/>
      <c r="D1344" s="102"/>
      <c r="E1344" s="102"/>
      <c r="F1344" s="102"/>
      <c r="P1344" s="324"/>
      <c r="Q1344" s="324"/>
      <c r="X1344" s="324"/>
      <c r="Y1344" s="324"/>
      <c r="AL1344" s="324"/>
      <c r="AM1344" s="324"/>
      <c r="AN1344" s="324"/>
      <c r="AO1344" s="324"/>
      <c r="AP1344" s="324"/>
      <c r="AQ1344" s="324"/>
      <c r="AR1344" s="324"/>
      <c r="AS1344" s="324"/>
      <c r="AT1344" s="324"/>
      <c r="AU1344" s="324"/>
      <c r="AV1344" s="324"/>
      <c r="AW1344" s="324"/>
      <c r="BE1344" s="325"/>
      <c r="BF1344" s="325"/>
      <c r="BG1344" s="325"/>
      <c r="BH1344" s="325"/>
      <c r="BI1344" s="325"/>
      <c r="BJ1344" s="325"/>
      <c r="BK1344" s="325"/>
      <c r="BL1344" s="325"/>
      <c r="BM1344" s="325"/>
      <c r="BN1344" s="325"/>
      <c r="BO1344" s="325"/>
      <c r="BP1344" s="325"/>
    </row>
    <row r="1345" spans="1:68" s="323" customFormat="1" x14ac:dyDescent="0.25">
      <c r="A1345" s="102"/>
      <c r="B1345" s="102"/>
      <c r="C1345" s="102"/>
      <c r="D1345" s="102"/>
      <c r="E1345" s="102"/>
      <c r="F1345" s="102"/>
      <c r="P1345" s="324"/>
      <c r="Q1345" s="324"/>
      <c r="X1345" s="324"/>
      <c r="Y1345" s="324"/>
      <c r="AL1345" s="324"/>
      <c r="AM1345" s="324"/>
      <c r="AN1345" s="324"/>
      <c r="AO1345" s="324"/>
      <c r="AP1345" s="324"/>
      <c r="AQ1345" s="324"/>
      <c r="AR1345" s="324"/>
      <c r="AS1345" s="324"/>
      <c r="AT1345" s="324"/>
      <c r="AU1345" s="324"/>
      <c r="AV1345" s="324"/>
      <c r="AW1345" s="324"/>
      <c r="BE1345" s="325"/>
      <c r="BF1345" s="325"/>
      <c r="BG1345" s="325"/>
      <c r="BH1345" s="325"/>
      <c r="BI1345" s="325"/>
      <c r="BJ1345" s="325"/>
      <c r="BK1345" s="325"/>
      <c r="BL1345" s="325"/>
      <c r="BM1345" s="325"/>
      <c r="BN1345" s="325"/>
      <c r="BO1345" s="325"/>
      <c r="BP1345" s="325"/>
    </row>
    <row r="1346" spans="1:68" s="323" customFormat="1" x14ac:dyDescent="0.25">
      <c r="A1346" s="102"/>
      <c r="B1346" s="102"/>
      <c r="C1346" s="102"/>
      <c r="D1346" s="102"/>
      <c r="E1346" s="102"/>
      <c r="F1346" s="102"/>
      <c r="P1346" s="324"/>
      <c r="Q1346" s="324"/>
      <c r="X1346" s="324"/>
      <c r="Y1346" s="324"/>
      <c r="AL1346" s="324"/>
      <c r="AM1346" s="324"/>
      <c r="AN1346" s="324"/>
      <c r="AO1346" s="324"/>
      <c r="AP1346" s="324"/>
      <c r="AQ1346" s="324"/>
      <c r="AR1346" s="324"/>
      <c r="AS1346" s="324"/>
      <c r="AT1346" s="324"/>
      <c r="AU1346" s="324"/>
      <c r="AV1346" s="324"/>
      <c r="AW1346" s="324"/>
      <c r="BE1346" s="325"/>
      <c r="BF1346" s="325"/>
      <c r="BG1346" s="325"/>
      <c r="BH1346" s="325"/>
      <c r="BI1346" s="325"/>
      <c r="BJ1346" s="325"/>
      <c r="BK1346" s="325"/>
      <c r="BL1346" s="325"/>
      <c r="BM1346" s="325"/>
      <c r="BN1346" s="325"/>
      <c r="BO1346" s="325"/>
      <c r="BP1346" s="325"/>
    </row>
    <row r="1347" spans="1:68" s="323" customFormat="1" x14ac:dyDescent="0.25">
      <c r="A1347" s="102"/>
      <c r="B1347" s="102"/>
      <c r="C1347" s="102"/>
      <c r="D1347" s="102"/>
      <c r="E1347" s="102"/>
      <c r="F1347" s="102"/>
      <c r="P1347" s="324"/>
      <c r="Q1347" s="324"/>
      <c r="X1347" s="324"/>
      <c r="Y1347" s="324"/>
      <c r="AL1347" s="324"/>
      <c r="AM1347" s="324"/>
      <c r="AN1347" s="324"/>
      <c r="AO1347" s="324"/>
      <c r="AP1347" s="324"/>
      <c r="AQ1347" s="324"/>
      <c r="AR1347" s="324"/>
      <c r="AS1347" s="324"/>
      <c r="AT1347" s="324"/>
      <c r="AU1347" s="324"/>
      <c r="AV1347" s="324"/>
      <c r="AW1347" s="324"/>
      <c r="BE1347" s="325"/>
      <c r="BF1347" s="325"/>
      <c r="BG1347" s="325"/>
      <c r="BH1347" s="325"/>
      <c r="BI1347" s="325"/>
      <c r="BJ1347" s="325"/>
      <c r="BK1347" s="325"/>
      <c r="BL1347" s="325"/>
      <c r="BM1347" s="325"/>
      <c r="BN1347" s="325"/>
      <c r="BO1347" s="325"/>
      <c r="BP1347" s="325"/>
    </row>
    <row r="1348" spans="1:68" s="323" customFormat="1" x14ac:dyDescent="0.25">
      <c r="A1348" s="102"/>
      <c r="B1348" s="102"/>
      <c r="C1348" s="102"/>
      <c r="D1348" s="102"/>
      <c r="E1348" s="102"/>
      <c r="F1348" s="102"/>
      <c r="P1348" s="324"/>
      <c r="Q1348" s="324"/>
      <c r="X1348" s="324"/>
      <c r="Y1348" s="324"/>
      <c r="AL1348" s="324"/>
      <c r="AM1348" s="324"/>
      <c r="AN1348" s="324"/>
      <c r="AO1348" s="324"/>
      <c r="AP1348" s="324"/>
      <c r="AQ1348" s="324"/>
      <c r="AR1348" s="324"/>
      <c r="AS1348" s="324"/>
      <c r="AT1348" s="324"/>
      <c r="AU1348" s="324"/>
      <c r="AV1348" s="324"/>
      <c r="AW1348" s="324"/>
      <c r="BE1348" s="325"/>
      <c r="BF1348" s="325"/>
      <c r="BG1348" s="325"/>
      <c r="BH1348" s="325"/>
      <c r="BI1348" s="325"/>
      <c r="BJ1348" s="325"/>
      <c r="BK1348" s="325"/>
      <c r="BL1348" s="325"/>
      <c r="BM1348" s="325"/>
      <c r="BN1348" s="325"/>
      <c r="BO1348" s="325"/>
      <c r="BP1348" s="325"/>
    </row>
    <row r="1349" spans="1:68" s="323" customFormat="1" x14ac:dyDescent="0.25">
      <c r="A1349" s="102"/>
      <c r="B1349" s="102"/>
      <c r="C1349" s="102"/>
      <c r="D1349" s="102"/>
      <c r="E1349" s="102"/>
      <c r="F1349" s="102"/>
      <c r="P1349" s="324"/>
      <c r="Q1349" s="324"/>
      <c r="X1349" s="324"/>
      <c r="Y1349" s="324"/>
      <c r="AL1349" s="324"/>
      <c r="AM1349" s="324"/>
      <c r="AN1349" s="324"/>
      <c r="AO1349" s="324"/>
      <c r="AP1349" s="324"/>
      <c r="AQ1349" s="324"/>
      <c r="AR1349" s="324"/>
      <c r="AS1349" s="324"/>
      <c r="AT1349" s="324"/>
      <c r="AU1349" s="324"/>
      <c r="AV1349" s="324"/>
      <c r="AW1349" s="324"/>
      <c r="BE1349" s="325"/>
      <c r="BF1349" s="325"/>
      <c r="BG1349" s="325"/>
      <c r="BH1349" s="325"/>
      <c r="BI1349" s="325"/>
      <c r="BJ1349" s="325"/>
      <c r="BK1349" s="325"/>
      <c r="BL1349" s="325"/>
      <c r="BM1349" s="325"/>
      <c r="BN1349" s="325"/>
      <c r="BO1349" s="325"/>
      <c r="BP1349" s="325"/>
    </row>
    <row r="1350" spans="1:68" s="323" customFormat="1" x14ac:dyDescent="0.25">
      <c r="A1350" s="102"/>
      <c r="B1350" s="102"/>
      <c r="C1350" s="102"/>
      <c r="D1350" s="102"/>
      <c r="E1350" s="102"/>
      <c r="F1350" s="102"/>
      <c r="P1350" s="324"/>
      <c r="Q1350" s="324"/>
      <c r="X1350" s="324"/>
      <c r="Y1350" s="324"/>
      <c r="AL1350" s="324"/>
      <c r="AM1350" s="324"/>
      <c r="AN1350" s="324"/>
      <c r="AO1350" s="324"/>
      <c r="AP1350" s="324"/>
      <c r="AQ1350" s="324"/>
      <c r="AR1350" s="324"/>
      <c r="AS1350" s="324"/>
      <c r="AT1350" s="324"/>
      <c r="AU1350" s="324"/>
      <c r="AV1350" s="324"/>
      <c r="AW1350" s="324"/>
      <c r="BE1350" s="325"/>
      <c r="BF1350" s="325"/>
      <c r="BG1350" s="325"/>
      <c r="BH1350" s="325"/>
      <c r="BI1350" s="325"/>
      <c r="BJ1350" s="325"/>
      <c r="BK1350" s="325"/>
      <c r="BL1350" s="325"/>
      <c r="BM1350" s="325"/>
      <c r="BN1350" s="325"/>
      <c r="BO1350" s="325"/>
      <c r="BP1350" s="325"/>
    </row>
    <row r="1351" spans="1:68" s="323" customFormat="1" x14ac:dyDescent="0.25">
      <c r="A1351" s="102"/>
      <c r="B1351" s="102"/>
      <c r="C1351" s="102"/>
      <c r="D1351" s="102"/>
      <c r="E1351" s="102"/>
      <c r="F1351" s="102"/>
      <c r="P1351" s="324"/>
      <c r="Q1351" s="324"/>
      <c r="X1351" s="324"/>
      <c r="Y1351" s="324"/>
      <c r="AL1351" s="324"/>
      <c r="AM1351" s="324"/>
      <c r="AN1351" s="324"/>
      <c r="AO1351" s="324"/>
      <c r="AP1351" s="324"/>
      <c r="AQ1351" s="324"/>
      <c r="AR1351" s="324"/>
      <c r="AS1351" s="324"/>
      <c r="AT1351" s="324"/>
      <c r="AU1351" s="324"/>
      <c r="AV1351" s="324"/>
      <c r="AW1351" s="324"/>
      <c r="BE1351" s="325"/>
      <c r="BF1351" s="325"/>
      <c r="BG1351" s="325"/>
      <c r="BH1351" s="325"/>
      <c r="BI1351" s="325"/>
      <c r="BJ1351" s="325"/>
      <c r="BK1351" s="325"/>
      <c r="BL1351" s="325"/>
      <c r="BM1351" s="325"/>
      <c r="BN1351" s="325"/>
      <c r="BO1351" s="325"/>
      <c r="BP1351" s="325"/>
    </row>
    <row r="1352" spans="1:68" s="323" customFormat="1" x14ac:dyDescent="0.25">
      <c r="A1352" s="102"/>
      <c r="B1352" s="102"/>
      <c r="C1352" s="102"/>
      <c r="D1352" s="102"/>
      <c r="E1352" s="102"/>
      <c r="F1352" s="102"/>
      <c r="P1352" s="324"/>
      <c r="Q1352" s="324"/>
      <c r="X1352" s="324"/>
      <c r="Y1352" s="324"/>
      <c r="AL1352" s="324"/>
      <c r="AM1352" s="324"/>
      <c r="AN1352" s="324"/>
      <c r="AO1352" s="324"/>
      <c r="AP1352" s="324"/>
      <c r="AQ1352" s="324"/>
      <c r="AR1352" s="324"/>
      <c r="AS1352" s="324"/>
      <c r="AT1352" s="324"/>
      <c r="AU1352" s="324"/>
      <c r="AV1352" s="324"/>
      <c r="AW1352" s="324"/>
      <c r="BE1352" s="325"/>
      <c r="BF1352" s="325"/>
      <c r="BG1352" s="325"/>
      <c r="BH1352" s="325"/>
      <c r="BI1352" s="325"/>
      <c r="BJ1352" s="325"/>
      <c r="BK1352" s="325"/>
      <c r="BL1352" s="325"/>
      <c r="BM1352" s="325"/>
      <c r="BN1352" s="325"/>
      <c r="BO1352" s="325"/>
      <c r="BP1352" s="325"/>
    </row>
    <row r="1353" spans="1:68" s="323" customFormat="1" x14ac:dyDescent="0.25">
      <c r="A1353" s="102"/>
      <c r="B1353" s="102"/>
      <c r="C1353" s="102"/>
      <c r="D1353" s="102"/>
      <c r="E1353" s="102"/>
      <c r="F1353" s="102"/>
      <c r="P1353" s="324"/>
      <c r="Q1353" s="324"/>
      <c r="X1353" s="324"/>
      <c r="Y1353" s="324"/>
      <c r="AL1353" s="324"/>
      <c r="AM1353" s="324"/>
      <c r="AN1353" s="324"/>
      <c r="AO1353" s="324"/>
      <c r="AP1353" s="324"/>
      <c r="AQ1353" s="324"/>
      <c r="AR1353" s="324"/>
      <c r="AS1353" s="324"/>
      <c r="AT1353" s="324"/>
      <c r="AU1353" s="324"/>
      <c r="AV1353" s="324"/>
      <c r="AW1353" s="324"/>
      <c r="BE1353" s="325"/>
      <c r="BF1353" s="325"/>
      <c r="BG1353" s="325"/>
      <c r="BH1353" s="325"/>
      <c r="BI1353" s="325"/>
      <c r="BJ1353" s="325"/>
      <c r="BK1353" s="325"/>
      <c r="BL1353" s="325"/>
      <c r="BM1353" s="325"/>
      <c r="BN1353" s="325"/>
      <c r="BO1353" s="325"/>
      <c r="BP1353" s="325"/>
    </row>
    <row r="1354" spans="1:68" s="323" customFormat="1" x14ac:dyDescent="0.25">
      <c r="A1354" s="102"/>
      <c r="B1354" s="102"/>
      <c r="C1354" s="102"/>
      <c r="D1354" s="102"/>
      <c r="E1354" s="102"/>
      <c r="F1354" s="102"/>
      <c r="P1354" s="324"/>
      <c r="Q1354" s="324"/>
      <c r="X1354" s="324"/>
      <c r="Y1354" s="324"/>
      <c r="AL1354" s="324"/>
      <c r="AM1354" s="324"/>
      <c r="AN1354" s="324"/>
      <c r="AO1354" s="324"/>
      <c r="AP1354" s="324"/>
      <c r="AQ1354" s="324"/>
      <c r="AR1354" s="324"/>
      <c r="AS1354" s="324"/>
      <c r="AT1354" s="324"/>
      <c r="AU1354" s="324"/>
      <c r="AV1354" s="324"/>
      <c r="AW1354" s="324"/>
      <c r="BE1354" s="325"/>
      <c r="BF1354" s="325"/>
      <c r="BG1354" s="325"/>
      <c r="BH1354" s="325"/>
      <c r="BI1354" s="325"/>
      <c r="BJ1354" s="325"/>
      <c r="BK1354" s="325"/>
      <c r="BL1354" s="325"/>
      <c r="BM1354" s="325"/>
      <c r="BN1354" s="325"/>
      <c r="BO1354" s="325"/>
      <c r="BP1354" s="325"/>
    </row>
    <row r="1355" spans="1:68" s="323" customFormat="1" x14ac:dyDescent="0.25">
      <c r="A1355" s="102"/>
      <c r="B1355" s="102"/>
      <c r="C1355" s="102"/>
      <c r="D1355" s="102"/>
      <c r="E1355" s="102"/>
      <c r="F1355" s="102"/>
      <c r="P1355" s="324"/>
      <c r="Q1355" s="324"/>
      <c r="X1355" s="324"/>
      <c r="Y1355" s="324"/>
      <c r="AL1355" s="324"/>
      <c r="AM1355" s="324"/>
      <c r="AN1355" s="324"/>
      <c r="AO1355" s="324"/>
      <c r="AP1355" s="324"/>
      <c r="AQ1355" s="324"/>
      <c r="AR1355" s="324"/>
      <c r="AS1355" s="324"/>
      <c r="AT1355" s="324"/>
      <c r="AU1355" s="324"/>
      <c r="AV1355" s="324"/>
      <c r="AW1355" s="324"/>
      <c r="BE1355" s="325"/>
      <c r="BF1355" s="325"/>
      <c r="BG1355" s="325"/>
      <c r="BH1355" s="325"/>
      <c r="BI1355" s="325"/>
      <c r="BJ1355" s="325"/>
      <c r="BK1355" s="325"/>
      <c r="BL1355" s="325"/>
      <c r="BM1355" s="325"/>
      <c r="BN1355" s="325"/>
      <c r="BO1355" s="325"/>
      <c r="BP1355" s="325"/>
    </row>
    <row r="1356" spans="1:68" s="323" customFormat="1" x14ac:dyDescent="0.25">
      <c r="A1356" s="102"/>
      <c r="B1356" s="102"/>
      <c r="C1356" s="102"/>
      <c r="D1356" s="102"/>
      <c r="E1356" s="102"/>
      <c r="F1356" s="102"/>
      <c r="P1356" s="324"/>
      <c r="Q1356" s="324"/>
      <c r="X1356" s="324"/>
      <c r="Y1356" s="324"/>
      <c r="AL1356" s="324"/>
      <c r="AM1356" s="324"/>
      <c r="AN1356" s="324"/>
      <c r="AO1356" s="324"/>
      <c r="AP1356" s="324"/>
      <c r="AQ1356" s="324"/>
      <c r="AR1356" s="324"/>
      <c r="AS1356" s="324"/>
      <c r="AT1356" s="324"/>
      <c r="AU1356" s="324"/>
      <c r="AV1356" s="324"/>
      <c r="AW1356" s="324"/>
      <c r="BE1356" s="325"/>
      <c r="BF1356" s="325"/>
      <c r="BG1356" s="325"/>
      <c r="BH1356" s="325"/>
      <c r="BI1356" s="325"/>
      <c r="BJ1356" s="325"/>
      <c r="BK1356" s="325"/>
      <c r="BL1356" s="325"/>
      <c r="BM1356" s="325"/>
      <c r="BN1356" s="325"/>
      <c r="BO1356" s="325"/>
      <c r="BP1356" s="325"/>
    </row>
    <row r="1357" spans="1:68" s="323" customFormat="1" x14ac:dyDescent="0.25">
      <c r="A1357" s="102"/>
      <c r="B1357" s="102"/>
      <c r="C1357" s="102"/>
      <c r="D1357" s="102"/>
      <c r="E1357" s="102"/>
      <c r="F1357" s="102"/>
      <c r="P1357" s="324"/>
      <c r="Q1357" s="324"/>
      <c r="X1357" s="324"/>
      <c r="Y1357" s="324"/>
      <c r="AL1357" s="324"/>
      <c r="AM1357" s="324"/>
      <c r="AN1357" s="324"/>
      <c r="AO1357" s="324"/>
      <c r="AP1357" s="324"/>
      <c r="AQ1357" s="324"/>
      <c r="AR1357" s="324"/>
      <c r="AS1357" s="324"/>
      <c r="AT1357" s="324"/>
      <c r="AU1357" s="324"/>
      <c r="AV1357" s="324"/>
      <c r="AW1357" s="324"/>
      <c r="BE1357" s="325"/>
      <c r="BF1357" s="325"/>
      <c r="BG1357" s="325"/>
      <c r="BH1357" s="325"/>
      <c r="BI1357" s="325"/>
      <c r="BJ1357" s="325"/>
      <c r="BK1357" s="325"/>
      <c r="BL1357" s="325"/>
      <c r="BM1357" s="325"/>
      <c r="BN1357" s="325"/>
      <c r="BO1357" s="325"/>
      <c r="BP1357" s="325"/>
    </row>
    <row r="1358" spans="1:68" s="323" customFormat="1" x14ac:dyDescent="0.25">
      <c r="A1358" s="102"/>
      <c r="B1358" s="102"/>
      <c r="C1358" s="102"/>
      <c r="D1358" s="102"/>
      <c r="E1358" s="102"/>
      <c r="F1358" s="102"/>
      <c r="P1358" s="324"/>
      <c r="Q1358" s="324"/>
      <c r="X1358" s="324"/>
      <c r="Y1358" s="324"/>
      <c r="AL1358" s="324"/>
      <c r="AM1358" s="324"/>
      <c r="AN1358" s="324"/>
      <c r="AO1358" s="324"/>
      <c r="AP1358" s="324"/>
      <c r="AQ1358" s="324"/>
      <c r="AR1358" s="324"/>
      <c r="AS1358" s="324"/>
      <c r="AT1358" s="324"/>
      <c r="AU1358" s="324"/>
      <c r="AV1358" s="324"/>
      <c r="AW1358" s="324"/>
      <c r="BE1358" s="325"/>
      <c r="BF1358" s="325"/>
      <c r="BG1358" s="325"/>
      <c r="BH1358" s="325"/>
      <c r="BI1358" s="325"/>
      <c r="BJ1358" s="325"/>
      <c r="BK1358" s="325"/>
      <c r="BL1358" s="325"/>
      <c r="BM1358" s="325"/>
      <c r="BN1358" s="325"/>
      <c r="BO1358" s="325"/>
      <c r="BP1358" s="325"/>
    </row>
    <row r="1359" spans="1:68" s="323" customFormat="1" x14ac:dyDescent="0.25">
      <c r="A1359" s="102"/>
      <c r="B1359" s="102"/>
      <c r="C1359" s="102"/>
      <c r="D1359" s="102"/>
      <c r="E1359" s="102"/>
      <c r="F1359" s="102"/>
      <c r="P1359" s="324"/>
      <c r="Q1359" s="324"/>
      <c r="X1359" s="324"/>
      <c r="Y1359" s="324"/>
      <c r="AL1359" s="324"/>
      <c r="AM1359" s="324"/>
      <c r="AN1359" s="324"/>
      <c r="AO1359" s="324"/>
      <c r="AP1359" s="324"/>
      <c r="AQ1359" s="324"/>
      <c r="AR1359" s="324"/>
      <c r="AS1359" s="324"/>
      <c r="AT1359" s="324"/>
      <c r="AU1359" s="324"/>
      <c r="AV1359" s="324"/>
      <c r="AW1359" s="324"/>
      <c r="BE1359" s="325"/>
      <c r="BF1359" s="325"/>
      <c r="BG1359" s="325"/>
      <c r="BH1359" s="325"/>
      <c r="BI1359" s="325"/>
      <c r="BJ1359" s="325"/>
      <c r="BK1359" s="325"/>
      <c r="BL1359" s="325"/>
      <c r="BM1359" s="325"/>
      <c r="BN1359" s="325"/>
      <c r="BO1359" s="325"/>
      <c r="BP1359" s="325"/>
    </row>
    <row r="1360" spans="1:68" s="323" customFormat="1" x14ac:dyDescent="0.25">
      <c r="A1360" s="102"/>
      <c r="B1360" s="102"/>
      <c r="C1360" s="102"/>
      <c r="D1360" s="102"/>
      <c r="E1360" s="102"/>
      <c r="F1360" s="102"/>
      <c r="P1360" s="324"/>
      <c r="Q1360" s="324"/>
      <c r="X1360" s="324"/>
      <c r="Y1360" s="324"/>
      <c r="AL1360" s="324"/>
      <c r="AM1360" s="324"/>
      <c r="AN1360" s="324"/>
      <c r="AO1360" s="324"/>
      <c r="AP1360" s="324"/>
      <c r="AQ1360" s="324"/>
      <c r="AR1360" s="324"/>
      <c r="AS1360" s="324"/>
      <c r="AT1360" s="324"/>
      <c r="AU1360" s="324"/>
      <c r="AV1360" s="324"/>
      <c r="AW1360" s="324"/>
      <c r="BE1360" s="325"/>
      <c r="BF1360" s="325"/>
      <c r="BG1360" s="325"/>
      <c r="BH1360" s="325"/>
      <c r="BI1360" s="325"/>
      <c r="BJ1360" s="325"/>
      <c r="BK1360" s="325"/>
      <c r="BL1360" s="325"/>
      <c r="BM1360" s="325"/>
      <c r="BN1360" s="325"/>
      <c r="BO1360" s="325"/>
      <c r="BP1360" s="325"/>
    </row>
    <row r="1361" spans="1:68" s="323" customFormat="1" x14ac:dyDescent="0.25">
      <c r="A1361" s="102"/>
      <c r="B1361" s="102"/>
      <c r="C1361" s="102"/>
      <c r="D1361" s="102"/>
      <c r="E1361" s="102"/>
      <c r="F1361" s="102"/>
      <c r="P1361" s="324"/>
      <c r="Q1361" s="324"/>
      <c r="X1361" s="324"/>
      <c r="Y1361" s="324"/>
      <c r="AL1361" s="324"/>
      <c r="AM1361" s="324"/>
      <c r="AN1361" s="324"/>
      <c r="AO1361" s="324"/>
      <c r="AP1361" s="324"/>
      <c r="AQ1361" s="324"/>
      <c r="AR1361" s="324"/>
      <c r="AS1361" s="324"/>
      <c r="AT1361" s="324"/>
      <c r="AU1361" s="324"/>
      <c r="AV1361" s="324"/>
      <c r="AW1361" s="324"/>
      <c r="BE1361" s="325"/>
      <c r="BF1361" s="325"/>
      <c r="BG1361" s="325"/>
      <c r="BH1361" s="325"/>
      <c r="BI1361" s="325"/>
      <c r="BJ1361" s="325"/>
      <c r="BK1361" s="325"/>
      <c r="BL1361" s="325"/>
      <c r="BM1361" s="325"/>
      <c r="BN1361" s="325"/>
      <c r="BO1361" s="325"/>
      <c r="BP1361" s="325"/>
    </row>
    <row r="1362" spans="1:68" s="323" customFormat="1" x14ac:dyDescent="0.25">
      <c r="A1362" s="102"/>
      <c r="B1362" s="102"/>
      <c r="C1362" s="102"/>
      <c r="D1362" s="102"/>
      <c r="E1362" s="102"/>
      <c r="F1362" s="102"/>
      <c r="P1362" s="324"/>
      <c r="Q1362" s="324"/>
      <c r="X1362" s="324"/>
      <c r="Y1362" s="324"/>
      <c r="AL1362" s="324"/>
      <c r="AM1362" s="324"/>
      <c r="AN1362" s="324"/>
      <c r="AO1362" s="324"/>
      <c r="AP1362" s="324"/>
      <c r="AQ1362" s="324"/>
      <c r="AR1362" s="324"/>
      <c r="AS1362" s="324"/>
      <c r="AT1362" s="324"/>
      <c r="AU1362" s="324"/>
      <c r="AV1362" s="324"/>
      <c r="AW1362" s="324"/>
      <c r="BE1362" s="325"/>
      <c r="BF1362" s="325"/>
      <c r="BG1362" s="325"/>
      <c r="BH1362" s="325"/>
      <c r="BI1362" s="325"/>
      <c r="BJ1362" s="325"/>
      <c r="BK1362" s="325"/>
      <c r="BL1362" s="325"/>
      <c r="BM1362" s="325"/>
      <c r="BN1362" s="325"/>
      <c r="BO1362" s="325"/>
      <c r="BP1362" s="325"/>
    </row>
    <row r="1363" spans="1:68" s="323" customFormat="1" x14ac:dyDescent="0.25">
      <c r="A1363" s="102"/>
      <c r="B1363" s="102"/>
      <c r="C1363" s="102"/>
      <c r="D1363" s="102"/>
      <c r="E1363" s="102"/>
      <c r="F1363" s="102"/>
      <c r="P1363" s="324"/>
      <c r="Q1363" s="324"/>
      <c r="X1363" s="324"/>
      <c r="Y1363" s="324"/>
      <c r="AL1363" s="324"/>
      <c r="AM1363" s="324"/>
      <c r="AN1363" s="324"/>
      <c r="AO1363" s="324"/>
      <c r="AP1363" s="324"/>
      <c r="AQ1363" s="324"/>
      <c r="AR1363" s="324"/>
      <c r="AS1363" s="324"/>
      <c r="AT1363" s="324"/>
      <c r="AU1363" s="324"/>
      <c r="AV1363" s="324"/>
      <c r="AW1363" s="324"/>
      <c r="BE1363" s="325"/>
      <c r="BF1363" s="325"/>
      <c r="BG1363" s="325"/>
      <c r="BH1363" s="325"/>
      <c r="BI1363" s="325"/>
      <c r="BJ1363" s="325"/>
      <c r="BK1363" s="325"/>
      <c r="BL1363" s="325"/>
      <c r="BM1363" s="325"/>
      <c r="BN1363" s="325"/>
      <c r="BO1363" s="325"/>
      <c r="BP1363" s="325"/>
    </row>
    <row r="1364" spans="1:68" s="323" customFormat="1" x14ac:dyDescent="0.25">
      <c r="A1364" s="102"/>
      <c r="B1364" s="102"/>
      <c r="C1364" s="102"/>
      <c r="D1364" s="102"/>
      <c r="E1364" s="102"/>
      <c r="F1364" s="102"/>
      <c r="P1364" s="324"/>
      <c r="Q1364" s="324"/>
      <c r="X1364" s="324"/>
      <c r="Y1364" s="324"/>
      <c r="AL1364" s="324"/>
      <c r="AM1364" s="324"/>
      <c r="AN1364" s="324"/>
      <c r="AO1364" s="324"/>
      <c r="AP1364" s="324"/>
      <c r="AQ1364" s="324"/>
      <c r="AR1364" s="324"/>
      <c r="AS1364" s="324"/>
      <c r="AT1364" s="324"/>
      <c r="AU1364" s="324"/>
      <c r="AV1364" s="324"/>
      <c r="AW1364" s="324"/>
      <c r="BE1364" s="325"/>
      <c r="BF1364" s="325"/>
      <c r="BG1364" s="325"/>
      <c r="BH1364" s="325"/>
      <c r="BI1364" s="325"/>
      <c r="BJ1364" s="325"/>
      <c r="BK1364" s="325"/>
      <c r="BL1364" s="325"/>
      <c r="BM1364" s="325"/>
      <c r="BN1364" s="325"/>
      <c r="BO1364" s="325"/>
      <c r="BP1364" s="325"/>
    </row>
    <row r="1365" spans="1:68" s="323" customFormat="1" x14ac:dyDescent="0.25">
      <c r="A1365" s="102"/>
      <c r="B1365" s="102"/>
      <c r="C1365" s="102"/>
      <c r="D1365" s="102"/>
      <c r="E1365" s="102"/>
      <c r="F1365" s="102"/>
      <c r="P1365" s="324"/>
      <c r="Q1365" s="324"/>
      <c r="X1365" s="324"/>
      <c r="Y1365" s="324"/>
      <c r="AL1365" s="324"/>
      <c r="AM1365" s="324"/>
      <c r="AN1365" s="324"/>
      <c r="AO1365" s="324"/>
      <c r="AP1365" s="324"/>
      <c r="AQ1365" s="324"/>
      <c r="AR1365" s="324"/>
      <c r="AS1365" s="324"/>
      <c r="AT1365" s="324"/>
      <c r="AU1365" s="324"/>
      <c r="AV1365" s="324"/>
      <c r="AW1365" s="324"/>
      <c r="BE1365" s="325"/>
      <c r="BF1365" s="325"/>
      <c r="BG1365" s="325"/>
      <c r="BH1365" s="325"/>
      <c r="BI1365" s="325"/>
      <c r="BJ1365" s="325"/>
      <c r="BK1365" s="325"/>
      <c r="BL1365" s="325"/>
      <c r="BM1365" s="325"/>
      <c r="BN1365" s="325"/>
      <c r="BO1365" s="325"/>
      <c r="BP1365" s="325"/>
    </row>
    <row r="1366" spans="1:68" s="323" customFormat="1" x14ac:dyDescent="0.25">
      <c r="A1366" s="102"/>
      <c r="B1366" s="102"/>
      <c r="C1366" s="102"/>
      <c r="D1366" s="102"/>
      <c r="E1366" s="102"/>
      <c r="F1366" s="102"/>
      <c r="P1366" s="324"/>
      <c r="Q1366" s="324"/>
      <c r="X1366" s="324"/>
      <c r="Y1366" s="324"/>
      <c r="AL1366" s="324"/>
      <c r="AM1366" s="324"/>
      <c r="AN1366" s="324"/>
      <c r="AO1366" s="324"/>
      <c r="AP1366" s="324"/>
      <c r="AQ1366" s="324"/>
      <c r="AR1366" s="324"/>
      <c r="AS1366" s="324"/>
      <c r="AT1366" s="324"/>
      <c r="AU1366" s="324"/>
      <c r="AV1366" s="324"/>
      <c r="AW1366" s="324"/>
      <c r="BE1366" s="325"/>
      <c r="BF1366" s="325"/>
      <c r="BG1366" s="325"/>
      <c r="BH1366" s="325"/>
      <c r="BI1366" s="325"/>
      <c r="BJ1366" s="325"/>
      <c r="BK1366" s="325"/>
      <c r="BL1366" s="325"/>
      <c r="BM1366" s="325"/>
      <c r="BN1366" s="325"/>
      <c r="BO1366" s="325"/>
      <c r="BP1366" s="325"/>
    </row>
    <row r="1367" spans="1:68" s="323" customFormat="1" x14ac:dyDescent="0.25">
      <c r="A1367" s="102"/>
      <c r="B1367" s="102"/>
      <c r="C1367" s="102"/>
      <c r="D1367" s="102"/>
      <c r="E1367" s="102"/>
      <c r="F1367" s="102"/>
      <c r="P1367" s="324"/>
      <c r="Q1367" s="324"/>
      <c r="X1367" s="324"/>
      <c r="Y1367" s="324"/>
      <c r="AL1367" s="324"/>
      <c r="AM1367" s="324"/>
      <c r="AN1367" s="324"/>
      <c r="AO1367" s="324"/>
      <c r="AP1367" s="324"/>
      <c r="AQ1367" s="324"/>
      <c r="AR1367" s="324"/>
      <c r="AS1367" s="324"/>
      <c r="AT1367" s="324"/>
      <c r="AU1367" s="324"/>
      <c r="AV1367" s="324"/>
      <c r="AW1367" s="324"/>
      <c r="BE1367" s="325"/>
      <c r="BF1367" s="325"/>
      <c r="BG1367" s="325"/>
      <c r="BH1367" s="325"/>
      <c r="BI1367" s="325"/>
      <c r="BJ1367" s="325"/>
      <c r="BK1367" s="325"/>
      <c r="BL1367" s="325"/>
      <c r="BM1367" s="325"/>
      <c r="BN1367" s="325"/>
      <c r="BO1367" s="325"/>
      <c r="BP1367" s="325"/>
    </row>
    <row r="1368" spans="1:68" s="323" customFormat="1" x14ac:dyDescent="0.25">
      <c r="A1368" s="102"/>
      <c r="B1368" s="102"/>
      <c r="C1368" s="102"/>
      <c r="D1368" s="102"/>
      <c r="E1368" s="102"/>
      <c r="F1368" s="102"/>
      <c r="P1368" s="324"/>
      <c r="Q1368" s="324"/>
      <c r="X1368" s="324"/>
      <c r="Y1368" s="324"/>
      <c r="AL1368" s="324"/>
      <c r="AM1368" s="324"/>
      <c r="AN1368" s="324"/>
      <c r="AO1368" s="324"/>
      <c r="AP1368" s="324"/>
      <c r="AQ1368" s="324"/>
      <c r="AR1368" s="324"/>
      <c r="AS1368" s="324"/>
      <c r="AT1368" s="324"/>
      <c r="AU1368" s="324"/>
      <c r="AV1368" s="324"/>
      <c r="AW1368" s="324"/>
      <c r="BE1368" s="325"/>
      <c r="BF1368" s="325"/>
      <c r="BG1368" s="325"/>
      <c r="BH1368" s="325"/>
      <c r="BI1368" s="325"/>
      <c r="BJ1368" s="325"/>
      <c r="BK1368" s="325"/>
      <c r="BL1368" s="325"/>
      <c r="BM1368" s="325"/>
      <c r="BN1368" s="325"/>
      <c r="BO1368" s="325"/>
      <c r="BP1368" s="325"/>
    </row>
    <row r="1369" spans="1:68" s="323" customFormat="1" x14ac:dyDescent="0.25">
      <c r="A1369" s="102"/>
      <c r="B1369" s="102"/>
      <c r="C1369" s="102"/>
      <c r="D1369" s="102"/>
      <c r="E1369" s="102"/>
      <c r="F1369" s="102"/>
      <c r="P1369" s="324"/>
      <c r="Q1369" s="324"/>
      <c r="X1369" s="324"/>
      <c r="Y1369" s="324"/>
      <c r="AL1369" s="324"/>
      <c r="AM1369" s="324"/>
      <c r="AN1369" s="324"/>
      <c r="AO1369" s="324"/>
      <c r="AP1369" s="324"/>
      <c r="AQ1369" s="324"/>
      <c r="AR1369" s="324"/>
      <c r="AS1369" s="324"/>
      <c r="AT1369" s="324"/>
      <c r="AU1369" s="324"/>
      <c r="AV1369" s="324"/>
      <c r="AW1369" s="324"/>
      <c r="BE1369" s="325"/>
      <c r="BF1369" s="325"/>
      <c r="BG1369" s="325"/>
      <c r="BH1369" s="325"/>
      <c r="BI1369" s="325"/>
      <c r="BJ1369" s="325"/>
      <c r="BK1369" s="325"/>
      <c r="BL1369" s="325"/>
      <c r="BM1369" s="325"/>
      <c r="BN1369" s="325"/>
      <c r="BO1369" s="325"/>
      <c r="BP1369" s="325"/>
    </row>
    <row r="1370" spans="1:68" s="323" customFormat="1" x14ac:dyDescent="0.25">
      <c r="A1370" s="102"/>
      <c r="B1370" s="102"/>
      <c r="C1370" s="102"/>
      <c r="D1370" s="102"/>
      <c r="E1370" s="102"/>
      <c r="F1370" s="102"/>
      <c r="P1370" s="324"/>
      <c r="Q1370" s="324"/>
      <c r="X1370" s="324"/>
      <c r="Y1370" s="324"/>
      <c r="AL1370" s="324"/>
      <c r="AM1370" s="324"/>
      <c r="AN1370" s="324"/>
      <c r="AO1370" s="324"/>
      <c r="AP1370" s="324"/>
      <c r="AQ1370" s="324"/>
      <c r="AR1370" s="324"/>
      <c r="AS1370" s="324"/>
      <c r="AT1370" s="324"/>
      <c r="AU1370" s="324"/>
      <c r="AV1370" s="324"/>
      <c r="AW1370" s="324"/>
      <c r="BE1370" s="325"/>
      <c r="BF1370" s="325"/>
      <c r="BG1370" s="325"/>
      <c r="BH1370" s="325"/>
      <c r="BI1370" s="325"/>
      <c r="BJ1370" s="325"/>
      <c r="BK1370" s="325"/>
      <c r="BL1370" s="325"/>
      <c r="BM1370" s="325"/>
      <c r="BN1370" s="325"/>
      <c r="BO1370" s="325"/>
      <c r="BP1370" s="325"/>
    </row>
    <row r="1371" spans="1:68" s="323" customFormat="1" x14ac:dyDescent="0.25">
      <c r="A1371" s="102"/>
      <c r="B1371" s="102"/>
      <c r="C1371" s="102"/>
      <c r="D1371" s="102"/>
      <c r="E1371" s="102"/>
      <c r="F1371" s="102"/>
      <c r="P1371" s="324"/>
      <c r="Q1371" s="324"/>
      <c r="X1371" s="324"/>
      <c r="Y1371" s="324"/>
      <c r="AL1371" s="324"/>
      <c r="AM1371" s="324"/>
      <c r="AN1371" s="324"/>
      <c r="AO1371" s="324"/>
      <c r="AP1371" s="324"/>
      <c r="AQ1371" s="324"/>
      <c r="AR1371" s="324"/>
      <c r="AS1371" s="324"/>
      <c r="AT1371" s="324"/>
      <c r="AU1371" s="324"/>
      <c r="AV1371" s="324"/>
      <c r="AW1371" s="324"/>
      <c r="BE1371" s="325"/>
      <c r="BF1371" s="325"/>
      <c r="BG1371" s="325"/>
      <c r="BH1371" s="325"/>
      <c r="BI1371" s="325"/>
      <c r="BJ1371" s="325"/>
      <c r="BK1371" s="325"/>
      <c r="BL1371" s="325"/>
      <c r="BM1371" s="325"/>
      <c r="BN1371" s="325"/>
      <c r="BO1371" s="325"/>
      <c r="BP1371" s="325"/>
    </row>
    <row r="1372" spans="1:68" s="323" customFormat="1" x14ac:dyDescent="0.25">
      <c r="A1372" s="102"/>
      <c r="B1372" s="102"/>
      <c r="C1372" s="102"/>
      <c r="D1372" s="102"/>
      <c r="E1372" s="102"/>
      <c r="F1372" s="102"/>
      <c r="P1372" s="324"/>
      <c r="Q1372" s="324"/>
      <c r="X1372" s="324"/>
      <c r="Y1372" s="324"/>
      <c r="AL1372" s="324"/>
      <c r="AM1372" s="324"/>
      <c r="AN1372" s="324"/>
      <c r="AO1372" s="324"/>
      <c r="AP1372" s="324"/>
      <c r="AQ1372" s="324"/>
      <c r="AR1372" s="324"/>
      <c r="AS1372" s="324"/>
      <c r="AT1372" s="324"/>
      <c r="AU1372" s="324"/>
      <c r="AV1372" s="324"/>
      <c r="AW1372" s="324"/>
      <c r="BE1372" s="325"/>
      <c r="BF1372" s="325"/>
      <c r="BG1372" s="325"/>
      <c r="BH1372" s="325"/>
      <c r="BI1372" s="325"/>
      <c r="BJ1372" s="325"/>
      <c r="BK1372" s="325"/>
      <c r="BL1372" s="325"/>
      <c r="BM1372" s="325"/>
      <c r="BN1372" s="325"/>
      <c r="BO1372" s="325"/>
      <c r="BP1372" s="325"/>
    </row>
    <row r="1373" spans="1:68" s="323" customFormat="1" x14ac:dyDescent="0.25">
      <c r="A1373" s="102"/>
      <c r="B1373" s="102"/>
      <c r="C1373" s="102"/>
      <c r="D1373" s="102"/>
      <c r="E1373" s="102"/>
      <c r="F1373" s="102"/>
      <c r="P1373" s="324"/>
      <c r="Q1373" s="324"/>
      <c r="X1373" s="324"/>
      <c r="Y1373" s="324"/>
      <c r="AL1373" s="324"/>
      <c r="AM1373" s="324"/>
      <c r="AN1373" s="324"/>
      <c r="AO1373" s="324"/>
      <c r="AP1373" s="324"/>
      <c r="AQ1373" s="324"/>
      <c r="AR1373" s="324"/>
      <c r="AS1373" s="324"/>
      <c r="AT1373" s="324"/>
      <c r="AU1373" s="324"/>
      <c r="AV1373" s="324"/>
      <c r="AW1373" s="324"/>
      <c r="BE1373" s="325"/>
      <c r="BF1373" s="325"/>
      <c r="BG1373" s="325"/>
      <c r="BH1373" s="325"/>
      <c r="BI1373" s="325"/>
      <c r="BJ1373" s="325"/>
      <c r="BK1373" s="325"/>
      <c r="BL1373" s="325"/>
      <c r="BM1373" s="325"/>
      <c r="BN1373" s="325"/>
      <c r="BO1373" s="325"/>
      <c r="BP1373" s="325"/>
    </row>
    <row r="1374" spans="1:68" s="323" customFormat="1" x14ac:dyDescent="0.25">
      <c r="A1374" s="102"/>
      <c r="B1374" s="102"/>
      <c r="C1374" s="102"/>
      <c r="D1374" s="102"/>
      <c r="E1374" s="102"/>
      <c r="F1374" s="102"/>
      <c r="P1374" s="324"/>
      <c r="Q1374" s="324"/>
      <c r="X1374" s="324"/>
      <c r="Y1374" s="324"/>
      <c r="AL1374" s="324"/>
      <c r="AM1374" s="324"/>
      <c r="AN1374" s="324"/>
      <c r="AO1374" s="324"/>
      <c r="AP1374" s="324"/>
      <c r="AQ1374" s="324"/>
      <c r="AR1374" s="324"/>
      <c r="AS1374" s="324"/>
      <c r="AT1374" s="324"/>
      <c r="AU1374" s="324"/>
      <c r="AV1374" s="324"/>
      <c r="AW1374" s="324"/>
      <c r="BE1374" s="325"/>
      <c r="BF1374" s="325"/>
      <c r="BG1374" s="325"/>
      <c r="BH1374" s="325"/>
      <c r="BI1374" s="325"/>
      <c r="BJ1374" s="325"/>
      <c r="BK1374" s="325"/>
      <c r="BL1374" s="325"/>
      <c r="BM1374" s="325"/>
      <c r="BN1374" s="325"/>
      <c r="BO1374" s="325"/>
      <c r="BP1374" s="325"/>
    </row>
    <row r="1375" spans="1:68" s="323" customFormat="1" x14ac:dyDescent="0.25">
      <c r="A1375" s="102"/>
      <c r="B1375" s="102"/>
      <c r="C1375" s="102"/>
      <c r="D1375" s="102"/>
      <c r="E1375" s="102"/>
      <c r="F1375" s="102"/>
      <c r="P1375" s="324"/>
      <c r="Q1375" s="324"/>
      <c r="X1375" s="324"/>
      <c r="Y1375" s="324"/>
      <c r="AL1375" s="324"/>
      <c r="AM1375" s="324"/>
      <c r="AN1375" s="324"/>
      <c r="AO1375" s="324"/>
      <c r="AP1375" s="324"/>
      <c r="AQ1375" s="324"/>
      <c r="AR1375" s="324"/>
      <c r="AS1375" s="324"/>
      <c r="AT1375" s="324"/>
      <c r="AU1375" s="324"/>
      <c r="AV1375" s="324"/>
      <c r="AW1375" s="324"/>
      <c r="BE1375" s="325"/>
      <c r="BF1375" s="325"/>
      <c r="BG1375" s="325"/>
      <c r="BH1375" s="325"/>
      <c r="BI1375" s="325"/>
      <c r="BJ1375" s="325"/>
      <c r="BK1375" s="325"/>
      <c r="BL1375" s="325"/>
      <c r="BM1375" s="325"/>
      <c r="BN1375" s="325"/>
      <c r="BO1375" s="325"/>
      <c r="BP1375" s="325"/>
    </row>
    <row r="1376" spans="1:68" s="323" customFormat="1" x14ac:dyDescent="0.25">
      <c r="A1376" s="102"/>
      <c r="B1376" s="102"/>
      <c r="C1376" s="102"/>
      <c r="D1376" s="102"/>
      <c r="E1376" s="102"/>
      <c r="F1376" s="102"/>
      <c r="P1376" s="324"/>
      <c r="Q1376" s="324"/>
      <c r="X1376" s="324"/>
      <c r="Y1376" s="324"/>
      <c r="AL1376" s="324"/>
      <c r="AM1376" s="324"/>
      <c r="AN1376" s="324"/>
      <c r="AO1376" s="324"/>
      <c r="AP1376" s="324"/>
      <c r="AQ1376" s="324"/>
      <c r="AR1376" s="324"/>
      <c r="AS1376" s="324"/>
      <c r="AT1376" s="324"/>
      <c r="AU1376" s="324"/>
      <c r="AV1376" s="324"/>
      <c r="AW1376" s="324"/>
      <c r="BE1376" s="325"/>
      <c r="BF1376" s="325"/>
      <c r="BG1376" s="325"/>
      <c r="BH1376" s="325"/>
      <c r="BI1376" s="325"/>
      <c r="BJ1376" s="325"/>
      <c r="BK1376" s="325"/>
      <c r="BL1376" s="325"/>
      <c r="BM1376" s="325"/>
      <c r="BN1376" s="325"/>
      <c r="BO1376" s="325"/>
      <c r="BP1376" s="325"/>
    </row>
    <row r="1377" spans="1:68" s="323" customFormat="1" x14ac:dyDescent="0.25">
      <c r="A1377" s="102"/>
      <c r="B1377" s="102"/>
      <c r="C1377" s="102"/>
      <c r="D1377" s="102"/>
      <c r="E1377" s="102"/>
      <c r="F1377" s="102"/>
      <c r="P1377" s="324"/>
      <c r="Q1377" s="324"/>
      <c r="X1377" s="324"/>
      <c r="Y1377" s="324"/>
      <c r="AL1377" s="324"/>
      <c r="AM1377" s="324"/>
      <c r="AN1377" s="324"/>
      <c r="AO1377" s="324"/>
      <c r="AP1377" s="324"/>
      <c r="AQ1377" s="324"/>
      <c r="AR1377" s="324"/>
      <c r="AS1377" s="324"/>
      <c r="AT1377" s="324"/>
      <c r="AU1377" s="324"/>
      <c r="AV1377" s="324"/>
      <c r="AW1377" s="324"/>
      <c r="BE1377" s="325"/>
      <c r="BF1377" s="325"/>
      <c r="BG1377" s="325"/>
      <c r="BH1377" s="325"/>
      <c r="BI1377" s="325"/>
      <c r="BJ1377" s="325"/>
      <c r="BK1377" s="325"/>
      <c r="BL1377" s="325"/>
      <c r="BM1377" s="325"/>
      <c r="BN1377" s="325"/>
      <c r="BO1377" s="325"/>
      <c r="BP1377" s="325"/>
    </row>
    <row r="1378" spans="1:68" s="323" customFormat="1" x14ac:dyDescent="0.25">
      <c r="A1378" s="102"/>
      <c r="B1378" s="102"/>
      <c r="C1378" s="102"/>
      <c r="D1378" s="102"/>
      <c r="E1378" s="102"/>
      <c r="F1378" s="102"/>
      <c r="P1378" s="324"/>
      <c r="Q1378" s="324"/>
      <c r="X1378" s="324"/>
      <c r="Y1378" s="324"/>
      <c r="AL1378" s="324"/>
      <c r="AM1378" s="324"/>
      <c r="AN1378" s="324"/>
      <c r="AO1378" s="324"/>
      <c r="AP1378" s="324"/>
      <c r="AQ1378" s="324"/>
      <c r="AR1378" s="324"/>
      <c r="AS1378" s="324"/>
      <c r="AT1378" s="324"/>
      <c r="AU1378" s="324"/>
      <c r="AV1378" s="324"/>
      <c r="AW1378" s="324"/>
      <c r="BE1378" s="325"/>
      <c r="BF1378" s="325"/>
      <c r="BG1378" s="325"/>
      <c r="BH1378" s="325"/>
      <c r="BI1378" s="325"/>
      <c r="BJ1378" s="325"/>
      <c r="BK1378" s="325"/>
      <c r="BL1378" s="325"/>
      <c r="BM1378" s="325"/>
      <c r="BN1378" s="325"/>
      <c r="BO1378" s="325"/>
      <c r="BP1378" s="325"/>
    </row>
    <row r="1379" spans="1:68" s="323" customFormat="1" x14ac:dyDescent="0.25">
      <c r="A1379" s="102"/>
      <c r="B1379" s="102"/>
      <c r="C1379" s="102"/>
      <c r="D1379" s="102"/>
      <c r="E1379" s="102"/>
      <c r="F1379" s="102"/>
      <c r="P1379" s="324"/>
      <c r="Q1379" s="324"/>
      <c r="X1379" s="324"/>
      <c r="Y1379" s="324"/>
      <c r="AL1379" s="324"/>
      <c r="AM1379" s="324"/>
      <c r="AN1379" s="324"/>
      <c r="AO1379" s="324"/>
      <c r="AP1379" s="324"/>
      <c r="AQ1379" s="324"/>
      <c r="AR1379" s="324"/>
      <c r="AS1379" s="324"/>
      <c r="AT1379" s="324"/>
      <c r="AU1379" s="324"/>
      <c r="AV1379" s="324"/>
      <c r="AW1379" s="324"/>
      <c r="BE1379" s="325"/>
      <c r="BF1379" s="325"/>
      <c r="BG1379" s="325"/>
      <c r="BH1379" s="325"/>
      <c r="BI1379" s="325"/>
      <c r="BJ1379" s="325"/>
      <c r="BK1379" s="325"/>
      <c r="BL1379" s="325"/>
      <c r="BM1379" s="325"/>
      <c r="BN1379" s="325"/>
      <c r="BO1379" s="325"/>
      <c r="BP1379" s="325"/>
    </row>
    <row r="1380" spans="1:68" s="323" customFormat="1" x14ac:dyDescent="0.25">
      <c r="A1380" s="102"/>
      <c r="B1380" s="102"/>
      <c r="C1380" s="102"/>
      <c r="D1380" s="102"/>
      <c r="E1380" s="102"/>
      <c r="F1380" s="102"/>
      <c r="P1380" s="324"/>
      <c r="Q1380" s="324"/>
      <c r="X1380" s="324"/>
      <c r="Y1380" s="324"/>
      <c r="AL1380" s="324"/>
      <c r="AM1380" s="324"/>
      <c r="AN1380" s="324"/>
      <c r="AO1380" s="324"/>
      <c r="AP1380" s="324"/>
      <c r="AQ1380" s="324"/>
      <c r="AR1380" s="324"/>
      <c r="AS1380" s="324"/>
      <c r="AT1380" s="324"/>
      <c r="AU1380" s="324"/>
      <c r="AV1380" s="324"/>
      <c r="AW1380" s="324"/>
      <c r="BE1380" s="325"/>
      <c r="BF1380" s="325"/>
      <c r="BG1380" s="325"/>
      <c r="BH1380" s="325"/>
      <c r="BI1380" s="325"/>
      <c r="BJ1380" s="325"/>
      <c r="BK1380" s="325"/>
      <c r="BL1380" s="325"/>
      <c r="BM1380" s="325"/>
      <c r="BN1380" s="325"/>
      <c r="BO1380" s="325"/>
      <c r="BP1380" s="325"/>
    </row>
    <row r="1381" spans="1:68" s="323" customFormat="1" x14ac:dyDescent="0.25">
      <c r="A1381" s="102"/>
      <c r="B1381" s="102"/>
      <c r="C1381" s="102"/>
      <c r="D1381" s="102"/>
      <c r="E1381" s="102"/>
      <c r="F1381" s="102"/>
      <c r="P1381" s="324"/>
      <c r="Q1381" s="324"/>
      <c r="X1381" s="324"/>
      <c r="Y1381" s="324"/>
      <c r="AL1381" s="324"/>
      <c r="AM1381" s="324"/>
      <c r="AN1381" s="324"/>
      <c r="AO1381" s="324"/>
      <c r="AP1381" s="324"/>
      <c r="AQ1381" s="324"/>
      <c r="AR1381" s="324"/>
      <c r="AS1381" s="324"/>
      <c r="AT1381" s="324"/>
      <c r="AU1381" s="324"/>
      <c r="AV1381" s="324"/>
      <c r="AW1381" s="324"/>
      <c r="BE1381" s="325"/>
      <c r="BF1381" s="325"/>
      <c r="BG1381" s="325"/>
      <c r="BH1381" s="325"/>
      <c r="BI1381" s="325"/>
      <c r="BJ1381" s="325"/>
      <c r="BK1381" s="325"/>
      <c r="BL1381" s="325"/>
      <c r="BM1381" s="325"/>
      <c r="BN1381" s="325"/>
      <c r="BO1381" s="325"/>
      <c r="BP1381" s="325"/>
    </row>
    <row r="1382" spans="1:68" s="323" customFormat="1" x14ac:dyDescent="0.25">
      <c r="A1382" s="102"/>
      <c r="B1382" s="102"/>
      <c r="C1382" s="102"/>
      <c r="D1382" s="102"/>
      <c r="E1382" s="102"/>
      <c r="F1382" s="102"/>
      <c r="P1382" s="324"/>
      <c r="Q1382" s="324"/>
      <c r="X1382" s="324"/>
      <c r="Y1382" s="324"/>
      <c r="AL1382" s="324"/>
      <c r="AM1382" s="324"/>
      <c r="AN1382" s="324"/>
      <c r="AO1382" s="324"/>
      <c r="AP1382" s="324"/>
      <c r="AQ1382" s="324"/>
      <c r="AR1382" s="324"/>
      <c r="AS1382" s="324"/>
      <c r="AT1382" s="324"/>
      <c r="AU1382" s="324"/>
      <c r="AV1382" s="324"/>
      <c r="AW1382" s="324"/>
      <c r="BE1382" s="325"/>
      <c r="BF1382" s="325"/>
      <c r="BG1382" s="325"/>
      <c r="BH1382" s="325"/>
      <c r="BI1382" s="325"/>
      <c r="BJ1382" s="325"/>
      <c r="BK1382" s="325"/>
      <c r="BL1382" s="325"/>
      <c r="BM1382" s="325"/>
      <c r="BN1382" s="325"/>
      <c r="BO1382" s="325"/>
      <c r="BP1382" s="325"/>
    </row>
    <row r="1383" spans="1:68" s="323" customFormat="1" x14ac:dyDescent="0.25">
      <c r="A1383" s="102"/>
      <c r="B1383" s="102"/>
      <c r="C1383" s="102"/>
      <c r="D1383" s="102"/>
      <c r="E1383" s="102"/>
      <c r="F1383" s="102"/>
      <c r="P1383" s="324"/>
      <c r="Q1383" s="324"/>
      <c r="X1383" s="324"/>
      <c r="Y1383" s="324"/>
      <c r="AL1383" s="324"/>
      <c r="AM1383" s="324"/>
      <c r="AN1383" s="324"/>
      <c r="AO1383" s="324"/>
      <c r="AP1383" s="324"/>
      <c r="AQ1383" s="324"/>
      <c r="AR1383" s="324"/>
      <c r="AS1383" s="324"/>
      <c r="AT1383" s="324"/>
      <c r="AU1383" s="324"/>
      <c r="AV1383" s="324"/>
      <c r="AW1383" s="324"/>
      <c r="BE1383" s="325"/>
      <c r="BF1383" s="325"/>
      <c r="BG1383" s="325"/>
      <c r="BH1383" s="325"/>
      <c r="BI1383" s="325"/>
      <c r="BJ1383" s="325"/>
      <c r="BK1383" s="325"/>
      <c r="BL1383" s="325"/>
      <c r="BM1383" s="325"/>
      <c r="BN1383" s="325"/>
      <c r="BO1383" s="325"/>
      <c r="BP1383" s="325"/>
    </row>
    <row r="1384" spans="1:68" s="323" customFormat="1" x14ac:dyDescent="0.25">
      <c r="A1384" s="102"/>
      <c r="B1384" s="102"/>
      <c r="C1384" s="102"/>
      <c r="D1384" s="102"/>
      <c r="E1384" s="102"/>
      <c r="F1384" s="102"/>
      <c r="P1384" s="324"/>
      <c r="Q1384" s="324"/>
      <c r="X1384" s="324"/>
      <c r="Y1384" s="324"/>
      <c r="AL1384" s="324"/>
      <c r="AM1384" s="324"/>
      <c r="AN1384" s="324"/>
      <c r="AO1384" s="324"/>
      <c r="AP1384" s="324"/>
      <c r="AQ1384" s="324"/>
      <c r="AR1384" s="324"/>
      <c r="AS1384" s="324"/>
      <c r="AT1384" s="324"/>
      <c r="AU1384" s="324"/>
      <c r="AV1384" s="324"/>
      <c r="AW1384" s="324"/>
      <c r="BE1384" s="325"/>
      <c r="BF1384" s="325"/>
      <c r="BG1384" s="325"/>
      <c r="BH1384" s="325"/>
      <c r="BI1384" s="325"/>
      <c r="BJ1384" s="325"/>
      <c r="BK1384" s="325"/>
      <c r="BL1384" s="325"/>
      <c r="BM1384" s="325"/>
      <c r="BN1384" s="325"/>
      <c r="BO1384" s="325"/>
      <c r="BP1384" s="325"/>
    </row>
    <row r="1385" spans="1:68" s="323" customFormat="1" x14ac:dyDescent="0.25">
      <c r="A1385" s="102"/>
      <c r="B1385" s="102"/>
      <c r="C1385" s="102"/>
      <c r="D1385" s="102"/>
      <c r="E1385" s="102"/>
      <c r="F1385" s="102"/>
      <c r="P1385" s="324"/>
      <c r="Q1385" s="324"/>
      <c r="X1385" s="324"/>
      <c r="Y1385" s="324"/>
      <c r="AL1385" s="324"/>
      <c r="AM1385" s="324"/>
      <c r="AN1385" s="324"/>
      <c r="AO1385" s="324"/>
      <c r="AP1385" s="324"/>
      <c r="AQ1385" s="324"/>
      <c r="AR1385" s="324"/>
      <c r="AS1385" s="324"/>
      <c r="AT1385" s="324"/>
      <c r="AU1385" s="324"/>
      <c r="AV1385" s="324"/>
      <c r="AW1385" s="324"/>
      <c r="BE1385" s="325"/>
      <c r="BF1385" s="325"/>
      <c r="BG1385" s="325"/>
      <c r="BH1385" s="325"/>
      <c r="BI1385" s="325"/>
      <c r="BJ1385" s="325"/>
      <c r="BK1385" s="325"/>
      <c r="BL1385" s="325"/>
      <c r="BM1385" s="325"/>
      <c r="BN1385" s="325"/>
      <c r="BO1385" s="325"/>
      <c r="BP1385" s="325"/>
    </row>
    <row r="1386" spans="1:68" s="323" customFormat="1" x14ac:dyDescent="0.25">
      <c r="A1386" s="102"/>
      <c r="B1386" s="102"/>
      <c r="C1386" s="102"/>
      <c r="D1386" s="102"/>
      <c r="E1386" s="102"/>
      <c r="F1386" s="102"/>
      <c r="P1386" s="324"/>
      <c r="Q1386" s="324"/>
      <c r="X1386" s="324"/>
      <c r="Y1386" s="324"/>
      <c r="AL1386" s="324"/>
      <c r="AM1386" s="324"/>
      <c r="AN1386" s="324"/>
      <c r="AO1386" s="324"/>
      <c r="AP1386" s="324"/>
      <c r="AQ1386" s="324"/>
      <c r="AR1386" s="324"/>
      <c r="AS1386" s="324"/>
      <c r="AT1386" s="324"/>
      <c r="AU1386" s="324"/>
      <c r="AV1386" s="324"/>
      <c r="AW1386" s="324"/>
      <c r="BE1386" s="325"/>
      <c r="BF1386" s="325"/>
      <c r="BG1386" s="325"/>
      <c r="BH1386" s="325"/>
      <c r="BI1386" s="325"/>
      <c r="BJ1386" s="325"/>
      <c r="BK1386" s="325"/>
      <c r="BL1386" s="325"/>
      <c r="BM1386" s="325"/>
      <c r="BN1386" s="325"/>
      <c r="BO1386" s="325"/>
      <c r="BP1386" s="325"/>
    </row>
    <row r="1387" spans="1:68" s="323" customFormat="1" x14ac:dyDescent="0.25">
      <c r="A1387" s="102"/>
      <c r="B1387" s="102"/>
      <c r="C1387" s="102"/>
      <c r="D1387" s="102"/>
      <c r="E1387" s="102"/>
      <c r="F1387" s="102"/>
      <c r="P1387" s="324"/>
      <c r="Q1387" s="324"/>
      <c r="X1387" s="324"/>
      <c r="Y1387" s="324"/>
      <c r="AL1387" s="324"/>
      <c r="AM1387" s="324"/>
      <c r="AN1387" s="324"/>
      <c r="AO1387" s="324"/>
      <c r="AP1387" s="324"/>
      <c r="AQ1387" s="324"/>
      <c r="AR1387" s="324"/>
      <c r="AS1387" s="324"/>
      <c r="AT1387" s="324"/>
      <c r="AU1387" s="324"/>
      <c r="AV1387" s="324"/>
      <c r="AW1387" s="324"/>
      <c r="BE1387" s="325"/>
      <c r="BF1387" s="325"/>
      <c r="BG1387" s="325"/>
      <c r="BH1387" s="325"/>
      <c r="BI1387" s="325"/>
      <c r="BJ1387" s="325"/>
      <c r="BK1387" s="325"/>
      <c r="BL1387" s="325"/>
      <c r="BM1387" s="325"/>
      <c r="BN1387" s="325"/>
      <c r="BO1387" s="325"/>
      <c r="BP1387" s="325"/>
    </row>
    <row r="1388" spans="1:68" s="323" customFormat="1" x14ac:dyDescent="0.25">
      <c r="A1388" s="102"/>
      <c r="B1388" s="102"/>
      <c r="C1388" s="102"/>
      <c r="D1388" s="102"/>
      <c r="E1388" s="102"/>
      <c r="F1388" s="102"/>
      <c r="P1388" s="324"/>
      <c r="Q1388" s="324"/>
      <c r="X1388" s="324"/>
      <c r="Y1388" s="324"/>
      <c r="AL1388" s="324"/>
      <c r="AM1388" s="324"/>
      <c r="AN1388" s="324"/>
      <c r="AO1388" s="324"/>
      <c r="AP1388" s="324"/>
      <c r="AQ1388" s="324"/>
      <c r="AR1388" s="324"/>
      <c r="AS1388" s="324"/>
      <c r="AT1388" s="324"/>
      <c r="AU1388" s="324"/>
      <c r="AV1388" s="324"/>
      <c r="AW1388" s="324"/>
      <c r="BE1388" s="325"/>
      <c r="BF1388" s="325"/>
      <c r="BG1388" s="325"/>
      <c r="BH1388" s="325"/>
      <c r="BI1388" s="325"/>
      <c r="BJ1388" s="325"/>
      <c r="BK1388" s="325"/>
      <c r="BL1388" s="325"/>
      <c r="BM1388" s="325"/>
      <c r="BN1388" s="325"/>
      <c r="BO1388" s="325"/>
      <c r="BP1388" s="325"/>
    </row>
    <row r="1389" spans="1:68" s="323" customFormat="1" x14ac:dyDescent="0.25">
      <c r="A1389" s="102"/>
      <c r="B1389" s="102"/>
      <c r="C1389" s="102"/>
      <c r="D1389" s="102"/>
      <c r="E1389" s="102"/>
      <c r="F1389" s="102"/>
      <c r="P1389" s="324"/>
      <c r="Q1389" s="324"/>
      <c r="X1389" s="324"/>
      <c r="Y1389" s="324"/>
      <c r="AL1389" s="324"/>
      <c r="AM1389" s="324"/>
      <c r="AN1389" s="324"/>
      <c r="AO1389" s="324"/>
      <c r="AP1389" s="324"/>
      <c r="AQ1389" s="324"/>
      <c r="AR1389" s="324"/>
      <c r="AS1389" s="324"/>
      <c r="AT1389" s="324"/>
      <c r="AU1389" s="324"/>
      <c r="AV1389" s="324"/>
      <c r="AW1389" s="324"/>
      <c r="BE1389" s="325"/>
      <c r="BF1389" s="325"/>
      <c r="BG1389" s="325"/>
      <c r="BH1389" s="325"/>
      <c r="BI1389" s="325"/>
      <c r="BJ1389" s="325"/>
      <c r="BK1389" s="325"/>
      <c r="BL1389" s="325"/>
      <c r="BM1389" s="325"/>
      <c r="BN1389" s="325"/>
      <c r="BO1389" s="325"/>
      <c r="BP1389" s="325"/>
    </row>
    <row r="1390" spans="1:68" s="323" customFormat="1" x14ac:dyDescent="0.25">
      <c r="A1390" s="102"/>
      <c r="B1390" s="102"/>
      <c r="C1390" s="102"/>
      <c r="D1390" s="102"/>
      <c r="E1390" s="102"/>
      <c r="F1390" s="102"/>
      <c r="P1390" s="324"/>
      <c r="Q1390" s="324"/>
      <c r="X1390" s="324"/>
      <c r="Y1390" s="324"/>
      <c r="AL1390" s="324"/>
      <c r="AM1390" s="324"/>
      <c r="AN1390" s="324"/>
      <c r="AO1390" s="324"/>
      <c r="AP1390" s="324"/>
      <c r="AQ1390" s="324"/>
      <c r="AR1390" s="324"/>
      <c r="AS1390" s="324"/>
      <c r="AT1390" s="324"/>
      <c r="AU1390" s="324"/>
      <c r="AV1390" s="324"/>
      <c r="AW1390" s="324"/>
      <c r="BE1390" s="325"/>
      <c r="BF1390" s="325"/>
      <c r="BG1390" s="325"/>
      <c r="BH1390" s="325"/>
      <c r="BI1390" s="325"/>
      <c r="BJ1390" s="325"/>
      <c r="BK1390" s="325"/>
      <c r="BL1390" s="325"/>
      <c r="BM1390" s="325"/>
      <c r="BN1390" s="325"/>
      <c r="BO1390" s="325"/>
      <c r="BP1390" s="325"/>
    </row>
    <row r="1391" spans="1:68" s="323" customFormat="1" x14ac:dyDescent="0.25">
      <c r="A1391" s="102"/>
      <c r="B1391" s="102"/>
      <c r="C1391" s="102"/>
      <c r="D1391" s="102"/>
      <c r="E1391" s="102"/>
      <c r="F1391" s="102"/>
      <c r="P1391" s="324"/>
      <c r="Q1391" s="324"/>
      <c r="X1391" s="324"/>
      <c r="Y1391" s="324"/>
      <c r="AL1391" s="324"/>
      <c r="AM1391" s="324"/>
      <c r="AN1391" s="324"/>
      <c r="AO1391" s="324"/>
      <c r="AP1391" s="324"/>
      <c r="AQ1391" s="324"/>
      <c r="AR1391" s="324"/>
      <c r="AS1391" s="324"/>
      <c r="AT1391" s="324"/>
      <c r="AU1391" s="324"/>
      <c r="AV1391" s="324"/>
      <c r="AW1391" s="324"/>
      <c r="BE1391" s="325"/>
      <c r="BF1391" s="325"/>
      <c r="BG1391" s="325"/>
      <c r="BH1391" s="325"/>
      <c r="BI1391" s="325"/>
      <c r="BJ1391" s="325"/>
      <c r="BK1391" s="325"/>
      <c r="BL1391" s="325"/>
      <c r="BM1391" s="325"/>
      <c r="BN1391" s="325"/>
      <c r="BO1391" s="325"/>
      <c r="BP1391" s="325"/>
    </row>
    <row r="1392" spans="1:68" s="323" customFormat="1" x14ac:dyDescent="0.25">
      <c r="A1392" s="102"/>
      <c r="B1392" s="102"/>
      <c r="C1392" s="102"/>
      <c r="D1392" s="102"/>
      <c r="E1392" s="102"/>
      <c r="F1392" s="102"/>
      <c r="P1392" s="324"/>
      <c r="Q1392" s="324"/>
      <c r="X1392" s="324"/>
      <c r="Y1392" s="324"/>
      <c r="AL1392" s="324"/>
      <c r="AM1392" s="324"/>
      <c r="AN1392" s="324"/>
      <c r="AO1392" s="324"/>
      <c r="AP1392" s="324"/>
      <c r="AQ1392" s="324"/>
      <c r="AR1392" s="324"/>
      <c r="AS1392" s="324"/>
      <c r="AT1392" s="324"/>
      <c r="AU1392" s="324"/>
      <c r="AV1392" s="324"/>
      <c r="AW1392" s="324"/>
      <c r="BE1392" s="325"/>
      <c r="BF1392" s="325"/>
      <c r="BG1392" s="325"/>
      <c r="BH1392" s="325"/>
      <c r="BI1392" s="325"/>
      <c r="BJ1392" s="325"/>
      <c r="BK1392" s="325"/>
      <c r="BL1392" s="325"/>
      <c r="BM1392" s="325"/>
      <c r="BN1392" s="325"/>
      <c r="BO1392" s="325"/>
      <c r="BP1392" s="325"/>
    </row>
    <row r="1393" spans="1:68" s="323" customFormat="1" x14ac:dyDescent="0.25">
      <c r="A1393" s="102"/>
      <c r="B1393" s="102"/>
      <c r="C1393" s="102"/>
      <c r="D1393" s="102"/>
      <c r="E1393" s="102"/>
      <c r="F1393" s="102"/>
      <c r="P1393" s="324"/>
      <c r="Q1393" s="324"/>
      <c r="X1393" s="324"/>
      <c r="Y1393" s="324"/>
      <c r="AL1393" s="324"/>
      <c r="AM1393" s="324"/>
      <c r="AN1393" s="324"/>
      <c r="AO1393" s="324"/>
      <c r="AP1393" s="324"/>
      <c r="AQ1393" s="324"/>
      <c r="AR1393" s="324"/>
      <c r="AS1393" s="324"/>
      <c r="AT1393" s="324"/>
      <c r="AU1393" s="324"/>
      <c r="AV1393" s="324"/>
      <c r="AW1393" s="324"/>
      <c r="BE1393" s="325"/>
      <c r="BF1393" s="325"/>
      <c r="BG1393" s="325"/>
      <c r="BH1393" s="325"/>
      <c r="BI1393" s="325"/>
      <c r="BJ1393" s="325"/>
      <c r="BK1393" s="325"/>
      <c r="BL1393" s="325"/>
      <c r="BM1393" s="325"/>
      <c r="BN1393" s="325"/>
      <c r="BO1393" s="325"/>
      <c r="BP1393" s="325"/>
    </row>
    <row r="1394" spans="1:68" s="323" customFormat="1" x14ac:dyDescent="0.25">
      <c r="A1394" s="102"/>
      <c r="B1394" s="102"/>
      <c r="C1394" s="102"/>
      <c r="D1394" s="102"/>
      <c r="E1394" s="102"/>
      <c r="F1394" s="102"/>
      <c r="P1394" s="324"/>
      <c r="Q1394" s="324"/>
      <c r="X1394" s="324"/>
      <c r="Y1394" s="324"/>
      <c r="AL1394" s="324"/>
      <c r="AM1394" s="324"/>
      <c r="AN1394" s="324"/>
      <c r="AO1394" s="324"/>
      <c r="AP1394" s="324"/>
      <c r="AQ1394" s="324"/>
      <c r="AR1394" s="324"/>
      <c r="AS1394" s="324"/>
      <c r="AT1394" s="324"/>
      <c r="AU1394" s="324"/>
      <c r="AV1394" s="324"/>
      <c r="AW1394" s="324"/>
      <c r="BE1394" s="325"/>
      <c r="BF1394" s="325"/>
      <c r="BG1394" s="325"/>
      <c r="BH1394" s="325"/>
      <c r="BI1394" s="325"/>
      <c r="BJ1394" s="325"/>
      <c r="BK1394" s="325"/>
      <c r="BL1394" s="325"/>
      <c r="BM1394" s="325"/>
      <c r="BN1394" s="325"/>
      <c r="BO1394" s="325"/>
      <c r="BP1394" s="325"/>
    </row>
    <row r="1395" spans="1:68" s="323" customFormat="1" x14ac:dyDescent="0.25">
      <c r="A1395" s="102"/>
      <c r="B1395" s="102"/>
      <c r="C1395" s="102"/>
      <c r="D1395" s="102"/>
      <c r="E1395" s="102"/>
      <c r="F1395" s="102"/>
      <c r="P1395" s="324"/>
      <c r="Q1395" s="324"/>
      <c r="X1395" s="324"/>
      <c r="Y1395" s="324"/>
      <c r="AL1395" s="324"/>
      <c r="AM1395" s="324"/>
      <c r="AN1395" s="324"/>
      <c r="AO1395" s="324"/>
      <c r="AP1395" s="324"/>
      <c r="AQ1395" s="324"/>
      <c r="AR1395" s="324"/>
      <c r="AS1395" s="324"/>
      <c r="AT1395" s="324"/>
      <c r="AU1395" s="324"/>
      <c r="AV1395" s="324"/>
      <c r="AW1395" s="324"/>
      <c r="BE1395" s="325"/>
      <c r="BF1395" s="325"/>
      <c r="BG1395" s="325"/>
      <c r="BH1395" s="325"/>
      <c r="BI1395" s="325"/>
      <c r="BJ1395" s="325"/>
      <c r="BK1395" s="325"/>
      <c r="BL1395" s="325"/>
      <c r="BM1395" s="325"/>
      <c r="BN1395" s="325"/>
      <c r="BO1395" s="325"/>
      <c r="BP1395" s="325"/>
    </row>
    <row r="1396" spans="1:68" s="323" customFormat="1" x14ac:dyDescent="0.25">
      <c r="A1396" s="102"/>
      <c r="B1396" s="102"/>
      <c r="C1396" s="102"/>
      <c r="D1396" s="102"/>
      <c r="E1396" s="102"/>
      <c r="F1396" s="102"/>
      <c r="P1396" s="324"/>
      <c r="Q1396" s="324"/>
      <c r="X1396" s="324"/>
      <c r="Y1396" s="324"/>
      <c r="AL1396" s="324"/>
      <c r="AM1396" s="324"/>
      <c r="AN1396" s="324"/>
      <c r="AO1396" s="324"/>
      <c r="AP1396" s="324"/>
      <c r="AQ1396" s="324"/>
      <c r="AR1396" s="324"/>
      <c r="AS1396" s="324"/>
      <c r="AT1396" s="324"/>
      <c r="AU1396" s="324"/>
      <c r="AV1396" s="324"/>
      <c r="AW1396" s="324"/>
      <c r="BE1396" s="325"/>
      <c r="BF1396" s="325"/>
      <c r="BG1396" s="325"/>
      <c r="BH1396" s="325"/>
      <c r="BI1396" s="325"/>
      <c r="BJ1396" s="325"/>
      <c r="BK1396" s="325"/>
      <c r="BL1396" s="325"/>
      <c r="BM1396" s="325"/>
      <c r="BN1396" s="325"/>
      <c r="BO1396" s="325"/>
      <c r="BP1396" s="325"/>
    </row>
    <row r="1397" spans="1:68" s="323" customFormat="1" x14ac:dyDescent="0.25">
      <c r="A1397" s="102"/>
      <c r="B1397" s="102"/>
      <c r="C1397" s="102"/>
      <c r="D1397" s="102"/>
      <c r="E1397" s="102"/>
      <c r="F1397" s="102"/>
      <c r="P1397" s="324"/>
      <c r="Q1397" s="324"/>
      <c r="X1397" s="324"/>
      <c r="Y1397" s="324"/>
      <c r="AL1397" s="324"/>
      <c r="AM1397" s="324"/>
      <c r="AN1397" s="324"/>
      <c r="AO1397" s="324"/>
      <c r="AP1397" s="324"/>
      <c r="AQ1397" s="324"/>
      <c r="AR1397" s="324"/>
      <c r="AS1397" s="324"/>
      <c r="AT1397" s="324"/>
      <c r="AU1397" s="324"/>
      <c r="AV1397" s="324"/>
      <c r="AW1397" s="324"/>
      <c r="BE1397" s="325"/>
      <c r="BF1397" s="325"/>
      <c r="BG1397" s="325"/>
      <c r="BH1397" s="325"/>
      <c r="BI1397" s="325"/>
      <c r="BJ1397" s="325"/>
      <c r="BK1397" s="325"/>
      <c r="BL1397" s="325"/>
      <c r="BM1397" s="325"/>
      <c r="BN1397" s="325"/>
      <c r="BO1397" s="325"/>
      <c r="BP1397" s="325"/>
    </row>
    <row r="1398" spans="1:68" s="323" customFormat="1" x14ac:dyDescent="0.25">
      <c r="A1398" s="102"/>
      <c r="B1398" s="102"/>
      <c r="C1398" s="102"/>
      <c r="D1398" s="102"/>
      <c r="E1398" s="102"/>
      <c r="F1398" s="102"/>
      <c r="P1398" s="324"/>
      <c r="Q1398" s="324"/>
      <c r="X1398" s="324"/>
      <c r="Y1398" s="324"/>
      <c r="AL1398" s="324"/>
      <c r="AM1398" s="324"/>
      <c r="AN1398" s="324"/>
      <c r="AO1398" s="324"/>
      <c r="AP1398" s="324"/>
      <c r="AQ1398" s="324"/>
      <c r="AR1398" s="324"/>
      <c r="AS1398" s="324"/>
      <c r="AT1398" s="324"/>
      <c r="AU1398" s="324"/>
      <c r="AV1398" s="324"/>
      <c r="AW1398" s="324"/>
      <c r="BE1398" s="325"/>
      <c r="BF1398" s="325"/>
      <c r="BG1398" s="325"/>
      <c r="BH1398" s="325"/>
      <c r="BI1398" s="325"/>
      <c r="BJ1398" s="325"/>
      <c r="BK1398" s="325"/>
      <c r="BL1398" s="325"/>
      <c r="BM1398" s="325"/>
      <c r="BN1398" s="325"/>
      <c r="BO1398" s="325"/>
      <c r="BP1398" s="325"/>
    </row>
    <row r="1399" spans="1:68" s="323" customFormat="1" x14ac:dyDescent="0.25">
      <c r="A1399" s="102"/>
      <c r="B1399" s="102"/>
      <c r="C1399" s="102"/>
      <c r="D1399" s="102"/>
      <c r="E1399" s="102"/>
      <c r="F1399" s="102"/>
      <c r="P1399" s="324"/>
      <c r="Q1399" s="324"/>
      <c r="X1399" s="324"/>
      <c r="Y1399" s="324"/>
      <c r="AL1399" s="324"/>
      <c r="AM1399" s="324"/>
      <c r="AN1399" s="324"/>
      <c r="AO1399" s="324"/>
      <c r="AP1399" s="324"/>
      <c r="AQ1399" s="324"/>
      <c r="AR1399" s="324"/>
      <c r="AS1399" s="324"/>
      <c r="AT1399" s="324"/>
      <c r="AU1399" s="324"/>
      <c r="AV1399" s="324"/>
      <c r="AW1399" s="324"/>
      <c r="BE1399" s="325"/>
      <c r="BF1399" s="325"/>
      <c r="BG1399" s="325"/>
      <c r="BH1399" s="325"/>
      <c r="BI1399" s="325"/>
      <c r="BJ1399" s="325"/>
      <c r="BK1399" s="325"/>
      <c r="BL1399" s="325"/>
      <c r="BM1399" s="325"/>
      <c r="BN1399" s="325"/>
      <c r="BO1399" s="325"/>
      <c r="BP1399" s="325"/>
    </row>
    <row r="1400" spans="1:68" s="323" customFormat="1" x14ac:dyDescent="0.25">
      <c r="A1400" s="102"/>
      <c r="B1400" s="102"/>
      <c r="C1400" s="102"/>
      <c r="D1400" s="102"/>
      <c r="E1400" s="102"/>
      <c r="F1400" s="102"/>
      <c r="P1400" s="324"/>
      <c r="Q1400" s="324"/>
      <c r="X1400" s="324"/>
      <c r="Y1400" s="324"/>
      <c r="AL1400" s="324"/>
      <c r="AM1400" s="324"/>
      <c r="AN1400" s="324"/>
      <c r="AO1400" s="324"/>
      <c r="AP1400" s="324"/>
      <c r="AQ1400" s="324"/>
      <c r="AR1400" s="324"/>
      <c r="AS1400" s="324"/>
      <c r="AT1400" s="324"/>
      <c r="AU1400" s="324"/>
      <c r="AV1400" s="324"/>
      <c r="AW1400" s="324"/>
      <c r="BE1400" s="325"/>
      <c r="BF1400" s="325"/>
      <c r="BG1400" s="325"/>
      <c r="BH1400" s="325"/>
      <c r="BI1400" s="325"/>
      <c r="BJ1400" s="325"/>
      <c r="BK1400" s="325"/>
      <c r="BL1400" s="325"/>
      <c r="BM1400" s="325"/>
      <c r="BN1400" s="325"/>
      <c r="BO1400" s="325"/>
      <c r="BP1400" s="325"/>
    </row>
    <row r="1401" spans="1:68" s="323" customFormat="1" x14ac:dyDescent="0.25">
      <c r="A1401" s="102"/>
      <c r="B1401" s="102"/>
      <c r="C1401" s="102"/>
      <c r="D1401" s="102"/>
      <c r="E1401" s="102"/>
      <c r="F1401" s="102"/>
      <c r="P1401" s="324"/>
      <c r="Q1401" s="324"/>
      <c r="X1401" s="324"/>
      <c r="Y1401" s="324"/>
      <c r="AL1401" s="324"/>
      <c r="AM1401" s="324"/>
      <c r="AN1401" s="324"/>
      <c r="AO1401" s="324"/>
      <c r="AP1401" s="324"/>
      <c r="AQ1401" s="324"/>
      <c r="AR1401" s="324"/>
      <c r="AS1401" s="324"/>
      <c r="AT1401" s="324"/>
      <c r="AU1401" s="324"/>
      <c r="AV1401" s="324"/>
      <c r="AW1401" s="324"/>
      <c r="BE1401" s="325"/>
      <c r="BF1401" s="325"/>
      <c r="BG1401" s="325"/>
      <c r="BH1401" s="325"/>
      <c r="BI1401" s="325"/>
      <c r="BJ1401" s="325"/>
      <c r="BK1401" s="325"/>
      <c r="BL1401" s="325"/>
      <c r="BM1401" s="325"/>
      <c r="BN1401" s="325"/>
      <c r="BO1401" s="325"/>
      <c r="BP1401" s="325"/>
    </row>
    <row r="1402" spans="1:68" s="323" customFormat="1" x14ac:dyDescent="0.25">
      <c r="A1402" s="102"/>
      <c r="B1402" s="102"/>
      <c r="C1402" s="102"/>
      <c r="D1402" s="102"/>
      <c r="E1402" s="102"/>
      <c r="F1402" s="102"/>
      <c r="P1402" s="324"/>
      <c r="Q1402" s="324"/>
      <c r="X1402" s="324"/>
      <c r="Y1402" s="324"/>
      <c r="AL1402" s="324"/>
      <c r="AM1402" s="324"/>
      <c r="AN1402" s="324"/>
      <c r="AO1402" s="324"/>
      <c r="AP1402" s="324"/>
      <c r="AQ1402" s="324"/>
      <c r="AR1402" s="324"/>
      <c r="AS1402" s="324"/>
      <c r="AT1402" s="324"/>
      <c r="AU1402" s="324"/>
      <c r="AV1402" s="324"/>
      <c r="AW1402" s="324"/>
      <c r="BE1402" s="325"/>
      <c r="BF1402" s="325"/>
      <c r="BG1402" s="325"/>
      <c r="BH1402" s="325"/>
      <c r="BI1402" s="325"/>
      <c r="BJ1402" s="325"/>
      <c r="BK1402" s="325"/>
      <c r="BL1402" s="325"/>
      <c r="BM1402" s="325"/>
      <c r="BN1402" s="325"/>
      <c r="BO1402" s="325"/>
      <c r="BP1402" s="325"/>
    </row>
    <row r="1403" spans="1:68" s="323" customFormat="1" x14ac:dyDescent="0.25">
      <c r="A1403" s="102"/>
      <c r="B1403" s="102"/>
      <c r="C1403" s="102"/>
      <c r="D1403" s="102"/>
      <c r="E1403" s="102"/>
      <c r="F1403" s="102"/>
      <c r="P1403" s="324"/>
      <c r="Q1403" s="324"/>
      <c r="X1403" s="324"/>
      <c r="Y1403" s="324"/>
      <c r="AL1403" s="324"/>
      <c r="AM1403" s="324"/>
      <c r="AN1403" s="324"/>
      <c r="AO1403" s="324"/>
      <c r="AP1403" s="324"/>
      <c r="AQ1403" s="324"/>
      <c r="AR1403" s="324"/>
      <c r="AS1403" s="324"/>
      <c r="AT1403" s="324"/>
      <c r="AU1403" s="324"/>
      <c r="AV1403" s="324"/>
      <c r="AW1403" s="324"/>
      <c r="BE1403" s="325"/>
      <c r="BF1403" s="325"/>
      <c r="BG1403" s="325"/>
      <c r="BH1403" s="325"/>
      <c r="BI1403" s="325"/>
      <c r="BJ1403" s="325"/>
      <c r="BK1403" s="325"/>
      <c r="BL1403" s="325"/>
      <c r="BM1403" s="325"/>
      <c r="BN1403" s="325"/>
      <c r="BO1403" s="325"/>
      <c r="BP1403" s="325"/>
    </row>
    <row r="1404" spans="1:68" s="323" customFormat="1" x14ac:dyDescent="0.25">
      <c r="A1404" s="102"/>
      <c r="B1404" s="102"/>
      <c r="C1404" s="102"/>
      <c r="D1404" s="102"/>
      <c r="E1404" s="102"/>
      <c r="F1404" s="102"/>
      <c r="P1404" s="324"/>
      <c r="Q1404" s="324"/>
      <c r="X1404" s="324"/>
      <c r="Y1404" s="324"/>
      <c r="AL1404" s="324"/>
      <c r="AM1404" s="324"/>
      <c r="AN1404" s="324"/>
      <c r="AO1404" s="324"/>
      <c r="AP1404" s="324"/>
      <c r="AQ1404" s="324"/>
      <c r="AR1404" s="324"/>
      <c r="AS1404" s="324"/>
      <c r="AT1404" s="324"/>
      <c r="AU1404" s="324"/>
      <c r="AV1404" s="324"/>
      <c r="AW1404" s="324"/>
      <c r="BE1404" s="325"/>
      <c r="BF1404" s="325"/>
      <c r="BG1404" s="325"/>
      <c r="BH1404" s="325"/>
      <c r="BI1404" s="325"/>
      <c r="BJ1404" s="325"/>
      <c r="BK1404" s="325"/>
      <c r="BL1404" s="325"/>
      <c r="BM1404" s="325"/>
      <c r="BN1404" s="325"/>
      <c r="BO1404" s="325"/>
      <c r="BP1404" s="325"/>
    </row>
    <row r="1405" spans="1:68" s="323" customFormat="1" x14ac:dyDescent="0.25">
      <c r="A1405" s="102"/>
      <c r="B1405" s="102"/>
      <c r="C1405" s="102"/>
      <c r="D1405" s="102"/>
      <c r="E1405" s="102"/>
      <c r="F1405" s="102"/>
      <c r="P1405" s="324"/>
      <c r="Q1405" s="324"/>
      <c r="X1405" s="324"/>
      <c r="Y1405" s="324"/>
      <c r="AL1405" s="324"/>
      <c r="AM1405" s="324"/>
      <c r="AN1405" s="324"/>
      <c r="AO1405" s="324"/>
      <c r="AP1405" s="324"/>
      <c r="AQ1405" s="324"/>
      <c r="AR1405" s="324"/>
      <c r="AS1405" s="324"/>
      <c r="AT1405" s="324"/>
      <c r="AU1405" s="324"/>
      <c r="AV1405" s="324"/>
      <c r="AW1405" s="324"/>
      <c r="BE1405" s="325"/>
      <c r="BF1405" s="325"/>
      <c r="BG1405" s="325"/>
      <c r="BH1405" s="325"/>
      <c r="BI1405" s="325"/>
      <c r="BJ1405" s="325"/>
      <c r="BK1405" s="325"/>
      <c r="BL1405" s="325"/>
      <c r="BM1405" s="325"/>
      <c r="BN1405" s="325"/>
      <c r="BO1405" s="325"/>
      <c r="BP1405" s="325"/>
    </row>
    <row r="1406" spans="1:68" s="323" customFormat="1" x14ac:dyDescent="0.25">
      <c r="A1406" s="102"/>
      <c r="B1406" s="102"/>
      <c r="C1406" s="102"/>
      <c r="D1406" s="102"/>
      <c r="E1406" s="102"/>
      <c r="F1406" s="102"/>
      <c r="P1406" s="324"/>
      <c r="Q1406" s="324"/>
      <c r="X1406" s="324"/>
      <c r="Y1406" s="324"/>
      <c r="AL1406" s="324"/>
      <c r="AM1406" s="324"/>
      <c r="AN1406" s="324"/>
      <c r="AO1406" s="324"/>
      <c r="AP1406" s="324"/>
      <c r="AQ1406" s="324"/>
      <c r="AR1406" s="324"/>
      <c r="AS1406" s="324"/>
      <c r="AT1406" s="324"/>
      <c r="AU1406" s="324"/>
      <c r="AV1406" s="324"/>
      <c r="AW1406" s="324"/>
      <c r="BE1406" s="325"/>
      <c r="BF1406" s="325"/>
      <c r="BG1406" s="325"/>
      <c r="BH1406" s="325"/>
      <c r="BI1406" s="325"/>
      <c r="BJ1406" s="325"/>
      <c r="BK1406" s="325"/>
      <c r="BL1406" s="325"/>
      <c r="BM1406" s="325"/>
      <c r="BN1406" s="325"/>
      <c r="BO1406" s="325"/>
      <c r="BP1406" s="325"/>
    </row>
    <row r="1407" spans="1:68" s="323" customFormat="1" x14ac:dyDescent="0.25">
      <c r="A1407" s="102"/>
      <c r="B1407" s="102"/>
      <c r="C1407" s="102"/>
      <c r="D1407" s="102"/>
      <c r="E1407" s="102"/>
      <c r="F1407" s="102"/>
      <c r="P1407" s="324"/>
      <c r="Q1407" s="324"/>
      <c r="X1407" s="324"/>
      <c r="Y1407" s="324"/>
      <c r="AL1407" s="324"/>
      <c r="AM1407" s="324"/>
      <c r="AN1407" s="324"/>
      <c r="AO1407" s="324"/>
      <c r="AP1407" s="324"/>
      <c r="AQ1407" s="324"/>
      <c r="AR1407" s="324"/>
      <c r="AS1407" s="324"/>
      <c r="AT1407" s="324"/>
      <c r="AU1407" s="324"/>
      <c r="AV1407" s="324"/>
      <c r="AW1407" s="324"/>
      <c r="BE1407" s="325"/>
      <c r="BF1407" s="325"/>
      <c r="BG1407" s="325"/>
      <c r="BH1407" s="325"/>
      <c r="BI1407" s="325"/>
      <c r="BJ1407" s="325"/>
      <c r="BK1407" s="325"/>
      <c r="BL1407" s="325"/>
      <c r="BM1407" s="325"/>
      <c r="BN1407" s="325"/>
      <c r="BO1407" s="325"/>
      <c r="BP1407" s="325"/>
    </row>
    <row r="1408" spans="1:68" s="323" customFormat="1" x14ac:dyDescent="0.25">
      <c r="A1408" s="102"/>
      <c r="B1408" s="102"/>
      <c r="C1408" s="102"/>
      <c r="D1408" s="102"/>
      <c r="E1408" s="102"/>
      <c r="F1408" s="102"/>
      <c r="P1408" s="324"/>
      <c r="Q1408" s="324"/>
      <c r="X1408" s="324"/>
      <c r="Y1408" s="324"/>
      <c r="AL1408" s="324"/>
      <c r="AM1408" s="324"/>
      <c r="AN1408" s="324"/>
      <c r="AO1408" s="324"/>
      <c r="AP1408" s="324"/>
      <c r="AQ1408" s="324"/>
      <c r="AR1408" s="324"/>
      <c r="AS1408" s="324"/>
      <c r="AT1408" s="324"/>
      <c r="AU1408" s="324"/>
      <c r="AV1408" s="324"/>
      <c r="AW1408" s="324"/>
      <c r="BE1408" s="325"/>
      <c r="BF1408" s="325"/>
      <c r="BG1408" s="325"/>
      <c r="BH1408" s="325"/>
      <c r="BI1408" s="325"/>
      <c r="BJ1408" s="325"/>
      <c r="BK1408" s="325"/>
      <c r="BL1408" s="325"/>
      <c r="BM1408" s="325"/>
      <c r="BN1408" s="325"/>
      <c r="BO1408" s="325"/>
      <c r="BP1408" s="325"/>
    </row>
    <row r="1409" spans="1:68" s="323" customFormat="1" x14ac:dyDescent="0.25">
      <c r="A1409" s="102"/>
      <c r="B1409" s="102"/>
      <c r="C1409" s="102"/>
      <c r="D1409" s="102"/>
      <c r="E1409" s="102"/>
      <c r="F1409" s="102"/>
      <c r="P1409" s="324"/>
      <c r="Q1409" s="324"/>
      <c r="X1409" s="324"/>
      <c r="Y1409" s="324"/>
      <c r="AL1409" s="324"/>
      <c r="AM1409" s="324"/>
      <c r="AN1409" s="324"/>
      <c r="AO1409" s="324"/>
      <c r="AP1409" s="324"/>
      <c r="AQ1409" s="324"/>
      <c r="AR1409" s="324"/>
      <c r="AS1409" s="324"/>
      <c r="AT1409" s="324"/>
      <c r="AU1409" s="324"/>
      <c r="AV1409" s="324"/>
      <c r="AW1409" s="324"/>
      <c r="BE1409" s="325"/>
      <c r="BF1409" s="325"/>
      <c r="BG1409" s="325"/>
      <c r="BH1409" s="325"/>
      <c r="BI1409" s="325"/>
      <c r="BJ1409" s="325"/>
      <c r="BK1409" s="325"/>
      <c r="BL1409" s="325"/>
      <c r="BM1409" s="325"/>
      <c r="BN1409" s="325"/>
      <c r="BO1409" s="325"/>
      <c r="BP1409" s="325"/>
    </row>
    <row r="1410" spans="1:68" s="323" customFormat="1" x14ac:dyDescent="0.25">
      <c r="A1410" s="102"/>
      <c r="B1410" s="102"/>
      <c r="C1410" s="102"/>
      <c r="D1410" s="102"/>
      <c r="E1410" s="102"/>
      <c r="F1410" s="102"/>
      <c r="P1410" s="324"/>
      <c r="Q1410" s="324"/>
      <c r="X1410" s="324"/>
      <c r="Y1410" s="324"/>
      <c r="AL1410" s="324"/>
      <c r="AM1410" s="324"/>
      <c r="AN1410" s="324"/>
      <c r="AO1410" s="324"/>
      <c r="AP1410" s="324"/>
      <c r="AQ1410" s="324"/>
      <c r="AR1410" s="324"/>
      <c r="AS1410" s="324"/>
      <c r="AT1410" s="324"/>
      <c r="AU1410" s="324"/>
      <c r="AV1410" s="324"/>
      <c r="AW1410" s="324"/>
      <c r="BE1410" s="325"/>
      <c r="BF1410" s="325"/>
      <c r="BG1410" s="325"/>
      <c r="BH1410" s="325"/>
      <c r="BI1410" s="325"/>
      <c r="BJ1410" s="325"/>
      <c r="BK1410" s="325"/>
      <c r="BL1410" s="325"/>
      <c r="BM1410" s="325"/>
      <c r="BN1410" s="325"/>
      <c r="BO1410" s="325"/>
      <c r="BP1410" s="325"/>
    </row>
    <row r="1411" spans="1:68" s="323" customFormat="1" x14ac:dyDescent="0.25">
      <c r="A1411" s="102"/>
      <c r="B1411" s="102"/>
      <c r="C1411" s="102"/>
      <c r="D1411" s="102"/>
      <c r="E1411" s="102"/>
      <c r="F1411" s="102"/>
      <c r="P1411" s="324"/>
      <c r="Q1411" s="324"/>
      <c r="X1411" s="324"/>
      <c r="Y1411" s="324"/>
      <c r="AL1411" s="324"/>
      <c r="AM1411" s="324"/>
      <c r="AN1411" s="324"/>
      <c r="AO1411" s="324"/>
      <c r="AP1411" s="324"/>
      <c r="AQ1411" s="324"/>
      <c r="AR1411" s="324"/>
      <c r="AS1411" s="324"/>
      <c r="AT1411" s="324"/>
      <c r="AU1411" s="324"/>
      <c r="AV1411" s="324"/>
      <c r="AW1411" s="324"/>
      <c r="BE1411" s="325"/>
      <c r="BF1411" s="325"/>
      <c r="BG1411" s="325"/>
      <c r="BH1411" s="325"/>
      <c r="BI1411" s="325"/>
      <c r="BJ1411" s="325"/>
      <c r="BK1411" s="325"/>
      <c r="BL1411" s="325"/>
      <c r="BM1411" s="325"/>
      <c r="BN1411" s="325"/>
      <c r="BO1411" s="325"/>
      <c r="BP1411" s="325"/>
    </row>
    <row r="1412" spans="1:68" s="323" customFormat="1" x14ac:dyDescent="0.25">
      <c r="A1412" s="102"/>
      <c r="B1412" s="102"/>
      <c r="C1412" s="102"/>
      <c r="D1412" s="102"/>
      <c r="E1412" s="102"/>
      <c r="F1412" s="102"/>
      <c r="P1412" s="324"/>
      <c r="Q1412" s="324"/>
      <c r="X1412" s="324"/>
      <c r="Y1412" s="324"/>
      <c r="AL1412" s="324"/>
      <c r="AM1412" s="324"/>
      <c r="AN1412" s="324"/>
      <c r="AO1412" s="324"/>
      <c r="AP1412" s="324"/>
      <c r="AQ1412" s="324"/>
      <c r="AR1412" s="324"/>
      <c r="AS1412" s="324"/>
      <c r="AT1412" s="324"/>
      <c r="AU1412" s="324"/>
      <c r="AV1412" s="324"/>
      <c r="AW1412" s="324"/>
      <c r="BE1412" s="325"/>
      <c r="BF1412" s="325"/>
      <c r="BG1412" s="325"/>
      <c r="BH1412" s="325"/>
      <c r="BI1412" s="325"/>
      <c r="BJ1412" s="325"/>
      <c r="BK1412" s="325"/>
      <c r="BL1412" s="325"/>
      <c r="BM1412" s="325"/>
      <c r="BN1412" s="325"/>
      <c r="BO1412" s="325"/>
      <c r="BP1412" s="325"/>
    </row>
    <row r="1413" spans="1:68" s="323" customFormat="1" x14ac:dyDescent="0.25">
      <c r="A1413" s="102"/>
      <c r="B1413" s="102"/>
      <c r="C1413" s="102"/>
      <c r="D1413" s="102"/>
      <c r="E1413" s="102"/>
      <c r="F1413" s="102"/>
      <c r="P1413" s="324"/>
      <c r="Q1413" s="324"/>
      <c r="X1413" s="324"/>
      <c r="Y1413" s="324"/>
      <c r="AL1413" s="324"/>
      <c r="AM1413" s="324"/>
      <c r="AN1413" s="324"/>
      <c r="AO1413" s="324"/>
      <c r="AP1413" s="324"/>
      <c r="AQ1413" s="324"/>
      <c r="AR1413" s="324"/>
      <c r="AS1413" s="324"/>
      <c r="AT1413" s="324"/>
      <c r="AU1413" s="324"/>
      <c r="AV1413" s="324"/>
      <c r="AW1413" s="324"/>
      <c r="BE1413" s="325"/>
      <c r="BF1413" s="325"/>
      <c r="BG1413" s="325"/>
      <c r="BH1413" s="325"/>
      <c r="BI1413" s="325"/>
      <c r="BJ1413" s="325"/>
      <c r="BK1413" s="325"/>
      <c r="BL1413" s="325"/>
      <c r="BM1413" s="325"/>
      <c r="BN1413" s="325"/>
      <c r="BO1413" s="325"/>
      <c r="BP1413" s="325"/>
    </row>
    <row r="1414" spans="1:68" s="323" customFormat="1" x14ac:dyDescent="0.25">
      <c r="A1414" s="102"/>
      <c r="B1414" s="102"/>
      <c r="C1414" s="102"/>
      <c r="D1414" s="102"/>
      <c r="E1414" s="102"/>
      <c r="F1414" s="102"/>
      <c r="P1414" s="324"/>
      <c r="Q1414" s="324"/>
      <c r="X1414" s="324"/>
      <c r="Y1414" s="324"/>
      <c r="AL1414" s="324"/>
      <c r="AM1414" s="324"/>
      <c r="AN1414" s="324"/>
      <c r="AO1414" s="324"/>
      <c r="AP1414" s="324"/>
      <c r="AQ1414" s="324"/>
      <c r="AR1414" s="324"/>
      <c r="AS1414" s="324"/>
      <c r="AT1414" s="324"/>
      <c r="AU1414" s="324"/>
      <c r="AV1414" s="324"/>
      <c r="AW1414" s="324"/>
      <c r="BE1414" s="325"/>
      <c r="BF1414" s="325"/>
      <c r="BG1414" s="325"/>
      <c r="BH1414" s="325"/>
      <c r="BI1414" s="325"/>
      <c r="BJ1414" s="325"/>
      <c r="BK1414" s="325"/>
      <c r="BL1414" s="325"/>
      <c r="BM1414" s="325"/>
      <c r="BN1414" s="325"/>
      <c r="BO1414" s="325"/>
      <c r="BP1414" s="325"/>
    </row>
    <row r="1415" spans="1:68" s="323" customFormat="1" x14ac:dyDescent="0.25">
      <c r="A1415" s="102"/>
      <c r="B1415" s="102"/>
      <c r="C1415" s="102"/>
      <c r="D1415" s="102"/>
      <c r="E1415" s="102"/>
      <c r="F1415" s="102"/>
      <c r="P1415" s="324"/>
      <c r="Q1415" s="324"/>
      <c r="X1415" s="324"/>
      <c r="Y1415" s="324"/>
      <c r="AL1415" s="324"/>
      <c r="AM1415" s="324"/>
      <c r="AN1415" s="324"/>
      <c r="AO1415" s="324"/>
      <c r="AP1415" s="324"/>
      <c r="AQ1415" s="324"/>
      <c r="AR1415" s="324"/>
      <c r="AS1415" s="324"/>
      <c r="AT1415" s="324"/>
      <c r="AU1415" s="324"/>
      <c r="AV1415" s="324"/>
      <c r="AW1415" s="324"/>
      <c r="BE1415" s="325"/>
      <c r="BF1415" s="325"/>
      <c r="BG1415" s="325"/>
      <c r="BH1415" s="325"/>
      <c r="BI1415" s="325"/>
      <c r="BJ1415" s="325"/>
      <c r="BK1415" s="325"/>
      <c r="BL1415" s="325"/>
      <c r="BM1415" s="325"/>
      <c r="BN1415" s="325"/>
      <c r="BO1415" s="325"/>
      <c r="BP1415" s="325"/>
    </row>
    <row r="1416" spans="1:68" s="323" customFormat="1" x14ac:dyDescent="0.25">
      <c r="A1416" s="102"/>
      <c r="B1416" s="102"/>
      <c r="C1416" s="102"/>
      <c r="D1416" s="102"/>
      <c r="E1416" s="102"/>
      <c r="F1416" s="102"/>
      <c r="P1416" s="324"/>
      <c r="Q1416" s="324"/>
      <c r="X1416" s="324"/>
      <c r="Y1416" s="324"/>
      <c r="AL1416" s="324"/>
      <c r="AM1416" s="324"/>
      <c r="AN1416" s="324"/>
      <c r="AO1416" s="324"/>
      <c r="AP1416" s="324"/>
      <c r="AQ1416" s="324"/>
      <c r="AR1416" s="324"/>
      <c r="AS1416" s="324"/>
      <c r="AT1416" s="324"/>
      <c r="AU1416" s="324"/>
      <c r="AV1416" s="324"/>
      <c r="AW1416" s="324"/>
      <c r="BE1416" s="325"/>
      <c r="BF1416" s="325"/>
      <c r="BG1416" s="325"/>
      <c r="BH1416" s="325"/>
      <c r="BI1416" s="325"/>
      <c r="BJ1416" s="325"/>
      <c r="BK1416" s="325"/>
      <c r="BL1416" s="325"/>
      <c r="BM1416" s="325"/>
      <c r="BN1416" s="325"/>
      <c r="BO1416" s="325"/>
      <c r="BP1416" s="325"/>
    </row>
    <row r="1417" spans="1:68" s="323" customFormat="1" x14ac:dyDescent="0.25">
      <c r="A1417" s="102"/>
      <c r="B1417" s="102"/>
      <c r="C1417" s="102"/>
      <c r="D1417" s="102"/>
      <c r="E1417" s="102"/>
      <c r="F1417" s="102"/>
      <c r="P1417" s="324"/>
      <c r="Q1417" s="324"/>
      <c r="X1417" s="324"/>
      <c r="Y1417" s="324"/>
      <c r="AL1417" s="324"/>
      <c r="AM1417" s="324"/>
      <c r="AN1417" s="324"/>
      <c r="AO1417" s="324"/>
      <c r="AP1417" s="324"/>
      <c r="AQ1417" s="324"/>
      <c r="AR1417" s="324"/>
      <c r="AS1417" s="324"/>
      <c r="AT1417" s="324"/>
      <c r="AU1417" s="324"/>
      <c r="AV1417" s="324"/>
      <c r="AW1417" s="324"/>
      <c r="BE1417" s="325"/>
      <c r="BF1417" s="325"/>
      <c r="BG1417" s="325"/>
      <c r="BH1417" s="325"/>
      <c r="BI1417" s="325"/>
      <c r="BJ1417" s="325"/>
      <c r="BK1417" s="325"/>
      <c r="BL1417" s="325"/>
      <c r="BM1417" s="325"/>
      <c r="BN1417" s="325"/>
      <c r="BO1417" s="325"/>
      <c r="BP1417" s="325"/>
    </row>
    <row r="1418" spans="1:68" s="323" customFormat="1" x14ac:dyDescent="0.25">
      <c r="A1418" s="102"/>
      <c r="B1418" s="102"/>
      <c r="C1418" s="102"/>
      <c r="D1418" s="102"/>
      <c r="E1418" s="102"/>
      <c r="F1418" s="102"/>
      <c r="P1418" s="324"/>
      <c r="Q1418" s="324"/>
      <c r="X1418" s="324"/>
      <c r="Y1418" s="324"/>
      <c r="AL1418" s="324"/>
      <c r="AM1418" s="324"/>
      <c r="AN1418" s="324"/>
      <c r="AO1418" s="324"/>
      <c r="AP1418" s="324"/>
      <c r="AQ1418" s="324"/>
      <c r="AR1418" s="324"/>
      <c r="AS1418" s="324"/>
      <c r="AT1418" s="324"/>
      <c r="AU1418" s="324"/>
      <c r="AV1418" s="324"/>
      <c r="AW1418" s="324"/>
      <c r="BE1418" s="325"/>
      <c r="BF1418" s="325"/>
      <c r="BG1418" s="325"/>
      <c r="BH1418" s="325"/>
      <c r="BI1418" s="325"/>
      <c r="BJ1418" s="325"/>
      <c r="BK1418" s="325"/>
      <c r="BL1418" s="325"/>
      <c r="BM1418" s="325"/>
      <c r="BN1418" s="325"/>
      <c r="BO1418" s="325"/>
      <c r="BP1418" s="325"/>
    </row>
    <row r="1419" spans="1:68" s="323" customFormat="1" x14ac:dyDescent="0.25">
      <c r="A1419" s="102"/>
      <c r="B1419" s="102"/>
      <c r="C1419" s="102"/>
      <c r="D1419" s="102"/>
      <c r="E1419" s="102"/>
      <c r="F1419" s="102"/>
      <c r="P1419" s="324"/>
      <c r="Q1419" s="324"/>
      <c r="X1419" s="324"/>
      <c r="Y1419" s="324"/>
      <c r="AL1419" s="324"/>
      <c r="AM1419" s="324"/>
      <c r="AN1419" s="324"/>
      <c r="AO1419" s="324"/>
      <c r="AP1419" s="324"/>
      <c r="AQ1419" s="324"/>
      <c r="AR1419" s="324"/>
      <c r="AS1419" s="324"/>
      <c r="AT1419" s="324"/>
      <c r="AU1419" s="324"/>
      <c r="AV1419" s="324"/>
      <c r="AW1419" s="324"/>
      <c r="BE1419" s="325"/>
      <c r="BF1419" s="325"/>
      <c r="BG1419" s="325"/>
      <c r="BH1419" s="325"/>
      <c r="BI1419" s="325"/>
      <c r="BJ1419" s="325"/>
      <c r="BK1419" s="325"/>
      <c r="BL1419" s="325"/>
      <c r="BM1419" s="325"/>
      <c r="BN1419" s="325"/>
      <c r="BO1419" s="325"/>
      <c r="BP1419" s="325"/>
    </row>
    <row r="1420" spans="1:68" s="323" customFormat="1" x14ac:dyDescent="0.25">
      <c r="A1420" s="102"/>
      <c r="B1420" s="102"/>
      <c r="C1420" s="102"/>
      <c r="D1420" s="102"/>
      <c r="E1420" s="102"/>
      <c r="F1420" s="102"/>
      <c r="P1420" s="324"/>
      <c r="Q1420" s="324"/>
      <c r="X1420" s="324"/>
      <c r="Y1420" s="324"/>
      <c r="AL1420" s="324"/>
      <c r="AM1420" s="324"/>
      <c r="AN1420" s="324"/>
      <c r="AO1420" s="324"/>
      <c r="AP1420" s="324"/>
      <c r="AQ1420" s="324"/>
      <c r="AR1420" s="324"/>
      <c r="AS1420" s="324"/>
      <c r="AT1420" s="324"/>
      <c r="AU1420" s="324"/>
      <c r="AV1420" s="324"/>
      <c r="AW1420" s="324"/>
      <c r="BE1420" s="325"/>
      <c r="BF1420" s="325"/>
      <c r="BG1420" s="325"/>
      <c r="BH1420" s="325"/>
      <c r="BI1420" s="325"/>
      <c r="BJ1420" s="325"/>
      <c r="BK1420" s="325"/>
      <c r="BL1420" s="325"/>
      <c r="BM1420" s="325"/>
      <c r="BN1420" s="325"/>
      <c r="BO1420" s="325"/>
      <c r="BP1420" s="325"/>
    </row>
    <row r="1421" spans="1:68" s="323" customFormat="1" x14ac:dyDescent="0.25">
      <c r="A1421" s="102"/>
      <c r="B1421" s="102"/>
      <c r="C1421" s="102"/>
      <c r="D1421" s="102"/>
      <c r="E1421" s="102"/>
      <c r="F1421" s="102"/>
      <c r="P1421" s="324"/>
      <c r="Q1421" s="324"/>
      <c r="X1421" s="324"/>
      <c r="Y1421" s="324"/>
      <c r="AL1421" s="324"/>
      <c r="AM1421" s="324"/>
      <c r="AN1421" s="324"/>
      <c r="AO1421" s="324"/>
      <c r="AP1421" s="324"/>
      <c r="AQ1421" s="324"/>
      <c r="AR1421" s="324"/>
      <c r="AS1421" s="324"/>
      <c r="AT1421" s="324"/>
      <c r="AU1421" s="324"/>
      <c r="AV1421" s="324"/>
      <c r="AW1421" s="324"/>
      <c r="BE1421" s="325"/>
      <c r="BF1421" s="325"/>
      <c r="BG1421" s="325"/>
      <c r="BH1421" s="325"/>
      <c r="BI1421" s="325"/>
      <c r="BJ1421" s="325"/>
      <c r="BK1421" s="325"/>
      <c r="BL1421" s="325"/>
      <c r="BM1421" s="325"/>
      <c r="BN1421" s="325"/>
      <c r="BO1421" s="325"/>
      <c r="BP1421" s="325"/>
    </row>
    <row r="1422" spans="1:68" s="323" customFormat="1" x14ac:dyDescent="0.25">
      <c r="A1422" s="102"/>
      <c r="B1422" s="102"/>
      <c r="C1422" s="102"/>
      <c r="D1422" s="102"/>
      <c r="E1422" s="102"/>
      <c r="F1422" s="102"/>
      <c r="P1422" s="324"/>
      <c r="Q1422" s="324"/>
      <c r="X1422" s="324"/>
      <c r="Y1422" s="324"/>
      <c r="AL1422" s="324"/>
      <c r="AM1422" s="324"/>
      <c r="AN1422" s="324"/>
      <c r="AO1422" s="324"/>
      <c r="AP1422" s="324"/>
      <c r="AQ1422" s="324"/>
      <c r="AR1422" s="324"/>
      <c r="AS1422" s="324"/>
      <c r="AT1422" s="324"/>
      <c r="AU1422" s="324"/>
      <c r="AV1422" s="324"/>
      <c r="AW1422" s="324"/>
      <c r="BE1422" s="325"/>
      <c r="BF1422" s="325"/>
      <c r="BG1422" s="325"/>
      <c r="BH1422" s="325"/>
      <c r="BI1422" s="325"/>
      <c r="BJ1422" s="325"/>
      <c r="BK1422" s="325"/>
      <c r="BL1422" s="325"/>
      <c r="BM1422" s="325"/>
      <c r="BN1422" s="325"/>
      <c r="BO1422" s="325"/>
      <c r="BP1422" s="325"/>
    </row>
    <row r="1423" spans="1:68" s="323" customFormat="1" x14ac:dyDescent="0.25">
      <c r="A1423" s="102"/>
      <c r="B1423" s="102"/>
      <c r="C1423" s="102"/>
      <c r="D1423" s="102"/>
      <c r="E1423" s="102"/>
      <c r="F1423" s="102"/>
      <c r="P1423" s="324"/>
      <c r="Q1423" s="324"/>
      <c r="X1423" s="324"/>
      <c r="Y1423" s="324"/>
      <c r="AL1423" s="324"/>
      <c r="AM1423" s="324"/>
      <c r="AN1423" s="324"/>
      <c r="AO1423" s="324"/>
      <c r="AP1423" s="324"/>
      <c r="AQ1423" s="324"/>
      <c r="AR1423" s="324"/>
      <c r="AS1423" s="324"/>
      <c r="AT1423" s="324"/>
      <c r="AU1423" s="324"/>
      <c r="AV1423" s="324"/>
      <c r="AW1423" s="324"/>
      <c r="BE1423" s="325"/>
      <c r="BF1423" s="325"/>
      <c r="BG1423" s="325"/>
      <c r="BH1423" s="325"/>
      <c r="BI1423" s="325"/>
      <c r="BJ1423" s="325"/>
      <c r="BK1423" s="325"/>
      <c r="BL1423" s="325"/>
      <c r="BM1423" s="325"/>
      <c r="BN1423" s="325"/>
      <c r="BO1423" s="325"/>
      <c r="BP1423" s="325"/>
    </row>
    <row r="1424" spans="1:68" s="323" customFormat="1" x14ac:dyDescent="0.25">
      <c r="A1424" s="102"/>
      <c r="B1424" s="102"/>
      <c r="C1424" s="102"/>
      <c r="D1424" s="102"/>
      <c r="E1424" s="102"/>
      <c r="F1424" s="102"/>
      <c r="P1424" s="324"/>
      <c r="Q1424" s="324"/>
      <c r="X1424" s="324"/>
      <c r="Y1424" s="324"/>
      <c r="AL1424" s="324"/>
      <c r="AM1424" s="324"/>
      <c r="AN1424" s="324"/>
      <c r="AO1424" s="324"/>
      <c r="AP1424" s="324"/>
      <c r="AQ1424" s="324"/>
      <c r="AR1424" s="324"/>
      <c r="AS1424" s="324"/>
      <c r="AT1424" s="324"/>
      <c r="AU1424" s="324"/>
      <c r="AV1424" s="324"/>
      <c r="AW1424" s="324"/>
      <c r="BE1424" s="325"/>
      <c r="BF1424" s="325"/>
      <c r="BG1424" s="325"/>
      <c r="BH1424" s="325"/>
      <c r="BI1424" s="325"/>
      <c r="BJ1424" s="325"/>
      <c r="BK1424" s="325"/>
      <c r="BL1424" s="325"/>
      <c r="BM1424" s="325"/>
      <c r="BN1424" s="325"/>
      <c r="BO1424" s="325"/>
      <c r="BP1424" s="325"/>
    </row>
    <row r="1425" spans="1:68" s="323" customFormat="1" x14ac:dyDescent="0.25">
      <c r="A1425" s="102"/>
      <c r="B1425" s="102"/>
      <c r="C1425" s="102"/>
      <c r="D1425" s="102"/>
      <c r="E1425" s="102"/>
      <c r="F1425" s="102"/>
      <c r="P1425" s="324"/>
      <c r="Q1425" s="324"/>
      <c r="X1425" s="324"/>
      <c r="Y1425" s="324"/>
      <c r="AL1425" s="324"/>
      <c r="AM1425" s="324"/>
      <c r="AN1425" s="324"/>
      <c r="AO1425" s="324"/>
      <c r="AP1425" s="324"/>
      <c r="AQ1425" s="324"/>
      <c r="AR1425" s="324"/>
      <c r="AS1425" s="324"/>
      <c r="AT1425" s="324"/>
      <c r="AU1425" s="324"/>
      <c r="AV1425" s="324"/>
      <c r="AW1425" s="324"/>
      <c r="BE1425" s="325"/>
      <c r="BF1425" s="325"/>
      <c r="BG1425" s="325"/>
      <c r="BH1425" s="325"/>
      <c r="BI1425" s="325"/>
      <c r="BJ1425" s="325"/>
      <c r="BK1425" s="325"/>
      <c r="BL1425" s="325"/>
      <c r="BM1425" s="325"/>
      <c r="BN1425" s="325"/>
      <c r="BO1425" s="325"/>
      <c r="BP1425" s="325"/>
    </row>
    <row r="1426" spans="1:68" s="323" customFormat="1" x14ac:dyDescent="0.25">
      <c r="A1426" s="102"/>
      <c r="B1426" s="102"/>
      <c r="C1426" s="102"/>
      <c r="D1426" s="102"/>
      <c r="E1426" s="102"/>
      <c r="F1426" s="102"/>
      <c r="P1426" s="324"/>
      <c r="Q1426" s="324"/>
      <c r="X1426" s="324"/>
      <c r="Y1426" s="324"/>
      <c r="AL1426" s="324"/>
      <c r="AM1426" s="324"/>
      <c r="AN1426" s="324"/>
      <c r="AO1426" s="324"/>
      <c r="AP1426" s="324"/>
      <c r="AQ1426" s="324"/>
      <c r="AR1426" s="324"/>
      <c r="AS1426" s="324"/>
      <c r="AT1426" s="324"/>
      <c r="AU1426" s="324"/>
      <c r="AV1426" s="324"/>
      <c r="AW1426" s="324"/>
      <c r="BE1426" s="325"/>
      <c r="BF1426" s="325"/>
      <c r="BG1426" s="325"/>
      <c r="BH1426" s="325"/>
      <c r="BI1426" s="325"/>
      <c r="BJ1426" s="325"/>
      <c r="BK1426" s="325"/>
      <c r="BL1426" s="325"/>
      <c r="BM1426" s="325"/>
      <c r="BN1426" s="325"/>
      <c r="BO1426" s="325"/>
      <c r="BP1426" s="325"/>
    </row>
    <row r="1427" spans="1:68" s="323" customFormat="1" x14ac:dyDescent="0.25">
      <c r="A1427" s="102"/>
      <c r="B1427" s="102"/>
      <c r="C1427" s="102"/>
      <c r="D1427" s="102"/>
      <c r="E1427" s="102"/>
      <c r="F1427" s="102"/>
      <c r="P1427" s="324"/>
      <c r="Q1427" s="324"/>
      <c r="X1427" s="324"/>
      <c r="Y1427" s="324"/>
      <c r="AL1427" s="324"/>
      <c r="AM1427" s="324"/>
      <c r="AN1427" s="324"/>
      <c r="AO1427" s="324"/>
      <c r="AP1427" s="324"/>
      <c r="AQ1427" s="324"/>
      <c r="AR1427" s="324"/>
      <c r="AS1427" s="324"/>
      <c r="AT1427" s="324"/>
      <c r="AU1427" s="324"/>
      <c r="AV1427" s="324"/>
      <c r="AW1427" s="324"/>
      <c r="BE1427" s="325"/>
      <c r="BF1427" s="325"/>
      <c r="BG1427" s="325"/>
      <c r="BH1427" s="325"/>
      <c r="BI1427" s="325"/>
      <c r="BJ1427" s="325"/>
      <c r="BK1427" s="325"/>
      <c r="BL1427" s="325"/>
      <c r="BM1427" s="325"/>
      <c r="BN1427" s="325"/>
      <c r="BO1427" s="325"/>
      <c r="BP1427" s="325"/>
    </row>
    <row r="1428" spans="1:68" s="323" customFormat="1" x14ac:dyDescent="0.25">
      <c r="A1428" s="102"/>
      <c r="B1428" s="102"/>
      <c r="C1428" s="102"/>
      <c r="D1428" s="102"/>
      <c r="E1428" s="102"/>
      <c r="F1428" s="102"/>
      <c r="P1428" s="324"/>
      <c r="Q1428" s="324"/>
      <c r="X1428" s="324"/>
      <c r="Y1428" s="324"/>
      <c r="AL1428" s="324"/>
      <c r="AM1428" s="324"/>
      <c r="AN1428" s="324"/>
      <c r="AO1428" s="324"/>
      <c r="AP1428" s="324"/>
      <c r="AQ1428" s="324"/>
      <c r="AR1428" s="324"/>
      <c r="AS1428" s="324"/>
      <c r="AT1428" s="324"/>
      <c r="AU1428" s="324"/>
      <c r="AV1428" s="324"/>
      <c r="AW1428" s="324"/>
      <c r="BE1428" s="325"/>
      <c r="BF1428" s="325"/>
      <c r="BG1428" s="325"/>
      <c r="BH1428" s="325"/>
      <c r="BI1428" s="325"/>
      <c r="BJ1428" s="325"/>
      <c r="BK1428" s="325"/>
      <c r="BL1428" s="325"/>
      <c r="BM1428" s="325"/>
      <c r="BN1428" s="325"/>
      <c r="BO1428" s="325"/>
      <c r="BP1428" s="325"/>
    </row>
    <row r="1429" spans="1:68" s="323" customFormat="1" x14ac:dyDescent="0.25">
      <c r="A1429" s="102"/>
      <c r="B1429" s="102"/>
      <c r="C1429" s="102"/>
      <c r="D1429" s="102"/>
      <c r="E1429" s="102"/>
      <c r="F1429" s="102"/>
      <c r="P1429" s="324"/>
      <c r="Q1429" s="324"/>
      <c r="X1429" s="324"/>
      <c r="Y1429" s="324"/>
      <c r="AL1429" s="324"/>
      <c r="AM1429" s="324"/>
      <c r="AN1429" s="324"/>
      <c r="AO1429" s="324"/>
      <c r="AP1429" s="324"/>
      <c r="AQ1429" s="324"/>
      <c r="AR1429" s="324"/>
      <c r="AS1429" s="324"/>
      <c r="AT1429" s="324"/>
      <c r="AU1429" s="324"/>
      <c r="AV1429" s="324"/>
      <c r="AW1429" s="324"/>
      <c r="BE1429" s="325"/>
      <c r="BF1429" s="325"/>
      <c r="BG1429" s="325"/>
      <c r="BH1429" s="325"/>
      <c r="BI1429" s="325"/>
      <c r="BJ1429" s="325"/>
      <c r="BK1429" s="325"/>
      <c r="BL1429" s="325"/>
      <c r="BM1429" s="325"/>
      <c r="BN1429" s="325"/>
      <c r="BO1429" s="325"/>
      <c r="BP1429" s="325"/>
    </row>
    <row r="1430" spans="1:68" s="323" customFormat="1" x14ac:dyDescent="0.25">
      <c r="A1430" s="102"/>
      <c r="B1430" s="102"/>
      <c r="C1430" s="102"/>
      <c r="D1430" s="102"/>
      <c r="E1430" s="102"/>
      <c r="F1430" s="102"/>
      <c r="P1430" s="324"/>
      <c r="Q1430" s="324"/>
      <c r="X1430" s="324"/>
      <c r="Y1430" s="324"/>
      <c r="AL1430" s="324"/>
      <c r="AM1430" s="324"/>
      <c r="AN1430" s="324"/>
      <c r="AO1430" s="324"/>
      <c r="AP1430" s="324"/>
      <c r="AQ1430" s="324"/>
      <c r="AR1430" s="324"/>
      <c r="AS1430" s="324"/>
      <c r="AT1430" s="324"/>
      <c r="AU1430" s="324"/>
      <c r="AV1430" s="324"/>
      <c r="AW1430" s="324"/>
      <c r="BE1430" s="325"/>
      <c r="BF1430" s="325"/>
      <c r="BG1430" s="325"/>
      <c r="BH1430" s="325"/>
      <c r="BI1430" s="325"/>
      <c r="BJ1430" s="325"/>
      <c r="BK1430" s="325"/>
      <c r="BL1430" s="325"/>
      <c r="BM1430" s="325"/>
      <c r="BN1430" s="325"/>
      <c r="BO1430" s="325"/>
      <c r="BP1430" s="325"/>
    </row>
    <row r="1431" spans="1:68" s="323" customFormat="1" x14ac:dyDescent="0.25">
      <c r="A1431" s="102"/>
      <c r="B1431" s="102"/>
      <c r="C1431" s="102"/>
      <c r="D1431" s="102"/>
      <c r="E1431" s="102"/>
      <c r="F1431" s="102"/>
      <c r="P1431" s="324"/>
      <c r="Q1431" s="324"/>
      <c r="X1431" s="324"/>
      <c r="Y1431" s="324"/>
      <c r="AL1431" s="324"/>
      <c r="AM1431" s="324"/>
      <c r="AN1431" s="324"/>
      <c r="AO1431" s="324"/>
      <c r="AP1431" s="324"/>
      <c r="AQ1431" s="324"/>
      <c r="AR1431" s="324"/>
      <c r="AS1431" s="324"/>
      <c r="AT1431" s="324"/>
      <c r="AU1431" s="324"/>
      <c r="AV1431" s="324"/>
      <c r="AW1431" s="324"/>
      <c r="BE1431" s="325"/>
      <c r="BF1431" s="325"/>
      <c r="BG1431" s="325"/>
      <c r="BH1431" s="325"/>
      <c r="BI1431" s="325"/>
      <c r="BJ1431" s="325"/>
      <c r="BK1431" s="325"/>
      <c r="BL1431" s="325"/>
      <c r="BM1431" s="325"/>
      <c r="BN1431" s="325"/>
      <c r="BO1431" s="325"/>
      <c r="BP1431" s="325"/>
    </row>
    <row r="1432" spans="1:68" s="323" customFormat="1" x14ac:dyDescent="0.25">
      <c r="A1432" s="102"/>
      <c r="B1432" s="102"/>
      <c r="C1432" s="102"/>
      <c r="D1432" s="102"/>
      <c r="E1432" s="102"/>
      <c r="F1432" s="102"/>
      <c r="P1432" s="324"/>
      <c r="Q1432" s="324"/>
      <c r="X1432" s="324"/>
      <c r="Y1432" s="324"/>
      <c r="AL1432" s="324"/>
      <c r="AM1432" s="324"/>
      <c r="AN1432" s="324"/>
      <c r="AO1432" s="324"/>
      <c r="AP1432" s="324"/>
      <c r="AQ1432" s="324"/>
      <c r="AR1432" s="324"/>
      <c r="AS1432" s="324"/>
      <c r="AT1432" s="324"/>
      <c r="AU1432" s="324"/>
      <c r="AV1432" s="324"/>
      <c r="AW1432" s="324"/>
      <c r="BE1432" s="325"/>
      <c r="BF1432" s="325"/>
      <c r="BG1432" s="325"/>
      <c r="BH1432" s="325"/>
      <c r="BI1432" s="325"/>
      <c r="BJ1432" s="325"/>
      <c r="BK1432" s="325"/>
      <c r="BL1432" s="325"/>
      <c r="BM1432" s="325"/>
      <c r="BN1432" s="325"/>
      <c r="BO1432" s="325"/>
      <c r="BP1432" s="325"/>
    </row>
    <row r="1433" spans="1:68" s="323" customFormat="1" x14ac:dyDescent="0.25">
      <c r="A1433" s="102"/>
      <c r="B1433" s="102"/>
      <c r="C1433" s="102"/>
      <c r="D1433" s="102"/>
      <c r="E1433" s="102"/>
      <c r="F1433" s="102"/>
      <c r="P1433" s="324"/>
      <c r="Q1433" s="324"/>
      <c r="X1433" s="324"/>
      <c r="Y1433" s="324"/>
      <c r="AL1433" s="324"/>
      <c r="AM1433" s="324"/>
      <c r="AN1433" s="324"/>
      <c r="AO1433" s="324"/>
      <c r="AP1433" s="324"/>
      <c r="AQ1433" s="324"/>
      <c r="AR1433" s="324"/>
      <c r="AS1433" s="324"/>
      <c r="AT1433" s="324"/>
      <c r="AU1433" s="324"/>
      <c r="AV1433" s="324"/>
      <c r="AW1433" s="324"/>
      <c r="BE1433" s="325"/>
      <c r="BF1433" s="325"/>
      <c r="BG1433" s="325"/>
      <c r="BH1433" s="325"/>
      <c r="BI1433" s="325"/>
      <c r="BJ1433" s="325"/>
      <c r="BK1433" s="325"/>
      <c r="BL1433" s="325"/>
      <c r="BM1433" s="325"/>
      <c r="BN1433" s="325"/>
      <c r="BO1433" s="325"/>
      <c r="BP1433" s="325"/>
    </row>
    <row r="1434" spans="1:68" s="323" customFormat="1" x14ac:dyDescent="0.25">
      <c r="A1434" s="102"/>
      <c r="B1434" s="102"/>
      <c r="C1434" s="102"/>
      <c r="D1434" s="102"/>
      <c r="E1434" s="102"/>
      <c r="F1434" s="102"/>
      <c r="P1434" s="324"/>
      <c r="Q1434" s="324"/>
      <c r="X1434" s="324"/>
      <c r="Y1434" s="324"/>
      <c r="AL1434" s="324"/>
      <c r="AM1434" s="324"/>
      <c r="AN1434" s="324"/>
      <c r="AO1434" s="324"/>
      <c r="AP1434" s="324"/>
      <c r="AQ1434" s="324"/>
      <c r="AR1434" s="324"/>
      <c r="AS1434" s="324"/>
      <c r="AT1434" s="324"/>
      <c r="AU1434" s="324"/>
      <c r="AV1434" s="324"/>
      <c r="AW1434" s="324"/>
      <c r="BE1434" s="325"/>
      <c r="BF1434" s="325"/>
      <c r="BG1434" s="325"/>
      <c r="BH1434" s="325"/>
      <c r="BI1434" s="325"/>
      <c r="BJ1434" s="325"/>
      <c r="BK1434" s="325"/>
      <c r="BL1434" s="325"/>
      <c r="BM1434" s="325"/>
      <c r="BN1434" s="325"/>
      <c r="BO1434" s="325"/>
      <c r="BP1434" s="325"/>
    </row>
    <row r="1435" spans="1:68" s="323" customFormat="1" x14ac:dyDescent="0.25">
      <c r="A1435" s="102"/>
      <c r="B1435" s="102"/>
      <c r="C1435" s="102"/>
      <c r="D1435" s="102"/>
      <c r="E1435" s="102"/>
      <c r="F1435" s="102"/>
      <c r="P1435" s="324"/>
      <c r="Q1435" s="324"/>
      <c r="X1435" s="324"/>
      <c r="Y1435" s="324"/>
      <c r="AL1435" s="324"/>
      <c r="AM1435" s="324"/>
      <c r="AN1435" s="324"/>
      <c r="AO1435" s="324"/>
      <c r="AP1435" s="324"/>
      <c r="AQ1435" s="324"/>
      <c r="AR1435" s="324"/>
      <c r="AS1435" s="324"/>
      <c r="AT1435" s="324"/>
      <c r="AU1435" s="324"/>
      <c r="AV1435" s="324"/>
      <c r="AW1435" s="324"/>
      <c r="BE1435" s="325"/>
      <c r="BF1435" s="325"/>
      <c r="BG1435" s="325"/>
      <c r="BH1435" s="325"/>
      <c r="BI1435" s="325"/>
      <c r="BJ1435" s="325"/>
      <c r="BK1435" s="325"/>
      <c r="BL1435" s="325"/>
      <c r="BM1435" s="325"/>
      <c r="BN1435" s="325"/>
      <c r="BO1435" s="325"/>
      <c r="BP1435" s="325"/>
    </row>
    <row r="1436" spans="1:68" s="323" customFormat="1" x14ac:dyDescent="0.25">
      <c r="A1436" s="102"/>
      <c r="B1436" s="102"/>
      <c r="C1436" s="102"/>
      <c r="D1436" s="102"/>
      <c r="E1436" s="102"/>
      <c r="F1436" s="102"/>
      <c r="P1436" s="324"/>
      <c r="Q1436" s="324"/>
      <c r="X1436" s="324"/>
      <c r="Y1436" s="324"/>
      <c r="AL1436" s="324"/>
      <c r="AM1436" s="324"/>
      <c r="AN1436" s="324"/>
      <c r="AO1436" s="324"/>
      <c r="AP1436" s="324"/>
      <c r="AQ1436" s="324"/>
      <c r="AR1436" s="324"/>
      <c r="AS1436" s="324"/>
      <c r="AT1436" s="324"/>
      <c r="AU1436" s="324"/>
      <c r="AV1436" s="324"/>
      <c r="AW1436" s="324"/>
      <c r="BE1436" s="325"/>
      <c r="BF1436" s="325"/>
      <c r="BG1436" s="325"/>
      <c r="BH1436" s="325"/>
      <c r="BI1436" s="325"/>
      <c r="BJ1436" s="325"/>
      <c r="BK1436" s="325"/>
      <c r="BL1436" s="325"/>
      <c r="BM1436" s="325"/>
      <c r="BN1436" s="325"/>
      <c r="BO1436" s="325"/>
      <c r="BP1436" s="325"/>
    </row>
    <row r="1437" spans="1:68" s="323" customFormat="1" x14ac:dyDescent="0.25">
      <c r="A1437" s="102"/>
      <c r="B1437" s="102"/>
      <c r="C1437" s="102"/>
      <c r="D1437" s="102"/>
      <c r="E1437" s="102"/>
      <c r="F1437" s="102"/>
      <c r="P1437" s="324"/>
      <c r="Q1437" s="324"/>
      <c r="X1437" s="324"/>
      <c r="Y1437" s="324"/>
      <c r="AL1437" s="324"/>
      <c r="AM1437" s="324"/>
      <c r="AN1437" s="324"/>
      <c r="AO1437" s="324"/>
      <c r="AP1437" s="324"/>
      <c r="AQ1437" s="324"/>
      <c r="AR1437" s="324"/>
      <c r="AS1437" s="324"/>
      <c r="AT1437" s="324"/>
      <c r="AU1437" s="324"/>
      <c r="AV1437" s="324"/>
      <c r="AW1437" s="324"/>
      <c r="BE1437" s="325"/>
      <c r="BF1437" s="325"/>
      <c r="BG1437" s="325"/>
      <c r="BH1437" s="325"/>
      <c r="BI1437" s="325"/>
      <c r="BJ1437" s="325"/>
      <c r="BK1437" s="325"/>
      <c r="BL1437" s="325"/>
      <c r="BM1437" s="325"/>
      <c r="BN1437" s="325"/>
      <c r="BO1437" s="325"/>
      <c r="BP1437" s="325"/>
    </row>
    <row r="1438" spans="1:68" s="323" customFormat="1" x14ac:dyDescent="0.25">
      <c r="A1438" s="102"/>
      <c r="B1438" s="102"/>
      <c r="C1438" s="102"/>
      <c r="D1438" s="102"/>
      <c r="E1438" s="102"/>
      <c r="F1438" s="102"/>
      <c r="P1438" s="324"/>
      <c r="Q1438" s="324"/>
      <c r="X1438" s="324"/>
      <c r="Y1438" s="324"/>
      <c r="AL1438" s="324"/>
      <c r="AM1438" s="324"/>
      <c r="AN1438" s="324"/>
      <c r="AO1438" s="324"/>
      <c r="AP1438" s="324"/>
      <c r="AQ1438" s="324"/>
      <c r="AR1438" s="324"/>
      <c r="AS1438" s="324"/>
      <c r="AT1438" s="324"/>
      <c r="AU1438" s="324"/>
      <c r="AV1438" s="324"/>
      <c r="AW1438" s="324"/>
      <c r="BE1438" s="325"/>
      <c r="BF1438" s="325"/>
      <c r="BG1438" s="325"/>
      <c r="BH1438" s="325"/>
      <c r="BI1438" s="325"/>
      <c r="BJ1438" s="325"/>
      <c r="BK1438" s="325"/>
      <c r="BL1438" s="325"/>
      <c r="BM1438" s="325"/>
      <c r="BN1438" s="325"/>
      <c r="BO1438" s="325"/>
      <c r="BP1438" s="325"/>
    </row>
    <row r="1439" spans="1:68" s="323" customFormat="1" x14ac:dyDescent="0.25">
      <c r="A1439" s="102"/>
      <c r="B1439" s="102"/>
      <c r="C1439" s="102"/>
      <c r="D1439" s="102"/>
      <c r="E1439" s="102"/>
      <c r="F1439" s="102"/>
      <c r="P1439" s="324"/>
      <c r="Q1439" s="324"/>
      <c r="X1439" s="324"/>
      <c r="Y1439" s="324"/>
      <c r="AL1439" s="324"/>
      <c r="AM1439" s="324"/>
      <c r="AN1439" s="324"/>
      <c r="AO1439" s="324"/>
      <c r="AP1439" s="324"/>
      <c r="AQ1439" s="324"/>
      <c r="AR1439" s="324"/>
      <c r="AS1439" s="324"/>
      <c r="AT1439" s="324"/>
      <c r="AU1439" s="324"/>
      <c r="AV1439" s="324"/>
      <c r="AW1439" s="324"/>
      <c r="BE1439" s="325"/>
      <c r="BF1439" s="325"/>
      <c r="BG1439" s="325"/>
      <c r="BH1439" s="325"/>
      <c r="BI1439" s="325"/>
      <c r="BJ1439" s="325"/>
      <c r="BK1439" s="325"/>
      <c r="BL1439" s="325"/>
      <c r="BM1439" s="325"/>
      <c r="BN1439" s="325"/>
      <c r="BO1439" s="325"/>
      <c r="BP1439" s="325"/>
    </row>
    <row r="1440" spans="1:68" s="323" customFormat="1" x14ac:dyDescent="0.25">
      <c r="A1440" s="102"/>
      <c r="B1440" s="102"/>
      <c r="C1440" s="102"/>
      <c r="D1440" s="102"/>
      <c r="E1440" s="102"/>
      <c r="F1440" s="102"/>
      <c r="P1440" s="324"/>
      <c r="Q1440" s="324"/>
      <c r="X1440" s="324"/>
      <c r="Y1440" s="324"/>
      <c r="AL1440" s="324"/>
      <c r="AM1440" s="324"/>
      <c r="AN1440" s="324"/>
      <c r="AO1440" s="324"/>
      <c r="AP1440" s="324"/>
      <c r="AQ1440" s="324"/>
      <c r="AR1440" s="324"/>
      <c r="AS1440" s="324"/>
      <c r="AT1440" s="324"/>
      <c r="AU1440" s="324"/>
      <c r="AV1440" s="324"/>
      <c r="AW1440" s="324"/>
      <c r="BE1440" s="325"/>
      <c r="BF1440" s="325"/>
      <c r="BG1440" s="325"/>
      <c r="BH1440" s="325"/>
      <c r="BI1440" s="325"/>
      <c r="BJ1440" s="325"/>
      <c r="BK1440" s="325"/>
      <c r="BL1440" s="325"/>
      <c r="BM1440" s="325"/>
      <c r="BN1440" s="325"/>
      <c r="BO1440" s="325"/>
      <c r="BP1440" s="325"/>
    </row>
    <row r="1441" spans="1:68" s="323" customFormat="1" x14ac:dyDescent="0.25">
      <c r="A1441" s="102"/>
      <c r="B1441" s="102"/>
      <c r="C1441" s="102"/>
      <c r="D1441" s="102"/>
      <c r="E1441" s="102"/>
      <c r="F1441" s="102"/>
      <c r="P1441" s="324"/>
      <c r="Q1441" s="324"/>
      <c r="X1441" s="324"/>
      <c r="Y1441" s="324"/>
      <c r="AL1441" s="324"/>
      <c r="AM1441" s="324"/>
      <c r="AN1441" s="324"/>
      <c r="AO1441" s="324"/>
      <c r="AP1441" s="324"/>
      <c r="AQ1441" s="324"/>
      <c r="AR1441" s="324"/>
      <c r="AS1441" s="324"/>
      <c r="AT1441" s="324"/>
      <c r="AU1441" s="324"/>
      <c r="AV1441" s="324"/>
      <c r="AW1441" s="324"/>
      <c r="BE1441" s="325"/>
      <c r="BF1441" s="325"/>
      <c r="BG1441" s="325"/>
      <c r="BH1441" s="325"/>
      <c r="BI1441" s="325"/>
      <c r="BJ1441" s="325"/>
      <c r="BK1441" s="325"/>
      <c r="BL1441" s="325"/>
      <c r="BM1441" s="325"/>
      <c r="BN1441" s="325"/>
      <c r="BO1441" s="325"/>
      <c r="BP1441" s="325"/>
    </row>
    <row r="1442" spans="1:68" s="323" customFormat="1" x14ac:dyDescent="0.25">
      <c r="A1442" s="102"/>
      <c r="B1442" s="102"/>
      <c r="C1442" s="102"/>
      <c r="D1442" s="102"/>
      <c r="E1442" s="102"/>
      <c r="F1442" s="102"/>
      <c r="P1442" s="324"/>
      <c r="Q1442" s="324"/>
      <c r="X1442" s="324"/>
      <c r="Y1442" s="324"/>
      <c r="AL1442" s="324"/>
      <c r="AM1442" s="324"/>
      <c r="AN1442" s="324"/>
      <c r="AO1442" s="324"/>
      <c r="AP1442" s="324"/>
      <c r="AQ1442" s="324"/>
      <c r="AR1442" s="324"/>
      <c r="AS1442" s="324"/>
      <c r="AT1442" s="324"/>
      <c r="AU1442" s="324"/>
      <c r="AV1442" s="324"/>
      <c r="AW1442" s="324"/>
      <c r="BE1442" s="325"/>
      <c r="BF1442" s="325"/>
      <c r="BG1442" s="325"/>
      <c r="BH1442" s="325"/>
      <c r="BI1442" s="325"/>
      <c r="BJ1442" s="325"/>
      <c r="BK1442" s="325"/>
      <c r="BL1442" s="325"/>
      <c r="BM1442" s="325"/>
      <c r="BN1442" s="325"/>
      <c r="BO1442" s="325"/>
      <c r="BP1442" s="325"/>
    </row>
    <row r="1443" spans="1:68" s="323" customFormat="1" x14ac:dyDescent="0.25">
      <c r="A1443" s="102"/>
      <c r="B1443" s="102"/>
      <c r="C1443" s="102"/>
      <c r="D1443" s="102"/>
      <c r="E1443" s="102"/>
      <c r="F1443" s="102"/>
      <c r="P1443" s="324"/>
      <c r="Q1443" s="324"/>
      <c r="X1443" s="324"/>
      <c r="Y1443" s="324"/>
      <c r="AL1443" s="324"/>
      <c r="AM1443" s="324"/>
      <c r="AN1443" s="324"/>
      <c r="AO1443" s="324"/>
      <c r="AP1443" s="324"/>
      <c r="AQ1443" s="324"/>
      <c r="AR1443" s="324"/>
      <c r="AS1443" s="324"/>
      <c r="AT1443" s="324"/>
      <c r="AU1443" s="324"/>
      <c r="AV1443" s="324"/>
      <c r="AW1443" s="324"/>
      <c r="BE1443" s="325"/>
      <c r="BF1443" s="325"/>
      <c r="BG1443" s="325"/>
      <c r="BH1443" s="325"/>
      <c r="BI1443" s="325"/>
      <c r="BJ1443" s="325"/>
      <c r="BK1443" s="325"/>
      <c r="BL1443" s="325"/>
      <c r="BM1443" s="325"/>
      <c r="BN1443" s="325"/>
      <c r="BO1443" s="325"/>
      <c r="BP1443" s="325"/>
    </row>
    <row r="1444" spans="1:68" s="323" customFormat="1" x14ac:dyDescent="0.25">
      <c r="A1444" s="102"/>
      <c r="B1444" s="102"/>
      <c r="C1444" s="102"/>
      <c r="D1444" s="102"/>
      <c r="E1444" s="102"/>
      <c r="F1444" s="102"/>
      <c r="P1444" s="324"/>
      <c r="Q1444" s="324"/>
      <c r="X1444" s="324"/>
      <c r="Y1444" s="324"/>
      <c r="AL1444" s="324"/>
      <c r="AM1444" s="324"/>
      <c r="AN1444" s="324"/>
      <c r="AO1444" s="324"/>
      <c r="AP1444" s="324"/>
      <c r="AQ1444" s="324"/>
      <c r="AR1444" s="324"/>
      <c r="AS1444" s="324"/>
      <c r="AT1444" s="324"/>
      <c r="AU1444" s="324"/>
      <c r="AV1444" s="324"/>
      <c r="AW1444" s="324"/>
      <c r="BE1444" s="325"/>
      <c r="BF1444" s="325"/>
      <c r="BG1444" s="325"/>
      <c r="BH1444" s="325"/>
      <c r="BI1444" s="325"/>
      <c r="BJ1444" s="325"/>
      <c r="BK1444" s="325"/>
      <c r="BL1444" s="325"/>
      <c r="BM1444" s="325"/>
      <c r="BN1444" s="325"/>
      <c r="BO1444" s="325"/>
      <c r="BP1444" s="325"/>
    </row>
    <row r="1445" spans="1:68" s="323" customFormat="1" x14ac:dyDescent="0.25">
      <c r="A1445" s="102"/>
      <c r="B1445" s="102"/>
      <c r="C1445" s="102"/>
      <c r="D1445" s="102"/>
      <c r="E1445" s="102"/>
      <c r="F1445" s="102"/>
      <c r="P1445" s="324"/>
      <c r="Q1445" s="324"/>
      <c r="X1445" s="324"/>
      <c r="Y1445" s="324"/>
      <c r="AL1445" s="324"/>
      <c r="AM1445" s="324"/>
      <c r="AN1445" s="324"/>
      <c r="AO1445" s="324"/>
      <c r="AP1445" s="324"/>
      <c r="AQ1445" s="324"/>
      <c r="AR1445" s="324"/>
      <c r="AS1445" s="324"/>
      <c r="AT1445" s="324"/>
      <c r="AU1445" s="324"/>
      <c r="AV1445" s="324"/>
      <c r="AW1445" s="324"/>
      <c r="BE1445" s="325"/>
      <c r="BF1445" s="325"/>
      <c r="BG1445" s="325"/>
      <c r="BH1445" s="325"/>
      <c r="BI1445" s="325"/>
      <c r="BJ1445" s="325"/>
      <c r="BK1445" s="325"/>
      <c r="BL1445" s="325"/>
      <c r="BM1445" s="325"/>
      <c r="BN1445" s="325"/>
      <c r="BO1445" s="325"/>
      <c r="BP1445" s="325"/>
    </row>
    <row r="1446" spans="1:68" s="323" customFormat="1" x14ac:dyDescent="0.25">
      <c r="A1446" s="102"/>
      <c r="B1446" s="102"/>
      <c r="C1446" s="102"/>
      <c r="D1446" s="102"/>
      <c r="E1446" s="102"/>
      <c r="F1446" s="102"/>
      <c r="P1446" s="324"/>
      <c r="Q1446" s="324"/>
      <c r="X1446" s="324"/>
      <c r="Y1446" s="324"/>
      <c r="AL1446" s="324"/>
      <c r="AM1446" s="324"/>
      <c r="AN1446" s="324"/>
      <c r="AO1446" s="324"/>
      <c r="AP1446" s="324"/>
      <c r="AQ1446" s="324"/>
      <c r="AR1446" s="324"/>
      <c r="AS1446" s="324"/>
      <c r="AT1446" s="324"/>
      <c r="AU1446" s="324"/>
      <c r="AV1446" s="324"/>
      <c r="AW1446" s="324"/>
      <c r="BE1446" s="325"/>
      <c r="BF1446" s="325"/>
      <c r="BG1446" s="325"/>
      <c r="BH1446" s="325"/>
      <c r="BI1446" s="325"/>
      <c r="BJ1446" s="325"/>
      <c r="BK1446" s="325"/>
      <c r="BL1446" s="325"/>
      <c r="BM1446" s="325"/>
      <c r="BN1446" s="325"/>
      <c r="BO1446" s="325"/>
      <c r="BP1446" s="325"/>
    </row>
    <row r="1447" spans="1:68" s="323" customFormat="1" x14ac:dyDescent="0.25">
      <c r="A1447" s="102"/>
      <c r="B1447" s="102"/>
      <c r="C1447" s="102"/>
      <c r="D1447" s="102"/>
      <c r="E1447" s="102"/>
      <c r="F1447" s="102"/>
      <c r="P1447" s="324"/>
      <c r="Q1447" s="324"/>
      <c r="X1447" s="324"/>
      <c r="Y1447" s="324"/>
      <c r="AL1447" s="324"/>
      <c r="AM1447" s="324"/>
      <c r="AN1447" s="324"/>
      <c r="AO1447" s="324"/>
      <c r="AP1447" s="324"/>
      <c r="AQ1447" s="324"/>
      <c r="AR1447" s="324"/>
      <c r="AS1447" s="324"/>
      <c r="AT1447" s="324"/>
      <c r="AU1447" s="324"/>
      <c r="AV1447" s="324"/>
      <c r="AW1447" s="324"/>
      <c r="BE1447" s="325"/>
      <c r="BF1447" s="325"/>
      <c r="BG1447" s="325"/>
      <c r="BH1447" s="325"/>
      <c r="BI1447" s="325"/>
      <c r="BJ1447" s="325"/>
      <c r="BK1447" s="325"/>
      <c r="BL1447" s="325"/>
      <c r="BM1447" s="325"/>
      <c r="BN1447" s="325"/>
      <c r="BO1447" s="325"/>
      <c r="BP1447" s="325"/>
    </row>
    <row r="1448" spans="1:68" s="323" customFormat="1" x14ac:dyDescent="0.25">
      <c r="A1448" s="102"/>
      <c r="B1448" s="102"/>
      <c r="C1448" s="102"/>
      <c r="D1448" s="102"/>
      <c r="E1448" s="102"/>
      <c r="F1448" s="102"/>
      <c r="P1448" s="324"/>
      <c r="Q1448" s="324"/>
      <c r="X1448" s="324"/>
      <c r="Y1448" s="324"/>
      <c r="AL1448" s="324"/>
      <c r="AM1448" s="324"/>
      <c r="AN1448" s="324"/>
      <c r="AO1448" s="324"/>
      <c r="AP1448" s="324"/>
      <c r="AQ1448" s="324"/>
      <c r="AR1448" s="324"/>
      <c r="AS1448" s="324"/>
      <c r="AT1448" s="324"/>
      <c r="AU1448" s="324"/>
      <c r="AV1448" s="324"/>
      <c r="AW1448" s="324"/>
      <c r="BE1448" s="325"/>
      <c r="BF1448" s="325"/>
      <c r="BG1448" s="325"/>
      <c r="BH1448" s="325"/>
      <c r="BI1448" s="325"/>
      <c r="BJ1448" s="325"/>
      <c r="BK1448" s="325"/>
      <c r="BL1448" s="325"/>
      <c r="BM1448" s="325"/>
      <c r="BN1448" s="325"/>
      <c r="BO1448" s="325"/>
      <c r="BP1448" s="325"/>
    </row>
    <row r="1449" spans="1:68" s="323" customFormat="1" x14ac:dyDescent="0.25">
      <c r="A1449" s="102"/>
      <c r="B1449" s="102"/>
      <c r="C1449" s="102"/>
      <c r="D1449" s="102"/>
      <c r="E1449" s="102"/>
      <c r="F1449" s="102"/>
      <c r="P1449" s="324"/>
      <c r="Q1449" s="324"/>
      <c r="X1449" s="324"/>
      <c r="Y1449" s="324"/>
      <c r="AL1449" s="324"/>
      <c r="AM1449" s="324"/>
      <c r="AN1449" s="324"/>
      <c r="AO1449" s="324"/>
      <c r="AP1449" s="324"/>
      <c r="AQ1449" s="324"/>
      <c r="AR1449" s="324"/>
      <c r="AS1449" s="324"/>
      <c r="AT1449" s="324"/>
      <c r="AU1449" s="324"/>
      <c r="AV1449" s="324"/>
      <c r="AW1449" s="324"/>
      <c r="BE1449" s="325"/>
      <c r="BF1449" s="325"/>
      <c r="BG1449" s="325"/>
      <c r="BH1449" s="325"/>
      <c r="BI1449" s="325"/>
      <c r="BJ1449" s="325"/>
      <c r="BK1449" s="325"/>
      <c r="BL1449" s="325"/>
      <c r="BM1449" s="325"/>
      <c r="BN1449" s="325"/>
      <c r="BO1449" s="325"/>
      <c r="BP1449" s="325"/>
    </row>
    <row r="1450" spans="1:68" s="323" customFormat="1" x14ac:dyDescent="0.25">
      <c r="A1450" s="102"/>
      <c r="B1450" s="102"/>
      <c r="C1450" s="102"/>
      <c r="D1450" s="102"/>
      <c r="E1450" s="102"/>
      <c r="F1450" s="102"/>
      <c r="P1450" s="324"/>
      <c r="Q1450" s="324"/>
      <c r="X1450" s="324"/>
      <c r="Y1450" s="324"/>
      <c r="AL1450" s="324"/>
      <c r="AM1450" s="324"/>
      <c r="AN1450" s="324"/>
      <c r="AO1450" s="324"/>
      <c r="AP1450" s="324"/>
      <c r="AQ1450" s="324"/>
      <c r="AR1450" s="324"/>
      <c r="AS1450" s="324"/>
      <c r="AT1450" s="324"/>
      <c r="AU1450" s="324"/>
      <c r="AV1450" s="324"/>
      <c r="AW1450" s="324"/>
      <c r="BE1450" s="325"/>
      <c r="BF1450" s="325"/>
      <c r="BG1450" s="325"/>
      <c r="BH1450" s="325"/>
      <c r="BI1450" s="325"/>
      <c r="BJ1450" s="325"/>
      <c r="BK1450" s="325"/>
      <c r="BL1450" s="325"/>
      <c r="BM1450" s="325"/>
      <c r="BN1450" s="325"/>
      <c r="BO1450" s="325"/>
      <c r="BP1450" s="325"/>
    </row>
    <row r="1451" spans="1:68" s="323" customFormat="1" x14ac:dyDescent="0.25">
      <c r="A1451" s="102"/>
      <c r="B1451" s="102"/>
      <c r="C1451" s="102"/>
      <c r="D1451" s="102"/>
      <c r="E1451" s="102"/>
      <c r="F1451" s="102"/>
      <c r="P1451" s="324"/>
      <c r="Q1451" s="324"/>
      <c r="X1451" s="324"/>
      <c r="Y1451" s="324"/>
      <c r="AL1451" s="324"/>
      <c r="AM1451" s="324"/>
      <c r="AN1451" s="324"/>
      <c r="AO1451" s="324"/>
      <c r="AP1451" s="324"/>
      <c r="AQ1451" s="324"/>
      <c r="AR1451" s="324"/>
      <c r="AS1451" s="324"/>
      <c r="AT1451" s="324"/>
      <c r="AU1451" s="324"/>
      <c r="AV1451" s="324"/>
      <c r="AW1451" s="324"/>
      <c r="BE1451" s="325"/>
      <c r="BF1451" s="325"/>
      <c r="BG1451" s="325"/>
      <c r="BH1451" s="325"/>
      <c r="BI1451" s="325"/>
      <c r="BJ1451" s="325"/>
      <c r="BK1451" s="325"/>
      <c r="BL1451" s="325"/>
      <c r="BM1451" s="325"/>
      <c r="BN1451" s="325"/>
      <c r="BO1451" s="325"/>
      <c r="BP1451" s="325"/>
    </row>
    <row r="1452" spans="1:68" s="323" customFormat="1" x14ac:dyDescent="0.25">
      <c r="A1452" s="102"/>
      <c r="B1452" s="102"/>
      <c r="C1452" s="102"/>
      <c r="D1452" s="102"/>
      <c r="E1452" s="102"/>
      <c r="F1452" s="102"/>
      <c r="P1452" s="324"/>
      <c r="Q1452" s="324"/>
      <c r="X1452" s="324"/>
      <c r="Y1452" s="324"/>
      <c r="AL1452" s="324"/>
      <c r="AM1452" s="324"/>
      <c r="AN1452" s="324"/>
      <c r="AO1452" s="324"/>
      <c r="AP1452" s="324"/>
      <c r="AQ1452" s="324"/>
      <c r="AR1452" s="324"/>
      <c r="AS1452" s="324"/>
      <c r="AT1452" s="324"/>
      <c r="AU1452" s="324"/>
      <c r="AV1452" s="324"/>
      <c r="AW1452" s="324"/>
      <c r="BE1452" s="325"/>
      <c r="BF1452" s="325"/>
      <c r="BG1452" s="325"/>
      <c r="BH1452" s="325"/>
      <c r="BI1452" s="325"/>
      <c r="BJ1452" s="325"/>
      <c r="BK1452" s="325"/>
      <c r="BL1452" s="325"/>
      <c r="BM1452" s="325"/>
      <c r="BN1452" s="325"/>
      <c r="BO1452" s="325"/>
      <c r="BP1452" s="325"/>
    </row>
    <row r="1453" spans="1:68" s="323" customFormat="1" x14ac:dyDescent="0.25">
      <c r="A1453" s="102"/>
      <c r="B1453" s="102"/>
      <c r="C1453" s="102"/>
      <c r="D1453" s="102"/>
      <c r="E1453" s="102"/>
      <c r="F1453" s="102"/>
      <c r="P1453" s="324"/>
      <c r="Q1453" s="324"/>
      <c r="X1453" s="324"/>
      <c r="Y1453" s="324"/>
      <c r="AL1453" s="324"/>
      <c r="AM1453" s="324"/>
      <c r="AN1453" s="324"/>
      <c r="AO1453" s="324"/>
      <c r="AP1453" s="324"/>
      <c r="AQ1453" s="324"/>
      <c r="AR1453" s="324"/>
      <c r="AS1453" s="324"/>
      <c r="AT1453" s="324"/>
      <c r="AU1453" s="324"/>
      <c r="AV1453" s="324"/>
      <c r="AW1453" s="324"/>
      <c r="BE1453" s="325"/>
      <c r="BF1453" s="325"/>
      <c r="BG1453" s="325"/>
      <c r="BH1453" s="325"/>
      <c r="BI1453" s="325"/>
      <c r="BJ1453" s="325"/>
      <c r="BK1453" s="325"/>
      <c r="BL1453" s="325"/>
      <c r="BM1453" s="325"/>
      <c r="BN1453" s="325"/>
      <c r="BO1453" s="325"/>
      <c r="BP1453" s="325"/>
    </row>
    <row r="1454" spans="1:68" s="323" customFormat="1" x14ac:dyDescent="0.25">
      <c r="A1454" s="102"/>
      <c r="B1454" s="102"/>
      <c r="C1454" s="102"/>
      <c r="D1454" s="102"/>
      <c r="E1454" s="102"/>
      <c r="F1454" s="102"/>
      <c r="P1454" s="324"/>
      <c r="Q1454" s="324"/>
      <c r="X1454" s="324"/>
      <c r="Y1454" s="324"/>
      <c r="AL1454" s="324"/>
      <c r="AM1454" s="324"/>
      <c r="AN1454" s="324"/>
      <c r="AO1454" s="324"/>
      <c r="AP1454" s="324"/>
      <c r="AQ1454" s="324"/>
      <c r="AR1454" s="324"/>
      <c r="AS1454" s="324"/>
      <c r="AT1454" s="324"/>
      <c r="AU1454" s="324"/>
      <c r="AV1454" s="324"/>
      <c r="AW1454" s="324"/>
      <c r="BE1454" s="325"/>
      <c r="BF1454" s="325"/>
      <c r="BG1454" s="325"/>
      <c r="BH1454" s="325"/>
      <c r="BI1454" s="325"/>
      <c r="BJ1454" s="325"/>
      <c r="BK1454" s="325"/>
      <c r="BL1454" s="325"/>
      <c r="BM1454" s="325"/>
      <c r="BN1454" s="325"/>
      <c r="BO1454" s="325"/>
      <c r="BP1454" s="325"/>
    </row>
    <row r="1455" spans="1:68" s="323" customFormat="1" x14ac:dyDescent="0.25">
      <c r="A1455" s="102"/>
      <c r="B1455" s="102"/>
      <c r="C1455" s="102"/>
      <c r="D1455" s="102"/>
      <c r="E1455" s="102"/>
      <c r="F1455" s="102"/>
      <c r="P1455" s="324"/>
      <c r="Q1455" s="324"/>
      <c r="X1455" s="324"/>
      <c r="Y1455" s="324"/>
      <c r="AL1455" s="324"/>
      <c r="AM1455" s="324"/>
      <c r="AN1455" s="324"/>
      <c r="AO1455" s="324"/>
      <c r="AP1455" s="324"/>
      <c r="AQ1455" s="324"/>
      <c r="AR1455" s="324"/>
      <c r="AS1455" s="324"/>
      <c r="AT1455" s="324"/>
      <c r="AU1455" s="324"/>
      <c r="AV1455" s="324"/>
      <c r="AW1455" s="324"/>
      <c r="BE1455" s="325"/>
      <c r="BF1455" s="325"/>
      <c r="BG1455" s="325"/>
      <c r="BH1455" s="325"/>
      <c r="BI1455" s="325"/>
      <c r="BJ1455" s="325"/>
      <c r="BK1455" s="325"/>
      <c r="BL1455" s="325"/>
      <c r="BM1455" s="325"/>
      <c r="BN1455" s="325"/>
      <c r="BO1455" s="325"/>
      <c r="BP1455" s="325"/>
    </row>
    <row r="1456" spans="1:68" s="323" customFormat="1" x14ac:dyDescent="0.25">
      <c r="A1456" s="102"/>
      <c r="B1456" s="102"/>
      <c r="C1456" s="102"/>
      <c r="D1456" s="102"/>
      <c r="E1456" s="102"/>
      <c r="F1456" s="102"/>
      <c r="P1456" s="324"/>
      <c r="Q1456" s="324"/>
      <c r="X1456" s="324"/>
      <c r="Y1456" s="324"/>
      <c r="AL1456" s="324"/>
      <c r="AM1456" s="324"/>
      <c r="AN1456" s="324"/>
      <c r="AO1456" s="324"/>
      <c r="AP1456" s="324"/>
      <c r="AQ1456" s="324"/>
      <c r="AR1456" s="324"/>
      <c r="AS1456" s="324"/>
      <c r="AT1456" s="324"/>
      <c r="AU1456" s="324"/>
      <c r="AV1456" s="324"/>
      <c r="AW1456" s="324"/>
      <c r="BE1456" s="325"/>
      <c r="BF1456" s="325"/>
      <c r="BG1456" s="325"/>
      <c r="BH1456" s="325"/>
      <c r="BI1456" s="325"/>
      <c r="BJ1456" s="325"/>
      <c r="BK1456" s="325"/>
      <c r="BL1456" s="325"/>
      <c r="BM1456" s="325"/>
      <c r="BN1456" s="325"/>
      <c r="BO1456" s="325"/>
      <c r="BP1456" s="325"/>
    </row>
    <row r="1457" spans="1:68" s="323" customFormat="1" x14ac:dyDescent="0.25">
      <c r="A1457" s="102"/>
      <c r="B1457" s="102"/>
      <c r="C1457" s="102"/>
      <c r="D1457" s="102"/>
      <c r="E1457" s="102"/>
      <c r="F1457" s="102"/>
      <c r="P1457" s="324"/>
      <c r="Q1457" s="324"/>
      <c r="X1457" s="324"/>
      <c r="Y1457" s="324"/>
      <c r="AL1457" s="324"/>
      <c r="AM1457" s="324"/>
      <c r="AN1457" s="324"/>
      <c r="AO1457" s="324"/>
      <c r="AP1457" s="324"/>
      <c r="AQ1457" s="324"/>
      <c r="AR1457" s="324"/>
      <c r="AS1457" s="324"/>
      <c r="AT1457" s="324"/>
      <c r="AU1457" s="324"/>
      <c r="AV1457" s="324"/>
      <c r="AW1457" s="324"/>
      <c r="BE1457" s="325"/>
      <c r="BF1457" s="325"/>
      <c r="BG1457" s="325"/>
      <c r="BH1457" s="325"/>
      <c r="BI1457" s="325"/>
      <c r="BJ1457" s="325"/>
      <c r="BK1457" s="325"/>
      <c r="BL1457" s="325"/>
      <c r="BM1457" s="325"/>
      <c r="BN1457" s="325"/>
      <c r="BO1457" s="325"/>
      <c r="BP1457" s="325"/>
    </row>
    <row r="1458" spans="1:68" s="323" customFormat="1" x14ac:dyDescent="0.25">
      <c r="A1458" s="102"/>
      <c r="B1458" s="102"/>
      <c r="C1458" s="102"/>
      <c r="D1458" s="102"/>
      <c r="E1458" s="102"/>
      <c r="F1458" s="102"/>
      <c r="P1458" s="324"/>
      <c r="Q1458" s="324"/>
      <c r="X1458" s="324"/>
      <c r="Y1458" s="324"/>
      <c r="AL1458" s="324"/>
      <c r="AM1458" s="324"/>
      <c r="AN1458" s="324"/>
      <c r="AO1458" s="324"/>
      <c r="AP1458" s="324"/>
      <c r="AQ1458" s="324"/>
      <c r="AR1458" s="324"/>
      <c r="AS1458" s="324"/>
      <c r="AT1458" s="324"/>
      <c r="AU1458" s="324"/>
      <c r="AV1458" s="324"/>
      <c r="AW1458" s="324"/>
      <c r="BE1458" s="325"/>
      <c r="BF1458" s="325"/>
      <c r="BG1458" s="325"/>
      <c r="BH1458" s="325"/>
      <c r="BI1458" s="325"/>
      <c r="BJ1458" s="325"/>
      <c r="BK1458" s="325"/>
      <c r="BL1458" s="325"/>
      <c r="BM1458" s="325"/>
      <c r="BN1458" s="325"/>
      <c r="BO1458" s="325"/>
      <c r="BP1458" s="325"/>
    </row>
    <row r="1459" spans="1:68" s="323" customFormat="1" x14ac:dyDescent="0.25">
      <c r="A1459" s="102"/>
      <c r="B1459" s="102"/>
      <c r="C1459" s="102"/>
      <c r="D1459" s="102"/>
      <c r="E1459" s="102"/>
      <c r="F1459" s="102"/>
      <c r="P1459" s="324"/>
      <c r="Q1459" s="324"/>
      <c r="X1459" s="324"/>
      <c r="Y1459" s="324"/>
      <c r="AL1459" s="324"/>
      <c r="AM1459" s="324"/>
      <c r="AN1459" s="324"/>
      <c r="AO1459" s="324"/>
      <c r="AP1459" s="324"/>
      <c r="AQ1459" s="324"/>
      <c r="AR1459" s="324"/>
      <c r="AS1459" s="324"/>
      <c r="AT1459" s="324"/>
      <c r="AU1459" s="324"/>
      <c r="AV1459" s="324"/>
      <c r="AW1459" s="324"/>
      <c r="BE1459" s="325"/>
      <c r="BF1459" s="325"/>
      <c r="BG1459" s="325"/>
      <c r="BH1459" s="325"/>
      <c r="BI1459" s="325"/>
      <c r="BJ1459" s="325"/>
      <c r="BK1459" s="325"/>
      <c r="BL1459" s="325"/>
      <c r="BM1459" s="325"/>
      <c r="BN1459" s="325"/>
      <c r="BO1459" s="325"/>
      <c r="BP1459" s="325"/>
    </row>
    <row r="1460" spans="1:68" s="323" customFormat="1" x14ac:dyDescent="0.25">
      <c r="A1460" s="102"/>
      <c r="B1460" s="102"/>
      <c r="C1460" s="102"/>
      <c r="D1460" s="102"/>
      <c r="E1460" s="102"/>
      <c r="F1460" s="102"/>
      <c r="P1460" s="324"/>
      <c r="Q1460" s="324"/>
      <c r="X1460" s="324"/>
      <c r="Y1460" s="324"/>
      <c r="AL1460" s="324"/>
      <c r="AM1460" s="324"/>
      <c r="AN1460" s="324"/>
      <c r="AO1460" s="324"/>
      <c r="AP1460" s="324"/>
      <c r="AQ1460" s="324"/>
      <c r="AR1460" s="324"/>
      <c r="AS1460" s="324"/>
      <c r="AT1460" s="324"/>
      <c r="AU1460" s="324"/>
      <c r="AV1460" s="324"/>
      <c r="AW1460" s="324"/>
      <c r="BE1460" s="325"/>
      <c r="BF1460" s="325"/>
      <c r="BG1460" s="325"/>
      <c r="BH1460" s="325"/>
      <c r="BI1460" s="325"/>
      <c r="BJ1460" s="325"/>
      <c r="BK1460" s="325"/>
      <c r="BL1460" s="325"/>
      <c r="BM1460" s="325"/>
      <c r="BN1460" s="325"/>
      <c r="BO1460" s="325"/>
      <c r="BP1460" s="325"/>
    </row>
    <row r="1461" spans="1:68" s="323" customFormat="1" x14ac:dyDescent="0.25">
      <c r="A1461" s="102"/>
      <c r="B1461" s="102"/>
      <c r="C1461" s="102"/>
      <c r="D1461" s="102"/>
      <c r="E1461" s="102"/>
      <c r="F1461" s="102"/>
      <c r="P1461" s="324"/>
      <c r="Q1461" s="324"/>
      <c r="X1461" s="324"/>
      <c r="Y1461" s="324"/>
      <c r="AL1461" s="324"/>
      <c r="AM1461" s="324"/>
      <c r="AN1461" s="324"/>
      <c r="AO1461" s="324"/>
      <c r="AP1461" s="324"/>
      <c r="AQ1461" s="324"/>
      <c r="AR1461" s="324"/>
      <c r="AS1461" s="324"/>
      <c r="AT1461" s="324"/>
      <c r="AU1461" s="324"/>
      <c r="AV1461" s="324"/>
      <c r="AW1461" s="324"/>
      <c r="BE1461" s="325"/>
      <c r="BF1461" s="325"/>
      <c r="BG1461" s="325"/>
      <c r="BH1461" s="325"/>
      <c r="BI1461" s="325"/>
      <c r="BJ1461" s="325"/>
      <c r="BK1461" s="325"/>
      <c r="BL1461" s="325"/>
      <c r="BM1461" s="325"/>
      <c r="BN1461" s="325"/>
      <c r="BO1461" s="325"/>
      <c r="BP1461" s="325"/>
    </row>
    <row r="1462" spans="1:68" s="323" customFormat="1" x14ac:dyDescent="0.25">
      <c r="A1462" s="102"/>
      <c r="B1462" s="102"/>
      <c r="C1462" s="102"/>
      <c r="D1462" s="102"/>
      <c r="E1462" s="102"/>
      <c r="F1462" s="102"/>
      <c r="P1462" s="324"/>
      <c r="Q1462" s="324"/>
      <c r="X1462" s="324"/>
      <c r="Y1462" s="324"/>
      <c r="AL1462" s="324"/>
      <c r="AM1462" s="324"/>
      <c r="AN1462" s="324"/>
      <c r="AO1462" s="324"/>
      <c r="AP1462" s="324"/>
      <c r="AQ1462" s="324"/>
      <c r="AR1462" s="324"/>
      <c r="AS1462" s="324"/>
      <c r="AT1462" s="324"/>
      <c r="AU1462" s="324"/>
      <c r="AV1462" s="324"/>
      <c r="AW1462" s="324"/>
      <c r="BE1462" s="325"/>
      <c r="BF1462" s="325"/>
      <c r="BG1462" s="325"/>
      <c r="BH1462" s="325"/>
      <c r="BI1462" s="325"/>
      <c r="BJ1462" s="325"/>
      <c r="BK1462" s="325"/>
      <c r="BL1462" s="325"/>
      <c r="BM1462" s="325"/>
      <c r="BN1462" s="325"/>
      <c r="BO1462" s="325"/>
      <c r="BP1462" s="325"/>
    </row>
    <row r="1463" spans="1:68" s="323" customFormat="1" x14ac:dyDescent="0.25">
      <c r="A1463" s="102"/>
      <c r="B1463" s="102"/>
      <c r="C1463" s="102"/>
      <c r="D1463" s="102"/>
      <c r="E1463" s="102"/>
      <c r="F1463" s="102"/>
      <c r="P1463" s="324"/>
      <c r="Q1463" s="324"/>
      <c r="X1463" s="324"/>
      <c r="Y1463" s="324"/>
      <c r="AL1463" s="324"/>
      <c r="AM1463" s="324"/>
      <c r="AN1463" s="324"/>
      <c r="AO1463" s="324"/>
      <c r="AP1463" s="324"/>
      <c r="AQ1463" s="324"/>
      <c r="AR1463" s="324"/>
      <c r="AS1463" s="324"/>
      <c r="AT1463" s="324"/>
      <c r="AU1463" s="324"/>
      <c r="AV1463" s="324"/>
      <c r="AW1463" s="324"/>
      <c r="BE1463" s="325"/>
      <c r="BF1463" s="325"/>
      <c r="BG1463" s="325"/>
      <c r="BH1463" s="325"/>
      <c r="BI1463" s="325"/>
      <c r="BJ1463" s="325"/>
      <c r="BK1463" s="325"/>
      <c r="BL1463" s="325"/>
      <c r="BM1463" s="325"/>
      <c r="BN1463" s="325"/>
      <c r="BO1463" s="325"/>
      <c r="BP1463" s="325"/>
    </row>
    <row r="1464" spans="1:68" s="323" customFormat="1" x14ac:dyDescent="0.25">
      <c r="A1464" s="102"/>
      <c r="B1464" s="102"/>
      <c r="C1464" s="102"/>
      <c r="D1464" s="102"/>
      <c r="E1464" s="102"/>
      <c r="F1464" s="102"/>
      <c r="P1464" s="324"/>
      <c r="Q1464" s="324"/>
      <c r="X1464" s="324"/>
      <c r="Y1464" s="324"/>
      <c r="AL1464" s="324"/>
      <c r="AM1464" s="324"/>
      <c r="AN1464" s="324"/>
      <c r="AO1464" s="324"/>
      <c r="AP1464" s="324"/>
      <c r="AQ1464" s="324"/>
      <c r="AR1464" s="324"/>
      <c r="AS1464" s="324"/>
      <c r="AT1464" s="324"/>
      <c r="AU1464" s="324"/>
      <c r="AV1464" s="324"/>
      <c r="AW1464" s="324"/>
      <c r="BE1464" s="325"/>
      <c r="BF1464" s="325"/>
      <c r="BG1464" s="325"/>
      <c r="BH1464" s="325"/>
      <c r="BI1464" s="325"/>
      <c r="BJ1464" s="325"/>
      <c r="BK1464" s="325"/>
      <c r="BL1464" s="325"/>
      <c r="BM1464" s="325"/>
      <c r="BN1464" s="325"/>
      <c r="BO1464" s="325"/>
      <c r="BP1464" s="325"/>
    </row>
    <row r="1465" spans="1:68" s="323" customFormat="1" x14ac:dyDescent="0.25">
      <c r="A1465" s="102"/>
      <c r="B1465" s="102"/>
      <c r="C1465" s="102"/>
      <c r="D1465" s="102"/>
      <c r="E1465" s="102"/>
      <c r="F1465" s="102"/>
      <c r="P1465" s="324"/>
      <c r="Q1465" s="324"/>
      <c r="X1465" s="324"/>
      <c r="Y1465" s="324"/>
      <c r="AL1465" s="324"/>
      <c r="AM1465" s="324"/>
      <c r="AN1465" s="324"/>
      <c r="AO1465" s="324"/>
      <c r="AP1465" s="324"/>
      <c r="AQ1465" s="324"/>
      <c r="AR1465" s="324"/>
      <c r="AS1465" s="324"/>
      <c r="AT1465" s="324"/>
      <c r="AU1465" s="324"/>
      <c r="AV1465" s="324"/>
      <c r="AW1465" s="324"/>
      <c r="BE1465" s="325"/>
      <c r="BF1465" s="325"/>
      <c r="BG1465" s="325"/>
      <c r="BH1465" s="325"/>
      <c r="BI1465" s="325"/>
      <c r="BJ1465" s="325"/>
      <c r="BK1465" s="325"/>
      <c r="BL1465" s="325"/>
      <c r="BM1465" s="325"/>
      <c r="BN1465" s="325"/>
      <c r="BO1465" s="325"/>
      <c r="BP1465" s="325"/>
    </row>
    <row r="1466" spans="1:68" s="323" customFormat="1" x14ac:dyDescent="0.25">
      <c r="A1466" s="102"/>
      <c r="B1466" s="102"/>
      <c r="C1466" s="102"/>
      <c r="D1466" s="102"/>
      <c r="E1466" s="102"/>
      <c r="F1466" s="102"/>
      <c r="P1466" s="324"/>
      <c r="Q1466" s="324"/>
      <c r="X1466" s="324"/>
      <c r="Y1466" s="324"/>
      <c r="AL1466" s="324"/>
      <c r="AM1466" s="324"/>
      <c r="AN1466" s="324"/>
      <c r="AO1466" s="324"/>
      <c r="AP1466" s="324"/>
      <c r="AQ1466" s="324"/>
      <c r="AR1466" s="324"/>
      <c r="AS1466" s="324"/>
      <c r="AT1466" s="324"/>
      <c r="AU1466" s="324"/>
      <c r="AV1466" s="324"/>
      <c r="AW1466" s="324"/>
      <c r="BE1466" s="325"/>
      <c r="BF1466" s="325"/>
      <c r="BG1466" s="325"/>
      <c r="BH1466" s="325"/>
      <c r="BI1466" s="325"/>
      <c r="BJ1466" s="325"/>
      <c r="BK1466" s="325"/>
      <c r="BL1466" s="325"/>
      <c r="BM1466" s="325"/>
      <c r="BN1466" s="325"/>
      <c r="BO1466" s="325"/>
      <c r="BP1466" s="325"/>
    </row>
    <row r="1467" spans="1:68" s="323" customFormat="1" x14ac:dyDescent="0.25">
      <c r="A1467" s="102"/>
      <c r="B1467" s="102"/>
      <c r="C1467" s="102"/>
      <c r="D1467" s="102"/>
      <c r="E1467" s="102"/>
      <c r="F1467" s="102"/>
      <c r="P1467" s="324"/>
      <c r="Q1467" s="324"/>
      <c r="X1467" s="324"/>
      <c r="Y1467" s="324"/>
      <c r="AL1467" s="324"/>
      <c r="AM1467" s="324"/>
      <c r="AN1467" s="324"/>
      <c r="AO1467" s="324"/>
      <c r="AP1467" s="324"/>
      <c r="AQ1467" s="324"/>
      <c r="AR1467" s="324"/>
      <c r="AS1467" s="324"/>
      <c r="AT1467" s="324"/>
      <c r="AU1467" s="324"/>
      <c r="AV1467" s="324"/>
      <c r="AW1467" s="324"/>
      <c r="BE1467" s="325"/>
      <c r="BF1467" s="325"/>
      <c r="BG1467" s="325"/>
      <c r="BH1467" s="325"/>
      <c r="BI1467" s="325"/>
      <c r="BJ1467" s="325"/>
      <c r="BK1467" s="325"/>
      <c r="BL1467" s="325"/>
      <c r="BM1467" s="325"/>
      <c r="BN1467" s="325"/>
      <c r="BO1467" s="325"/>
      <c r="BP1467" s="325"/>
    </row>
    <row r="1468" spans="1:68" s="323" customFormat="1" x14ac:dyDescent="0.25">
      <c r="A1468" s="102"/>
      <c r="B1468" s="102"/>
      <c r="C1468" s="102"/>
      <c r="D1468" s="102"/>
      <c r="E1468" s="102"/>
      <c r="F1468" s="102"/>
      <c r="P1468" s="324"/>
      <c r="Q1468" s="324"/>
      <c r="X1468" s="324"/>
      <c r="Y1468" s="324"/>
      <c r="AL1468" s="324"/>
      <c r="AM1468" s="324"/>
      <c r="AN1468" s="324"/>
      <c r="AO1468" s="324"/>
      <c r="AP1468" s="324"/>
      <c r="AQ1468" s="324"/>
      <c r="AR1468" s="324"/>
      <c r="AS1468" s="324"/>
      <c r="AT1468" s="324"/>
      <c r="AU1468" s="324"/>
      <c r="AV1468" s="324"/>
      <c r="AW1468" s="324"/>
      <c r="BE1468" s="325"/>
      <c r="BF1468" s="325"/>
      <c r="BG1468" s="325"/>
      <c r="BH1468" s="325"/>
      <c r="BI1468" s="325"/>
      <c r="BJ1468" s="325"/>
      <c r="BK1468" s="325"/>
      <c r="BL1468" s="325"/>
      <c r="BM1468" s="325"/>
      <c r="BN1468" s="325"/>
      <c r="BO1468" s="325"/>
      <c r="BP1468" s="325"/>
    </row>
    <row r="1469" spans="1:68" s="323" customFormat="1" x14ac:dyDescent="0.25">
      <c r="A1469" s="102"/>
      <c r="B1469" s="102"/>
      <c r="C1469" s="102"/>
      <c r="D1469" s="102"/>
      <c r="E1469" s="102"/>
      <c r="F1469" s="102"/>
      <c r="P1469" s="324"/>
      <c r="Q1469" s="324"/>
      <c r="X1469" s="324"/>
      <c r="Y1469" s="324"/>
      <c r="AL1469" s="324"/>
      <c r="AM1469" s="324"/>
      <c r="AN1469" s="324"/>
      <c r="AO1469" s="324"/>
      <c r="AP1469" s="324"/>
      <c r="AQ1469" s="324"/>
      <c r="AR1469" s="324"/>
      <c r="AS1469" s="324"/>
      <c r="AT1469" s="324"/>
      <c r="AU1469" s="324"/>
      <c r="AV1469" s="324"/>
      <c r="AW1469" s="324"/>
      <c r="BE1469" s="325"/>
      <c r="BF1469" s="325"/>
      <c r="BG1469" s="325"/>
      <c r="BH1469" s="325"/>
      <c r="BI1469" s="325"/>
      <c r="BJ1469" s="325"/>
      <c r="BK1469" s="325"/>
      <c r="BL1469" s="325"/>
      <c r="BM1469" s="325"/>
      <c r="BN1469" s="325"/>
      <c r="BO1469" s="325"/>
      <c r="BP1469" s="325"/>
    </row>
    <row r="1470" spans="1:68" s="323" customFormat="1" x14ac:dyDescent="0.25">
      <c r="A1470" s="102"/>
      <c r="B1470" s="102"/>
      <c r="C1470" s="102"/>
      <c r="D1470" s="102"/>
      <c r="E1470" s="102"/>
      <c r="F1470" s="102"/>
      <c r="P1470" s="324"/>
      <c r="Q1470" s="324"/>
      <c r="X1470" s="324"/>
      <c r="Y1470" s="324"/>
      <c r="AL1470" s="324"/>
      <c r="AM1470" s="324"/>
      <c r="AN1470" s="324"/>
      <c r="AO1470" s="324"/>
      <c r="AP1470" s="324"/>
      <c r="AQ1470" s="324"/>
      <c r="AR1470" s="324"/>
      <c r="AS1470" s="324"/>
      <c r="AT1470" s="324"/>
      <c r="AU1470" s="324"/>
      <c r="AV1470" s="324"/>
      <c r="AW1470" s="324"/>
      <c r="BE1470" s="325"/>
      <c r="BF1470" s="325"/>
      <c r="BG1470" s="325"/>
      <c r="BH1470" s="325"/>
      <c r="BI1470" s="325"/>
      <c r="BJ1470" s="325"/>
      <c r="BK1470" s="325"/>
      <c r="BL1470" s="325"/>
      <c r="BM1470" s="325"/>
      <c r="BN1470" s="325"/>
      <c r="BO1470" s="325"/>
      <c r="BP1470" s="325"/>
    </row>
    <row r="1471" spans="1:68" s="323" customFormat="1" x14ac:dyDescent="0.25">
      <c r="A1471" s="102"/>
      <c r="B1471" s="102"/>
      <c r="C1471" s="102"/>
      <c r="D1471" s="102"/>
      <c r="E1471" s="102"/>
      <c r="F1471" s="102"/>
      <c r="P1471" s="324"/>
      <c r="Q1471" s="324"/>
      <c r="X1471" s="324"/>
      <c r="Y1471" s="324"/>
      <c r="AL1471" s="324"/>
      <c r="AM1471" s="324"/>
      <c r="AN1471" s="324"/>
      <c r="AO1471" s="324"/>
      <c r="AP1471" s="324"/>
      <c r="AQ1471" s="324"/>
      <c r="AR1471" s="324"/>
      <c r="AS1471" s="324"/>
      <c r="AT1471" s="324"/>
      <c r="AU1471" s="324"/>
      <c r="AV1471" s="324"/>
      <c r="AW1471" s="324"/>
      <c r="BE1471" s="325"/>
      <c r="BF1471" s="325"/>
      <c r="BG1471" s="325"/>
      <c r="BH1471" s="325"/>
      <c r="BI1471" s="325"/>
      <c r="BJ1471" s="325"/>
      <c r="BK1471" s="325"/>
      <c r="BL1471" s="325"/>
      <c r="BM1471" s="325"/>
      <c r="BN1471" s="325"/>
      <c r="BO1471" s="325"/>
      <c r="BP1471" s="325"/>
    </row>
    <row r="1472" spans="1:68" s="323" customFormat="1" x14ac:dyDescent="0.25">
      <c r="A1472" s="102"/>
      <c r="B1472" s="102"/>
      <c r="C1472" s="102"/>
      <c r="D1472" s="102"/>
      <c r="E1472" s="102"/>
      <c r="F1472" s="102"/>
      <c r="P1472" s="324"/>
      <c r="Q1472" s="324"/>
      <c r="X1472" s="324"/>
      <c r="Y1472" s="324"/>
      <c r="AL1472" s="324"/>
      <c r="AM1472" s="324"/>
      <c r="AN1472" s="324"/>
      <c r="AO1472" s="324"/>
      <c r="AP1472" s="324"/>
      <c r="AQ1472" s="324"/>
      <c r="AR1472" s="324"/>
      <c r="AS1472" s="324"/>
      <c r="AT1472" s="324"/>
      <c r="AU1472" s="324"/>
      <c r="AV1472" s="324"/>
      <c r="AW1472" s="324"/>
      <c r="BE1472" s="325"/>
      <c r="BF1472" s="325"/>
      <c r="BG1472" s="325"/>
      <c r="BH1472" s="325"/>
      <c r="BI1472" s="325"/>
      <c r="BJ1472" s="325"/>
      <c r="BK1472" s="325"/>
      <c r="BL1472" s="325"/>
      <c r="BM1472" s="325"/>
      <c r="BN1472" s="325"/>
      <c r="BO1472" s="325"/>
      <c r="BP1472" s="325"/>
    </row>
    <row r="1473" spans="1:68" s="323" customFormat="1" x14ac:dyDescent="0.25">
      <c r="A1473" s="102"/>
      <c r="B1473" s="102"/>
      <c r="C1473" s="102"/>
      <c r="D1473" s="102"/>
      <c r="E1473" s="102"/>
      <c r="F1473" s="102"/>
      <c r="P1473" s="324"/>
      <c r="Q1473" s="324"/>
      <c r="X1473" s="324"/>
      <c r="Y1473" s="324"/>
      <c r="AL1473" s="324"/>
      <c r="AM1473" s="324"/>
      <c r="AN1473" s="324"/>
      <c r="AO1473" s="324"/>
      <c r="AP1473" s="324"/>
      <c r="AQ1473" s="324"/>
      <c r="AR1473" s="324"/>
      <c r="AS1473" s="324"/>
      <c r="AT1473" s="324"/>
      <c r="AU1473" s="324"/>
      <c r="AV1473" s="324"/>
      <c r="AW1473" s="324"/>
      <c r="BE1473" s="325"/>
      <c r="BF1473" s="325"/>
      <c r="BG1473" s="325"/>
      <c r="BH1473" s="325"/>
      <c r="BI1473" s="325"/>
      <c r="BJ1473" s="325"/>
      <c r="BK1473" s="325"/>
      <c r="BL1473" s="325"/>
      <c r="BM1473" s="325"/>
      <c r="BN1473" s="325"/>
      <c r="BO1473" s="325"/>
      <c r="BP1473" s="325"/>
    </row>
    <row r="1474" spans="1:68" s="323" customFormat="1" x14ac:dyDescent="0.25">
      <c r="A1474" s="102"/>
      <c r="B1474" s="102"/>
      <c r="C1474" s="102"/>
      <c r="D1474" s="102"/>
      <c r="E1474" s="102"/>
      <c r="F1474" s="102"/>
      <c r="P1474" s="324"/>
      <c r="Q1474" s="324"/>
      <c r="X1474" s="324"/>
      <c r="Y1474" s="324"/>
      <c r="AL1474" s="324"/>
      <c r="AM1474" s="324"/>
      <c r="AN1474" s="324"/>
      <c r="AO1474" s="324"/>
      <c r="AP1474" s="324"/>
      <c r="AQ1474" s="324"/>
      <c r="AR1474" s="324"/>
      <c r="AS1474" s="324"/>
      <c r="AT1474" s="324"/>
      <c r="AU1474" s="324"/>
      <c r="AV1474" s="324"/>
      <c r="AW1474" s="324"/>
      <c r="BE1474" s="325"/>
      <c r="BF1474" s="325"/>
      <c r="BG1474" s="325"/>
      <c r="BH1474" s="325"/>
      <c r="BI1474" s="325"/>
      <c r="BJ1474" s="325"/>
      <c r="BK1474" s="325"/>
      <c r="BL1474" s="325"/>
      <c r="BM1474" s="325"/>
      <c r="BN1474" s="325"/>
      <c r="BO1474" s="325"/>
      <c r="BP1474" s="325"/>
    </row>
    <row r="1475" spans="1:68" s="323" customFormat="1" x14ac:dyDescent="0.25">
      <c r="A1475" s="102"/>
      <c r="B1475" s="102"/>
      <c r="C1475" s="102"/>
      <c r="D1475" s="102"/>
      <c r="E1475" s="102"/>
      <c r="F1475" s="102"/>
      <c r="P1475" s="324"/>
      <c r="Q1475" s="324"/>
      <c r="X1475" s="324"/>
      <c r="Y1475" s="324"/>
      <c r="AL1475" s="324"/>
      <c r="AM1475" s="324"/>
      <c r="AN1475" s="324"/>
      <c r="AO1475" s="324"/>
      <c r="AP1475" s="324"/>
      <c r="AQ1475" s="324"/>
      <c r="AR1475" s="324"/>
      <c r="AS1475" s="324"/>
      <c r="AT1475" s="324"/>
      <c r="AU1475" s="324"/>
      <c r="AV1475" s="324"/>
      <c r="AW1475" s="324"/>
      <c r="BE1475" s="325"/>
      <c r="BF1475" s="325"/>
      <c r="BG1475" s="325"/>
      <c r="BH1475" s="325"/>
      <c r="BI1475" s="325"/>
      <c r="BJ1475" s="325"/>
      <c r="BK1475" s="325"/>
      <c r="BL1475" s="325"/>
      <c r="BM1475" s="325"/>
      <c r="BN1475" s="325"/>
      <c r="BO1475" s="325"/>
      <c r="BP1475" s="325"/>
    </row>
    <row r="1476" spans="1:68" s="323" customFormat="1" x14ac:dyDescent="0.25">
      <c r="A1476" s="102"/>
      <c r="B1476" s="102"/>
      <c r="C1476" s="102"/>
      <c r="D1476" s="102"/>
      <c r="E1476" s="102"/>
      <c r="F1476" s="102"/>
      <c r="P1476" s="324"/>
      <c r="Q1476" s="324"/>
      <c r="X1476" s="324"/>
      <c r="Y1476" s="324"/>
      <c r="AL1476" s="324"/>
      <c r="AM1476" s="324"/>
      <c r="AN1476" s="324"/>
      <c r="AO1476" s="324"/>
      <c r="AP1476" s="324"/>
      <c r="AQ1476" s="324"/>
      <c r="AR1476" s="324"/>
      <c r="AS1476" s="324"/>
      <c r="AT1476" s="324"/>
      <c r="AU1476" s="324"/>
      <c r="AV1476" s="324"/>
      <c r="AW1476" s="324"/>
      <c r="BE1476" s="325"/>
      <c r="BF1476" s="325"/>
      <c r="BG1476" s="325"/>
      <c r="BH1476" s="325"/>
      <c r="BI1476" s="325"/>
      <c r="BJ1476" s="325"/>
      <c r="BK1476" s="325"/>
      <c r="BL1476" s="325"/>
      <c r="BM1476" s="325"/>
      <c r="BN1476" s="325"/>
      <c r="BO1476" s="325"/>
      <c r="BP1476" s="325"/>
    </row>
    <row r="1477" spans="1:68" s="323" customFormat="1" x14ac:dyDescent="0.25">
      <c r="A1477" s="102"/>
      <c r="B1477" s="102"/>
      <c r="C1477" s="102"/>
      <c r="D1477" s="102"/>
      <c r="E1477" s="102"/>
      <c r="F1477" s="102"/>
      <c r="P1477" s="324"/>
      <c r="Q1477" s="324"/>
      <c r="X1477" s="324"/>
      <c r="Y1477" s="324"/>
      <c r="AL1477" s="324"/>
      <c r="AM1477" s="324"/>
      <c r="AN1477" s="324"/>
      <c r="AO1477" s="324"/>
      <c r="AP1477" s="324"/>
      <c r="AQ1477" s="324"/>
      <c r="AR1477" s="324"/>
      <c r="AS1477" s="324"/>
      <c r="AT1477" s="324"/>
      <c r="AU1477" s="324"/>
      <c r="AV1477" s="324"/>
      <c r="AW1477" s="324"/>
      <c r="BE1477" s="325"/>
      <c r="BF1477" s="325"/>
      <c r="BG1477" s="325"/>
      <c r="BH1477" s="325"/>
      <c r="BI1477" s="325"/>
      <c r="BJ1477" s="325"/>
      <c r="BK1477" s="325"/>
      <c r="BL1477" s="325"/>
      <c r="BM1477" s="325"/>
      <c r="BN1477" s="325"/>
      <c r="BO1477" s="325"/>
      <c r="BP1477" s="325"/>
    </row>
    <row r="1478" spans="1:68" s="323" customFormat="1" x14ac:dyDescent="0.25">
      <c r="A1478" s="102"/>
      <c r="B1478" s="102"/>
      <c r="C1478" s="102"/>
      <c r="D1478" s="102"/>
      <c r="E1478" s="102"/>
      <c r="F1478" s="102"/>
      <c r="P1478" s="324"/>
      <c r="Q1478" s="324"/>
      <c r="X1478" s="324"/>
      <c r="Y1478" s="324"/>
      <c r="AL1478" s="324"/>
      <c r="AM1478" s="324"/>
      <c r="AN1478" s="324"/>
      <c r="AO1478" s="324"/>
      <c r="AP1478" s="324"/>
      <c r="AQ1478" s="324"/>
      <c r="AR1478" s="324"/>
      <c r="AS1478" s="324"/>
      <c r="AT1478" s="324"/>
      <c r="AU1478" s="324"/>
      <c r="AV1478" s="324"/>
      <c r="AW1478" s="324"/>
      <c r="BE1478" s="325"/>
      <c r="BF1478" s="325"/>
      <c r="BG1478" s="325"/>
      <c r="BH1478" s="325"/>
      <c r="BI1478" s="325"/>
      <c r="BJ1478" s="325"/>
      <c r="BK1478" s="325"/>
      <c r="BL1478" s="325"/>
      <c r="BM1478" s="325"/>
      <c r="BN1478" s="325"/>
      <c r="BO1478" s="325"/>
      <c r="BP1478" s="325"/>
    </row>
    <row r="1479" spans="1:68" s="323" customFormat="1" x14ac:dyDescent="0.25">
      <c r="A1479" s="102"/>
      <c r="B1479" s="102"/>
      <c r="C1479" s="102"/>
      <c r="D1479" s="102"/>
      <c r="E1479" s="102"/>
      <c r="F1479" s="102"/>
      <c r="P1479" s="324"/>
      <c r="Q1479" s="324"/>
      <c r="X1479" s="324"/>
      <c r="Y1479" s="324"/>
      <c r="AL1479" s="324"/>
      <c r="AM1479" s="324"/>
      <c r="AN1479" s="324"/>
      <c r="AO1479" s="324"/>
      <c r="AP1479" s="324"/>
      <c r="AQ1479" s="324"/>
      <c r="AR1479" s="324"/>
      <c r="AS1479" s="324"/>
      <c r="AT1479" s="324"/>
      <c r="AU1479" s="324"/>
      <c r="AV1479" s="324"/>
      <c r="AW1479" s="324"/>
      <c r="BE1479" s="325"/>
      <c r="BF1479" s="325"/>
      <c r="BG1479" s="325"/>
      <c r="BH1479" s="325"/>
      <c r="BI1479" s="325"/>
      <c r="BJ1479" s="325"/>
      <c r="BK1479" s="325"/>
      <c r="BL1479" s="325"/>
      <c r="BM1479" s="325"/>
      <c r="BN1479" s="325"/>
      <c r="BO1479" s="325"/>
      <c r="BP1479" s="325"/>
    </row>
    <row r="1480" spans="1:68" s="323" customFormat="1" x14ac:dyDescent="0.25">
      <c r="A1480" s="102"/>
      <c r="B1480" s="102"/>
      <c r="C1480" s="102"/>
      <c r="D1480" s="102"/>
      <c r="E1480" s="102"/>
      <c r="F1480" s="102"/>
      <c r="P1480" s="324"/>
      <c r="Q1480" s="324"/>
      <c r="X1480" s="324"/>
      <c r="Y1480" s="324"/>
      <c r="AL1480" s="324"/>
      <c r="AM1480" s="324"/>
      <c r="AN1480" s="324"/>
      <c r="AO1480" s="324"/>
      <c r="AP1480" s="324"/>
      <c r="AQ1480" s="324"/>
      <c r="AR1480" s="324"/>
      <c r="AS1480" s="324"/>
      <c r="AT1480" s="324"/>
      <c r="AU1480" s="324"/>
      <c r="AV1480" s="324"/>
      <c r="AW1480" s="324"/>
      <c r="BE1480" s="325"/>
      <c r="BF1480" s="325"/>
      <c r="BG1480" s="325"/>
      <c r="BH1480" s="325"/>
      <c r="BI1480" s="325"/>
      <c r="BJ1480" s="325"/>
      <c r="BK1480" s="325"/>
      <c r="BL1480" s="325"/>
      <c r="BM1480" s="325"/>
      <c r="BN1480" s="325"/>
      <c r="BO1480" s="325"/>
      <c r="BP1480" s="325"/>
    </row>
    <row r="1481" spans="1:68" s="323" customFormat="1" x14ac:dyDescent="0.25">
      <c r="A1481" s="102"/>
      <c r="B1481" s="102"/>
      <c r="C1481" s="102"/>
      <c r="D1481" s="102"/>
      <c r="E1481" s="102"/>
      <c r="F1481" s="102"/>
      <c r="P1481" s="324"/>
      <c r="Q1481" s="324"/>
      <c r="X1481" s="324"/>
      <c r="Y1481" s="324"/>
      <c r="AL1481" s="324"/>
      <c r="AM1481" s="324"/>
      <c r="AN1481" s="324"/>
      <c r="AO1481" s="324"/>
      <c r="AP1481" s="324"/>
      <c r="AQ1481" s="324"/>
      <c r="AR1481" s="324"/>
      <c r="AS1481" s="324"/>
      <c r="AT1481" s="324"/>
      <c r="AU1481" s="324"/>
      <c r="AV1481" s="324"/>
      <c r="AW1481" s="324"/>
      <c r="BE1481" s="325"/>
      <c r="BF1481" s="325"/>
      <c r="BG1481" s="325"/>
      <c r="BH1481" s="325"/>
      <c r="BI1481" s="325"/>
      <c r="BJ1481" s="325"/>
      <c r="BK1481" s="325"/>
      <c r="BL1481" s="325"/>
      <c r="BM1481" s="325"/>
      <c r="BN1481" s="325"/>
      <c r="BO1481" s="325"/>
      <c r="BP1481" s="325"/>
    </row>
    <row r="1482" spans="1:68" s="323" customFormat="1" x14ac:dyDescent="0.25">
      <c r="A1482" s="102"/>
      <c r="B1482" s="102"/>
      <c r="C1482" s="102"/>
      <c r="D1482" s="102"/>
      <c r="E1482" s="102"/>
      <c r="F1482" s="102"/>
      <c r="P1482" s="324"/>
      <c r="Q1482" s="324"/>
      <c r="X1482" s="324"/>
      <c r="Y1482" s="324"/>
      <c r="AL1482" s="324"/>
      <c r="AM1482" s="324"/>
      <c r="AN1482" s="324"/>
      <c r="AO1482" s="324"/>
      <c r="AP1482" s="324"/>
      <c r="AQ1482" s="324"/>
      <c r="AR1482" s="324"/>
      <c r="AS1482" s="324"/>
      <c r="AT1482" s="324"/>
      <c r="AU1482" s="324"/>
      <c r="AV1482" s="324"/>
      <c r="AW1482" s="324"/>
      <c r="BE1482" s="325"/>
      <c r="BF1482" s="325"/>
      <c r="BG1482" s="325"/>
      <c r="BH1482" s="325"/>
      <c r="BI1482" s="325"/>
      <c r="BJ1482" s="325"/>
      <c r="BK1482" s="325"/>
      <c r="BL1482" s="325"/>
      <c r="BM1482" s="325"/>
      <c r="BN1482" s="325"/>
      <c r="BO1482" s="325"/>
      <c r="BP1482" s="325"/>
    </row>
    <row r="1483" spans="1:68" s="323" customFormat="1" x14ac:dyDescent="0.25">
      <c r="A1483" s="102"/>
      <c r="B1483" s="102"/>
      <c r="C1483" s="102"/>
      <c r="D1483" s="102"/>
      <c r="E1483" s="102"/>
      <c r="F1483" s="102"/>
      <c r="P1483" s="324"/>
      <c r="Q1483" s="324"/>
      <c r="X1483" s="324"/>
      <c r="Y1483" s="324"/>
      <c r="AL1483" s="324"/>
      <c r="AM1483" s="324"/>
      <c r="AN1483" s="324"/>
      <c r="AO1483" s="324"/>
      <c r="AP1483" s="324"/>
      <c r="AQ1483" s="324"/>
      <c r="AR1483" s="324"/>
      <c r="AS1483" s="324"/>
      <c r="AT1483" s="324"/>
      <c r="AU1483" s="324"/>
      <c r="AV1483" s="324"/>
      <c r="AW1483" s="324"/>
      <c r="BE1483" s="325"/>
      <c r="BF1483" s="325"/>
      <c r="BG1483" s="325"/>
      <c r="BH1483" s="325"/>
      <c r="BI1483" s="325"/>
      <c r="BJ1483" s="325"/>
      <c r="BK1483" s="325"/>
      <c r="BL1483" s="325"/>
      <c r="BM1483" s="325"/>
      <c r="BN1483" s="325"/>
      <c r="BO1483" s="325"/>
      <c r="BP1483" s="325"/>
    </row>
    <row r="1484" spans="1:68" s="323" customFormat="1" x14ac:dyDescent="0.25">
      <c r="A1484" s="102"/>
      <c r="B1484" s="102"/>
      <c r="C1484" s="102"/>
      <c r="D1484" s="102"/>
      <c r="E1484" s="102"/>
      <c r="F1484" s="102"/>
      <c r="P1484" s="324"/>
      <c r="Q1484" s="324"/>
      <c r="X1484" s="324"/>
      <c r="Y1484" s="324"/>
      <c r="AL1484" s="324"/>
      <c r="AM1484" s="324"/>
      <c r="AN1484" s="324"/>
      <c r="AO1484" s="324"/>
      <c r="AP1484" s="324"/>
      <c r="AQ1484" s="324"/>
      <c r="AR1484" s="324"/>
      <c r="AS1484" s="324"/>
      <c r="AT1484" s="324"/>
      <c r="AU1484" s="324"/>
      <c r="AV1484" s="324"/>
      <c r="AW1484" s="324"/>
      <c r="BE1484" s="325"/>
      <c r="BF1484" s="325"/>
      <c r="BG1484" s="325"/>
      <c r="BH1484" s="325"/>
      <c r="BI1484" s="325"/>
      <c r="BJ1484" s="325"/>
      <c r="BK1484" s="325"/>
      <c r="BL1484" s="325"/>
      <c r="BM1484" s="325"/>
      <c r="BN1484" s="325"/>
      <c r="BO1484" s="325"/>
      <c r="BP1484" s="325"/>
    </row>
    <row r="1485" spans="1:68" s="323" customFormat="1" x14ac:dyDescent="0.25">
      <c r="A1485" s="102"/>
      <c r="B1485" s="102"/>
      <c r="C1485" s="102"/>
      <c r="D1485" s="102"/>
      <c r="E1485" s="102"/>
      <c r="F1485" s="102"/>
      <c r="P1485" s="324"/>
      <c r="Q1485" s="324"/>
      <c r="X1485" s="324"/>
      <c r="Y1485" s="324"/>
      <c r="AL1485" s="324"/>
      <c r="AM1485" s="324"/>
      <c r="AN1485" s="324"/>
      <c r="AO1485" s="324"/>
      <c r="AP1485" s="324"/>
      <c r="AQ1485" s="324"/>
      <c r="AR1485" s="324"/>
      <c r="AS1485" s="324"/>
      <c r="AT1485" s="324"/>
      <c r="AU1485" s="324"/>
      <c r="AV1485" s="324"/>
      <c r="AW1485" s="324"/>
      <c r="BE1485" s="325"/>
      <c r="BF1485" s="325"/>
      <c r="BG1485" s="325"/>
      <c r="BH1485" s="325"/>
      <c r="BI1485" s="325"/>
      <c r="BJ1485" s="325"/>
      <c r="BK1485" s="325"/>
      <c r="BL1485" s="325"/>
      <c r="BM1485" s="325"/>
      <c r="BN1485" s="325"/>
      <c r="BO1485" s="325"/>
      <c r="BP1485" s="325"/>
    </row>
    <row r="1486" spans="1:68" s="323" customFormat="1" x14ac:dyDescent="0.25">
      <c r="A1486" s="102"/>
      <c r="B1486" s="102"/>
      <c r="C1486" s="102"/>
      <c r="D1486" s="102"/>
      <c r="E1486" s="102"/>
      <c r="F1486" s="102"/>
      <c r="P1486" s="324"/>
      <c r="Q1486" s="324"/>
      <c r="X1486" s="324"/>
      <c r="Y1486" s="324"/>
      <c r="AL1486" s="324"/>
      <c r="AM1486" s="324"/>
      <c r="AN1486" s="324"/>
      <c r="AO1486" s="324"/>
      <c r="AP1486" s="324"/>
      <c r="AQ1486" s="324"/>
      <c r="AR1486" s="324"/>
      <c r="AS1486" s="324"/>
      <c r="AT1486" s="324"/>
      <c r="AU1486" s="324"/>
      <c r="AV1486" s="324"/>
      <c r="AW1486" s="324"/>
      <c r="BE1486" s="325"/>
      <c r="BF1486" s="325"/>
      <c r="BG1486" s="325"/>
      <c r="BH1486" s="325"/>
      <c r="BI1486" s="325"/>
      <c r="BJ1486" s="325"/>
      <c r="BK1486" s="325"/>
      <c r="BL1486" s="325"/>
      <c r="BM1486" s="325"/>
      <c r="BN1486" s="325"/>
      <c r="BO1486" s="325"/>
      <c r="BP1486" s="325"/>
    </row>
    <row r="1487" spans="1:68" s="323" customFormat="1" x14ac:dyDescent="0.25">
      <c r="A1487" s="102"/>
      <c r="B1487" s="102"/>
      <c r="C1487" s="102"/>
      <c r="D1487" s="102"/>
      <c r="E1487" s="102"/>
      <c r="F1487" s="102"/>
      <c r="P1487" s="324"/>
      <c r="Q1487" s="324"/>
      <c r="X1487" s="324"/>
      <c r="Y1487" s="324"/>
      <c r="AL1487" s="324"/>
      <c r="AM1487" s="324"/>
      <c r="AN1487" s="324"/>
      <c r="AO1487" s="324"/>
      <c r="AP1487" s="324"/>
      <c r="AQ1487" s="324"/>
      <c r="AR1487" s="324"/>
      <c r="AS1487" s="324"/>
      <c r="AT1487" s="324"/>
      <c r="AU1487" s="324"/>
      <c r="AV1487" s="324"/>
      <c r="AW1487" s="324"/>
      <c r="BE1487" s="325"/>
      <c r="BF1487" s="325"/>
      <c r="BG1487" s="325"/>
      <c r="BH1487" s="325"/>
      <c r="BI1487" s="325"/>
      <c r="BJ1487" s="325"/>
      <c r="BK1487" s="325"/>
      <c r="BL1487" s="325"/>
      <c r="BM1487" s="325"/>
      <c r="BN1487" s="325"/>
      <c r="BO1487" s="325"/>
      <c r="BP1487" s="325"/>
    </row>
    <row r="1488" spans="1:68" s="323" customFormat="1" x14ac:dyDescent="0.25">
      <c r="A1488" s="102"/>
      <c r="B1488" s="102"/>
      <c r="C1488" s="102"/>
      <c r="D1488" s="102"/>
      <c r="E1488" s="102"/>
      <c r="F1488" s="102"/>
      <c r="P1488" s="324"/>
      <c r="Q1488" s="324"/>
      <c r="X1488" s="324"/>
      <c r="Y1488" s="324"/>
      <c r="AL1488" s="324"/>
      <c r="AM1488" s="324"/>
      <c r="AN1488" s="324"/>
      <c r="AO1488" s="324"/>
      <c r="AP1488" s="324"/>
      <c r="AQ1488" s="324"/>
      <c r="AR1488" s="324"/>
      <c r="AS1488" s="324"/>
      <c r="AT1488" s="324"/>
      <c r="AU1488" s="324"/>
      <c r="AV1488" s="324"/>
      <c r="AW1488" s="324"/>
      <c r="BE1488" s="325"/>
      <c r="BF1488" s="325"/>
      <c r="BG1488" s="325"/>
      <c r="BH1488" s="325"/>
      <c r="BI1488" s="325"/>
      <c r="BJ1488" s="325"/>
      <c r="BK1488" s="325"/>
      <c r="BL1488" s="325"/>
      <c r="BM1488" s="325"/>
      <c r="BN1488" s="325"/>
      <c r="BO1488" s="325"/>
      <c r="BP1488" s="325"/>
    </row>
    <row r="1489" spans="1:68" s="323" customFormat="1" x14ac:dyDescent="0.25">
      <c r="A1489" s="102"/>
      <c r="B1489" s="102"/>
      <c r="C1489" s="102"/>
      <c r="D1489" s="102"/>
      <c r="E1489" s="102"/>
      <c r="F1489" s="102"/>
      <c r="P1489" s="324"/>
      <c r="Q1489" s="324"/>
      <c r="X1489" s="324"/>
      <c r="Y1489" s="324"/>
      <c r="AL1489" s="324"/>
      <c r="AM1489" s="324"/>
      <c r="AN1489" s="324"/>
      <c r="AO1489" s="324"/>
      <c r="AP1489" s="324"/>
      <c r="AQ1489" s="324"/>
      <c r="AR1489" s="324"/>
      <c r="AS1489" s="324"/>
      <c r="AT1489" s="324"/>
      <c r="AU1489" s="324"/>
      <c r="AV1489" s="324"/>
      <c r="AW1489" s="324"/>
      <c r="BE1489" s="325"/>
      <c r="BF1489" s="325"/>
      <c r="BG1489" s="325"/>
      <c r="BH1489" s="325"/>
      <c r="BI1489" s="325"/>
      <c r="BJ1489" s="325"/>
      <c r="BK1489" s="325"/>
      <c r="BL1489" s="325"/>
      <c r="BM1489" s="325"/>
      <c r="BN1489" s="325"/>
      <c r="BO1489" s="325"/>
      <c r="BP1489" s="325"/>
    </row>
    <row r="1490" spans="1:68" s="323" customFormat="1" x14ac:dyDescent="0.25">
      <c r="A1490" s="102"/>
      <c r="B1490" s="102"/>
      <c r="C1490" s="102"/>
      <c r="D1490" s="102"/>
      <c r="E1490" s="102"/>
      <c r="F1490" s="102"/>
      <c r="P1490" s="324"/>
      <c r="Q1490" s="324"/>
      <c r="X1490" s="324"/>
      <c r="Y1490" s="324"/>
      <c r="AL1490" s="324"/>
      <c r="AM1490" s="324"/>
      <c r="AN1490" s="324"/>
      <c r="AO1490" s="324"/>
      <c r="AP1490" s="324"/>
      <c r="AQ1490" s="324"/>
      <c r="AR1490" s="324"/>
      <c r="AS1490" s="324"/>
      <c r="AT1490" s="324"/>
      <c r="AU1490" s="324"/>
      <c r="AV1490" s="324"/>
      <c r="AW1490" s="324"/>
      <c r="BE1490" s="325"/>
      <c r="BF1490" s="325"/>
      <c r="BG1490" s="325"/>
      <c r="BH1490" s="325"/>
      <c r="BI1490" s="325"/>
      <c r="BJ1490" s="325"/>
      <c r="BK1490" s="325"/>
      <c r="BL1490" s="325"/>
      <c r="BM1490" s="325"/>
      <c r="BN1490" s="325"/>
      <c r="BO1490" s="325"/>
      <c r="BP1490" s="325"/>
    </row>
    <row r="1491" spans="1:68" s="323" customFormat="1" x14ac:dyDescent="0.25">
      <c r="A1491" s="102"/>
      <c r="B1491" s="102"/>
      <c r="C1491" s="102"/>
      <c r="D1491" s="102"/>
      <c r="E1491" s="102"/>
      <c r="F1491" s="102"/>
      <c r="P1491" s="324"/>
      <c r="Q1491" s="324"/>
      <c r="X1491" s="324"/>
      <c r="Y1491" s="324"/>
      <c r="AL1491" s="324"/>
      <c r="AM1491" s="324"/>
      <c r="AN1491" s="324"/>
      <c r="AO1491" s="324"/>
      <c r="AP1491" s="324"/>
      <c r="AQ1491" s="324"/>
      <c r="AR1491" s="324"/>
      <c r="AS1491" s="324"/>
      <c r="AT1491" s="324"/>
      <c r="AU1491" s="324"/>
      <c r="AV1491" s="324"/>
      <c r="AW1491" s="324"/>
      <c r="BE1491" s="325"/>
      <c r="BF1491" s="325"/>
      <c r="BG1491" s="325"/>
      <c r="BH1491" s="325"/>
      <c r="BI1491" s="325"/>
      <c r="BJ1491" s="325"/>
      <c r="BK1491" s="325"/>
      <c r="BL1491" s="325"/>
      <c r="BM1491" s="325"/>
      <c r="BN1491" s="325"/>
      <c r="BO1491" s="325"/>
      <c r="BP1491" s="325"/>
    </row>
    <row r="1492" spans="1:68" s="323" customFormat="1" x14ac:dyDescent="0.25">
      <c r="A1492" s="102"/>
      <c r="B1492" s="102"/>
      <c r="C1492" s="102"/>
      <c r="D1492" s="102"/>
      <c r="E1492" s="102"/>
      <c r="F1492" s="102"/>
      <c r="P1492" s="324"/>
      <c r="Q1492" s="324"/>
      <c r="X1492" s="324"/>
      <c r="Y1492" s="324"/>
      <c r="AL1492" s="324"/>
      <c r="AM1492" s="324"/>
      <c r="AN1492" s="324"/>
      <c r="AO1492" s="324"/>
      <c r="AP1492" s="324"/>
      <c r="AQ1492" s="324"/>
      <c r="AR1492" s="324"/>
      <c r="AS1492" s="324"/>
      <c r="AT1492" s="324"/>
      <c r="AU1492" s="324"/>
      <c r="AV1492" s="324"/>
      <c r="AW1492" s="324"/>
      <c r="BE1492" s="325"/>
      <c r="BF1492" s="325"/>
      <c r="BG1492" s="325"/>
      <c r="BH1492" s="325"/>
      <c r="BI1492" s="325"/>
      <c r="BJ1492" s="325"/>
      <c r="BK1492" s="325"/>
      <c r="BL1492" s="325"/>
      <c r="BM1492" s="325"/>
      <c r="BN1492" s="325"/>
      <c r="BO1492" s="325"/>
      <c r="BP1492" s="325"/>
    </row>
    <row r="1493" spans="1:68" s="323" customFormat="1" x14ac:dyDescent="0.25">
      <c r="A1493" s="102"/>
      <c r="B1493" s="102"/>
      <c r="C1493" s="102"/>
      <c r="D1493" s="102"/>
      <c r="E1493" s="102"/>
      <c r="F1493" s="102"/>
      <c r="P1493" s="324"/>
      <c r="Q1493" s="324"/>
      <c r="X1493" s="324"/>
      <c r="Y1493" s="324"/>
      <c r="AL1493" s="324"/>
      <c r="AM1493" s="324"/>
      <c r="AN1493" s="324"/>
      <c r="AO1493" s="324"/>
      <c r="AP1493" s="324"/>
      <c r="AQ1493" s="324"/>
      <c r="AR1493" s="324"/>
      <c r="AS1493" s="324"/>
      <c r="AT1493" s="324"/>
      <c r="AU1493" s="324"/>
      <c r="AV1493" s="324"/>
      <c r="AW1493" s="324"/>
      <c r="BE1493" s="325"/>
      <c r="BF1493" s="325"/>
      <c r="BG1493" s="325"/>
      <c r="BH1493" s="325"/>
      <c r="BI1493" s="325"/>
      <c r="BJ1493" s="325"/>
      <c r="BK1493" s="325"/>
      <c r="BL1493" s="325"/>
      <c r="BM1493" s="325"/>
      <c r="BN1493" s="325"/>
      <c r="BO1493" s="325"/>
      <c r="BP1493" s="325"/>
    </row>
    <row r="1494" spans="1:68" s="323" customFormat="1" x14ac:dyDescent="0.25">
      <c r="A1494" s="102"/>
      <c r="B1494" s="102"/>
      <c r="C1494" s="102"/>
      <c r="D1494" s="102"/>
      <c r="E1494" s="102"/>
      <c r="F1494" s="102"/>
      <c r="P1494" s="324"/>
      <c r="Q1494" s="324"/>
      <c r="X1494" s="324"/>
      <c r="Y1494" s="324"/>
      <c r="AL1494" s="324"/>
      <c r="AM1494" s="324"/>
      <c r="AN1494" s="324"/>
      <c r="AO1494" s="324"/>
      <c r="AP1494" s="324"/>
      <c r="AQ1494" s="324"/>
      <c r="AR1494" s="324"/>
      <c r="AS1494" s="324"/>
      <c r="AT1494" s="324"/>
      <c r="AU1494" s="324"/>
      <c r="AV1494" s="324"/>
      <c r="AW1494" s="324"/>
      <c r="BE1494" s="325"/>
      <c r="BF1494" s="325"/>
      <c r="BG1494" s="325"/>
      <c r="BH1494" s="325"/>
      <c r="BI1494" s="325"/>
      <c r="BJ1494" s="325"/>
      <c r="BK1494" s="325"/>
      <c r="BL1494" s="325"/>
      <c r="BM1494" s="325"/>
      <c r="BN1494" s="325"/>
      <c r="BO1494" s="325"/>
      <c r="BP1494" s="325"/>
    </row>
    <row r="1495" spans="1:68" s="323" customFormat="1" x14ac:dyDescent="0.25">
      <c r="A1495" s="102"/>
      <c r="B1495" s="102"/>
      <c r="C1495" s="102"/>
      <c r="D1495" s="102"/>
      <c r="E1495" s="102"/>
      <c r="F1495" s="102"/>
      <c r="P1495" s="324"/>
      <c r="Q1495" s="324"/>
      <c r="X1495" s="324"/>
      <c r="Y1495" s="324"/>
      <c r="AL1495" s="324"/>
      <c r="AM1495" s="324"/>
      <c r="AN1495" s="324"/>
      <c r="AO1495" s="324"/>
      <c r="AP1495" s="324"/>
      <c r="AQ1495" s="324"/>
      <c r="AR1495" s="324"/>
      <c r="AS1495" s="324"/>
      <c r="AT1495" s="324"/>
      <c r="AU1495" s="324"/>
      <c r="AV1495" s="324"/>
      <c r="AW1495" s="324"/>
      <c r="BE1495" s="325"/>
      <c r="BF1495" s="325"/>
      <c r="BG1495" s="325"/>
      <c r="BH1495" s="325"/>
      <c r="BI1495" s="325"/>
      <c r="BJ1495" s="325"/>
      <c r="BK1495" s="325"/>
      <c r="BL1495" s="325"/>
      <c r="BM1495" s="325"/>
      <c r="BN1495" s="325"/>
      <c r="BO1495" s="325"/>
      <c r="BP1495" s="325"/>
    </row>
    <row r="1496" spans="1:68" s="323" customFormat="1" x14ac:dyDescent="0.25">
      <c r="A1496" s="102"/>
      <c r="B1496" s="102"/>
      <c r="C1496" s="102"/>
      <c r="D1496" s="102"/>
      <c r="E1496" s="102"/>
      <c r="F1496" s="102"/>
      <c r="P1496" s="324"/>
      <c r="Q1496" s="324"/>
      <c r="X1496" s="324"/>
      <c r="Y1496" s="324"/>
      <c r="AL1496" s="324"/>
      <c r="AM1496" s="324"/>
      <c r="AN1496" s="324"/>
      <c r="AO1496" s="324"/>
      <c r="AP1496" s="324"/>
      <c r="AQ1496" s="324"/>
      <c r="AR1496" s="324"/>
      <c r="AS1496" s="324"/>
      <c r="AT1496" s="324"/>
      <c r="AU1496" s="324"/>
      <c r="AV1496" s="324"/>
      <c r="AW1496" s="324"/>
      <c r="BE1496" s="325"/>
      <c r="BF1496" s="325"/>
      <c r="BG1496" s="325"/>
      <c r="BH1496" s="325"/>
      <c r="BI1496" s="325"/>
      <c r="BJ1496" s="325"/>
      <c r="BK1496" s="325"/>
      <c r="BL1496" s="325"/>
      <c r="BM1496" s="325"/>
      <c r="BN1496" s="325"/>
      <c r="BO1496" s="325"/>
      <c r="BP1496" s="325"/>
    </row>
    <row r="1497" spans="1:68" s="323" customFormat="1" x14ac:dyDescent="0.25">
      <c r="A1497" s="102"/>
      <c r="B1497" s="102"/>
      <c r="C1497" s="102"/>
      <c r="D1497" s="102"/>
      <c r="E1497" s="102"/>
      <c r="F1497" s="102"/>
      <c r="P1497" s="324"/>
      <c r="Q1497" s="324"/>
      <c r="X1497" s="324"/>
      <c r="Y1497" s="324"/>
      <c r="AL1497" s="324"/>
      <c r="AM1497" s="324"/>
      <c r="AN1497" s="324"/>
      <c r="AO1497" s="324"/>
      <c r="AP1497" s="324"/>
      <c r="AQ1497" s="324"/>
      <c r="AR1497" s="324"/>
      <c r="AS1497" s="324"/>
      <c r="AT1497" s="324"/>
      <c r="AU1497" s="324"/>
      <c r="AV1497" s="324"/>
      <c r="AW1497" s="324"/>
      <c r="BE1497" s="325"/>
      <c r="BF1497" s="325"/>
      <c r="BG1497" s="325"/>
      <c r="BH1497" s="325"/>
      <c r="BI1497" s="325"/>
      <c r="BJ1497" s="325"/>
      <c r="BK1497" s="325"/>
      <c r="BL1497" s="325"/>
      <c r="BM1497" s="325"/>
      <c r="BN1497" s="325"/>
      <c r="BO1497" s="325"/>
      <c r="BP1497" s="325"/>
    </row>
    <row r="1498" spans="1:68" s="323" customFormat="1" x14ac:dyDescent="0.25">
      <c r="A1498" s="102"/>
      <c r="B1498" s="102"/>
      <c r="C1498" s="102"/>
      <c r="D1498" s="102"/>
      <c r="E1498" s="102"/>
      <c r="F1498" s="102"/>
      <c r="P1498" s="324"/>
      <c r="Q1498" s="324"/>
      <c r="X1498" s="324"/>
      <c r="Y1498" s="324"/>
      <c r="AL1498" s="324"/>
      <c r="AM1498" s="324"/>
      <c r="AN1498" s="324"/>
      <c r="AO1498" s="324"/>
      <c r="AP1498" s="324"/>
      <c r="AQ1498" s="324"/>
      <c r="AR1498" s="324"/>
      <c r="AS1498" s="324"/>
      <c r="AT1498" s="324"/>
      <c r="AU1498" s="324"/>
      <c r="AV1498" s="324"/>
      <c r="AW1498" s="324"/>
      <c r="BE1498" s="325"/>
      <c r="BF1498" s="325"/>
      <c r="BG1498" s="325"/>
      <c r="BH1498" s="325"/>
      <c r="BI1498" s="325"/>
      <c r="BJ1498" s="325"/>
      <c r="BK1498" s="325"/>
      <c r="BL1498" s="325"/>
      <c r="BM1498" s="325"/>
      <c r="BN1498" s="325"/>
      <c r="BO1498" s="325"/>
      <c r="BP1498" s="325"/>
    </row>
    <row r="1499" spans="1:68" s="323" customFormat="1" x14ac:dyDescent="0.25">
      <c r="A1499" s="102"/>
      <c r="B1499" s="102"/>
      <c r="C1499" s="102"/>
      <c r="D1499" s="102"/>
      <c r="E1499" s="102"/>
      <c r="F1499" s="102"/>
      <c r="P1499" s="324"/>
      <c r="Q1499" s="324"/>
      <c r="X1499" s="324"/>
      <c r="Y1499" s="324"/>
      <c r="AL1499" s="324"/>
      <c r="AM1499" s="324"/>
      <c r="AN1499" s="324"/>
      <c r="AO1499" s="324"/>
      <c r="AP1499" s="324"/>
      <c r="AQ1499" s="324"/>
      <c r="AR1499" s="324"/>
      <c r="AS1499" s="324"/>
      <c r="AT1499" s="324"/>
      <c r="AU1499" s="324"/>
      <c r="AV1499" s="324"/>
      <c r="AW1499" s="324"/>
      <c r="BE1499" s="325"/>
      <c r="BF1499" s="325"/>
      <c r="BG1499" s="325"/>
      <c r="BH1499" s="325"/>
      <c r="BI1499" s="325"/>
      <c r="BJ1499" s="325"/>
      <c r="BK1499" s="325"/>
      <c r="BL1499" s="325"/>
      <c r="BM1499" s="325"/>
      <c r="BN1499" s="325"/>
      <c r="BO1499" s="325"/>
      <c r="BP1499" s="325"/>
    </row>
    <row r="1500" spans="1:68" s="323" customFormat="1" x14ac:dyDescent="0.25">
      <c r="A1500" s="102"/>
      <c r="B1500" s="102"/>
      <c r="C1500" s="102"/>
      <c r="D1500" s="102"/>
      <c r="E1500" s="102"/>
      <c r="F1500" s="102"/>
      <c r="P1500" s="324"/>
      <c r="Q1500" s="324"/>
      <c r="X1500" s="324"/>
      <c r="Y1500" s="324"/>
      <c r="AL1500" s="324"/>
      <c r="AM1500" s="324"/>
      <c r="AN1500" s="324"/>
      <c r="AO1500" s="324"/>
      <c r="AP1500" s="324"/>
      <c r="AQ1500" s="324"/>
      <c r="AR1500" s="324"/>
      <c r="AS1500" s="324"/>
      <c r="AT1500" s="324"/>
      <c r="AU1500" s="324"/>
      <c r="AV1500" s="324"/>
      <c r="AW1500" s="324"/>
      <c r="BE1500" s="325"/>
      <c r="BF1500" s="325"/>
      <c r="BG1500" s="325"/>
      <c r="BH1500" s="325"/>
      <c r="BI1500" s="325"/>
      <c r="BJ1500" s="325"/>
      <c r="BK1500" s="325"/>
      <c r="BL1500" s="325"/>
      <c r="BM1500" s="325"/>
      <c r="BN1500" s="325"/>
      <c r="BO1500" s="325"/>
      <c r="BP1500" s="325"/>
    </row>
    <row r="1501" spans="1:68" s="323" customFormat="1" x14ac:dyDescent="0.25">
      <c r="A1501" s="102"/>
      <c r="B1501" s="102"/>
      <c r="C1501" s="102"/>
      <c r="D1501" s="102"/>
      <c r="E1501" s="102"/>
      <c r="F1501" s="102"/>
      <c r="P1501" s="324"/>
      <c r="Q1501" s="324"/>
      <c r="X1501" s="324"/>
      <c r="Y1501" s="324"/>
      <c r="AL1501" s="324"/>
      <c r="AM1501" s="324"/>
      <c r="AN1501" s="324"/>
      <c r="AO1501" s="324"/>
      <c r="AP1501" s="324"/>
      <c r="AQ1501" s="324"/>
      <c r="AR1501" s="324"/>
      <c r="AS1501" s="324"/>
      <c r="AT1501" s="324"/>
      <c r="AU1501" s="324"/>
      <c r="AV1501" s="324"/>
      <c r="AW1501" s="324"/>
      <c r="BE1501" s="325"/>
      <c r="BF1501" s="325"/>
      <c r="BG1501" s="325"/>
      <c r="BH1501" s="325"/>
      <c r="BI1501" s="325"/>
      <c r="BJ1501" s="325"/>
      <c r="BK1501" s="325"/>
      <c r="BL1501" s="325"/>
      <c r="BM1501" s="325"/>
      <c r="BN1501" s="325"/>
      <c r="BO1501" s="325"/>
      <c r="BP1501" s="325"/>
    </row>
    <row r="1502" spans="1:68" s="323" customFormat="1" x14ac:dyDescent="0.25">
      <c r="A1502" s="102"/>
      <c r="B1502" s="102"/>
      <c r="C1502" s="102"/>
      <c r="D1502" s="102"/>
      <c r="E1502" s="102"/>
      <c r="F1502" s="102"/>
      <c r="P1502" s="324"/>
      <c r="Q1502" s="324"/>
      <c r="X1502" s="324"/>
      <c r="Y1502" s="324"/>
      <c r="AL1502" s="324"/>
      <c r="AM1502" s="324"/>
      <c r="AN1502" s="324"/>
      <c r="AO1502" s="324"/>
      <c r="AP1502" s="324"/>
      <c r="AQ1502" s="324"/>
      <c r="AR1502" s="324"/>
      <c r="AS1502" s="324"/>
      <c r="AT1502" s="324"/>
      <c r="AU1502" s="324"/>
      <c r="AV1502" s="324"/>
      <c r="AW1502" s="324"/>
      <c r="BE1502" s="325"/>
      <c r="BF1502" s="325"/>
      <c r="BG1502" s="325"/>
      <c r="BH1502" s="325"/>
      <c r="BI1502" s="325"/>
      <c r="BJ1502" s="325"/>
      <c r="BK1502" s="325"/>
      <c r="BL1502" s="325"/>
      <c r="BM1502" s="325"/>
      <c r="BN1502" s="325"/>
      <c r="BO1502" s="325"/>
      <c r="BP1502" s="325"/>
    </row>
    <row r="1503" spans="1:68" s="323" customFormat="1" x14ac:dyDescent="0.25">
      <c r="A1503" s="102"/>
      <c r="B1503" s="102"/>
      <c r="C1503" s="102"/>
      <c r="D1503" s="102"/>
      <c r="E1503" s="102"/>
      <c r="F1503" s="102"/>
      <c r="P1503" s="324"/>
      <c r="Q1503" s="324"/>
      <c r="X1503" s="324"/>
      <c r="Y1503" s="324"/>
      <c r="AL1503" s="324"/>
      <c r="AM1503" s="324"/>
      <c r="AN1503" s="324"/>
      <c r="AO1503" s="324"/>
      <c r="AP1503" s="324"/>
      <c r="AQ1503" s="324"/>
      <c r="AR1503" s="324"/>
      <c r="AS1503" s="324"/>
      <c r="AT1503" s="324"/>
      <c r="AU1503" s="324"/>
      <c r="AV1503" s="324"/>
      <c r="AW1503" s="324"/>
      <c r="BE1503" s="325"/>
      <c r="BF1503" s="325"/>
      <c r="BG1503" s="325"/>
      <c r="BH1503" s="325"/>
      <c r="BI1503" s="325"/>
      <c r="BJ1503" s="325"/>
      <c r="BK1503" s="325"/>
      <c r="BL1503" s="325"/>
      <c r="BM1503" s="325"/>
      <c r="BN1503" s="325"/>
      <c r="BO1503" s="325"/>
      <c r="BP1503" s="325"/>
    </row>
    <row r="1504" spans="1:68" s="323" customFormat="1" x14ac:dyDescent="0.25">
      <c r="A1504" s="102"/>
      <c r="B1504" s="102"/>
      <c r="C1504" s="102"/>
      <c r="D1504" s="102"/>
      <c r="E1504" s="102"/>
      <c r="F1504" s="102"/>
      <c r="P1504" s="324"/>
      <c r="Q1504" s="324"/>
      <c r="X1504" s="324"/>
      <c r="Y1504" s="324"/>
      <c r="AL1504" s="324"/>
      <c r="AM1504" s="324"/>
      <c r="AN1504" s="324"/>
      <c r="AO1504" s="324"/>
      <c r="AP1504" s="324"/>
      <c r="AQ1504" s="324"/>
      <c r="AR1504" s="324"/>
      <c r="AS1504" s="324"/>
      <c r="AT1504" s="324"/>
      <c r="AU1504" s="324"/>
      <c r="AV1504" s="324"/>
      <c r="AW1504" s="324"/>
      <c r="BE1504" s="325"/>
      <c r="BF1504" s="325"/>
      <c r="BG1504" s="325"/>
      <c r="BH1504" s="325"/>
      <c r="BI1504" s="325"/>
      <c r="BJ1504" s="325"/>
      <c r="BK1504" s="325"/>
      <c r="BL1504" s="325"/>
      <c r="BM1504" s="325"/>
      <c r="BN1504" s="325"/>
      <c r="BO1504" s="325"/>
      <c r="BP1504" s="325"/>
    </row>
    <row r="1505" spans="1:68" s="323" customFormat="1" x14ac:dyDescent="0.25">
      <c r="A1505" s="102"/>
      <c r="B1505" s="102"/>
      <c r="C1505" s="102"/>
      <c r="D1505" s="102"/>
      <c r="E1505" s="102"/>
      <c r="F1505" s="102"/>
      <c r="P1505" s="324"/>
      <c r="Q1505" s="324"/>
      <c r="X1505" s="324"/>
      <c r="Y1505" s="324"/>
      <c r="AL1505" s="324"/>
      <c r="AM1505" s="324"/>
      <c r="AN1505" s="324"/>
      <c r="AO1505" s="324"/>
      <c r="AP1505" s="324"/>
      <c r="AQ1505" s="324"/>
      <c r="AR1505" s="324"/>
      <c r="AS1505" s="324"/>
      <c r="AT1505" s="324"/>
      <c r="AU1505" s="324"/>
      <c r="AV1505" s="324"/>
      <c r="AW1505" s="324"/>
      <c r="BE1505" s="325"/>
      <c r="BF1505" s="325"/>
      <c r="BG1505" s="325"/>
      <c r="BH1505" s="325"/>
      <c r="BI1505" s="325"/>
      <c r="BJ1505" s="325"/>
      <c r="BK1505" s="325"/>
      <c r="BL1505" s="325"/>
      <c r="BM1505" s="325"/>
      <c r="BN1505" s="325"/>
      <c r="BO1505" s="325"/>
      <c r="BP1505" s="325"/>
    </row>
    <row r="1506" spans="1:68" s="323" customFormat="1" x14ac:dyDescent="0.25">
      <c r="A1506" s="102"/>
      <c r="B1506" s="102"/>
      <c r="C1506" s="102"/>
      <c r="D1506" s="102"/>
      <c r="E1506" s="102"/>
      <c r="F1506" s="102"/>
      <c r="P1506" s="324"/>
      <c r="Q1506" s="324"/>
      <c r="X1506" s="324"/>
      <c r="Y1506" s="324"/>
      <c r="AL1506" s="324"/>
      <c r="AM1506" s="324"/>
      <c r="AN1506" s="324"/>
      <c r="AO1506" s="324"/>
      <c r="AP1506" s="324"/>
      <c r="AQ1506" s="324"/>
      <c r="AR1506" s="324"/>
      <c r="AS1506" s="324"/>
      <c r="AT1506" s="324"/>
      <c r="AU1506" s="324"/>
      <c r="AV1506" s="324"/>
      <c r="AW1506" s="324"/>
      <c r="BE1506" s="325"/>
      <c r="BF1506" s="325"/>
      <c r="BG1506" s="325"/>
      <c r="BH1506" s="325"/>
      <c r="BI1506" s="325"/>
      <c r="BJ1506" s="325"/>
      <c r="BK1506" s="325"/>
      <c r="BL1506" s="325"/>
      <c r="BM1506" s="325"/>
      <c r="BN1506" s="325"/>
      <c r="BO1506" s="325"/>
      <c r="BP1506" s="325"/>
    </row>
    <row r="1507" spans="1:68" s="323" customFormat="1" x14ac:dyDescent="0.25">
      <c r="A1507" s="102"/>
      <c r="B1507" s="102"/>
      <c r="C1507" s="102"/>
      <c r="D1507" s="102"/>
      <c r="E1507" s="102"/>
      <c r="F1507" s="102"/>
      <c r="P1507" s="324"/>
      <c r="Q1507" s="324"/>
      <c r="X1507" s="324"/>
      <c r="Y1507" s="324"/>
      <c r="AL1507" s="324"/>
      <c r="AM1507" s="324"/>
      <c r="AN1507" s="324"/>
      <c r="AO1507" s="324"/>
      <c r="AP1507" s="324"/>
      <c r="AQ1507" s="324"/>
      <c r="AR1507" s="324"/>
      <c r="AS1507" s="324"/>
      <c r="AT1507" s="324"/>
      <c r="AU1507" s="324"/>
      <c r="AV1507" s="324"/>
      <c r="AW1507" s="324"/>
      <c r="BE1507" s="325"/>
      <c r="BF1507" s="325"/>
      <c r="BG1507" s="325"/>
      <c r="BH1507" s="325"/>
      <c r="BI1507" s="325"/>
      <c r="BJ1507" s="325"/>
      <c r="BK1507" s="325"/>
      <c r="BL1507" s="325"/>
      <c r="BM1507" s="325"/>
      <c r="BN1507" s="325"/>
      <c r="BO1507" s="325"/>
      <c r="BP1507" s="325"/>
    </row>
    <row r="1508" spans="1:68" s="323" customFormat="1" x14ac:dyDescent="0.25">
      <c r="A1508" s="102"/>
      <c r="B1508" s="102"/>
      <c r="C1508" s="102"/>
      <c r="D1508" s="102"/>
      <c r="E1508" s="102"/>
      <c r="F1508" s="102"/>
      <c r="P1508" s="324"/>
      <c r="Q1508" s="324"/>
      <c r="X1508" s="324"/>
      <c r="Y1508" s="324"/>
      <c r="AL1508" s="324"/>
      <c r="AM1508" s="324"/>
      <c r="AN1508" s="324"/>
      <c r="AO1508" s="324"/>
      <c r="AP1508" s="324"/>
      <c r="AQ1508" s="324"/>
      <c r="AR1508" s="324"/>
      <c r="AS1508" s="324"/>
      <c r="AT1508" s="324"/>
      <c r="AU1508" s="324"/>
      <c r="AV1508" s="324"/>
      <c r="AW1508" s="324"/>
      <c r="BE1508" s="325"/>
      <c r="BF1508" s="325"/>
      <c r="BG1508" s="325"/>
      <c r="BH1508" s="325"/>
      <c r="BI1508" s="325"/>
      <c r="BJ1508" s="325"/>
      <c r="BK1508" s="325"/>
      <c r="BL1508" s="325"/>
      <c r="BM1508" s="325"/>
      <c r="BN1508" s="325"/>
      <c r="BO1508" s="325"/>
      <c r="BP1508" s="325"/>
    </row>
    <row r="1509" spans="1:68" s="323" customFormat="1" x14ac:dyDescent="0.25">
      <c r="A1509" s="102"/>
      <c r="B1509" s="102"/>
      <c r="C1509" s="102"/>
      <c r="D1509" s="102"/>
      <c r="E1509" s="102"/>
      <c r="F1509" s="102"/>
      <c r="P1509" s="324"/>
      <c r="Q1509" s="324"/>
      <c r="X1509" s="324"/>
      <c r="Y1509" s="324"/>
      <c r="AL1509" s="324"/>
      <c r="AM1509" s="324"/>
      <c r="AN1509" s="324"/>
      <c r="AO1509" s="324"/>
      <c r="AP1509" s="324"/>
      <c r="AQ1509" s="324"/>
      <c r="AR1509" s="324"/>
      <c r="AS1509" s="324"/>
      <c r="AT1509" s="324"/>
      <c r="AU1509" s="324"/>
      <c r="AV1509" s="324"/>
      <c r="AW1509" s="324"/>
      <c r="BE1509" s="325"/>
      <c r="BF1509" s="325"/>
      <c r="BG1509" s="325"/>
      <c r="BH1509" s="325"/>
      <c r="BI1509" s="325"/>
      <c r="BJ1509" s="325"/>
      <c r="BK1509" s="325"/>
      <c r="BL1509" s="325"/>
      <c r="BM1509" s="325"/>
      <c r="BN1509" s="325"/>
      <c r="BO1509" s="325"/>
      <c r="BP1509" s="325"/>
    </row>
    <row r="1510" spans="1:68" s="323" customFormat="1" x14ac:dyDescent="0.25">
      <c r="A1510" s="102"/>
      <c r="B1510" s="102"/>
      <c r="C1510" s="102"/>
      <c r="D1510" s="102"/>
      <c r="E1510" s="102"/>
      <c r="F1510" s="102"/>
      <c r="P1510" s="324"/>
      <c r="Q1510" s="324"/>
      <c r="X1510" s="324"/>
      <c r="Y1510" s="324"/>
      <c r="AL1510" s="324"/>
      <c r="AM1510" s="324"/>
      <c r="AN1510" s="324"/>
      <c r="AO1510" s="324"/>
      <c r="AP1510" s="324"/>
      <c r="AQ1510" s="324"/>
      <c r="AR1510" s="324"/>
      <c r="AS1510" s="324"/>
      <c r="AT1510" s="324"/>
      <c r="AU1510" s="324"/>
      <c r="AV1510" s="324"/>
      <c r="AW1510" s="324"/>
      <c r="BE1510" s="325"/>
      <c r="BF1510" s="325"/>
      <c r="BG1510" s="325"/>
      <c r="BH1510" s="325"/>
      <c r="BI1510" s="325"/>
      <c r="BJ1510" s="325"/>
      <c r="BK1510" s="325"/>
      <c r="BL1510" s="325"/>
      <c r="BM1510" s="325"/>
      <c r="BN1510" s="325"/>
      <c r="BO1510" s="325"/>
      <c r="BP1510" s="325"/>
    </row>
    <row r="1511" spans="1:68" s="323" customFormat="1" x14ac:dyDescent="0.25">
      <c r="A1511" s="102"/>
      <c r="B1511" s="102"/>
      <c r="C1511" s="102"/>
      <c r="D1511" s="102"/>
      <c r="E1511" s="102"/>
      <c r="F1511" s="102"/>
      <c r="P1511" s="324"/>
      <c r="Q1511" s="324"/>
      <c r="X1511" s="324"/>
      <c r="Y1511" s="324"/>
      <c r="AL1511" s="324"/>
      <c r="AM1511" s="324"/>
      <c r="AN1511" s="324"/>
      <c r="AO1511" s="324"/>
      <c r="AP1511" s="324"/>
      <c r="AQ1511" s="324"/>
      <c r="AR1511" s="324"/>
      <c r="AS1511" s="324"/>
      <c r="AT1511" s="324"/>
      <c r="AU1511" s="324"/>
      <c r="AV1511" s="324"/>
      <c r="AW1511" s="324"/>
      <c r="BE1511" s="325"/>
      <c r="BF1511" s="325"/>
      <c r="BG1511" s="325"/>
      <c r="BH1511" s="325"/>
      <c r="BI1511" s="325"/>
      <c r="BJ1511" s="325"/>
      <c r="BK1511" s="325"/>
      <c r="BL1511" s="325"/>
      <c r="BM1511" s="325"/>
      <c r="BN1511" s="325"/>
      <c r="BO1511" s="325"/>
      <c r="BP1511" s="325"/>
    </row>
    <row r="1512" spans="1:68" s="323" customFormat="1" x14ac:dyDescent="0.25">
      <c r="A1512" s="102"/>
      <c r="B1512" s="102"/>
      <c r="C1512" s="102"/>
      <c r="D1512" s="102"/>
      <c r="E1512" s="102"/>
      <c r="F1512" s="102"/>
      <c r="P1512" s="324"/>
      <c r="Q1512" s="324"/>
      <c r="X1512" s="324"/>
      <c r="Y1512" s="324"/>
      <c r="AL1512" s="324"/>
      <c r="AM1512" s="324"/>
      <c r="AN1512" s="324"/>
      <c r="AO1512" s="324"/>
      <c r="AP1512" s="324"/>
      <c r="AQ1512" s="324"/>
      <c r="AR1512" s="324"/>
      <c r="AS1512" s="324"/>
      <c r="AT1512" s="324"/>
      <c r="AU1512" s="324"/>
      <c r="AV1512" s="324"/>
      <c r="AW1512" s="324"/>
      <c r="BE1512" s="325"/>
      <c r="BF1512" s="325"/>
      <c r="BG1512" s="325"/>
      <c r="BH1512" s="325"/>
      <c r="BI1512" s="325"/>
      <c r="BJ1512" s="325"/>
      <c r="BK1512" s="325"/>
      <c r="BL1512" s="325"/>
      <c r="BM1512" s="325"/>
      <c r="BN1512" s="325"/>
      <c r="BO1512" s="325"/>
      <c r="BP1512" s="325"/>
    </row>
    <row r="1513" spans="1:68" s="323" customFormat="1" x14ac:dyDescent="0.25">
      <c r="A1513" s="102"/>
      <c r="B1513" s="102"/>
      <c r="C1513" s="102"/>
      <c r="D1513" s="102"/>
      <c r="E1513" s="102"/>
      <c r="F1513" s="102"/>
      <c r="P1513" s="324"/>
      <c r="Q1513" s="324"/>
      <c r="X1513" s="324"/>
      <c r="Y1513" s="324"/>
      <c r="AL1513" s="324"/>
      <c r="AM1513" s="324"/>
      <c r="AN1513" s="324"/>
      <c r="AO1513" s="324"/>
      <c r="AP1513" s="324"/>
      <c r="AQ1513" s="324"/>
      <c r="AR1513" s="324"/>
      <c r="AS1513" s="324"/>
      <c r="AT1513" s="324"/>
      <c r="AU1513" s="324"/>
      <c r="AV1513" s="324"/>
      <c r="AW1513" s="324"/>
      <c r="BE1513" s="325"/>
      <c r="BF1513" s="325"/>
      <c r="BG1513" s="325"/>
      <c r="BH1513" s="325"/>
      <c r="BI1513" s="325"/>
      <c r="BJ1513" s="325"/>
      <c r="BK1513" s="325"/>
      <c r="BL1513" s="325"/>
      <c r="BM1513" s="325"/>
      <c r="BN1513" s="325"/>
      <c r="BO1513" s="325"/>
      <c r="BP1513" s="325"/>
    </row>
    <row r="1514" spans="1:68" s="323" customFormat="1" x14ac:dyDescent="0.25">
      <c r="A1514" s="102"/>
      <c r="B1514" s="102"/>
      <c r="C1514" s="102"/>
      <c r="D1514" s="102"/>
      <c r="E1514" s="102"/>
      <c r="F1514" s="102"/>
      <c r="P1514" s="324"/>
      <c r="Q1514" s="324"/>
      <c r="X1514" s="324"/>
      <c r="Y1514" s="324"/>
      <c r="AL1514" s="324"/>
      <c r="AM1514" s="324"/>
      <c r="AN1514" s="324"/>
      <c r="AO1514" s="324"/>
      <c r="AP1514" s="324"/>
      <c r="AQ1514" s="324"/>
      <c r="AR1514" s="324"/>
      <c r="AS1514" s="324"/>
      <c r="AT1514" s="324"/>
      <c r="AU1514" s="324"/>
      <c r="AV1514" s="324"/>
      <c r="AW1514" s="324"/>
      <c r="BE1514" s="325"/>
      <c r="BF1514" s="325"/>
      <c r="BG1514" s="325"/>
      <c r="BH1514" s="325"/>
      <c r="BI1514" s="325"/>
      <c r="BJ1514" s="325"/>
      <c r="BK1514" s="325"/>
      <c r="BL1514" s="325"/>
      <c r="BM1514" s="325"/>
      <c r="BN1514" s="325"/>
      <c r="BO1514" s="325"/>
      <c r="BP1514" s="325"/>
    </row>
    <row r="1515" spans="1:68" s="323" customFormat="1" x14ac:dyDescent="0.25">
      <c r="A1515" s="102"/>
      <c r="B1515" s="102"/>
      <c r="C1515" s="102"/>
      <c r="D1515" s="102"/>
      <c r="E1515" s="102"/>
      <c r="F1515" s="102"/>
      <c r="P1515" s="324"/>
      <c r="Q1515" s="324"/>
      <c r="X1515" s="324"/>
      <c r="Y1515" s="324"/>
      <c r="AL1515" s="324"/>
      <c r="AM1515" s="324"/>
      <c r="AN1515" s="324"/>
      <c r="AO1515" s="324"/>
      <c r="AP1515" s="324"/>
      <c r="AQ1515" s="324"/>
      <c r="AR1515" s="324"/>
      <c r="AS1515" s="324"/>
      <c r="AT1515" s="324"/>
      <c r="AU1515" s="324"/>
      <c r="AV1515" s="324"/>
      <c r="AW1515" s="324"/>
      <c r="BE1515" s="325"/>
      <c r="BF1515" s="325"/>
      <c r="BG1515" s="325"/>
      <c r="BH1515" s="325"/>
      <c r="BI1515" s="325"/>
      <c r="BJ1515" s="325"/>
      <c r="BK1515" s="325"/>
      <c r="BL1515" s="325"/>
      <c r="BM1515" s="325"/>
      <c r="BN1515" s="325"/>
      <c r="BO1515" s="325"/>
      <c r="BP1515" s="325"/>
    </row>
    <row r="1516" spans="1:68" s="323" customFormat="1" x14ac:dyDescent="0.25">
      <c r="A1516" s="102"/>
      <c r="B1516" s="102"/>
      <c r="C1516" s="102"/>
      <c r="D1516" s="102"/>
      <c r="E1516" s="102"/>
      <c r="F1516" s="102"/>
      <c r="P1516" s="324"/>
      <c r="Q1516" s="324"/>
      <c r="X1516" s="324"/>
      <c r="Y1516" s="324"/>
      <c r="AL1516" s="324"/>
      <c r="AM1516" s="324"/>
      <c r="AN1516" s="324"/>
      <c r="AO1516" s="324"/>
      <c r="AP1516" s="324"/>
      <c r="AQ1516" s="324"/>
      <c r="AR1516" s="324"/>
      <c r="AS1516" s="324"/>
      <c r="AT1516" s="324"/>
      <c r="AU1516" s="324"/>
      <c r="AV1516" s="324"/>
      <c r="AW1516" s="324"/>
      <c r="BE1516" s="325"/>
      <c r="BF1516" s="325"/>
      <c r="BG1516" s="325"/>
      <c r="BH1516" s="325"/>
      <c r="BI1516" s="325"/>
      <c r="BJ1516" s="325"/>
      <c r="BK1516" s="325"/>
      <c r="BL1516" s="325"/>
      <c r="BM1516" s="325"/>
      <c r="BN1516" s="325"/>
      <c r="BO1516" s="325"/>
      <c r="BP1516" s="325"/>
    </row>
    <row r="1517" spans="1:68" s="323" customFormat="1" x14ac:dyDescent="0.25">
      <c r="A1517" s="102"/>
      <c r="B1517" s="102"/>
      <c r="C1517" s="102"/>
      <c r="D1517" s="102"/>
      <c r="E1517" s="102"/>
      <c r="F1517" s="102"/>
      <c r="P1517" s="324"/>
      <c r="Q1517" s="324"/>
      <c r="X1517" s="324"/>
      <c r="Y1517" s="324"/>
      <c r="AL1517" s="324"/>
      <c r="AM1517" s="324"/>
      <c r="AN1517" s="324"/>
      <c r="AO1517" s="324"/>
      <c r="AP1517" s="324"/>
      <c r="AQ1517" s="324"/>
      <c r="AR1517" s="324"/>
      <c r="AS1517" s="324"/>
      <c r="AT1517" s="324"/>
      <c r="AU1517" s="324"/>
      <c r="AV1517" s="324"/>
      <c r="AW1517" s="324"/>
      <c r="BE1517" s="325"/>
      <c r="BF1517" s="325"/>
      <c r="BG1517" s="325"/>
      <c r="BH1517" s="325"/>
      <c r="BI1517" s="325"/>
      <c r="BJ1517" s="325"/>
      <c r="BK1517" s="325"/>
      <c r="BL1517" s="325"/>
      <c r="BM1517" s="325"/>
      <c r="BN1517" s="325"/>
      <c r="BO1517" s="325"/>
      <c r="BP1517" s="325"/>
    </row>
    <row r="1518" spans="1:68" s="323" customFormat="1" x14ac:dyDescent="0.25">
      <c r="A1518" s="102"/>
      <c r="B1518" s="102"/>
      <c r="C1518" s="102"/>
      <c r="D1518" s="102"/>
      <c r="E1518" s="102"/>
      <c r="F1518" s="102"/>
      <c r="P1518" s="324"/>
      <c r="Q1518" s="324"/>
      <c r="X1518" s="324"/>
      <c r="Y1518" s="324"/>
      <c r="AL1518" s="324"/>
      <c r="AM1518" s="324"/>
      <c r="AN1518" s="324"/>
      <c r="AO1518" s="324"/>
      <c r="AP1518" s="324"/>
      <c r="AQ1518" s="324"/>
      <c r="AR1518" s="324"/>
      <c r="AS1518" s="324"/>
      <c r="AT1518" s="324"/>
      <c r="AU1518" s="324"/>
      <c r="AV1518" s="324"/>
      <c r="AW1518" s="324"/>
      <c r="BE1518" s="325"/>
      <c r="BF1518" s="325"/>
      <c r="BG1518" s="325"/>
      <c r="BH1518" s="325"/>
      <c r="BI1518" s="325"/>
      <c r="BJ1518" s="325"/>
      <c r="BK1518" s="325"/>
      <c r="BL1518" s="325"/>
      <c r="BM1518" s="325"/>
      <c r="BN1518" s="325"/>
      <c r="BO1518" s="325"/>
      <c r="BP1518" s="325"/>
    </row>
    <row r="1519" spans="1:68" s="323" customFormat="1" x14ac:dyDescent="0.25">
      <c r="A1519" s="102"/>
      <c r="B1519" s="102"/>
      <c r="C1519" s="102"/>
      <c r="D1519" s="102"/>
      <c r="E1519" s="102"/>
      <c r="F1519" s="102"/>
      <c r="P1519" s="324"/>
      <c r="Q1519" s="324"/>
      <c r="X1519" s="324"/>
      <c r="Y1519" s="324"/>
      <c r="AL1519" s="324"/>
      <c r="AM1519" s="324"/>
      <c r="AN1519" s="324"/>
      <c r="AO1519" s="324"/>
      <c r="AP1519" s="324"/>
      <c r="AQ1519" s="324"/>
      <c r="AR1519" s="324"/>
      <c r="AS1519" s="324"/>
      <c r="AT1519" s="324"/>
      <c r="AU1519" s="324"/>
      <c r="AV1519" s="324"/>
      <c r="AW1519" s="324"/>
      <c r="BE1519" s="325"/>
      <c r="BF1519" s="325"/>
      <c r="BG1519" s="325"/>
      <c r="BH1519" s="325"/>
      <c r="BI1519" s="325"/>
      <c r="BJ1519" s="325"/>
      <c r="BK1519" s="325"/>
      <c r="BL1519" s="325"/>
      <c r="BM1519" s="325"/>
      <c r="BN1519" s="325"/>
      <c r="BO1519" s="325"/>
      <c r="BP1519" s="325"/>
    </row>
    <row r="1520" spans="1:68" s="323" customFormat="1" x14ac:dyDescent="0.25">
      <c r="A1520" s="102"/>
      <c r="B1520" s="102"/>
      <c r="C1520" s="102"/>
      <c r="D1520" s="102"/>
      <c r="E1520" s="102"/>
      <c r="F1520" s="102"/>
      <c r="P1520" s="324"/>
      <c r="Q1520" s="324"/>
      <c r="X1520" s="324"/>
      <c r="Y1520" s="324"/>
      <c r="AL1520" s="324"/>
      <c r="AM1520" s="324"/>
      <c r="AN1520" s="324"/>
      <c r="AO1520" s="324"/>
      <c r="AP1520" s="324"/>
      <c r="AQ1520" s="324"/>
      <c r="AR1520" s="324"/>
      <c r="AS1520" s="324"/>
      <c r="AT1520" s="324"/>
      <c r="AU1520" s="324"/>
      <c r="AV1520" s="324"/>
      <c r="AW1520" s="324"/>
      <c r="BE1520" s="325"/>
      <c r="BF1520" s="325"/>
      <c r="BG1520" s="325"/>
      <c r="BH1520" s="325"/>
      <c r="BI1520" s="325"/>
      <c r="BJ1520" s="325"/>
      <c r="BK1520" s="325"/>
      <c r="BL1520" s="325"/>
      <c r="BM1520" s="325"/>
      <c r="BN1520" s="325"/>
      <c r="BO1520" s="325"/>
      <c r="BP1520" s="325"/>
    </row>
    <row r="1521" spans="1:68" s="323" customFormat="1" x14ac:dyDescent="0.25">
      <c r="A1521" s="102"/>
      <c r="B1521" s="102"/>
      <c r="C1521" s="102"/>
      <c r="D1521" s="102"/>
      <c r="E1521" s="102"/>
      <c r="F1521" s="102"/>
      <c r="P1521" s="324"/>
      <c r="Q1521" s="324"/>
      <c r="X1521" s="324"/>
      <c r="Y1521" s="324"/>
      <c r="AL1521" s="324"/>
      <c r="AM1521" s="324"/>
      <c r="AN1521" s="324"/>
      <c r="AO1521" s="324"/>
      <c r="AP1521" s="324"/>
      <c r="AQ1521" s="324"/>
      <c r="AR1521" s="324"/>
      <c r="AS1521" s="324"/>
      <c r="AT1521" s="324"/>
      <c r="AU1521" s="324"/>
      <c r="AV1521" s="324"/>
      <c r="AW1521" s="324"/>
      <c r="BE1521" s="325"/>
      <c r="BF1521" s="325"/>
      <c r="BG1521" s="325"/>
      <c r="BH1521" s="325"/>
      <c r="BI1521" s="325"/>
      <c r="BJ1521" s="325"/>
      <c r="BK1521" s="325"/>
      <c r="BL1521" s="325"/>
      <c r="BM1521" s="325"/>
      <c r="BN1521" s="325"/>
      <c r="BO1521" s="325"/>
      <c r="BP1521" s="325"/>
    </row>
    <row r="1522" spans="1:68" s="323" customFormat="1" x14ac:dyDescent="0.25">
      <c r="A1522" s="102"/>
      <c r="B1522" s="102"/>
      <c r="C1522" s="102"/>
      <c r="D1522" s="102"/>
      <c r="E1522" s="102"/>
      <c r="F1522" s="102"/>
      <c r="P1522" s="324"/>
      <c r="Q1522" s="324"/>
      <c r="X1522" s="324"/>
      <c r="Y1522" s="324"/>
      <c r="AL1522" s="324"/>
      <c r="AM1522" s="324"/>
      <c r="AN1522" s="324"/>
      <c r="AO1522" s="324"/>
      <c r="AP1522" s="324"/>
      <c r="AQ1522" s="324"/>
      <c r="AR1522" s="324"/>
      <c r="AS1522" s="324"/>
      <c r="AT1522" s="324"/>
      <c r="AU1522" s="324"/>
      <c r="AV1522" s="324"/>
      <c r="AW1522" s="324"/>
      <c r="BE1522" s="325"/>
      <c r="BF1522" s="325"/>
      <c r="BG1522" s="325"/>
      <c r="BH1522" s="325"/>
      <c r="BI1522" s="325"/>
      <c r="BJ1522" s="325"/>
      <c r="BK1522" s="325"/>
      <c r="BL1522" s="325"/>
      <c r="BM1522" s="325"/>
      <c r="BN1522" s="325"/>
      <c r="BO1522" s="325"/>
      <c r="BP1522" s="325"/>
    </row>
    <row r="1523" spans="1:68" s="323" customFormat="1" x14ac:dyDescent="0.25">
      <c r="A1523" s="102"/>
      <c r="B1523" s="102"/>
      <c r="C1523" s="102"/>
      <c r="D1523" s="102"/>
      <c r="E1523" s="102"/>
      <c r="F1523" s="102"/>
      <c r="P1523" s="324"/>
      <c r="Q1523" s="324"/>
      <c r="X1523" s="324"/>
      <c r="Y1523" s="324"/>
      <c r="AL1523" s="324"/>
      <c r="AM1523" s="324"/>
      <c r="AN1523" s="324"/>
      <c r="AO1523" s="324"/>
      <c r="AP1523" s="324"/>
      <c r="AQ1523" s="324"/>
      <c r="AR1523" s="324"/>
      <c r="AS1523" s="324"/>
      <c r="AT1523" s="324"/>
      <c r="AU1523" s="324"/>
      <c r="AV1523" s="324"/>
      <c r="AW1523" s="324"/>
      <c r="BE1523" s="325"/>
      <c r="BF1523" s="325"/>
      <c r="BG1523" s="325"/>
      <c r="BH1523" s="325"/>
      <c r="BI1523" s="325"/>
      <c r="BJ1523" s="325"/>
      <c r="BK1523" s="325"/>
      <c r="BL1523" s="325"/>
      <c r="BM1523" s="325"/>
      <c r="BN1523" s="325"/>
      <c r="BO1523" s="325"/>
      <c r="BP1523" s="325"/>
    </row>
    <row r="1524" spans="1:68" s="323" customFormat="1" x14ac:dyDescent="0.25">
      <c r="A1524" s="102"/>
      <c r="B1524" s="102"/>
      <c r="C1524" s="102"/>
      <c r="D1524" s="102"/>
      <c r="E1524" s="102"/>
      <c r="F1524" s="102"/>
      <c r="P1524" s="324"/>
      <c r="Q1524" s="324"/>
      <c r="X1524" s="324"/>
      <c r="Y1524" s="324"/>
      <c r="AL1524" s="324"/>
      <c r="AM1524" s="324"/>
      <c r="AN1524" s="324"/>
      <c r="AO1524" s="324"/>
      <c r="AP1524" s="324"/>
      <c r="AQ1524" s="324"/>
      <c r="AR1524" s="324"/>
      <c r="AS1524" s="324"/>
      <c r="AT1524" s="324"/>
      <c r="AU1524" s="324"/>
      <c r="AV1524" s="324"/>
      <c r="AW1524" s="324"/>
      <c r="BE1524" s="325"/>
      <c r="BF1524" s="325"/>
      <c r="BG1524" s="325"/>
      <c r="BH1524" s="325"/>
      <c r="BI1524" s="325"/>
      <c r="BJ1524" s="325"/>
      <c r="BK1524" s="325"/>
      <c r="BL1524" s="325"/>
      <c r="BM1524" s="325"/>
      <c r="BN1524" s="325"/>
      <c r="BO1524" s="325"/>
      <c r="BP1524" s="325"/>
    </row>
    <row r="1525" spans="1:68" s="323" customFormat="1" x14ac:dyDescent="0.25">
      <c r="A1525" s="102"/>
      <c r="B1525" s="102"/>
      <c r="C1525" s="102"/>
      <c r="D1525" s="102"/>
      <c r="E1525" s="102"/>
      <c r="F1525" s="102"/>
      <c r="P1525" s="324"/>
      <c r="Q1525" s="324"/>
      <c r="X1525" s="324"/>
      <c r="Y1525" s="324"/>
      <c r="AL1525" s="324"/>
      <c r="AM1525" s="324"/>
      <c r="AN1525" s="324"/>
      <c r="AO1525" s="324"/>
      <c r="AP1525" s="324"/>
      <c r="AQ1525" s="324"/>
      <c r="AR1525" s="324"/>
      <c r="AS1525" s="324"/>
      <c r="AT1525" s="324"/>
      <c r="AU1525" s="324"/>
      <c r="AV1525" s="324"/>
      <c r="AW1525" s="324"/>
      <c r="BE1525" s="325"/>
      <c r="BF1525" s="325"/>
      <c r="BG1525" s="325"/>
      <c r="BH1525" s="325"/>
      <c r="BI1525" s="325"/>
      <c r="BJ1525" s="325"/>
      <c r="BK1525" s="325"/>
      <c r="BL1525" s="325"/>
      <c r="BM1525" s="325"/>
      <c r="BN1525" s="325"/>
      <c r="BO1525" s="325"/>
      <c r="BP1525" s="325"/>
    </row>
    <row r="1526" spans="1:68" s="323" customFormat="1" x14ac:dyDescent="0.25">
      <c r="A1526" s="102"/>
      <c r="B1526" s="102"/>
      <c r="C1526" s="102"/>
      <c r="D1526" s="102"/>
      <c r="E1526" s="102"/>
      <c r="F1526" s="102"/>
      <c r="P1526" s="324"/>
      <c r="Q1526" s="324"/>
      <c r="X1526" s="324"/>
      <c r="Y1526" s="324"/>
      <c r="AL1526" s="324"/>
      <c r="AM1526" s="324"/>
      <c r="AN1526" s="324"/>
      <c r="AO1526" s="324"/>
      <c r="AP1526" s="324"/>
      <c r="AQ1526" s="324"/>
      <c r="AR1526" s="324"/>
      <c r="AS1526" s="324"/>
      <c r="AT1526" s="324"/>
      <c r="AU1526" s="324"/>
      <c r="AV1526" s="324"/>
      <c r="AW1526" s="324"/>
      <c r="BE1526" s="325"/>
      <c r="BF1526" s="325"/>
      <c r="BG1526" s="325"/>
      <c r="BH1526" s="325"/>
      <c r="BI1526" s="325"/>
      <c r="BJ1526" s="325"/>
      <c r="BK1526" s="325"/>
      <c r="BL1526" s="325"/>
      <c r="BM1526" s="325"/>
      <c r="BN1526" s="325"/>
      <c r="BO1526" s="325"/>
      <c r="BP1526" s="325"/>
    </row>
    <row r="1527" spans="1:68" s="323" customFormat="1" x14ac:dyDescent="0.25">
      <c r="A1527" s="102"/>
      <c r="B1527" s="102"/>
      <c r="C1527" s="102"/>
      <c r="D1527" s="102"/>
      <c r="E1527" s="102"/>
      <c r="F1527" s="102"/>
      <c r="P1527" s="324"/>
      <c r="Q1527" s="324"/>
      <c r="X1527" s="324"/>
      <c r="Y1527" s="324"/>
      <c r="AL1527" s="324"/>
      <c r="AM1527" s="324"/>
      <c r="AN1527" s="324"/>
      <c r="AO1527" s="324"/>
      <c r="AP1527" s="324"/>
      <c r="AQ1527" s="324"/>
      <c r="AR1527" s="324"/>
      <c r="AS1527" s="324"/>
      <c r="AT1527" s="324"/>
      <c r="AU1527" s="324"/>
      <c r="AV1527" s="324"/>
      <c r="AW1527" s="324"/>
      <c r="BE1527" s="325"/>
      <c r="BF1527" s="325"/>
      <c r="BG1527" s="325"/>
      <c r="BH1527" s="325"/>
      <c r="BI1527" s="325"/>
      <c r="BJ1527" s="325"/>
      <c r="BK1527" s="325"/>
      <c r="BL1527" s="325"/>
      <c r="BM1527" s="325"/>
      <c r="BN1527" s="325"/>
      <c r="BO1527" s="325"/>
      <c r="BP1527" s="325"/>
    </row>
    <row r="1528" spans="1:68" s="323" customFormat="1" x14ac:dyDescent="0.25">
      <c r="A1528" s="102"/>
      <c r="B1528" s="102"/>
      <c r="C1528" s="102"/>
      <c r="D1528" s="102"/>
      <c r="E1528" s="102"/>
      <c r="F1528" s="102"/>
      <c r="P1528" s="324"/>
      <c r="Q1528" s="324"/>
      <c r="X1528" s="324"/>
      <c r="Y1528" s="324"/>
      <c r="AL1528" s="324"/>
      <c r="AM1528" s="324"/>
      <c r="AN1528" s="324"/>
      <c r="AO1528" s="324"/>
      <c r="AP1528" s="324"/>
      <c r="AQ1528" s="324"/>
      <c r="AR1528" s="324"/>
      <c r="AS1528" s="324"/>
      <c r="AT1528" s="324"/>
      <c r="AU1528" s="324"/>
      <c r="AV1528" s="324"/>
      <c r="AW1528" s="324"/>
      <c r="BE1528" s="325"/>
      <c r="BF1528" s="325"/>
      <c r="BG1528" s="325"/>
      <c r="BH1528" s="325"/>
      <c r="BI1528" s="325"/>
      <c r="BJ1528" s="325"/>
      <c r="BK1528" s="325"/>
      <c r="BL1528" s="325"/>
      <c r="BM1528" s="325"/>
      <c r="BN1528" s="325"/>
      <c r="BO1528" s="325"/>
      <c r="BP1528" s="325"/>
    </row>
    <row r="1529" spans="1:68" s="323" customFormat="1" x14ac:dyDescent="0.25">
      <c r="A1529" s="102"/>
      <c r="B1529" s="102"/>
      <c r="C1529" s="102"/>
      <c r="D1529" s="102"/>
      <c r="E1529" s="102"/>
      <c r="F1529" s="102"/>
      <c r="P1529" s="324"/>
      <c r="Q1529" s="324"/>
      <c r="X1529" s="324"/>
      <c r="Y1529" s="324"/>
      <c r="AL1529" s="324"/>
      <c r="AM1529" s="324"/>
      <c r="AN1529" s="324"/>
      <c r="AO1529" s="324"/>
      <c r="AP1529" s="324"/>
      <c r="AQ1529" s="324"/>
      <c r="AR1529" s="324"/>
      <c r="AS1529" s="324"/>
      <c r="AT1529" s="324"/>
      <c r="AU1529" s="324"/>
      <c r="AV1529" s="324"/>
      <c r="AW1529" s="324"/>
      <c r="BE1529" s="325"/>
      <c r="BF1529" s="325"/>
      <c r="BG1529" s="325"/>
      <c r="BH1529" s="325"/>
      <c r="BI1529" s="325"/>
      <c r="BJ1529" s="325"/>
      <c r="BK1529" s="325"/>
      <c r="BL1529" s="325"/>
      <c r="BM1529" s="325"/>
      <c r="BN1529" s="325"/>
      <c r="BO1529" s="325"/>
      <c r="BP1529" s="325"/>
    </row>
    <row r="1530" spans="1:68" s="323" customFormat="1" x14ac:dyDescent="0.25">
      <c r="A1530" s="102"/>
      <c r="B1530" s="102"/>
      <c r="C1530" s="102"/>
      <c r="D1530" s="102"/>
      <c r="E1530" s="102"/>
      <c r="F1530" s="102"/>
      <c r="P1530" s="324"/>
      <c r="Q1530" s="324"/>
      <c r="X1530" s="324"/>
      <c r="Y1530" s="324"/>
      <c r="AL1530" s="324"/>
      <c r="AM1530" s="324"/>
      <c r="AN1530" s="324"/>
      <c r="AO1530" s="324"/>
      <c r="AP1530" s="324"/>
      <c r="AQ1530" s="324"/>
      <c r="AR1530" s="324"/>
      <c r="AS1530" s="324"/>
      <c r="AT1530" s="324"/>
      <c r="AU1530" s="324"/>
      <c r="AV1530" s="324"/>
      <c r="AW1530" s="324"/>
      <c r="BE1530" s="325"/>
      <c r="BF1530" s="325"/>
      <c r="BG1530" s="325"/>
      <c r="BH1530" s="325"/>
      <c r="BI1530" s="325"/>
      <c r="BJ1530" s="325"/>
      <c r="BK1530" s="325"/>
      <c r="BL1530" s="325"/>
      <c r="BM1530" s="325"/>
      <c r="BN1530" s="325"/>
      <c r="BO1530" s="325"/>
      <c r="BP1530" s="325"/>
    </row>
    <row r="1531" spans="1:68" s="323" customFormat="1" x14ac:dyDescent="0.25">
      <c r="A1531" s="102"/>
      <c r="B1531" s="102"/>
      <c r="C1531" s="102"/>
      <c r="D1531" s="102"/>
      <c r="E1531" s="102"/>
      <c r="F1531" s="102"/>
      <c r="P1531" s="324"/>
      <c r="Q1531" s="324"/>
      <c r="X1531" s="324"/>
      <c r="Y1531" s="324"/>
      <c r="AL1531" s="324"/>
      <c r="AM1531" s="324"/>
      <c r="AN1531" s="324"/>
      <c r="AO1531" s="324"/>
      <c r="AP1531" s="324"/>
      <c r="AQ1531" s="324"/>
      <c r="AR1531" s="324"/>
      <c r="AS1531" s="324"/>
      <c r="AT1531" s="324"/>
      <c r="AU1531" s="324"/>
      <c r="AV1531" s="324"/>
      <c r="AW1531" s="324"/>
      <c r="BE1531" s="325"/>
      <c r="BF1531" s="325"/>
      <c r="BG1531" s="325"/>
      <c r="BH1531" s="325"/>
      <c r="BI1531" s="325"/>
      <c r="BJ1531" s="325"/>
      <c r="BK1531" s="325"/>
      <c r="BL1531" s="325"/>
      <c r="BM1531" s="325"/>
      <c r="BN1531" s="325"/>
      <c r="BO1531" s="325"/>
      <c r="BP1531" s="325"/>
    </row>
    <row r="1532" spans="1:68" s="323" customFormat="1" x14ac:dyDescent="0.25">
      <c r="A1532" s="102"/>
      <c r="B1532" s="102"/>
      <c r="C1532" s="102"/>
      <c r="D1532" s="102"/>
      <c r="E1532" s="102"/>
      <c r="F1532" s="102"/>
      <c r="P1532" s="324"/>
      <c r="Q1532" s="324"/>
      <c r="X1532" s="324"/>
      <c r="Y1532" s="324"/>
      <c r="AL1532" s="324"/>
      <c r="AM1532" s="324"/>
      <c r="AN1532" s="324"/>
      <c r="AO1532" s="324"/>
      <c r="AP1532" s="324"/>
      <c r="AQ1532" s="324"/>
      <c r="AR1532" s="324"/>
      <c r="AS1532" s="324"/>
      <c r="AT1532" s="324"/>
      <c r="AU1532" s="324"/>
      <c r="AV1532" s="324"/>
      <c r="AW1532" s="324"/>
      <c r="BE1532" s="325"/>
      <c r="BF1532" s="325"/>
      <c r="BG1532" s="325"/>
      <c r="BH1532" s="325"/>
      <c r="BI1532" s="325"/>
      <c r="BJ1532" s="325"/>
      <c r="BK1532" s="325"/>
      <c r="BL1532" s="325"/>
      <c r="BM1532" s="325"/>
      <c r="BN1532" s="325"/>
      <c r="BO1532" s="325"/>
      <c r="BP1532" s="325"/>
    </row>
    <row r="1533" spans="1:68" s="323" customFormat="1" x14ac:dyDescent="0.25">
      <c r="A1533" s="102"/>
      <c r="B1533" s="102"/>
      <c r="C1533" s="102"/>
      <c r="D1533" s="102"/>
      <c r="E1533" s="102"/>
      <c r="F1533" s="102"/>
      <c r="P1533" s="324"/>
      <c r="Q1533" s="324"/>
      <c r="X1533" s="324"/>
      <c r="Y1533" s="324"/>
      <c r="AL1533" s="324"/>
      <c r="AM1533" s="324"/>
      <c r="AN1533" s="324"/>
      <c r="AO1533" s="324"/>
      <c r="AP1533" s="324"/>
      <c r="AQ1533" s="324"/>
      <c r="AR1533" s="324"/>
      <c r="AS1533" s="324"/>
      <c r="AT1533" s="324"/>
      <c r="AU1533" s="324"/>
      <c r="AV1533" s="324"/>
      <c r="AW1533" s="324"/>
      <c r="BE1533" s="325"/>
      <c r="BF1533" s="325"/>
      <c r="BG1533" s="325"/>
      <c r="BH1533" s="325"/>
      <c r="BI1533" s="325"/>
      <c r="BJ1533" s="325"/>
      <c r="BK1533" s="325"/>
      <c r="BL1533" s="325"/>
      <c r="BM1533" s="325"/>
      <c r="BN1533" s="325"/>
      <c r="BO1533" s="325"/>
      <c r="BP1533" s="325"/>
    </row>
    <row r="1534" spans="1:68" s="323" customFormat="1" x14ac:dyDescent="0.25">
      <c r="A1534" s="102"/>
      <c r="B1534" s="102"/>
      <c r="C1534" s="102"/>
      <c r="D1534" s="102"/>
      <c r="E1534" s="102"/>
      <c r="F1534" s="102"/>
      <c r="P1534" s="324"/>
      <c r="Q1534" s="324"/>
      <c r="X1534" s="324"/>
      <c r="Y1534" s="324"/>
      <c r="AL1534" s="324"/>
      <c r="AM1534" s="324"/>
      <c r="AN1534" s="324"/>
      <c r="AO1534" s="324"/>
      <c r="AP1534" s="324"/>
      <c r="AQ1534" s="324"/>
      <c r="AR1534" s="324"/>
      <c r="AS1534" s="324"/>
      <c r="AT1534" s="324"/>
      <c r="AU1534" s="324"/>
      <c r="AV1534" s="324"/>
      <c r="AW1534" s="324"/>
      <c r="BE1534" s="325"/>
      <c r="BF1534" s="325"/>
      <c r="BG1534" s="325"/>
      <c r="BH1534" s="325"/>
      <c r="BI1534" s="325"/>
      <c r="BJ1534" s="325"/>
      <c r="BK1534" s="325"/>
      <c r="BL1534" s="325"/>
      <c r="BM1534" s="325"/>
      <c r="BN1534" s="325"/>
      <c r="BO1534" s="325"/>
      <c r="BP1534" s="325"/>
    </row>
    <row r="1535" spans="1:68" s="323" customFormat="1" x14ac:dyDescent="0.25">
      <c r="A1535" s="102"/>
      <c r="B1535" s="102"/>
      <c r="C1535" s="102"/>
      <c r="D1535" s="102"/>
      <c r="E1535" s="102"/>
      <c r="F1535" s="102"/>
      <c r="P1535" s="324"/>
      <c r="Q1535" s="324"/>
      <c r="X1535" s="324"/>
      <c r="Y1535" s="324"/>
      <c r="AL1535" s="324"/>
      <c r="AM1535" s="324"/>
      <c r="AN1535" s="324"/>
      <c r="AO1535" s="324"/>
      <c r="AP1535" s="324"/>
      <c r="AQ1535" s="324"/>
      <c r="AR1535" s="324"/>
      <c r="AS1535" s="324"/>
      <c r="AT1535" s="324"/>
      <c r="AU1535" s="324"/>
      <c r="AV1535" s="324"/>
      <c r="AW1535" s="324"/>
      <c r="BE1535" s="325"/>
      <c r="BF1535" s="325"/>
      <c r="BG1535" s="325"/>
      <c r="BH1535" s="325"/>
      <c r="BI1535" s="325"/>
      <c r="BJ1535" s="325"/>
      <c r="BK1535" s="325"/>
      <c r="BL1535" s="325"/>
      <c r="BM1535" s="325"/>
      <c r="BN1535" s="325"/>
      <c r="BO1535" s="325"/>
      <c r="BP1535" s="325"/>
    </row>
    <row r="1536" spans="1:68" s="323" customFormat="1" x14ac:dyDescent="0.25">
      <c r="A1536" s="102"/>
      <c r="B1536" s="102"/>
      <c r="C1536" s="102"/>
      <c r="D1536" s="102"/>
      <c r="E1536" s="102"/>
      <c r="F1536" s="102"/>
      <c r="P1536" s="324"/>
      <c r="Q1536" s="324"/>
      <c r="X1536" s="324"/>
      <c r="Y1536" s="324"/>
      <c r="AL1536" s="324"/>
      <c r="AM1536" s="324"/>
      <c r="AN1536" s="324"/>
      <c r="AO1536" s="324"/>
      <c r="AP1536" s="324"/>
      <c r="AQ1536" s="324"/>
      <c r="AR1536" s="324"/>
      <c r="AS1536" s="324"/>
      <c r="AT1536" s="324"/>
      <c r="AU1536" s="324"/>
      <c r="AV1536" s="324"/>
      <c r="AW1536" s="324"/>
      <c r="BE1536" s="325"/>
      <c r="BF1536" s="325"/>
      <c r="BG1536" s="325"/>
      <c r="BH1536" s="325"/>
      <c r="BI1536" s="325"/>
      <c r="BJ1536" s="325"/>
      <c r="BK1536" s="325"/>
      <c r="BL1536" s="325"/>
      <c r="BM1536" s="325"/>
      <c r="BN1536" s="325"/>
      <c r="BO1536" s="325"/>
      <c r="BP1536" s="325"/>
    </row>
    <row r="1537" spans="1:68" s="323" customFormat="1" x14ac:dyDescent="0.25">
      <c r="A1537" s="102"/>
      <c r="B1537" s="102"/>
      <c r="C1537" s="102"/>
      <c r="D1537" s="102"/>
      <c r="E1537" s="102"/>
      <c r="F1537" s="102"/>
      <c r="P1537" s="324"/>
      <c r="Q1537" s="324"/>
      <c r="X1537" s="324"/>
      <c r="Y1537" s="324"/>
      <c r="AL1537" s="324"/>
      <c r="AM1537" s="324"/>
      <c r="AN1537" s="324"/>
      <c r="AO1537" s="324"/>
      <c r="AP1537" s="324"/>
      <c r="AQ1537" s="324"/>
      <c r="AR1537" s="324"/>
      <c r="AS1537" s="324"/>
      <c r="AT1537" s="324"/>
      <c r="AU1537" s="324"/>
      <c r="AV1537" s="324"/>
      <c r="AW1537" s="324"/>
      <c r="BE1537" s="325"/>
      <c r="BF1537" s="325"/>
      <c r="BG1537" s="325"/>
      <c r="BH1537" s="325"/>
      <c r="BI1537" s="325"/>
      <c r="BJ1537" s="325"/>
      <c r="BK1537" s="325"/>
      <c r="BL1537" s="325"/>
      <c r="BM1537" s="325"/>
      <c r="BN1537" s="325"/>
      <c r="BO1537" s="325"/>
      <c r="BP1537" s="325"/>
    </row>
    <row r="1538" spans="1:68" s="323" customFormat="1" x14ac:dyDescent="0.25">
      <c r="A1538" s="102"/>
      <c r="B1538" s="102"/>
      <c r="C1538" s="102"/>
      <c r="D1538" s="102"/>
      <c r="E1538" s="102"/>
      <c r="F1538" s="102"/>
      <c r="P1538" s="324"/>
      <c r="Q1538" s="324"/>
      <c r="X1538" s="324"/>
      <c r="Y1538" s="324"/>
      <c r="AL1538" s="324"/>
      <c r="AM1538" s="324"/>
      <c r="AN1538" s="324"/>
      <c r="AO1538" s="324"/>
      <c r="AP1538" s="324"/>
      <c r="AQ1538" s="324"/>
      <c r="AR1538" s="324"/>
      <c r="AS1538" s="324"/>
      <c r="AT1538" s="324"/>
      <c r="AU1538" s="324"/>
      <c r="AV1538" s="324"/>
      <c r="AW1538" s="324"/>
      <c r="BE1538" s="325"/>
      <c r="BF1538" s="325"/>
      <c r="BG1538" s="325"/>
      <c r="BH1538" s="325"/>
      <c r="BI1538" s="325"/>
      <c r="BJ1538" s="325"/>
      <c r="BK1538" s="325"/>
      <c r="BL1538" s="325"/>
      <c r="BM1538" s="325"/>
      <c r="BN1538" s="325"/>
      <c r="BO1538" s="325"/>
      <c r="BP1538" s="325"/>
    </row>
    <row r="1539" spans="1:68" s="323" customFormat="1" x14ac:dyDescent="0.25">
      <c r="A1539" s="102"/>
      <c r="B1539" s="102"/>
      <c r="C1539" s="102"/>
      <c r="D1539" s="102"/>
      <c r="E1539" s="102"/>
      <c r="F1539" s="102"/>
      <c r="P1539" s="324"/>
      <c r="Q1539" s="324"/>
      <c r="X1539" s="324"/>
      <c r="Y1539" s="324"/>
      <c r="AL1539" s="324"/>
      <c r="AM1539" s="324"/>
      <c r="AN1539" s="324"/>
      <c r="AO1539" s="324"/>
      <c r="AP1539" s="324"/>
      <c r="AQ1539" s="324"/>
      <c r="AR1539" s="324"/>
      <c r="AS1539" s="324"/>
      <c r="AT1539" s="324"/>
      <c r="AU1539" s="324"/>
      <c r="AV1539" s="324"/>
      <c r="AW1539" s="324"/>
      <c r="BE1539" s="325"/>
      <c r="BF1539" s="325"/>
      <c r="BG1539" s="325"/>
      <c r="BH1539" s="325"/>
      <c r="BI1539" s="325"/>
      <c r="BJ1539" s="325"/>
      <c r="BK1539" s="325"/>
      <c r="BL1539" s="325"/>
      <c r="BM1539" s="325"/>
      <c r="BN1539" s="325"/>
      <c r="BO1539" s="325"/>
      <c r="BP1539" s="325"/>
    </row>
    <row r="1540" spans="1:68" s="323" customFormat="1" x14ac:dyDescent="0.25">
      <c r="A1540" s="102"/>
      <c r="B1540" s="102"/>
      <c r="C1540" s="102"/>
      <c r="D1540" s="102"/>
      <c r="E1540" s="102"/>
      <c r="F1540" s="102"/>
      <c r="P1540" s="324"/>
      <c r="Q1540" s="324"/>
      <c r="X1540" s="324"/>
      <c r="Y1540" s="324"/>
      <c r="AL1540" s="324"/>
      <c r="AM1540" s="324"/>
      <c r="AN1540" s="324"/>
      <c r="AO1540" s="324"/>
      <c r="AP1540" s="324"/>
      <c r="AQ1540" s="324"/>
      <c r="AR1540" s="324"/>
      <c r="AS1540" s="324"/>
      <c r="AT1540" s="324"/>
      <c r="AU1540" s="324"/>
      <c r="AV1540" s="324"/>
      <c r="AW1540" s="324"/>
      <c r="BE1540" s="325"/>
      <c r="BF1540" s="325"/>
      <c r="BG1540" s="325"/>
      <c r="BH1540" s="325"/>
      <c r="BI1540" s="325"/>
      <c r="BJ1540" s="325"/>
      <c r="BK1540" s="325"/>
      <c r="BL1540" s="325"/>
      <c r="BM1540" s="325"/>
      <c r="BN1540" s="325"/>
      <c r="BO1540" s="325"/>
      <c r="BP1540" s="325"/>
    </row>
    <row r="1541" spans="1:68" s="323" customFormat="1" x14ac:dyDescent="0.25">
      <c r="A1541" s="102"/>
      <c r="B1541" s="102"/>
      <c r="C1541" s="102"/>
      <c r="D1541" s="102"/>
      <c r="E1541" s="102"/>
      <c r="F1541" s="102"/>
      <c r="P1541" s="324"/>
      <c r="Q1541" s="324"/>
      <c r="X1541" s="324"/>
      <c r="Y1541" s="324"/>
      <c r="AL1541" s="324"/>
      <c r="AM1541" s="324"/>
      <c r="AN1541" s="324"/>
      <c r="AO1541" s="324"/>
      <c r="AP1541" s="324"/>
      <c r="AQ1541" s="324"/>
      <c r="AR1541" s="324"/>
      <c r="AS1541" s="324"/>
      <c r="AT1541" s="324"/>
      <c r="AU1541" s="324"/>
      <c r="AV1541" s="324"/>
      <c r="AW1541" s="324"/>
      <c r="BE1541" s="325"/>
      <c r="BF1541" s="325"/>
      <c r="BG1541" s="325"/>
      <c r="BH1541" s="325"/>
      <c r="BI1541" s="325"/>
      <c r="BJ1541" s="325"/>
      <c r="BK1541" s="325"/>
      <c r="BL1541" s="325"/>
      <c r="BM1541" s="325"/>
      <c r="BN1541" s="325"/>
      <c r="BO1541" s="325"/>
      <c r="BP1541" s="325"/>
    </row>
    <row r="1542" spans="1:68" s="323" customFormat="1" x14ac:dyDescent="0.25">
      <c r="A1542" s="102"/>
      <c r="B1542" s="102"/>
      <c r="C1542" s="102"/>
      <c r="D1542" s="102"/>
      <c r="E1542" s="102"/>
      <c r="F1542" s="102"/>
      <c r="P1542" s="324"/>
      <c r="Q1542" s="324"/>
      <c r="X1542" s="324"/>
      <c r="Y1542" s="324"/>
      <c r="AL1542" s="324"/>
      <c r="AM1542" s="324"/>
      <c r="AN1542" s="324"/>
      <c r="AO1542" s="324"/>
      <c r="AP1542" s="324"/>
      <c r="AQ1542" s="324"/>
      <c r="AR1542" s="324"/>
      <c r="AS1542" s="324"/>
      <c r="AT1542" s="324"/>
      <c r="AU1542" s="324"/>
      <c r="AV1542" s="324"/>
      <c r="AW1542" s="324"/>
      <c r="BE1542" s="325"/>
      <c r="BF1542" s="325"/>
      <c r="BG1542" s="325"/>
      <c r="BH1542" s="325"/>
      <c r="BI1542" s="325"/>
      <c r="BJ1542" s="325"/>
      <c r="BK1542" s="325"/>
      <c r="BL1542" s="325"/>
      <c r="BM1542" s="325"/>
      <c r="BN1542" s="325"/>
      <c r="BO1542" s="325"/>
      <c r="BP1542" s="325"/>
    </row>
    <row r="1543" spans="1:68" s="323" customFormat="1" x14ac:dyDescent="0.25">
      <c r="A1543" s="102"/>
      <c r="B1543" s="102"/>
      <c r="C1543" s="102"/>
      <c r="D1543" s="102"/>
      <c r="E1543" s="102"/>
      <c r="F1543" s="102"/>
      <c r="P1543" s="324"/>
      <c r="Q1543" s="324"/>
      <c r="X1543" s="324"/>
      <c r="Y1543" s="324"/>
      <c r="AL1543" s="324"/>
      <c r="AM1543" s="324"/>
      <c r="AN1543" s="324"/>
      <c r="AO1543" s="324"/>
      <c r="AP1543" s="324"/>
      <c r="AQ1543" s="324"/>
      <c r="AR1543" s="324"/>
      <c r="AS1543" s="324"/>
      <c r="AT1543" s="324"/>
      <c r="AU1543" s="324"/>
      <c r="AV1543" s="324"/>
      <c r="AW1543" s="324"/>
      <c r="BE1543" s="325"/>
      <c r="BF1543" s="325"/>
      <c r="BG1543" s="325"/>
      <c r="BH1543" s="325"/>
      <c r="BI1543" s="325"/>
      <c r="BJ1543" s="325"/>
      <c r="BK1543" s="325"/>
      <c r="BL1543" s="325"/>
      <c r="BM1543" s="325"/>
      <c r="BN1543" s="325"/>
      <c r="BO1543" s="325"/>
      <c r="BP1543" s="325"/>
    </row>
    <row r="1544" spans="1:68" s="323" customFormat="1" x14ac:dyDescent="0.25">
      <c r="A1544" s="102"/>
      <c r="B1544" s="102"/>
      <c r="C1544" s="102"/>
      <c r="D1544" s="102"/>
      <c r="E1544" s="102"/>
      <c r="F1544" s="102"/>
      <c r="P1544" s="324"/>
      <c r="Q1544" s="324"/>
      <c r="X1544" s="324"/>
      <c r="Y1544" s="324"/>
      <c r="AL1544" s="324"/>
      <c r="AM1544" s="324"/>
      <c r="AN1544" s="324"/>
      <c r="AO1544" s="324"/>
      <c r="AP1544" s="324"/>
      <c r="AQ1544" s="324"/>
      <c r="AR1544" s="324"/>
      <c r="AS1544" s="324"/>
      <c r="AT1544" s="324"/>
      <c r="AU1544" s="324"/>
      <c r="AV1544" s="324"/>
      <c r="AW1544" s="324"/>
      <c r="BE1544" s="325"/>
      <c r="BF1544" s="325"/>
      <c r="BG1544" s="325"/>
      <c r="BH1544" s="325"/>
      <c r="BI1544" s="325"/>
      <c r="BJ1544" s="325"/>
      <c r="BK1544" s="325"/>
      <c r="BL1544" s="325"/>
      <c r="BM1544" s="325"/>
      <c r="BN1544" s="325"/>
      <c r="BO1544" s="325"/>
      <c r="BP1544" s="325"/>
    </row>
    <row r="1545" spans="1:68" s="323" customFormat="1" x14ac:dyDescent="0.25">
      <c r="A1545" s="102"/>
      <c r="B1545" s="102"/>
      <c r="C1545" s="102"/>
      <c r="D1545" s="102"/>
      <c r="E1545" s="102"/>
      <c r="F1545" s="102"/>
      <c r="P1545" s="324"/>
      <c r="Q1545" s="324"/>
      <c r="X1545" s="324"/>
      <c r="Y1545" s="324"/>
      <c r="AL1545" s="324"/>
      <c r="AM1545" s="324"/>
      <c r="AN1545" s="324"/>
      <c r="AO1545" s="324"/>
      <c r="AP1545" s="324"/>
      <c r="AQ1545" s="324"/>
      <c r="AR1545" s="324"/>
      <c r="AS1545" s="324"/>
      <c r="AT1545" s="324"/>
      <c r="AU1545" s="324"/>
      <c r="AV1545" s="324"/>
      <c r="AW1545" s="324"/>
      <c r="BE1545" s="325"/>
      <c r="BF1545" s="325"/>
      <c r="BG1545" s="325"/>
      <c r="BH1545" s="325"/>
      <c r="BI1545" s="325"/>
      <c r="BJ1545" s="325"/>
      <c r="BK1545" s="325"/>
      <c r="BL1545" s="325"/>
      <c r="BM1545" s="325"/>
      <c r="BN1545" s="325"/>
      <c r="BO1545" s="325"/>
      <c r="BP1545" s="325"/>
    </row>
    <row r="1546" spans="1:68" s="323" customFormat="1" x14ac:dyDescent="0.25">
      <c r="A1546" s="102"/>
      <c r="B1546" s="102"/>
      <c r="C1546" s="102"/>
      <c r="D1546" s="102"/>
      <c r="E1546" s="102"/>
      <c r="F1546" s="102"/>
      <c r="P1546" s="324"/>
      <c r="Q1546" s="324"/>
      <c r="X1546" s="324"/>
      <c r="Y1546" s="324"/>
      <c r="AL1546" s="324"/>
      <c r="AM1546" s="324"/>
      <c r="AN1546" s="324"/>
      <c r="AO1546" s="324"/>
      <c r="AP1546" s="324"/>
      <c r="AQ1546" s="324"/>
      <c r="AR1546" s="324"/>
      <c r="AS1546" s="324"/>
      <c r="AT1546" s="324"/>
      <c r="AU1546" s="324"/>
      <c r="AV1546" s="324"/>
      <c r="AW1546" s="324"/>
      <c r="BE1546" s="325"/>
      <c r="BF1546" s="325"/>
      <c r="BG1546" s="325"/>
      <c r="BH1546" s="325"/>
      <c r="BI1546" s="325"/>
      <c r="BJ1546" s="325"/>
      <c r="BK1546" s="325"/>
      <c r="BL1546" s="325"/>
      <c r="BM1546" s="325"/>
      <c r="BN1546" s="325"/>
      <c r="BO1546" s="325"/>
      <c r="BP1546" s="325"/>
    </row>
    <row r="1547" spans="1:68" s="323" customFormat="1" x14ac:dyDescent="0.25">
      <c r="A1547" s="102"/>
      <c r="B1547" s="102"/>
      <c r="C1547" s="102"/>
      <c r="D1547" s="102"/>
      <c r="E1547" s="102"/>
      <c r="F1547" s="102"/>
      <c r="P1547" s="324"/>
      <c r="Q1547" s="324"/>
      <c r="X1547" s="324"/>
      <c r="Y1547" s="324"/>
      <c r="AL1547" s="324"/>
      <c r="AM1547" s="324"/>
      <c r="AN1547" s="324"/>
      <c r="AO1547" s="324"/>
      <c r="AP1547" s="324"/>
      <c r="AQ1547" s="324"/>
      <c r="AR1547" s="324"/>
      <c r="AS1547" s="324"/>
      <c r="AT1547" s="324"/>
      <c r="AU1547" s="324"/>
      <c r="AV1547" s="324"/>
      <c r="AW1547" s="324"/>
      <c r="BE1547" s="325"/>
      <c r="BF1547" s="325"/>
      <c r="BG1547" s="325"/>
      <c r="BH1547" s="325"/>
      <c r="BI1547" s="325"/>
      <c r="BJ1547" s="325"/>
      <c r="BK1547" s="325"/>
      <c r="BL1547" s="325"/>
      <c r="BM1547" s="325"/>
      <c r="BN1547" s="325"/>
      <c r="BO1547" s="325"/>
      <c r="BP1547" s="325"/>
    </row>
    <row r="1548" spans="1:68" s="323" customFormat="1" x14ac:dyDescent="0.25">
      <c r="A1548" s="102"/>
      <c r="B1548" s="102"/>
      <c r="C1548" s="102"/>
      <c r="D1548" s="102"/>
      <c r="E1548" s="102"/>
      <c r="F1548" s="102"/>
      <c r="P1548" s="324"/>
      <c r="Q1548" s="324"/>
      <c r="X1548" s="324"/>
      <c r="Y1548" s="324"/>
      <c r="AL1548" s="324"/>
      <c r="AM1548" s="324"/>
      <c r="AN1548" s="324"/>
      <c r="AO1548" s="324"/>
      <c r="AP1548" s="324"/>
      <c r="AQ1548" s="324"/>
      <c r="AR1548" s="324"/>
      <c r="AS1548" s="324"/>
      <c r="AT1548" s="324"/>
      <c r="AU1548" s="324"/>
      <c r="AV1548" s="324"/>
      <c r="AW1548" s="324"/>
      <c r="BE1548" s="325"/>
      <c r="BF1548" s="325"/>
      <c r="BG1548" s="325"/>
      <c r="BH1548" s="325"/>
      <c r="BI1548" s="325"/>
      <c r="BJ1548" s="325"/>
      <c r="BK1548" s="325"/>
      <c r="BL1548" s="325"/>
      <c r="BM1548" s="325"/>
      <c r="BN1548" s="325"/>
      <c r="BO1548" s="325"/>
      <c r="BP1548" s="325"/>
    </row>
    <row r="1549" spans="1:68" s="323" customFormat="1" x14ac:dyDescent="0.25">
      <c r="A1549" s="102"/>
      <c r="B1549" s="102"/>
      <c r="C1549" s="102"/>
      <c r="D1549" s="102"/>
      <c r="E1549" s="102"/>
      <c r="F1549" s="102"/>
      <c r="P1549" s="324"/>
      <c r="Q1549" s="324"/>
      <c r="X1549" s="324"/>
      <c r="Y1549" s="324"/>
      <c r="AL1549" s="324"/>
      <c r="AM1549" s="324"/>
      <c r="AN1549" s="324"/>
      <c r="AO1549" s="324"/>
      <c r="AP1549" s="324"/>
      <c r="AQ1549" s="324"/>
      <c r="AR1549" s="324"/>
      <c r="AS1549" s="324"/>
      <c r="AT1549" s="324"/>
      <c r="AU1549" s="324"/>
      <c r="AV1549" s="324"/>
      <c r="AW1549" s="324"/>
      <c r="BE1549" s="325"/>
      <c r="BF1549" s="325"/>
      <c r="BG1549" s="325"/>
      <c r="BH1549" s="325"/>
      <c r="BI1549" s="325"/>
      <c r="BJ1549" s="325"/>
      <c r="BK1549" s="325"/>
      <c r="BL1549" s="325"/>
      <c r="BM1549" s="325"/>
      <c r="BN1549" s="325"/>
      <c r="BO1549" s="325"/>
      <c r="BP1549" s="325"/>
    </row>
    <row r="1550" spans="1:68" s="323" customFormat="1" x14ac:dyDescent="0.25">
      <c r="A1550" s="102"/>
      <c r="B1550" s="102"/>
      <c r="C1550" s="102"/>
      <c r="D1550" s="102"/>
      <c r="E1550" s="102"/>
      <c r="F1550" s="102"/>
      <c r="P1550" s="324"/>
      <c r="Q1550" s="324"/>
      <c r="X1550" s="324"/>
      <c r="Y1550" s="324"/>
      <c r="AL1550" s="324"/>
      <c r="AM1550" s="324"/>
      <c r="AN1550" s="324"/>
      <c r="AO1550" s="324"/>
      <c r="AP1550" s="324"/>
      <c r="AQ1550" s="324"/>
      <c r="AR1550" s="324"/>
      <c r="AS1550" s="324"/>
      <c r="AT1550" s="324"/>
      <c r="AU1550" s="324"/>
      <c r="AV1550" s="324"/>
      <c r="AW1550" s="324"/>
      <c r="BE1550" s="325"/>
      <c r="BF1550" s="325"/>
      <c r="BG1550" s="325"/>
      <c r="BH1550" s="325"/>
      <c r="BI1550" s="325"/>
      <c r="BJ1550" s="325"/>
      <c r="BK1550" s="325"/>
      <c r="BL1550" s="325"/>
      <c r="BM1550" s="325"/>
      <c r="BN1550" s="325"/>
      <c r="BO1550" s="325"/>
      <c r="BP1550" s="325"/>
    </row>
    <row r="1551" spans="1:68" s="323" customFormat="1" x14ac:dyDescent="0.25">
      <c r="A1551" s="102"/>
      <c r="B1551" s="102"/>
      <c r="C1551" s="102"/>
      <c r="D1551" s="102"/>
      <c r="E1551" s="102"/>
      <c r="F1551" s="102"/>
      <c r="P1551" s="324"/>
      <c r="Q1551" s="324"/>
      <c r="X1551" s="324"/>
      <c r="Y1551" s="324"/>
      <c r="AL1551" s="324"/>
      <c r="AM1551" s="324"/>
      <c r="AN1551" s="324"/>
      <c r="AO1551" s="324"/>
      <c r="AP1551" s="324"/>
      <c r="AQ1551" s="324"/>
      <c r="AR1551" s="324"/>
      <c r="AS1551" s="324"/>
      <c r="AT1551" s="324"/>
      <c r="AU1551" s="324"/>
      <c r="AV1551" s="324"/>
      <c r="AW1551" s="324"/>
      <c r="BE1551" s="325"/>
      <c r="BF1551" s="325"/>
      <c r="BG1551" s="325"/>
      <c r="BH1551" s="325"/>
      <c r="BI1551" s="325"/>
      <c r="BJ1551" s="325"/>
      <c r="BK1551" s="325"/>
      <c r="BL1551" s="325"/>
      <c r="BM1551" s="325"/>
      <c r="BN1551" s="325"/>
      <c r="BO1551" s="325"/>
      <c r="BP1551" s="325"/>
    </row>
    <row r="1552" spans="1:68" s="323" customFormat="1" x14ac:dyDescent="0.25">
      <c r="A1552" s="102"/>
      <c r="B1552" s="102"/>
      <c r="C1552" s="102"/>
      <c r="D1552" s="102"/>
      <c r="E1552" s="102"/>
      <c r="F1552" s="102"/>
      <c r="P1552" s="324"/>
      <c r="Q1552" s="324"/>
      <c r="X1552" s="324"/>
      <c r="Y1552" s="324"/>
      <c r="AL1552" s="324"/>
      <c r="AM1552" s="324"/>
      <c r="AN1552" s="324"/>
      <c r="AO1552" s="324"/>
      <c r="AP1552" s="324"/>
      <c r="AQ1552" s="324"/>
      <c r="AR1552" s="324"/>
      <c r="AS1552" s="324"/>
      <c r="AT1552" s="324"/>
      <c r="AU1552" s="324"/>
      <c r="AV1552" s="324"/>
      <c r="AW1552" s="324"/>
      <c r="BE1552" s="325"/>
      <c r="BF1552" s="325"/>
      <c r="BG1552" s="325"/>
      <c r="BH1552" s="325"/>
      <c r="BI1552" s="325"/>
      <c r="BJ1552" s="325"/>
      <c r="BK1552" s="325"/>
      <c r="BL1552" s="325"/>
      <c r="BM1552" s="325"/>
      <c r="BN1552" s="325"/>
      <c r="BO1552" s="325"/>
      <c r="BP1552" s="325"/>
    </row>
    <row r="1553" spans="1:68" s="323" customFormat="1" x14ac:dyDescent="0.25">
      <c r="A1553" s="102"/>
      <c r="B1553" s="102"/>
      <c r="C1553" s="102"/>
      <c r="D1553" s="102"/>
      <c r="E1553" s="102"/>
      <c r="F1553" s="102"/>
      <c r="P1553" s="324"/>
      <c r="Q1553" s="324"/>
      <c r="X1553" s="324"/>
      <c r="Y1553" s="324"/>
      <c r="AL1553" s="324"/>
      <c r="AM1553" s="324"/>
      <c r="AN1553" s="324"/>
      <c r="AO1553" s="324"/>
      <c r="AP1553" s="324"/>
      <c r="AQ1553" s="324"/>
      <c r="AR1553" s="324"/>
      <c r="AS1553" s="324"/>
      <c r="AT1553" s="324"/>
      <c r="AU1553" s="324"/>
      <c r="AV1553" s="324"/>
      <c r="AW1553" s="324"/>
      <c r="BE1553" s="325"/>
      <c r="BF1553" s="325"/>
      <c r="BG1553" s="325"/>
      <c r="BH1553" s="325"/>
      <c r="BI1553" s="325"/>
      <c r="BJ1553" s="325"/>
      <c r="BK1553" s="325"/>
      <c r="BL1553" s="325"/>
      <c r="BM1553" s="325"/>
      <c r="BN1553" s="325"/>
      <c r="BO1553" s="325"/>
      <c r="BP1553" s="325"/>
    </row>
    <row r="1554" spans="1:68" s="323" customFormat="1" x14ac:dyDescent="0.25">
      <c r="A1554" s="102"/>
      <c r="B1554" s="102"/>
      <c r="C1554" s="102"/>
      <c r="D1554" s="102"/>
      <c r="E1554" s="102"/>
      <c r="F1554" s="102"/>
      <c r="P1554" s="324"/>
      <c r="Q1554" s="324"/>
      <c r="X1554" s="324"/>
      <c r="Y1554" s="324"/>
      <c r="AL1554" s="324"/>
      <c r="AM1554" s="324"/>
      <c r="AN1554" s="324"/>
      <c r="AO1554" s="324"/>
      <c r="AP1554" s="324"/>
      <c r="AQ1554" s="324"/>
      <c r="AR1554" s="324"/>
      <c r="AS1554" s="324"/>
      <c r="AT1554" s="324"/>
      <c r="AU1554" s="324"/>
      <c r="AV1554" s="324"/>
      <c r="AW1554" s="324"/>
      <c r="BE1554" s="325"/>
      <c r="BF1554" s="325"/>
      <c r="BG1554" s="325"/>
      <c r="BH1554" s="325"/>
      <c r="BI1554" s="325"/>
      <c r="BJ1554" s="325"/>
      <c r="BK1554" s="325"/>
      <c r="BL1554" s="325"/>
      <c r="BM1554" s="325"/>
      <c r="BN1554" s="325"/>
      <c r="BO1554" s="325"/>
      <c r="BP1554" s="325"/>
    </row>
    <row r="1555" spans="1:68" s="323" customFormat="1" x14ac:dyDescent="0.25">
      <c r="A1555" s="102"/>
      <c r="B1555" s="102"/>
      <c r="C1555" s="102"/>
      <c r="D1555" s="102"/>
      <c r="E1555" s="102"/>
      <c r="F1555" s="102"/>
      <c r="P1555" s="324"/>
      <c r="Q1555" s="324"/>
      <c r="X1555" s="324"/>
      <c r="Y1555" s="324"/>
      <c r="AL1555" s="324"/>
      <c r="AM1555" s="324"/>
      <c r="AN1555" s="324"/>
      <c r="AO1555" s="324"/>
      <c r="AP1555" s="324"/>
      <c r="AQ1555" s="324"/>
      <c r="AR1555" s="324"/>
      <c r="AS1555" s="324"/>
      <c r="AT1555" s="324"/>
      <c r="AU1555" s="324"/>
      <c r="AV1555" s="324"/>
      <c r="AW1555" s="324"/>
      <c r="BE1555" s="325"/>
      <c r="BF1555" s="325"/>
      <c r="BG1555" s="325"/>
      <c r="BH1555" s="325"/>
      <c r="BI1555" s="325"/>
      <c r="BJ1555" s="325"/>
      <c r="BK1555" s="325"/>
      <c r="BL1555" s="325"/>
      <c r="BM1555" s="325"/>
      <c r="BN1555" s="325"/>
      <c r="BO1555" s="325"/>
      <c r="BP1555" s="325"/>
    </row>
    <row r="1556" spans="1:68" s="323" customFormat="1" x14ac:dyDescent="0.25">
      <c r="A1556" s="102"/>
      <c r="B1556" s="102"/>
      <c r="C1556" s="102"/>
      <c r="D1556" s="102"/>
      <c r="E1556" s="102"/>
      <c r="F1556" s="102"/>
      <c r="P1556" s="324"/>
      <c r="Q1556" s="324"/>
      <c r="X1556" s="324"/>
      <c r="Y1556" s="324"/>
      <c r="AL1556" s="324"/>
      <c r="AM1556" s="324"/>
      <c r="AN1556" s="324"/>
      <c r="AO1556" s="324"/>
      <c r="AP1556" s="324"/>
      <c r="AQ1556" s="324"/>
      <c r="AR1556" s="324"/>
      <c r="AS1556" s="324"/>
      <c r="AT1556" s="324"/>
      <c r="AU1556" s="324"/>
      <c r="AV1556" s="324"/>
      <c r="AW1556" s="324"/>
      <c r="BE1556" s="325"/>
      <c r="BF1556" s="325"/>
      <c r="BG1556" s="325"/>
      <c r="BH1556" s="325"/>
      <c r="BI1556" s="325"/>
      <c r="BJ1556" s="325"/>
      <c r="BK1556" s="325"/>
      <c r="BL1556" s="325"/>
      <c r="BM1556" s="325"/>
      <c r="BN1556" s="325"/>
      <c r="BO1556" s="325"/>
      <c r="BP1556" s="325"/>
    </row>
    <row r="1557" spans="1:68" s="323" customFormat="1" x14ac:dyDescent="0.25">
      <c r="A1557" s="102"/>
      <c r="B1557" s="102"/>
      <c r="C1557" s="102"/>
      <c r="D1557" s="102"/>
      <c r="E1557" s="102"/>
      <c r="F1557" s="102"/>
      <c r="P1557" s="324"/>
      <c r="Q1557" s="324"/>
      <c r="X1557" s="324"/>
      <c r="Y1557" s="324"/>
      <c r="AL1557" s="324"/>
      <c r="AM1557" s="324"/>
      <c r="AN1557" s="324"/>
      <c r="AO1557" s="324"/>
      <c r="AP1557" s="324"/>
      <c r="AQ1557" s="324"/>
      <c r="AR1557" s="324"/>
      <c r="AS1557" s="324"/>
      <c r="AT1557" s="324"/>
      <c r="AU1557" s="324"/>
      <c r="AV1557" s="324"/>
      <c r="AW1557" s="324"/>
      <c r="BE1557" s="325"/>
      <c r="BF1557" s="325"/>
      <c r="BG1557" s="325"/>
      <c r="BH1557" s="325"/>
      <c r="BI1557" s="325"/>
      <c r="BJ1557" s="325"/>
      <c r="BK1557" s="325"/>
      <c r="BL1557" s="325"/>
      <c r="BM1557" s="325"/>
      <c r="BN1557" s="325"/>
      <c r="BO1557" s="325"/>
      <c r="BP1557" s="325"/>
    </row>
    <row r="1558" spans="1:68" s="323" customFormat="1" x14ac:dyDescent="0.25">
      <c r="A1558" s="102"/>
      <c r="B1558" s="102"/>
      <c r="C1558" s="102"/>
      <c r="D1558" s="102"/>
      <c r="E1558" s="102"/>
      <c r="F1558" s="102"/>
      <c r="P1558" s="324"/>
      <c r="Q1558" s="324"/>
      <c r="X1558" s="324"/>
      <c r="Y1558" s="324"/>
      <c r="AL1558" s="324"/>
      <c r="AM1558" s="324"/>
      <c r="AN1558" s="324"/>
      <c r="AO1558" s="324"/>
      <c r="AP1558" s="324"/>
      <c r="AQ1558" s="324"/>
      <c r="AR1558" s="324"/>
      <c r="AS1558" s="324"/>
      <c r="AT1558" s="324"/>
      <c r="AU1558" s="324"/>
      <c r="AV1558" s="324"/>
      <c r="AW1558" s="324"/>
      <c r="BE1558" s="325"/>
      <c r="BF1558" s="325"/>
      <c r="BG1558" s="325"/>
      <c r="BH1558" s="325"/>
      <c r="BI1558" s="325"/>
      <c r="BJ1558" s="325"/>
      <c r="BK1558" s="325"/>
      <c r="BL1558" s="325"/>
      <c r="BM1558" s="325"/>
      <c r="BN1558" s="325"/>
      <c r="BO1558" s="325"/>
      <c r="BP1558" s="325"/>
    </row>
    <row r="1559" spans="1:68" s="323" customFormat="1" x14ac:dyDescent="0.25">
      <c r="A1559" s="102"/>
      <c r="B1559" s="102"/>
      <c r="C1559" s="102"/>
      <c r="D1559" s="102"/>
      <c r="E1559" s="102"/>
      <c r="F1559" s="102"/>
      <c r="P1559" s="324"/>
      <c r="Q1559" s="324"/>
      <c r="X1559" s="324"/>
      <c r="Y1559" s="324"/>
      <c r="AL1559" s="324"/>
      <c r="AM1559" s="324"/>
      <c r="AN1559" s="324"/>
      <c r="AO1559" s="324"/>
      <c r="AP1559" s="324"/>
      <c r="AQ1559" s="324"/>
      <c r="AR1559" s="324"/>
      <c r="AS1559" s="324"/>
      <c r="AT1559" s="324"/>
      <c r="AU1559" s="324"/>
      <c r="AV1559" s="324"/>
      <c r="AW1559" s="324"/>
      <c r="BE1559" s="325"/>
      <c r="BF1559" s="325"/>
      <c r="BG1559" s="325"/>
      <c r="BH1559" s="325"/>
      <c r="BI1559" s="325"/>
      <c r="BJ1559" s="325"/>
      <c r="BK1559" s="325"/>
      <c r="BL1559" s="325"/>
      <c r="BM1559" s="325"/>
      <c r="BN1559" s="325"/>
      <c r="BO1559" s="325"/>
      <c r="BP1559" s="325"/>
    </row>
    <row r="1560" spans="1:68" s="323" customFormat="1" x14ac:dyDescent="0.25">
      <c r="A1560" s="102"/>
      <c r="B1560" s="102"/>
      <c r="C1560" s="102"/>
      <c r="D1560" s="102"/>
      <c r="E1560" s="102"/>
      <c r="F1560" s="102"/>
      <c r="P1560" s="324"/>
      <c r="Q1560" s="324"/>
      <c r="X1560" s="324"/>
      <c r="Y1560" s="324"/>
      <c r="AL1560" s="324"/>
      <c r="AM1560" s="324"/>
      <c r="AN1560" s="324"/>
      <c r="AO1560" s="324"/>
      <c r="AP1560" s="324"/>
      <c r="AQ1560" s="324"/>
      <c r="AR1560" s="324"/>
      <c r="AS1560" s="324"/>
      <c r="AT1560" s="324"/>
      <c r="AU1560" s="324"/>
      <c r="AV1560" s="324"/>
      <c r="AW1560" s="324"/>
      <c r="BE1560" s="325"/>
      <c r="BF1560" s="325"/>
      <c r="BG1560" s="325"/>
      <c r="BH1560" s="325"/>
      <c r="BI1560" s="325"/>
      <c r="BJ1560" s="325"/>
      <c r="BK1560" s="325"/>
      <c r="BL1560" s="325"/>
      <c r="BM1560" s="325"/>
      <c r="BN1560" s="325"/>
      <c r="BO1560" s="325"/>
      <c r="BP1560" s="325"/>
    </row>
    <row r="1561" spans="1:68" s="323" customFormat="1" x14ac:dyDescent="0.25">
      <c r="A1561" s="102"/>
      <c r="B1561" s="102"/>
      <c r="C1561" s="102"/>
      <c r="D1561" s="102"/>
      <c r="E1561" s="102"/>
      <c r="F1561" s="102"/>
      <c r="P1561" s="324"/>
      <c r="Q1561" s="324"/>
      <c r="X1561" s="324"/>
      <c r="Y1561" s="324"/>
      <c r="AL1561" s="324"/>
      <c r="AM1561" s="324"/>
      <c r="AN1561" s="324"/>
      <c r="AO1561" s="324"/>
      <c r="AP1561" s="324"/>
      <c r="AQ1561" s="324"/>
      <c r="AR1561" s="324"/>
      <c r="AS1561" s="324"/>
      <c r="AT1561" s="324"/>
      <c r="AU1561" s="324"/>
      <c r="AV1561" s="324"/>
      <c r="AW1561" s="324"/>
      <c r="BE1561" s="325"/>
      <c r="BF1561" s="325"/>
      <c r="BG1561" s="325"/>
      <c r="BH1561" s="325"/>
      <c r="BI1561" s="325"/>
      <c r="BJ1561" s="325"/>
      <c r="BK1561" s="325"/>
      <c r="BL1561" s="325"/>
      <c r="BM1561" s="325"/>
      <c r="BN1561" s="325"/>
      <c r="BO1561" s="325"/>
      <c r="BP1561" s="325"/>
    </row>
    <row r="1562" spans="1:68" s="323" customFormat="1" x14ac:dyDescent="0.25">
      <c r="A1562" s="102"/>
      <c r="B1562" s="102"/>
      <c r="C1562" s="102"/>
      <c r="D1562" s="102"/>
      <c r="E1562" s="102"/>
      <c r="F1562" s="102"/>
      <c r="P1562" s="324"/>
      <c r="Q1562" s="324"/>
      <c r="X1562" s="324"/>
      <c r="Y1562" s="324"/>
      <c r="AL1562" s="324"/>
      <c r="AM1562" s="324"/>
      <c r="AN1562" s="324"/>
      <c r="AO1562" s="324"/>
      <c r="AP1562" s="324"/>
      <c r="AQ1562" s="324"/>
      <c r="AR1562" s="324"/>
      <c r="AS1562" s="324"/>
      <c r="AT1562" s="324"/>
      <c r="AU1562" s="324"/>
      <c r="AV1562" s="324"/>
      <c r="AW1562" s="324"/>
      <c r="BE1562" s="325"/>
      <c r="BF1562" s="325"/>
      <c r="BG1562" s="325"/>
      <c r="BH1562" s="325"/>
      <c r="BI1562" s="325"/>
      <c r="BJ1562" s="325"/>
      <c r="BK1562" s="325"/>
      <c r="BL1562" s="325"/>
      <c r="BM1562" s="325"/>
      <c r="BN1562" s="325"/>
      <c r="BO1562" s="325"/>
      <c r="BP1562" s="325"/>
    </row>
    <row r="1563" spans="1:68" s="323" customFormat="1" x14ac:dyDescent="0.25">
      <c r="A1563" s="102"/>
      <c r="B1563" s="102"/>
      <c r="C1563" s="102"/>
      <c r="D1563" s="102"/>
      <c r="E1563" s="102"/>
      <c r="F1563" s="102"/>
      <c r="P1563" s="324"/>
      <c r="Q1563" s="324"/>
      <c r="X1563" s="324"/>
      <c r="Y1563" s="324"/>
      <c r="AL1563" s="324"/>
      <c r="AM1563" s="324"/>
      <c r="AN1563" s="324"/>
      <c r="AO1563" s="324"/>
      <c r="AP1563" s="324"/>
      <c r="AQ1563" s="324"/>
      <c r="AR1563" s="324"/>
      <c r="AS1563" s="324"/>
      <c r="AT1563" s="324"/>
      <c r="AU1563" s="324"/>
      <c r="AV1563" s="324"/>
      <c r="AW1563" s="324"/>
      <c r="BE1563" s="325"/>
      <c r="BF1563" s="325"/>
      <c r="BG1563" s="325"/>
      <c r="BH1563" s="325"/>
      <c r="BI1563" s="325"/>
      <c r="BJ1563" s="325"/>
      <c r="BK1563" s="325"/>
      <c r="BL1563" s="325"/>
      <c r="BM1563" s="325"/>
      <c r="BN1563" s="325"/>
      <c r="BO1563" s="325"/>
      <c r="BP1563" s="325"/>
    </row>
    <row r="1564" spans="1:68" s="323" customFormat="1" x14ac:dyDescent="0.25">
      <c r="A1564" s="102"/>
      <c r="B1564" s="102"/>
      <c r="C1564" s="102"/>
      <c r="D1564" s="102"/>
      <c r="E1564" s="102"/>
      <c r="F1564" s="102"/>
      <c r="P1564" s="324"/>
      <c r="Q1564" s="324"/>
      <c r="X1564" s="324"/>
      <c r="Y1564" s="324"/>
      <c r="AL1564" s="324"/>
      <c r="AM1564" s="324"/>
      <c r="AN1564" s="324"/>
      <c r="AO1564" s="324"/>
      <c r="AP1564" s="324"/>
      <c r="AQ1564" s="324"/>
      <c r="AR1564" s="324"/>
      <c r="AS1564" s="324"/>
      <c r="AT1564" s="324"/>
      <c r="AU1564" s="324"/>
      <c r="AV1564" s="324"/>
      <c r="AW1564" s="324"/>
      <c r="BE1564" s="325"/>
      <c r="BF1564" s="325"/>
      <c r="BG1564" s="325"/>
      <c r="BH1564" s="325"/>
      <c r="BI1564" s="325"/>
      <c r="BJ1564" s="325"/>
      <c r="BK1564" s="325"/>
      <c r="BL1564" s="325"/>
      <c r="BM1564" s="325"/>
      <c r="BN1564" s="325"/>
      <c r="BO1564" s="325"/>
      <c r="BP1564" s="325"/>
    </row>
    <row r="1565" spans="1:68" s="323" customFormat="1" x14ac:dyDescent="0.25">
      <c r="A1565" s="102"/>
      <c r="B1565" s="102"/>
      <c r="C1565" s="102"/>
      <c r="D1565" s="102"/>
      <c r="E1565" s="102"/>
      <c r="F1565" s="102"/>
      <c r="P1565" s="324"/>
      <c r="Q1565" s="324"/>
      <c r="X1565" s="324"/>
      <c r="Y1565" s="324"/>
      <c r="AL1565" s="324"/>
      <c r="AM1565" s="324"/>
      <c r="AN1565" s="324"/>
      <c r="AO1565" s="324"/>
      <c r="AP1565" s="324"/>
      <c r="AQ1565" s="324"/>
      <c r="AR1565" s="324"/>
      <c r="AS1565" s="324"/>
      <c r="AT1565" s="324"/>
      <c r="AU1565" s="324"/>
      <c r="AV1565" s="324"/>
      <c r="AW1565" s="324"/>
      <c r="BE1565" s="325"/>
      <c r="BF1565" s="325"/>
      <c r="BG1565" s="325"/>
      <c r="BH1565" s="325"/>
      <c r="BI1565" s="325"/>
      <c r="BJ1565" s="325"/>
      <c r="BK1565" s="325"/>
      <c r="BL1565" s="325"/>
      <c r="BM1565" s="325"/>
      <c r="BN1565" s="325"/>
      <c r="BO1565" s="325"/>
      <c r="BP1565" s="325"/>
    </row>
    <row r="1566" spans="1:68" s="323" customFormat="1" x14ac:dyDescent="0.25">
      <c r="A1566" s="102"/>
      <c r="B1566" s="102"/>
      <c r="C1566" s="102"/>
      <c r="D1566" s="102"/>
      <c r="E1566" s="102"/>
      <c r="F1566" s="102"/>
      <c r="P1566" s="324"/>
      <c r="Q1566" s="324"/>
      <c r="X1566" s="324"/>
      <c r="Y1566" s="324"/>
      <c r="AL1566" s="324"/>
      <c r="AM1566" s="324"/>
      <c r="AN1566" s="324"/>
      <c r="AO1566" s="324"/>
      <c r="AP1566" s="324"/>
      <c r="AQ1566" s="324"/>
      <c r="AR1566" s="324"/>
      <c r="AS1566" s="324"/>
      <c r="AT1566" s="324"/>
      <c r="AU1566" s="324"/>
      <c r="AV1566" s="324"/>
      <c r="AW1566" s="324"/>
      <c r="BE1566" s="325"/>
      <c r="BF1566" s="325"/>
      <c r="BG1566" s="325"/>
      <c r="BH1566" s="325"/>
      <c r="BI1566" s="325"/>
      <c r="BJ1566" s="325"/>
      <c r="BK1566" s="325"/>
      <c r="BL1566" s="325"/>
      <c r="BM1566" s="325"/>
      <c r="BN1566" s="325"/>
      <c r="BO1566" s="325"/>
      <c r="BP1566" s="325"/>
    </row>
    <row r="1567" spans="1:68" s="323" customFormat="1" x14ac:dyDescent="0.25">
      <c r="A1567" s="102"/>
      <c r="B1567" s="102"/>
      <c r="C1567" s="102"/>
      <c r="D1567" s="102"/>
      <c r="E1567" s="102"/>
      <c r="F1567" s="102"/>
      <c r="P1567" s="324"/>
      <c r="Q1567" s="324"/>
      <c r="X1567" s="324"/>
      <c r="Y1567" s="324"/>
      <c r="AL1567" s="324"/>
      <c r="AM1567" s="324"/>
      <c r="AN1567" s="324"/>
      <c r="AO1567" s="324"/>
      <c r="AP1567" s="324"/>
      <c r="AQ1567" s="324"/>
      <c r="AR1567" s="324"/>
      <c r="AS1567" s="324"/>
      <c r="AT1567" s="324"/>
      <c r="AU1567" s="324"/>
      <c r="AV1567" s="324"/>
      <c r="AW1567" s="324"/>
      <c r="BE1567" s="325"/>
      <c r="BF1567" s="325"/>
      <c r="BG1567" s="325"/>
      <c r="BH1567" s="325"/>
      <c r="BI1567" s="325"/>
      <c r="BJ1567" s="325"/>
      <c r="BK1567" s="325"/>
      <c r="BL1567" s="325"/>
      <c r="BM1567" s="325"/>
      <c r="BN1567" s="325"/>
      <c r="BO1567" s="325"/>
      <c r="BP1567" s="325"/>
    </row>
    <row r="1568" spans="1:68" s="323" customFormat="1" x14ac:dyDescent="0.25">
      <c r="A1568" s="102"/>
      <c r="B1568" s="102"/>
      <c r="C1568" s="102"/>
      <c r="D1568" s="102"/>
      <c r="E1568" s="102"/>
      <c r="F1568" s="102"/>
      <c r="P1568" s="324"/>
      <c r="Q1568" s="324"/>
      <c r="X1568" s="324"/>
      <c r="Y1568" s="324"/>
      <c r="AL1568" s="324"/>
      <c r="AM1568" s="324"/>
      <c r="AN1568" s="324"/>
      <c r="AO1568" s="324"/>
      <c r="AP1568" s="324"/>
      <c r="AQ1568" s="324"/>
      <c r="AR1568" s="324"/>
      <c r="AS1568" s="324"/>
      <c r="AT1568" s="324"/>
      <c r="AU1568" s="324"/>
      <c r="AV1568" s="324"/>
      <c r="AW1568" s="324"/>
      <c r="BE1568" s="325"/>
      <c r="BF1568" s="325"/>
      <c r="BG1568" s="325"/>
      <c r="BH1568" s="325"/>
      <c r="BI1568" s="325"/>
      <c r="BJ1568" s="325"/>
      <c r="BK1568" s="325"/>
      <c r="BL1568" s="325"/>
      <c r="BM1568" s="325"/>
      <c r="BN1568" s="325"/>
      <c r="BO1568" s="325"/>
      <c r="BP1568" s="325"/>
    </row>
    <row r="1569" spans="1:68" s="323" customFormat="1" x14ac:dyDescent="0.25">
      <c r="A1569" s="102"/>
      <c r="B1569" s="102"/>
      <c r="C1569" s="102"/>
      <c r="D1569" s="102"/>
      <c r="E1569" s="102"/>
      <c r="F1569" s="102"/>
      <c r="P1569" s="324"/>
      <c r="Q1569" s="324"/>
      <c r="X1569" s="324"/>
      <c r="Y1569" s="324"/>
      <c r="AL1569" s="324"/>
      <c r="AM1569" s="324"/>
      <c r="AN1569" s="324"/>
      <c r="AO1569" s="324"/>
      <c r="AP1569" s="324"/>
      <c r="AQ1569" s="324"/>
      <c r="AR1569" s="324"/>
      <c r="AS1569" s="324"/>
      <c r="AT1569" s="324"/>
      <c r="AU1569" s="324"/>
      <c r="AV1569" s="324"/>
      <c r="AW1569" s="324"/>
      <c r="BE1569" s="325"/>
      <c r="BF1569" s="325"/>
      <c r="BG1569" s="325"/>
      <c r="BH1569" s="325"/>
      <c r="BI1569" s="325"/>
      <c r="BJ1569" s="325"/>
      <c r="BK1569" s="325"/>
      <c r="BL1569" s="325"/>
      <c r="BM1569" s="325"/>
      <c r="BN1569" s="325"/>
      <c r="BO1569" s="325"/>
      <c r="BP1569" s="325"/>
    </row>
    <row r="1570" spans="1:68" s="323" customFormat="1" x14ac:dyDescent="0.25">
      <c r="A1570" s="102"/>
      <c r="B1570" s="102"/>
      <c r="C1570" s="102"/>
      <c r="D1570" s="102"/>
      <c r="E1570" s="102"/>
      <c r="F1570" s="102"/>
      <c r="P1570" s="324"/>
      <c r="Q1570" s="324"/>
      <c r="X1570" s="324"/>
      <c r="Y1570" s="324"/>
      <c r="AL1570" s="324"/>
      <c r="AM1570" s="324"/>
      <c r="AN1570" s="324"/>
      <c r="AO1570" s="324"/>
      <c r="AP1570" s="324"/>
      <c r="AQ1570" s="324"/>
      <c r="AR1570" s="324"/>
      <c r="AS1570" s="324"/>
      <c r="AT1570" s="324"/>
      <c r="AU1570" s="324"/>
      <c r="AV1570" s="324"/>
      <c r="AW1570" s="324"/>
      <c r="BE1570" s="325"/>
      <c r="BF1570" s="325"/>
      <c r="BG1570" s="325"/>
      <c r="BH1570" s="325"/>
      <c r="BI1570" s="325"/>
      <c r="BJ1570" s="325"/>
      <c r="BK1570" s="325"/>
      <c r="BL1570" s="325"/>
      <c r="BM1570" s="325"/>
      <c r="BN1570" s="325"/>
      <c r="BO1570" s="325"/>
      <c r="BP1570" s="325"/>
    </row>
    <row r="1571" spans="1:68" s="323" customFormat="1" x14ac:dyDescent="0.25">
      <c r="A1571" s="102"/>
      <c r="B1571" s="102"/>
      <c r="C1571" s="102"/>
      <c r="D1571" s="102"/>
      <c r="E1571" s="102"/>
      <c r="F1571" s="102"/>
      <c r="P1571" s="324"/>
      <c r="Q1571" s="324"/>
      <c r="X1571" s="324"/>
      <c r="Y1571" s="324"/>
      <c r="AL1571" s="324"/>
      <c r="AM1571" s="324"/>
      <c r="AN1571" s="324"/>
      <c r="AO1571" s="324"/>
      <c r="AP1571" s="324"/>
      <c r="AQ1571" s="324"/>
      <c r="AR1571" s="324"/>
      <c r="AS1571" s="324"/>
      <c r="AT1571" s="324"/>
      <c r="AU1571" s="324"/>
      <c r="AV1571" s="324"/>
      <c r="AW1571" s="324"/>
      <c r="BE1571" s="325"/>
      <c r="BF1571" s="325"/>
      <c r="BG1571" s="325"/>
      <c r="BH1571" s="325"/>
      <c r="BI1571" s="325"/>
      <c r="BJ1571" s="325"/>
      <c r="BK1571" s="325"/>
      <c r="BL1571" s="325"/>
      <c r="BM1571" s="325"/>
      <c r="BN1571" s="325"/>
      <c r="BO1571" s="325"/>
      <c r="BP1571" s="325"/>
    </row>
    <row r="1572" spans="1:68" s="323" customFormat="1" x14ac:dyDescent="0.25">
      <c r="A1572" s="102"/>
      <c r="B1572" s="102"/>
      <c r="C1572" s="102"/>
      <c r="D1572" s="102"/>
      <c r="E1572" s="102"/>
      <c r="F1572" s="102"/>
      <c r="P1572" s="324"/>
      <c r="Q1572" s="324"/>
      <c r="X1572" s="324"/>
      <c r="Y1572" s="324"/>
      <c r="AL1572" s="324"/>
      <c r="AM1572" s="324"/>
      <c r="AN1572" s="324"/>
      <c r="AO1572" s="324"/>
      <c r="AP1572" s="324"/>
      <c r="AQ1572" s="324"/>
      <c r="AR1572" s="324"/>
      <c r="AS1572" s="324"/>
      <c r="AT1572" s="324"/>
      <c r="AU1572" s="324"/>
      <c r="AV1572" s="324"/>
      <c r="AW1572" s="324"/>
      <c r="BE1572" s="325"/>
      <c r="BF1572" s="325"/>
      <c r="BG1572" s="325"/>
      <c r="BH1572" s="325"/>
      <c r="BI1572" s="325"/>
      <c r="BJ1572" s="325"/>
      <c r="BK1572" s="325"/>
      <c r="BL1572" s="325"/>
      <c r="BM1572" s="325"/>
      <c r="BN1572" s="325"/>
      <c r="BO1572" s="325"/>
      <c r="BP1572" s="325"/>
    </row>
    <row r="1573" spans="1:68" s="323" customFormat="1" x14ac:dyDescent="0.25">
      <c r="A1573" s="102"/>
      <c r="B1573" s="102"/>
      <c r="C1573" s="102"/>
      <c r="D1573" s="102"/>
      <c r="E1573" s="102"/>
      <c r="F1573" s="102"/>
      <c r="P1573" s="324"/>
      <c r="Q1573" s="324"/>
      <c r="X1573" s="324"/>
      <c r="Y1573" s="324"/>
      <c r="AL1573" s="324"/>
      <c r="AM1573" s="324"/>
      <c r="AN1573" s="324"/>
      <c r="AO1573" s="324"/>
      <c r="AP1573" s="324"/>
      <c r="AQ1573" s="324"/>
      <c r="AR1573" s="324"/>
      <c r="AS1573" s="324"/>
      <c r="AT1573" s="324"/>
      <c r="AU1573" s="324"/>
      <c r="AV1573" s="324"/>
      <c r="AW1573" s="324"/>
      <c r="BE1573" s="325"/>
      <c r="BF1573" s="325"/>
      <c r="BG1573" s="325"/>
      <c r="BH1573" s="325"/>
      <c r="BI1573" s="325"/>
      <c r="BJ1573" s="325"/>
      <c r="BK1573" s="325"/>
      <c r="BL1573" s="325"/>
      <c r="BM1573" s="325"/>
      <c r="BN1573" s="325"/>
      <c r="BO1573" s="325"/>
      <c r="BP1573" s="325"/>
    </row>
    <row r="1574" spans="1:68" s="323" customFormat="1" x14ac:dyDescent="0.25">
      <c r="A1574" s="102"/>
      <c r="B1574" s="102"/>
      <c r="C1574" s="102"/>
      <c r="D1574" s="102"/>
      <c r="E1574" s="102"/>
      <c r="F1574" s="102"/>
      <c r="P1574" s="324"/>
      <c r="Q1574" s="324"/>
      <c r="X1574" s="324"/>
      <c r="Y1574" s="324"/>
      <c r="AL1574" s="324"/>
      <c r="AM1574" s="324"/>
      <c r="AN1574" s="324"/>
      <c r="AO1574" s="324"/>
      <c r="AP1574" s="324"/>
      <c r="AQ1574" s="324"/>
      <c r="AR1574" s="324"/>
      <c r="AS1574" s="324"/>
      <c r="AT1574" s="324"/>
      <c r="AU1574" s="324"/>
      <c r="AV1574" s="324"/>
      <c r="AW1574" s="324"/>
      <c r="BE1574" s="325"/>
      <c r="BF1574" s="325"/>
      <c r="BG1574" s="325"/>
      <c r="BH1574" s="325"/>
      <c r="BI1574" s="325"/>
      <c r="BJ1574" s="325"/>
      <c r="BK1574" s="325"/>
      <c r="BL1574" s="325"/>
      <c r="BM1574" s="325"/>
      <c r="BN1574" s="325"/>
      <c r="BO1574" s="325"/>
      <c r="BP1574" s="325"/>
    </row>
    <row r="1575" spans="1:68" s="323" customFormat="1" x14ac:dyDescent="0.25">
      <c r="A1575" s="102"/>
      <c r="B1575" s="102"/>
      <c r="C1575" s="102"/>
      <c r="D1575" s="102"/>
      <c r="E1575" s="102"/>
      <c r="F1575" s="102"/>
      <c r="P1575" s="324"/>
      <c r="Q1575" s="324"/>
      <c r="X1575" s="324"/>
      <c r="Y1575" s="324"/>
      <c r="AL1575" s="324"/>
      <c r="AM1575" s="324"/>
      <c r="AN1575" s="324"/>
      <c r="AO1575" s="324"/>
      <c r="AP1575" s="324"/>
      <c r="AQ1575" s="324"/>
      <c r="AR1575" s="324"/>
      <c r="AS1575" s="324"/>
      <c r="AT1575" s="324"/>
      <c r="AU1575" s="324"/>
      <c r="AV1575" s="324"/>
      <c r="AW1575" s="324"/>
      <c r="BE1575" s="325"/>
      <c r="BF1575" s="325"/>
      <c r="BG1575" s="325"/>
      <c r="BH1575" s="325"/>
      <c r="BI1575" s="325"/>
      <c r="BJ1575" s="325"/>
      <c r="BK1575" s="325"/>
      <c r="BL1575" s="325"/>
      <c r="BM1575" s="325"/>
      <c r="BN1575" s="325"/>
      <c r="BO1575" s="325"/>
      <c r="BP1575" s="325"/>
    </row>
    <row r="1576" spans="1:68" s="323" customFormat="1" x14ac:dyDescent="0.25">
      <c r="A1576" s="102"/>
      <c r="B1576" s="102"/>
      <c r="C1576" s="102"/>
      <c r="D1576" s="102"/>
      <c r="E1576" s="102"/>
      <c r="F1576" s="102"/>
      <c r="P1576" s="324"/>
      <c r="Q1576" s="324"/>
      <c r="X1576" s="324"/>
      <c r="Y1576" s="324"/>
      <c r="AL1576" s="324"/>
      <c r="AM1576" s="324"/>
      <c r="AN1576" s="324"/>
      <c r="AO1576" s="324"/>
      <c r="AP1576" s="324"/>
      <c r="AQ1576" s="324"/>
      <c r="AR1576" s="324"/>
      <c r="AS1576" s="324"/>
      <c r="AT1576" s="324"/>
      <c r="AU1576" s="324"/>
      <c r="AV1576" s="324"/>
      <c r="AW1576" s="324"/>
      <c r="BE1576" s="325"/>
      <c r="BF1576" s="325"/>
      <c r="BG1576" s="325"/>
      <c r="BH1576" s="325"/>
      <c r="BI1576" s="325"/>
      <c r="BJ1576" s="325"/>
      <c r="BK1576" s="325"/>
      <c r="BL1576" s="325"/>
      <c r="BM1576" s="325"/>
      <c r="BN1576" s="325"/>
      <c r="BO1576" s="325"/>
      <c r="BP1576" s="325"/>
    </row>
    <row r="1577" spans="1:68" s="323" customFormat="1" x14ac:dyDescent="0.25">
      <c r="A1577" s="102"/>
      <c r="B1577" s="102"/>
      <c r="C1577" s="102"/>
      <c r="D1577" s="102"/>
      <c r="E1577" s="102"/>
      <c r="F1577" s="102"/>
      <c r="P1577" s="324"/>
      <c r="Q1577" s="324"/>
      <c r="X1577" s="324"/>
      <c r="Y1577" s="324"/>
      <c r="AL1577" s="324"/>
      <c r="AM1577" s="324"/>
      <c r="AN1577" s="324"/>
      <c r="AO1577" s="324"/>
      <c r="AP1577" s="324"/>
      <c r="AQ1577" s="324"/>
      <c r="AR1577" s="324"/>
      <c r="AS1577" s="324"/>
      <c r="AT1577" s="324"/>
      <c r="AU1577" s="324"/>
      <c r="AV1577" s="324"/>
      <c r="AW1577" s="324"/>
      <c r="BE1577" s="325"/>
      <c r="BF1577" s="325"/>
      <c r="BG1577" s="325"/>
      <c r="BH1577" s="325"/>
      <c r="BI1577" s="325"/>
      <c r="BJ1577" s="325"/>
      <c r="BK1577" s="325"/>
      <c r="BL1577" s="325"/>
      <c r="BM1577" s="325"/>
      <c r="BN1577" s="325"/>
      <c r="BO1577" s="325"/>
      <c r="BP1577" s="325"/>
    </row>
    <row r="1578" spans="1:68" s="323" customFormat="1" x14ac:dyDescent="0.25">
      <c r="A1578" s="102"/>
      <c r="B1578" s="102"/>
      <c r="C1578" s="102"/>
      <c r="D1578" s="102"/>
      <c r="E1578" s="102"/>
      <c r="F1578" s="102"/>
      <c r="P1578" s="324"/>
      <c r="Q1578" s="324"/>
      <c r="X1578" s="324"/>
      <c r="Y1578" s="324"/>
      <c r="AL1578" s="324"/>
      <c r="AM1578" s="324"/>
      <c r="AN1578" s="324"/>
      <c r="AO1578" s="324"/>
      <c r="AP1578" s="324"/>
      <c r="AQ1578" s="324"/>
      <c r="AR1578" s="324"/>
      <c r="AS1578" s="324"/>
      <c r="AT1578" s="324"/>
      <c r="AU1578" s="324"/>
      <c r="AV1578" s="324"/>
      <c r="AW1578" s="324"/>
      <c r="BE1578" s="325"/>
      <c r="BF1578" s="325"/>
      <c r="BG1578" s="325"/>
      <c r="BH1578" s="325"/>
      <c r="BI1578" s="325"/>
      <c r="BJ1578" s="325"/>
      <c r="BK1578" s="325"/>
      <c r="BL1578" s="325"/>
      <c r="BM1578" s="325"/>
      <c r="BN1578" s="325"/>
      <c r="BO1578" s="325"/>
      <c r="BP1578" s="325"/>
    </row>
    <row r="1579" spans="1:68" s="323" customFormat="1" x14ac:dyDescent="0.25">
      <c r="A1579" s="102"/>
      <c r="B1579" s="102"/>
      <c r="C1579" s="102"/>
      <c r="D1579" s="102"/>
      <c r="E1579" s="102"/>
      <c r="F1579" s="102"/>
      <c r="P1579" s="324"/>
      <c r="Q1579" s="324"/>
      <c r="X1579" s="324"/>
      <c r="Y1579" s="324"/>
      <c r="AL1579" s="324"/>
      <c r="AM1579" s="324"/>
      <c r="AN1579" s="324"/>
      <c r="AO1579" s="324"/>
      <c r="AP1579" s="324"/>
      <c r="AQ1579" s="324"/>
      <c r="AR1579" s="324"/>
      <c r="AS1579" s="324"/>
      <c r="AT1579" s="324"/>
      <c r="AU1579" s="324"/>
      <c r="AV1579" s="324"/>
      <c r="AW1579" s="324"/>
      <c r="BE1579" s="325"/>
      <c r="BF1579" s="325"/>
      <c r="BG1579" s="325"/>
      <c r="BH1579" s="325"/>
      <c r="BI1579" s="325"/>
      <c r="BJ1579" s="325"/>
      <c r="BK1579" s="325"/>
      <c r="BL1579" s="325"/>
      <c r="BM1579" s="325"/>
      <c r="BN1579" s="325"/>
      <c r="BO1579" s="325"/>
      <c r="BP1579" s="325"/>
    </row>
    <row r="1580" spans="1:68" s="323" customFormat="1" x14ac:dyDescent="0.25">
      <c r="A1580" s="102"/>
      <c r="B1580" s="102"/>
      <c r="C1580" s="102"/>
      <c r="D1580" s="102"/>
      <c r="E1580" s="102"/>
      <c r="F1580" s="102"/>
      <c r="P1580" s="324"/>
      <c r="Q1580" s="324"/>
      <c r="X1580" s="324"/>
      <c r="Y1580" s="324"/>
      <c r="AL1580" s="324"/>
      <c r="AM1580" s="324"/>
      <c r="AN1580" s="324"/>
      <c r="AO1580" s="324"/>
      <c r="AP1580" s="324"/>
      <c r="AQ1580" s="324"/>
      <c r="AR1580" s="324"/>
      <c r="AS1580" s="324"/>
      <c r="AT1580" s="324"/>
      <c r="AU1580" s="324"/>
      <c r="AV1580" s="324"/>
      <c r="AW1580" s="324"/>
      <c r="BE1580" s="325"/>
      <c r="BF1580" s="325"/>
      <c r="BG1580" s="325"/>
      <c r="BH1580" s="325"/>
      <c r="BI1580" s="325"/>
      <c r="BJ1580" s="325"/>
      <c r="BK1580" s="325"/>
      <c r="BL1580" s="325"/>
      <c r="BM1580" s="325"/>
      <c r="BN1580" s="325"/>
      <c r="BO1580" s="325"/>
      <c r="BP1580" s="325"/>
    </row>
    <row r="1581" spans="1:68" s="323" customFormat="1" x14ac:dyDescent="0.25">
      <c r="A1581" s="102"/>
      <c r="B1581" s="102"/>
      <c r="C1581" s="102"/>
      <c r="D1581" s="102"/>
      <c r="E1581" s="102"/>
      <c r="F1581" s="102"/>
      <c r="P1581" s="324"/>
      <c r="Q1581" s="324"/>
      <c r="X1581" s="324"/>
      <c r="Y1581" s="324"/>
      <c r="AL1581" s="324"/>
      <c r="AM1581" s="324"/>
      <c r="AN1581" s="324"/>
      <c r="AO1581" s="324"/>
      <c r="AP1581" s="324"/>
      <c r="AQ1581" s="324"/>
      <c r="AR1581" s="324"/>
      <c r="AS1581" s="324"/>
      <c r="AT1581" s="324"/>
      <c r="AU1581" s="324"/>
      <c r="AV1581" s="324"/>
      <c r="AW1581" s="324"/>
      <c r="BE1581" s="325"/>
      <c r="BF1581" s="325"/>
      <c r="BG1581" s="325"/>
      <c r="BH1581" s="325"/>
      <c r="BI1581" s="325"/>
      <c r="BJ1581" s="325"/>
      <c r="BK1581" s="325"/>
      <c r="BL1581" s="325"/>
      <c r="BM1581" s="325"/>
      <c r="BN1581" s="325"/>
      <c r="BO1581" s="325"/>
      <c r="BP1581" s="325"/>
    </row>
    <row r="1582" spans="1:68" s="323" customFormat="1" x14ac:dyDescent="0.25">
      <c r="A1582" s="102"/>
      <c r="B1582" s="102"/>
      <c r="C1582" s="102"/>
      <c r="D1582" s="102"/>
      <c r="E1582" s="102"/>
      <c r="F1582" s="102"/>
      <c r="P1582" s="324"/>
      <c r="Q1582" s="324"/>
      <c r="X1582" s="324"/>
      <c r="Y1582" s="324"/>
      <c r="AL1582" s="324"/>
      <c r="AM1582" s="324"/>
      <c r="AN1582" s="324"/>
      <c r="AO1582" s="324"/>
      <c r="AP1582" s="324"/>
      <c r="AQ1582" s="324"/>
      <c r="AR1582" s="324"/>
      <c r="AS1582" s="324"/>
      <c r="AT1582" s="324"/>
      <c r="AU1582" s="324"/>
      <c r="AV1582" s="324"/>
      <c r="AW1582" s="324"/>
      <c r="BE1582" s="325"/>
      <c r="BF1582" s="325"/>
      <c r="BG1582" s="325"/>
      <c r="BH1582" s="325"/>
      <c r="BI1582" s="325"/>
      <c r="BJ1582" s="325"/>
      <c r="BK1582" s="325"/>
      <c r="BL1582" s="325"/>
      <c r="BM1582" s="325"/>
      <c r="BN1582" s="325"/>
      <c r="BO1582" s="325"/>
      <c r="BP1582" s="325"/>
    </row>
    <row r="1583" spans="1:68" s="323" customFormat="1" x14ac:dyDescent="0.25">
      <c r="A1583" s="102"/>
      <c r="B1583" s="102"/>
      <c r="C1583" s="102"/>
      <c r="D1583" s="102"/>
      <c r="E1583" s="102"/>
      <c r="F1583" s="102"/>
      <c r="P1583" s="324"/>
      <c r="Q1583" s="324"/>
      <c r="X1583" s="324"/>
      <c r="Y1583" s="324"/>
      <c r="AL1583" s="324"/>
      <c r="AM1583" s="324"/>
      <c r="AN1583" s="324"/>
      <c r="AO1583" s="324"/>
      <c r="AP1583" s="324"/>
      <c r="AQ1583" s="324"/>
      <c r="AR1583" s="324"/>
      <c r="AS1583" s="324"/>
      <c r="AT1583" s="324"/>
      <c r="AU1583" s="324"/>
      <c r="AV1583" s="324"/>
      <c r="AW1583" s="324"/>
      <c r="BE1583" s="325"/>
      <c r="BF1583" s="325"/>
      <c r="BG1583" s="325"/>
      <c r="BH1583" s="325"/>
      <c r="BI1583" s="325"/>
      <c r="BJ1583" s="325"/>
      <c r="BK1583" s="325"/>
      <c r="BL1583" s="325"/>
      <c r="BM1583" s="325"/>
      <c r="BN1583" s="325"/>
      <c r="BO1583" s="325"/>
      <c r="BP1583" s="325"/>
    </row>
    <row r="1584" spans="1:68" s="323" customFormat="1" x14ac:dyDescent="0.25">
      <c r="A1584" s="102"/>
      <c r="B1584" s="102"/>
      <c r="C1584" s="102"/>
      <c r="D1584" s="102"/>
      <c r="E1584" s="102"/>
      <c r="F1584" s="102"/>
      <c r="P1584" s="324"/>
      <c r="Q1584" s="324"/>
      <c r="X1584" s="324"/>
      <c r="Y1584" s="324"/>
      <c r="AL1584" s="324"/>
      <c r="AM1584" s="324"/>
      <c r="AN1584" s="324"/>
      <c r="AO1584" s="324"/>
      <c r="AP1584" s="324"/>
      <c r="AQ1584" s="324"/>
      <c r="AR1584" s="324"/>
      <c r="AS1584" s="324"/>
      <c r="AT1584" s="324"/>
      <c r="AU1584" s="324"/>
      <c r="AV1584" s="324"/>
      <c r="AW1584" s="324"/>
      <c r="BE1584" s="325"/>
      <c r="BF1584" s="325"/>
      <c r="BG1584" s="325"/>
      <c r="BH1584" s="325"/>
      <c r="BI1584" s="325"/>
      <c r="BJ1584" s="325"/>
      <c r="BK1584" s="325"/>
      <c r="BL1584" s="325"/>
      <c r="BM1584" s="325"/>
      <c r="BN1584" s="325"/>
      <c r="BO1584" s="325"/>
      <c r="BP1584" s="325"/>
    </row>
    <row r="1585" spans="1:68" s="323" customFormat="1" x14ac:dyDescent="0.25">
      <c r="A1585" s="102"/>
      <c r="B1585" s="102"/>
      <c r="C1585" s="102"/>
      <c r="D1585" s="102"/>
      <c r="E1585" s="102"/>
      <c r="F1585" s="102"/>
      <c r="P1585" s="324"/>
      <c r="Q1585" s="324"/>
      <c r="X1585" s="324"/>
      <c r="Y1585" s="324"/>
      <c r="AL1585" s="324"/>
      <c r="AM1585" s="324"/>
      <c r="AN1585" s="324"/>
      <c r="AO1585" s="324"/>
      <c r="AP1585" s="324"/>
      <c r="AQ1585" s="324"/>
      <c r="AR1585" s="324"/>
      <c r="AS1585" s="324"/>
      <c r="AT1585" s="324"/>
      <c r="AU1585" s="324"/>
      <c r="AV1585" s="324"/>
      <c r="AW1585" s="324"/>
      <c r="BE1585" s="325"/>
      <c r="BF1585" s="325"/>
      <c r="BG1585" s="325"/>
      <c r="BH1585" s="325"/>
      <c r="BI1585" s="325"/>
      <c r="BJ1585" s="325"/>
      <c r="BK1585" s="325"/>
      <c r="BL1585" s="325"/>
      <c r="BM1585" s="325"/>
      <c r="BN1585" s="325"/>
      <c r="BO1585" s="325"/>
      <c r="BP1585" s="325"/>
    </row>
    <row r="1586" spans="1:68" s="323" customFormat="1" x14ac:dyDescent="0.25">
      <c r="A1586" s="102"/>
      <c r="B1586" s="102"/>
      <c r="C1586" s="102"/>
      <c r="D1586" s="102"/>
      <c r="E1586" s="102"/>
      <c r="F1586" s="102"/>
      <c r="P1586" s="324"/>
      <c r="Q1586" s="324"/>
      <c r="X1586" s="324"/>
      <c r="Y1586" s="324"/>
      <c r="AL1586" s="324"/>
      <c r="AM1586" s="324"/>
      <c r="AN1586" s="324"/>
      <c r="AO1586" s="324"/>
      <c r="AP1586" s="324"/>
      <c r="AQ1586" s="324"/>
      <c r="AR1586" s="324"/>
      <c r="AS1586" s="324"/>
      <c r="AT1586" s="324"/>
      <c r="AU1586" s="324"/>
      <c r="AV1586" s="324"/>
      <c r="AW1586" s="324"/>
      <c r="BE1586" s="325"/>
      <c r="BF1586" s="325"/>
      <c r="BG1586" s="325"/>
      <c r="BH1586" s="325"/>
      <c r="BI1586" s="325"/>
      <c r="BJ1586" s="325"/>
      <c r="BK1586" s="325"/>
      <c r="BL1586" s="325"/>
      <c r="BM1586" s="325"/>
      <c r="BN1586" s="325"/>
      <c r="BO1586" s="325"/>
      <c r="BP1586" s="325"/>
    </row>
    <row r="1587" spans="1:68" s="323" customFormat="1" x14ac:dyDescent="0.25">
      <c r="A1587" s="102"/>
      <c r="B1587" s="102"/>
      <c r="C1587" s="102"/>
      <c r="D1587" s="102"/>
      <c r="E1587" s="102"/>
      <c r="F1587" s="102"/>
      <c r="P1587" s="324"/>
      <c r="Q1587" s="324"/>
      <c r="X1587" s="324"/>
      <c r="Y1587" s="324"/>
      <c r="AL1587" s="324"/>
      <c r="AM1587" s="324"/>
      <c r="AN1587" s="324"/>
      <c r="AO1587" s="324"/>
      <c r="AP1587" s="324"/>
      <c r="AQ1587" s="324"/>
      <c r="AR1587" s="324"/>
      <c r="AS1587" s="324"/>
      <c r="AT1587" s="324"/>
      <c r="AU1587" s="324"/>
      <c r="AV1587" s="324"/>
      <c r="AW1587" s="324"/>
      <c r="BE1587" s="325"/>
      <c r="BF1587" s="325"/>
      <c r="BG1587" s="325"/>
      <c r="BH1587" s="325"/>
      <c r="BI1587" s="325"/>
      <c r="BJ1587" s="325"/>
      <c r="BK1587" s="325"/>
      <c r="BL1587" s="325"/>
      <c r="BM1587" s="325"/>
      <c r="BN1587" s="325"/>
      <c r="BO1587" s="325"/>
      <c r="BP1587" s="325"/>
    </row>
    <row r="1588" spans="1:68" s="323" customFormat="1" x14ac:dyDescent="0.25">
      <c r="A1588" s="102"/>
      <c r="B1588" s="102"/>
      <c r="C1588" s="102"/>
      <c r="D1588" s="102"/>
      <c r="E1588" s="102"/>
      <c r="F1588" s="102"/>
      <c r="P1588" s="324"/>
      <c r="Q1588" s="324"/>
      <c r="X1588" s="324"/>
      <c r="Y1588" s="324"/>
      <c r="AL1588" s="324"/>
      <c r="AM1588" s="324"/>
      <c r="AN1588" s="324"/>
      <c r="AO1588" s="324"/>
      <c r="AP1588" s="324"/>
      <c r="AQ1588" s="324"/>
      <c r="AR1588" s="324"/>
      <c r="AS1588" s="324"/>
      <c r="AT1588" s="324"/>
      <c r="AU1588" s="324"/>
      <c r="AV1588" s="324"/>
      <c r="AW1588" s="324"/>
      <c r="BE1588" s="325"/>
      <c r="BF1588" s="325"/>
      <c r="BG1588" s="325"/>
      <c r="BH1588" s="325"/>
      <c r="BI1588" s="325"/>
      <c r="BJ1588" s="325"/>
      <c r="BK1588" s="325"/>
      <c r="BL1588" s="325"/>
      <c r="BM1588" s="325"/>
      <c r="BN1588" s="325"/>
      <c r="BO1588" s="325"/>
      <c r="BP1588" s="325"/>
    </row>
    <row r="1589" spans="1:68" s="323" customFormat="1" x14ac:dyDescent="0.25">
      <c r="A1589" s="102"/>
      <c r="B1589" s="102"/>
      <c r="C1589" s="102"/>
      <c r="D1589" s="102"/>
      <c r="E1589" s="102"/>
      <c r="F1589" s="102"/>
      <c r="P1589" s="324"/>
      <c r="Q1589" s="324"/>
      <c r="X1589" s="324"/>
      <c r="Y1589" s="324"/>
      <c r="AL1589" s="324"/>
      <c r="AM1589" s="324"/>
      <c r="AN1589" s="324"/>
      <c r="AO1589" s="324"/>
      <c r="AP1589" s="324"/>
      <c r="AQ1589" s="324"/>
      <c r="AR1589" s="324"/>
      <c r="AS1589" s="324"/>
      <c r="AT1589" s="324"/>
      <c r="AU1589" s="324"/>
      <c r="AV1589" s="324"/>
      <c r="AW1589" s="324"/>
      <c r="BE1589" s="325"/>
      <c r="BF1589" s="325"/>
      <c r="BG1589" s="325"/>
      <c r="BH1589" s="325"/>
      <c r="BI1589" s="325"/>
      <c r="BJ1589" s="325"/>
      <c r="BK1589" s="325"/>
      <c r="BL1589" s="325"/>
      <c r="BM1589" s="325"/>
      <c r="BN1589" s="325"/>
      <c r="BO1589" s="325"/>
      <c r="BP1589" s="325"/>
    </row>
    <row r="1590" spans="1:68" s="323" customFormat="1" x14ac:dyDescent="0.25">
      <c r="A1590" s="102"/>
      <c r="B1590" s="102"/>
      <c r="C1590" s="102"/>
      <c r="D1590" s="102"/>
      <c r="E1590" s="102"/>
      <c r="F1590" s="102"/>
      <c r="P1590" s="324"/>
      <c r="Q1590" s="324"/>
      <c r="X1590" s="324"/>
      <c r="Y1590" s="324"/>
      <c r="AL1590" s="324"/>
      <c r="AM1590" s="324"/>
      <c r="AN1590" s="324"/>
      <c r="AO1590" s="324"/>
      <c r="AP1590" s="324"/>
      <c r="AQ1590" s="324"/>
      <c r="AR1590" s="324"/>
      <c r="AS1590" s="324"/>
      <c r="AT1590" s="324"/>
      <c r="AU1590" s="324"/>
      <c r="AV1590" s="324"/>
      <c r="AW1590" s="324"/>
      <c r="BE1590" s="325"/>
      <c r="BF1590" s="325"/>
      <c r="BG1590" s="325"/>
      <c r="BH1590" s="325"/>
      <c r="BI1590" s="325"/>
      <c r="BJ1590" s="325"/>
      <c r="BK1590" s="325"/>
      <c r="BL1590" s="325"/>
      <c r="BM1590" s="325"/>
      <c r="BN1590" s="325"/>
      <c r="BO1590" s="325"/>
      <c r="BP1590" s="325"/>
    </row>
    <row r="1591" spans="1:68" s="323" customFormat="1" x14ac:dyDescent="0.25">
      <c r="A1591" s="102"/>
      <c r="B1591" s="102"/>
      <c r="C1591" s="102"/>
      <c r="D1591" s="102"/>
      <c r="E1591" s="102"/>
      <c r="F1591" s="102"/>
      <c r="P1591" s="324"/>
      <c r="Q1591" s="324"/>
      <c r="X1591" s="324"/>
      <c r="Y1591" s="324"/>
      <c r="AL1591" s="324"/>
      <c r="AM1591" s="324"/>
      <c r="AN1591" s="324"/>
      <c r="AO1591" s="324"/>
      <c r="AP1591" s="324"/>
      <c r="AQ1591" s="324"/>
      <c r="AR1591" s="324"/>
      <c r="AS1591" s="324"/>
      <c r="AT1591" s="324"/>
      <c r="AU1591" s="324"/>
      <c r="AV1591" s="324"/>
      <c r="AW1591" s="324"/>
      <c r="BE1591" s="325"/>
      <c r="BF1591" s="325"/>
      <c r="BG1591" s="325"/>
      <c r="BH1591" s="325"/>
      <c r="BI1591" s="325"/>
      <c r="BJ1591" s="325"/>
      <c r="BK1591" s="325"/>
      <c r="BL1591" s="325"/>
      <c r="BM1591" s="325"/>
      <c r="BN1591" s="325"/>
      <c r="BO1591" s="325"/>
      <c r="BP1591" s="325"/>
    </row>
    <row r="1592" spans="1:68" s="323" customFormat="1" x14ac:dyDescent="0.25">
      <c r="A1592" s="102"/>
      <c r="B1592" s="102"/>
      <c r="C1592" s="102"/>
      <c r="D1592" s="102"/>
      <c r="E1592" s="102"/>
      <c r="F1592" s="102"/>
      <c r="P1592" s="324"/>
      <c r="Q1592" s="324"/>
      <c r="X1592" s="324"/>
      <c r="Y1592" s="324"/>
      <c r="AL1592" s="324"/>
      <c r="AM1592" s="324"/>
      <c r="AN1592" s="324"/>
      <c r="AO1592" s="324"/>
      <c r="AP1592" s="324"/>
      <c r="AQ1592" s="324"/>
      <c r="AR1592" s="324"/>
      <c r="AS1592" s="324"/>
      <c r="AT1592" s="324"/>
      <c r="AU1592" s="324"/>
      <c r="AV1592" s="324"/>
      <c r="AW1592" s="324"/>
      <c r="BE1592" s="325"/>
      <c r="BF1592" s="325"/>
      <c r="BG1592" s="325"/>
      <c r="BH1592" s="325"/>
      <c r="BI1592" s="325"/>
      <c r="BJ1592" s="325"/>
      <c r="BK1592" s="325"/>
      <c r="BL1592" s="325"/>
      <c r="BM1592" s="325"/>
      <c r="BN1592" s="325"/>
      <c r="BO1592" s="325"/>
      <c r="BP1592" s="325"/>
    </row>
    <row r="1593" spans="1:68" s="323" customFormat="1" x14ac:dyDescent="0.25">
      <c r="A1593" s="102"/>
      <c r="B1593" s="102"/>
      <c r="C1593" s="102"/>
      <c r="D1593" s="102"/>
      <c r="E1593" s="102"/>
      <c r="F1593" s="102"/>
      <c r="P1593" s="324"/>
      <c r="Q1593" s="324"/>
      <c r="X1593" s="324"/>
      <c r="Y1593" s="324"/>
      <c r="AL1593" s="324"/>
      <c r="AM1593" s="324"/>
      <c r="AN1593" s="324"/>
      <c r="AO1593" s="324"/>
      <c r="AP1593" s="324"/>
      <c r="AQ1593" s="324"/>
      <c r="AR1593" s="324"/>
      <c r="AS1593" s="324"/>
      <c r="AT1593" s="324"/>
      <c r="AU1593" s="324"/>
      <c r="AV1593" s="324"/>
      <c r="AW1593" s="324"/>
      <c r="BE1593" s="325"/>
      <c r="BF1593" s="325"/>
      <c r="BG1593" s="325"/>
      <c r="BH1593" s="325"/>
      <c r="BI1593" s="325"/>
      <c r="BJ1593" s="325"/>
      <c r="BK1593" s="325"/>
      <c r="BL1593" s="325"/>
      <c r="BM1593" s="325"/>
      <c r="BN1593" s="325"/>
      <c r="BO1593" s="325"/>
      <c r="BP1593" s="325"/>
    </row>
    <row r="1594" spans="1:68" s="323" customFormat="1" x14ac:dyDescent="0.25">
      <c r="A1594" s="102"/>
      <c r="B1594" s="102"/>
      <c r="C1594" s="102"/>
      <c r="D1594" s="102"/>
      <c r="E1594" s="102"/>
      <c r="F1594" s="102"/>
      <c r="P1594" s="324"/>
      <c r="Q1594" s="324"/>
      <c r="X1594" s="324"/>
      <c r="Y1594" s="324"/>
      <c r="AL1594" s="324"/>
      <c r="AM1594" s="324"/>
      <c r="AN1594" s="324"/>
      <c r="AO1594" s="324"/>
      <c r="AP1594" s="324"/>
      <c r="AQ1594" s="324"/>
      <c r="AR1594" s="324"/>
      <c r="AS1594" s="324"/>
      <c r="AT1594" s="324"/>
      <c r="AU1594" s="324"/>
      <c r="AV1594" s="324"/>
      <c r="AW1594" s="324"/>
      <c r="BE1594" s="325"/>
      <c r="BF1594" s="325"/>
      <c r="BG1594" s="325"/>
      <c r="BH1594" s="325"/>
      <c r="BI1594" s="325"/>
      <c r="BJ1594" s="325"/>
      <c r="BK1594" s="325"/>
      <c r="BL1594" s="325"/>
      <c r="BM1594" s="325"/>
      <c r="BN1594" s="325"/>
      <c r="BO1594" s="325"/>
      <c r="BP1594" s="325"/>
    </row>
    <row r="1595" spans="1:68" s="323" customFormat="1" x14ac:dyDescent="0.25">
      <c r="A1595" s="102"/>
      <c r="B1595" s="102"/>
      <c r="C1595" s="102"/>
      <c r="D1595" s="102"/>
      <c r="E1595" s="102"/>
      <c r="F1595" s="102"/>
      <c r="P1595" s="324"/>
      <c r="Q1595" s="324"/>
      <c r="X1595" s="324"/>
      <c r="Y1595" s="324"/>
      <c r="AL1595" s="324"/>
      <c r="AM1595" s="324"/>
      <c r="AN1595" s="324"/>
      <c r="AO1595" s="324"/>
      <c r="AP1595" s="324"/>
      <c r="AQ1595" s="324"/>
      <c r="AR1595" s="324"/>
      <c r="AS1595" s="324"/>
      <c r="AT1595" s="324"/>
      <c r="AU1595" s="324"/>
      <c r="AV1595" s="324"/>
      <c r="AW1595" s="324"/>
      <c r="BE1595" s="325"/>
      <c r="BF1595" s="325"/>
      <c r="BG1595" s="325"/>
      <c r="BH1595" s="325"/>
      <c r="BI1595" s="325"/>
      <c r="BJ1595" s="325"/>
      <c r="BK1595" s="325"/>
      <c r="BL1595" s="325"/>
      <c r="BM1595" s="325"/>
      <c r="BN1595" s="325"/>
      <c r="BO1595" s="325"/>
      <c r="BP1595" s="325"/>
    </row>
    <row r="1596" spans="1:68" s="323" customFormat="1" x14ac:dyDescent="0.25">
      <c r="A1596" s="102"/>
      <c r="B1596" s="102"/>
      <c r="C1596" s="102"/>
      <c r="D1596" s="102"/>
      <c r="E1596" s="102"/>
      <c r="F1596" s="102"/>
      <c r="P1596" s="324"/>
      <c r="Q1596" s="324"/>
      <c r="X1596" s="324"/>
      <c r="Y1596" s="324"/>
      <c r="AL1596" s="324"/>
      <c r="AM1596" s="324"/>
      <c r="AN1596" s="324"/>
      <c r="AO1596" s="324"/>
      <c r="AP1596" s="324"/>
      <c r="AQ1596" s="324"/>
      <c r="AR1596" s="324"/>
      <c r="AS1596" s="324"/>
      <c r="AT1596" s="324"/>
      <c r="AU1596" s="324"/>
      <c r="AV1596" s="324"/>
      <c r="AW1596" s="324"/>
      <c r="BE1596" s="325"/>
      <c r="BF1596" s="325"/>
      <c r="BG1596" s="325"/>
      <c r="BH1596" s="325"/>
      <c r="BI1596" s="325"/>
      <c r="BJ1596" s="325"/>
      <c r="BK1596" s="325"/>
      <c r="BL1596" s="325"/>
      <c r="BM1596" s="325"/>
      <c r="BN1596" s="325"/>
      <c r="BO1596" s="325"/>
      <c r="BP1596" s="325"/>
    </row>
    <row r="1597" spans="1:68" s="323" customFormat="1" x14ac:dyDescent="0.25">
      <c r="A1597" s="102"/>
      <c r="B1597" s="102"/>
      <c r="C1597" s="102"/>
      <c r="D1597" s="102"/>
      <c r="E1597" s="102"/>
      <c r="F1597" s="102"/>
      <c r="P1597" s="324"/>
      <c r="Q1597" s="324"/>
      <c r="X1597" s="324"/>
      <c r="Y1597" s="324"/>
      <c r="AL1597" s="324"/>
      <c r="AM1597" s="324"/>
      <c r="AN1597" s="324"/>
      <c r="AO1597" s="324"/>
      <c r="AP1597" s="324"/>
      <c r="AQ1597" s="324"/>
      <c r="AR1597" s="324"/>
      <c r="AS1597" s="324"/>
      <c r="AT1597" s="324"/>
      <c r="AU1597" s="324"/>
      <c r="AV1597" s="324"/>
      <c r="AW1597" s="324"/>
      <c r="BE1597" s="325"/>
      <c r="BF1597" s="325"/>
      <c r="BG1597" s="325"/>
      <c r="BH1597" s="325"/>
      <c r="BI1597" s="325"/>
      <c r="BJ1597" s="325"/>
      <c r="BK1597" s="325"/>
      <c r="BL1597" s="325"/>
      <c r="BM1597" s="325"/>
      <c r="BN1597" s="325"/>
      <c r="BO1597" s="325"/>
      <c r="BP1597" s="325"/>
    </row>
    <row r="1598" spans="1:68" s="323" customFormat="1" x14ac:dyDescent="0.25">
      <c r="A1598" s="102"/>
      <c r="B1598" s="102"/>
      <c r="C1598" s="102"/>
      <c r="D1598" s="102"/>
      <c r="E1598" s="102"/>
      <c r="F1598" s="102"/>
      <c r="P1598" s="324"/>
      <c r="Q1598" s="324"/>
      <c r="X1598" s="324"/>
      <c r="Y1598" s="324"/>
      <c r="AL1598" s="324"/>
      <c r="AM1598" s="324"/>
      <c r="AN1598" s="324"/>
      <c r="AO1598" s="324"/>
      <c r="AP1598" s="324"/>
      <c r="AQ1598" s="324"/>
      <c r="AR1598" s="324"/>
      <c r="AS1598" s="324"/>
      <c r="AT1598" s="324"/>
      <c r="AU1598" s="324"/>
      <c r="AV1598" s="324"/>
      <c r="AW1598" s="324"/>
      <c r="BE1598" s="325"/>
      <c r="BF1598" s="325"/>
      <c r="BG1598" s="325"/>
      <c r="BH1598" s="325"/>
      <c r="BI1598" s="325"/>
      <c r="BJ1598" s="325"/>
      <c r="BK1598" s="325"/>
      <c r="BL1598" s="325"/>
      <c r="BM1598" s="325"/>
      <c r="BN1598" s="325"/>
      <c r="BO1598" s="325"/>
      <c r="BP1598" s="325"/>
    </row>
    <row r="1599" spans="1:68" s="323" customFormat="1" x14ac:dyDescent="0.25">
      <c r="A1599" s="102"/>
      <c r="B1599" s="102"/>
      <c r="C1599" s="102"/>
      <c r="D1599" s="102"/>
      <c r="E1599" s="102"/>
      <c r="F1599" s="102"/>
      <c r="P1599" s="324"/>
      <c r="Q1599" s="324"/>
      <c r="X1599" s="324"/>
      <c r="Y1599" s="324"/>
      <c r="AL1599" s="324"/>
      <c r="AM1599" s="324"/>
      <c r="AN1599" s="324"/>
      <c r="AO1599" s="324"/>
      <c r="AP1599" s="324"/>
      <c r="AQ1599" s="324"/>
      <c r="AR1599" s="324"/>
      <c r="AS1599" s="324"/>
      <c r="AT1599" s="324"/>
      <c r="AU1599" s="324"/>
      <c r="AV1599" s="324"/>
      <c r="AW1599" s="324"/>
      <c r="BE1599" s="325"/>
      <c r="BF1599" s="325"/>
      <c r="BG1599" s="325"/>
      <c r="BH1599" s="325"/>
      <c r="BI1599" s="325"/>
      <c r="BJ1599" s="325"/>
      <c r="BK1599" s="325"/>
      <c r="BL1599" s="325"/>
      <c r="BM1599" s="325"/>
      <c r="BN1599" s="325"/>
      <c r="BO1599" s="325"/>
      <c r="BP1599" s="325"/>
    </row>
    <row r="1600" spans="1:68" s="323" customFormat="1" x14ac:dyDescent="0.25">
      <c r="A1600" s="102"/>
      <c r="B1600" s="102"/>
      <c r="C1600" s="102"/>
      <c r="D1600" s="102"/>
      <c r="E1600" s="102"/>
      <c r="F1600" s="102"/>
      <c r="P1600" s="324"/>
      <c r="Q1600" s="324"/>
      <c r="X1600" s="324"/>
      <c r="Y1600" s="324"/>
      <c r="AL1600" s="324"/>
      <c r="AM1600" s="324"/>
      <c r="AN1600" s="324"/>
      <c r="AO1600" s="324"/>
      <c r="AP1600" s="324"/>
      <c r="AQ1600" s="324"/>
      <c r="AR1600" s="324"/>
      <c r="AS1600" s="324"/>
      <c r="AT1600" s="324"/>
      <c r="AU1600" s="324"/>
      <c r="AV1600" s="324"/>
      <c r="AW1600" s="324"/>
      <c r="BE1600" s="325"/>
      <c r="BF1600" s="325"/>
      <c r="BG1600" s="325"/>
      <c r="BH1600" s="325"/>
      <c r="BI1600" s="325"/>
      <c r="BJ1600" s="325"/>
      <c r="BK1600" s="325"/>
      <c r="BL1600" s="325"/>
      <c r="BM1600" s="325"/>
      <c r="BN1600" s="325"/>
      <c r="BO1600" s="325"/>
      <c r="BP1600" s="325"/>
    </row>
    <row r="1601" spans="1:68" s="323" customFormat="1" x14ac:dyDescent="0.25">
      <c r="A1601" s="102"/>
      <c r="B1601" s="102"/>
      <c r="C1601" s="102"/>
      <c r="D1601" s="102"/>
      <c r="E1601" s="102"/>
      <c r="F1601" s="102"/>
      <c r="P1601" s="324"/>
      <c r="Q1601" s="324"/>
      <c r="X1601" s="324"/>
      <c r="Y1601" s="324"/>
      <c r="AL1601" s="324"/>
      <c r="AM1601" s="324"/>
      <c r="AN1601" s="324"/>
      <c r="AO1601" s="324"/>
      <c r="AP1601" s="324"/>
      <c r="AQ1601" s="324"/>
      <c r="AR1601" s="324"/>
      <c r="AS1601" s="324"/>
      <c r="AT1601" s="324"/>
      <c r="AU1601" s="324"/>
      <c r="AV1601" s="324"/>
      <c r="AW1601" s="324"/>
      <c r="BE1601" s="325"/>
      <c r="BF1601" s="325"/>
      <c r="BG1601" s="325"/>
      <c r="BH1601" s="325"/>
      <c r="BI1601" s="325"/>
      <c r="BJ1601" s="325"/>
      <c r="BK1601" s="325"/>
      <c r="BL1601" s="325"/>
      <c r="BM1601" s="325"/>
      <c r="BN1601" s="325"/>
      <c r="BO1601" s="325"/>
      <c r="BP1601" s="325"/>
    </row>
    <row r="1602" spans="1:68" s="323" customFormat="1" x14ac:dyDescent="0.25">
      <c r="A1602" s="102"/>
      <c r="B1602" s="102"/>
      <c r="C1602" s="102"/>
      <c r="D1602" s="102"/>
      <c r="E1602" s="102"/>
      <c r="F1602" s="102"/>
      <c r="P1602" s="324"/>
      <c r="Q1602" s="324"/>
      <c r="X1602" s="324"/>
      <c r="Y1602" s="324"/>
      <c r="AL1602" s="324"/>
      <c r="AM1602" s="324"/>
      <c r="AN1602" s="324"/>
      <c r="AO1602" s="324"/>
      <c r="AP1602" s="324"/>
      <c r="AQ1602" s="324"/>
      <c r="AR1602" s="324"/>
      <c r="AS1602" s="324"/>
      <c r="AT1602" s="324"/>
      <c r="AU1602" s="324"/>
      <c r="AV1602" s="324"/>
      <c r="AW1602" s="324"/>
      <c r="BE1602" s="325"/>
      <c r="BF1602" s="325"/>
      <c r="BG1602" s="325"/>
      <c r="BH1602" s="325"/>
      <c r="BI1602" s="325"/>
      <c r="BJ1602" s="325"/>
      <c r="BK1602" s="325"/>
      <c r="BL1602" s="325"/>
      <c r="BM1602" s="325"/>
      <c r="BN1602" s="325"/>
      <c r="BO1602" s="325"/>
      <c r="BP1602" s="325"/>
    </row>
    <row r="1603" spans="1:68" s="323" customFormat="1" x14ac:dyDescent="0.25">
      <c r="A1603" s="102"/>
      <c r="B1603" s="102"/>
      <c r="C1603" s="102"/>
      <c r="D1603" s="102"/>
      <c r="E1603" s="102"/>
      <c r="F1603" s="102"/>
      <c r="P1603" s="324"/>
      <c r="Q1603" s="324"/>
      <c r="X1603" s="324"/>
      <c r="Y1603" s="324"/>
      <c r="AL1603" s="324"/>
      <c r="AM1603" s="324"/>
      <c r="AN1603" s="324"/>
      <c r="AO1603" s="324"/>
      <c r="AP1603" s="324"/>
      <c r="AQ1603" s="324"/>
      <c r="AR1603" s="324"/>
      <c r="AS1603" s="324"/>
      <c r="AT1603" s="324"/>
      <c r="AU1603" s="324"/>
      <c r="AV1603" s="324"/>
      <c r="AW1603" s="324"/>
      <c r="BE1603" s="325"/>
      <c r="BF1603" s="325"/>
      <c r="BG1603" s="325"/>
      <c r="BH1603" s="325"/>
      <c r="BI1603" s="325"/>
      <c r="BJ1603" s="325"/>
      <c r="BK1603" s="325"/>
      <c r="BL1603" s="325"/>
      <c r="BM1603" s="325"/>
      <c r="BN1603" s="325"/>
      <c r="BO1603" s="325"/>
      <c r="BP1603" s="325"/>
    </row>
    <row r="1604" spans="1:68" s="323" customFormat="1" x14ac:dyDescent="0.25">
      <c r="A1604" s="102"/>
      <c r="B1604" s="102"/>
      <c r="C1604" s="102"/>
      <c r="D1604" s="102"/>
      <c r="E1604" s="102"/>
      <c r="F1604" s="102"/>
      <c r="P1604" s="324"/>
      <c r="Q1604" s="324"/>
      <c r="X1604" s="324"/>
      <c r="Y1604" s="324"/>
      <c r="AL1604" s="324"/>
      <c r="AM1604" s="324"/>
      <c r="AN1604" s="324"/>
      <c r="AO1604" s="324"/>
      <c r="AP1604" s="324"/>
      <c r="AQ1604" s="324"/>
      <c r="AR1604" s="324"/>
      <c r="AS1604" s="324"/>
      <c r="AT1604" s="324"/>
      <c r="AU1604" s="324"/>
      <c r="AV1604" s="324"/>
      <c r="AW1604" s="324"/>
      <c r="BE1604" s="325"/>
      <c r="BF1604" s="325"/>
      <c r="BG1604" s="325"/>
      <c r="BH1604" s="325"/>
      <c r="BI1604" s="325"/>
      <c r="BJ1604" s="325"/>
      <c r="BK1604" s="325"/>
      <c r="BL1604" s="325"/>
      <c r="BM1604" s="325"/>
      <c r="BN1604" s="325"/>
      <c r="BO1604" s="325"/>
      <c r="BP1604" s="325"/>
    </row>
    <row r="1605" spans="1:68" s="323" customFormat="1" x14ac:dyDescent="0.25">
      <c r="A1605" s="102"/>
      <c r="B1605" s="102"/>
      <c r="C1605" s="102"/>
      <c r="D1605" s="102"/>
      <c r="E1605" s="102"/>
      <c r="F1605" s="102"/>
      <c r="P1605" s="324"/>
      <c r="Q1605" s="324"/>
      <c r="X1605" s="324"/>
      <c r="Y1605" s="324"/>
      <c r="AL1605" s="324"/>
      <c r="AM1605" s="324"/>
      <c r="AN1605" s="324"/>
      <c r="AO1605" s="324"/>
      <c r="AP1605" s="324"/>
      <c r="AQ1605" s="324"/>
      <c r="AR1605" s="324"/>
      <c r="AS1605" s="324"/>
      <c r="AT1605" s="324"/>
      <c r="AU1605" s="324"/>
      <c r="AV1605" s="324"/>
      <c r="AW1605" s="324"/>
      <c r="BE1605" s="325"/>
      <c r="BF1605" s="325"/>
      <c r="BG1605" s="325"/>
      <c r="BH1605" s="325"/>
      <c r="BI1605" s="325"/>
      <c r="BJ1605" s="325"/>
      <c r="BK1605" s="325"/>
      <c r="BL1605" s="325"/>
      <c r="BM1605" s="325"/>
      <c r="BN1605" s="325"/>
      <c r="BO1605" s="325"/>
      <c r="BP1605" s="325"/>
    </row>
    <row r="1606" spans="1:68" s="323" customFormat="1" x14ac:dyDescent="0.25">
      <c r="A1606" s="102"/>
      <c r="B1606" s="102"/>
      <c r="C1606" s="102"/>
      <c r="D1606" s="102"/>
      <c r="E1606" s="102"/>
      <c r="F1606" s="102"/>
      <c r="P1606" s="324"/>
      <c r="Q1606" s="324"/>
      <c r="X1606" s="324"/>
      <c r="Y1606" s="324"/>
      <c r="AL1606" s="324"/>
      <c r="AM1606" s="324"/>
      <c r="AN1606" s="324"/>
      <c r="AO1606" s="324"/>
      <c r="AP1606" s="324"/>
      <c r="AQ1606" s="324"/>
      <c r="AR1606" s="324"/>
      <c r="AS1606" s="324"/>
      <c r="AT1606" s="324"/>
      <c r="AU1606" s="324"/>
      <c r="AV1606" s="324"/>
      <c r="AW1606" s="324"/>
      <c r="BE1606" s="325"/>
      <c r="BF1606" s="325"/>
      <c r="BG1606" s="325"/>
      <c r="BH1606" s="325"/>
      <c r="BI1606" s="325"/>
      <c r="BJ1606" s="325"/>
      <c r="BK1606" s="325"/>
      <c r="BL1606" s="325"/>
      <c r="BM1606" s="325"/>
      <c r="BN1606" s="325"/>
      <c r="BO1606" s="325"/>
      <c r="BP1606" s="325"/>
    </row>
    <row r="1607" spans="1:68" s="323" customFormat="1" x14ac:dyDescent="0.25">
      <c r="A1607" s="102"/>
      <c r="B1607" s="102"/>
      <c r="C1607" s="102"/>
      <c r="D1607" s="102"/>
      <c r="E1607" s="102"/>
      <c r="F1607" s="102"/>
      <c r="P1607" s="324"/>
      <c r="Q1607" s="324"/>
      <c r="X1607" s="324"/>
      <c r="Y1607" s="324"/>
      <c r="AL1607" s="324"/>
      <c r="AM1607" s="324"/>
      <c r="AN1607" s="324"/>
      <c r="AO1607" s="324"/>
      <c r="AP1607" s="324"/>
      <c r="AQ1607" s="324"/>
      <c r="AR1607" s="324"/>
      <c r="AS1607" s="324"/>
      <c r="AT1607" s="324"/>
      <c r="AU1607" s="324"/>
      <c r="AV1607" s="324"/>
      <c r="AW1607" s="324"/>
      <c r="BE1607" s="325"/>
      <c r="BF1607" s="325"/>
      <c r="BG1607" s="325"/>
      <c r="BH1607" s="325"/>
      <c r="BI1607" s="325"/>
      <c r="BJ1607" s="325"/>
      <c r="BK1607" s="325"/>
      <c r="BL1607" s="325"/>
      <c r="BM1607" s="325"/>
      <c r="BN1607" s="325"/>
      <c r="BO1607" s="325"/>
      <c r="BP1607" s="325"/>
    </row>
    <row r="1608" spans="1:68" s="323" customFormat="1" x14ac:dyDescent="0.25">
      <c r="A1608" s="102"/>
      <c r="B1608" s="102"/>
      <c r="C1608" s="102"/>
      <c r="D1608" s="102"/>
      <c r="E1608" s="102"/>
      <c r="F1608" s="102"/>
      <c r="P1608" s="324"/>
      <c r="Q1608" s="324"/>
      <c r="X1608" s="324"/>
      <c r="Y1608" s="324"/>
      <c r="AL1608" s="324"/>
      <c r="AM1608" s="324"/>
      <c r="AN1608" s="324"/>
      <c r="AO1608" s="324"/>
      <c r="AP1608" s="324"/>
      <c r="AQ1608" s="324"/>
      <c r="AR1608" s="324"/>
      <c r="AS1608" s="324"/>
      <c r="AT1608" s="324"/>
      <c r="AU1608" s="324"/>
      <c r="AV1608" s="324"/>
      <c r="AW1608" s="324"/>
      <c r="BE1608" s="325"/>
      <c r="BF1608" s="325"/>
      <c r="BG1608" s="325"/>
      <c r="BH1608" s="325"/>
      <c r="BI1608" s="325"/>
      <c r="BJ1608" s="325"/>
      <c r="BK1608" s="325"/>
      <c r="BL1608" s="325"/>
      <c r="BM1608" s="325"/>
      <c r="BN1608" s="325"/>
      <c r="BO1608" s="325"/>
      <c r="BP1608" s="325"/>
    </row>
    <row r="1609" spans="1:68" s="323" customFormat="1" x14ac:dyDescent="0.25">
      <c r="A1609" s="102"/>
      <c r="B1609" s="102"/>
      <c r="C1609" s="102"/>
      <c r="D1609" s="102"/>
      <c r="E1609" s="102"/>
      <c r="F1609" s="102"/>
      <c r="P1609" s="324"/>
      <c r="Q1609" s="324"/>
      <c r="X1609" s="324"/>
      <c r="Y1609" s="324"/>
      <c r="AL1609" s="324"/>
      <c r="AM1609" s="324"/>
      <c r="AN1609" s="324"/>
      <c r="AO1609" s="324"/>
      <c r="AP1609" s="324"/>
      <c r="AQ1609" s="324"/>
      <c r="AR1609" s="324"/>
      <c r="AS1609" s="324"/>
      <c r="AT1609" s="324"/>
      <c r="AU1609" s="324"/>
      <c r="AV1609" s="324"/>
      <c r="AW1609" s="324"/>
      <c r="BE1609" s="325"/>
      <c r="BF1609" s="325"/>
      <c r="BG1609" s="325"/>
      <c r="BH1609" s="325"/>
      <c r="BI1609" s="325"/>
      <c r="BJ1609" s="325"/>
      <c r="BK1609" s="325"/>
      <c r="BL1609" s="325"/>
      <c r="BM1609" s="325"/>
      <c r="BN1609" s="325"/>
      <c r="BO1609" s="325"/>
      <c r="BP1609" s="325"/>
    </row>
    <row r="1610" spans="1:68" s="323" customFormat="1" x14ac:dyDescent="0.25">
      <c r="A1610" s="102"/>
      <c r="B1610" s="102"/>
      <c r="C1610" s="102"/>
      <c r="D1610" s="102"/>
      <c r="E1610" s="102"/>
      <c r="F1610" s="102"/>
      <c r="P1610" s="324"/>
      <c r="Q1610" s="324"/>
      <c r="X1610" s="324"/>
      <c r="Y1610" s="324"/>
      <c r="AL1610" s="324"/>
      <c r="AM1610" s="324"/>
      <c r="AN1610" s="324"/>
      <c r="AO1610" s="324"/>
      <c r="AP1610" s="324"/>
      <c r="AQ1610" s="324"/>
      <c r="AR1610" s="324"/>
      <c r="AS1610" s="324"/>
      <c r="AT1610" s="324"/>
      <c r="AU1610" s="324"/>
      <c r="AV1610" s="324"/>
      <c r="AW1610" s="324"/>
      <c r="BE1610" s="325"/>
      <c r="BF1610" s="325"/>
      <c r="BG1610" s="325"/>
      <c r="BH1610" s="325"/>
      <c r="BI1610" s="325"/>
      <c r="BJ1610" s="325"/>
      <c r="BK1610" s="325"/>
      <c r="BL1610" s="325"/>
      <c r="BM1610" s="325"/>
      <c r="BN1610" s="325"/>
      <c r="BO1610" s="325"/>
      <c r="BP1610" s="325"/>
    </row>
    <row r="1611" spans="1:68" s="323" customFormat="1" x14ac:dyDescent="0.25">
      <c r="A1611" s="102"/>
      <c r="B1611" s="102"/>
      <c r="C1611" s="102"/>
      <c r="D1611" s="102"/>
      <c r="E1611" s="102"/>
      <c r="F1611" s="102"/>
      <c r="P1611" s="324"/>
      <c r="Q1611" s="324"/>
      <c r="X1611" s="324"/>
      <c r="Y1611" s="324"/>
      <c r="AL1611" s="324"/>
      <c r="AM1611" s="324"/>
      <c r="AN1611" s="324"/>
      <c r="AO1611" s="324"/>
      <c r="AP1611" s="324"/>
      <c r="AQ1611" s="324"/>
      <c r="AR1611" s="324"/>
      <c r="AS1611" s="324"/>
      <c r="AT1611" s="324"/>
      <c r="AU1611" s="324"/>
      <c r="AV1611" s="324"/>
      <c r="AW1611" s="324"/>
      <c r="BE1611" s="325"/>
      <c r="BF1611" s="325"/>
      <c r="BG1611" s="325"/>
      <c r="BH1611" s="325"/>
      <c r="BI1611" s="325"/>
      <c r="BJ1611" s="325"/>
      <c r="BK1611" s="325"/>
      <c r="BL1611" s="325"/>
      <c r="BM1611" s="325"/>
      <c r="BN1611" s="325"/>
      <c r="BO1611" s="325"/>
      <c r="BP1611" s="325"/>
    </row>
    <row r="1612" spans="1:68" s="323" customFormat="1" x14ac:dyDescent="0.25">
      <c r="A1612" s="102"/>
      <c r="B1612" s="102"/>
      <c r="C1612" s="102"/>
      <c r="D1612" s="102"/>
      <c r="E1612" s="102"/>
      <c r="F1612" s="102"/>
      <c r="P1612" s="324"/>
      <c r="Q1612" s="324"/>
      <c r="X1612" s="324"/>
      <c r="Y1612" s="324"/>
      <c r="AL1612" s="324"/>
      <c r="AM1612" s="324"/>
      <c r="AN1612" s="324"/>
      <c r="AO1612" s="324"/>
      <c r="AP1612" s="324"/>
      <c r="AQ1612" s="324"/>
      <c r="AR1612" s="324"/>
      <c r="AS1612" s="324"/>
      <c r="AT1612" s="324"/>
      <c r="AU1612" s="324"/>
      <c r="AV1612" s="324"/>
      <c r="AW1612" s="324"/>
      <c r="BE1612" s="325"/>
      <c r="BF1612" s="325"/>
      <c r="BG1612" s="325"/>
      <c r="BH1612" s="325"/>
      <c r="BI1612" s="325"/>
      <c r="BJ1612" s="325"/>
      <c r="BK1612" s="325"/>
      <c r="BL1612" s="325"/>
      <c r="BM1612" s="325"/>
      <c r="BN1612" s="325"/>
      <c r="BO1612" s="325"/>
      <c r="BP1612" s="325"/>
    </row>
    <row r="1613" spans="1:68" s="323" customFormat="1" x14ac:dyDescent="0.25">
      <c r="A1613" s="102"/>
      <c r="B1613" s="102"/>
      <c r="C1613" s="102"/>
      <c r="D1613" s="102"/>
      <c r="E1613" s="102"/>
      <c r="F1613" s="102"/>
      <c r="P1613" s="324"/>
      <c r="Q1613" s="324"/>
      <c r="X1613" s="324"/>
      <c r="Y1613" s="324"/>
      <c r="AL1613" s="324"/>
      <c r="AM1613" s="324"/>
      <c r="AN1613" s="324"/>
      <c r="AO1613" s="324"/>
      <c r="AP1613" s="324"/>
      <c r="AQ1613" s="324"/>
      <c r="AR1613" s="324"/>
      <c r="AS1613" s="324"/>
      <c r="AT1613" s="324"/>
      <c r="AU1613" s="324"/>
      <c r="AV1613" s="324"/>
      <c r="AW1613" s="324"/>
      <c r="BE1613" s="325"/>
      <c r="BF1613" s="325"/>
      <c r="BG1613" s="325"/>
      <c r="BH1613" s="325"/>
      <c r="BI1613" s="325"/>
      <c r="BJ1613" s="325"/>
      <c r="BK1613" s="325"/>
      <c r="BL1613" s="325"/>
      <c r="BM1613" s="325"/>
      <c r="BN1613" s="325"/>
      <c r="BO1613" s="325"/>
      <c r="BP1613" s="325"/>
    </row>
    <row r="1614" spans="1:68" s="323" customFormat="1" x14ac:dyDescent="0.25">
      <c r="A1614" s="102"/>
      <c r="B1614" s="102"/>
      <c r="C1614" s="102"/>
      <c r="D1614" s="102"/>
      <c r="E1614" s="102"/>
      <c r="F1614" s="102"/>
      <c r="P1614" s="324"/>
      <c r="Q1614" s="324"/>
      <c r="X1614" s="324"/>
      <c r="Y1614" s="324"/>
      <c r="AL1614" s="324"/>
      <c r="AM1614" s="324"/>
      <c r="AN1614" s="324"/>
      <c r="AO1614" s="324"/>
      <c r="AP1614" s="324"/>
      <c r="AQ1614" s="324"/>
      <c r="AR1614" s="324"/>
      <c r="AS1614" s="324"/>
      <c r="AT1614" s="324"/>
      <c r="AU1614" s="324"/>
      <c r="AV1614" s="324"/>
      <c r="AW1614" s="324"/>
      <c r="BE1614" s="325"/>
      <c r="BF1614" s="325"/>
      <c r="BG1614" s="325"/>
      <c r="BH1614" s="325"/>
      <c r="BI1614" s="325"/>
      <c r="BJ1614" s="325"/>
      <c r="BK1614" s="325"/>
      <c r="BL1614" s="325"/>
      <c r="BM1614" s="325"/>
      <c r="BN1614" s="325"/>
      <c r="BO1614" s="325"/>
      <c r="BP1614" s="325"/>
    </row>
    <row r="1615" spans="1:68" s="323" customFormat="1" x14ac:dyDescent="0.25">
      <c r="A1615" s="102"/>
      <c r="B1615" s="102"/>
      <c r="C1615" s="102"/>
      <c r="D1615" s="102"/>
      <c r="E1615" s="102"/>
      <c r="F1615" s="102"/>
      <c r="P1615" s="324"/>
      <c r="Q1615" s="324"/>
      <c r="X1615" s="324"/>
      <c r="Y1615" s="324"/>
      <c r="AL1615" s="324"/>
      <c r="AM1615" s="324"/>
      <c r="AN1615" s="324"/>
      <c r="AO1615" s="324"/>
      <c r="AP1615" s="324"/>
      <c r="AQ1615" s="324"/>
      <c r="AR1615" s="324"/>
      <c r="AS1615" s="324"/>
      <c r="AT1615" s="324"/>
      <c r="AU1615" s="324"/>
      <c r="AV1615" s="324"/>
      <c r="AW1615" s="324"/>
      <c r="BE1615" s="325"/>
      <c r="BF1615" s="325"/>
      <c r="BG1615" s="325"/>
      <c r="BH1615" s="325"/>
      <c r="BI1615" s="325"/>
      <c r="BJ1615" s="325"/>
      <c r="BK1615" s="325"/>
      <c r="BL1615" s="325"/>
      <c r="BM1615" s="325"/>
      <c r="BN1615" s="325"/>
      <c r="BO1615" s="325"/>
      <c r="BP1615" s="325"/>
    </row>
    <row r="1616" spans="1:68" s="323" customFormat="1" x14ac:dyDescent="0.25">
      <c r="A1616" s="102"/>
      <c r="B1616" s="102"/>
      <c r="C1616" s="102"/>
      <c r="D1616" s="102"/>
      <c r="E1616" s="102"/>
      <c r="F1616" s="102"/>
      <c r="P1616" s="324"/>
      <c r="Q1616" s="324"/>
      <c r="X1616" s="324"/>
      <c r="Y1616" s="324"/>
      <c r="AL1616" s="324"/>
      <c r="AM1616" s="324"/>
      <c r="AN1616" s="324"/>
      <c r="AO1616" s="324"/>
      <c r="AP1616" s="324"/>
      <c r="AQ1616" s="324"/>
      <c r="AR1616" s="324"/>
      <c r="AS1616" s="324"/>
      <c r="AT1616" s="324"/>
      <c r="AU1616" s="324"/>
      <c r="AV1616" s="324"/>
      <c r="AW1616" s="324"/>
      <c r="BE1616" s="325"/>
      <c r="BF1616" s="325"/>
      <c r="BG1616" s="325"/>
      <c r="BH1616" s="325"/>
      <c r="BI1616" s="325"/>
      <c r="BJ1616" s="325"/>
      <c r="BK1616" s="325"/>
      <c r="BL1616" s="325"/>
      <c r="BM1616" s="325"/>
      <c r="BN1616" s="325"/>
      <c r="BO1616" s="325"/>
      <c r="BP1616" s="325"/>
    </row>
    <row r="1617" spans="1:68" s="323" customFormat="1" x14ac:dyDescent="0.25">
      <c r="A1617" s="102"/>
      <c r="B1617" s="102"/>
      <c r="C1617" s="102"/>
      <c r="D1617" s="102"/>
      <c r="E1617" s="102"/>
      <c r="F1617" s="102"/>
      <c r="P1617" s="324"/>
      <c r="Q1617" s="324"/>
      <c r="X1617" s="324"/>
      <c r="Y1617" s="324"/>
      <c r="AL1617" s="324"/>
      <c r="AM1617" s="324"/>
      <c r="AN1617" s="324"/>
      <c r="AO1617" s="324"/>
      <c r="AP1617" s="324"/>
      <c r="AQ1617" s="324"/>
      <c r="AR1617" s="324"/>
      <c r="AS1617" s="324"/>
      <c r="AT1617" s="324"/>
      <c r="AU1617" s="324"/>
      <c r="AV1617" s="324"/>
      <c r="AW1617" s="324"/>
      <c r="BE1617" s="325"/>
      <c r="BF1617" s="325"/>
      <c r="BG1617" s="325"/>
      <c r="BH1617" s="325"/>
      <c r="BI1617" s="325"/>
      <c r="BJ1617" s="325"/>
      <c r="BK1617" s="325"/>
      <c r="BL1617" s="325"/>
      <c r="BM1617" s="325"/>
      <c r="BN1617" s="325"/>
      <c r="BO1617" s="325"/>
      <c r="BP1617" s="325"/>
    </row>
    <row r="1618" spans="1:68" s="323" customFormat="1" x14ac:dyDescent="0.25">
      <c r="A1618" s="102"/>
      <c r="B1618" s="102"/>
      <c r="C1618" s="102"/>
      <c r="D1618" s="102"/>
      <c r="E1618" s="102"/>
      <c r="F1618" s="102"/>
      <c r="P1618" s="324"/>
      <c r="Q1618" s="324"/>
      <c r="X1618" s="324"/>
      <c r="Y1618" s="324"/>
      <c r="AL1618" s="324"/>
      <c r="AM1618" s="324"/>
      <c r="AN1618" s="324"/>
      <c r="AO1618" s="324"/>
      <c r="AP1618" s="324"/>
      <c r="AQ1618" s="324"/>
      <c r="AR1618" s="324"/>
      <c r="AS1618" s="324"/>
      <c r="AT1618" s="324"/>
      <c r="AU1618" s="324"/>
      <c r="AV1618" s="324"/>
      <c r="AW1618" s="324"/>
      <c r="BE1618" s="325"/>
      <c r="BF1618" s="325"/>
      <c r="BG1618" s="325"/>
      <c r="BH1618" s="325"/>
      <c r="BI1618" s="325"/>
      <c r="BJ1618" s="325"/>
      <c r="BK1618" s="325"/>
      <c r="BL1618" s="325"/>
      <c r="BM1618" s="325"/>
      <c r="BN1618" s="325"/>
      <c r="BO1618" s="325"/>
      <c r="BP1618" s="325"/>
    </row>
    <row r="1619" spans="1:68" s="323" customFormat="1" x14ac:dyDescent="0.25">
      <c r="A1619" s="102"/>
      <c r="B1619" s="102"/>
      <c r="C1619" s="102"/>
      <c r="D1619" s="102"/>
      <c r="E1619" s="102"/>
      <c r="F1619" s="102"/>
      <c r="P1619" s="324"/>
      <c r="Q1619" s="324"/>
      <c r="X1619" s="324"/>
      <c r="Y1619" s="324"/>
      <c r="AL1619" s="324"/>
      <c r="AM1619" s="324"/>
      <c r="AN1619" s="324"/>
      <c r="AO1619" s="324"/>
      <c r="AP1619" s="324"/>
      <c r="AQ1619" s="324"/>
      <c r="AR1619" s="324"/>
      <c r="AS1619" s="324"/>
      <c r="AT1619" s="324"/>
      <c r="AU1619" s="324"/>
      <c r="AV1619" s="324"/>
      <c r="AW1619" s="324"/>
      <c r="BE1619" s="325"/>
      <c r="BF1619" s="325"/>
      <c r="BG1619" s="325"/>
      <c r="BH1619" s="325"/>
      <c r="BI1619" s="325"/>
      <c r="BJ1619" s="325"/>
      <c r="BK1619" s="325"/>
      <c r="BL1619" s="325"/>
      <c r="BM1619" s="325"/>
      <c r="BN1619" s="325"/>
      <c r="BO1619" s="325"/>
      <c r="BP1619" s="325"/>
    </row>
    <row r="1620" spans="1:68" s="323" customFormat="1" x14ac:dyDescent="0.25">
      <c r="A1620" s="102"/>
      <c r="B1620" s="102"/>
      <c r="C1620" s="102"/>
      <c r="D1620" s="102"/>
      <c r="E1620" s="102"/>
      <c r="F1620" s="102"/>
      <c r="P1620" s="324"/>
      <c r="Q1620" s="324"/>
      <c r="X1620" s="324"/>
      <c r="Y1620" s="324"/>
      <c r="AL1620" s="324"/>
      <c r="AM1620" s="324"/>
      <c r="AN1620" s="324"/>
      <c r="AO1620" s="324"/>
      <c r="AP1620" s="324"/>
      <c r="AQ1620" s="324"/>
      <c r="AR1620" s="324"/>
      <c r="AS1620" s="324"/>
      <c r="AT1620" s="324"/>
      <c r="AU1620" s="324"/>
      <c r="AV1620" s="324"/>
      <c r="AW1620" s="324"/>
      <c r="BE1620" s="325"/>
      <c r="BF1620" s="325"/>
      <c r="BG1620" s="325"/>
      <c r="BH1620" s="325"/>
      <c r="BI1620" s="325"/>
      <c r="BJ1620" s="325"/>
      <c r="BK1620" s="325"/>
      <c r="BL1620" s="325"/>
      <c r="BM1620" s="325"/>
      <c r="BN1620" s="325"/>
      <c r="BO1620" s="325"/>
      <c r="BP1620" s="325"/>
    </row>
    <row r="1621" spans="1:68" s="323" customFormat="1" x14ac:dyDescent="0.25">
      <c r="A1621" s="102"/>
      <c r="B1621" s="102"/>
      <c r="C1621" s="102"/>
      <c r="D1621" s="102"/>
      <c r="E1621" s="102"/>
      <c r="F1621" s="102"/>
      <c r="P1621" s="324"/>
      <c r="Q1621" s="324"/>
      <c r="X1621" s="324"/>
      <c r="Y1621" s="324"/>
      <c r="AL1621" s="324"/>
      <c r="AM1621" s="324"/>
      <c r="AN1621" s="324"/>
      <c r="AO1621" s="324"/>
      <c r="AP1621" s="324"/>
      <c r="AQ1621" s="324"/>
      <c r="AR1621" s="324"/>
      <c r="AS1621" s="324"/>
      <c r="AT1621" s="324"/>
      <c r="AU1621" s="324"/>
      <c r="AV1621" s="324"/>
      <c r="AW1621" s="324"/>
      <c r="BE1621" s="325"/>
      <c r="BF1621" s="325"/>
      <c r="BG1621" s="325"/>
      <c r="BH1621" s="325"/>
      <c r="BI1621" s="325"/>
      <c r="BJ1621" s="325"/>
      <c r="BK1621" s="325"/>
      <c r="BL1621" s="325"/>
      <c r="BM1621" s="325"/>
      <c r="BN1621" s="325"/>
      <c r="BO1621" s="325"/>
      <c r="BP1621" s="325"/>
    </row>
    <row r="1622" spans="1:68" s="323" customFormat="1" x14ac:dyDescent="0.25">
      <c r="A1622" s="102"/>
      <c r="B1622" s="102"/>
      <c r="C1622" s="102"/>
      <c r="D1622" s="102"/>
      <c r="E1622" s="102"/>
      <c r="F1622" s="102"/>
      <c r="P1622" s="324"/>
      <c r="Q1622" s="324"/>
      <c r="X1622" s="324"/>
      <c r="Y1622" s="324"/>
      <c r="AL1622" s="324"/>
      <c r="AM1622" s="324"/>
      <c r="AN1622" s="324"/>
      <c r="AO1622" s="324"/>
      <c r="AP1622" s="324"/>
      <c r="AQ1622" s="324"/>
      <c r="AR1622" s="324"/>
      <c r="AS1622" s="324"/>
      <c r="AT1622" s="324"/>
      <c r="AU1622" s="324"/>
      <c r="AV1622" s="324"/>
      <c r="AW1622" s="324"/>
      <c r="BE1622" s="325"/>
      <c r="BF1622" s="325"/>
      <c r="BG1622" s="325"/>
      <c r="BH1622" s="325"/>
      <c r="BI1622" s="325"/>
      <c r="BJ1622" s="325"/>
      <c r="BK1622" s="325"/>
      <c r="BL1622" s="325"/>
      <c r="BM1622" s="325"/>
      <c r="BN1622" s="325"/>
      <c r="BO1622" s="325"/>
      <c r="BP1622" s="325"/>
    </row>
    <row r="1623" spans="1:68" s="323" customFormat="1" x14ac:dyDescent="0.25">
      <c r="A1623" s="102"/>
      <c r="B1623" s="102"/>
      <c r="C1623" s="102"/>
      <c r="D1623" s="102"/>
      <c r="E1623" s="102"/>
      <c r="F1623" s="102"/>
      <c r="P1623" s="324"/>
      <c r="Q1623" s="324"/>
      <c r="X1623" s="324"/>
      <c r="Y1623" s="324"/>
      <c r="AL1623" s="324"/>
      <c r="AM1623" s="324"/>
      <c r="AN1623" s="324"/>
      <c r="AO1623" s="324"/>
      <c r="AP1623" s="324"/>
      <c r="AQ1623" s="324"/>
      <c r="AR1623" s="324"/>
      <c r="AS1623" s="324"/>
      <c r="AT1623" s="324"/>
      <c r="AU1623" s="324"/>
      <c r="AV1623" s="324"/>
      <c r="AW1623" s="324"/>
      <c r="BE1623" s="325"/>
      <c r="BF1623" s="325"/>
      <c r="BG1623" s="325"/>
      <c r="BH1623" s="325"/>
      <c r="BI1623" s="325"/>
      <c r="BJ1623" s="325"/>
      <c r="BK1623" s="325"/>
      <c r="BL1623" s="325"/>
      <c r="BM1623" s="325"/>
      <c r="BN1623" s="325"/>
      <c r="BO1623" s="325"/>
      <c r="BP1623" s="325"/>
    </row>
    <row r="1624" spans="1:68" s="323" customFormat="1" x14ac:dyDescent="0.25">
      <c r="A1624" s="102"/>
      <c r="B1624" s="102"/>
      <c r="C1624" s="102"/>
      <c r="D1624" s="102"/>
      <c r="E1624" s="102"/>
      <c r="F1624" s="102"/>
      <c r="P1624" s="324"/>
      <c r="Q1624" s="324"/>
      <c r="X1624" s="324"/>
      <c r="Y1624" s="324"/>
      <c r="AL1624" s="324"/>
      <c r="AM1624" s="324"/>
      <c r="AN1624" s="324"/>
      <c r="AO1624" s="324"/>
      <c r="AP1624" s="324"/>
      <c r="AQ1624" s="324"/>
      <c r="AR1624" s="324"/>
      <c r="AS1624" s="324"/>
      <c r="AT1624" s="324"/>
      <c r="AU1624" s="324"/>
      <c r="AV1624" s="324"/>
      <c r="AW1624" s="324"/>
      <c r="BE1624" s="325"/>
      <c r="BF1624" s="325"/>
      <c r="BG1624" s="325"/>
      <c r="BH1624" s="325"/>
      <c r="BI1624" s="325"/>
      <c r="BJ1624" s="325"/>
      <c r="BK1624" s="325"/>
      <c r="BL1624" s="325"/>
      <c r="BM1624" s="325"/>
      <c r="BN1624" s="325"/>
      <c r="BO1624" s="325"/>
      <c r="BP1624" s="325"/>
    </row>
    <row r="1625" spans="1:68" s="323" customFormat="1" x14ac:dyDescent="0.25">
      <c r="A1625" s="102"/>
      <c r="B1625" s="102"/>
      <c r="C1625" s="102"/>
      <c r="D1625" s="102"/>
      <c r="E1625" s="102"/>
      <c r="F1625" s="102"/>
      <c r="P1625" s="324"/>
      <c r="Q1625" s="324"/>
      <c r="X1625" s="324"/>
      <c r="Y1625" s="324"/>
      <c r="AL1625" s="324"/>
      <c r="AM1625" s="324"/>
      <c r="AN1625" s="324"/>
      <c r="AO1625" s="324"/>
      <c r="AP1625" s="324"/>
      <c r="AQ1625" s="324"/>
      <c r="AR1625" s="324"/>
      <c r="AS1625" s="324"/>
      <c r="AT1625" s="324"/>
      <c r="AU1625" s="324"/>
      <c r="AV1625" s="324"/>
      <c r="AW1625" s="324"/>
      <c r="BE1625" s="325"/>
      <c r="BF1625" s="325"/>
      <c r="BG1625" s="325"/>
      <c r="BH1625" s="325"/>
      <c r="BI1625" s="325"/>
      <c r="BJ1625" s="325"/>
      <c r="BK1625" s="325"/>
      <c r="BL1625" s="325"/>
      <c r="BM1625" s="325"/>
      <c r="BN1625" s="325"/>
      <c r="BO1625" s="325"/>
      <c r="BP1625" s="325"/>
    </row>
    <row r="1626" spans="1:68" s="323" customFormat="1" x14ac:dyDescent="0.25">
      <c r="A1626" s="102"/>
      <c r="B1626" s="102"/>
      <c r="C1626" s="102"/>
      <c r="D1626" s="102"/>
      <c r="E1626" s="102"/>
      <c r="F1626" s="102"/>
      <c r="P1626" s="324"/>
      <c r="Q1626" s="324"/>
      <c r="X1626" s="324"/>
      <c r="Y1626" s="324"/>
      <c r="AL1626" s="324"/>
      <c r="AM1626" s="324"/>
      <c r="AN1626" s="324"/>
      <c r="AO1626" s="324"/>
      <c r="AP1626" s="324"/>
      <c r="AQ1626" s="324"/>
      <c r="AR1626" s="324"/>
      <c r="AS1626" s="324"/>
      <c r="AT1626" s="324"/>
      <c r="AU1626" s="324"/>
      <c r="AV1626" s="324"/>
      <c r="AW1626" s="324"/>
      <c r="BE1626" s="325"/>
      <c r="BF1626" s="325"/>
      <c r="BG1626" s="325"/>
      <c r="BH1626" s="325"/>
      <c r="BI1626" s="325"/>
      <c r="BJ1626" s="325"/>
      <c r="BK1626" s="325"/>
      <c r="BL1626" s="325"/>
      <c r="BM1626" s="325"/>
      <c r="BN1626" s="325"/>
      <c r="BO1626" s="325"/>
      <c r="BP1626" s="325"/>
    </row>
    <row r="1627" spans="1:68" s="323" customFormat="1" x14ac:dyDescent="0.25">
      <c r="A1627" s="102"/>
      <c r="B1627" s="102"/>
      <c r="C1627" s="102"/>
      <c r="D1627" s="102"/>
      <c r="E1627" s="102"/>
      <c r="F1627" s="102"/>
      <c r="P1627" s="324"/>
      <c r="Q1627" s="324"/>
      <c r="X1627" s="324"/>
      <c r="Y1627" s="324"/>
      <c r="AL1627" s="324"/>
      <c r="AM1627" s="324"/>
      <c r="AN1627" s="324"/>
      <c r="AO1627" s="324"/>
      <c r="AP1627" s="324"/>
      <c r="AQ1627" s="324"/>
      <c r="AR1627" s="324"/>
      <c r="AS1627" s="324"/>
      <c r="AT1627" s="324"/>
      <c r="AU1627" s="324"/>
      <c r="AV1627" s="324"/>
      <c r="AW1627" s="324"/>
      <c r="BE1627" s="325"/>
      <c r="BF1627" s="325"/>
      <c r="BG1627" s="325"/>
      <c r="BH1627" s="325"/>
      <c r="BI1627" s="325"/>
      <c r="BJ1627" s="325"/>
      <c r="BK1627" s="325"/>
      <c r="BL1627" s="325"/>
      <c r="BM1627" s="325"/>
      <c r="BN1627" s="325"/>
      <c r="BO1627" s="325"/>
      <c r="BP1627" s="325"/>
    </row>
    <row r="1628" spans="1:68" s="323" customFormat="1" x14ac:dyDescent="0.25">
      <c r="A1628" s="102"/>
      <c r="B1628" s="102"/>
      <c r="C1628" s="102"/>
      <c r="D1628" s="102"/>
      <c r="E1628" s="102"/>
      <c r="F1628" s="102"/>
      <c r="P1628" s="324"/>
      <c r="Q1628" s="324"/>
      <c r="X1628" s="324"/>
      <c r="Y1628" s="324"/>
      <c r="AL1628" s="324"/>
      <c r="AM1628" s="324"/>
      <c r="AN1628" s="324"/>
      <c r="AO1628" s="324"/>
      <c r="AP1628" s="324"/>
      <c r="AQ1628" s="324"/>
      <c r="AR1628" s="324"/>
      <c r="AS1628" s="324"/>
      <c r="AT1628" s="324"/>
      <c r="AU1628" s="324"/>
      <c r="AV1628" s="324"/>
      <c r="AW1628" s="324"/>
      <c r="BE1628" s="325"/>
      <c r="BF1628" s="325"/>
      <c r="BG1628" s="325"/>
      <c r="BH1628" s="325"/>
      <c r="BI1628" s="325"/>
      <c r="BJ1628" s="325"/>
      <c r="BK1628" s="325"/>
      <c r="BL1628" s="325"/>
      <c r="BM1628" s="325"/>
      <c r="BN1628" s="325"/>
      <c r="BO1628" s="325"/>
      <c r="BP1628" s="325"/>
    </row>
    <row r="1629" spans="1:68" s="323" customFormat="1" x14ac:dyDescent="0.25">
      <c r="A1629" s="102"/>
      <c r="B1629" s="102"/>
      <c r="C1629" s="102"/>
      <c r="D1629" s="102"/>
      <c r="E1629" s="102"/>
      <c r="F1629" s="102"/>
      <c r="P1629" s="324"/>
      <c r="Q1629" s="324"/>
      <c r="X1629" s="324"/>
      <c r="Y1629" s="324"/>
      <c r="AL1629" s="324"/>
      <c r="AM1629" s="324"/>
      <c r="AN1629" s="324"/>
      <c r="AO1629" s="324"/>
      <c r="AP1629" s="324"/>
      <c r="AQ1629" s="324"/>
      <c r="AR1629" s="324"/>
      <c r="AS1629" s="324"/>
      <c r="AT1629" s="324"/>
      <c r="AU1629" s="324"/>
      <c r="AV1629" s="324"/>
      <c r="AW1629" s="324"/>
      <c r="BE1629" s="325"/>
      <c r="BF1629" s="325"/>
      <c r="BG1629" s="325"/>
      <c r="BH1629" s="325"/>
      <c r="BI1629" s="325"/>
      <c r="BJ1629" s="325"/>
      <c r="BK1629" s="325"/>
      <c r="BL1629" s="325"/>
      <c r="BM1629" s="325"/>
      <c r="BN1629" s="325"/>
      <c r="BO1629" s="325"/>
      <c r="BP1629" s="325"/>
    </row>
    <row r="1630" spans="1:68" s="323" customFormat="1" x14ac:dyDescent="0.25">
      <c r="A1630" s="102"/>
      <c r="B1630" s="102"/>
      <c r="C1630" s="102"/>
      <c r="D1630" s="102"/>
      <c r="E1630" s="102"/>
      <c r="F1630" s="102"/>
      <c r="P1630" s="324"/>
      <c r="Q1630" s="324"/>
      <c r="X1630" s="324"/>
      <c r="Y1630" s="324"/>
      <c r="AL1630" s="324"/>
      <c r="AM1630" s="324"/>
      <c r="AN1630" s="324"/>
      <c r="AO1630" s="324"/>
      <c r="AP1630" s="324"/>
      <c r="AQ1630" s="324"/>
      <c r="AR1630" s="324"/>
      <c r="AS1630" s="324"/>
      <c r="AT1630" s="324"/>
      <c r="AU1630" s="324"/>
      <c r="AV1630" s="324"/>
      <c r="AW1630" s="324"/>
      <c r="BE1630" s="325"/>
      <c r="BF1630" s="325"/>
      <c r="BG1630" s="325"/>
      <c r="BH1630" s="325"/>
      <c r="BI1630" s="325"/>
      <c r="BJ1630" s="325"/>
      <c r="BK1630" s="325"/>
      <c r="BL1630" s="325"/>
      <c r="BM1630" s="325"/>
      <c r="BN1630" s="325"/>
      <c r="BO1630" s="325"/>
      <c r="BP1630" s="325"/>
    </row>
    <row r="1631" spans="1:68" s="323" customFormat="1" x14ac:dyDescent="0.25">
      <c r="A1631" s="102"/>
      <c r="B1631" s="102"/>
      <c r="C1631" s="102"/>
      <c r="D1631" s="102"/>
      <c r="E1631" s="102"/>
      <c r="F1631" s="102"/>
      <c r="P1631" s="324"/>
      <c r="Q1631" s="324"/>
      <c r="X1631" s="324"/>
      <c r="Y1631" s="324"/>
      <c r="AL1631" s="324"/>
      <c r="AM1631" s="324"/>
      <c r="AN1631" s="324"/>
      <c r="AO1631" s="324"/>
      <c r="AP1631" s="324"/>
      <c r="AQ1631" s="324"/>
      <c r="AR1631" s="324"/>
      <c r="AS1631" s="324"/>
      <c r="AT1631" s="324"/>
      <c r="AU1631" s="324"/>
      <c r="AV1631" s="324"/>
      <c r="AW1631" s="324"/>
      <c r="BE1631" s="325"/>
      <c r="BF1631" s="325"/>
      <c r="BG1631" s="325"/>
      <c r="BH1631" s="325"/>
      <c r="BI1631" s="325"/>
      <c r="BJ1631" s="325"/>
      <c r="BK1631" s="325"/>
      <c r="BL1631" s="325"/>
      <c r="BM1631" s="325"/>
      <c r="BN1631" s="325"/>
      <c r="BO1631" s="325"/>
      <c r="BP1631" s="325"/>
    </row>
    <row r="1632" spans="1:68" s="323" customFormat="1" x14ac:dyDescent="0.25">
      <c r="A1632" s="102"/>
      <c r="B1632" s="102"/>
      <c r="C1632" s="102"/>
      <c r="D1632" s="102"/>
      <c r="E1632" s="102"/>
      <c r="F1632" s="102"/>
      <c r="P1632" s="324"/>
      <c r="Q1632" s="324"/>
      <c r="X1632" s="324"/>
      <c r="Y1632" s="324"/>
      <c r="AL1632" s="324"/>
      <c r="AM1632" s="324"/>
      <c r="AN1632" s="324"/>
      <c r="AO1632" s="324"/>
      <c r="AP1632" s="324"/>
      <c r="AQ1632" s="324"/>
      <c r="AR1632" s="324"/>
      <c r="AS1632" s="324"/>
      <c r="AT1632" s="324"/>
      <c r="AU1632" s="324"/>
      <c r="AV1632" s="324"/>
      <c r="AW1632" s="324"/>
      <c r="BE1632" s="325"/>
      <c r="BF1632" s="325"/>
      <c r="BG1632" s="325"/>
      <c r="BH1632" s="325"/>
      <c r="BI1632" s="325"/>
      <c r="BJ1632" s="325"/>
      <c r="BK1632" s="325"/>
      <c r="BL1632" s="325"/>
      <c r="BM1632" s="325"/>
      <c r="BN1632" s="325"/>
      <c r="BO1632" s="325"/>
      <c r="BP1632" s="325"/>
    </row>
    <row r="1633" spans="1:68" s="323" customFormat="1" x14ac:dyDescent="0.25">
      <c r="A1633" s="102"/>
      <c r="B1633" s="102"/>
      <c r="C1633" s="102"/>
      <c r="D1633" s="102"/>
      <c r="E1633" s="102"/>
      <c r="F1633" s="102"/>
      <c r="P1633" s="324"/>
      <c r="Q1633" s="324"/>
      <c r="X1633" s="324"/>
      <c r="Y1633" s="324"/>
      <c r="AL1633" s="324"/>
      <c r="AM1633" s="324"/>
      <c r="AN1633" s="324"/>
      <c r="AO1633" s="324"/>
      <c r="AP1633" s="324"/>
      <c r="AQ1633" s="324"/>
      <c r="AR1633" s="324"/>
      <c r="AS1633" s="324"/>
      <c r="AT1633" s="324"/>
      <c r="AU1633" s="324"/>
      <c r="AV1633" s="324"/>
      <c r="AW1633" s="324"/>
      <c r="BE1633" s="325"/>
      <c r="BF1633" s="325"/>
      <c r="BG1633" s="325"/>
      <c r="BH1633" s="325"/>
      <c r="BI1633" s="325"/>
      <c r="BJ1633" s="325"/>
      <c r="BK1633" s="325"/>
      <c r="BL1633" s="325"/>
      <c r="BM1633" s="325"/>
      <c r="BN1633" s="325"/>
      <c r="BO1633" s="325"/>
      <c r="BP1633" s="325"/>
    </row>
    <row r="1634" spans="1:68" s="323" customFormat="1" x14ac:dyDescent="0.25">
      <c r="A1634" s="102"/>
      <c r="B1634" s="102"/>
      <c r="C1634" s="102"/>
      <c r="D1634" s="102"/>
      <c r="E1634" s="102"/>
      <c r="F1634" s="102"/>
      <c r="P1634" s="324"/>
      <c r="Q1634" s="324"/>
      <c r="X1634" s="324"/>
      <c r="Y1634" s="324"/>
      <c r="AL1634" s="324"/>
      <c r="AM1634" s="324"/>
      <c r="AN1634" s="324"/>
      <c r="AO1634" s="324"/>
      <c r="AP1634" s="324"/>
      <c r="AQ1634" s="324"/>
      <c r="AR1634" s="324"/>
      <c r="AS1634" s="324"/>
      <c r="AT1634" s="324"/>
      <c r="AU1634" s="324"/>
      <c r="AV1634" s="324"/>
      <c r="AW1634" s="324"/>
      <c r="BE1634" s="325"/>
      <c r="BF1634" s="325"/>
      <c r="BG1634" s="325"/>
      <c r="BH1634" s="325"/>
      <c r="BI1634" s="325"/>
      <c r="BJ1634" s="325"/>
      <c r="BK1634" s="325"/>
      <c r="BL1634" s="325"/>
      <c r="BM1634" s="325"/>
      <c r="BN1634" s="325"/>
      <c r="BO1634" s="325"/>
      <c r="BP1634" s="325"/>
    </row>
    <row r="1635" spans="1:68" s="323" customFormat="1" x14ac:dyDescent="0.25">
      <c r="A1635" s="102"/>
      <c r="B1635" s="102"/>
      <c r="C1635" s="102"/>
      <c r="D1635" s="102"/>
      <c r="E1635" s="102"/>
      <c r="F1635" s="102"/>
      <c r="P1635" s="324"/>
      <c r="Q1635" s="324"/>
      <c r="X1635" s="324"/>
      <c r="Y1635" s="324"/>
      <c r="AL1635" s="324"/>
      <c r="AM1635" s="324"/>
      <c r="AN1635" s="324"/>
      <c r="AO1635" s="324"/>
      <c r="AP1635" s="324"/>
      <c r="AQ1635" s="324"/>
      <c r="AR1635" s="324"/>
      <c r="AS1635" s="324"/>
      <c r="AT1635" s="324"/>
      <c r="AU1635" s="324"/>
      <c r="AV1635" s="324"/>
      <c r="AW1635" s="324"/>
      <c r="BE1635" s="325"/>
      <c r="BF1635" s="325"/>
      <c r="BG1635" s="325"/>
      <c r="BH1635" s="325"/>
      <c r="BI1635" s="325"/>
      <c r="BJ1635" s="325"/>
      <c r="BK1635" s="325"/>
      <c r="BL1635" s="325"/>
      <c r="BM1635" s="325"/>
      <c r="BN1635" s="325"/>
      <c r="BO1635" s="325"/>
      <c r="BP1635" s="325"/>
    </row>
    <row r="1636" spans="1:68" s="323" customFormat="1" x14ac:dyDescent="0.25">
      <c r="A1636" s="102"/>
      <c r="B1636" s="102"/>
      <c r="C1636" s="102"/>
      <c r="D1636" s="102"/>
      <c r="E1636" s="102"/>
      <c r="F1636" s="102"/>
      <c r="P1636" s="324"/>
      <c r="Q1636" s="324"/>
      <c r="X1636" s="324"/>
      <c r="Y1636" s="324"/>
      <c r="AL1636" s="324"/>
      <c r="AM1636" s="324"/>
      <c r="AN1636" s="324"/>
      <c r="AO1636" s="324"/>
      <c r="AP1636" s="324"/>
      <c r="AQ1636" s="324"/>
      <c r="AR1636" s="324"/>
      <c r="AS1636" s="324"/>
      <c r="AT1636" s="324"/>
      <c r="AU1636" s="324"/>
      <c r="AV1636" s="324"/>
      <c r="AW1636" s="324"/>
      <c r="BE1636" s="325"/>
      <c r="BF1636" s="325"/>
      <c r="BG1636" s="325"/>
      <c r="BH1636" s="325"/>
      <c r="BI1636" s="325"/>
      <c r="BJ1636" s="325"/>
      <c r="BK1636" s="325"/>
      <c r="BL1636" s="325"/>
      <c r="BM1636" s="325"/>
      <c r="BN1636" s="325"/>
      <c r="BO1636" s="325"/>
      <c r="BP1636" s="325"/>
    </row>
    <row r="1637" spans="1:68" s="323" customFormat="1" x14ac:dyDescent="0.25">
      <c r="A1637" s="102"/>
      <c r="B1637" s="102"/>
      <c r="C1637" s="102"/>
      <c r="D1637" s="102"/>
      <c r="E1637" s="102"/>
      <c r="F1637" s="102"/>
      <c r="P1637" s="324"/>
      <c r="Q1637" s="324"/>
      <c r="X1637" s="324"/>
      <c r="Y1637" s="324"/>
      <c r="AL1637" s="324"/>
      <c r="AM1637" s="324"/>
      <c r="AN1637" s="324"/>
      <c r="AO1637" s="324"/>
      <c r="AP1637" s="324"/>
      <c r="AQ1637" s="324"/>
      <c r="AR1637" s="324"/>
      <c r="AS1637" s="324"/>
      <c r="AT1637" s="324"/>
      <c r="AU1637" s="324"/>
      <c r="AV1637" s="324"/>
      <c r="AW1637" s="324"/>
      <c r="BE1637" s="325"/>
      <c r="BF1637" s="325"/>
      <c r="BG1637" s="325"/>
      <c r="BH1637" s="325"/>
      <c r="BI1637" s="325"/>
      <c r="BJ1637" s="325"/>
      <c r="BK1637" s="325"/>
      <c r="BL1637" s="325"/>
      <c r="BM1637" s="325"/>
      <c r="BN1637" s="325"/>
      <c r="BO1637" s="325"/>
      <c r="BP1637" s="325"/>
    </row>
    <row r="1638" spans="1:68" s="323" customFormat="1" x14ac:dyDescent="0.25">
      <c r="A1638" s="102"/>
      <c r="B1638" s="102"/>
      <c r="C1638" s="102"/>
      <c r="D1638" s="102"/>
      <c r="E1638" s="102"/>
      <c r="F1638" s="102"/>
      <c r="P1638" s="324"/>
      <c r="Q1638" s="324"/>
      <c r="X1638" s="324"/>
      <c r="Y1638" s="324"/>
      <c r="AL1638" s="324"/>
      <c r="AM1638" s="324"/>
      <c r="AN1638" s="324"/>
      <c r="AO1638" s="324"/>
      <c r="AP1638" s="324"/>
      <c r="AQ1638" s="324"/>
      <c r="AR1638" s="324"/>
      <c r="AS1638" s="324"/>
      <c r="AT1638" s="324"/>
      <c r="AU1638" s="324"/>
      <c r="AV1638" s="324"/>
      <c r="AW1638" s="324"/>
      <c r="BE1638" s="325"/>
      <c r="BF1638" s="325"/>
      <c r="BG1638" s="325"/>
      <c r="BH1638" s="325"/>
      <c r="BI1638" s="325"/>
      <c r="BJ1638" s="325"/>
      <c r="BK1638" s="325"/>
      <c r="BL1638" s="325"/>
      <c r="BM1638" s="325"/>
      <c r="BN1638" s="325"/>
      <c r="BO1638" s="325"/>
      <c r="BP1638" s="325"/>
    </row>
    <row r="1639" spans="1:68" s="323" customFormat="1" x14ac:dyDescent="0.25">
      <c r="A1639" s="102"/>
      <c r="B1639" s="102"/>
      <c r="C1639" s="102"/>
      <c r="D1639" s="102"/>
      <c r="E1639" s="102"/>
      <c r="F1639" s="102"/>
      <c r="P1639" s="324"/>
      <c r="Q1639" s="324"/>
      <c r="X1639" s="324"/>
      <c r="Y1639" s="324"/>
      <c r="AL1639" s="324"/>
      <c r="AM1639" s="324"/>
      <c r="AN1639" s="324"/>
      <c r="AO1639" s="324"/>
      <c r="AP1639" s="324"/>
      <c r="AQ1639" s="324"/>
      <c r="AR1639" s="324"/>
      <c r="AS1639" s="324"/>
      <c r="AT1639" s="324"/>
      <c r="AU1639" s="324"/>
      <c r="AV1639" s="324"/>
      <c r="AW1639" s="324"/>
      <c r="BE1639" s="325"/>
      <c r="BF1639" s="325"/>
      <c r="BG1639" s="325"/>
      <c r="BH1639" s="325"/>
      <c r="BI1639" s="325"/>
      <c r="BJ1639" s="325"/>
      <c r="BK1639" s="325"/>
      <c r="BL1639" s="325"/>
      <c r="BM1639" s="325"/>
      <c r="BN1639" s="325"/>
      <c r="BO1639" s="325"/>
      <c r="BP1639" s="325"/>
    </row>
    <row r="1640" spans="1:68" s="323" customFormat="1" x14ac:dyDescent="0.25">
      <c r="A1640" s="102"/>
      <c r="B1640" s="102"/>
      <c r="C1640" s="102"/>
      <c r="D1640" s="102"/>
      <c r="E1640" s="102"/>
      <c r="F1640" s="102"/>
      <c r="P1640" s="324"/>
      <c r="Q1640" s="324"/>
      <c r="X1640" s="324"/>
      <c r="Y1640" s="324"/>
      <c r="AL1640" s="324"/>
      <c r="AM1640" s="324"/>
      <c r="AN1640" s="324"/>
      <c r="AO1640" s="324"/>
      <c r="AP1640" s="324"/>
      <c r="AQ1640" s="324"/>
      <c r="AR1640" s="324"/>
      <c r="AS1640" s="324"/>
      <c r="AT1640" s="324"/>
      <c r="AU1640" s="324"/>
      <c r="AV1640" s="324"/>
      <c r="AW1640" s="324"/>
      <c r="BE1640" s="325"/>
      <c r="BF1640" s="325"/>
      <c r="BG1640" s="325"/>
      <c r="BH1640" s="325"/>
      <c r="BI1640" s="325"/>
      <c r="BJ1640" s="325"/>
      <c r="BK1640" s="325"/>
      <c r="BL1640" s="325"/>
      <c r="BM1640" s="325"/>
      <c r="BN1640" s="325"/>
      <c r="BO1640" s="325"/>
      <c r="BP1640" s="325"/>
    </row>
    <row r="1641" spans="1:68" s="323" customFormat="1" x14ac:dyDescent="0.25">
      <c r="A1641" s="102"/>
      <c r="B1641" s="102"/>
      <c r="C1641" s="102"/>
      <c r="D1641" s="102"/>
      <c r="E1641" s="102"/>
      <c r="F1641" s="102"/>
      <c r="P1641" s="324"/>
      <c r="Q1641" s="324"/>
      <c r="X1641" s="324"/>
      <c r="Y1641" s="324"/>
      <c r="AL1641" s="324"/>
      <c r="AM1641" s="324"/>
      <c r="AN1641" s="324"/>
      <c r="AO1641" s="324"/>
      <c r="AP1641" s="324"/>
      <c r="AQ1641" s="324"/>
      <c r="AR1641" s="324"/>
      <c r="AS1641" s="324"/>
      <c r="AT1641" s="324"/>
      <c r="AU1641" s="324"/>
      <c r="AV1641" s="324"/>
      <c r="AW1641" s="324"/>
      <c r="BE1641" s="325"/>
      <c r="BF1641" s="325"/>
      <c r="BG1641" s="325"/>
      <c r="BH1641" s="325"/>
      <c r="BI1641" s="325"/>
      <c r="BJ1641" s="325"/>
      <c r="BK1641" s="325"/>
      <c r="BL1641" s="325"/>
      <c r="BM1641" s="325"/>
      <c r="BN1641" s="325"/>
      <c r="BO1641" s="325"/>
      <c r="BP1641" s="325"/>
    </row>
    <row r="1642" spans="1:68" s="323" customFormat="1" x14ac:dyDescent="0.25">
      <c r="A1642" s="102"/>
      <c r="B1642" s="102"/>
      <c r="C1642" s="102"/>
      <c r="D1642" s="102"/>
      <c r="E1642" s="102"/>
      <c r="F1642" s="102"/>
      <c r="P1642" s="324"/>
      <c r="Q1642" s="324"/>
      <c r="X1642" s="324"/>
      <c r="Y1642" s="324"/>
      <c r="AL1642" s="324"/>
      <c r="AM1642" s="324"/>
      <c r="AN1642" s="324"/>
      <c r="AO1642" s="324"/>
      <c r="AP1642" s="324"/>
      <c r="AQ1642" s="324"/>
      <c r="AR1642" s="324"/>
      <c r="AS1642" s="324"/>
      <c r="AT1642" s="324"/>
      <c r="AU1642" s="324"/>
      <c r="AV1642" s="324"/>
      <c r="AW1642" s="324"/>
      <c r="BE1642" s="325"/>
      <c r="BF1642" s="325"/>
      <c r="BG1642" s="325"/>
      <c r="BH1642" s="325"/>
      <c r="BI1642" s="325"/>
      <c r="BJ1642" s="325"/>
      <c r="BK1642" s="325"/>
      <c r="BL1642" s="325"/>
      <c r="BM1642" s="325"/>
      <c r="BN1642" s="325"/>
      <c r="BO1642" s="325"/>
      <c r="BP1642" s="325"/>
    </row>
    <row r="1643" spans="1:68" s="323" customFormat="1" x14ac:dyDescent="0.25">
      <c r="A1643" s="102"/>
      <c r="B1643" s="102"/>
      <c r="C1643" s="102"/>
      <c r="D1643" s="102"/>
      <c r="E1643" s="102"/>
      <c r="F1643" s="102"/>
      <c r="P1643" s="324"/>
      <c r="Q1643" s="324"/>
      <c r="X1643" s="324"/>
      <c r="Y1643" s="324"/>
      <c r="AL1643" s="324"/>
      <c r="AM1643" s="324"/>
      <c r="AN1643" s="324"/>
      <c r="AO1643" s="324"/>
      <c r="AP1643" s="324"/>
      <c r="AQ1643" s="324"/>
      <c r="AR1643" s="324"/>
      <c r="AS1643" s="324"/>
      <c r="AT1643" s="324"/>
      <c r="AU1643" s="324"/>
      <c r="AV1643" s="324"/>
      <c r="AW1643" s="324"/>
      <c r="BE1643" s="325"/>
      <c r="BF1643" s="325"/>
      <c r="BG1643" s="325"/>
      <c r="BH1643" s="325"/>
      <c r="BI1643" s="325"/>
      <c r="BJ1643" s="325"/>
      <c r="BK1643" s="325"/>
      <c r="BL1643" s="325"/>
      <c r="BM1643" s="325"/>
      <c r="BN1643" s="325"/>
      <c r="BO1643" s="325"/>
      <c r="BP1643" s="325"/>
    </row>
    <row r="1644" spans="1:68" s="323" customFormat="1" x14ac:dyDescent="0.25">
      <c r="A1644" s="102"/>
      <c r="B1644" s="102"/>
      <c r="C1644" s="102"/>
      <c r="D1644" s="102"/>
      <c r="E1644" s="102"/>
      <c r="F1644" s="102"/>
      <c r="P1644" s="324"/>
      <c r="Q1644" s="324"/>
      <c r="X1644" s="324"/>
      <c r="Y1644" s="324"/>
      <c r="AL1644" s="324"/>
      <c r="AM1644" s="324"/>
      <c r="AN1644" s="324"/>
      <c r="AO1644" s="324"/>
      <c r="AP1644" s="324"/>
      <c r="AQ1644" s="324"/>
      <c r="AR1644" s="324"/>
      <c r="AS1644" s="324"/>
      <c r="AT1644" s="324"/>
      <c r="AU1644" s="324"/>
      <c r="AV1644" s="324"/>
      <c r="AW1644" s="324"/>
      <c r="BE1644" s="325"/>
      <c r="BF1644" s="325"/>
      <c r="BG1644" s="325"/>
      <c r="BH1644" s="325"/>
      <c r="BI1644" s="325"/>
      <c r="BJ1644" s="325"/>
      <c r="BK1644" s="325"/>
      <c r="BL1644" s="325"/>
      <c r="BM1644" s="325"/>
      <c r="BN1644" s="325"/>
      <c r="BO1644" s="325"/>
      <c r="BP1644" s="325"/>
    </row>
    <row r="1645" spans="1:68" s="323" customFormat="1" x14ac:dyDescent="0.25">
      <c r="A1645" s="102"/>
      <c r="B1645" s="102"/>
      <c r="C1645" s="102"/>
      <c r="D1645" s="102"/>
      <c r="E1645" s="102"/>
      <c r="F1645" s="102"/>
      <c r="P1645" s="324"/>
      <c r="Q1645" s="324"/>
      <c r="X1645" s="324"/>
      <c r="Y1645" s="324"/>
      <c r="AL1645" s="324"/>
      <c r="AM1645" s="324"/>
      <c r="AN1645" s="324"/>
      <c r="AO1645" s="324"/>
      <c r="AP1645" s="324"/>
      <c r="AQ1645" s="324"/>
      <c r="AR1645" s="324"/>
      <c r="AS1645" s="324"/>
      <c r="AT1645" s="324"/>
      <c r="AU1645" s="324"/>
      <c r="AV1645" s="324"/>
      <c r="AW1645" s="324"/>
      <c r="BE1645" s="325"/>
      <c r="BF1645" s="325"/>
      <c r="BG1645" s="325"/>
      <c r="BH1645" s="325"/>
      <c r="BI1645" s="325"/>
      <c r="BJ1645" s="325"/>
      <c r="BK1645" s="325"/>
      <c r="BL1645" s="325"/>
      <c r="BM1645" s="325"/>
      <c r="BN1645" s="325"/>
      <c r="BO1645" s="325"/>
      <c r="BP1645" s="325"/>
    </row>
    <row r="1646" spans="1:68" s="323" customFormat="1" x14ac:dyDescent="0.25">
      <c r="A1646" s="102"/>
      <c r="B1646" s="102"/>
      <c r="C1646" s="102"/>
      <c r="D1646" s="102"/>
      <c r="E1646" s="102"/>
      <c r="F1646" s="102"/>
      <c r="P1646" s="324"/>
      <c r="Q1646" s="324"/>
      <c r="X1646" s="324"/>
      <c r="Y1646" s="324"/>
      <c r="AL1646" s="324"/>
      <c r="AM1646" s="324"/>
      <c r="AN1646" s="324"/>
      <c r="AO1646" s="324"/>
      <c r="AP1646" s="324"/>
      <c r="AQ1646" s="324"/>
      <c r="AR1646" s="324"/>
      <c r="AS1646" s="324"/>
      <c r="AT1646" s="324"/>
      <c r="AU1646" s="324"/>
      <c r="AV1646" s="324"/>
      <c r="AW1646" s="324"/>
      <c r="BE1646" s="325"/>
      <c r="BF1646" s="325"/>
      <c r="BG1646" s="325"/>
      <c r="BH1646" s="325"/>
      <c r="BI1646" s="325"/>
      <c r="BJ1646" s="325"/>
      <c r="BK1646" s="325"/>
      <c r="BL1646" s="325"/>
      <c r="BM1646" s="325"/>
      <c r="BN1646" s="325"/>
      <c r="BO1646" s="325"/>
      <c r="BP1646" s="325"/>
    </row>
    <row r="1647" spans="1:68" s="323" customFormat="1" x14ac:dyDescent="0.25">
      <c r="A1647" s="102"/>
      <c r="B1647" s="102"/>
      <c r="C1647" s="102"/>
      <c r="D1647" s="102"/>
      <c r="E1647" s="102"/>
      <c r="F1647" s="102"/>
      <c r="P1647" s="324"/>
      <c r="Q1647" s="324"/>
      <c r="X1647" s="324"/>
      <c r="Y1647" s="324"/>
      <c r="AL1647" s="324"/>
      <c r="AM1647" s="324"/>
      <c r="AN1647" s="324"/>
      <c r="AO1647" s="324"/>
      <c r="AP1647" s="324"/>
      <c r="AQ1647" s="324"/>
      <c r="AR1647" s="324"/>
      <c r="AS1647" s="324"/>
      <c r="AT1647" s="324"/>
      <c r="AU1647" s="324"/>
      <c r="AV1647" s="324"/>
      <c r="AW1647" s="324"/>
      <c r="BE1647" s="325"/>
      <c r="BF1647" s="325"/>
      <c r="BG1647" s="325"/>
      <c r="BH1647" s="325"/>
      <c r="BI1647" s="325"/>
      <c r="BJ1647" s="325"/>
      <c r="BK1647" s="325"/>
      <c r="BL1647" s="325"/>
      <c r="BM1647" s="325"/>
      <c r="BN1647" s="325"/>
      <c r="BO1647" s="325"/>
      <c r="BP1647" s="325"/>
    </row>
    <row r="1648" spans="1:68" s="323" customFormat="1" x14ac:dyDescent="0.25">
      <c r="A1648" s="102"/>
      <c r="B1648" s="102"/>
      <c r="C1648" s="102"/>
      <c r="D1648" s="102"/>
      <c r="E1648" s="102"/>
      <c r="F1648" s="102"/>
      <c r="P1648" s="324"/>
      <c r="Q1648" s="324"/>
      <c r="X1648" s="324"/>
      <c r="Y1648" s="324"/>
      <c r="AL1648" s="324"/>
      <c r="AM1648" s="324"/>
      <c r="AN1648" s="324"/>
      <c r="AO1648" s="324"/>
      <c r="AP1648" s="324"/>
      <c r="AQ1648" s="324"/>
      <c r="AR1648" s="324"/>
      <c r="AS1648" s="324"/>
      <c r="AT1648" s="324"/>
      <c r="AU1648" s="324"/>
      <c r="AV1648" s="324"/>
      <c r="AW1648" s="324"/>
      <c r="BE1648" s="325"/>
      <c r="BF1648" s="325"/>
      <c r="BG1648" s="325"/>
      <c r="BH1648" s="325"/>
      <c r="BI1648" s="325"/>
      <c r="BJ1648" s="325"/>
      <c r="BK1648" s="325"/>
      <c r="BL1648" s="325"/>
      <c r="BM1648" s="325"/>
      <c r="BN1648" s="325"/>
      <c r="BO1648" s="325"/>
      <c r="BP1648" s="325"/>
    </row>
    <row r="1649" spans="1:68" s="323" customFormat="1" x14ac:dyDescent="0.25">
      <c r="A1649" s="102"/>
      <c r="B1649" s="102"/>
      <c r="C1649" s="102"/>
      <c r="D1649" s="102"/>
      <c r="E1649" s="102"/>
      <c r="F1649" s="102"/>
      <c r="P1649" s="324"/>
      <c r="Q1649" s="324"/>
      <c r="X1649" s="324"/>
      <c r="Y1649" s="324"/>
      <c r="AL1649" s="324"/>
      <c r="AM1649" s="324"/>
      <c r="AN1649" s="324"/>
      <c r="AO1649" s="324"/>
      <c r="AP1649" s="324"/>
      <c r="AQ1649" s="324"/>
      <c r="AR1649" s="324"/>
      <c r="AS1649" s="324"/>
      <c r="AT1649" s="324"/>
      <c r="AU1649" s="324"/>
      <c r="AV1649" s="324"/>
      <c r="AW1649" s="324"/>
      <c r="BE1649" s="325"/>
      <c r="BF1649" s="325"/>
      <c r="BG1649" s="325"/>
      <c r="BH1649" s="325"/>
      <c r="BI1649" s="325"/>
      <c r="BJ1649" s="325"/>
      <c r="BK1649" s="325"/>
      <c r="BL1649" s="325"/>
      <c r="BM1649" s="325"/>
      <c r="BN1649" s="325"/>
      <c r="BO1649" s="325"/>
      <c r="BP1649" s="325"/>
    </row>
    <row r="1650" spans="1:68" s="323" customFormat="1" x14ac:dyDescent="0.25">
      <c r="A1650" s="102"/>
      <c r="B1650" s="102"/>
      <c r="C1650" s="102"/>
      <c r="D1650" s="102"/>
      <c r="E1650" s="102"/>
      <c r="F1650" s="102"/>
      <c r="P1650" s="324"/>
      <c r="Q1650" s="324"/>
      <c r="X1650" s="324"/>
      <c r="Y1650" s="324"/>
      <c r="AL1650" s="324"/>
      <c r="AM1650" s="324"/>
      <c r="AN1650" s="324"/>
      <c r="AO1650" s="324"/>
      <c r="AP1650" s="324"/>
      <c r="AQ1650" s="324"/>
      <c r="AR1650" s="324"/>
      <c r="AS1650" s="324"/>
      <c r="AT1650" s="324"/>
      <c r="AU1650" s="324"/>
      <c r="AV1650" s="324"/>
      <c r="AW1650" s="324"/>
      <c r="BE1650" s="325"/>
      <c r="BF1650" s="325"/>
      <c r="BG1650" s="325"/>
      <c r="BH1650" s="325"/>
      <c r="BI1650" s="325"/>
      <c r="BJ1650" s="325"/>
      <c r="BK1650" s="325"/>
      <c r="BL1650" s="325"/>
      <c r="BM1650" s="325"/>
      <c r="BN1650" s="325"/>
      <c r="BO1650" s="325"/>
      <c r="BP1650" s="325"/>
    </row>
    <row r="1651" spans="1:68" s="323" customFormat="1" x14ac:dyDescent="0.25">
      <c r="A1651" s="102"/>
      <c r="B1651" s="102"/>
      <c r="C1651" s="102"/>
      <c r="D1651" s="102"/>
      <c r="E1651" s="102"/>
      <c r="F1651" s="102"/>
      <c r="P1651" s="324"/>
      <c r="Q1651" s="324"/>
      <c r="X1651" s="324"/>
      <c r="Y1651" s="324"/>
      <c r="AL1651" s="324"/>
      <c r="AM1651" s="324"/>
      <c r="AN1651" s="324"/>
      <c r="AO1651" s="324"/>
      <c r="AP1651" s="324"/>
      <c r="AQ1651" s="324"/>
      <c r="AR1651" s="324"/>
      <c r="AS1651" s="324"/>
      <c r="AT1651" s="324"/>
      <c r="AU1651" s="324"/>
      <c r="AV1651" s="324"/>
      <c r="AW1651" s="324"/>
      <c r="BE1651" s="325"/>
      <c r="BF1651" s="325"/>
      <c r="BG1651" s="325"/>
      <c r="BH1651" s="325"/>
      <c r="BI1651" s="325"/>
      <c r="BJ1651" s="325"/>
      <c r="BK1651" s="325"/>
      <c r="BL1651" s="325"/>
      <c r="BM1651" s="325"/>
      <c r="BN1651" s="325"/>
      <c r="BO1651" s="325"/>
      <c r="BP1651" s="325"/>
    </row>
    <row r="1652" spans="1:68" s="323" customFormat="1" x14ac:dyDescent="0.25">
      <c r="A1652" s="102"/>
      <c r="B1652" s="102"/>
      <c r="C1652" s="102"/>
      <c r="D1652" s="102"/>
      <c r="E1652" s="102"/>
      <c r="F1652" s="102"/>
      <c r="P1652" s="324"/>
      <c r="Q1652" s="324"/>
      <c r="X1652" s="324"/>
      <c r="Y1652" s="324"/>
      <c r="AL1652" s="324"/>
      <c r="AM1652" s="324"/>
      <c r="AN1652" s="324"/>
      <c r="AO1652" s="324"/>
      <c r="AP1652" s="324"/>
      <c r="AQ1652" s="324"/>
      <c r="AR1652" s="324"/>
      <c r="AS1652" s="324"/>
      <c r="AT1652" s="324"/>
      <c r="AU1652" s="324"/>
      <c r="AV1652" s="324"/>
      <c r="AW1652" s="324"/>
      <c r="BE1652" s="325"/>
      <c r="BF1652" s="325"/>
      <c r="BG1652" s="325"/>
      <c r="BH1652" s="325"/>
      <c r="BI1652" s="325"/>
      <c r="BJ1652" s="325"/>
      <c r="BK1652" s="325"/>
      <c r="BL1652" s="325"/>
      <c r="BM1652" s="325"/>
      <c r="BN1652" s="325"/>
      <c r="BO1652" s="325"/>
      <c r="BP1652" s="325"/>
    </row>
    <row r="1653" spans="1:68" s="323" customFormat="1" x14ac:dyDescent="0.25">
      <c r="A1653" s="102"/>
      <c r="B1653" s="102"/>
      <c r="C1653" s="102"/>
      <c r="D1653" s="102"/>
      <c r="E1653" s="102"/>
      <c r="F1653" s="102"/>
      <c r="P1653" s="324"/>
      <c r="Q1653" s="324"/>
      <c r="X1653" s="324"/>
      <c r="Y1653" s="324"/>
      <c r="AL1653" s="324"/>
      <c r="AM1653" s="324"/>
      <c r="AN1653" s="324"/>
      <c r="AO1653" s="324"/>
      <c r="AP1653" s="324"/>
      <c r="AQ1653" s="324"/>
      <c r="AR1653" s="324"/>
      <c r="AS1653" s="324"/>
      <c r="AT1653" s="324"/>
      <c r="AU1653" s="324"/>
      <c r="AV1653" s="324"/>
      <c r="AW1653" s="324"/>
      <c r="BE1653" s="325"/>
      <c r="BF1653" s="325"/>
      <c r="BG1653" s="325"/>
      <c r="BH1653" s="325"/>
      <c r="BI1653" s="325"/>
      <c r="BJ1653" s="325"/>
      <c r="BK1653" s="325"/>
      <c r="BL1653" s="325"/>
      <c r="BM1653" s="325"/>
      <c r="BN1653" s="325"/>
      <c r="BO1653" s="325"/>
      <c r="BP1653" s="325"/>
    </row>
    <row r="1654" spans="1:68" s="323" customFormat="1" x14ac:dyDescent="0.25">
      <c r="A1654" s="102"/>
      <c r="B1654" s="102"/>
      <c r="C1654" s="102"/>
      <c r="D1654" s="102"/>
      <c r="E1654" s="102"/>
      <c r="F1654" s="102"/>
      <c r="P1654" s="324"/>
      <c r="Q1654" s="324"/>
      <c r="X1654" s="324"/>
      <c r="Y1654" s="324"/>
      <c r="AL1654" s="324"/>
      <c r="AM1654" s="324"/>
      <c r="AN1654" s="324"/>
      <c r="AO1654" s="324"/>
      <c r="AP1654" s="324"/>
      <c r="AQ1654" s="324"/>
      <c r="AR1654" s="324"/>
      <c r="AS1654" s="324"/>
      <c r="AT1654" s="324"/>
      <c r="AU1654" s="324"/>
      <c r="AV1654" s="324"/>
      <c r="AW1654" s="324"/>
      <c r="BE1654" s="325"/>
      <c r="BF1654" s="325"/>
      <c r="BG1654" s="325"/>
      <c r="BH1654" s="325"/>
      <c r="BI1654" s="325"/>
      <c r="BJ1654" s="325"/>
      <c r="BK1654" s="325"/>
      <c r="BL1654" s="325"/>
      <c r="BM1654" s="325"/>
      <c r="BN1654" s="325"/>
      <c r="BO1654" s="325"/>
      <c r="BP1654" s="325"/>
    </row>
    <row r="1655" spans="1:68" s="323" customFormat="1" x14ac:dyDescent="0.25">
      <c r="A1655" s="102"/>
      <c r="B1655" s="102"/>
      <c r="C1655" s="102"/>
      <c r="D1655" s="102"/>
      <c r="E1655" s="102"/>
      <c r="F1655" s="102"/>
      <c r="P1655" s="324"/>
      <c r="Q1655" s="324"/>
      <c r="X1655" s="324"/>
      <c r="Y1655" s="324"/>
      <c r="AL1655" s="324"/>
      <c r="AM1655" s="324"/>
      <c r="AN1655" s="324"/>
      <c r="AO1655" s="324"/>
      <c r="AP1655" s="324"/>
      <c r="AQ1655" s="324"/>
      <c r="AR1655" s="324"/>
      <c r="AS1655" s="324"/>
      <c r="AT1655" s="324"/>
      <c r="AU1655" s="324"/>
      <c r="AV1655" s="324"/>
      <c r="AW1655" s="324"/>
      <c r="BE1655" s="325"/>
      <c r="BF1655" s="325"/>
      <c r="BG1655" s="325"/>
      <c r="BH1655" s="325"/>
      <c r="BI1655" s="325"/>
      <c r="BJ1655" s="325"/>
      <c r="BK1655" s="325"/>
      <c r="BL1655" s="325"/>
      <c r="BM1655" s="325"/>
      <c r="BN1655" s="325"/>
      <c r="BO1655" s="325"/>
      <c r="BP1655" s="325"/>
    </row>
    <row r="1656" spans="1:68" s="323" customFormat="1" x14ac:dyDescent="0.25">
      <c r="A1656" s="102"/>
      <c r="B1656" s="102"/>
      <c r="C1656" s="102"/>
      <c r="D1656" s="102"/>
      <c r="E1656" s="102"/>
      <c r="F1656" s="102"/>
      <c r="P1656" s="324"/>
      <c r="Q1656" s="324"/>
      <c r="X1656" s="324"/>
      <c r="Y1656" s="324"/>
      <c r="AL1656" s="324"/>
      <c r="AM1656" s="324"/>
      <c r="AN1656" s="324"/>
      <c r="AO1656" s="324"/>
      <c r="AP1656" s="324"/>
      <c r="AQ1656" s="324"/>
      <c r="AR1656" s="324"/>
      <c r="AS1656" s="324"/>
      <c r="AT1656" s="324"/>
      <c r="AU1656" s="324"/>
      <c r="AV1656" s="324"/>
      <c r="AW1656" s="324"/>
      <c r="BE1656" s="325"/>
      <c r="BF1656" s="325"/>
      <c r="BG1656" s="325"/>
      <c r="BH1656" s="325"/>
      <c r="BI1656" s="325"/>
      <c r="BJ1656" s="325"/>
      <c r="BK1656" s="325"/>
      <c r="BL1656" s="325"/>
      <c r="BM1656" s="325"/>
      <c r="BN1656" s="325"/>
      <c r="BO1656" s="325"/>
      <c r="BP1656" s="325"/>
    </row>
    <row r="1657" spans="1:68" s="323" customFormat="1" x14ac:dyDescent="0.25">
      <c r="A1657" s="102"/>
      <c r="B1657" s="102"/>
      <c r="C1657" s="102"/>
      <c r="D1657" s="102"/>
      <c r="E1657" s="102"/>
      <c r="F1657" s="102"/>
      <c r="P1657" s="324"/>
      <c r="Q1657" s="324"/>
      <c r="X1657" s="324"/>
      <c r="Y1657" s="324"/>
      <c r="AL1657" s="324"/>
      <c r="AM1657" s="324"/>
      <c r="AN1657" s="324"/>
      <c r="AO1657" s="324"/>
      <c r="AP1657" s="324"/>
      <c r="AQ1657" s="324"/>
      <c r="AR1657" s="324"/>
      <c r="AS1657" s="324"/>
      <c r="AT1657" s="324"/>
      <c r="AU1657" s="324"/>
      <c r="AV1657" s="324"/>
      <c r="AW1657" s="324"/>
      <c r="BE1657" s="325"/>
      <c r="BF1657" s="325"/>
      <c r="BG1657" s="325"/>
      <c r="BH1657" s="325"/>
      <c r="BI1657" s="325"/>
      <c r="BJ1657" s="325"/>
      <c r="BK1657" s="325"/>
      <c r="BL1657" s="325"/>
      <c r="BM1657" s="325"/>
      <c r="BN1657" s="325"/>
      <c r="BO1657" s="325"/>
      <c r="BP1657" s="325"/>
    </row>
    <row r="1658" spans="1:68" s="323" customFormat="1" x14ac:dyDescent="0.25">
      <c r="A1658" s="102"/>
      <c r="B1658" s="102"/>
      <c r="C1658" s="102"/>
      <c r="D1658" s="102"/>
      <c r="E1658" s="102"/>
      <c r="F1658" s="102"/>
      <c r="P1658" s="324"/>
      <c r="Q1658" s="324"/>
      <c r="X1658" s="324"/>
      <c r="Y1658" s="324"/>
      <c r="AL1658" s="324"/>
      <c r="AM1658" s="324"/>
      <c r="AN1658" s="324"/>
      <c r="AO1658" s="324"/>
      <c r="AP1658" s="324"/>
      <c r="AQ1658" s="324"/>
      <c r="AR1658" s="324"/>
      <c r="AS1658" s="324"/>
      <c r="AT1658" s="324"/>
      <c r="AU1658" s="324"/>
      <c r="AV1658" s="324"/>
      <c r="AW1658" s="324"/>
      <c r="BE1658" s="325"/>
      <c r="BF1658" s="325"/>
      <c r="BG1658" s="325"/>
      <c r="BH1658" s="325"/>
      <c r="BI1658" s="325"/>
      <c r="BJ1658" s="325"/>
      <c r="BK1658" s="325"/>
      <c r="BL1658" s="325"/>
      <c r="BM1658" s="325"/>
      <c r="BN1658" s="325"/>
      <c r="BO1658" s="325"/>
      <c r="BP1658" s="325"/>
    </row>
    <row r="1659" spans="1:68" s="323" customFormat="1" x14ac:dyDescent="0.25">
      <c r="A1659" s="102"/>
      <c r="B1659" s="102"/>
      <c r="C1659" s="102"/>
      <c r="D1659" s="102"/>
      <c r="E1659" s="102"/>
      <c r="F1659" s="102"/>
      <c r="P1659" s="324"/>
      <c r="Q1659" s="324"/>
      <c r="X1659" s="324"/>
      <c r="Y1659" s="324"/>
      <c r="AL1659" s="324"/>
      <c r="AM1659" s="324"/>
      <c r="AN1659" s="324"/>
      <c r="AO1659" s="324"/>
      <c r="AP1659" s="324"/>
      <c r="AQ1659" s="324"/>
      <c r="AR1659" s="324"/>
      <c r="AS1659" s="324"/>
      <c r="AT1659" s="324"/>
      <c r="AU1659" s="324"/>
      <c r="AV1659" s="324"/>
      <c r="AW1659" s="324"/>
      <c r="BE1659" s="325"/>
      <c r="BF1659" s="325"/>
      <c r="BG1659" s="325"/>
      <c r="BH1659" s="325"/>
      <c r="BI1659" s="325"/>
      <c r="BJ1659" s="325"/>
      <c r="BK1659" s="325"/>
      <c r="BL1659" s="325"/>
      <c r="BM1659" s="325"/>
      <c r="BN1659" s="325"/>
      <c r="BO1659" s="325"/>
      <c r="BP1659" s="325"/>
    </row>
    <row r="1660" spans="1:68" s="323" customFormat="1" x14ac:dyDescent="0.25">
      <c r="A1660" s="102"/>
      <c r="B1660" s="102"/>
      <c r="C1660" s="102"/>
      <c r="D1660" s="102"/>
      <c r="E1660" s="102"/>
      <c r="F1660" s="102"/>
      <c r="P1660" s="324"/>
      <c r="Q1660" s="324"/>
      <c r="X1660" s="324"/>
      <c r="Y1660" s="324"/>
      <c r="AL1660" s="324"/>
      <c r="AM1660" s="324"/>
      <c r="AN1660" s="324"/>
      <c r="AO1660" s="324"/>
      <c r="AP1660" s="324"/>
      <c r="AQ1660" s="324"/>
      <c r="AR1660" s="324"/>
      <c r="AS1660" s="324"/>
      <c r="AT1660" s="324"/>
      <c r="AU1660" s="324"/>
      <c r="AV1660" s="324"/>
      <c r="AW1660" s="324"/>
      <c r="BE1660" s="325"/>
      <c r="BF1660" s="325"/>
      <c r="BG1660" s="325"/>
      <c r="BH1660" s="325"/>
      <c r="BI1660" s="325"/>
      <c r="BJ1660" s="325"/>
      <c r="BK1660" s="325"/>
      <c r="BL1660" s="325"/>
      <c r="BM1660" s="325"/>
      <c r="BN1660" s="325"/>
      <c r="BO1660" s="325"/>
      <c r="BP1660" s="325"/>
    </row>
    <row r="1661" spans="1:68" s="323" customFormat="1" x14ac:dyDescent="0.25">
      <c r="A1661" s="102"/>
      <c r="B1661" s="102"/>
      <c r="C1661" s="102"/>
      <c r="D1661" s="102"/>
      <c r="E1661" s="102"/>
      <c r="F1661" s="102"/>
      <c r="P1661" s="324"/>
      <c r="Q1661" s="324"/>
      <c r="X1661" s="324"/>
      <c r="Y1661" s="324"/>
      <c r="AL1661" s="324"/>
      <c r="AM1661" s="324"/>
      <c r="AN1661" s="324"/>
      <c r="AO1661" s="324"/>
      <c r="AP1661" s="324"/>
      <c r="AQ1661" s="324"/>
      <c r="AR1661" s="324"/>
      <c r="AS1661" s="324"/>
      <c r="AT1661" s="324"/>
      <c r="AU1661" s="324"/>
      <c r="AV1661" s="324"/>
      <c r="AW1661" s="324"/>
      <c r="BE1661" s="325"/>
      <c r="BF1661" s="325"/>
      <c r="BG1661" s="325"/>
      <c r="BH1661" s="325"/>
      <c r="BI1661" s="325"/>
      <c r="BJ1661" s="325"/>
      <c r="BK1661" s="325"/>
      <c r="BL1661" s="325"/>
      <c r="BM1661" s="325"/>
      <c r="BN1661" s="325"/>
      <c r="BO1661" s="325"/>
      <c r="BP1661" s="325"/>
    </row>
    <row r="1662" spans="1:68" s="323" customFormat="1" x14ac:dyDescent="0.25">
      <c r="A1662" s="102"/>
      <c r="B1662" s="102"/>
      <c r="C1662" s="102"/>
      <c r="D1662" s="102"/>
      <c r="E1662" s="102"/>
      <c r="F1662" s="102"/>
      <c r="P1662" s="324"/>
      <c r="Q1662" s="324"/>
      <c r="X1662" s="324"/>
      <c r="Y1662" s="324"/>
      <c r="AL1662" s="324"/>
      <c r="AM1662" s="324"/>
      <c r="AN1662" s="324"/>
      <c r="AO1662" s="324"/>
      <c r="AP1662" s="324"/>
      <c r="AQ1662" s="324"/>
      <c r="AR1662" s="324"/>
      <c r="AS1662" s="324"/>
      <c r="AT1662" s="324"/>
      <c r="AU1662" s="324"/>
      <c r="AV1662" s="324"/>
      <c r="AW1662" s="324"/>
      <c r="BE1662" s="325"/>
      <c r="BF1662" s="325"/>
      <c r="BG1662" s="325"/>
      <c r="BH1662" s="325"/>
      <c r="BI1662" s="325"/>
      <c r="BJ1662" s="325"/>
      <c r="BK1662" s="325"/>
      <c r="BL1662" s="325"/>
      <c r="BM1662" s="325"/>
      <c r="BN1662" s="325"/>
      <c r="BO1662" s="325"/>
      <c r="BP1662" s="325"/>
    </row>
    <row r="1663" spans="1:68" s="323" customFormat="1" x14ac:dyDescent="0.25">
      <c r="A1663" s="102"/>
      <c r="B1663" s="102"/>
      <c r="C1663" s="102"/>
      <c r="D1663" s="102"/>
      <c r="E1663" s="102"/>
      <c r="F1663" s="102"/>
      <c r="P1663" s="324"/>
      <c r="Q1663" s="324"/>
      <c r="X1663" s="324"/>
      <c r="Y1663" s="324"/>
      <c r="AL1663" s="324"/>
      <c r="AM1663" s="324"/>
      <c r="AN1663" s="324"/>
      <c r="AO1663" s="324"/>
      <c r="AP1663" s="324"/>
      <c r="AQ1663" s="324"/>
      <c r="AR1663" s="324"/>
      <c r="AS1663" s="324"/>
      <c r="AT1663" s="324"/>
      <c r="AU1663" s="324"/>
      <c r="AV1663" s="324"/>
      <c r="AW1663" s="324"/>
      <c r="BE1663" s="325"/>
      <c r="BF1663" s="325"/>
      <c r="BG1663" s="325"/>
      <c r="BH1663" s="325"/>
      <c r="BI1663" s="325"/>
      <c r="BJ1663" s="325"/>
      <c r="BK1663" s="325"/>
      <c r="BL1663" s="325"/>
      <c r="BM1663" s="325"/>
      <c r="BN1663" s="325"/>
      <c r="BO1663" s="325"/>
      <c r="BP1663" s="325"/>
    </row>
    <row r="1664" spans="1:68" s="323" customFormat="1" x14ac:dyDescent="0.25">
      <c r="A1664" s="102"/>
      <c r="B1664" s="102"/>
      <c r="C1664" s="102"/>
      <c r="D1664" s="102"/>
      <c r="E1664" s="102"/>
      <c r="F1664" s="102"/>
      <c r="P1664" s="324"/>
      <c r="Q1664" s="324"/>
      <c r="X1664" s="324"/>
      <c r="Y1664" s="324"/>
      <c r="AL1664" s="324"/>
      <c r="AM1664" s="324"/>
      <c r="AN1664" s="324"/>
      <c r="AO1664" s="324"/>
      <c r="AP1664" s="324"/>
      <c r="AQ1664" s="324"/>
      <c r="AR1664" s="324"/>
      <c r="AS1664" s="324"/>
      <c r="AT1664" s="324"/>
      <c r="AU1664" s="324"/>
      <c r="AV1664" s="324"/>
      <c r="AW1664" s="324"/>
      <c r="BE1664" s="325"/>
      <c r="BF1664" s="325"/>
      <c r="BG1664" s="325"/>
      <c r="BH1664" s="325"/>
      <c r="BI1664" s="325"/>
      <c r="BJ1664" s="325"/>
      <c r="BK1664" s="325"/>
      <c r="BL1664" s="325"/>
      <c r="BM1664" s="325"/>
      <c r="BN1664" s="325"/>
      <c r="BO1664" s="325"/>
      <c r="BP1664" s="325"/>
    </row>
    <row r="1665" spans="1:68" s="323" customFormat="1" x14ac:dyDescent="0.25">
      <c r="A1665" s="102"/>
      <c r="B1665" s="102"/>
      <c r="C1665" s="102"/>
      <c r="D1665" s="102"/>
      <c r="E1665" s="102"/>
      <c r="F1665" s="102"/>
      <c r="P1665" s="324"/>
      <c r="Q1665" s="324"/>
      <c r="X1665" s="324"/>
      <c r="Y1665" s="324"/>
      <c r="AL1665" s="324"/>
      <c r="AM1665" s="324"/>
      <c r="AN1665" s="324"/>
      <c r="AO1665" s="324"/>
      <c r="AP1665" s="324"/>
      <c r="AQ1665" s="324"/>
      <c r="AR1665" s="324"/>
      <c r="AS1665" s="324"/>
      <c r="AT1665" s="324"/>
      <c r="AU1665" s="324"/>
      <c r="AV1665" s="324"/>
      <c r="AW1665" s="324"/>
      <c r="BE1665" s="325"/>
      <c r="BF1665" s="325"/>
      <c r="BG1665" s="325"/>
      <c r="BH1665" s="325"/>
      <c r="BI1665" s="325"/>
      <c r="BJ1665" s="325"/>
      <c r="BK1665" s="325"/>
      <c r="BL1665" s="325"/>
      <c r="BM1665" s="325"/>
      <c r="BN1665" s="325"/>
      <c r="BO1665" s="325"/>
      <c r="BP1665" s="325"/>
    </row>
    <row r="1666" spans="1:68" s="323" customFormat="1" x14ac:dyDescent="0.25">
      <c r="A1666" s="102"/>
      <c r="B1666" s="102"/>
      <c r="C1666" s="102"/>
      <c r="D1666" s="102"/>
      <c r="E1666" s="102"/>
      <c r="F1666" s="102"/>
      <c r="P1666" s="324"/>
      <c r="Q1666" s="324"/>
      <c r="X1666" s="324"/>
      <c r="Y1666" s="324"/>
      <c r="AL1666" s="324"/>
      <c r="AM1666" s="324"/>
      <c r="AN1666" s="324"/>
      <c r="AO1666" s="324"/>
      <c r="AP1666" s="324"/>
      <c r="AQ1666" s="324"/>
      <c r="AR1666" s="324"/>
      <c r="AS1666" s="324"/>
      <c r="AT1666" s="324"/>
      <c r="AU1666" s="324"/>
      <c r="AV1666" s="324"/>
      <c r="AW1666" s="324"/>
      <c r="BE1666" s="325"/>
      <c r="BF1666" s="325"/>
      <c r="BG1666" s="325"/>
      <c r="BH1666" s="325"/>
      <c r="BI1666" s="325"/>
      <c r="BJ1666" s="325"/>
      <c r="BK1666" s="325"/>
      <c r="BL1666" s="325"/>
      <c r="BM1666" s="325"/>
      <c r="BN1666" s="325"/>
      <c r="BO1666" s="325"/>
      <c r="BP1666" s="325"/>
    </row>
    <row r="1667" spans="1:68" s="323" customFormat="1" x14ac:dyDescent="0.25">
      <c r="A1667" s="102"/>
      <c r="B1667" s="102"/>
      <c r="C1667" s="102"/>
      <c r="D1667" s="102"/>
      <c r="E1667" s="102"/>
      <c r="F1667" s="102"/>
      <c r="P1667" s="324"/>
      <c r="Q1667" s="324"/>
      <c r="X1667" s="324"/>
      <c r="Y1667" s="324"/>
      <c r="AL1667" s="324"/>
      <c r="AM1667" s="324"/>
      <c r="AN1667" s="324"/>
      <c r="AO1667" s="324"/>
      <c r="AP1667" s="324"/>
      <c r="AQ1667" s="324"/>
      <c r="AR1667" s="324"/>
      <c r="AS1667" s="324"/>
      <c r="AT1667" s="324"/>
      <c r="AU1667" s="324"/>
      <c r="AV1667" s="324"/>
      <c r="AW1667" s="324"/>
      <c r="BE1667" s="325"/>
      <c r="BF1667" s="325"/>
      <c r="BG1667" s="325"/>
      <c r="BH1667" s="325"/>
      <c r="BI1667" s="325"/>
      <c r="BJ1667" s="325"/>
      <c r="BK1667" s="325"/>
      <c r="BL1667" s="325"/>
      <c r="BM1667" s="325"/>
      <c r="BN1667" s="325"/>
      <c r="BO1667" s="325"/>
      <c r="BP1667" s="325"/>
    </row>
    <row r="1668" spans="1:68" s="323" customFormat="1" x14ac:dyDescent="0.25">
      <c r="A1668" s="102"/>
      <c r="B1668" s="102"/>
      <c r="C1668" s="102"/>
      <c r="D1668" s="102"/>
      <c r="E1668" s="102"/>
      <c r="F1668" s="102"/>
      <c r="P1668" s="324"/>
      <c r="Q1668" s="324"/>
      <c r="X1668" s="324"/>
      <c r="Y1668" s="324"/>
      <c r="AL1668" s="324"/>
      <c r="AM1668" s="324"/>
      <c r="AN1668" s="324"/>
      <c r="AO1668" s="324"/>
      <c r="AP1668" s="324"/>
      <c r="AQ1668" s="324"/>
      <c r="AR1668" s="324"/>
      <c r="AS1668" s="324"/>
      <c r="AT1668" s="324"/>
      <c r="AU1668" s="324"/>
      <c r="AV1668" s="324"/>
      <c r="AW1668" s="324"/>
      <c r="BE1668" s="325"/>
      <c r="BF1668" s="325"/>
      <c r="BG1668" s="325"/>
      <c r="BH1668" s="325"/>
      <c r="BI1668" s="325"/>
      <c r="BJ1668" s="325"/>
      <c r="BK1668" s="325"/>
      <c r="BL1668" s="325"/>
      <c r="BM1668" s="325"/>
      <c r="BN1668" s="325"/>
      <c r="BO1668" s="325"/>
      <c r="BP1668" s="325"/>
    </row>
    <row r="1669" spans="1:68" s="323" customFormat="1" x14ac:dyDescent="0.25">
      <c r="A1669" s="102"/>
      <c r="B1669" s="102"/>
      <c r="C1669" s="102"/>
      <c r="D1669" s="102"/>
      <c r="E1669" s="102"/>
      <c r="F1669" s="102"/>
      <c r="P1669" s="324"/>
      <c r="Q1669" s="324"/>
      <c r="X1669" s="324"/>
      <c r="Y1669" s="324"/>
      <c r="AL1669" s="324"/>
      <c r="AM1669" s="324"/>
      <c r="AN1669" s="324"/>
      <c r="AO1669" s="324"/>
      <c r="AP1669" s="324"/>
      <c r="AQ1669" s="324"/>
      <c r="AR1669" s="324"/>
      <c r="AS1669" s="324"/>
      <c r="AT1669" s="324"/>
      <c r="AU1669" s="324"/>
      <c r="AV1669" s="324"/>
      <c r="AW1669" s="324"/>
      <c r="BE1669" s="325"/>
      <c r="BF1669" s="325"/>
      <c r="BG1669" s="325"/>
      <c r="BH1669" s="325"/>
      <c r="BI1669" s="325"/>
      <c r="BJ1669" s="325"/>
      <c r="BK1669" s="325"/>
      <c r="BL1669" s="325"/>
      <c r="BM1669" s="325"/>
      <c r="BN1669" s="325"/>
      <c r="BO1669" s="325"/>
      <c r="BP1669" s="325"/>
    </row>
    <row r="1670" spans="1:68" s="323" customFormat="1" x14ac:dyDescent="0.25">
      <c r="A1670" s="102"/>
      <c r="B1670" s="102"/>
      <c r="C1670" s="102"/>
      <c r="D1670" s="102"/>
      <c r="E1670" s="102"/>
      <c r="F1670" s="102"/>
      <c r="P1670" s="324"/>
      <c r="Q1670" s="324"/>
      <c r="X1670" s="324"/>
      <c r="Y1670" s="324"/>
      <c r="AL1670" s="324"/>
      <c r="AM1670" s="324"/>
      <c r="AN1670" s="324"/>
      <c r="AO1670" s="324"/>
      <c r="AP1670" s="324"/>
      <c r="AQ1670" s="324"/>
      <c r="AR1670" s="324"/>
      <c r="AS1670" s="324"/>
      <c r="AT1670" s="324"/>
      <c r="AU1670" s="324"/>
      <c r="AV1670" s="324"/>
      <c r="AW1670" s="324"/>
      <c r="BE1670" s="325"/>
      <c r="BF1670" s="325"/>
      <c r="BG1670" s="325"/>
      <c r="BH1670" s="325"/>
      <c r="BI1670" s="325"/>
      <c r="BJ1670" s="325"/>
      <c r="BK1670" s="325"/>
      <c r="BL1670" s="325"/>
      <c r="BM1670" s="325"/>
      <c r="BN1670" s="325"/>
      <c r="BO1670" s="325"/>
      <c r="BP1670" s="325"/>
    </row>
    <row r="1671" spans="1:68" s="323" customFormat="1" x14ac:dyDescent="0.25">
      <c r="A1671" s="102"/>
      <c r="B1671" s="102"/>
      <c r="C1671" s="102"/>
      <c r="D1671" s="102"/>
      <c r="E1671" s="102"/>
      <c r="F1671" s="102"/>
      <c r="P1671" s="324"/>
      <c r="Q1671" s="324"/>
      <c r="X1671" s="324"/>
      <c r="Y1671" s="324"/>
      <c r="AL1671" s="324"/>
      <c r="AM1671" s="324"/>
      <c r="AN1671" s="324"/>
      <c r="AO1671" s="324"/>
      <c r="AP1671" s="324"/>
      <c r="AQ1671" s="324"/>
      <c r="AR1671" s="324"/>
      <c r="AS1671" s="324"/>
      <c r="AT1671" s="324"/>
      <c r="AU1671" s="324"/>
      <c r="AV1671" s="324"/>
      <c r="AW1671" s="324"/>
      <c r="BE1671" s="325"/>
      <c r="BF1671" s="325"/>
      <c r="BG1671" s="325"/>
      <c r="BH1671" s="325"/>
      <c r="BI1671" s="325"/>
      <c r="BJ1671" s="325"/>
      <c r="BK1671" s="325"/>
      <c r="BL1671" s="325"/>
      <c r="BM1671" s="325"/>
      <c r="BN1671" s="325"/>
      <c r="BO1671" s="325"/>
      <c r="BP1671" s="325"/>
    </row>
    <row r="1672" spans="1:68" s="323" customFormat="1" x14ac:dyDescent="0.25">
      <c r="A1672" s="102"/>
      <c r="B1672" s="102"/>
      <c r="C1672" s="102"/>
      <c r="D1672" s="102"/>
      <c r="E1672" s="102"/>
      <c r="F1672" s="102"/>
      <c r="P1672" s="324"/>
      <c r="Q1672" s="324"/>
      <c r="X1672" s="324"/>
      <c r="Y1672" s="324"/>
      <c r="AL1672" s="324"/>
      <c r="AM1672" s="324"/>
      <c r="AN1672" s="324"/>
      <c r="AO1672" s="324"/>
      <c r="AP1672" s="324"/>
      <c r="AQ1672" s="324"/>
      <c r="AR1672" s="324"/>
      <c r="AS1672" s="324"/>
      <c r="AT1672" s="324"/>
      <c r="AU1672" s="324"/>
      <c r="AV1672" s="324"/>
      <c r="AW1672" s="324"/>
      <c r="BE1672" s="325"/>
      <c r="BF1672" s="325"/>
      <c r="BG1672" s="325"/>
      <c r="BH1672" s="325"/>
      <c r="BI1672" s="325"/>
      <c r="BJ1672" s="325"/>
      <c r="BK1672" s="325"/>
      <c r="BL1672" s="325"/>
      <c r="BM1672" s="325"/>
      <c r="BN1672" s="325"/>
      <c r="BO1672" s="325"/>
      <c r="BP1672" s="325"/>
    </row>
    <row r="1673" spans="1:68" s="323" customFormat="1" x14ac:dyDescent="0.25">
      <c r="A1673" s="102"/>
      <c r="B1673" s="102"/>
      <c r="C1673" s="102"/>
      <c r="D1673" s="102"/>
      <c r="E1673" s="102"/>
      <c r="F1673" s="102"/>
      <c r="P1673" s="324"/>
      <c r="Q1673" s="324"/>
      <c r="X1673" s="324"/>
      <c r="Y1673" s="324"/>
      <c r="AL1673" s="324"/>
      <c r="AM1673" s="324"/>
      <c r="AN1673" s="324"/>
      <c r="AO1673" s="324"/>
      <c r="AP1673" s="324"/>
      <c r="AQ1673" s="324"/>
      <c r="AR1673" s="324"/>
      <c r="AS1673" s="324"/>
      <c r="AT1673" s="324"/>
      <c r="AU1673" s="324"/>
      <c r="AV1673" s="324"/>
      <c r="AW1673" s="324"/>
      <c r="BE1673" s="325"/>
      <c r="BF1673" s="325"/>
      <c r="BG1673" s="325"/>
      <c r="BH1673" s="325"/>
      <c r="BI1673" s="325"/>
      <c r="BJ1673" s="325"/>
      <c r="BK1673" s="325"/>
      <c r="BL1673" s="325"/>
      <c r="BM1673" s="325"/>
      <c r="BN1673" s="325"/>
      <c r="BO1673" s="325"/>
      <c r="BP1673" s="325"/>
    </row>
    <row r="1674" spans="1:68" s="323" customFormat="1" x14ac:dyDescent="0.25">
      <c r="A1674" s="102"/>
      <c r="B1674" s="102"/>
      <c r="C1674" s="102"/>
      <c r="D1674" s="102"/>
      <c r="E1674" s="102"/>
      <c r="F1674" s="102"/>
      <c r="P1674" s="324"/>
      <c r="Q1674" s="324"/>
      <c r="X1674" s="324"/>
      <c r="Y1674" s="324"/>
      <c r="AL1674" s="324"/>
      <c r="AM1674" s="324"/>
      <c r="AN1674" s="324"/>
      <c r="AO1674" s="324"/>
      <c r="AP1674" s="324"/>
      <c r="AQ1674" s="324"/>
      <c r="AR1674" s="324"/>
      <c r="AS1674" s="324"/>
      <c r="AT1674" s="324"/>
      <c r="AU1674" s="324"/>
      <c r="AV1674" s="324"/>
      <c r="AW1674" s="324"/>
      <c r="BE1674" s="325"/>
      <c r="BF1674" s="325"/>
      <c r="BG1674" s="325"/>
      <c r="BH1674" s="325"/>
      <c r="BI1674" s="325"/>
      <c r="BJ1674" s="325"/>
      <c r="BK1674" s="325"/>
      <c r="BL1674" s="325"/>
      <c r="BM1674" s="325"/>
      <c r="BN1674" s="325"/>
      <c r="BO1674" s="325"/>
      <c r="BP1674" s="325"/>
    </row>
    <row r="1675" spans="1:68" s="323" customFormat="1" x14ac:dyDescent="0.25">
      <c r="A1675" s="102"/>
      <c r="B1675" s="102"/>
      <c r="C1675" s="102"/>
      <c r="D1675" s="102"/>
      <c r="E1675" s="102"/>
      <c r="F1675" s="102"/>
      <c r="P1675" s="324"/>
      <c r="Q1675" s="324"/>
      <c r="X1675" s="324"/>
      <c r="Y1675" s="324"/>
      <c r="AL1675" s="324"/>
      <c r="AM1675" s="324"/>
      <c r="AN1675" s="324"/>
      <c r="AO1675" s="324"/>
      <c r="AP1675" s="324"/>
      <c r="AQ1675" s="324"/>
      <c r="AR1675" s="324"/>
      <c r="AS1675" s="324"/>
      <c r="AT1675" s="324"/>
      <c r="AU1675" s="324"/>
      <c r="AV1675" s="324"/>
      <c r="AW1675" s="324"/>
      <c r="BE1675" s="325"/>
      <c r="BF1675" s="325"/>
      <c r="BG1675" s="325"/>
      <c r="BH1675" s="325"/>
      <c r="BI1675" s="325"/>
      <c r="BJ1675" s="325"/>
      <c r="BK1675" s="325"/>
      <c r="BL1675" s="325"/>
      <c r="BM1675" s="325"/>
      <c r="BN1675" s="325"/>
      <c r="BO1675" s="325"/>
      <c r="BP1675" s="325"/>
    </row>
    <row r="1676" spans="1:68" s="323" customFormat="1" x14ac:dyDescent="0.25">
      <c r="A1676" s="102"/>
      <c r="B1676" s="102"/>
      <c r="C1676" s="102"/>
      <c r="D1676" s="102"/>
      <c r="E1676" s="102"/>
      <c r="F1676" s="102"/>
      <c r="P1676" s="324"/>
      <c r="Q1676" s="324"/>
      <c r="X1676" s="324"/>
      <c r="Y1676" s="324"/>
      <c r="AL1676" s="324"/>
      <c r="AM1676" s="324"/>
      <c r="AN1676" s="324"/>
      <c r="AO1676" s="324"/>
      <c r="AP1676" s="324"/>
      <c r="AQ1676" s="324"/>
      <c r="AR1676" s="324"/>
      <c r="AS1676" s="324"/>
      <c r="AT1676" s="324"/>
      <c r="AU1676" s="324"/>
      <c r="AV1676" s="324"/>
      <c r="AW1676" s="324"/>
      <c r="BE1676" s="325"/>
      <c r="BF1676" s="325"/>
      <c r="BG1676" s="325"/>
      <c r="BH1676" s="325"/>
      <c r="BI1676" s="325"/>
      <c r="BJ1676" s="325"/>
      <c r="BK1676" s="325"/>
      <c r="BL1676" s="325"/>
      <c r="BM1676" s="325"/>
      <c r="BN1676" s="325"/>
      <c r="BO1676" s="325"/>
      <c r="BP1676" s="325"/>
    </row>
    <row r="1677" spans="1:68" s="323" customFormat="1" x14ac:dyDescent="0.25">
      <c r="A1677" s="102"/>
      <c r="B1677" s="102"/>
      <c r="C1677" s="102"/>
      <c r="D1677" s="102"/>
      <c r="E1677" s="102"/>
      <c r="F1677" s="102"/>
      <c r="P1677" s="324"/>
      <c r="Q1677" s="324"/>
      <c r="X1677" s="324"/>
      <c r="Y1677" s="324"/>
      <c r="AL1677" s="324"/>
      <c r="AM1677" s="324"/>
      <c r="AN1677" s="324"/>
      <c r="AO1677" s="324"/>
      <c r="AP1677" s="324"/>
      <c r="AQ1677" s="324"/>
      <c r="AR1677" s="324"/>
      <c r="AS1677" s="324"/>
      <c r="AT1677" s="324"/>
      <c r="AU1677" s="324"/>
      <c r="AV1677" s="324"/>
      <c r="AW1677" s="324"/>
      <c r="BE1677" s="325"/>
      <c r="BF1677" s="325"/>
      <c r="BG1677" s="325"/>
      <c r="BH1677" s="325"/>
      <c r="BI1677" s="325"/>
      <c r="BJ1677" s="325"/>
      <c r="BK1677" s="325"/>
      <c r="BL1677" s="325"/>
      <c r="BM1677" s="325"/>
      <c r="BN1677" s="325"/>
      <c r="BO1677" s="325"/>
      <c r="BP1677" s="325"/>
    </row>
    <row r="1678" spans="1:68" s="323" customFormat="1" x14ac:dyDescent="0.25">
      <c r="A1678" s="102"/>
      <c r="B1678" s="102"/>
      <c r="C1678" s="102"/>
      <c r="D1678" s="102"/>
      <c r="E1678" s="102"/>
      <c r="F1678" s="102"/>
      <c r="P1678" s="324"/>
      <c r="Q1678" s="324"/>
      <c r="X1678" s="324"/>
      <c r="Y1678" s="324"/>
      <c r="AL1678" s="324"/>
      <c r="AM1678" s="324"/>
      <c r="AN1678" s="324"/>
      <c r="AO1678" s="324"/>
      <c r="AP1678" s="324"/>
      <c r="AQ1678" s="324"/>
      <c r="AR1678" s="324"/>
      <c r="AS1678" s="324"/>
      <c r="AT1678" s="324"/>
      <c r="AU1678" s="324"/>
      <c r="AV1678" s="324"/>
      <c r="AW1678" s="324"/>
      <c r="BE1678" s="325"/>
      <c r="BF1678" s="325"/>
      <c r="BG1678" s="325"/>
      <c r="BH1678" s="325"/>
      <c r="BI1678" s="325"/>
      <c r="BJ1678" s="325"/>
      <c r="BK1678" s="325"/>
      <c r="BL1678" s="325"/>
      <c r="BM1678" s="325"/>
      <c r="BN1678" s="325"/>
      <c r="BO1678" s="325"/>
      <c r="BP1678" s="325"/>
    </row>
    <row r="1679" spans="1:68" s="323" customFormat="1" x14ac:dyDescent="0.25">
      <c r="A1679" s="102"/>
      <c r="B1679" s="102"/>
      <c r="C1679" s="102"/>
      <c r="D1679" s="102"/>
      <c r="E1679" s="102"/>
      <c r="F1679" s="102"/>
      <c r="P1679" s="324"/>
      <c r="Q1679" s="324"/>
      <c r="X1679" s="324"/>
      <c r="Y1679" s="324"/>
      <c r="AL1679" s="324"/>
      <c r="AM1679" s="324"/>
      <c r="AN1679" s="324"/>
      <c r="AO1679" s="324"/>
      <c r="AP1679" s="324"/>
      <c r="AQ1679" s="324"/>
      <c r="AR1679" s="324"/>
      <c r="AS1679" s="324"/>
      <c r="AT1679" s="324"/>
      <c r="AU1679" s="324"/>
      <c r="AV1679" s="324"/>
      <c r="AW1679" s="324"/>
      <c r="BE1679" s="325"/>
      <c r="BF1679" s="325"/>
      <c r="BG1679" s="325"/>
      <c r="BH1679" s="325"/>
      <c r="BI1679" s="325"/>
      <c r="BJ1679" s="325"/>
      <c r="BK1679" s="325"/>
      <c r="BL1679" s="325"/>
      <c r="BM1679" s="325"/>
      <c r="BN1679" s="325"/>
      <c r="BO1679" s="325"/>
      <c r="BP1679" s="325"/>
    </row>
    <row r="1680" spans="1:68" s="323" customFormat="1" x14ac:dyDescent="0.25">
      <c r="A1680" s="102"/>
      <c r="B1680" s="102"/>
      <c r="C1680" s="102"/>
      <c r="D1680" s="102"/>
      <c r="E1680" s="102"/>
      <c r="F1680" s="102"/>
      <c r="P1680" s="324"/>
      <c r="Q1680" s="324"/>
      <c r="X1680" s="324"/>
      <c r="Y1680" s="324"/>
      <c r="AL1680" s="324"/>
      <c r="AM1680" s="324"/>
      <c r="AN1680" s="324"/>
      <c r="AO1680" s="324"/>
      <c r="AP1680" s="324"/>
      <c r="AQ1680" s="324"/>
      <c r="AR1680" s="324"/>
      <c r="AS1680" s="324"/>
      <c r="AT1680" s="324"/>
      <c r="AU1680" s="324"/>
      <c r="AV1680" s="324"/>
      <c r="AW1680" s="324"/>
      <c r="BE1680" s="325"/>
      <c r="BF1680" s="325"/>
      <c r="BG1680" s="325"/>
      <c r="BH1680" s="325"/>
      <c r="BI1680" s="325"/>
      <c r="BJ1680" s="325"/>
      <c r="BK1680" s="325"/>
      <c r="BL1680" s="325"/>
      <c r="BM1680" s="325"/>
      <c r="BN1680" s="325"/>
      <c r="BO1680" s="325"/>
      <c r="BP1680" s="325"/>
    </row>
    <row r="1681" spans="1:68" s="323" customFormat="1" x14ac:dyDescent="0.25">
      <c r="A1681" s="102"/>
      <c r="B1681" s="102"/>
      <c r="C1681" s="102"/>
      <c r="D1681" s="102"/>
      <c r="E1681" s="102"/>
      <c r="F1681" s="102"/>
      <c r="P1681" s="324"/>
      <c r="Q1681" s="324"/>
      <c r="X1681" s="324"/>
      <c r="Y1681" s="324"/>
      <c r="AL1681" s="324"/>
      <c r="AM1681" s="324"/>
      <c r="AN1681" s="324"/>
      <c r="AO1681" s="324"/>
      <c r="AP1681" s="324"/>
      <c r="AQ1681" s="324"/>
      <c r="AR1681" s="324"/>
      <c r="AS1681" s="324"/>
      <c r="AT1681" s="324"/>
      <c r="AU1681" s="324"/>
      <c r="AV1681" s="324"/>
      <c r="AW1681" s="324"/>
      <c r="BE1681" s="325"/>
      <c r="BF1681" s="325"/>
      <c r="BG1681" s="325"/>
      <c r="BH1681" s="325"/>
      <c r="BI1681" s="325"/>
      <c r="BJ1681" s="325"/>
      <c r="BK1681" s="325"/>
      <c r="BL1681" s="325"/>
      <c r="BM1681" s="325"/>
      <c r="BN1681" s="325"/>
      <c r="BO1681" s="325"/>
      <c r="BP1681" s="325"/>
    </row>
    <row r="1682" spans="1:68" s="323" customFormat="1" x14ac:dyDescent="0.25">
      <c r="A1682" s="102"/>
      <c r="B1682" s="102"/>
      <c r="C1682" s="102"/>
      <c r="D1682" s="102"/>
      <c r="E1682" s="102"/>
      <c r="F1682" s="102"/>
      <c r="P1682" s="324"/>
      <c r="Q1682" s="324"/>
      <c r="X1682" s="324"/>
      <c r="Y1682" s="324"/>
      <c r="AL1682" s="324"/>
      <c r="AM1682" s="324"/>
      <c r="AN1682" s="324"/>
      <c r="AO1682" s="324"/>
      <c r="AP1682" s="324"/>
      <c r="AQ1682" s="324"/>
      <c r="AR1682" s="324"/>
      <c r="AS1682" s="324"/>
      <c r="AT1682" s="324"/>
      <c r="AU1682" s="324"/>
      <c r="AV1682" s="324"/>
      <c r="AW1682" s="324"/>
      <c r="BE1682" s="325"/>
      <c r="BF1682" s="325"/>
      <c r="BG1682" s="325"/>
      <c r="BH1682" s="325"/>
      <c r="BI1682" s="325"/>
      <c r="BJ1682" s="325"/>
      <c r="BK1682" s="325"/>
      <c r="BL1682" s="325"/>
      <c r="BM1682" s="325"/>
      <c r="BN1682" s="325"/>
      <c r="BO1682" s="325"/>
      <c r="BP1682" s="325"/>
    </row>
    <row r="1683" spans="1:68" s="323" customFormat="1" x14ac:dyDescent="0.25">
      <c r="A1683" s="102"/>
      <c r="B1683" s="102"/>
      <c r="C1683" s="102"/>
      <c r="D1683" s="102"/>
      <c r="E1683" s="102"/>
      <c r="F1683" s="102"/>
      <c r="P1683" s="324"/>
      <c r="Q1683" s="324"/>
      <c r="X1683" s="324"/>
      <c r="Y1683" s="324"/>
      <c r="AL1683" s="324"/>
      <c r="AM1683" s="324"/>
      <c r="AN1683" s="324"/>
      <c r="AO1683" s="324"/>
      <c r="AP1683" s="324"/>
      <c r="AQ1683" s="324"/>
      <c r="AR1683" s="324"/>
      <c r="AS1683" s="324"/>
      <c r="AT1683" s="324"/>
      <c r="AU1683" s="324"/>
      <c r="AV1683" s="324"/>
      <c r="AW1683" s="324"/>
      <c r="BE1683" s="325"/>
      <c r="BF1683" s="325"/>
      <c r="BG1683" s="325"/>
      <c r="BH1683" s="325"/>
      <c r="BI1683" s="325"/>
      <c r="BJ1683" s="325"/>
      <c r="BK1683" s="325"/>
      <c r="BL1683" s="325"/>
      <c r="BM1683" s="325"/>
      <c r="BN1683" s="325"/>
      <c r="BO1683" s="325"/>
      <c r="BP1683" s="325"/>
    </row>
    <row r="1684" spans="1:68" s="323" customFormat="1" x14ac:dyDescent="0.25">
      <c r="A1684" s="102"/>
      <c r="B1684" s="102"/>
      <c r="C1684" s="102"/>
      <c r="D1684" s="102"/>
      <c r="E1684" s="102"/>
      <c r="F1684" s="102"/>
      <c r="P1684" s="324"/>
      <c r="Q1684" s="324"/>
      <c r="X1684" s="324"/>
      <c r="Y1684" s="324"/>
      <c r="AL1684" s="324"/>
      <c r="AM1684" s="324"/>
      <c r="AN1684" s="324"/>
      <c r="AO1684" s="324"/>
      <c r="AP1684" s="324"/>
      <c r="AQ1684" s="324"/>
      <c r="AR1684" s="324"/>
      <c r="AS1684" s="324"/>
      <c r="AT1684" s="324"/>
      <c r="AU1684" s="324"/>
      <c r="AV1684" s="324"/>
      <c r="AW1684" s="324"/>
      <c r="BE1684" s="325"/>
      <c r="BF1684" s="325"/>
      <c r="BG1684" s="325"/>
      <c r="BH1684" s="325"/>
      <c r="BI1684" s="325"/>
      <c r="BJ1684" s="325"/>
      <c r="BK1684" s="325"/>
      <c r="BL1684" s="325"/>
      <c r="BM1684" s="325"/>
      <c r="BN1684" s="325"/>
      <c r="BO1684" s="325"/>
      <c r="BP1684" s="325"/>
    </row>
    <row r="1685" spans="1:68" s="323" customFormat="1" x14ac:dyDescent="0.25">
      <c r="A1685" s="102"/>
      <c r="B1685" s="102"/>
      <c r="C1685" s="102"/>
      <c r="D1685" s="102"/>
      <c r="E1685" s="102"/>
      <c r="F1685" s="102"/>
      <c r="P1685" s="324"/>
      <c r="Q1685" s="324"/>
      <c r="X1685" s="324"/>
      <c r="Y1685" s="324"/>
      <c r="AL1685" s="324"/>
      <c r="AM1685" s="324"/>
      <c r="AN1685" s="324"/>
      <c r="AO1685" s="324"/>
      <c r="AP1685" s="324"/>
      <c r="AQ1685" s="324"/>
      <c r="AR1685" s="324"/>
      <c r="AS1685" s="324"/>
      <c r="AT1685" s="324"/>
      <c r="AU1685" s="324"/>
      <c r="AV1685" s="324"/>
      <c r="AW1685" s="324"/>
      <c r="BE1685" s="325"/>
      <c r="BF1685" s="325"/>
      <c r="BG1685" s="325"/>
      <c r="BH1685" s="325"/>
      <c r="BI1685" s="325"/>
      <c r="BJ1685" s="325"/>
      <c r="BK1685" s="325"/>
      <c r="BL1685" s="325"/>
      <c r="BM1685" s="325"/>
      <c r="BN1685" s="325"/>
      <c r="BO1685" s="325"/>
      <c r="BP1685" s="325"/>
    </row>
    <row r="1686" spans="1:68" s="323" customFormat="1" x14ac:dyDescent="0.25">
      <c r="A1686" s="102"/>
      <c r="B1686" s="102"/>
      <c r="C1686" s="102"/>
      <c r="D1686" s="102"/>
      <c r="E1686" s="102"/>
      <c r="F1686" s="102"/>
      <c r="P1686" s="324"/>
      <c r="Q1686" s="324"/>
      <c r="X1686" s="324"/>
      <c r="Y1686" s="324"/>
      <c r="AL1686" s="324"/>
      <c r="AM1686" s="324"/>
      <c r="AN1686" s="324"/>
      <c r="AO1686" s="324"/>
      <c r="AP1686" s="324"/>
      <c r="AQ1686" s="324"/>
      <c r="AR1686" s="324"/>
      <c r="AS1686" s="324"/>
      <c r="AT1686" s="324"/>
      <c r="AU1686" s="324"/>
      <c r="AV1686" s="324"/>
      <c r="AW1686" s="324"/>
      <c r="BE1686" s="325"/>
      <c r="BF1686" s="325"/>
      <c r="BG1686" s="325"/>
      <c r="BH1686" s="325"/>
      <c r="BI1686" s="325"/>
      <c r="BJ1686" s="325"/>
      <c r="BK1686" s="325"/>
      <c r="BL1686" s="325"/>
      <c r="BM1686" s="325"/>
      <c r="BN1686" s="325"/>
      <c r="BO1686" s="325"/>
      <c r="BP1686" s="325"/>
    </row>
    <row r="1687" spans="1:68" s="323" customFormat="1" x14ac:dyDescent="0.25">
      <c r="A1687" s="102"/>
      <c r="B1687" s="102"/>
      <c r="C1687" s="102"/>
      <c r="D1687" s="102"/>
      <c r="E1687" s="102"/>
      <c r="F1687" s="102"/>
      <c r="P1687" s="324"/>
      <c r="Q1687" s="324"/>
      <c r="X1687" s="324"/>
      <c r="Y1687" s="324"/>
      <c r="AL1687" s="324"/>
      <c r="AM1687" s="324"/>
      <c r="AN1687" s="324"/>
      <c r="AO1687" s="324"/>
      <c r="AP1687" s="324"/>
      <c r="AQ1687" s="324"/>
      <c r="AR1687" s="324"/>
      <c r="AS1687" s="324"/>
      <c r="AT1687" s="324"/>
      <c r="AU1687" s="324"/>
      <c r="AV1687" s="324"/>
      <c r="AW1687" s="324"/>
      <c r="BE1687" s="325"/>
      <c r="BF1687" s="325"/>
      <c r="BG1687" s="325"/>
      <c r="BH1687" s="325"/>
      <c r="BI1687" s="325"/>
      <c r="BJ1687" s="325"/>
      <c r="BK1687" s="325"/>
      <c r="BL1687" s="325"/>
      <c r="BM1687" s="325"/>
      <c r="BN1687" s="325"/>
      <c r="BO1687" s="325"/>
      <c r="BP1687" s="325"/>
    </row>
    <row r="1688" spans="1:68" s="323" customFormat="1" x14ac:dyDescent="0.25">
      <c r="A1688" s="102"/>
      <c r="B1688" s="102"/>
      <c r="C1688" s="102"/>
      <c r="D1688" s="102"/>
      <c r="E1688" s="102"/>
      <c r="F1688" s="102"/>
      <c r="P1688" s="324"/>
      <c r="Q1688" s="324"/>
      <c r="X1688" s="324"/>
      <c r="Y1688" s="324"/>
      <c r="AL1688" s="324"/>
      <c r="AM1688" s="324"/>
      <c r="AN1688" s="324"/>
      <c r="AO1688" s="324"/>
      <c r="AP1688" s="324"/>
      <c r="AQ1688" s="324"/>
      <c r="AR1688" s="324"/>
      <c r="AS1688" s="324"/>
      <c r="AT1688" s="324"/>
      <c r="AU1688" s="324"/>
      <c r="AV1688" s="324"/>
      <c r="AW1688" s="324"/>
      <c r="BE1688" s="325"/>
      <c r="BF1688" s="325"/>
      <c r="BG1688" s="325"/>
      <c r="BH1688" s="325"/>
      <c r="BI1688" s="325"/>
      <c r="BJ1688" s="325"/>
      <c r="BK1688" s="325"/>
      <c r="BL1688" s="325"/>
      <c r="BM1688" s="325"/>
      <c r="BN1688" s="325"/>
      <c r="BO1688" s="325"/>
      <c r="BP1688" s="325"/>
    </row>
    <row r="1689" spans="1:68" s="323" customFormat="1" x14ac:dyDescent="0.25">
      <c r="A1689" s="102"/>
      <c r="B1689" s="102"/>
      <c r="C1689" s="102"/>
      <c r="D1689" s="102"/>
      <c r="E1689" s="102"/>
      <c r="F1689" s="102"/>
      <c r="P1689" s="324"/>
      <c r="Q1689" s="324"/>
      <c r="X1689" s="324"/>
      <c r="Y1689" s="324"/>
      <c r="AL1689" s="324"/>
      <c r="AM1689" s="324"/>
      <c r="AN1689" s="324"/>
      <c r="AO1689" s="324"/>
      <c r="AP1689" s="324"/>
      <c r="AQ1689" s="324"/>
      <c r="AR1689" s="324"/>
      <c r="AS1689" s="324"/>
      <c r="AT1689" s="324"/>
      <c r="AU1689" s="324"/>
      <c r="AV1689" s="324"/>
      <c r="AW1689" s="324"/>
      <c r="BE1689" s="325"/>
      <c r="BF1689" s="325"/>
      <c r="BG1689" s="325"/>
      <c r="BH1689" s="325"/>
      <c r="BI1689" s="325"/>
      <c r="BJ1689" s="325"/>
      <c r="BK1689" s="325"/>
      <c r="BL1689" s="325"/>
      <c r="BM1689" s="325"/>
      <c r="BN1689" s="325"/>
      <c r="BO1689" s="325"/>
      <c r="BP1689" s="325"/>
    </row>
    <row r="1690" spans="1:68" s="323" customFormat="1" x14ac:dyDescent="0.25">
      <c r="A1690" s="102"/>
      <c r="B1690" s="102"/>
      <c r="C1690" s="102"/>
      <c r="D1690" s="102"/>
      <c r="E1690" s="102"/>
      <c r="F1690" s="102"/>
      <c r="P1690" s="324"/>
      <c r="Q1690" s="324"/>
      <c r="X1690" s="324"/>
      <c r="Y1690" s="324"/>
      <c r="AL1690" s="324"/>
      <c r="AM1690" s="324"/>
      <c r="AN1690" s="324"/>
      <c r="AO1690" s="324"/>
      <c r="AP1690" s="324"/>
      <c r="AQ1690" s="324"/>
      <c r="AR1690" s="324"/>
      <c r="AS1690" s="324"/>
      <c r="AT1690" s="324"/>
      <c r="AU1690" s="324"/>
      <c r="AV1690" s="324"/>
      <c r="AW1690" s="324"/>
      <c r="BE1690" s="325"/>
      <c r="BF1690" s="325"/>
      <c r="BG1690" s="325"/>
      <c r="BH1690" s="325"/>
      <c r="BI1690" s="325"/>
      <c r="BJ1690" s="325"/>
      <c r="BK1690" s="325"/>
      <c r="BL1690" s="325"/>
      <c r="BM1690" s="325"/>
      <c r="BN1690" s="325"/>
      <c r="BO1690" s="325"/>
      <c r="BP1690" s="325"/>
    </row>
    <row r="1691" spans="1:68" s="323" customFormat="1" x14ac:dyDescent="0.25">
      <c r="A1691" s="102"/>
      <c r="B1691" s="102"/>
      <c r="C1691" s="102"/>
      <c r="D1691" s="102"/>
      <c r="E1691" s="102"/>
      <c r="F1691" s="102"/>
      <c r="P1691" s="324"/>
      <c r="Q1691" s="324"/>
      <c r="X1691" s="324"/>
      <c r="Y1691" s="324"/>
      <c r="AL1691" s="324"/>
      <c r="AM1691" s="324"/>
      <c r="AN1691" s="324"/>
      <c r="AO1691" s="324"/>
      <c r="AP1691" s="324"/>
      <c r="AQ1691" s="324"/>
      <c r="AR1691" s="324"/>
      <c r="AS1691" s="324"/>
      <c r="AT1691" s="324"/>
      <c r="AU1691" s="324"/>
      <c r="AV1691" s="324"/>
      <c r="AW1691" s="324"/>
      <c r="BE1691" s="325"/>
      <c r="BF1691" s="325"/>
      <c r="BG1691" s="325"/>
      <c r="BH1691" s="325"/>
      <c r="BI1691" s="325"/>
      <c r="BJ1691" s="325"/>
      <c r="BK1691" s="325"/>
      <c r="BL1691" s="325"/>
      <c r="BM1691" s="325"/>
      <c r="BN1691" s="325"/>
      <c r="BO1691" s="325"/>
      <c r="BP1691" s="325"/>
    </row>
    <row r="1692" spans="1:68" s="323" customFormat="1" x14ac:dyDescent="0.25">
      <c r="A1692" s="102"/>
      <c r="B1692" s="102"/>
      <c r="C1692" s="102"/>
      <c r="D1692" s="102"/>
      <c r="E1692" s="102"/>
      <c r="F1692" s="102"/>
      <c r="P1692" s="324"/>
      <c r="Q1692" s="324"/>
      <c r="X1692" s="324"/>
      <c r="Y1692" s="324"/>
      <c r="AL1692" s="324"/>
      <c r="AM1692" s="324"/>
      <c r="AN1692" s="324"/>
      <c r="AO1692" s="324"/>
      <c r="AP1692" s="324"/>
      <c r="AQ1692" s="324"/>
      <c r="AR1692" s="324"/>
      <c r="AS1692" s="324"/>
      <c r="AT1692" s="324"/>
      <c r="AU1692" s="324"/>
      <c r="AV1692" s="324"/>
      <c r="AW1692" s="324"/>
      <c r="BE1692" s="325"/>
      <c r="BF1692" s="325"/>
      <c r="BG1692" s="325"/>
      <c r="BH1692" s="325"/>
      <c r="BI1692" s="325"/>
      <c r="BJ1692" s="325"/>
      <c r="BK1692" s="325"/>
      <c r="BL1692" s="325"/>
      <c r="BM1692" s="325"/>
      <c r="BN1692" s="325"/>
      <c r="BO1692" s="325"/>
      <c r="BP1692" s="325"/>
    </row>
    <row r="1693" spans="1:68" s="323" customFormat="1" x14ac:dyDescent="0.25">
      <c r="A1693" s="102"/>
      <c r="B1693" s="102"/>
      <c r="C1693" s="102"/>
      <c r="D1693" s="102"/>
      <c r="E1693" s="102"/>
      <c r="F1693" s="102"/>
      <c r="P1693" s="324"/>
      <c r="Q1693" s="324"/>
      <c r="X1693" s="324"/>
      <c r="Y1693" s="324"/>
      <c r="AL1693" s="324"/>
      <c r="AM1693" s="324"/>
      <c r="AN1693" s="324"/>
      <c r="AO1693" s="324"/>
      <c r="AP1693" s="324"/>
      <c r="AQ1693" s="324"/>
      <c r="AR1693" s="324"/>
      <c r="AS1693" s="324"/>
      <c r="AT1693" s="324"/>
      <c r="AU1693" s="324"/>
      <c r="AV1693" s="324"/>
      <c r="AW1693" s="324"/>
      <c r="BE1693" s="325"/>
      <c r="BF1693" s="325"/>
      <c r="BG1693" s="325"/>
      <c r="BH1693" s="325"/>
      <c r="BI1693" s="325"/>
      <c r="BJ1693" s="325"/>
      <c r="BK1693" s="325"/>
      <c r="BL1693" s="325"/>
      <c r="BM1693" s="325"/>
      <c r="BN1693" s="325"/>
      <c r="BO1693" s="325"/>
      <c r="BP1693" s="325"/>
    </row>
    <row r="1694" spans="1:68" s="323" customFormat="1" x14ac:dyDescent="0.25">
      <c r="A1694" s="102"/>
      <c r="B1694" s="102"/>
      <c r="C1694" s="102"/>
      <c r="D1694" s="102"/>
      <c r="E1694" s="102"/>
      <c r="F1694" s="102"/>
      <c r="P1694" s="324"/>
      <c r="Q1694" s="324"/>
      <c r="X1694" s="324"/>
      <c r="Y1694" s="324"/>
      <c r="AL1694" s="324"/>
      <c r="AM1694" s="324"/>
      <c r="AN1694" s="324"/>
      <c r="AO1694" s="324"/>
      <c r="AP1694" s="324"/>
      <c r="AQ1694" s="324"/>
      <c r="AR1694" s="324"/>
      <c r="AS1694" s="324"/>
      <c r="AT1694" s="324"/>
      <c r="AU1694" s="324"/>
      <c r="AV1694" s="324"/>
      <c r="AW1694" s="324"/>
      <c r="BE1694" s="325"/>
      <c r="BF1694" s="325"/>
      <c r="BG1694" s="325"/>
      <c r="BH1694" s="325"/>
      <c r="BI1694" s="325"/>
      <c r="BJ1694" s="325"/>
      <c r="BK1694" s="325"/>
      <c r="BL1694" s="325"/>
      <c r="BM1694" s="325"/>
      <c r="BN1694" s="325"/>
      <c r="BO1694" s="325"/>
      <c r="BP1694" s="325"/>
    </row>
    <row r="1695" spans="1:68" s="323" customFormat="1" x14ac:dyDescent="0.25">
      <c r="A1695" s="102"/>
      <c r="B1695" s="102"/>
      <c r="C1695" s="102"/>
      <c r="D1695" s="102"/>
      <c r="E1695" s="102"/>
      <c r="F1695" s="102"/>
      <c r="P1695" s="324"/>
      <c r="Q1695" s="324"/>
      <c r="X1695" s="324"/>
      <c r="Y1695" s="324"/>
      <c r="AL1695" s="324"/>
      <c r="AM1695" s="324"/>
      <c r="AN1695" s="324"/>
      <c r="AO1695" s="324"/>
      <c r="AP1695" s="324"/>
      <c r="AQ1695" s="324"/>
      <c r="AR1695" s="324"/>
      <c r="AS1695" s="324"/>
      <c r="AT1695" s="324"/>
      <c r="AU1695" s="324"/>
      <c r="AV1695" s="324"/>
      <c r="AW1695" s="324"/>
      <c r="BE1695" s="325"/>
      <c r="BF1695" s="325"/>
      <c r="BG1695" s="325"/>
      <c r="BH1695" s="325"/>
      <c r="BI1695" s="325"/>
      <c r="BJ1695" s="325"/>
      <c r="BK1695" s="325"/>
      <c r="BL1695" s="325"/>
      <c r="BM1695" s="325"/>
      <c r="BN1695" s="325"/>
      <c r="BO1695" s="325"/>
      <c r="BP1695" s="325"/>
    </row>
    <row r="1696" spans="1:68" s="323" customFormat="1" x14ac:dyDescent="0.25">
      <c r="A1696" s="102"/>
      <c r="B1696" s="102"/>
      <c r="C1696" s="102"/>
      <c r="D1696" s="102"/>
      <c r="E1696" s="102"/>
      <c r="F1696" s="102"/>
      <c r="P1696" s="324"/>
      <c r="Q1696" s="324"/>
      <c r="X1696" s="324"/>
      <c r="Y1696" s="324"/>
      <c r="AL1696" s="324"/>
      <c r="AM1696" s="324"/>
      <c r="AN1696" s="324"/>
      <c r="AO1696" s="324"/>
      <c r="AP1696" s="324"/>
      <c r="AQ1696" s="324"/>
      <c r="AR1696" s="324"/>
      <c r="AS1696" s="324"/>
      <c r="AT1696" s="324"/>
      <c r="AU1696" s="324"/>
      <c r="AV1696" s="324"/>
      <c r="AW1696" s="324"/>
      <c r="BE1696" s="325"/>
      <c r="BF1696" s="325"/>
      <c r="BG1696" s="325"/>
      <c r="BH1696" s="325"/>
      <c r="BI1696" s="325"/>
      <c r="BJ1696" s="325"/>
      <c r="BK1696" s="325"/>
      <c r="BL1696" s="325"/>
      <c r="BM1696" s="325"/>
      <c r="BN1696" s="325"/>
      <c r="BO1696" s="325"/>
      <c r="BP1696" s="325"/>
    </row>
    <row r="1697" spans="1:68" s="323" customFormat="1" x14ac:dyDescent="0.25">
      <c r="A1697" s="102"/>
      <c r="B1697" s="102"/>
      <c r="C1697" s="102"/>
      <c r="D1697" s="102"/>
      <c r="E1697" s="102"/>
      <c r="F1697" s="102"/>
      <c r="P1697" s="324"/>
      <c r="Q1697" s="324"/>
      <c r="X1697" s="324"/>
      <c r="Y1697" s="324"/>
      <c r="AL1697" s="324"/>
      <c r="AM1697" s="324"/>
      <c r="AN1697" s="324"/>
      <c r="AO1697" s="324"/>
      <c r="AP1697" s="324"/>
      <c r="AQ1697" s="324"/>
      <c r="AR1697" s="324"/>
      <c r="AS1697" s="324"/>
      <c r="AT1697" s="324"/>
      <c r="AU1697" s="324"/>
      <c r="AV1697" s="324"/>
      <c r="AW1697" s="324"/>
      <c r="BE1697" s="325"/>
      <c r="BF1697" s="325"/>
      <c r="BG1697" s="325"/>
      <c r="BH1697" s="325"/>
      <c r="BI1697" s="325"/>
      <c r="BJ1697" s="325"/>
      <c r="BK1697" s="325"/>
      <c r="BL1697" s="325"/>
      <c r="BM1697" s="325"/>
      <c r="BN1697" s="325"/>
      <c r="BO1697" s="325"/>
      <c r="BP1697" s="325"/>
    </row>
    <row r="1698" spans="1:68" s="323" customFormat="1" x14ac:dyDescent="0.25">
      <c r="A1698" s="102"/>
      <c r="B1698" s="102"/>
      <c r="C1698" s="102"/>
      <c r="D1698" s="102"/>
      <c r="E1698" s="102"/>
      <c r="F1698" s="102"/>
      <c r="P1698" s="324"/>
      <c r="Q1698" s="324"/>
      <c r="X1698" s="324"/>
      <c r="Y1698" s="324"/>
      <c r="AL1698" s="324"/>
      <c r="AM1698" s="324"/>
      <c r="AN1698" s="324"/>
      <c r="AO1698" s="324"/>
      <c r="AP1698" s="324"/>
      <c r="AQ1698" s="324"/>
      <c r="AR1698" s="324"/>
      <c r="AS1698" s="324"/>
      <c r="AT1698" s="324"/>
      <c r="AU1698" s="324"/>
      <c r="AV1698" s="324"/>
      <c r="AW1698" s="324"/>
      <c r="BE1698" s="325"/>
      <c r="BF1698" s="325"/>
      <c r="BG1698" s="325"/>
      <c r="BH1698" s="325"/>
      <c r="BI1698" s="325"/>
      <c r="BJ1698" s="325"/>
      <c r="BK1698" s="325"/>
      <c r="BL1698" s="325"/>
      <c r="BM1698" s="325"/>
      <c r="BN1698" s="325"/>
      <c r="BO1698" s="325"/>
      <c r="BP1698" s="325"/>
    </row>
    <row r="1699" spans="1:68" s="323" customFormat="1" x14ac:dyDescent="0.25">
      <c r="A1699" s="102"/>
      <c r="B1699" s="102"/>
      <c r="C1699" s="102"/>
      <c r="D1699" s="102"/>
      <c r="E1699" s="102"/>
      <c r="F1699" s="102"/>
      <c r="P1699" s="324"/>
      <c r="Q1699" s="324"/>
      <c r="X1699" s="324"/>
      <c r="Y1699" s="324"/>
      <c r="AL1699" s="324"/>
      <c r="AM1699" s="324"/>
      <c r="AN1699" s="324"/>
      <c r="AO1699" s="324"/>
      <c r="AP1699" s="324"/>
      <c r="AQ1699" s="324"/>
      <c r="AR1699" s="324"/>
      <c r="AS1699" s="324"/>
      <c r="AT1699" s="324"/>
      <c r="AU1699" s="324"/>
      <c r="AV1699" s="324"/>
      <c r="AW1699" s="324"/>
      <c r="BE1699" s="325"/>
      <c r="BF1699" s="325"/>
      <c r="BG1699" s="325"/>
      <c r="BH1699" s="325"/>
      <c r="BI1699" s="325"/>
      <c r="BJ1699" s="325"/>
      <c r="BK1699" s="325"/>
      <c r="BL1699" s="325"/>
      <c r="BM1699" s="325"/>
      <c r="BN1699" s="325"/>
      <c r="BO1699" s="325"/>
      <c r="BP1699" s="325"/>
    </row>
    <row r="1700" spans="1:68" s="323" customFormat="1" x14ac:dyDescent="0.25">
      <c r="A1700" s="102"/>
      <c r="B1700" s="102"/>
      <c r="C1700" s="102"/>
      <c r="D1700" s="102"/>
      <c r="E1700" s="102"/>
      <c r="F1700" s="102"/>
      <c r="P1700" s="324"/>
      <c r="Q1700" s="324"/>
      <c r="X1700" s="324"/>
      <c r="Y1700" s="324"/>
      <c r="AL1700" s="324"/>
      <c r="AM1700" s="324"/>
      <c r="AN1700" s="324"/>
      <c r="AO1700" s="324"/>
      <c r="AP1700" s="324"/>
      <c r="AQ1700" s="324"/>
      <c r="AR1700" s="324"/>
      <c r="AS1700" s="324"/>
      <c r="AT1700" s="324"/>
      <c r="AU1700" s="324"/>
      <c r="AV1700" s="324"/>
      <c r="AW1700" s="324"/>
      <c r="BE1700" s="325"/>
      <c r="BF1700" s="325"/>
      <c r="BG1700" s="325"/>
      <c r="BH1700" s="325"/>
      <c r="BI1700" s="325"/>
      <c r="BJ1700" s="325"/>
      <c r="BK1700" s="325"/>
      <c r="BL1700" s="325"/>
      <c r="BM1700" s="325"/>
      <c r="BN1700" s="325"/>
      <c r="BO1700" s="325"/>
      <c r="BP1700" s="325"/>
    </row>
    <row r="1701" spans="1:68" s="323" customFormat="1" x14ac:dyDescent="0.25">
      <c r="A1701" s="102"/>
      <c r="B1701" s="102"/>
      <c r="C1701" s="102"/>
      <c r="D1701" s="102"/>
      <c r="E1701" s="102"/>
      <c r="F1701" s="102"/>
      <c r="P1701" s="324"/>
      <c r="Q1701" s="324"/>
      <c r="X1701" s="324"/>
      <c r="Y1701" s="324"/>
      <c r="AL1701" s="324"/>
      <c r="AM1701" s="324"/>
      <c r="AN1701" s="324"/>
      <c r="AO1701" s="324"/>
      <c r="AP1701" s="324"/>
      <c r="AQ1701" s="324"/>
      <c r="AR1701" s="324"/>
      <c r="AS1701" s="324"/>
      <c r="AT1701" s="324"/>
      <c r="AU1701" s="324"/>
      <c r="AV1701" s="324"/>
      <c r="AW1701" s="324"/>
      <c r="BE1701" s="325"/>
      <c r="BF1701" s="325"/>
      <c r="BG1701" s="325"/>
      <c r="BH1701" s="325"/>
      <c r="BI1701" s="325"/>
      <c r="BJ1701" s="325"/>
      <c r="BK1701" s="325"/>
      <c r="BL1701" s="325"/>
      <c r="BM1701" s="325"/>
      <c r="BN1701" s="325"/>
      <c r="BO1701" s="325"/>
      <c r="BP1701" s="325"/>
    </row>
    <row r="1702" spans="1:68" s="323" customFormat="1" x14ac:dyDescent="0.25">
      <c r="A1702" s="102"/>
      <c r="B1702" s="102"/>
      <c r="C1702" s="102"/>
      <c r="D1702" s="102"/>
      <c r="E1702" s="102"/>
      <c r="F1702" s="102"/>
      <c r="P1702" s="324"/>
      <c r="Q1702" s="324"/>
      <c r="X1702" s="324"/>
      <c r="Y1702" s="324"/>
      <c r="AL1702" s="324"/>
      <c r="AM1702" s="324"/>
      <c r="AN1702" s="324"/>
      <c r="AO1702" s="324"/>
      <c r="AP1702" s="324"/>
      <c r="AQ1702" s="324"/>
      <c r="AR1702" s="324"/>
      <c r="AS1702" s="324"/>
      <c r="AT1702" s="324"/>
      <c r="AU1702" s="324"/>
      <c r="AV1702" s="324"/>
      <c r="AW1702" s="324"/>
      <c r="BE1702" s="325"/>
      <c r="BF1702" s="325"/>
      <c r="BG1702" s="325"/>
      <c r="BH1702" s="325"/>
      <c r="BI1702" s="325"/>
      <c r="BJ1702" s="325"/>
      <c r="BK1702" s="325"/>
      <c r="BL1702" s="325"/>
      <c r="BM1702" s="325"/>
      <c r="BN1702" s="325"/>
      <c r="BO1702" s="325"/>
      <c r="BP1702" s="325"/>
    </row>
    <row r="1703" spans="1:68" s="323" customFormat="1" x14ac:dyDescent="0.25">
      <c r="A1703" s="102"/>
      <c r="B1703" s="102"/>
      <c r="C1703" s="102"/>
      <c r="D1703" s="102"/>
      <c r="E1703" s="102"/>
      <c r="F1703" s="102"/>
      <c r="P1703" s="324"/>
      <c r="Q1703" s="324"/>
      <c r="X1703" s="324"/>
      <c r="Y1703" s="324"/>
      <c r="AL1703" s="324"/>
      <c r="AM1703" s="324"/>
      <c r="AN1703" s="324"/>
      <c r="AO1703" s="324"/>
      <c r="AP1703" s="324"/>
      <c r="AQ1703" s="324"/>
      <c r="AR1703" s="324"/>
      <c r="AS1703" s="324"/>
      <c r="AT1703" s="324"/>
      <c r="AU1703" s="324"/>
      <c r="AV1703" s="324"/>
      <c r="AW1703" s="324"/>
      <c r="BE1703" s="325"/>
      <c r="BF1703" s="325"/>
      <c r="BG1703" s="325"/>
      <c r="BH1703" s="325"/>
      <c r="BI1703" s="325"/>
      <c r="BJ1703" s="325"/>
      <c r="BK1703" s="325"/>
      <c r="BL1703" s="325"/>
      <c r="BM1703" s="325"/>
      <c r="BN1703" s="325"/>
      <c r="BO1703" s="325"/>
      <c r="BP1703" s="325"/>
    </row>
    <row r="1704" spans="1:68" s="323" customFormat="1" x14ac:dyDescent="0.25">
      <c r="A1704" s="102"/>
      <c r="B1704" s="102"/>
      <c r="C1704" s="102"/>
      <c r="D1704" s="102"/>
      <c r="E1704" s="102"/>
      <c r="F1704" s="102"/>
      <c r="P1704" s="324"/>
      <c r="Q1704" s="324"/>
      <c r="X1704" s="324"/>
      <c r="Y1704" s="324"/>
      <c r="AL1704" s="324"/>
      <c r="AM1704" s="324"/>
      <c r="AN1704" s="324"/>
      <c r="AO1704" s="324"/>
      <c r="AP1704" s="324"/>
      <c r="AQ1704" s="324"/>
      <c r="AR1704" s="324"/>
      <c r="AS1704" s="324"/>
      <c r="AT1704" s="324"/>
      <c r="AU1704" s="324"/>
      <c r="AV1704" s="324"/>
      <c r="AW1704" s="324"/>
      <c r="BE1704" s="325"/>
      <c r="BF1704" s="325"/>
      <c r="BG1704" s="325"/>
      <c r="BH1704" s="325"/>
      <c r="BI1704" s="325"/>
      <c r="BJ1704" s="325"/>
      <c r="BK1704" s="325"/>
      <c r="BL1704" s="325"/>
      <c r="BM1704" s="325"/>
      <c r="BN1704" s="325"/>
      <c r="BO1704" s="325"/>
      <c r="BP1704" s="325"/>
    </row>
    <row r="1705" spans="1:68" s="323" customFormat="1" x14ac:dyDescent="0.25">
      <c r="A1705" s="102"/>
      <c r="B1705" s="102"/>
      <c r="C1705" s="102"/>
      <c r="D1705" s="102"/>
      <c r="E1705" s="102"/>
      <c r="F1705" s="102"/>
      <c r="P1705" s="324"/>
      <c r="Q1705" s="324"/>
      <c r="X1705" s="324"/>
      <c r="Y1705" s="324"/>
      <c r="AL1705" s="324"/>
      <c r="AM1705" s="324"/>
      <c r="AN1705" s="324"/>
      <c r="AO1705" s="324"/>
      <c r="AP1705" s="324"/>
      <c r="AQ1705" s="324"/>
      <c r="AR1705" s="324"/>
      <c r="AS1705" s="324"/>
      <c r="AT1705" s="324"/>
      <c r="AU1705" s="324"/>
      <c r="AV1705" s="324"/>
      <c r="AW1705" s="324"/>
      <c r="BE1705" s="325"/>
      <c r="BF1705" s="325"/>
      <c r="BG1705" s="325"/>
      <c r="BH1705" s="325"/>
      <c r="BI1705" s="325"/>
      <c r="BJ1705" s="325"/>
      <c r="BK1705" s="325"/>
      <c r="BL1705" s="325"/>
      <c r="BM1705" s="325"/>
      <c r="BN1705" s="325"/>
      <c r="BO1705" s="325"/>
      <c r="BP1705" s="325"/>
    </row>
    <row r="1706" spans="1:68" s="323" customFormat="1" x14ac:dyDescent="0.25">
      <c r="A1706" s="102"/>
      <c r="B1706" s="102"/>
      <c r="C1706" s="102"/>
      <c r="D1706" s="102"/>
      <c r="E1706" s="102"/>
      <c r="F1706" s="102"/>
      <c r="P1706" s="324"/>
      <c r="Q1706" s="324"/>
      <c r="X1706" s="324"/>
      <c r="Y1706" s="324"/>
      <c r="AL1706" s="324"/>
      <c r="AM1706" s="324"/>
      <c r="AN1706" s="324"/>
      <c r="AO1706" s="324"/>
      <c r="AP1706" s="324"/>
      <c r="AQ1706" s="324"/>
      <c r="AR1706" s="324"/>
      <c r="AS1706" s="324"/>
      <c r="AT1706" s="324"/>
      <c r="AU1706" s="324"/>
      <c r="AV1706" s="324"/>
      <c r="AW1706" s="324"/>
      <c r="BE1706" s="325"/>
      <c r="BF1706" s="325"/>
      <c r="BG1706" s="325"/>
      <c r="BH1706" s="325"/>
      <c r="BI1706" s="325"/>
      <c r="BJ1706" s="325"/>
      <c r="BK1706" s="325"/>
      <c r="BL1706" s="325"/>
      <c r="BM1706" s="325"/>
      <c r="BN1706" s="325"/>
      <c r="BO1706" s="325"/>
      <c r="BP1706" s="325"/>
    </row>
    <row r="1707" spans="1:68" s="323" customFormat="1" x14ac:dyDescent="0.25">
      <c r="A1707" s="102"/>
      <c r="B1707" s="102"/>
      <c r="C1707" s="102"/>
      <c r="D1707" s="102"/>
      <c r="E1707" s="102"/>
      <c r="F1707" s="102"/>
      <c r="P1707" s="324"/>
      <c r="Q1707" s="324"/>
      <c r="X1707" s="324"/>
      <c r="Y1707" s="324"/>
      <c r="AL1707" s="324"/>
      <c r="AM1707" s="324"/>
      <c r="AN1707" s="324"/>
      <c r="AO1707" s="324"/>
      <c r="AP1707" s="324"/>
      <c r="AQ1707" s="324"/>
      <c r="AR1707" s="324"/>
      <c r="AS1707" s="324"/>
      <c r="AT1707" s="324"/>
      <c r="AU1707" s="324"/>
      <c r="AV1707" s="324"/>
      <c r="AW1707" s="324"/>
      <c r="BE1707" s="325"/>
      <c r="BF1707" s="325"/>
      <c r="BG1707" s="325"/>
      <c r="BH1707" s="325"/>
      <c r="BI1707" s="325"/>
      <c r="BJ1707" s="325"/>
      <c r="BK1707" s="325"/>
      <c r="BL1707" s="325"/>
      <c r="BM1707" s="325"/>
      <c r="BN1707" s="325"/>
      <c r="BO1707" s="325"/>
      <c r="BP1707" s="325"/>
    </row>
    <row r="1708" spans="1:68" s="323" customFormat="1" x14ac:dyDescent="0.25">
      <c r="A1708" s="102"/>
      <c r="B1708" s="102"/>
      <c r="C1708" s="102"/>
      <c r="D1708" s="102"/>
      <c r="E1708" s="102"/>
      <c r="F1708" s="102"/>
      <c r="P1708" s="324"/>
      <c r="Q1708" s="324"/>
      <c r="X1708" s="324"/>
      <c r="Y1708" s="324"/>
      <c r="AL1708" s="324"/>
      <c r="AM1708" s="324"/>
      <c r="AN1708" s="324"/>
      <c r="AO1708" s="324"/>
      <c r="AP1708" s="324"/>
      <c r="AQ1708" s="324"/>
      <c r="AR1708" s="324"/>
      <c r="AS1708" s="324"/>
      <c r="AT1708" s="324"/>
      <c r="AU1708" s="324"/>
      <c r="AV1708" s="324"/>
      <c r="AW1708" s="324"/>
      <c r="BE1708" s="325"/>
      <c r="BF1708" s="325"/>
      <c r="BG1708" s="325"/>
      <c r="BH1708" s="325"/>
      <c r="BI1708" s="325"/>
      <c r="BJ1708" s="325"/>
      <c r="BK1708" s="325"/>
      <c r="BL1708" s="325"/>
      <c r="BM1708" s="325"/>
      <c r="BN1708" s="325"/>
      <c r="BO1708" s="325"/>
      <c r="BP1708" s="325"/>
    </row>
    <row r="1709" spans="1:68" s="323" customFormat="1" x14ac:dyDescent="0.25">
      <c r="A1709" s="102"/>
      <c r="B1709" s="102"/>
      <c r="C1709" s="102"/>
      <c r="D1709" s="102"/>
      <c r="E1709" s="102"/>
      <c r="F1709" s="102"/>
      <c r="P1709" s="324"/>
      <c r="Q1709" s="324"/>
      <c r="X1709" s="324"/>
      <c r="Y1709" s="324"/>
      <c r="AL1709" s="324"/>
      <c r="AM1709" s="324"/>
      <c r="AN1709" s="324"/>
      <c r="AO1709" s="324"/>
      <c r="AP1709" s="324"/>
      <c r="AQ1709" s="324"/>
      <c r="AR1709" s="324"/>
      <c r="AS1709" s="324"/>
      <c r="AT1709" s="324"/>
      <c r="AU1709" s="324"/>
      <c r="AV1709" s="324"/>
      <c r="AW1709" s="324"/>
      <c r="BE1709" s="325"/>
      <c r="BF1709" s="325"/>
      <c r="BG1709" s="325"/>
      <c r="BH1709" s="325"/>
      <c r="BI1709" s="325"/>
      <c r="BJ1709" s="325"/>
      <c r="BK1709" s="325"/>
      <c r="BL1709" s="325"/>
      <c r="BM1709" s="325"/>
      <c r="BN1709" s="325"/>
      <c r="BO1709" s="325"/>
      <c r="BP1709" s="325"/>
    </row>
    <row r="1710" spans="1:68" s="323" customFormat="1" x14ac:dyDescent="0.25">
      <c r="A1710" s="102"/>
      <c r="B1710" s="102"/>
      <c r="C1710" s="102"/>
      <c r="D1710" s="102"/>
      <c r="E1710" s="102"/>
      <c r="F1710" s="102"/>
      <c r="P1710" s="324"/>
      <c r="Q1710" s="324"/>
      <c r="X1710" s="324"/>
      <c r="Y1710" s="324"/>
      <c r="AL1710" s="324"/>
      <c r="AM1710" s="324"/>
      <c r="AN1710" s="324"/>
      <c r="AO1710" s="324"/>
      <c r="AP1710" s="324"/>
      <c r="AQ1710" s="324"/>
      <c r="AR1710" s="324"/>
      <c r="AS1710" s="324"/>
      <c r="AT1710" s="324"/>
      <c r="AU1710" s="324"/>
      <c r="AV1710" s="324"/>
      <c r="AW1710" s="324"/>
      <c r="BE1710" s="325"/>
      <c r="BF1710" s="325"/>
      <c r="BG1710" s="325"/>
      <c r="BH1710" s="325"/>
      <c r="BI1710" s="325"/>
      <c r="BJ1710" s="325"/>
      <c r="BK1710" s="325"/>
      <c r="BL1710" s="325"/>
      <c r="BM1710" s="325"/>
      <c r="BN1710" s="325"/>
      <c r="BO1710" s="325"/>
      <c r="BP1710" s="325"/>
    </row>
    <row r="1711" spans="1:68" s="323" customFormat="1" x14ac:dyDescent="0.25">
      <c r="A1711" s="102"/>
      <c r="B1711" s="102"/>
      <c r="C1711" s="102"/>
      <c r="D1711" s="102"/>
      <c r="E1711" s="102"/>
      <c r="F1711" s="102"/>
      <c r="P1711" s="324"/>
      <c r="Q1711" s="324"/>
      <c r="X1711" s="324"/>
      <c r="Y1711" s="324"/>
      <c r="AL1711" s="324"/>
      <c r="AM1711" s="324"/>
      <c r="AN1711" s="324"/>
      <c r="AO1711" s="324"/>
      <c r="AP1711" s="324"/>
      <c r="AQ1711" s="324"/>
      <c r="AR1711" s="324"/>
      <c r="AS1711" s="324"/>
      <c r="AT1711" s="324"/>
      <c r="AU1711" s="324"/>
      <c r="AV1711" s="324"/>
      <c r="AW1711" s="324"/>
      <c r="BE1711" s="325"/>
      <c r="BF1711" s="325"/>
      <c r="BG1711" s="325"/>
      <c r="BH1711" s="325"/>
      <c r="BI1711" s="325"/>
      <c r="BJ1711" s="325"/>
      <c r="BK1711" s="325"/>
      <c r="BL1711" s="325"/>
      <c r="BM1711" s="325"/>
      <c r="BN1711" s="325"/>
      <c r="BO1711" s="325"/>
      <c r="BP1711" s="325"/>
    </row>
    <row r="1712" spans="1:68" s="323" customFormat="1" x14ac:dyDescent="0.25">
      <c r="A1712" s="102"/>
      <c r="B1712" s="102"/>
      <c r="C1712" s="102"/>
      <c r="D1712" s="102"/>
      <c r="E1712" s="102"/>
      <c r="F1712" s="102"/>
      <c r="P1712" s="324"/>
      <c r="Q1712" s="324"/>
      <c r="X1712" s="324"/>
      <c r="Y1712" s="324"/>
      <c r="AL1712" s="324"/>
      <c r="AM1712" s="324"/>
      <c r="AN1712" s="324"/>
      <c r="AO1712" s="324"/>
      <c r="AP1712" s="324"/>
      <c r="AQ1712" s="324"/>
      <c r="AR1712" s="324"/>
      <c r="AS1712" s="324"/>
      <c r="AT1712" s="324"/>
      <c r="AU1712" s="324"/>
      <c r="AV1712" s="324"/>
      <c r="AW1712" s="324"/>
      <c r="BE1712" s="325"/>
      <c r="BF1712" s="325"/>
      <c r="BG1712" s="325"/>
      <c r="BH1712" s="325"/>
      <c r="BI1712" s="325"/>
      <c r="BJ1712" s="325"/>
      <c r="BK1712" s="325"/>
      <c r="BL1712" s="325"/>
      <c r="BM1712" s="325"/>
      <c r="BN1712" s="325"/>
      <c r="BO1712" s="325"/>
      <c r="BP1712" s="325"/>
    </row>
    <row r="1713" spans="1:68" s="323" customFormat="1" x14ac:dyDescent="0.25">
      <c r="A1713" s="102"/>
      <c r="B1713" s="102"/>
      <c r="C1713" s="102"/>
      <c r="D1713" s="102"/>
      <c r="E1713" s="102"/>
      <c r="F1713" s="102"/>
      <c r="P1713" s="324"/>
      <c r="Q1713" s="324"/>
      <c r="X1713" s="324"/>
      <c r="Y1713" s="324"/>
      <c r="AL1713" s="324"/>
      <c r="AM1713" s="324"/>
      <c r="AN1713" s="324"/>
      <c r="AO1713" s="324"/>
      <c r="AP1713" s="324"/>
      <c r="AQ1713" s="324"/>
      <c r="AR1713" s="324"/>
      <c r="AS1713" s="324"/>
      <c r="AT1713" s="324"/>
      <c r="AU1713" s="324"/>
      <c r="AV1713" s="324"/>
      <c r="AW1713" s="324"/>
      <c r="BE1713" s="325"/>
      <c r="BF1713" s="325"/>
      <c r="BG1713" s="325"/>
      <c r="BH1713" s="325"/>
      <c r="BI1713" s="325"/>
      <c r="BJ1713" s="325"/>
      <c r="BK1713" s="325"/>
      <c r="BL1713" s="325"/>
      <c r="BM1713" s="325"/>
      <c r="BN1713" s="325"/>
      <c r="BO1713" s="325"/>
      <c r="BP1713" s="325"/>
    </row>
    <row r="1714" spans="1:68" s="323" customFormat="1" x14ac:dyDescent="0.25">
      <c r="A1714" s="102"/>
      <c r="B1714" s="102"/>
      <c r="C1714" s="102"/>
      <c r="D1714" s="102"/>
      <c r="E1714" s="102"/>
      <c r="F1714" s="102"/>
      <c r="P1714" s="324"/>
      <c r="Q1714" s="324"/>
      <c r="X1714" s="324"/>
      <c r="Y1714" s="324"/>
      <c r="AL1714" s="324"/>
      <c r="AM1714" s="324"/>
      <c r="AN1714" s="324"/>
      <c r="AO1714" s="324"/>
      <c r="AP1714" s="324"/>
      <c r="AQ1714" s="324"/>
      <c r="AR1714" s="324"/>
      <c r="AS1714" s="324"/>
      <c r="AT1714" s="324"/>
      <c r="AU1714" s="324"/>
      <c r="AV1714" s="324"/>
      <c r="AW1714" s="324"/>
      <c r="BE1714" s="325"/>
      <c r="BF1714" s="325"/>
      <c r="BG1714" s="325"/>
      <c r="BH1714" s="325"/>
      <c r="BI1714" s="325"/>
      <c r="BJ1714" s="325"/>
      <c r="BK1714" s="325"/>
      <c r="BL1714" s="325"/>
      <c r="BM1714" s="325"/>
      <c r="BN1714" s="325"/>
      <c r="BO1714" s="325"/>
      <c r="BP1714" s="325"/>
    </row>
    <row r="1715" spans="1:68" s="323" customFormat="1" x14ac:dyDescent="0.25">
      <c r="A1715" s="102"/>
      <c r="B1715" s="102"/>
      <c r="C1715" s="102"/>
      <c r="D1715" s="102"/>
      <c r="E1715" s="102"/>
      <c r="F1715" s="102"/>
      <c r="P1715" s="324"/>
      <c r="Q1715" s="324"/>
      <c r="X1715" s="324"/>
      <c r="Y1715" s="324"/>
      <c r="AL1715" s="324"/>
      <c r="AM1715" s="324"/>
      <c r="AN1715" s="324"/>
      <c r="AO1715" s="324"/>
      <c r="AP1715" s="324"/>
      <c r="AQ1715" s="324"/>
      <c r="AR1715" s="324"/>
      <c r="AS1715" s="324"/>
      <c r="AT1715" s="324"/>
      <c r="AU1715" s="324"/>
      <c r="AV1715" s="324"/>
      <c r="AW1715" s="324"/>
      <c r="BE1715" s="325"/>
      <c r="BF1715" s="325"/>
      <c r="BG1715" s="325"/>
      <c r="BH1715" s="325"/>
      <c r="BI1715" s="325"/>
      <c r="BJ1715" s="325"/>
      <c r="BK1715" s="325"/>
      <c r="BL1715" s="325"/>
      <c r="BM1715" s="325"/>
      <c r="BN1715" s="325"/>
      <c r="BO1715" s="325"/>
      <c r="BP1715" s="325"/>
    </row>
    <row r="1716" spans="1:68" s="323" customFormat="1" x14ac:dyDescent="0.25">
      <c r="A1716" s="102"/>
      <c r="B1716" s="102"/>
      <c r="C1716" s="102"/>
      <c r="D1716" s="102"/>
      <c r="E1716" s="102"/>
      <c r="F1716" s="102"/>
      <c r="P1716" s="324"/>
      <c r="Q1716" s="324"/>
      <c r="X1716" s="324"/>
      <c r="Y1716" s="324"/>
      <c r="AL1716" s="324"/>
      <c r="AM1716" s="324"/>
      <c r="AN1716" s="324"/>
      <c r="AO1716" s="324"/>
      <c r="AP1716" s="324"/>
      <c r="AQ1716" s="324"/>
      <c r="AR1716" s="324"/>
      <c r="AS1716" s="324"/>
      <c r="AT1716" s="324"/>
      <c r="AU1716" s="324"/>
      <c r="AV1716" s="324"/>
      <c r="AW1716" s="324"/>
      <c r="BE1716" s="325"/>
      <c r="BF1716" s="325"/>
      <c r="BG1716" s="325"/>
      <c r="BH1716" s="325"/>
      <c r="BI1716" s="325"/>
      <c r="BJ1716" s="325"/>
      <c r="BK1716" s="325"/>
      <c r="BL1716" s="325"/>
      <c r="BM1716" s="325"/>
      <c r="BN1716" s="325"/>
      <c r="BO1716" s="325"/>
      <c r="BP1716" s="325"/>
    </row>
    <row r="1717" spans="1:68" s="323" customFormat="1" x14ac:dyDescent="0.25">
      <c r="A1717" s="102"/>
      <c r="B1717" s="102"/>
      <c r="C1717" s="102"/>
      <c r="D1717" s="102"/>
      <c r="E1717" s="102"/>
      <c r="F1717" s="102"/>
      <c r="P1717" s="324"/>
      <c r="Q1717" s="324"/>
      <c r="X1717" s="324"/>
      <c r="Y1717" s="324"/>
      <c r="AL1717" s="324"/>
      <c r="AM1717" s="324"/>
      <c r="AN1717" s="324"/>
      <c r="AO1717" s="324"/>
      <c r="AP1717" s="324"/>
      <c r="AQ1717" s="324"/>
      <c r="AR1717" s="324"/>
      <c r="AS1717" s="324"/>
      <c r="AT1717" s="324"/>
      <c r="AU1717" s="324"/>
      <c r="AV1717" s="324"/>
      <c r="AW1717" s="324"/>
      <c r="BE1717" s="325"/>
      <c r="BF1717" s="325"/>
      <c r="BG1717" s="325"/>
      <c r="BH1717" s="325"/>
      <c r="BI1717" s="325"/>
      <c r="BJ1717" s="325"/>
      <c r="BK1717" s="325"/>
      <c r="BL1717" s="325"/>
      <c r="BM1717" s="325"/>
      <c r="BN1717" s="325"/>
      <c r="BO1717" s="325"/>
      <c r="BP1717" s="325"/>
    </row>
    <row r="1718" spans="1:68" s="323" customFormat="1" x14ac:dyDescent="0.25">
      <c r="A1718" s="102"/>
      <c r="B1718" s="102"/>
      <c r="C1718" s="102"/>
      <c r="D1718" s="102"/>
      <c r="E1718" s="102"/>
      <c r="F1718" s="102"/>
      <c r="P1718" s="324"/>
      <c r="Q1718" s="324"/>
      <c r="X1718" s="324"/>
      <c r="Y1718" s="324"/>
      <c r="AL1718" s="324"/>
      <c r="AM1718" s="324"/>
      <c r="AN1718" s="324"/>
      <c r="AO1718" s="324"/>
      <c r="AP1718" s="324"/>
      <c r="AQ1718" s="324"/>
      <c r="AR1718" s="324"/>
      <c r="AS1718" s="324"/>
      <c r="AT1718" s="324"/>
      <c r="AU1718" s="324"/>
      <c r="AV1718" s="324"/>
      <c r="AW1718" s="324"/>
      <c r="BE1718" s="325"/>
      <c r="BF1718" s="325"/>
      <c r="BG1718" s="325"/>
      <c r="BH1718" s="325"/>
      <c r="BI1718" s="325"/>
      <c r="BJ1718" s="325"/>
      <c r="BK1718" s="325"/>
      <c r="BL1718" s="325"/>
      <c r="BM1718" s="325"/>
      <c r="BN1718" s="325"/>
      <c r="BO1718" s="325"/>
      <c r="BP1718" s="325"/>
    </row>
    <row r="1719" spans="1:68" s="323" customFormat="1" x14ac:dyDescent="0.25">
      <c r="A1719" s="102"/>
      <c r="B1719" s="102"/>
      <c r="C1719" s="102"/>
      <c r="D1719" s="102"/>
      <c r="E1719" s="102"/>
      <c r="F1719" s="102"/>
      <c r="P1719" s="324"/>
      <c r="Q1719" s="324"/>
      <c r="X1719" s="324"/>
      <c r="Y1719" s="324"/>
      <c r="AL1719" s="324"/>
      <c r="AM1719" s="324"/>
      <c r="AN1719" s="324"/>
      <c r="AO1719" s="324"/>
      <c r="AP1719" s="324"/>
      <c r="AQ1719" s="324"/>
      <c r="AR1719" s="324"/>
      <c r="AS1719" s="324"/>
      <c r="AT1719" s="324"/>
      <c r="AU1719" s="324"/>
      <c r="AV1719" s="324"/>
      <c r="AW1719" s="324"/>
      <c r="BE1719" s="325"/>
      <c r="BF1719" s="325"/>
      <c r="BG1719" s="325"/>
      <c r="BH1719" s="325"/>
      <c r="BI1719" s="325"/>
      <c r="BJ1719" s="325"/>
      <c r="BK1719" s="325"/>
      <c r="BL1719" s="325"/>
      <c r="BM1719" s="325"/>
      <c r="BN1719" s="325"/>
      <c r="BO1719" s="325"/>
      <c r="BP1719" s="325"/>
    </row>
    <row r="1720" spans="1:68" s="323" customFormat="1" x14ac:dyDescent="0.25">
      <c r="A1720" s="102"/>
      <c r="B1720" s="102"/>
      <c r="C1720" s="102"/>
      <c r="D1720" s="102"/>
      <c r="E1720" s="102"/>
      <c r="F1720" s="102"/>
      <c r="P1720" s="324"/>
      <c r="Q1720" s="324"/>
      <c r="X1720" s="324"/>
      <c r="Y1720" s="324"/>
      <c r="AL1720" s="324"/>
      <c r="AM1720" s="324"/>
      <c r="AN1720" s="324"/>
      <c r="AO1720" s="324"/>
      <c r="AP1720" s="324"/>
      <c r="AQ1720" s="324"/>
      <c r="AR1720" s="324"/>
      <c r="AS1720" s="324"/>
      <c r="AT1720" s="324"/>
      <c r="AU1720" s="324"/>
      <c r="AV1720" s="324"/>
      <c r="AW1720" s="324"/>
      <c r="BE1720" s="325"/>
      <c r="BF1720" s="325"/>
      <c r="BG1720" s="325"/>
      <c r="BH1720" s="325"/>
      <c r="BI1720" s="325"/>
      <c r="BJ1720" s="325"/>
      <c r="BK1720" s="325"/>
      <c r="BL1720" s="325"/>
      <c r="BM1720" s="325"/>
      <c r="BN1720" s="325"/>
      <c r="BO1720" s="325"/>
      <c r="BP1720" s="325"/>
    </row>
    <row r="1721" spans="1:68" s="323" customFormat="1" x14ac:dyDescent="0.25">
      <c r="A1721" s="102"/>
      <c r="B1721" s="102"/>
      <c r="C1721" s="102"/>
      <c r="D1721" s="102"/>
      <c r="E1721" s="102"/>
      <c r="F1721" s="102"/>
      <c r="P1721" s="324"/>
      <c r="Q1721" s="324"/>
      <c r="X1721" s="324"/>
      <c r="Y1721" s="324"/>
      <c r="AL1721" s="324"/>
      <c r="AM1721" s="324"/>
      <c r="AN1721" s="324"/>
      <c r="AO1721" s="324"/>
      <c r="AP1721" s="324"/>
      <c r="AQ1721" s="324"/>
      <c r="AR1721" s="324"/>
      <c r="AS1721" s="324"/>
      <c r="AT1721" s="324"/>
      <c r="AU1721" s="324"/>
      <c r="AV1721" s="324"/>
      <c r="AW1721" s="324"/>
      <c r="BE1721" s="325"/>
      <c r="BF1721" s="325"/>
      <c r="BG1721" s="325"/>
      <c r="BH1721" s="325"/>
      <c r="BI1721" s="325"/>
      <c r="BJ1721" s="325"/>
      <c r="BK1721" s="325"/>
      <c r="BL1721" s="325"/>
      <c r="BM1721" s="325"/>
      <c r="BN1721" s="325"/>
      <c r="BO1721" s="325"/>
      <c r="BP1721" s="325"/>
    </row>
    <row r="1722" spans="1:68" s="323" customFormat="1" x14ac:dyDescent="0.25">
      <c r="A1722" s="102"/>
      <c r="B1722" s="102"/>
      <c r="C1722" s="102"/>
      <c r="D1722" s="102"/>
      <c r="E1722" s="102"/>
      <c r="F1722" s="102"/>
      <c r="P1722" s="324"/>
      <c r="Q1722" s="324"/>
      <c r="X1722" s="324"/>
      <c r="Y1722" s="324"/>
      <c r="AL1722" s="324"/>
      <c r="AM1722" s="324"/>
      <c r="AN1722" s="324"/>
      <c r="AO1722" s="324"/>
      <c r="AP1722" s="324"/>
      <c r="AQ1722" s="324"/>
      <c r="AR1722" s="324"/>
      <c r="AS1722" s="324"/>
      <c r="AT1722" s="324"/>
      <c r="AU1722" s="324"/>
      <c r="AV1722" s="324"/>
      <c r="AW1722" s="324"/>
      <c r="BE1722" s="325"/>
      <c r="BF1722" s="325"/>
      <c r="BG1722" s="325"/>
      <c r="BH1722" s="325"/>
      <c r="BI1722" s="325"/>
      <c r="BJ1722" s="325"/>
      <c r="BK1722" s="325"/>
      <c r="BL1722" s="325"/>
      <c r="BM1722" s="325"/>
      <c r="BN1722" s="325"/>
      <c r="BO1722" s="325"/>
      <c r="BP1722" s="325"/>
    </row>
    <row r="1723" spans="1:68" s="323" customFormat="1" x14ac:dyDescent="0.25">
      <c r="A1723" s="102"/>
      <c r="B1723" s="102"/>
      <c r="C1723" s="102"/>
      <c r="D1723" s="102"/>
      <c r="E1723" s="102"/>
      <c r="F1723" s="102"/>
      <c r="P1723" s="324"/>
      <c r="Q1723" s="324"/>
      <c r="X1723" s="324"/>
      <c r="Y1723" s="324"/>
      <c r="AL1723" s="324"/>
      <c r="AM1723" s="324"/>
      <c r="AN1723" s="324"/>
      <c r="AO1723" s="324"/>
      <c r="AP1723" s="324"/>
      <c r="AQ1723" s="324"/>
      <c r="AR1723" s="324"/>
      <c r="AS1723" s="324"/>
      <c r="AT1723" s="324"/>
      <c r="AU1723" s="324"/>
      <c r="AV1723" s="324"/>
      <c r="AW1723" s="324"/>
      <c r="BE1723" s="325"/>
      <c r="BF1723" s="325"/>
      <c r="BG1723" s="325"/>
      <c r="BH1723" s="325"/>
      <c r="BI1723" s="325"/>
      <c r="BJ1723" s="325"/>
      <c r="BK1723" s="325"/>
      <c r="BL1723" s="325"/>
      <c r="BM1723" s="325"/>
      <c r="BN1723" s="325"/>
      <c r="BO1723" s="325"/>
      <c r="BP1723" s="325"/>
    </row>
    <row r="1724" spans="1:68" s="323" customFormat="1" x14ac:dyDescent="0.25">
      <c r="A1724" s="102"/>
      <c r="B1724" s="102"/>
      <c r="C1724" s="102"/>
      <c r="D1724" s="102"/>
      <c r="E1724" s="102"/>
      <c r="F1724" s="102"/>
      <c r="P1724" s="324"/>
      <c r="Q1724" s="324"/>
      <c r="X1724" s="324"/>
      <c r="Y1724" s="324"/>
      <c r="AL1724" s="324"/>
      <c r="AM1724" s="324"/>
      <c r="AN1724" s="324"/>
      <c r="AO1724" s="324"/>
      <c r="AP1724" s="324"/>
      <c r="AQ1724" s="324"/>
      <c r="AR1724" s="324"/>
      <c r="AS1724" s="324"/>
      <c r="AT1724" s="324"/>
      <c r="AU1724" s="324"/>
      <c r="AV1724" s="324"/>
      <c r="AW1724" s="324"/>
      <c r="BE1724" s="325"/>
      <c r="BF1724" s="325"/>
      <c r="BG1724" s="325"/>
      <c r="BH1724" s="325"/>
      <c r="BI1724" s="325"/>
      <c r="BJ1724" s="325"/>
      <c r="BK1724" s="325"/>
      <c r="BL1724" s="325"/>
      <c r="BM1724" s="325"/>
      <c r="BN1724" s="325"/>
      <c r="BO1724" s="325"/>
      <c r="BP1724" s="325"/>
    </row>
    <row r="1725" spans="1:68" s="323" customFormat="1" x14ac:dyDescent="0.25">
      <c r="A1725" s="102"/>
      <c r="B1725" s="102"/>
      <c r="C1725" s="102"/>
      <c r="D1725" s="102"/>
      <c r="E1725" s="102"/>
      <c r="F1725" s="102"/>
      <c r="P1725" s="324"/>
      <c r="Q1725" s="324"/>
      <c r="X1725" s="324"/>
      <c r="Y1725" s="324"/>
      <c r="AL1725" s="324"/>
      <c r="AM1725" s="324"/>
      <c r="AN1725" s="324"/>
      <c r="AO1725" s="324"/>
      <c r="AP1725" s="324"/>
      <c r="AQ1725" s="324"/>
      <c r="AR1725" s="324"/>
      <c r="AS1725" s="324"/>
      <c r="AT1725" s="324"/>
      <c r="AU1725" s="324"/>
      <c r="AV1725" s="324"/>
      <c r="AW1725" s="324"/>
      <c r="BE1725" s="325"/>
      <c r="BF1725" s="325"/>
      <c r="BG1725" s="325"/>
      <c r="BH1725" s="325"/>
      <c r="BI1725" s="325"/>
      <c r="BJ1725" s="325"/>
      <c r="BK1725" s="325"/>
      <c r="BL1725" s="325"/>
      <c r="BM1725" s="325"/>
      <c r="BN1725" s="325"/>
      <c r="BO1725" s="325"/>
      <c r="BP1725" s="325"/>
    </row>
    <row r="1726" spans="1:68" s="323" customFormat="1" x14ac:dyDescent="0.25">
      <c r="A1726" s="102"/>
      <c r="B1726" s="102"/>
      <c r="C1726" s="102"/>
      <c r="D1726" s="102"/>
      <c r="E1726" s="102"/>
      <c r="F1726" s="102"/>
      <c r="P1726" s="324"/>
      <c r="Q1726" s="324"/>
      <c r="X1726" s="324"/>
      <c r="Y1726" s="324"/>
      <c r="AL1726" s="324"/>
      <c r="AM1726" s="324"/>
      <c r="AN1726" s="324"/>
      <c r="AO1726" s="324"/>
      <c r="AP1726" s="324"/>
      <c r="AQ1726" s="324"/>
      <c r="AR1726" s="324"/>
      <c r="AS1726" s="324"/>
      <c r="AT1726" s="324"/>
      <c r="AU1726" s="324"/>
      <c r="AV1726" s="324"/>
      <c r="AW1726" s="324"/>
      <c r="BE1726" s="325"/>
      <c r="BF1726" s="325"/>
      <c r="BG1726" s="325"/>
      <c r="BH1726" s="325"/>
      <c r="BI1726" s="325"/>
      <c r="BJ1726" s="325"/>
      <c r="BK1726" s="325"/>
      <c r="BL1726" s="325"/>
      <c r="BM1726" s="325"/>
      <c r="BN1726" s="325"/>
      <c r="BO1726" s="325"/>
      <c r="BP1726" s="325"/>
    </row>
    <row r="1727" spans="1:68" s="323" customFormat="1" x14ac:dyDescent="0.25">
      <c r="A1727" s="102"/>
      <c r="B1727" s="102"/>
      <c r="C1727" s="102"/>
      <c r="D1727" s="102"/>
      <c r="E1727" s="102"/>
      <c r="F1727" s="102"/>
      <c r="P1727" s="324"/>
      <c r="Q1727" s="324"/>
      <c r="X1727" s="324"/>
      <c r="Y1727" s="324"/>
      <c r="AL1727" s="324"/>
      <c r="AM1727" s="324"/>
      <c r="AN1727" s="324"/>
      <c r="AO1727" s="324"/>
      <c r="AP1727" s="324"/>
      <c r="AQ1727" s="324"/>
      <c r="AR1727" s="324"/>
      <c r="AS1727" s="324"/>
      <c r="AT1727" s="324"/>
      <c r="AU1727" s="324"/>
      <c r="AV1727" s="324"/>
      <c r="AW1727" s="324"/>
      <c r="BE1727" s="325"/>
      <c r="BF1727" s="325"/>
      <c r="BG1727" s="325"/>
      <c r="BH1727" s="325"/>
      <c r="BI1727" s="325"/>
      <c r="BJ1727" s="325"/>
      <c r="BK1727" s="325"/>
      <c r="BL1727" s="325"/>
      <c r="BM1727" s="325"/>
      <c r="BN1727" s="325"/>
      <c r="BO1727" s="325"/>
      <c r="BP1727" s="325"/>
    </row>
    <row r="1728" spans="1:68" s="323" customFormat="1" x14ac:dyDescent="0.25">
      <c r="A1728" s="102"/>
      <c r="B1728" s="102"/>
      <c r="C1728" s="102"/>
      <c r="D1728" s="102"/>
      <c r="E1728" s="102"/>
      <c r="F1728" s="102"/>
      <c r="P1728" s="324"/>
      <c r="Q1728" s="324"/>
      <c r="X1728" s="324"/>
      <c r="Y1728" s="324"/>
      <c r="AL1728" s="324"/>
      <c r="AM1728" s="324"/>
      <c r="AN1728" s="324"/>
      <c r="AO1728" s="324"/>
      <c r="AP1728" s="324"/>
      <c r="AQ1728" s="324"/>
      <c r="AR1728" s="324"/>
      <c r="AS1728" s="324"/>
      <c r="AT1728" s="324"/>
      <c r="AU1728" s="324"/>
      <c r="AV1728" s="324"/>
      <c r="AW1728" s="324"/>
      <c r="BE1728" s="325"/>
      <c r="BF1728" s="325"/>
      <c r="BG1728" s="325"/>
      <c r="BH1728" s="325"/>
      <c r="BI1728" s="325"/>
      <c r="BJ1728" s="325"/>
      <c r="BK1728" s="325"/>
      <c r="BL1728" s="325"/>
      <c r="BM1728" s="325"/>
      <c r="BN1728" s="325"/>
      <c r="BO1728" s="325"/>
      <c r="BP1728" s="325"/>
    </row>
    <row r="1729" spans="1:68" s="323" customFormat="1" x14ac:dyDescent="0.25">
      <c r="A1729" s="102"/>
      <c r="B1729" s="102"/>
      <c r="C1729" s="102"/>
      <c r="D1729" s="102"/>
      <c r="E1729" s="102"/>
      <c r="F1729" s="102"/>
      <c r="P1729" s="324"/>
      <c r="Q1729" s="324"/>
      <c r="X1729" s="324"/>
      <c r="Y1729" s="324"/>
      <c r="AL1729" s="324"/>
      <c r="AM1729" s="324"/>
      <c r="AN1729" s="324"/>
      <c r="AO1729" s="324"/>
      <c r="AP1729" s="324"/>
      <c r="AQ1729" s="324"/>
      <c r="AR1729" s="324"/>
      <c r="AS1729" s="324"/>
      <c r="AT1729" s="324"/>
      <c r="AU1729" s="324"/>
      <c r="AV1729" s="324"/>
      <c r="AW1729" s="324"/>
      <c r="BE1729" s="325"/>
      <c r="BF1729" s="325"/>
      <c r="BG1729" s="325"/>
      <c r="BH1729" s="325"/>
      <c r="BI1729" s="325"/>
      <c r="BJ1729" s="325"/>
      <c r="BK1729" s="325"/>
      <c r="BL1729" s="325"/>
      <c r="BM1729" s="325"/>
      <c r="BN1729" s="325"/>
      <c r="BO1729" s="325"/>
      <c r="BP1729" s="325"/>
    </row>
    <row r="1730" spans="1:68" s="323" customFormat="1" x14ac:dyDescent="0.25">
      <c r="A1730" s="102"/>
      <c r="B1730" s="102"/>
      <c r="C1730" s="102"/>
      <c r="D1730" s="102"/>
      <c r="E1730" s="102"/>
      <c r="F1730" s="102"/>
      <c r="P1730" s="324"/>
      <c r="Q1730" s="324"/>
      <c r="X1730" s="324"/>
      <c r="Y1730" s="324"/>
      <c r="AL1730" s="324"/>
      <c r="AM1730" s="324"/>
      <c r="AN1730" s="324"/>
      <c r="AO1730" s="324"/>
      <c r="AP1730" s="324"/>
      <c r="AQ1730" s="324"/>
      <c r="AR1730" s="324"/>
      <c r="AS1730" s="324"/>
      <c r="AT1730" s="324"/>
      <c r="AU1730" s="324"/>
      <c r="AV1730" s="324"/>
      <c r="AW1730" s="324"/>
      <c r="BE1730" s="325"/>
      <c r="BF1730" s="325"/>
      <c r="BG1730" s="325"/>
      <c r="BH1730" s="325"/>
      <c r="BI1730" s="325"/>
      <c r="BJ1730" s="325"/>
      <c r="BK1730" s="325"/>
      <c r="BL1730" s="325"/>
      <c r="BM1730" s="325"/>
      <c r="BN1730" s="325"/>
      <c r="BO1730" s="325"/>
      <c r="BP1730" s="325"/>
    </row>
    <row r="1731" spans="1:68" s="323" customFormat="1" x14ac:dyDescent="0.25">
      <c r="A1731" s="102"/>
      <c r="B1731" s="102"/>
      <c r="C1731" s="102"/>
      <c r="D1731" s="102"/>
      <c r="E1731" s="102"/>
      <c r="F1731" s="102"/>
      <c r="P1731" s="324"/>
      <c r="Q1731" s="324"/>
      <c r="X1731" s="324"/>
      <c r="Y1731" s="324"/>
      <c r="AL1731" s="324"/>
      <c r="AM1731" s="324"/>
      <c r="AN1731" s="324"/>
      <c r="AO1731" s="324"/>
      <c r="AP1731" s="324"/>
      <c r="AQ1731" s="324"/>
      <c r="AR1731" s="324"/>
      <c r="AS1731" s="324"/>
      <c r="AT1731" s="324"/>
      <c r="AU1731" s="324"/>
      <c r="AV1731" s="324"/>
      <c r="AW1731" s="324"/>
      <c r="BE1731" s="325"/>
      <c r="BF1731" s="325"/>
      <c r="BG1731" s="325"/>
      <c r="BH1731" s="325"/>
      <c r="BI1731" s="325"/>
      <c r="BJ1731" s="325"/>
      <c r="BK1731" s="325"/>
      <c r="BL1731" s="325"/>
      <c r="BM1731" s="325"/>
      <c r="BN1731" s="325"/>
      <c r="BO1731" s="325"/>
      <c r="BP1731" s="325"/>
    </row>
    <row r="1732" spans="1:68" s="323" customFormat="1" x14ac:dyDescent="0.25">
      <c r="A1732" s="102"/>
      <c r="B1732" s="102"/>
      <c r="C1732" s="102"/>
      <c r="D1732" s="102"/>
      <c r="E1732" s="102"/>
      <c r="F1732" s="102"/>
      <c r="P1732" s="324"/>
      <c r="Q1732" s="324"/>
      <c r="X1732" s="324"/>
      <c r="Y1732" s="324"/>
      <c r="AL1732" s="324"/>
      <c r="AM1732" s="324"/>
      <c r="AN1732" s="324"/>
      <c r="AO1732" s="324"/>
      <c r="AP1732" s="324"/>
      <c r="AQ1732" s="324"/>
      <c r="AR1732" s="324"/>
      <c r="AS1732" s="324"/>
      <c r="AT1732" s="324"/>
      <c r="AU1732" s="324"/>
      <c r="AV1732" s="324"/>
      <c r="AW1732" s="324"/>
      <c r="BE1732" s="325"/>
      <c r="BF1732" s="325"/>
      <c r="BG1732" s="325"/>
      <c r="BH1732" s="325"/>
      <c r="BI1732" s="325"/>
      <c r="BJ1732" s="325"/>
      <c r="BK1732" s="325"/>
      <c r="BL1732" s="325"/>
      <c r="BM1732" s="325"/>
      <c r="BN1732" s="325"/>
      <c r="BO1732" s="325"/>
      <c r="BP1732" s="325"/>
    </row>
    <row r="1733" spans="1:68" s="323" customFormat="1" x14ac:dyDescent="0.25">
      <c r="A1733" s="102"/>
      <c r="B1733" s="102"/>
      <c r="C1733" s="102"/>
      <c r="D1733" s="102"/>
      <c r="E1733" s="102"/>
      <c r="F1733" s="102"/>
      <c r="P1733" s="324"/>
      <c r="Q1733" s="324"/>
      <c r="X1733" s="324"/>
      <c r="Y1733" s="324"/>
      <c r="AL1733" s="324"/>
      <c r="AM1733" s="324"/>
      <c r="AN1733" s="324"/>
      <c r="AO1733" s="324"/>
      <c r="AP1733" s="324"/>
      <c r="AQ1733" s="324"/>
      <c r="AR1733" s="324"/>
      <c r="AS1733" s="324"/>
      <c r="AT1733" s="324"/>
      <c r="AU1733" s="324"/>
      <c r="AV1733" s="324"/>
      <c r="AW1733" s="324"/>
      <c r="BE1733" s="325"/>
      <c r="BF1733" s="325"/>
      <c r="BG1733" s="325"/>
      <c r="BH1733" s="325"/>
      <c r="BI1733" s="325"/>
      <c r="BJ1733" s="325"/>
      <c r="BK1733" s="325"/>
      <c r="BL1733" s="325"/>
      <c r="BM1733" s="325"/>
      <c r="BN1733" s="325"/>
      <c r="BO1733" s="325"/>
      <c r="BP1733" s="325"/>
    </row>
    <row r="1734" spans="1:68" s="323" customFormat="1" x14ac:dyDescent="0.25">
      <c r="A1734" s="102"/>
      <c r="B1734" s="102"/>
      <c r="C1734" s="102"/>
      <c r="D1734" s="102"/>
      <c r="E1734" s="102"/>
      <c r="F1734" s="102"/>
      <c r="P1734" s="324"/>
      <c r="Q1734" s="324"/>
      <c r="X1734" s="324"/>
      <c r="Y1734" s="324"/>
      <c r="AL1734" s="324"/>
      <c r="AM1734" s="324"/>
      <c r="AN1734" s="324"/>
      <c r="AO1734" s="324"/>
      <c r="AP1734" s="324"/>
      <c r="AQ1734" s="324"/>
      <c r="AR1734" s="324"/>
      <c r="AS1734" s="324"/>
      <c r="AT1734" s="324"/>
      <c r="AU1734" s="324"/>
      <c r="AV1734" s="324"/>
      <c r="AW1734" s="324"/>
      <c r="BE1734" s="325"/>
      <c r="BF1734" s="325"/>
      <c r="BG1734" s="325"/>
      <c r="BH1734" s="325"/>
      <c r="BI1734" s="325"/>
      <c r="BJ1734" s="325"/>
      <c r="BK1734" s="325"/>
      <c r="BL1734" s="325"/>
      <c r="BM1734" s="325"/>
      <c r="BN1734" s="325"/>
      <c r="BO1734" s="325"/>
      <c r="BP1734" s="325"/>
    </row>
    <row r="1735" spans="1:68" s="323" customFormat="1" x14ac:dyDescent="0.25">
      <c r="A1735" s="102"/>
      <c r="B1735" s="102"/>
      <c r="C1735" s="102"/>
      <c r="D1735" s="102"/>
      <c r="E1735" s="102"/>
      <c r="F1735" s="102"/>
      <c r="P1735" s="324"/>
      <c r="Q1735" s="324"/>
      <c r="X1735" s="324"/>
      <c r="Y1735" s="324"/>
      <c r="AL1735" s="324"/>
      <c r="AM1735" s="324"/>
      <c r="AN1735" s="324"/>
      <c r="AO1735" s="324"/>
      <c r="AP1735" s="324"/>
      <c r="AQ1735" s="324"/>
      <c r="AR1735" s="324"/>
      <c r="AS1735" s="324"/>
      <c r="AT1735" s="324"/>
      <c r="AU1735" s="324"/>
      <c r="AV1735" s="324"/>
      <c r="AW1735" s="324"/>
      <c r="BE1735" s="325"/>
      <c r="BF1735" s="325"/>
      <c r="BG1735" s="325"/>
      <c r="BH1735" s="325"/>
      <c r="BI1735" s="325"/>
      <c r="BJ1735" s="325"/>
      <c r="BK1735" s="325"/>
      <c r="BL1735" s="325"/>
      <c r="BM1735" s="325"/>
      <c r="BN1735" s="325"/>
      <c r="BO1735" s="325"/>
      <c r="BP1735" s="325"/>
    </row>
    <row r="1736" spans="1:68" s="323" customFormat="1" x14ac:dyDescent="0.25">
      <c r="A1736" s="102"/>
      <c r="B1736" s="102"/>
      <c r="C1736" s="102"/>
      <c r="D1736" s="102"/>
      <c r="E1736" s="102"/>
      <c r="F1736" s="102"/>
      <c r="P1736" s="324"/>
      <c r="Q1736" s="324"/>
      <c r="X1736" s="324"/>
      <c r="Y1736" s="324"/>
      <c r="AL1736" s="324"/>
      <c r="AM1736" s="324"/>
      <c r="AN1736" s="324"/>
      <c r="AO1736" s="324"/>
      <c r="AP1736" s="324"/>
      <c r="AQ1736" s="324"/>
      <c r="AR1736" s="324"/>
      <c r="AS1736" s="324"/>
      <c r="AT1736" s="324"/>
      <c r="AU1736" s="324"/>
      <c r="AV1736" s="324"/>
      <c r="AW1736" s="324"/>
      <c r="BE1736" s="325"/>
      <c r="BF1736" s="325"/>
      <c r="BG1736" s="325"/>
      <c r="BH1736" s="325"/>
      <c r="BI1736" s="325"/>
      <c r="BJ1736" s="325"/>
      <c r="BK1736" s="325"/>
      <c r="BL1736" s="325"/>
      <c r="BM1736" s="325"/>
      <c r="BN1736" s="325"/>
      <c r="BO1736" s="325"/>
      <c r="BP1736" s="325"/>
    </row>
    <row r="1737" spans="1:68" s="323" customFormat="1" x14ac:dyDescent="0.25">
      <c r="A1737" s="102"/>
      <c r="B1737" s="102"/>
      <c r="C1737" s="102"/>
      <c r="D1737" s="102"/>
      <c r="E1737" s="102"/>
      <c r="F1737" s="102"/>
      <c r="P1737" s="324"/>
      <c r="Q1737" s="324"/>
      <c r="X1737" s="324"/>
      <c r="Y1737" s="324"/>
      <c r="AL1737" s="324"/>
      <c r="AM1737" s="324"/>
      <c r="AN1737" s="324"/>
      <c r="AO1737" s="324"/>
      <c r="AP1737" s="324"/>
      <c r="AQ1737" s="324"/>
      <c r="AR1737" s="324"/>
      <c r="AS1737" s="324"/>
      <c r="AT1737" s="324"/>
      <c r="AU1737" s="324"/>
      <c r="AV1737" s="324"/>
      <c r="AW1737" s="324"/>
      <c r="BE1737" s="325"/>
      <c r="BF1737" s="325"/>
      <c r="BG1737" s="325"/>
      <c r="BH1737" s="325"/>
      <c r="BI1737" s="325"/>
      <c r="BJ1737" s="325"/>
      <c r="BK1737" s="325"/>
      <c r="BL1737" s="325"/>
      <c r="BM1737" s="325"/>
      <c r="BN1737" s="325"/>
      <c r="BO1737" s="325"/>
      <c r="BP1737" s="325"/>
    </row>
    <row r="1738" spans="1:68" s="323" customFormat="1" x14ac:dyDescent="0.25">
      <c r="A1738" s="102"/>
      <c r="B1738" s="102"/>
      <c r="C1738" s="102"/>
      <c r="D1738" s="102"/>
      <c r="E1738" s="102"/>
      <c r="F1738" s="102"/>
      <c r="P1738" s="324"/>
      <c r="Q1738" s="324"/>
      <c r="X1738" s="324"/>
      <c r="Y1738" s="324"/>
      <c r="AL1738" s="324"/>
      <c r="AM1738" s="324"/>
      <c r="AN1738" s="324"/>
      <c r="AO1738" s="324"/>
      <c r="AP1738" s="324"/>
      <c r="AQ1738" s="324"/>
      <c r="AR1738" s="324"/>
      <c r="AS1738" s="324"/>
      <c r="AT1738" s="324"/>
      <c r="AU1738" s="324"/>
      <c r="AV1738" s="324"/>
      <c r="AW1738" s="324"/>
      <c r="BE1738" s="325"/>
      <c r="BF1738" s="325"/>
      <c r="BG1738" s="325"/>
      <c r="BH1738" s="325"/>
      <c r="BI1738" s="325"/>
      <c r="BJ1738" s="325"/>
      <c r="BK1738" s="325"/>
      <c r="BL1738" s="325"/>
      <c r="BM1738" s="325"/>
      <c r="BN1738" s="325"/>
      <c r="BO1738" s="325"/>
      <c r="BP1738" s="325"/>
    </row>
    <row r="1739" spans="1:68" s="323" customFormat="1" x14ac:dyDescent="0.25">
      <c r="A1739" s="102"/>
      <c r="B1739" s="102"/>
      <c r="C1739" s="102"/>
      <c r="D1739" s="102"/>
      <c r="E1739" s="102"/>
      <c r="F1739" s="102"/>
      <c r="P1739" s="324"/>
      <c r="Q1739" s="324"/>
      <c r="X1739" s="324"/>
      <c r="Y1739" s="324"/>
      <c r="AL1739" s="324"/>
      <c r="AM1739" s="324"/>
      <c r="AN1739" s="324"/>
      <c r="AO1739" s="324"/>
      <c r="AP1739" s="324"/>
      <c r="AQ1739" s="324"/>
      <c r="AR1739" s="324"/>
      <c r="AS1739" s="324"/>
      <c r="AT1739" s="324"/>
      <c r="AU1739" s="324"/>
      <c r="AV1739" s="324"/>
      <c r="AW1739" s="324"/>
      <c r="BE1739" s="325"/>
      <c r="BF1739" s="325"/>
      <c r="BG1739" s="325"/>
      <c r="BH1739" s="325"/>
      <c r="BI1739" s="325"/>
      <c r="BJ1739" s="325"/>
      <c r="BK1739" s="325"/>
      <c r="BL1739" s="325"/>
      <c r="BM1739" s="325"/>
      <c r="BN1739" s="325"/>
      <c r="BO1739" s="325"/>
      <c r="BP1739" s="325"/>
    </row>
    <row r="1740" spans="1:68" s="323" customFormat="1" x14ac:dyDescent="0.25">
      <c r="A1740" s="102"/>
      <c r="B1740" s="102"/>
      <c r="C1740" s="102"/>
      <c r="D1740" s="102"/>
      <c r="E1740" s="102"/>
      <c r="F1740" s="102"/>
      <c r="P1740" s="324"/>
      <c r="Q1740" s="324"/>
      <c r="X1740" s="324"/>
      <c r="Y1740" s="324"/>
      <c r="AL1740" s="324"/>
      <c r="AM1740" s="324"/>
      <c r="AN1740" s="324"/>
      <c r="AO1740" s="324"/>
      <c r="AP1740" s="324"/>
      <c r="AQ1740" s="324"/>
      <c r="AR1740" s="324"/>
      <c r="AS1740" s="324"/>
      <c r="AT1740" s="324"/>
      <c r="AU1740" s="324"/>
      <c r="AV1740" s="324"/>
      <c r="AW1740" s="324"/>
      <c r="BE1740" s="325"/>
      <c r="BF1740" s="325"/>
      <c r="BG1740" s="325"/>
      <c r="BH1740" s="325"/>
      <c r="BI1740" s="325"/>
      <c r="BJ1740" s="325"/>
      <c r="BK1740" s="325"/>
      <c r="BL1740" s="325"/>
      <c r="BM1740" s="325"/>
      <c r="BN1740" s="325"/>
      <c r="BO1740" s="325"/>
      <c r="BP1740" s="325"/>
    </row>
    <row r="1741" spans="1:68" s="323" customFormat="1" x14ac:dyDescent="0.25">
      <c r="A1741" s="102"/>
      <c r="B1741" s="102"/>
      <c r="C1741" s="102"/>
      <c r="D1741" s="102"/>
      <c r="E1741" s="102"/>
      <c r="F1741" s="102"/>
      <c r="P1741" s="324"/>
      <c r="Q1741" s="324"/>
      <c r="X1741" s="324"/>
      <c r="Y1741" s="324"/>
      <c r="AL1741" s="324"/>
      <c r="AM1741" s="324"/>
      <c r="AN1741" s="324"/>
      <c r="AO1741" s="324"/>
      <c r="AP1741" s="324"/>
      <c r="AQ1741" s="324"/>
      <c r="AR1741" s="324"/>
      <c r="AS1741" s="324"/>
      <c r="AT1741" s="324"/>
      <c r="AU1741" s="324"/>
      <c r="AV1741" s="324"/>
      <c r="AW1741" s="324"/>
      <c r="BE1741" s="325"/>
      <c r="BF1741" s="325"/>
      <c r="BG1741" s="325"/>
      <c r="BH1741" s="325"/>
      <c r="BI1741" s="325"/>
      <c r="BJ1741" s="325"/>
      <c r="BK1741" s="325"/>
      <c r="BL1741" s="325"/>
      <c r="BM1741" s="325"/>
      <c r="BN1741" s="325"/>
      <c r="BO1741" s="325"/>
      <c r="BP1741" s="325"/>
    </row>
    <row r="1742" spans="1:68" s="323" customFormat="1" x14ac:dyDescent="0.25">
      <c r="A1742" s="102"/>
      <c r="B1742" s="102"/>
      <c r="C1742" s="102"/>
      <c r="D1742" s="102"/>
      <c r="E1742" s="102"/>
      <c r="F1742" s="102"/>
      <c r="P1742" s="324"/>
      <c r="Q1742" s="324"/>
      <c r="X1742" s="324"/>
      <c r="Y1742" s="324"/>
      <c r="AL1742" s="324"/>
      <c r="AM1742" s="324"/>
      <c r="AN1742" s="324"/>
      <c r="AO1742" s="324"/>
      <c r="AP1742" s="324"/>
      <c r="AQ1742" s="324"/>
      <c r="AR1742" s="324"/>
      <c r="AS1742" s="324"/>
      <c r="AT1742" s="324"/>
      <c r="AU1742" s="324"/>
      <c r="AV1742" s="324"/>
      <c r="AW1742" s="324"/>
      <c r="BE1742" s="325"/>
      <c r="BF1742" s="325"/>
      <c r="BG1742" s="325"/>
      <c r="BH1742" s="325"/>
      <c r="BI1742" s="325"/>
      <c r="BJ1742" s="325"/>
      <c r="BK1742" s="325"/>
      <c r="BL1742" s="325"/>
      <c r="BM1742" s="325"/>
      <c r="BN1742" s="325"/>
      <c r="BO1742" s="325"/>
      <c r="BP1742" s="325"/>
    </row>
    <row r="1743" spans="1:68" s="323" customFormat="1" x14ac:dyDescent="0.25">
      <c r="A1743" s="102"/>
      <c r="B1743" s="102"/>
      <c r="C1743" s="102"/>
      <c r="D1743" s="102"/>
      <c r="E1743" s="102"/>
      <c r="F1743" s="102"/>
      <c r="P1743" s="324"/>
      <c r="Q1743" s="324"/>
      <c r="X1743" s="324"/>
      <c r="Y1743" s="324"/>
      <c r="AL1743" s="324"/>
      <c r="AM1743" s="324"/>
      <c r="AN1743" s="324"/>
      <c r="AO1743" s="324"/>
      <c r="AP1743" s="324"/>
      <c r="AQ1743" s="324"/>
      <c r="AR1743" s="324"/>
      <c r="AS1743" s="324"/>
      <c r="AT1743" s="324"/>
      <c r="AU1743" s="324"/>
      <c r="AV1743" s="324"/>
      <c r="AW1743" s="324"/>
      <c r="BE1743" s="325"/>
      <c r="BF1743" s="325"/>
      <c r="BG1743" s="325"/>
      <c r="BH1743" s="325"/>
      <c r="BI1743" s="325"/>
      <c r="BJ1743" s="325"/>
      <c r="BK1743" s="325"/>
      <c r="BL1743" s="325"/>
      <c r="BM1743" s="325"/>
      <c r="BN1743" s="325"/>
      <c r="BO1743" s="325"/>
      <c r="BP1743" s="325"/>
    </row>
    <row r="1744" spans="1:68" s="323" customFormat="1" x14ac:dyDescent="0.25">
      <c r="A1744" s="102"/>
      <c r="B1744" s="102"/>
      <c r="C1744" s="102"/>
      <c r="D1744" s="102"/>
      <c r="E1744" s="102"/>
      <c r="F1744" s="102"/>
      <c r="P1744" s="324"/>
      <c r="Q1744" s="324"/>
      <c r="X1744" s="324"/>
      <c r="Y1744" s="324"/>
      <c r="AL1744" s="324"/>
      <c r="AM1744" s="324"/>
      <c r="AN1744" s="324"/>
      <c r="AO1744" s="324"/>
      <c r="AP1744" s="324"/>
      <c r="AQ1744" s="324"/>
      <c r="AR1744" s="324"/>
      <c r="AS1744" s="324"/>
      <c r="AT1744" s="324"/>
      <c r="AU1744" s="324"/>
      <c r="AV1744" s="324"/>
      <c r="AW1744" s="324"/>
      <c r="BE1744" s="325"/>
      <c r="BF1744" s="325"/>
      <c r="BG1744" s="325"/>
      <c r="BH1744" s="325"/>
      <c r="BI1744" s="325"/>
      <c r="BJ1744" s="325"/>
      <c r="BK1744" s="325"/>
      <c r="BL1744" s="325"/>
      <c r="BM1744" s="325"/>
      <c r="BN1744" s="325"/>
      <c r="BO1744" s="325"/>
      <c r="BP1744" s="325"/>
    </row>
    <row r="1745" spans="1:68" s="323" customFormat="1" x14ac:dyDescent="0.25">
      <c r="A1745" s="102"/>
      <c r="B1745" s="102"/>
      <c r="C1745" s="102"/>
      <c r="D1745" s="102"/>
      <c r="E1745" s="102"/>
      <c r="F1745" s="102"/>
      <c r="P1745" s="324"/>
      <c r="Q1745" s="324"/>
      <c r="X1745" s="324"/>
      <c r="Y1745" s="324"/>
      <c r="AL1745" s="324"/>
      <c r="AM1745" s="324"/>
      <c r="AN1745" s="324"/>
      <c r="AO1745" s="324"/>
      <c r="AP1745" s="324"/>
      <c r="AQ1745" s="324"/>
      <c r="AR1745" s="324"/>
      <c r="AS1745" s="324"/>
      <c r="AT1745" s="324"/>
      <c r="AU1745" s="324"/>
      <c r="AV1745" s="324"/>
      <c r="AW1745" s="324"/>
      <c r="BE1745" s="325"/>
      <c r="BF1745" s="325"/>
      <c r="BG1745" s="325"/>
      <c r="BH1745" s="325"/>
      <c r="BI1745" s="325"/>
      <c r="BJ1745" s="325"/>
      <c r="BK1745" s="325"/>
      <c r="BL1745" s="325"/>
      <c r="BM1745" s="325"/>
      <c r="BN1745" s="325"/>
      <c r="BO1745" s="325"/>
      <c r="BP1745" s="325"/>
    </row>
    <row r="1746" spans="1:68" s="323" customFormat="1" x14ac:dyDescent="0.25">
      <c r="A1746" s="102"/>
      <c r="B1746" s="102"/>
      <c r="C1746" s="102"/>
      <c r="D1746" s="102"/>
      <c r="E1746" s="102"/>
      <c r="F1746" s="102"/>
      <c r="P1746" s="324"/>
      <c r="Q1746" s="324"/>
      <c r="X1746" s="324"/>
      <c r="Y1746" s="324"/>
      <c r="AL1746" s="324"/>
      <c r="AM1746" s="324"/>
      <c r="AN1746" s="324"/>
      <c r="AO1746" s="324"/>
      <c r="AP1746" s="324"/>
      <c r="AQ1746" s="324"/>
      <c r="AR1746" s="324"/>
      <c r="AS1746" s="324"/>
      <c r="AT1746" s="324"/>
      <c r="AU1746" s="324"/>
      <c r="AV1746" s="324"/>
      <c r="AW1746" s="324"/>
      <c r="BE1746" s="325"/>
      <c r="BF1746" s="325"/>
      <c r="BG1746" s="325"/>
      <c r="BH1746" s="325"/>
      <c r="BI1746" s="325"/>
      <c r="BJ1746" s="325"/>
      <c r="BK1746" s="325"/>
      <c r="BL1746" s="325"/>
      <c r="BM1746" s="325"/>
      <c r="BN1746" s="325"/>
      <c r="BO1746" s="325"/>
      <c r="BP1746" s="325"/>
    </row>
    <row r="1747" spans="1:68" s="323" customFormat="1" x14ac:dyDescent="0.25">
      <c r="A1747" s="102"/>
      <c r="B1747" s="102"/>
      <c r="C1747" s="102"/>
      <c r="D1747" s="102"/>
      <c r="E1747" s="102"/>
      <c r="F1747" s="102"/>
      <c r="P1747" s="324"/>
      <c r="Q1747" s="324"/>
      <c r="X1747" s="324"/>
      <c r="Y1747" s="324"/>
      <c r="AL1747" s="324"/>
      <c r="AM1747" s="324"/>
      <c r="AN1747" s="324"/>
      <c r="AO1747" s="324"/>
      <c r="AP1747" s="324"/>
      <c r="AQ1747" s="324"/>
      <c r="AR1747" s="324"/>
      <c r="AS1747" s="324"/>
      <c r="AT1747" s="324"/>
      <c r="AU1747" s="324"/>
      <c r="AV1747" s="324"/>
      <c r="AW1747" s="324"/>
      <c r="BE1747" s="325"/>
      <c r="BF1747" s="325"/>
      <c r="BG1747" s="325"/>
      <c r="BH1747" s="325"/>
      <c r="BI1747" s="325"/>
      <c r="BJ1747" s="325"/>
      <c r="BK1747" s="325"/>
      <c r="BL1747" s="325"/>
      <c r="BM1747" s="325"/>
      <c r="BN1747" s="325"/>
      <c r="BO1747" s="325"/>
      <c r="BP1747" s="325"/>
    </row>
    <row r="1748" spans="1:68" s="323" customFormat="1" x14ac:dyDescent="0.25">
      <c r="A1748" s="102"/>
      <c r="B1748" s="102"/>
      <c r="C1748" s="102"/>
      <c r="D1748" s="102"/>
      <c r="E1748" s="102"/>
      <c r="F1748" s="102"/>
      <c r="P1748" s="324"/>
      <c r="Q1748" s="324"/>
      <c r="X1748" s="324"/>
      <c r="Y1748" s="324"/>
      <c r="AL1748" s="324"/>
      <c r="AM1748" s="324"/>
      <c r="AN1748" s="324"/>
      <c r="AO1748" s="324"/>
      <c r="AP1748" s="324"/>
      <c r="AQ1748" s="324"/>
      <c r="AR1748" s="324"/>
      <c r="AS1748" s="324"/>
      <c r="AT1748" s="324"/>
      <c r="AU1748" s="324"/>
      <c r="AV1748" s="324"/>
      <c r="AW1748" s="324"/>
      <c r="BE1748" s="325"/>
      <c r="BF1748" s="325"/>
      <c r="BG1748" s="325"/>
      <c r="BH1748" s="325"/>
      <c r="BI1748" s="325"/>
      <c r="BJ1748" s="325"/>
      <c r="BK1748" s="325"/>
      <c r="BL1748" s="325"/>
      <c r="BM1748" s="325"/>
      <c r="BN1748" s="325"/>
      <c r="BO1748" s="325"/>
      <c r="BP1748" s="325"/>
    </row>
    <row r="1749" spans="1:68" s="323" customFormat="1" x14ac:dyDescent="0.25">
      <c r="A1749" s="102"/>
      <c r="B1749" s="102"/>
      <c r="C1749" s="102"/>
      <c r="D1749" s="102"/>
      <c r="E1749" s="102"/>
      <c r="F1749" s="102"/>
      <c r="P1749" s="324"/>
      <c r="Q1749" s="324"/>
      <c r="X1749" s="324"/>
      <c r="Y1749" s="324"/>
      <c r="AL1749" s="324"/>
      <c r="AM1749" s="324"/>
      <c r="AN1749" s="324"/>
      <c r="AO1749" s="324"/>
      <c r="AP1749" s="324"/>
      <c r="AQ1749" s="324"/>
      <c r="AR1749" s="324"/>
      <c r="AS1749" s="324"/>
      <c r="AT1749" s="324"/>
      <c r="AU1749" s="324"/>
      <c r="AV1749" s="324"/>
      <c r="AW1749" s="324"/>
      <c r="BE1749" s="325"/>
      <c r="BF1749" s="325"/>
      <c r="BG1749" s="325"/>
      <c r="BH1749" s="325"/>
      <c r="BI1749" s="325"/>
      <c r="BJ1749" s="325"/>
      <c r="BK1749" s="325"/>
      <c r="BL1749" s="325"/>
      <c r="BM1749" s="325"/>
      <c r="BN1749" s="325"/>
      <c r="BO1749" s="325"/>
      <c r="BP1749" s="325"/>
    </row>
    <row r="1750" spans="1:68" s="323" customFormat="1" x14ac:dyDescent="0.25">
      <c r="A1750" s="102"/>
      <c r="B1750" s="102"/>
      <c r="C1750" s="102"/>
      <c r="D1750" s="102"/>
      <c r="E1750" s="102"/>
      <c r="F1750" s="102"/>
      <c r="P1750" s="324"/>
      <c r="Q1750" s="324"/>
      <c r="X1750" s="324"/>
      <c r="Y1750" s="324"/>
      <c r="AL1750" s="324"/>
      <c r="AM1750" s="324"/>
      <c r="AN1750" s="324"/>
      <c r="AO1750" s="324"/>
      <c r="AP1750" s="324"/>
      <c r="AQ1750" s="324"/>
      <c r="AR1750" s="324"/>
      <c r="AS1750" s="324"/>
      <c r="AT1750" s="324"/>
      <c r="AU1750" s="324"/>
      <c r="AV1750" s="324"/>
      <c r="AW1750" s="324"/>
      <c r="BE1750" s="325"/>
      <c r="BF1750" s="325"/>
      <c r="BG1750" s="325"/>
      <c r="BH1750" s="325"/>
      <c r="BI1750" s="325"/>
      <c r="BJ1750" s="325"/>
      <c r="BK1750" s="325"/>
      <c r="BL1750" s="325"/>
      <c r="BM1750" s="325"/>
      <c r="BN1750" s="325"/>
      <c r="BO1750" s="325"/>
      <c r="BP1750" s="325"/>
    </row>
    <row r="1751" spans="1:68" s="323" customFormat="1" x14ac:dyDescent="0.25">
      <c r="A1751" s="102"/>
      <c r="B1751" s="102"/>
      <c r="C1751" s="102"/>
      <c r="D1751" s="102"/>
      <c r="E1751" s="102"/>
      <c r="F1751" s="102"/>
      <c r="P1751" s="324"/>
      <c r="Q1751" s="324"/>
      <c r="X1751" s="324"/>
      <c r="Y1751" s="324"/>
      <c r="AL1751" s="324"/>
      <c r="AM1751" s="324"/>
      <c r="AN1751" s="324"/>
      <c r="AO1751" s="324"/>
      <c r="AP1751" s="324"/>
      <c r="AQ1751" s="324"/>
      <c r="AR1751" s="324"/>
      <c r="AS1751" s="324"/>
      <c r="AT1751" s="324"/>
      <c r="AU1751" s="324"/>
      <c r="AV1751" s="324"/>
      <c r="AW1751" s="324"/>
      <c r="BE1751" s="325"/>
      <c r="BF1751" s="325"/>
      <c r="BG1751" s="325"/>
      <c r="BH1751" s="325"/>
      <c r="BI1751" s="325"/>
      <c r="BJ1751" s="325"/>
      <c r="BK1751" s="325"/>
      <c r="BL1751" s="325"/>
      <c r="BM1751" s="325"/>
      <c r="BN1751" s="325"/>
      <c r="BO1751" s="325"/>
      <c r="BP1751" s="325"/>
    </row>
    <row r="1752" spans="1:68" s="323" customFormat="1" x14ac:dyDescent="0.25">
      <c r="A1752" s="102"/>
      <c r="B1752" s="102"/>
      <c r="C1752" s="102"/>
      <c r="D1752" s="102"/>
      <c r="E1752" s="102"/>
      <c r="F1752" s="102"/>
      <c r="P1752" s="324"/>
      <c r="Q1752" s="324"/>
      <c r="X1752" s="324"/>
      <c r="Y1752" s="324"/>
      <c r="AL1752" s="324"/>
      <c r="AM1752" s="324"/>
      <c r="AN1752" s="324"/>
      <c r="AO1752" s="324"/>
      <c r="AP1752" s="324"/>
      <c r="AQ1752" s="324"/>
      <c r="AR1752" s="324"/>
      <c r="AS1752" s="324"/>
      <c r="AT1752" s="324"/>
      <c r="AU1752" s="324"/>
      <c r="AV1752" s="324"/>
      <c r="AW1752" s="324"/>
      <c r="BE1752" s="325"/>
      <c r="BF1752" s="325"/>
      <c r="BG1752" s="325"/>
      <c r="BH1752" s="325"/>
      <c r="BI1752" s="325"/>
      <c r="BJ1752" s="325"/>
      <c r="BK1752" s="325"/>
      <c r="BL1752" s="325"/>
      <c r="BM1752" s="325"/>
      <c r="BN1752" s="325"/>
      <c r="BO1752" s="325"/>
      <c r="BP1752" s="325"/>
    </row>
    <row r="1753" spans="1:68" s="323" customFormat="1" x14ac:dyDescent="0.25">
      <c r="A1753" s="102"/>
      <c r="B1753" s="102"/>
      <c r="C1753" s="102"/>
      <c r="D1753" s="102"/>
      <c r="E1753" s="102"/>
      <c r="F1753" s="102"/>
      <c r="P1753" s="324"/>
      <c r="Q1753" s="324"/>
      <c r="X1753" s="324"/>
      <c r="Y1753" s="324"/>
      <c r="AL1753" s="324"/>
      <c r="AM1753" s="324"/>
      <c r="AN1753" s="324"/>
      <c r="AO1753" s="324"/>
      <c r="AP1753" s="324"/>
      <c r="AQ1753" s="324"/>
      <c r="AR1753" s="324"/>
      <c r="AS1753" s="324"/>
      <c r="AT1753" s="324"/>
      <c r="AU1753" s="324"/>
      <c r="AV1753" s="324"/>
      <c r="AW1753" s="324"/>
      <c r="BE1753" s="325"/>
      <c r="BF1753" s="325"/>
      <c r="BG1753" s="325"/>
      <c r="BH1753" s="325"/>
      <c r="BI1753" s="325"/>
      <c r="BJ1753" s="325"/>
      <c r="BK1753" s="325"/>
      <c r="BL1753" s="325"/>
      <c r="BM1753" s="325"/>
      <c r="BN1753" s="325"/>
      <c r="BO1753" s="325"/>
      <c r="BP1753" s="325"/>
    </row>
    <row r="1754" spans="1:68" s="323" customFormat="1" x14ac:dyDescent="0.25">
      <c r="A1754" s="102"/>
      <c r="B1754" s="102"/>
      <c r="C1754" s="102"/>
      <c r="D1754" s="102"/>
      <c r="E1754" s="102"/>
      <c r="F1754" s="102"/>
      <c r="P1754" s="324"/>
      <c r="Q1754" s="324"/>
      <c r="X1754" s="324"/>
      <c r="Y1754" s="324"/>
      <c r="AL1754" s="324"/>
      <c r="AM1754" s="324"/>
      <c r="AN1754" s="324"/>
      <c r="AO1754" s="324"/>
      <c r="AP1754" s="324"/>
      <c r="AQ1754" s="324"/>
      <c r="AR1754" s="324"/>
      <c r="AS1754" s="324"/>
      <c r="AT1754" s="324"/>
      <c r="AU1754" s="324"/>
      <c r="AV1754" s="324"/>
      <c r="AW1754" s="324"/>
      <c r="BE1754" s="325"/>
      <c r="BF1754" s="325"/>
      <c r="BG1754" s="325"/>
      <c r="BH1754" s="325"/>
      <c r="BI1754" s="325"/>
      <c r="BJ1754" s="325"/>
      <c r="BK1754" s="325"/>
      <c r="BL1754" s="325"/>
      <c r="BM1754" s="325"/>
      <c r="BN1754" s="325"/>
      <c r="BO1754" s="325"/>
      <c r="BP1754" s="325"/>
    </row>
    <row r="1755" spans="1:68" s="323" customFormat="1" x14ac:dyDescent="0.25">
      <c r="A1755" s="102"/>
      <c r="B1755" s="102"/>
      <c r="C1755" s="102"/>
      <c r="D1755" s="102"/>
      <c r="E1755" s="102"/>
      <c r="F1755" s="102"/>
      <c r="P1755" s="324"/>
      <c r="Q1755" s="324"/>
      <c r="X1755" s="324"/>
      <c r="Y1755" s="324"/>
      <c r="AL1755" s="324"/>
      <c r="AM1755" s="324"/>
      <c r="AN1755" s="324"/>
      <c r="AO1755" s="324"/>
      <c r="AP1755" s="324"/>
      <c r="AQ1755" s="324"/>
      <c r="AR1755" s="324"/>
      <c r="AS1755" s="324"/>
      <c r="AT1755" s="324"/>
      <c r="AU1755" s="324"/>
      <c r="AV1755" s="324"/>
      <c r="AW1755" s="324"/>
      <c r="BE1755" s="325"/>
      <c r="BF1755" s="325"/>
      <c r="BG1755" s="325"/>
      <c r="BH1755" s="325"/>
      <c r="BI1755" s="325"/>
      <c r="BJ1755" s="325"/>
      <c r="BK1755" s="325"/>
      <c r="BL1755" s="325"/>
      <c r="BM1755" s="325"/>
      <c r="BN1755" s="325"/>
      <c r="BO1755" s="325"/>
      <c r="BP1755" s="325"/>
    </row>
    <row r="1756" spans="1:68" s="323" customFormat="1" x14ac:dyDescent="0.25">
      <c r="A1756" s="102"/>
      <c r="B1756" s="102"/>
      <c r="C1756" s="102"/>
      <c r="D1756" s="102"/>
      <c r="E1756" s="102"/>
      <c r="F1756" s="102"/>
      <c r="P1756" s="324"/>
      <c r="Q1756" s="324"/>
      <c r="X1756" s="324"/>
      <c r="Y1756" s="324"/>
      <c r="AL1756" s="324"/>
      <c r="AM1756" s="324"/>
      <c r="AN1756" s="324"/>
      <c r="AO1756" s="324"/>
      <c r="AP1756" s="324"/>
      <c r="AQ1756" s="324"/>
      <c r="AR1756" s="324"/>
      <c r="AS1756" s="324"/>
      <c r="AT1756" s="324"/>
      <c r="AU1756" s="324"/>
      <c r="AV1756" s="324"/>
      <c r="AW1756" s="324"/>
      <c r="BE1756" s="325"/>
      <c r="BF1756" s="325"/>
      <c r="BG1756" s="325"/>
      <c r="BH1756" s="325"/>
      <c r="BI1756" s="325"/>
      <c r="BJ1756" s="325"/>
      <c r="BK1756" s="325"/>
      <c r="BL1756" s="325"/>
      <c r="BM1756" s="325"/>
      <c r="BN1756" s="325"/>
      <c r="BO1756" s="325"/>
      <c r="BP1756" s="325"/>
    </row>
    <row r="1757" spans="1:68" s="323" customFormat="1" x14ac:dyDescent="0.25">
      <c r="A1757" s="102"/>
      <c r="B1757" s="102"/>
      <c r="C1757" s="102"/>
      <c r="D1757" s="102"/>
      <c r="E1757" s="102"/>
      <c r="F1757" s="102"/>
      <c r="P1757" s="324"/>
      <c r="Q1757" s="324"/>
      <c r="X1757" s="324"/>
      <c r="Y1757" s="324"/>
      <c r="AL1757" s="324"/>
      <c r="AM1757" s="324"/>
      <c r="AN1757" s="324"/>
      <c r="AO1757" s="324"/>
      <c r="AP1757" s="324"/>
      <c r="AQ1757" s="324"/>
      <c r="AR1757" s="324"/>
      <c r="AS1757" s="324"/>
      <c r="AT1757" s="324"/>
      <c r="AU1757" s="324"/>
      <c r="AV1757" s="324"/>
      <c r="AW1757" s="324"/>
      <c r="BE1757" s="325"/>
      <c r="BF1757" s="325"/>
      <c r="BG1757" s="325"/>
      <c r="BH1757" s="325"/>
      <c r="BI1757" s="325"/>
      <c r="BJ1757" s="325"/>
      <c r="BK1757" s="325"/>
      <c r="BL1757" s="325"/>
      <c r="BM1757" s="325"/>
      <c r="BN1757" s="325"/>
      <c r="BO1757" s="325"/>
      <c r="BP1757" s="325"/>
    </row>
    <row r="1758" spans="1:68" s="323" customFormat="1" x14ac:dyDescent="0.25">
      <c r="A1758" s="102"/>
      <c r="B1758" s="102"/>
      <c r="C1758" s="102"/>
      <c r="D1758" s="102"/>
      <c r="E1758" s="102"/>
      <c r="F1758" s="102"/>
      <c r="P1758" s="324"/>
      <c r="Q1758" s="324"/>
      <c r="X1758" s="324"/>
      <c r="Y1758" s="324"/>
      <c r="AL1758" s="324"/>
      <c r="AM1758" s="324"/>
      <c r="AN1758" s="324"/>
      <c r="AO1758" s="324"/>
      <c r="AP1758" s="324"/>
      <c r="AQ1758" s="324"/>
      <c r="AR1758" s="324"/>
      <c r="AS1758" s="324"/>
      <c r="AT1758" s="324"/>
      <c r="AU1758" s="324"/>
      <c r="AV1758" s="324"/>
      <c r="AW1758" s="324"/>
      <c r="BE1758" s="325"/>
      <c r="BF1758" s="325"/>
      <c r="BG1758" s="325"/>
      <c r="BH1758" s="325"/>
      <c r="BI1758" s="325"/>
      <c r="BJ1758" s="325"/>
      <c r="BK1758" s="325"/>
      <c r="BL1758" s="325"/>
      <c r="BM1758" s="325"/>
      <c r="BN1758" s="325"/>
      <c r="BO1758" s="325"/>
      <c r="BP1758" s="325"/>
    </row>
    <row r="1759" spans="1:68" s="323" customFormat="1" x14ac:dyDescent="0.25">
      <c r="A1759" s="102"/>
      <c r="B1759" s="102"/>
      <c r="C1759" s="102"/>
      <c r="D1759" s="102"/>
      <c r="E1759" s="102"/>
      <c r="F1759" s="102"/>
      <c r="P1759" s="324"/>
      <c r="Q1759" s="324"/>
      <c r="X1759" s="324"/>
      <c r="Y1759" s="324"/>
      <c r="AL1759" s="324"/>
      <c r="AM1759" s="324"/>
      <c r="AN1759" s="324"/>
      <c r="AO1759" s="324"/>
      <c r="AP1759" s="324"/>
      <c r="AQ1759" s="324"/>
      <c r="AR1759" s="324"/>
      <c r="AS1759" s="324"/>
      <c r="AT1759" s="324"/>
      <c r="AU1759" s="324"/>
      <c r="AV1759" s="324"/>
      <c r="AW1759" s="324"/>
      <c r="BE1759" s="325"/>
      <c r="BF1759" s="325"/>
      <c r="BG1759" s="325"/>
      <c r="BH1759" s="325"/>
      <c r="BI1759" s="325"/>
      <c r="BJ1759" s="325"/>
      <c r="BK1759" s="325"/>
      <c r="BL1759" s="325"/>
      <c r="BM1759" s="325"/>
      <c r="BN1759" s="325"/>
      <c r="BO1759" s="325"/>
      <c r="BP1759" s="325"/>
    </row>
    <row r="1760" spans="1:68" s="323" customFormat="1" x14ac:dyDescent="0.25">
      <c r="A1760" s="102"/>
      <c r="B1760" s="102"/>
      <c r="C1760" s="102"/>
      <c r="D1760" s="102"/>
      <c r="E1760" s="102"/>
      <c r="F1760" s="102"/>
      <c r="P1760" s="324"/>
      <c r="Q1760" s="324"/>
      <c r="X1760" s="324"/>
      <c r="Y1760" s="324"/>
      <c r="AL1760" s="324"/>
      <c r="AM1760" s="324"/>
      <c r="AN1760" s="324"/>
      <c r="AO1760" s="324"/>
      <c r="AP1760" s="324"/>
      <c r="AQ1760" s="324"/>
      <c r="AR1760" s="324"/>
      <c r="AS1760" s="324"/>
      <c r="AT1760" s="324"/>
      <c r="AU1760" s="324"/>
      <c r="AV1760" s="324"/>
      <c r="AW1760" s="324"/>
      <c r="BE1760" s="325"/>
      <c r="BF1760" s="325"/>
      <c r="BG1760" s="325"/>
      <c r="BH1760" s="325"/>
      <c r="BI1760" s="325"/>
      <c r="BJ1760" s="325"/>
      <c r="BK1760" s="325"/>
      <c r="BL1760" s="325"/>
      <c r="BM1760" s="325"/>
      <c r="BN1760" s="325"/>
      <c r="BO1760" s="325"/>
      <c r="BP1760" s="325"/>
    </row>
    <row r="1761" spans="1:68" s="323" customFormat="1" x14ac:dyDescent="0.25">
      <c r="A1761" s="102"/>
      <c r="B1761" s="102"/>
      <c r="C1761" s="102"/>
      <c r="D1761" s="102"/>
      <c r="E1761" s="102"/>
      <c r="F1761" s="102"/>
      <c r="P1761" s="324"/>
      <c r="Q1761" s="324"/>
      <c r="X1761" s="324"/>
      <c r="Y1761" s="324"/>
      <c r="AL1761" s="324"/>
      <c r="AM1761" s="324"/>
      <c r="AN1761" s="324"/>
      <c r="AO1761" s="324"/>
      <c r="AP1761" s="324"/>
      <c r="AQ1761" s="324"/>
      <c r="AR1761" s="324"/>
      <c r="AS1761" s="324"/>
      <c r="AT1761" s="324"/>
      <c r="AU1761" s="324"/>
      <c r="AV1761" s="324"/>
      <c r="AW1761" s="324"/>
      <c r="BE1761" s="325"/>
      <c r="BF1761" s="325"/>
      <c r="BG1761" s="325"/>
      <c r="BH1761" s="325"/>
      <c r="BI1761" s="325"/>
      <c r="BJ1761" s="325"/>
      <c r="BK1761" s="325"/>
      <c r="BL1761" s="325"/>
      <c r="BM1761" s="325"/>
      <c r="BN1761" s="325"/>
      <c r="BO1761" s="325"/>
      <c r="BP1761" s="325"/>
    </row>
    <row r="1762" spans="1:68" s="323" customFormat="1" x14ac:dyDescent="0.25">
      <c r="A1762" s="102"/>
      <c r="B1762" s="102"/>
      <c r="C1762" s="102"/>
      <c r="D1762" s="102"/>
      <c r="E1762" s="102"/>
      <c r="F1762" s="102"/>
      <c r="P1762" s="324"/>
      <c r="Q1762" s="324"/>
      <c r="X1762" s="324"/>
      <c r="Y1762" s="324"/>
      <c r="AL1762" s="324"/>
      <c r="AM1762" s="324"/>
      <c r="AN1762" s="324"/>
      <c r="AO1762" s="324"/>
      <c r="AP1762" s="324"/>
      <c r="AQ1762" s="324"/>
      <c r="AR1762" s="324"/>
      <c r="AS1762" s="324"/>
      <c r="AT1762" s="324"/>
      <c r="AU1762" s="324"/>
      <c r="AV1762" s="324"/>
      <c r="AW1762" s="324"/>
      <c r="BE1762" s="325"/>
      <c r="BF1762" s="325"/>
      <c r="BG1762" s="325"/>
      <c r="BH1762" s="325"/>
      <c r="BI1762" s="325"/>
      <c r="BJ1762" s="325"/>
      <c r="BK1762" s="325"/>
      <c r="BL1762" s="325"/>
      <c r="BM1762" s="325"/>
      <c r="BN1762" s="325"/>
      <c r="BO1762" s="325"/>
      <c r="BP1762" s="325"/>
    </row>
    <row r="1763" spans="1:68" s="323" customFormat="1" x14ac:dyDescent="0.25">
      <c r="A1763" s="102"/>
      <c r="B1763" s="102"/>
      <c r="C1763" s="102"/>
      <c r="D1763" s="102"/>
      <c r="E1763" s="102"/>
      <c r="F1763" s="102"/>
      <c r="P1763" s="324"/>
      <c r="Q1763" s="324"/>
      <c r="X1763" s="324"/>
      <c r="Y1763" s="324"/>
      <c r="AL1763" s="324"/>
      <c r="AM1763" s="324"/>
      <c r="AN1763" s="324"/>
      <c r="AO1763" s="324"/>
      <c r="AP1763" s="324"/>
      <c r="AQ1763" s="324"/>
      <c r="AR1763" s="324"/>
      <c r="AS1763" s="324"/>
      <c r="AT1763" s="324"/>
      <c r="AU1763" s="324"/>
      <c r="AV1763" s="324"/>
      <c r="AW1763" s="324"/>
      <c r="BE1763" s="325"/>
      <c r="BF1763" s="325"/>
      <c r="BG1763" s="325"/>
      <c r="BH1763" s="325"/>
      <c r="BI1763" s="325"/>
      <c r="BJ1763" s="325"/>
      <c r="BK1763" s="325"/>
      <c r="BL1763" s="325"/>
      <c r="BM1763" s="325"/>
      <c r="BN1763" s="325"/>
      <c r="BO1763" s="325"/>
      <c r="BP1763" s="325"/>
    </row>
    <row r="1764" spans="1:68" s="323" customFormat="1" x14ac:dyDescent="0.25">
      <c r="A1764" s="102"/>
      <c r="B1764" s="102"/>
      <c r="C1764" s="102"/>
      <c r="D1764" s="102"/>
      <c r="E1764" s="102"/>
      <c r="F1764" s="102"/>
      <c r="P1764" s="324"/>
      <c r="Q1764" s="324"/>
      <c r="X1764" s="324"/>
      <c r="Y1764" s="324"/>
      <c r="AL1764" s="324"/>
      <c r="AM1764" s="324"/>
      <c r="AN1764" s="324"/>
      <c r="AO1764" s="324"/>
      <c r="AP1764" s="324"/>
      <c r="AQ1764" s="324"/>
      <c r="AR1764" s="324"/>
      <c r="AS1764" s="324"/>
      <c r="AT1764" s="324"/>
      <c r="AU1764" s="324"/>
      <c r="AV1764" s="324"/>
      <c r="AW1764" s="324"/>
      <c r="BE1764" s="325"/>
      <c r="BF1764" s="325"/>
      <c r="BG1764" s="325"/>
      <c r="BH1764" s="325"/>
      <c r="BI1764" s="325"/>
      <c r="BJ1764" s="325"/>
      <c r="BK1764" s="325"/>
      <c r="BL1764" s="325"/>
      <c r="BM1764" s="325"/>
      <c r="BN1764" s="325"/>
      <c r="BO1764" s="325"/>
      <c r="BP1764" s="325"/>
    </row>
    <row r="1765" spans="1:68" s="323" customFormat="1" x14ac:dyDescent="0.25">
      <c r="A1765" s="102"/>
      <c r="B1765" s="102"/>
      <c r="C1765" s="102"/>
      <c r="D1765" s="102"/>
      <c r="E1765" s="102"/>
      <c r="F1765" s="102"/>
      <c r="P1765" s="324"/>
      <c r="Q1765" s="324"/>
      <c r="X1765" s="324"/>
      <c r="Y1765" s="324"/>
      <c r="AL1765" s="324"/>
      <c r="AM1765" s="324"/>
      <c r="AN1765" s="324"/>
      <c r="AO1765" s="324"/>
      <c r="AP1765" s="324"/>
      <c r="AQ1765" s="324"/>
      <c r="AR1765" s="324"/>
      <c r="AS1765" s="324"/>
      <c r="AT1765" s="324"/>
      <c r="AU1765" s="324"/>
      <c r="AV1765" s="324"/>
      <c r="AW1765" s="324"/>
      <c r="BE1765" s="325"/>
      <c r="BF1765" s="325"/>
      <c r="BG1765" s="325"/>
      <c r="BH1765" s="325"/>
      <c r="BI1765" s="325"/>
      <c r="BJ1765" s="325"/>
      <c r="BK1765" s="325"/>
      <c r="BL1765" s="325"/>
      <c r="BM1765" s="325"/>
      <c r="BN1765" s="325"/>
      <c r="BO1765" s="325"/>
      <c r="BP1765" s="325"/>
    </row>
    <row r="1766" spans="1:68" s="323" customFormat="1" x14ac:dyDescent="0.25">
      <c r="A1766" s="102"/>
      <c r="B1766" s="102"/>
      <c r="C1766" s="102"/>
      <c r="D1766" s="102"/>
      <c r="E1766" s="102"/>
      <c r="F1766" s="102"/>
      <c r="P1766" s="324"/>
      <c r="Q1766" s="324"/>
      <c r="X1766" s="324"/>
      <c r="Y1766" s="324"/>
      <c r="AL1766" s="324"/>
      <c r="AM1766" s="324"/>
      <c r="AN1766" s="324"/>
      <c r="AO1766" s="324"/>
      <c r="AP1766" s="324"/>
      <c r="AQ1766" s="324"/>
      <c r="AR1766" s="324"/>
      <c r="AS1766" s="324"/>
      <c r="AT1766" s="324"/>
      <c r="AU1766" s="324"/>
      <c r="AV1766" s="324"/>
      <c r="AW1766" s="324"/>
      <c r="BE1766" s="325"/>
      <c r="BF1766" s="325"/>
      <c r="BG1766" s="325"/>
      <c r="BH1766" s="325"/>
      <c r="BI1766" s="325"/>
      <c r="BJ1766" s="325"/>
      <c r="BK1766" s="325"/>
      <c r="BL1766" s="325"/>
      <c r="BM1766" s="325"/>
      <c r="BN1766" s="325"/>
      <c r="BO1766" s="325"/>
      <c r="BP1766" s="325"/>
    </row>
    <row r="1767" spans="1:68" s="323" customFormat="1" x14ac:dyDescent="0.25">
      <c r="A1767" s="102"/>
      <c r="B1767" s="102"/>
      <c r="C1767" s="102"/>
      <c r="D1767" s="102"/>
      <c r="E1767" s="102"/>
      <c r="F1767" s="102"/>
      <c r="P1767" s="324"/>
      <c r="Q1767" s="324"/>
      <c r="X1767" s="324"/>
      <c r="Y1767" s="324"/>
      <c r="AL1767" s="324"/>
      <c r="AM1767" s="324"/>
      <c r="AN1767" s="324"/>
      <c r="AO1767" s="324"/>
      <c r="AP1767" s="324"/>
      <c r="AQ1767" s="324"/>
      <c r="AR1767" s="324"/>
      <c r="AS1767" s="324"/>
      <c r="AT1767" s="324"/>
      <c r="AU1767" s="324"/>
      <c r="AV1767" s="324"/>
      <c r="AW1767" s="324"/>
      <c r="BE1767" s="325"/>
      <c r="BF1767" s="325"/>
      <c r="BG1767" s="325"/>
      <c r="BH1767" s="325"/>
      <c r="BI1767" s="325"/>
      <c r="BJ1767" s="325"/>
      <c r="BK1767" s="325"/>
      <c r="BL1767" s="325"/>
      <c r="BM1767" s="325"/>
      <c r="BN1767" s="325"/>
      <c r="BO1767" s="325"/>
      <c r="BP1767" s="325"/>
    </row>
    <row r="1768" spans="1:68" s="323" customFormat="1" x14ac:dyDescent="0.25">
      <c r="A1768" s="102"/>
      <c r="B1768" s="102"/>
      <c r="C1768" s="102"/>
      <c r="D1768" s="102"/>
      <c r="E1768" s="102"/>
      <c r="F1768" s="102"/>
      <c r="P1768" s="324"/>
      <c r="Q1768" s="324"/>
      <c r="X1768" s="324"/>
      <c r="Y1768" s="324"/>
      <c r="AL1768" s="324"/>
      <c r="AM1768" s="324"/>
      <c r="AN1768" s="324"/>
      <c r="AO1768" s="324"/>
      <c r="AP1768" s="324"/>
      <c r="AQ1768" s="324"/>
      <c r="AR1768" s="324"/>
      <c r="AS1768" s="324"/>
      <c r="AT1768" s="324"/>
      <c r="AU1768" s="324"/>
      <c r="AV1768" s="324"/>
      <c r="AW1768" s="324"/>
      <c r="BE1768" s="325"/>
      <c r="BF1768" s="325"/>
      <c r="BG1768" s="325"/>
      <c r="BH1768" s="325"/>
      <c r="BI1768" s="325"/>
      <c r="BJ1768" s="325"/>
      <c r="BK1768" s="325"/>
      <c r="BL1768" s="325"/>
      <c r="BM1768" s="325"/>
      <c r="BN1768" s="325"/>
      <c r="BO1768" s="325"/>
      <c r="BP1768" s="325"/>
    </row>
    <row r="1769" spans="1:68" s="323" customFormat="1" x14ac:dyDescent="0.25">
      <c r="A1769" s="102"/>
      <c r="B1769" s="102"/>
      <c r="C1769" s="102"/>
      <c r="D1769" s="102"/>
      <c r="E1769" s="102"/>
      <c r="F1769" s="102"/>
      <c r="P1769" s="324"/>
      <c r="Q1769" s="324"/>
      <c r="X1769" s="324"/>
      <c r="Y1769" s="324"/>
      <c r="AL1769" s="324"/>
      <c r="AM1769" s="324"/>
      <c r="AN1769" s="324"/>
      <c r="AO1769" s="324"/>
      <c r="AP1769" s="324"/>
      <c r="AQ1769" s="324"/>
      <c r="AR1769" s="324"/>
      <c r="AS1769" s="324"/>
      <c r="AT1769" s="324"/>
      <c r="AU1769" s="324"/>
      <c r="AV1769" s="324"/>
      <c r="AW1769" s="324"/>
      <c r="BE1769" s="325"/>
      <c r="BF1769" s="325"/>
      <c r="BG1769" s="325"/>
      <c r="BH1769" s="325"/>
      <c r="BI1769" s="325"/>
      <c r="BJ1769" s="325"/>
      <c r="BK1769" s="325"/>
      <c r="BL1769" s="325"/>
      <c r="BM1769" s="325"/>
      <c r="BN1769" s="325"/>
      <c r="BO1769" s="325"/>
      <c r="BP1769" s="325"/>
    </row>
    <row r="1770" spans="1:68" s="323" customFormat="1" x14ac:dyDescent="0.25">
      <c r="A1770" s="102"/>
      <c r="B1770" s="102"/>
      <c r="C1770" s="102"/>
      <c r="D1770" s="102"/>
      <c r="E1770" s="102"/>
      <c r="F1770" s="102"/>
      <c r="P1770" s="324"/>
      <c r="Q1770" s="324"/>
      <c r="X1770" s="324"/>
      <c r="Y1770" s="324"/>
      <c r="AL1770" s="324"/>
      <c r="AM1770" s="324"/>
      <c r="AN1770" s="324"/>
      <c r="AO1770" s="324"/>
      <c r="AP1770" s="324"/>
      <c r="AQ1770" s="324"/>
      <c r="AR1770" s="324"/>
      <c r="AS1770" s="324"/>
      <c r="AT1770" s="324"/>
      <c r="AU1770" s="324"/>
      <c r="AV1770" s="324"/>
      <c r="AW1770" s="324"/>
      <c r="BE1770" s="325"/>
      <c r="BF1770" s="325"/>
      <c r="BG1770" s="325"/>
      <c r="BH1770" s="325"/>
      <c r="BI1770" s="325"/>
      <c r="BJ1770" s="325"/>
      <c r="BK1770" s="325"/>
      <c r="BL1770" s="325"/>
      <c r="BM1770" s="325"/>
      <c r="BN1770" s="325"/>
      <c r="BO1770" s="325"/>
      <c r="BP1770" s="325"/>
    </row>
    <row r="1771" spans="1:68" s="323" customFormat="1" x14ac:dyDescent="0.25">
      <c r="A1771" s="102"/>
      <c r="B1771" s="102"/>
      <c r="C1771" s="102"/>
      <c r="D1771" s="102"/>
      <c r="E1771" s="102"/>
      <c r="F1771" s="102"/>
      <c r="P1771" s="324"/>
      <c r="Q1771" s="324"/>
      <c r="X1771" s="324"/>
      <c r="Y1771" s="324"/>
      <c r="AL1771" s="324"/>
      <c r="AM1771" s="324"/>
      <c r="AN1771" s="324"/>
      <c r="AO1771" s="324"/>
      <c r="AP1771" s="324"/>
      <c r="AQ1771" s="324"/>
      <c r="AR1771" s="324"/>
      <c r="AS1771" s="324"/>
      <c r="AT1771" s="324"/>
      <c r="AU1771" s="324"/>
      <c r="AV1771" s="324"/>
      <c r="AW1771" s="324"/>
      <c r="BE1771" s="325"/>
      <c r="BF1771" s="325"/>
      <c r="BG1771" s="325"/>
      <c r="BH1771" s="325"/>
      <c r="BI1771" s="325"/>
      <c r="BJ1771" s="325"/>
      <c r="BK1771" s="325"/>
      <c r="BL1771" s="325"/>
      <c r="BM1771" s="325"/>
      <c r="BN1771" s="325"/>
      <c r="BO1771" s="325"/>
      <c r="BP1771" s="325"/>
    </row>
    <row r="1772" spans="1:68" s="323" customFormat="1" x14ac:dyDescent="0.25">
      <c r="A1772" s="102"/>
      <c r="B1772" s="102"/>
      <c r="C1772" s="102"/>
      <c r="D1772" s="102"/>
      <c r="E1772" s="102"/>
      <c r="F1772" s="102"/>
      <c r="P1772" s="324"/>
      <c r="Q1772" s="324"/>
      <c r="X1772" s="324"/>
      <c r="Y1772" s="324"/>
      <c r="AL1772" s="324"/>
      <c r="AM1772" s="324"/>
      <c r="AN1772" s="324"/>
      <c r="AO1772" s="324"/>
      <c r="AP1772" s="324"/>
      <c r="AQ1772" s="324"/>
      <c r="AR1772" s="324"/>
      <c r="AS1772" s="324"/>
      <c r="AT1772" s="324"/>
      <c r="AU1772" s="324"/>
      <c r="AV1772" s="324"/>
      <c r="AW1772" s="324"/>
      <c r="BE1772" s="325"/>
      <c r="BF1772" s="325"/>
      <c r="BG1772" s="325"/>
      <c r="BH1772" s="325"/>
      <c r="BI1772" s="325"/>
      <c r="BJ1772" s="325"/>
      <c r="BK1772" s="325"/>
      <c r="BL1772" s="325"/>
      <c r="BM1772" s="325"/>
      <c r="BN1772" s="325"/>
      <c r="BO1772" s="325"/>
      <c r="BP1772" s="325"/>
    </row>
    <row r="1773" spans="1:68" s="323" customFormat="1" x14ac:dyDescent="0.25">
      <c r="A1773" s="102"/>
      <c r="B1773" s="102"/>
      <c r="C1773" s="102"/>
      <c r="D1773" s="102"/>
      <c r="E1773" s="102"/>
      <c r="F1773" s="102"/>
      <c r="P1773" s="324"/>
      <c r="Q1773" s="324"/>
      <c r="X1773" s="324"/>
      <c r="Y1773" s="324"/>
      <c r="AL1773" s="324"/>
      <c r="AM1773" s="324"/>
      <c r="AN1773" s="324"/>
      <c r="AO1773" s="324"/>
      <c r="AP1773" s="324"/>
      <c r="AQ1773" s="324"/>
      <c r="AR1773" s="324"/>
      <c r="AS1773" s="324"/>
      <c r="AT1773" s="324"/>
      <c r="AU1773" s="324"/>
      <c r="AV1773" s="324"/>
      <c r="AW1773" s="324"/>
      <c r="BE1773" s="325"/>
      <c r="BF1773" s="325"/>
      <c r="BG1773" s="325"/>
      <c r="BH1773" s="325"/>
      <c r="BI1773" s="325"/>
      <c r="BJ1773" s="325"/>
      <c r="BK1773" s="325"/>
      <c r="BL1773" s="325"/>
      <c r="BM1773" s="325"/>
      <c r="BN1773" s="325"/>
      <c r="BO1773" s="325"/>
      <c r="BP1773" s="325"/>
    </row>
    <row r="1774" spans="1:68" s="323" customFormat="1" x14ac:dyDescent="0.25">
      <c r="A1774" s="102"/>
      <c r="B1774" s="102"/>
      <c r="C1774" s="102"/>
      <c r="D1774" s="102"/>
      <c r="E1774" s="102"/>
      <c r="F1774" s="102"/>
      <c r="P1774" s="324"/>
      <c r="Q1774" s="324"/>
      <c r="X1774" s="324"/>
      <c r="Y1774" s="324"/>
      <c r="AL1774" s="324"/>
      <c r="AM1774" s="324"/>
      <c r="AN1774" s="324"/>
      <c r="AO1774" s="324"/>
      <c r="AP1774" s="324"/>
      <c r="AQ1774" s="324"/>
      <c r="AR1774" s="324"/>
      <c r="AS1774" s="324"/>
      <c r="AT1774" s="324"/>
      <c r="AU1774" s="324"/>
      <c r="AV1774" s="324"/>
      <c r="AW1774" s="324"/>
      <c r="BE1774" s="325"/>
      <c r="BF1774" s="325"/>
      <c r="BG1774" s="325"/>
      <c r="BH1774" s="325"/>
      <c r="BI1774" s="325"/>
      <c r="BJ1774" s="325"/>
      <c r="BK1774" s="325"/>
      <c r="BL1774" s="325"/>
      <c r="BM1774" s="325"/>
      <c r="BN1774" s="325"/>
      <c r="BO1774" s="325"/>
      <c r="BP1774" s="325"/>
    </row>
    <row r="1775" spans="1:68" s="323" customFormat="1" x14ac:dyDescent="0.25">
      <c r="A1775" s="102"/>
      <c r="B1775" s="102"/>
      <c r="C1775" s="102"/>
      <c r="D1775" s="102"/>
      <c r="E1775" s="102"/>
      <c r="F1775" s="102"/>
      <c r="P1775" s="324"/>
      <c r="Q1775" s="324"/>
      <c r="X1775" s="324"/>
      <c r="Y1775" s="324"/>
      <c r="AL1775" s="324"/>
      <c r="AM1775" s="324"/>
      <c r="AN1775" s="324"/>
      <c r="AO1775" s="324"/>
      <c r="AP1775" s="324"/>
      <c r="AQ1775" s="324"/>
      <c r="AR1775" s="324"/>
      <c r="AS1775" s="324"/>
      <c r="AT1775" s="324"/>
      <c r="AU1775" s="324"/>
      <c r="AV1775" s="324"/>
      <c r="AW1775" s="324"/>
      <c r="BE1775" s="325"/>
      <c r="BF1775" s="325"/>
      <c r="BG1775" s="325"/>
      <c r="BH1775" s="325"/>
      <c r="BI1775" s="325"/>
      <c r="BJ1775" s="325"/>
      <c r="BK1775" s="325"/>
      <c r="BL1775" s="325"/>
      <c r="BM1775" s="325"/>
      <c r="BN1775" s="325"/>
      <c r="BO1775" s="325"/>
      <c r="BP1775" s="325"/>
    </row>
    <row r="1776" spans="1:68" s="323" customFormat="1" x14ac:dyDescent="0.25">
      <c r="A1776" s="102"/>
      <c r="B1776" s="102"/>
      <c r="C1776" s="102"/>
      <c r="D1776" s="102"/>
      <c r="E1776" s="102"/>
      <c r="F1776" s="102"/>
      <c r="P1776" s="324"/>
      <c r="Q1776" s="324"/>
      <c r="X1776" s="324"/>
      <c r="Y1776" s="324"/>
      <c r="AL1776" s="324"/>
      <c r="AM1776" s="324"/>
      <c r="AN1776" s="324"/>
      <c r="AO1776" s="324"/>
      <c r="AP1776" s="324"/>
      <c r="AQ1776" s="324"/>
      <c r="AR1776" s="324"/>
      <c r="AS1776" s="324"/>
      <c r="AT1776" s="324"/>
      <c r="AU1776" s="324"/>
      <c r="AV1776" s="324"/>
      <c r="AW1776" s="324"/>
      <c r="BE1776" s="325"/>
      <c r="BF1776" s="325"/>
      <c r="BG1776" s="325"/>
      <c r="BH1776" s="325"/>
      <c r="BI1776" s="325"/>
      <c r="BJ1776" s="325"/>
      <c r="BK1776" s="325"/>
      <c r="BL1776" s="325"/>
      <c r="BM1776" s="325"/>
      <c r="BN1776" s="325"/>
      <c r="BO1776" s="325"/>
      <c r="BP1776" s="325"/>
    </row>
    <row r="1777" spans="1:68" s="323" customFormat="1" x14ac:dyDescent="0.25">
      <c r="A1777" s="102"/>
      <c r="B1777" s="102"/>
      <c r="C1777" s="102"/>
      <c r="D1777" s="102"/>
      <c r="E1777" s="102"/>
      <c r="F1777" s="102"/>
      <c r="P1777" s="324"/>
      <c r="Q1777" s="324"/>
      <c r="X1777" s="324"/>
      <c r="Y1777" s="324"/>
      <c r="AL1777" s="324"/>
      <c r="AM1777" s="324"/>
      <c r="AN1777" s="324"/>
      <c r="AO1777" s="324"/>
      <c r="AP1777" s="324"/>
      <c r="AQ1777" s="324"/>
      <c r="AR1777" s="324"/>
      <c r="AS1777" s="324"/>
      <c r="AT1777" s="324"/>
      <c r="AU1777" s="324"/>
      <c r="AV1777" s="324"/>
      <c r="AW1777" s="324"/>
      <c r="BE1777" s="325"/>
      <c r="BF1777" s="325"/>
      <c r="BG1777" s="325"/>
      <c r="BH1777" s="325"/>
      <c r="BI1777" s="325"/>
      <c r="BJ1777" s="325"/>
      <c r="BK1777" s="325"/>
      <c r="BL1777" s="325"/>
      <c r="BM1777" s="325"/>
      <c r="BN1777" s="325"/>
      <c r="BO1777" s="325"/>
      <c r="BP1777" s="325"/>
    </row>
    <row r="1778" spans="1:68" s="323" customFormat="1" x14ac:dyDescent="0.25">
      <c r="A1778" s="102"/>
      <c r="B1778" s="102"/>
      <c r="C1778" s="102"/>
      <c r="D1778" s="102"/>
      <c r="E1778" s="102"/>
      <c r="F1778" s="102"/>
      <c r="P1778" s="324"/>
      <c r="Q1778" s="324"/>
      <c r="X1778" s="324"/>
      <c r="Y1778" s="324"/>
      <c r="AL1778" s="324"/>
      <c r="AM1778" s="324"/>
      <c r="AN1778" s="324"/>
      <c r="AO1778" s="324"/>
      <c r="AP1778" s="324"/>
      <c r="AQ1778" s="324"/>
      <c r="AR1778" s="324"/>
      <c r="AS1778" s="324"/>
      <c r="AT1778" s="324"/>
      <c r="AU1778" s="324"/>
      <c r="AV1778" s="324"/>
      <c r="AW1778" s="324"/>
      <c r="BE1778" s="325"/>
      <c r="BF1778" s="325"/>
      <c r="BG1778" s="325"/>
      <c r="BH1778" s="325"/>
      <c r="BI1778" s="325"/>
      <c r="BJ1778" s="325"/>
      <c r="BK1778" s="325"/>
      <c r="BL1778" s="325"/>
      <c r="BM1778" s="325"/>
      <c r="BN1778" s="325"/>
      <c r="BO1778" s="325"/>
      <c r="BP1778" s="325"/>
    </row>
    <row r="1779" spans="1:68" s="323" customFormat="1" x14ac:dyDescent="0.25">
      <c r="A1779" s="102"/>
      <c r="B1779" s="102"/>
      <c r="C1779" s="102"/>
      <c r="D1779" s="102"/>
      <c r="E1779" s="102"/>
      <c r="F1779" s="102"/>
      <c r="P1779" s="324"/>
      <c r="Q1779" s="324"/>
      <c r="X1779" s="324"/>
      <c r="Y1779" s="324"/>
      <c r="AL1779" s="324"/>
      <c r="AM1779" s="324"/>
      <c r="AN1779" s="324"/>
      <c r="AO1779" s="324"/>
      <c r="AP1779" s="324"/>
      <c r="AQ1779" s="324"/>
      <c r="AR1779" s="324"/>
      <c r="AS1779" s="324"/>
      <c r="AT1779" s="324"/>
      <c r="AU1779" s="324"/>
      <c r="AV1779" s="324"/>
      <c r="AW1779" s="324"/>
      <c r="BE1779" s="325"/>
      <c r="BF1779" s="325"/>
      <c r="BG1779" s="325"/>
      <c r="BH1779" s="325"/>
      <c r="BI1779" s="325"/>
      <c r="BJ1779" s="325"/>
      <c r="BK1779" s="325"/>
      <c r="BL1779" s="325"/>
      <c r="BM1779" s="325"/>
      <c r="BN1779" s="325"/>
      <c r="BO1779" s="325"/>
      <c r="BP1779" s="325"/>
    </row>
    <row r="1780" spans="1:68" s="323" customFormat="1" x14ac:dyDescent="0.25">
      <c r="A1780" s="102"/>
      <c r="B1780" s="102"/>
      <c r="C1780" s="102"/>
      <c r="D1780" s="102"/>
      <c r="E1780" s="102"/>
      <c r="F1780" s="102"/>
      <c r="P1780" s="324"/>
      <c r="Q1780" s="324"/>
      <c r="X1780" s="324"/>
      <c r="Y1780" s="324"/>
      <c r="AL1780" s="324"/>
      <c r="AM1780" s="324"/>
      <c r="AN1780" s="324"/>
      <c r="AO1780" s="324"/>
      <c r="AP1780" s="324"/>
      <c r="AQ1780" s="324"/>
      <c r="AR1780" s="324"/>
      <c r="AS1780" s="324"/>
      <c r="AT1780" s="324"/>
      <c r="AU1780" s="324"/>
      <c r="AV1780" s="324"/>
      <c r="AW1780" s="324"/>
      <c r="BE1780" s="325"/>
      <c r="BF1780" s="325"/>
      <c r="BG1780" s="325"/>
      <c r="BH1780" s="325"/>
      <c r="BI1780" s="325"/>
      <c r="BJ1780" s="325"/>
      <c r="BK1780" s="325"/>
      <c r="BL1780" s="325"/>
      <c r="BM1780" s="325"/>
      <c r="BN1780" s="325"/>
      <c r="BO1780" s="325"/>
      <c r="BP1780" s="325"/>
    </row>
    <row r="1781" spans="1:68" s="323" customFormat="1" x14ac:dyDescent="0.25">
      <c r="A1781" s="102"/>
      <c r="B1781" s="102"/>
      <c r="C1781" s="102"/>
      <c r="D1781" s="102"/>
      <c r="E1781" s="102"/>
      <c r="F1781" s="102"/>
      <c r="P1781" s="324"/>
      <c r="Q1781" s="324"/>
      <c r="X1781" s="324"/>
      <c r="Y1781" s="324"/>
      <c r="AL1781" s="324"/>
      <c r="AM1781" s="324"/>
      <c r="AN1781" s="324"/>
      <c r="AO1781" s="324"/>
      <c r="AP1781" s="324"/>
      <c r="AQ1781" s="324"/>
      <c r="AR1781" s="324"/>
      <c r="AS1781" s="324"/>
      <c r="AT1781" s="324"/>
      <c r="AU1781" s="324"/>
      <c r="AV1781" s="324"/>
      <c r="AW1781" s="324"/>
      <c r="BE1781" s="325"/>
      <c r="BF1781" s="325"/>
      <c r="BG1781" s="325"/>
      <c r="BH1781" s="325"/>
      <c r="BI1781" s="325"/>
      <c r="BJ1781" s="325"/>
      <c r="BK1781" s="325"/>
      <c r="BL1781" s="325"/>
      <c r="BM1781" s="325"/>
      <c r="BN1781" s="325"/>
      <c r="BO1781" s="325"/>
      <c r="BP1781" s="325"/>
    </row>
    <row r="1782" spans="1:68" s="323" customFormat="1" x14ac:dyDescent="0.25">
      <c r="A1782" s="102"/>
      <c r="B1782" s="102"/>
      <c r="C1782" s="102"/>
      <c r="D1782" s="102"/>
      <c r="E1782" s="102"/>
      <c r="F1782" s="102"/>
      <c r="P1782" s="324"/>
      <c r="Q1782" s="324"/>
      <c r="X1782" s="324"/>
      <c r="Y1782" s="324"/>
      <c r="AL1782" s="324"/>
      <c r="AM1782" s="324"/>
      <c r="AN1782" s="324"/>
      <c r="AO1782" s="324"/>
      <c r="AP1782" s="324"/>
      <c r="AQ1782" s="324"/>
      <c r="AR1782" s="324"/>
      <c r="AS1782" s="324"/>
      <c r="AT1782" s="324"/>
      <c r="AU1782" s="324"/>
      <c r="AV1782" s="324"/>
      <c r="AW1782" s="324"/>
      <c r="BE1782" s="325"/>
      <c r="BF1782" s="325"/>
      <c r="BG1782" s="325"/>
      <c r="BH1782" s="325"/>
      <c r="BI1782" s="325"/>
      <c r="BJ1782" s="325"/>
      <c r="BK1782" s="325"/>
      <c r="BL1782" s="325"/>
      <c r="BM1782" s="325"/>
      <c r="BN1782" s="325"/>
      <c r="BO1782" s="325"/>
      <c r="BP1782" s="325"/>
    </row>
    <row r="1783" spans="1:68" s="323" customFormat="1" x14ac:dyDescent="0.25">
      <c r="A1783" s="102"/>
      <c r="B1783" s="102"/>
      <c r="C1783" s="102"/>
      <c r="D1783" s="102"/>
      <c r="E1783" s="102"/>
      <c r="F1783" s="102"/>
      <c r="P1783" s="324"/>
      <c r="Q1783" s="324"/>
      <c r="X1783" s="324"/>
      <c r="Y1783" s="324"/>
      <c r="AL1783" s="324"/>
      <c r="AM1783" s="324"/>
      <c r="AN1783" s="324"/>
      <c r="AO1783" s="324"/>
      <c r="AP1783" s="324"/>
      <c r="AQ1783" s="324"/>
      <c r="AR1783" s="324"/>
      <c r="AS1783" s="324"/>
      <c r="AT1783" s="324"/>
      <c r="AU1783" s="324"/>
      <c r="AV1783" s="324"/>
      <c r="AW1783" s="324"/>
      <c r="BE1783" s="325"/>
      <c r="BF1783" s="325"/>
      <c r="BG1783" s="325"/>
      <c r="BH1783" s="325"/>
      <c r="BI1783" s="325"/>
      <c r="BJ1783" s="325"/>
      <c r="BK1783" s="325"/>
      <c r="BL1783" s="325"/>
      <c r="BM1783" s="325"/>
      <c r="BN1783" s="325"/>
      <c r="BO1783" s="325"/>
      <c r="BP1783" s="325"/>
    </row>
    <row r="1784" spans="1:68" s="323" customFormat="1" x14ac:dyDescent="0.25">
      <c r="A1784" s="102"/>
      <c r="B1784" s="102"/>
      <c r="C1784" s="102"/>
      <c r="D1784" s="102"/>
      <c r="E1784" s="102"/>
      <c r="F1784" s="102"/>
      <c r="P1784" s="324"/>
      <c r="Q1784" s="324"/>
      <c r="X1784" s="324"/>
      <c r="Y1784" s="324"/>
      <c r="AL1784" s="324"/>
      <c r="AM1784" s="324"/>
      <c r="AN1784" s="324"/>
      <c r="AO1784" s="324"/>
      <c r="AP1784" s="324"/>
      <c r="AQ1784" s="324"/>
      <c r="AR1784" s="324"/>
      <c r="AS1784" s="324"/>
      <c r="AT1784" s="324"/>
      <c r="AU1784" s="324"/>
      <c r="AV1784" s="324"/>
      <c r="AW1784" s="324"/>
      <c r="BE1784" s="325"/>
      <c r="BF1784" s="325"/>
      <c r="BG1784" s="325"/>
      <c r="BH1784" s="325"/>
      <c r="BI1784" s="325"/>
      <c r="BJ1784" s="325"/>
      <c r="BK1784" s="325"/>
      <c r="BL1784" s="325"/>
      <c r="BM1784" s="325"/>
      <c r="BN1784" s="325"/>
      <c r="BO1784" s="325"/>
      <c r="BP1784" s="325"/>
    </row>
    <row r="1785" spans="1:68" s="323" customFormat="1" x14ac:dyDescent="0.25">
      <c r="A1785" s="102"/>
      <c r="B1785" s="102"/>
      <c r="C1785" s="102"/>
      <c r="D1785" s="102"/>
      <c r="E1785" s="102"/>
      <c r="F1785" s="102"/>
      <c r="P1785" s="324"/>
      <c r="Q1785" s="324"/>
      <c r="X1785" s="324"/>
      <c r="Y1785" s="324"/>
      <c r="AL1785" s="324"/>
      <c r="AM1785" s="324"/>
      <c r="AN1785" s="324"/>
      <c r="AO1785" s="324"/>
      <c r="AP1785" s="324"/>
      <c r="AQ1785" s="324"/>
      <c r="AR1785" s="324"/>
      <c r="AS1785" s="324"/>
      <c r="AT1785" s="324"/>
      <c r="AU1785" s="324"/>
      <c r="AV1785" s="324"/>
      <c r="AW1785" s="324"/>
      <c r="BE1785" s="325"/>
      <c r="BF1785" s="325"/>
      <c r="BG1785" s="325"/>
      <c r="BH1785" s="325"/>
      <c r="BI1785" s="325"/>
      <c r="BJ1785" s="325"/>
      <c r="BK1785" s="325"/>
      <c r="BL1785" s="325"/>
      <c r="BM1785" s="325"/>
      <c r="BN1785" s="325"/>
      <c r="BO1785" s="325"/>
      <c r="BP1785" s="325"/>
    </row>
    <row r="1786" spans="1:68" s="323" customFormat="1" x14ac:dyDescent="0.25">
      <c r="A1786" s="102"/>
      <c r="B1786" s="102"/>
      <c r="C1786" s="102"/>
      <c r="D1786" s="102"/>
      <c r="E1786" s="102"/>
      <c r="F1786" s="102"/>
      <c r="P1786" s="324"/>
      <c r="Q1786" s="324"/>
      <c r="X1786" s="324"/>
      <c r="Y1786" s="324"/>
      <c r="AL1786" s="324"/>
      <c r="AM1786" s="324"/>
      <c r="AN1786" s="324"/>
      <c r="AO1786" s="324"/>
      <c r="AP1786" s="324"/>
      <c r="AQ1786" s="324"/>
      <c r="AR1786" s="324"/>
      <c r="AS1786" s="324"/>
      <c r="AT1786" s="324"/>
      <c r="AU1786" s="324"/>
      <c r="AV1786" s="324"/>
      <c r="AW1786" s="324"/>
      <c r="BE1786" s="325"/>
      <c r="BF1786" s="325"/>
      <c r="BG1786" s="325"/>
      <c r="BH1786" s="325"/>
      <c r="BI1786" s="325"/>
      <c r="BJ1786" s="325"/>
      <c r="BK1786" s="325"/>
      <c r="BL1786" s="325"/>
      <c r="BM1786" s="325"/>
      <c r="BN1786" s="325"/>
      <c r="BO1786" s="325"/>
      <c r="BP1786" s="325"/>
    </row>
    <row r="1787" spans="1:68" s="323" customFormat="1" x14ac:dyDescent="0.25">
      <c r="A1787" s="102"/>
      <c r="B1787" s="102"/>
      <c r="C1787" s="102"/>
      <c r="D1787" s="102"/>
      <c r="E1787" s="102"/>
      <c r="F1787" s="102"/>
      <c r="P1787" s="324"/>
      <c r="Q1787" s="324"/>
      <c r="X1787" s="324"/>
      <c r="Y1787" s="324"/>
      <c r="AL1787" s="324"/>
      <c r="AM1787" s="324"/>
      <c r="AN1787" s="324"/>
      <c r="AO1787" s="324"/>
      <c r="AP1787" s="324"/>
      <c r="AQ1787" s="324"/>
      <c r="AR1787" s="324"/>
      <c r="AS1787" s="324"/>
      <c r="AT1787" s="324"/>
      <c r="AU1787" s="324"/>
      <c r="AV1787" s="324"/>
      <c r="AW1787" s="324"/>
      <c r="BE1787" s="325"/>
      <c r="BF1787" s="325"/>
      <c r="BG1787" s="325"/>
      <c r="BH1787" s="325"/>
      <c r="BI1787" s="325"/>
      <c r="BJ1787" s="325"/>
      <c r="BK1787" s="325"/>
      <c r="BL1787" s="325"/>
      <c r="BM1787" s="325"/>
      <c r="BN1787" s="325"/>
      <c r="BO1787" s="325"/>
      <c r="BP1787" s="325"/>
    </row>
    <row r="1788" spans="1:68" s="323" customFormat="1" x14ac:dyDescent="0.25">
      <c r="A1788" s="102"/>
      <c r="B1788" s="102"/>
      <c r="C1788" s="102"/>
      <c r="D1788" s="102"/>
      <c r="E1788" s="102"/>
      <c r="F1788" s="102"/>
      <c r="P1788" s="324"/>
      <c r="Q1788" s="324"/>
      <c r="X1788" s="324"/>
      <c r="Y1788" s="324"/>
      <c r="AL1788" s="324"/>
      <c r="AM1788" s="324"/>
      <c r="AN1788" s="324"/>
      <c r="AO1788" s="324"/>
      <c r="AP1788" s="324"/>
      <c r="AQ1788" s="324"/>
      <c r="AR1788" s="324"/>
      <c r="AS1788" s="324"/>
      <c r="AT1788" s="324"/>
      <c r="AU1788" s="324"/>
      <c r="AV1788" s="324"/>
      <c r="AW1788" s="324"/>
      <c r="BE1788" s="325"/>
      <c r="BF1788" s="325"/>
      <c r="BG1788" s="325"/>
      <c r="BH1788" s="325"/>
      <c r="BI1788" s="325"/>
      <c r="BJ1788" s="325"/>
      <c r="BK1788" s="325"/>
      <c r="BL1788" s="325"/>
      <c r="BM1788" s="325"/>
      <c r="BN1788" s="325"/>
      <c r="BO1788" s="325"/>
      <c r="BP1788" s="325"/>
    </row>
    <row r="1789" spans="1:68" s="323" customFormat="1" x14ac:dyDescent="0.25">
      <c r="A1789" s="102"/>
      <c r="B1789" s="102"/>
      <c r="C1789" s="102"/>
      <c r="D1789" s="102"/>
      <c r="E1789" s="102"/>
      <c r="F1789" s="102"/>
      <c r="P1789" s="324"/>
      <c r="Q1789" s="324"/>
      <c r="X1789" s="324"/>
      <c r="Y1789" s="324"/>
      <c r="AL1789" s="324"/>
      <c r="AM1789" s="324"/>
      <c r="AN1789" s="324"/>
      <c r="AO1789" s="324"/>
      <c r="AP1789" s="324"/>
      <c r="AQ1789" s="324"/>
      <c r="AR1789" s="324"/>
      <c r="AS1789" s="324"/>
      <c r="AT1789" s="324"/>
      <c r="AU1789" s="324"/>
      <c r="AV1789" s="324"/>
      <c r="AW1789" s="324"/>
      <c r="BE1789" s="325"/>
      <c r="BF1789" s="325"/>
      <c r="BG1789" s="325"/>
      <c r="BH1789" s="325"/>
      <c r="BI1789" s="325"/>
      <c r="BJ1789" s="325"/>
      <c r="BK1789" s="325"/>
      <c r="BL1789" s="325"/>
      <c r="BM1789" s="325"/>
      <c r="BN1789" s="325"/>
      <c r="BO1789" s="325"/>
      <c r="BP1789" s="325"/>
    </row>
    <row r="1790" spans="1:68" s="323" customFormat="1" x14ac:dyDescent="0.25">
      <c r="A1790" s="102"/>
      <c r="B1790" s="102"/>
      <c r="C1790" s="102"/>
      <c r="D1790" s="102"/>
      <c r="E1790" s="102"/>
      <c r="F1790" s="102"/>
      <c r="P1790" s="324"/>
      <c r="Q1790" s="324"/>
      <c r="X1790" s="324"/>
      <c r="Y1790" s="324"/>
      <c r="AL1790" s="324"/>
      <c r="AM1790" s="324"/>
      <c r="AN1790" s="324"/>
      <c r="AO1790" s="324"/>
      <c r="AP1790" s="324"/>
      <c r="AQ1790" s="324"/>
      <c r="AR1790" s="324"/>
      <c r="AS1790" s="324"/>
      <c r="AT1790" s="324"/>
      <c r="AU1790" s="324"/>
      <c r="AV1790" s="324"/>
      <c r="AW1790" s="324"/>
      <c r="BE1790" s="325"/>
      <c r="BF1790" s="325"/>
      <c r="BG1790" s="325"/>
      <c r="BH1790" s="325"/>
      <c r="BI1790" s="325"/>
      <c r="BJ1790" s="325"/>
      <c r="BK1790" s="325"/>
      <c r="BL1790" s="325"/>
      <c r="BM1790" s="325"/>
      <c r="BN1790" s="325"/>
      <c r="BO1790" s="325"/>
      <c r="BP1790" s="325"/>
    </row>
    <row r="1791" spans="1:68" s="323" customFormat="1" x14ac:dyDescent="0.25">
      <c r="A1791" s="102"/>
      <c r="B1791" s="102"/>
      <c r="C1791" s="102"/>
      <c r="D1791" s="102"/>
      <c r="E1791" s="102"/>
      <c r="F1791" s="102"/>
      <c r="P1791" s="324"/>
      <c r="Q1791" s="324"/>
      <c r="X1791" s="324"/>
      <c r="Y1791" s="324"/>
      <c r="AL1791" s="324"/>
      <c r="AM1791" s="324"/>
      <c r="AN1791" s="324"/>
      <c r="AO1791" s="324"/>
      <c r="AP1791" s="324"/>
      <c r="AQ1791" s="324"/>
      <c r="AR1791" s="324"/>
      <c r="AS1791" s="324"/>
      <c r="AT1791" s="324"/>
      <c r="AU1791" s="324"/>
      <c r="AV1791" s="324"/>
      <c r="AW1791" s="324"/>
      <c r="BE1791" s="325"/>
      <c r="BF1791" s="325"/>
      <c r="BG1791" s="325"/>
      <c r="BH1791" s="325"/>
      <c r="BI1791" s="325"/>
      <c r="BJ1791" s="325"/>
      <c r="BK1791" s="325"/>
      <c r="BL1791" s="325"/>
      <c r="BM1791" s="325"/>
      <c r="BN1791" s="325"/>
      <c r="BO1791" s="325"/>
      <c r="BP1791" s="325"/>
    </row>
    <row r="1792" spans="1:68" s="323" customFormat="1" x14ac:dyDescent="0.25">
      <c r="A1792" s="102"/>
      <c r="B1792" s="102"/>
      <c r="C1792" s="102"/>
      <c r="D1792" s="102"/>
      <c r="E1792" s="102"/>
      <c r="F1792" s="102"/>
      <c r="P1792" s="324"/>
      <c r="Q1792" s="324"/>
      <c r="X1792" s="324"/>
      <c r="Y1792" s="324"/>
      <c r="AL1792" s="324"/>
      <c r="AM1792" s="324"/>
      <c r="AN1792" s="324"/>
      <c r="AO1792" s="324"/>
      <c r="AP1792" s="324"/>
      <c r="AQ1792" s="324"/>
      <c r="AR1792" s="324"/>
      <c r="AS1792" s="324"/>
      <c r="AT1792" s="324"/>
      <c r="AU1792" s="324"/>
      <c r="AV1792" s="324"/>
      <c r="AW1792" s="324"/>
      <c r="BE1792" s="325"/>
      <c r="BF1792" s="325"/>
      <c r="BG1792" s="325"/>
      <c r="BH1792" s="325"/>
      <c r="BI1792" s="325"/>
      <c r="BJ1792" s="325"/>
      <c r="BK1792" s="325"/>
      <c r="BL1792" s="325"/>
      <c r="BM1792" s="325"/>
      <c r="BN1792" s="325"/>
      <c r="BO1792" s="325"/>
      <c r="BP1792" s="325"/>
    </row>
    <row r="1793" spans="1:68" s="323" customFormat="1" x14ac:dyDescent="0.25">
      <c r="A1793" s="102"/>
      <c r="B1793" s="102"/>
      <c r="C1793" s="102"/>
      <c r="D1793" s="102"/>
      <c r="E1793" s="102"/>
      <c r="F1793" s="102"/>
      <c r="P1793" s="324"/>
      <c r="Q1793" s="324"/>
      <c r="X1793" s="324"/>
      <c r="Y1793" s="324"/>
      <c r="AL1793" s="324"/>
      <c r="AM1793" s="324"/>
      <c r="AN1793" s="324"/>
      <c r="AO1793" s="324"/>
      <c r="AP1793" s="324"/>
      <c r="AQ1793" s="324"/>
      <c r="AR1793" s="324"/>
      <c r="AS1793" s="324"/>
      <c r="AT1793" s="324"/>
      <c r="AU1793" s="324"/>
      <c r="AV1793" s="324"/>
      <c r="AW1793" s="324"/>
      <c r="BE1793" s="325"/>
      <c r="BF1793" s="325"/>
      <c r="BG1793" s="325"/>
      <c r="BH1793" s="325"/>
      <c r="BI1793" s="325"/>
      <c r="BJ1793" s="325"/>
      <c r="BK1793" s="325"/>
      <c r="BL1793" s="325"/>
      <c r="BM1793" s="325"/>
      <c r="BN1793" s="325"/>
      <c r="BO1793" s="325"/>
      <c r="BP1793" s="325"/>
    </row>
    <row r="1794" spans="1:68" s="323" customFormat="1" x14ac:dyDescent="0.25">
      <c r="A1794" s="102"/>
      <c r="B1794" s="102"/>
      <c r="C1794" s="102"/>
      <c r="D1794" s="102"/>
      <c r="E1794" s="102"/>
      <c r="F1794" s="102"/>
      <c r="P1794" s="324"/>
      <c r="Q1794" s="324"/>
      <c r="X1794" s="324"/>
      <c r="Y1794" s="324"/>
      <c r="AL1794" s="324"/>
      <c r="AM1794" s="324"/>
      <c r="AN1794" s="324"/>
      <c r="AO1794" s="324"/>
      <c r="AP1794" s="324"/>
      <c r="AQ1794" s="324"/>
      <c r="AR1794" s="324"/>
      <c r="AS1794" s="324"/>
      <c r="AT1794" s="324"/>
      <c r="AU1794" s="324"/>
      <c r="AV1794" s="324"/>
      <c r="AW1794" s="324"/>
      <c r="BE1794" s="325"/>
      <c r="BF1794" s="325"/>
      <c r="BG1794" s="325"/>
      <c r="BH1794" s="325"/>
      <c r="BI1794" s="325"/>
      <c r="BJ1794" s="325"/>
      <c r="BK1794" s="325"/>
      <c r="BL1794" s="325"/>
      <c r="BM1794" s="325"/>
      <c r="BN1794" s="325"/>
      <c r="BO1794" s="325"/>
      <c r="BP1794" s="325"/>
    </row>
    <row r="1795" spans="1:68" s="323" customFormat="1" x14ac:dyDescent="0.25">
      <c r="A1795" s="102"/>
      <c r="B1795" s="102"/>
      <c r="C1795" s="102"/>
      <c r="D1795" s="102"/>
      <c r="E1795" s="102"/>
      <c r="F1795" s="102"/>
      <c r="P1795" s="324"/>
      <c r="Q1795" s="324"/>
      <c r="X1795" s="324"/>
      <c r="Y1795" s="324"/>
      <c r="AL1795" s="324"/>
      <c r="AM1795" s="324"/>
      <c r="AN1795" s="324"/>
      <c r="AO1795" s="324"/>
      <c r="AP1795" s="324"/>
      <c r="AQ1795" s="324"/>
      <c r="AR1795" s="324"/>
      <c r="AS1795" s="324"/>
      <c r="AT1795" s="324"/>
      <c r="AU1795" s="324"/>
      <c r="AV1795" s="324"/>
      <c r="AW1795" s="324"/>
      <c r="BE1795" s="325"/>
      <c r="BF1795" s="325"/>
      <c r="BG1795" s="325"/>
      <c r="BH1795" s="325"/>
      <c r="BI1795" s="325"/>
      <c r="BJ1795" s="325"/>
      <c r="BK1795" s="325"/>
      <c r="BL1795" s="325"/>
      <c r="BM1795" s="325"/>
      <c r="BN1795" s="325"/>
      <c r="BO1795" s="325"/>
      <c r="BP1795" s="325"/>
    </row>
    <row r="1796" spans="1:68" s="323" customFormat="1" x14ac:dyDescent="0.25">
      <c r="A1796" s="102"/>
      <c r="B1796" s="102"/>
      <c r="C1796" s="102"/>
      <c r="D1796" s="102"/>
      <c r="E1796" s="102"/>
      <c r="F1796" s="102"/>
      <c r="P1796" s="324"/>
      <c r="Q1796" s="324"/>
      <c r="X1796" s="324"/>
      <c r="Y1796" s="324"/>
      <c r="AL1796" s="324"/>
      <c r="AM1796" s="324"/>
      <c r="AN1796" s="324"/>
      <c r="AO1796" s="324"/>
      <c r="AP1796" s="324"/>
      <c r="AQ1796" s="324"/>
      <c r="AR1796" s="324"/>
      <c r="AS1796" s="324"/>
      <c r="AT1796" s="324"/>
      <c r="AU1796" s="324"/>
      <c r="AV1796" s="324"/>
      <c r="AW1796" s="324"/>
      <c r="BE1796" s="325"/>
      <c r="BF1796" s="325"/>
      <c r="BG1796" s="325"/>
      <c r="BH1796" s="325"/>
      <c r="BI1796" s="325"/>
      <c r="BJ1796" s="325"/>
      <c r="BK1796" s="325"/>
      <c r="BL1796" s="325"/>
      <c r="BM1796" s="325"/>
      <c r="BN1796" s="325"/>
      <c r="BO1796" s="325"/>
      <c r="BP1796" s="325"/>
    </row>
    <row r="1797" spans="1:68" s="323" customFormat="1" x14ac:dyDescent="0.25">
      <c r="A1797" s="102"/>
      <c r="B1797" s="102"/>
      <c r="C1797" s="102"/>
      <c r="D1797" s="102"/>
      <c r="E1797" s="102"/>
      <c r="F1797" s="102"/>
      <c r="P1797" s="324"/>
      <c r="Q1797" s="324"/>
      <c r="X1797" s="324"/>
      <c r="Y1797" s="324"/>
      <c r="AL1797" s="324"/>
      <c r="AM1797" s="324"/>
      <c r="AN1797" s="324"/>
      <c r="AO1797" s="324"/>
      <c r="AP1797" s="324"/>
      <c r="AQ1797" s="324"/>
      <c r="AR1797" s="324"/>
      <c r="AS1797" s="324"/>
      <c r="AT1797" s="324"/>
      <c r="AU1797" s="324"/>
      <c r="AV1797" s="324"/>
      <c r="AW1797" s="324"/>
      <c r="BE1797" s="325"/>
      <c r="BF1797" s="325"/>
      <c r="BG1797" s="325"/>
      <c r="BH1797" s="325"/>
      <c r="BI1797" s="325"/>
      <c r="BJ1797" s="325"/>
      <c r="BK1797" s="325"/>
      <c r="BL1797" s="325"/>
      <c r="BM1797" s="325"/>
      <c r="BN1797" s="325"/>
      <c r="BO1797" s="325"/>
      <c r="BP1797" s="325"/>
    </row>
    <row r="1798" spans="1:68" s="323" customFormat="1" x14ac:dyDescent="0.25">
      <c r="A1798" s="102"/>
      <c r="B1798" s="102"/>
      <c r="C1798" s="102"/>
      <c r="D1798" s="102"/>
      <c r="E1798" s="102"/>
      <c r="F1798" s="102"/>
      <c r="P1798" s="324"/>
      <c r="Q1798" s="324"/>
      <c r="X1798" s="324"/>
      <c r="Y1798" s="324"/>
      <c r="AL1798" s="324"/>
      <c r="AM1798" s="324"/>
      <c r="AN1798" s="324"/>
      <c r="AO1798" s="324"/>
      <c r="AP1798" s="324"/>
      <c r="AQ1798" s="324"/>
      <c r="AR1798" s="324"/>
      <c r="AS1798" s="324"/>
      <c r="AT1798" s="324"/>
      <c r="AU1798" s="324"/>
      <c r="AV1798" s="324"/>
      <c r="AW1798" s="324"/>
      <c r="BE1798" s="325"/>
      <c r="BF1798" s="325"/>
      <c r="BG1798" s="325"/>
      <c r="BH1798" s="325"/>
      <c r="BI1798" s="325"/>
      <c r="BJ1798" s="325"/>
      <c r="BK1798" s="325"/>
      <c r="BL1798" s="325"/>
      <c r="BM1798" s="325"/>
      <c r="BN1798" s="325"/>
      <c r="BO1798" s="325"/>
      <c r="BP1798" s="325"/>
    </row>
    <row r="1799" spans="1:68" s="323" customFormat="1" x14ac:dyDescent="0.25">
      <c r="A1799" s="102"/>
      <c r="B1799" s="102"/>
      <c r="C1799" s="102"/>
      <c r="D1799" s="102"/>
      <c r="E1799" s="102"/>
      <c r="F1799" s="102"/>
      <c r="P1799" s="324"/>
      <c r="Q1799" s="324"/>
      <c r="X1799" s="324"/>
      <c r="Y1799" s="324"/>
      <c r="AL1799" s="324"/>
      <c r="AM1799" s="324"/>
      <c r="AN1799" s="324"/>
      <c r="AO1799" s="324"/>
      <c r="AP1799" s="324"/>
      <c r="AQ1799" s="324"/>
      <c r="AR1799" s="324"/>
      <c r="AS1799" s="324"/>
      <c r="AT1799" s="324"/>
      <c r="AU1799" s="324"/>
      <c r="AV1799" s="324"/>
      <c r="AW1799" s="324"/>
      <c r="BE1799" s="325"/>
      <c r="BF1799" s="325"/>
      <c r="BG1799" s="325"/>
      <c r="BH1799" s="325"/>
      <c r="BI1799" s="325"/>
      <c r="BJ1799" s="325"/>
      <c r="BK1799" s="325"/>
      <c r="BL1799" s="325"/>
      <c r="BM1799" s="325"/>
      <c r="BN1799" s="325"/>
      <c r="BO1799" s="325"/>
      <c r="BP1799" s="325"/>
    </row>
    <row r="1800" spans="1:68" s="323" customFormat="1" x14ac:dyDescent="0.25">
      <c r="A1800" s="102"/>
      <c r="B1800" s="102"/>
      <c r="C1800" s="102"/>
      <c r="D1800" s="102"/>
      <c r="E1800" s="102"/>
      <c r="F1800" s="102"/>
      <c r="P1800" s="324"/>
      <c r="Q1800" s="324"/>
      <c r="X1800" s="324"/>
      <c r="Y1800" s="324"/>
      <c r="AL1800" s="324"/>
      <c r="AM1800" s="324"/>
      <c r="AN1800" s="324"/>
      <c r="AO1800" s="324"/>
      <c r="AP1800" s="324"/>
      <c r="AQ1800" s="324"/>
      <c r="AR1800" s="324"/>
      <c r="AS1800" s="324"/>
      <c r="AT1800" s="324"/>
      <c r="AU1800" s="324"/>
      <c r="AV1800" s="324"/>
      <c r="AW1800" s="324"/>
      <c r="BE1800" s="325"/>
      <c r="BF1800" s="325"/>
      <c r="BG1800" s="325"/>
      <c r="BH1800" s="325"/>
      <c r="BI1800" s="325"/>
      <c r="BJ1800" s="325"/>
      <c r="BK1800" s="325"/>
      <c r="BL1800" s="325"/>
      <c r="BM1800" s="325"/>
      <c r="BN1800" s="325"/>
      <c r="BO1800" s="325"/>
      <c r="BP1800" s="325"/>
    </row>
    <row r="1801" spans="1:68" s="323" customFormat="1" x14ac:dyDescent="0.25">
      <c r="A1801" s="102"/>
      <c r="B1801" s="102"/>
      <c r="C1801" s="102"/>
      <c r="D1801" s="102"/>
      <c r="E1801" s="102"/>
      <c r="F1801" s="102"/>
      <c r="P1801" s="324"/>
      <c r="Q1801" s="324"/>
      <c r="X1801" s="324"/>
      <c r="Y1801" s="324"/>
      <c r="AL1801" s="324"/>
      <c r="AM1801" s="324"/>
      <c r="AN1801" s="324"/>
      <c r="AO1801" s="324"/>
      <c r="AP1801" s="324"/>
      <c r="AQ1801" s="324"/>
      <c r="AR1801" s="324"/>
      <c r="AS1801" s="324"/>
      <c r="AT1801" s="324"/>
      <c r="AU1801" s="324"/>
      <c r="AV1801" s="324"/>
      <c r="AW1801" s="324"/>
      <c r="BE1801" s="325"/>
      <c r="BF1801" s="325"/>
      <c r="BG1801" s="325"/>
      <c r="BH1801" s="325"/>
      <c r="BI1801" s="325"/>
      <c r="BJ1801" s="325"/>
      <c r="BK1801" s="325"/>
      <c r="BL1801" s="325"/>
      <c r="BM1801" s="325"/>
      <c r="BN1801" s="325"/>
      <c r="BO1801" s="325"/>
      <c r="BP1801" s="325"/>
    </row>
    <row r="1802" spans="1:68" s="323" customFormat="1" x14ac:dyDescent="0.25">
      <c r="A1802" s="102"/>
      <c r="B1802" s="102"/>
      <c r="C1802" s="102"/>
      <c r="D1802" s="102"/>
      <c r="E1802" s="102"/>
      <c r="F1802" s="102"/>
      <c r="P1802" s="324"/>
      <c r="Q1802" s="324"/>
      <c r="X1802" s="324"/>
      <c r="Y1802" s="324"/>
      <c r="AL1802" s="324"/>
      <c r="AM1802" s="324"/>
      <c r="AN1802" s="324"/>
      <c r="AO1802" s="324"/>
      <c r="AP1802" s="324"/>
      <c r="AQ1802" s="324"/>
      <c r="AR1802" s="324"/>
      <c r="AS1802" s="324"/>
      <c r="AT1802" s="324"/>
      <c r="AU1802" s="324"/>
      <c r="AV1802" s="324"/>
      <c r="AW1802" s="324"/>
      <c r="BE1802" s="325"/>
      <c r="BF1802" s="325"/>
      <c r="BG1802" s="325"/>
      <c r="BH1802" s="325"/>
      <c r="BI1802" s="325"/>
      <c r="BJ1802" s="325"/>
      <c r="BK1802" s="325"/>
      <c r="BL1802" s="325"/>
      <c r="BM1802" s="325"/>
      <c r="BN1802" s="325"/>
      <c r="BO1802" s="325"/>
      <c r="BP1802" s="325"/>
    </row>
    <row r="1803" spans="1:68" s="323" customFormat="1" x14ac:dyDescent="0.25">
      <c r="A1803" s="102"/>
      <c r="B1803" s="102"/>
      <c r="C1803" s="102"/>
      <c r="D1803" s="102"/>
      <c r="E1803" s="102"/>
      <c r="F1803" s="102"/>
      <c r="P1803" s="324"/>
      <c r="Q1803" s="324"/>
      <c r="X1803" s="324"/>
      <c r="Y1803" s="324"/>
      <c r="AL1803" s="324"/>
      <c r="AM1803" s="324"/>
      <c r="AN1803" s="324"/>
      <c r="AO1803" s="324"/>
      <c r="AP1803" s="324"/>
      <c r="AQ1803" s="324"/>
      <c r="AR1803" s="324"/>
      <c r="AS1803" s="324"/>
      <c r="AT1803" s="324"/>
      <c r="AU1803" s="324"/>
      <c r="AV1803" s="324"/>
      <c r="AW1803" s="324"/>
      <c r="BE1803" s="325"/>
      <c r="BF1803" s="325"/>
      <c r="BG1803" s="325"/>
      <c r="BH1803" s="325"/>
      <c r="BI1803" s="325"/>
      <c r="BJ1803" s="325"/>
      <c r="BK1803" s="325"/>
      <c r="BL1803" s="325"/>
      <c r="BM1803" s="325"/>
      <c r="BN1803" s="325"/>
      <c r="BO1803" s="325"/>
      <c r="BP1803" s="325"/>
    </row>
    <row r="1804" spans="1:68" s="323" customFormat="1" x14ac:dyDescent="0.25">
      <c r="A1804" s="102"/>
      <c r="B1804" s="102"/>
      <c r="C1804" s="102"/>
      <c r="D1804" s="102"/>
      <c r="E1804" s="102"/>
      <c r="F1804" s="102"/>
      <c r="P1804" s="324"/>
      <c r="Q1804" s="324"/>
      <c r="X1804" s="324"/>
      <c r="Y1804" s="324"/>
      <c r="AL1804" s="324"/>
      <c r="AM1804" s="324"/>
      <c r="AN1804" s="324"/>
      <c r="AO1804" s="324"/>
      <c r="AP1804" s="324"/>
      <c r="AQ1804" s="324"/>
      <c r="AR1804" s="324"/>
      <c r="AS1804" s="324"/>
      <c r="AT1804" s="324"/>
      <c r="AU1804" s="324"/>
      <c r="AV1804" s="324"/>
      <c r="AW1804" s="324"/>
      <c r="BE1804" s="325"/>
      <c r="BF1804" s="325"/>
      <c r="BG1804" s="325"/>
      <c r="BH1804" s="325"/>
      <c r="BI1804" s="325"/>
      <c r="BJ1804" s="325"/>
      <c r="BK1804" s="325"/>
      <c r="BL1804" s="325"/>
      <c r="BM1804" s="325"/>
      <c r="BN1804" s="325"/>
      <c r="BO1804" s="325"/>
      <c r="BP1804" s="325"/>
    </row>
    <row r="1805" spans="1:68" s="323" customFormat="1" x14ac:dyDescent="0.25">
      <c r="A1805" s="102"/>
      <c r="B1805" s="102"/>
      <c r="C1805" s="102"/>
      <c r="D1805" s="102"/>
      <c r="E1805" s="102"/>
      <c r="F1805" s="102"/>
      <c r="P1805" s="324"/>
      <c r="Q1805" s="324"/>
      <c r="X1805" s="324"/>
      <c r="Y1805" s="324"/>
      <c r="AL1805" s="324"/>
      <c r="AM1805" s="324"/>
      <c r="AN1805" s="324"/>
      <c r="AO1805" s="324"/>
      <c r="AP1805" s="324"/>
      <c r="AQ1805" s="324"/>
      <c r="AR1805" s="324"/>
      <c r="AS1805" s="324"/>
      <c r="AT1805" s="324"/>
      <c r="AU1805" s="324"/>
      <c r="AV1805" s="324"/>
      <c r="AW1805" s="324"/>
      <c r="BE1805" s="325"/>
      <c r="BF1805" s="325"/>
      <c r="BG1805" s="325"/>
      <c r="BH1805" s="325"/>
      <c r="BI1805" s="325"/>
      <c r="BJ1805" s="325"/>
      <c r="BK1805" s="325"/>
      <c r="BL1805" s="325"/>
      <c r="BM1805" s="325"/>
      <c r="BN1805" s="325"/>
      <c r="BO1805" s="325"/>
      <c r="BP1805" s="325"/>
    </row>
    <row r="1806" spans="1:68" s="323" customFormat="1" x14ac:dyDescent="0.25">
      <c r="A1806" s="102"/>
      <c r="B1806" s="102"/>
      <c r="C1806" s="102"/>
      <c r="D1806" s="102"/>
      <c r="E1806" s="102"/>
      <c r="F1806" s="102"/>
      <c r="P1806" s="324"/>
      <c r="Q1806" s="324"/>
      <c r="X1806" s="324"/>
      <c r="Y1806" s="324"/>
      <c r="AL1806" s="324"/>
      <c r="AM1806" s="324"/>
      <c r="AN1806" s="324"/>
      <c r="AO1806" s="324"/>
      <c r="AP1806" s="324"/>
      <c r="AQ1806" s="324"/>
      <c r="AR1806" s="324"/>
      <c r="AS1806" s="324"/>
      <c r="AT1806" s="324"/>
      <c r="AU1806" s="324"/>
      <c r="AV1806" s="324"/>
      <c r="AW1806" s="324"/>
      <c r="BE1806" s="325"/>
      <c r="BF1806" s="325"/>
      <c r="BG1806" s="325"/>
      <c r="BH1806" s="325"/>
      <c r="BI1806" s="325"/>
      <c r="BJ1806" s="325"/>
      <c r="BK1806" s="325"/>
      <c r="BL1806" s="325"/>
      <c r="BM1806" s="325"/>
      <c r="BN1806" s="325"/>
      <c r="BO1806" s="325"/>
      <c r="BP1806" s="325"/>
    </row>
    <row r="1807" spans="1:68" s="323" customFormat="1" x14ac:dyDescent="0.25">
      <c r="A1807" s="102"/>
      <c r="B1807" s="102"/>
      <c r="C1807" s="102"/>
      <c r="D1807" s="102"/>
      <c r="E1807" s="102"/>
      <c r="F1807" s="102"/>
      <c r="P1807" s="324"/>
      <c r="Q1807" s="324"/>
      <c r="X1807" s="324"/>
      <c r="Y1807" s="324"/>
      <c r="AL1807" s="324"/>
      <c r="AM1807" s="324"/>
      <c r="AN1807" s="324"/>
      <c r="AO1807" s="324"/>
      <c r="AP1807" s="324"/>
      <c r="AQ1807" s="324"/>
      <c r="AR1807" s="324"/>
      <c r="AS1807" s="324"/>
      <c r="AT1807" s="324"/>
      <c r="AU1807" s="324"/>
      <c r="AV1807" s="324"/>
      <c r="AW1807" s="324"/>
      <c r="BE1807" s="325"/>
      <c r="BF1807" s="325"/>
      <c r="BG1807" s="325"/>
      <c r="BH1807" s="325"/>
      <c r="BI1807" s="325"/>
      <c r="BJ1807" s="325"/>
      <c r="BK1807" s="325"/>
      <c r="BL1807" s="325"/>
      <c r="BM1807" s="325"/>
      <c r="BN1807" s="325"/>
      <c r="BO1807" s="325"/>
      <c r="BP1807" s="325"/>
    </row>
    <row r="1808" spans="1:68" s="323" customFormat="1" x14ac:dyDescent="0.25">
      <c r="A1808" s="102"/>
      <c r="B1808" s="102"/>
      <c r="C1808" s="102"/>
      <c r="D1808" s="102"/>
      <c r="E1808" s="102"/>
      <c r="F1808" s="102"/>
      <c r="P1808" s="324"/>
      <c r="Q1808" s="324"/>
      <c r="X1808" s="324"/>
      <c r="Y1808" s="324"/>
      <c r="AL1808" s="324"/>
      <c r="AM1808" s="324"/>
      <c r="AN1808" s="324"/>
      <c r="AO1808" s="324"/>
      <c r="AP1808" s="324"/>
      <c r="AQ1808" s="324"/>
      <c r="AR1808" s="324"/>
      <c r="AS1808" s="324"/>
      <c r="AT1808" s="324"/>
      <c r="AU1808" s="324"/>
      <c r="AV1808" s="324"/>
      <c r="AW1808" s="324"/>
      <c r="BE1808" s="325"/>
      <c r="BF1808" s="325"/>
      <c r="BG1808" s="325"/>
      <c r="BH1808" s="325"/>
      <c r="BI1808" s="325"/>
      <c r="BJ1808" s="325"/>
      <c r="BK1808" s="325"/>
      <c r="BL1808" s="325"/>
      <c r="BM1808" s="325"/>
      <c r="BN1808" s="325"/>
      <c r="BO1808" s="325"/>
      <c r="BP1808" s="325"/>
    </row>
    <row r="1809" spans="1:68" s="323" customFormat="1" x14ac:dyDescent="0.25">
      <c r="A1809" s="102"/>
      <c r="B1809" s="102"/>
      <c r="C1809" s="102"/>
      <c r="D1809" s="102"/>
      <c r="E1809" s="102"/>
      <c r="F1809" s="102"/>
      <c r="P1809" s="324"/>
      <c r="Q1809" s="324"/>
      <c r="X1809" s="324"/>
      <c r="Y1809" s="324"/>
      <c r="AL1809" s="324"/>
      <c r="AM1809" s="324"/>
      <c r="AN1809" s="324"/>
      <c r="AO1809" s="324"/>
      <c r="AP1809" s="324"/>
      <c r="AQ1809" s="324"/>
      <c r="AR1809" s="324"/>
      <c r="AS1809" s="324"/>
      <c r="AT1809" s="324"/>
      <c r="AU1809" s="324"/>
      <c r="AV1809" s="324"/>
      <c r="AW1809" s="324"/>
      <c r="BE1809" s="325"/>
      <c r="BF1809" s="325"/>
      <c r="BG1809" s="325"/>
      <c r="BH1809" s="325"/>
      <c r="BI1809" s="325"/>
      <c r="BJ1809" s="325"/>
      <c r="BK1809" s="325"/>
      <c r="BL1809" s="325"/>
      <c r="BM1809" s="325"/>
      <c r="BN1809" s="325"/>
      <c r="BO1809" s="325"/>
      <c r="BP1809" s="325"/>
    </row>
    <row r="1810" spans="1:68" s="323" customFormat="1" x14ac:dyDescent="0.25">
      <c r="A1810" s="102"/>
      <c r="B1810" s="102"/>
      <c r="C1810" s="102"/>
      <c r="D1810" s="102"/>
      <c r="E1810" s="102"/>
      <c r="F1810" s="102"/>
      <c r="P1810" s="324"/>
      <c r="Q1810" s="324"/>
      <c r="X1810" s="324"/>
      <c r="Y1810" s="324"/>
      <c r="AL1810" s="324"/>
      <c r="AM1810" s="324"/>
      <c r="AN1810" s="324"/>
      <c r="AO1810" s="324"/>
      <c r="AP1810" s="324"/>
      <c r="AQ1810" s="324"/>
      <c r="AR1810" s="324"/>
      <c r="AS1810" s="324"/>
      <c r="AT1810" s="324"/>
      <c r="AU1810" s="324"/>
      <c r="AV1810" s="324"/>
      <c r="AW1810" s="324"/>
      <c r="BE1810" s="325"/>
      <c r="BF1810" s="325"/>
      <c r="BG1810" s="325"/>
      <c r="BH1810" s="325"/>
      <c r="BI1810" s="325"/>
      <c r="BJ1810" s="325"/>
      <c r="BK1810" s="325"/>
      <c r="BL1810" s="325"/>
      <c r="BM1810" s="325"/>
      <c r="BN1810" s="325"/>
      <c r="BO1810" s="325"/>
      <c r="BP1810" s="325"/>
    </row>
    <row r="1811" spans="1:68" s="323" customFormat="1" x14ac:dyDescent="0.25">
      <c r="A1811" s="102"/>
      <c r="B1811" s="102"/>
      <c r="C1811" s="102"/>
      <c r="D1811" s="102"/>
      <c r="E1811" s="102"/>
      <c r="F1811" s="102"/>
      <c r="P1811" s="324"/>
      <c r="Q1811" s="324"/>
      <c r="X1811" s="324"/>
      <c r="Y1811" s="324"/>
      <c r="AL1811" s="324"/>
      <c r="AM1811" s="324"/>
      <c r="AN1811" s="324"/>
      <c r="AO1811" s="324"/>
      <c r="AP1811" s="324"/>
      <c r="AQ1811" s="324"/>
      <c r="AR1811" s="324"/>
      <c r="AS1811" s="324"/>
      <c r="AT1811" s="324"/>
      <c r="AU1811" s="324"/>
      <c r="AV1811" s="324"/>
      <c r="AW1811" s="324"/>
      <c r="BE1811" s="325"/>
      <c r="BF1811" s="325"/>
      <c r="BG1811" s="325"/>
      <c r="BH1811" s="325"/>
      <c r="BI1811" s="325"/>
      <c r="BJ1811" s="325"/>
      <c r="BK1811" s="325"/>
      <c r="BL1811" s="325"/>
      <c r="BM1811" s="325"/>
      <c r="BN1811" s="325"/>
      <c r="BO1811" s="325"/>
      <c r="BP1811" s="325"/>
    </row>
    <row r="1812" spans="1:68" s="323" customFormat="1" x14ac:dyDescent="0.25">
      <c r="A1812" s="102"/>
      <c r="B1812" s="102"/>
      <c r="C1812" s="102"/>
      <c r="D1812" s="102"/>
      <c r="E1812" s="102"/>
      <c r="F1812" s="102"/>
      <c r="P1812" s="324"/>
      <c r="Q1812" s="324"/>
      <c r="X1812" s="324"/>
      <c r="Y1812" s="324"/>
      <c r="AL1812" s="324"/>
      <c r="AM1812" s="324"/>
      <c r="AN1812" s="324"/>
      <c r="AO1812" s="324"/>
      <c r="AP1812" s="324"/>
      <c r="AQ1812" s="324"/>
      <c r="AR1812" s="324"/>
      <c r="AS1812" s="324"/>
      <c r="AT1812" s="324"/>
      <c r="AU1812" s="324"/>
      <c r="AV1812" s="324"/>
      <c r="AW1812" s="324"/>
      <c r="BE1812" s="325"/>
      <c r="BF1812" s="325"/>
      <c r="BG1812" s="325"/>
      <c r="BH1812" s="325"/>
      <c r="BI1812" s="325"/>
      <c r="BJ1812" s="325"/>
      <c r="BK1812" s="325"/>
      <c r="BL1812" s="325"/>
      <c r="BM1812" s="325"/>
      <c r="BN1812" s="325"/>
      <c r="BO1812" s="325"/>
      <c r="BP1812" s="325"/>
    </row>
    <row r="1813" spans="1:68" s="323" customFormat="1" x14ac:dyDescent="0.25">
      <c r="A1813" s="102"/>
      <c r="B1813" s="102"/>
      <c r="C1813" s="102"/>
      <c r="D1813" s="102"/>
      <c r="E1813" s="102"/>
      <c r="F1813" s="102"/>
      <c r="P1813" s="324"/>
      <c r="Q1813" s="324"/>
      <c r="X1813" s="324"/>
      <c r="Y1813" s="324"/>
      <c r="AL1813" s="324"/>
      <c r="AM1813" s="324"/>
      <c r="AN1813" s="324"/>
      <c r="AO1813" s="324"/>
      <c r="AP1813" s="324"/>
      <c r="AQ1813" s="324"/>
      <c r="AR1813" s="324"/>
      <c r="AS1813" s="324"/>
      <c r="AT1813" s="324"/>
      <c r="AU1813" s="324"/>
      <c r="AV1813" s="324"/>
      <c r="AW1813" s="324"/>
      <c r="BE1813" s="325"/>
      <c r="BF1813" s="325"/>
      <c r="BG1813" s="325"/>
      <c r="BH1813" s="325"/>
      <c r="BI1813" s="325"/>
      <c r="BJ1813" s="325"/>
      <c r="BK1813" s="325"/>
      <c r="BL1813" s="325"/>
      <c r="BM1813" s="325"/>
      <c r="BN1813" s="325"/>
      <c r="BO1813" s="325"/>
      <c r="BP1813" s="325"/>
    </row>
    <row r="1814" spans="1:68" s="323" customFormat="1" x14ac:dyDescent="0.25">
      <c r="A1814" s="102"/>
      <c r="B1814" s="102"/>
      <c r="C1814" s="102"/>
      <c r="D1814" s="102"/>
      <c r="E1814" s="102"/>
      <c r="F1814" s="102"/>
      <c r="P1814" s="324"/>
      <c r="Q1814" s="324"/>
      <c r="X1814" s="324"/>
      <c r="Y1814" s="324"/>
      <c r="AL1814" s="324"/>
      <c r="AM1814" s="324"/>
      <c r="AN1814" s="324"/>
      <c r="AO1814" s="324"/>
      <c r="AP1814" s="324"/>
      <c r="AQ1814" s="324"/>
      <c r="AR1814" s="324"/>
      <c r="AS1814" s="324"/>
      <c r="AT1814" s="324"/>
      <c r="AU1814" s="324"/>
      <c r="AV1814" s="324"/>
      <c r="AW1814" s="324"/>
      <c r="BE1814" s="325"/>
      <c r="BF1814" s="325"/>
      <c r="BG1814" s="325"/>
      <c r="BH1814" s="325"/>
      <c r="BI1814" s="325"/>
      <c r="BJ1814" s="325"/>
      <c r="BK1814" s="325"/>
      <c r="BL1814" s="325"/>
      <c r="BM1814" s="325"/>
      <c r="BN1814" s="325"/>
      <c r="BO1814" s="325"/>
      <c r="BP1814" s="325"/>
    </row>
    <row r="1815" spans="1:68" s="323" customFormat="1" x14ac:dyDescent="0.25">
      <c r="A1815" s="102"/>
      <c r="B1815" s="102"/>
      <c r="C1815" s="102"/>
      <c r="D1815" s="102"/>
      <c r="E1815" s="102"/>
      <c r="F1815" s="102"/>
      <c r="P1815" s="324"/>
      <c r="Q1815" s="324"/>
      <c r="X1815" s="324"/>
      <c r="Y1815" s="324"/>
      <c r="AL1815" s="324"/>
      <c r="AM1815" s="324"/>
      <c r="AN1815" s="324"/>
      <c r="AO1815" s="324"/>
      <c r="AP1815" s="324"/>
      <c r="AQ1815" s="324"/>
      <c r="AR1815" s="324"/>
      <c r="AS1815" s="324"/>
      <c r="AT1815" s="324"/>
      <c r="AU1815" s="324"/>
      <c r="AV1815" s="324"/>
      <c r="AW1815" s="324"/>
      <c r="BE1815" s="325"/>
      <c r="BF1815" s="325"/>
      <c r="BG1815" s="325"/>
      <c r="BH1815" s="325"/>
      <c r="BI1815" s="325"/>
      <c r="BJ1815" s="325"/>
      <c r="BK1815" s="325"/>
      <c r="BL1815" s="325"/>
      <c r="BM1815" s="325"/>
      <c r="BN1815" s="325"/>
      <c r="BO1815" s="325"/>
      <c r="BP1815" s="325"/>
    </row>
    <row r="1816" spans="1:68" s="323" customFormat="1" x14ac:dyDescent="0.25">
      <c r="A1816" s="102"/>
      <c r="B1816" s="102"/>
      <c r="C1816" s="102"/>
      <c r="D1816" s="102"/>
      <c r="E1816" s="102"/>
      <c r="F1816" s="102"/>
      <c r="P1816" s="324"/>
      <c r="Q1816" s="324"/>
      <c r="X1816" s="324"/>
      <c r="Y1816" s="324"/>
      <c r="AL1816" s="324"/>
      <c r="AM1816" s="324"/>
      <c r="AN1816" s="324"/>
      <c r="AO1816" s="324"/>
      <c r="AP1816" s="324"/>
      <c r="AQ1816" s="324"/>
      <c r="AR1816" s="324"/>
      <c r="AS1816" s="324"/>
      <c r="AT1816" s="324"/>
      <c r="AU1816" s="324"/>
      <c r="AV1816" s="324"/>
      <c r="AW1816" s="324"/>
      <c r="BE1816" s="325"/>
      <c r="BF1816" s="325"/>
      <c r="BG1816" s="325"/>
      <c r="BH1816" s="325"/>
      <c r="BI1816" s="325"/>
      <c r="BJ1816" s="325"/>
      <c r="BK1816" s="325"/>
      <c r="BL1816" s="325"/>
      <c r="BM1816" s="325"/>
      <c r="BN1816" s="325"/>
      <c r="BO1816" s="325"/>
      <c r="BP1816" s="325"/>
    </row>
    <row r="1817" spans="1:68" s="323" customFormat="1" x14ac:dyDescent="0.25">
      <c r="A1817" s="102"/>
      <c r="B1817" s="102"/>
      <c r="C1817" s="102"/>
      <c r="D1817" s="102"/>
      <c r="E1817" s="102"/>
      <c r="F1817" s="102"/>
      <c r="P1817" s="324"/>
      <c r="Q1817" s="324"/>
      <c r="X1817" s="324"/>
      <c r="Y1817" s="324"/>
      <c r="AL1817" s="324"/>
      <c r="AM1817" s="324"/>
      <c r="AN1817" s="324"/>
      <c r="AO1817" s="324"/>
      <c r="AP1817" s="324"/>
      <c r="AQ1817" s="324"/>
      <c r="AR1817" s="324"/>
      <c r="AS1817" s="324"/>
      <c r="AT1817" s="324"/>
      <c r="AU1817" s="324"/>
      <c r="AV1817" s="324"/>
      <c r="AW1817" s="324"/>
      <c r="BE1817" s="325"/>
      <c r="BF1817" s="325"/>
      <c r="BG1817" s="325"/>
      <c r="BH1817" s="325"/>
      <c r="BI1817" s="325"/>
      <c r="BJ1817" s="325"/>
      <c r="BK1817" s="325"/>
      <c r="BL1817" s="325"/>
      <c r="BM1817" s="325"/>
      <c r="BN1817" s="325"/>
      <c r="BO1817" s="325"/>
      <c r="BP1817" s="325"/>
    </row>
    <row r="1818" spans="1:68" s="323" customFormat="1" x14ac:dyDescent="0.25">
      <c r="A1818" s="102"/>
      <c r="B1818" s="102"/>
      <c r="C1818" s="102"/>
      <c r="D1818" s="102"/>
      <c r="E1818" s="102"/>
      <c r="F1818" s="102"/>
      <c r="P1818" s="324"/>
      <c r="Q1818" s="324"/>
      <c r="X1818" s="324"/>
      <c r="Y1818" s="324"/>
      <c r="AL1818" s="324"/>
      <c r="AM1818" s="324"/>
      <c r="AN1818" s="324"/>
      <c r="AO1818" s="324"/>
      <c r="AP1818" s="324"/>
      <c r="AQ1818" s="324"/>
      <c r="AR1818" s="324"/>
      <c r="AS1818" s="324"/>
      <c r="AT1818" s="324"/>
      <c r="AU1818" s="324"/>
      <c r="AV1818" s="324"/>
      <c r="AW1818" s="324"/>
      <c r="BE1818" s="325"/>
      <c r="BF1818" s="325"/>
      <c r="BG1818" s="325"/>
      <c r="BH1818" s="325"/>
      <c r="BI1818" s="325"/>
      <c r="BJ1818" s="325"/>
      <c r="BK1818" s="325"/>
      <c r="BL1818" s="325"/>
      <c r="BM1818" s="325"/>
      <c r="BN1818" s="325"/>
      <c r="BO1818" s="325"/>
      <c r="BP1818" s="325"/>
    </row>
    <row r="1819" spans="1:68" s="323" customFormat="1" x14ac:dyDescent="0.25">
      <c r="A1819" s="102"/>
      <c r="B1819" s="102"/>
      <c r="C1819" s="102"/>
      <c r="D1819" s="102"/>
      <c r="E1819" s="102"/>
      <c r="F1819" s="102"/>
      <c r="P1819" s="324"/>
      <c r="Q1819" s="324"/>
      <c r="X1819" s="324"/>
      <c r="Y1819" s="324"/>
      <c r="AL1819" s="324"/>
      <c r="AM1819" s="324"/>
      <c r="AN1819" s="324"/>
      <c r="AO1819" s="324"/>
      <c r="AP1819" s="324"/>
      <c r="AQ1819" s="324"/>
      <c r="AR1819" s="324"/>
      <c r="AS1819" s="324"/>
      <c r="AT1819" s="324"/>
      <c r="AU1819" s="324"/>
      <c r="AV1819" s="324"/>
      <c r="AW1819" s="324"/>
      <c r="BE1819" s="325"/>
      <c r="BF1819" s="325"/>
      <c r="BG1819" s="325"/>
      <c r="BH1819" s="325"/>
      <c r="BI1819" s="325"/>
      <c r="BJ1819" s="325"/>
      <c r="BK1819" s="325"/>
      <c r="BL1819" s="325"/>
      <c r="BM1819" s="325"/>
      <c r="BN1819" s="325"/>
      <c r="BO1819" s="325"/>
      <c r="BP1819" s="325"/>
    </row>
    <row r="1820" spans="1:68" s="323" customFormat="1" x14ac:dyDescent="0.25">
      <c r="A1820" s="102"/>
      <c r="B1820" s="102"/>
      <c r="C1820" s="102"/>
      <c r="D1820" s="102"/>
      <c r="E1820" s="102"/>
      <c r="F1820" s="102"/>
      <c r="P1820" s="324"/>
      <c r="Q1820" s="324"/>
      <c r="X1820" s="324"/>
      <c r="Y1820" s="324"/>
      <c r="AL1820" s="324"/>
      <c r="AM1820" s="324"/>
      <c r="AN1820" s="324"/>
      <c r="AO1820" s="324"/>
      <c r="AP1820" s="324"/>
      <c r="AQ1820" s="324"/>
      <c r="AR1820" s="324"/>
      <c r="AS1820" s="324"/>
      <c r="AT1820" s="324"/>
      <c r="AU1820" s="324"/>
      <c r="AV1820" s="324"/>
      <c r="AW1820" s="324"/>
      <c r="BE1820" s="325"/>
      <c r="BF1820" s="325"/>
      <c r="BG1820" s="325"/>
      <c r="BH1820" s="325"/>
      <c r="BI1820" s="325"/>
      <c r="BJ1820" s="325"/>
      <c r="BK1820" s="325"/>
      <c r="BL1820" s="325"/>
      <c r="BM1820" s="325"/>
      <c r="BN1820" s="325"/>
      <c r="BO1820" s="325"/>
      <c r="BP1820" s="325"/>
    </row>
    <row r="1821" spans="1:68" s="323" customFormat="1" x14ac:dyDescent="0.25">
      <c r="A1821" s="102"/>
      <c r="B1821" s="102"/>
      <c r="C1821" s="102"/>
      <c r="D1821" s="102"/>
      <c r="E1821" s="102"/>
      <c r="F1821" s="102"/>
      <c r="P1821" s="324"/>
      <c r="Q1821" s="324"/>
      <c r="X1821" s="324"/>
      <c r="Y1821" s="324"/>
      <c r="AL1821" s="324"/>
      <c r="AM1821" s="324"/>
      <c r="AN1821" s="324"/>
      <c r="AO1821" s="324"/>
      <c r="AP1821" s="324"/>
      <c r="AQ1821" s="324"/>
      <c r="AR1821" s="324"/>
      <c r="AS1821" s="324"/>
      <c r="AT1821" s="324"/>
      <c r="AU1821" s="324"/>
      <c r="AV1821" s="324"/>
      <c r="AW1821" s="324"/>
      <c r="BE1821" s="325"/>
      <c r="BF1821" s="325"/>
      <c r="BG1821" s="325"/>
      <c r="BH1821" s="325"/>
      <c r="BI1821" s="325"/>
      <c r="BJ1821" s="325"/>
      <c r="BK1821" s="325"/>
      <c r="BL1821" s="325"/>
      <c r="BM1821" s="325"/>
      <c r="BN1821" s="325"/>
      <c r="BO1821" s="325"/>
      <c r="BP1821" s="325"/>
    </row>
    <row r="1822" spans="1:68" s="323" customFormat="1" x14ac:dyDescent="0.25">
      <c r="A1822" s="102"/>
      <c r="B1822" s="102"/>
      <c r="C1822" s="102"/>
      <c r="D1822" s="102"/>
      <c r="E1822" s="102"/>
      <c r="F1822" s="102"/>
      <c r="P1822" s="324"/>
      <c r="Q1822" s="324"/>
      <c r="X1822" s="324"/>
      <c r="Y1822" s="324"/>
      <c r="AL1822" s="324"/>
      <c r="AM1822" s="324"/>
      <c r="AN1822" s="324"/>
      <c r="AO1822" s="324"/>
      <c r="AP1822" s="324"/>
      <c r="AQ1822" s="324"/>
      <c r="AR1822" s="324"/>
      <c r="AS1822" s="324"/>
      <c r="AT1822" s="324"/>
      <c r="AU1822" s="324"/>
      <c r="AV1822" s="324"/>
      <c r="AW1822" s="324"/>
      <c r="BE1822" s="325"/>
      <c r="BF1822" s="325"/>
      <c r="BG1822" s="325"/>
      <c r="BH1822" s="325"/>
      <c r="BI1822" s="325"/>
      <c r="BJ1822" s="325"/>
      <c r="BK1822" s="325"/>
      <c r="BL1822" s="325"/>
      <c r="BM1822" s="325"/>
      <c r="BN1822" s="325"/>
      <c r="BO1822" s="325"/>
      <c r="BP1822" s="325"/>
    </row>
    <row r="1823" spans="1:68" s="323" customFormat="1" x14ac:dyDescent="0.25">
      <c r="A1823" s="102"/>
      <c r="B1823" s="102"/>
      <c r="C1823" s="102"/>
      <c r="D1823" s="102"/>
      <c r="E1823" s="102"/>
      <c r="F1823" s="102"/>
      <c r="P1823" s="324"/>
      <c r="Q1823" s="324"/>
      <c r="X1823" s="324"/>
      <c r="Y1823" s="324"/>
      <c r="AL1823" s="324"/>
      <c r="AM1823" s="324"/>
      <c r="AN1823" s="324"/>
      <c r="AO1823" s="324"/>
      <c r="AP1823" s="324"/>
      <c r="AQ1823" s="324"/>
      <c r="AR1823" s="324"/>
      <c r="AS1823" s="324"/>
      <c r="AT1823" s="324"/>
      <c r="AU1823" s="324"/>
      <c r="AV1823" s="324"/>
      <c r="AW1823" s="324"/>
      <c r="BE1823" s="325"/>
      <c r="BF1823" s="325"/>
      <c r="BG1823" s="325"/>
      <c r="BH1823" s="325"/>
      <c r="BI1823" s="325"/>
      <c r="BJ1823" s="325"/>
      <c r="BK1823" s="325"/>
      <c r="BL1823" s="325"/>
      <c r="BM1823" s="325"/>
      <c r="BN1823" s="325"/>
      <c r="BO1823" s="325"/>
      <c r="BP1823" s="325"/>
    </row>
    <row r="1824" spans="1:68" s="323" customFormat="1" x14ac:dyDescent="0.25">
      <c r="A1824" s="102"/>
      <c r="B1824" s="102"/>
      <c r="C1824" s="102"/>
      <c r="D1824" s="102"/>
      <c r="E1824" s="102"/>
      <c r="F1824" s="102"/>
      <c r="P1824" s="324"/>
      <c r="Q1824" s="324"/>
      <c r="X1824" s="324"/>
      <c r="Y1824" s="324"/>
      <c r="AL1824" s="324"/>
      <c r="AM1824" s="324"/>
      <c r="AN1824" s="324"/>
      <c r="AO1824" s="324"/>
      <c r="AP1824" s="324"/>
      <c r="AQ1824" s="324"/>
      <c r="AR1824" s="324"/>
      <c r="AS1824" s="324"/>
      <c r="AT1824" s="324"/>
      <c r="AU1824" s="324"/>
      <c r="AV1824" s="324"/>
      <c r="AW1824" s="324"/>
      <c r="BE1824" s="325"/>
      <c r="BF1824" s="325"/>
      <c r="BG1824" s="325"/>
      <c r="BH1824" s="325"/>
      <c r="BI1824" s="325"/>
      <c r="BJ1824" s="325"/>
      <c r="BK1824" s="325"/>
      <c r="BL1824" s="325"/>
      <c r="BM1824" s="325"/>
      <c r="BN1824" s="325"/>
      <c r="BO1824" s="325"/>
      <c r="BP1824" s="325"/>
    </row>
    <row r="1825" spans="1:68" s="323" customFormat="1" x14ac:dyDescent="0.25">
      <c r="A1825" s="102"/>
      <c r="B1825" s="102"/>
      <c r="C1825" s="102"/>
      <c r="D1825" s="102"/>
      <c r="E1825" s="102"/>
      <c r="F1825" s="102"/>
      <c r="P1825" s="324"/>
      <c r="Q1825" s="324"/>
      <c r="X1825" s="324"/>
      <c r="Y1825" s="324"/>
      <c r="AL1825" s="324"/>
      <c r="AM1825" s="324"/>
      <c r="AN1825" s="324"/>
      <c r="AO1825" s="324"/>
      <c r="AP1825" s="324"/>
      <c r="AQ1825" s="324"/>
      <c r="AR1825" s="324"/>
      <c r="AS1825" s="324"/>
      <c r="AT1825" s="324"/>
      <c r="AU1825" s="324"/>
      <c r="AV1825" s="324"/>
      <c r="AW1825" s="324"/>
      <c r="BE1825" s="325"/>
      <c r="BF1825" s="325"/>
      <c r="BG1825" s="325"/>
      <c r="BH1825" s="325"/>
      <c r="BI1825" s="325"/>
      <c r="BJ1825" s="325"/>
      <c r="BK1825" s="325"/>
      <c r="BL1825" s="325"/>
      <c r="BM1825" s="325"/>
      <c r="BN1825" s="325"/>
      <c r="BO1825" s="325"/>
      <c r="BP1825" s="325"/>
    </row>
    <row r="1826" spans="1:68" s="323" customFormat="1" x14ac:dyDescent="0.25">
      <c r="A1826" s="102"/>
      <c r="B1826" s="102"/>
      <c r="C1826" s="102"/>
      <c r="D1826" s="102"/>
      <c r="E1826" s="102"/>
      <c r="F1826" s="102"/>
      <c r="P1826" s="324"/>
      <c r="Q1826" s="324"/>
      <c r="X1826" s="324"/>
      <c r="Y1826" s="324"/>
      <c r="AL1826" s="324"/>
      <c r="AM1826" s="324"/>
      <c r="AN1826" s="324"/>
      <c r="AO1826" s="324"/>
      <c r="AP1826" s="324"/>
      <c r="AQ1826" s="324"/>
      <c r="AR1826" s="324"/>
      <c r="AS1826" s="324"/>
      <c r="AT1826" s="324"/>
      <c r="AU1826" s="324"/>
      <c r="AV1826" s="324"/>
      <c r="AW1826" s="324"/>
      <c r="BE1826" s="325"/>
      <c r="BF1826" s="325"/>
      <c r="BG1826" s="325"/>
      <c r="BH1826" s="325"/>
      <c r="BI1826" s="325"/>
      <c r="BJ1826" s="325"/>
      <c r="BK1826" s="325"/>
      <c r="BL1826" s="325"/>
      <c r="BM1826" s="325"/>
      <c r="BN1826" s="325"/>
      <c r="BO1826" s="325"/>
      <c r="BP1826" s="325"/>
    </row>
    <row r="1827" spans="1:68" s="323" customFormat="1" x14ac:dyDescent="0.25">
      <c r="A1827" s="102"/>
      <c r="B1827" s="102"/>
      <c r="C1827" s="102"/>
      <c r="D1827" s="102"/>
      <c r="E1827" s="102"/>
      <c r="F1827" s="102"/>
      <c r="P1827" s="324"/>
      <c r="Q1827" s="324"/>
      <c r="X1827" s="324"/>
      <c r="Y1827" s="324"/>
      <c r="AL1827" s="324"/>
      <c r="AM1827" s="324"/>
      <c r="AN1827" s="324"/>
      <c r="AO1827" s="324"/>
      <c r="AP1827" s="324"/>
      <c r="AQ1827" s="324"/>
      <c r="AR1827" s="324"/>
      <c r="AS1827" s="324"/>
      <c r="AT1827" s="324"/>
      <c r="AU1827" s="324"/>
      <c r="AV1827" s="324"/>
      <c r="AW1827" s="324"/>
      <c r="BE1827" s="325"/>
      <c r="BF1827" s="325"/>
      <c r="BG1827" s="325"/>
      <c r="BH1827" s="325"/>
      <c r="BI1827" s="325"/>
      <c r="BJ1827" s="325"/>
      <c r="BK1827" s="325"/>
      <c r="BL1827" s="325"/>
      <c r="BM1827" s="325"/>
      <c r="BN1827" s="325"/>
      <c r="BO1827" s="325"/>
      <c r="BP1827" s="325"/>
    </row>
    <row r="1828" spans="1:68" s="323" customFormat="1" x14ac:dyDescent="0.25">
      <c r="A1828" s="102"/>
      <c r="B1828" s="102"/>
      <c r="C1828" s="102"/>
      <c r="D1828" s="102"/>
      <c r="E1828" s="102"/>
      <c r="F1828" s="102"/>
      <c r="P1828" s="324"/>
      <c r="Q1828" s="324"/>
      <c r="X1828" s="324"/>
      <c r="Y1828" s="324"/>
      <c r="AL1828" s="324"/>
      <c r="AM1828" s="324"/>
      <c r="AN1828" s="324"/>
      <c r="AO1828" s="324"/>
      <c r="AP1828" s="324"/>
      <c r="AQ1828" s="324"/>
      <c r="AR1828" s="324"/>
      <c r="AS1828" s="324"/>
      <c r="AT1828" s="324"/>
      <c r="AU1828" s="324"/>
      <c r="AV1828" s="324"/>
      <c r="AW1828" s="324"/>
      <c r="BE1828" s="325"/>
      <c r="BF1828" s="325"/>
      <c r="BG1828" s="325"/>
      <c r="BH1828" s="325"/>
      <c r="BI1828" s="325"/>
      <c r="BJ1828" s="325"/>
      <c r="BK1828" s="325"/>
      <c r="BL1828" s="325"/>
      <c r="BM1828" s="325"/>
      <c r="BN1828" s="325"/>
      <c r="BO1828" s="325"/>
      <c r="BP1828" s="325"/>
    </row>
    <row r="1829" spans="1:68" s="323" customFormat="1" x14ac:dyDescent="0.25">
      <c r="A1829" s="102"/>
      <c r="B1829" s="102"/>
      <c r="C1829" s="102"/>
      <c r="D1829" s="102"/>
      <c r="E1829" s="102"/>
      <c r="F1829" s="102"/>
      <c r="P1829" s="324"/>
      <c r="Q1829" s="324"/>
      <c r="X1829" s="324"/>
      <c r="Y1829" s="324"/>
      <c r="AL1829" s="324"/>
      <c r="AM1829" s="324"/>
      <c r="AN1829" s="324"/>
      <c r="AO1829" s="324"/>
      <c r="AP1829" s="324"/>
      <c r="AQ1829" s="324"/>
      <c r="AR1829" s="324"/>
      <c r="AS1829" s="324"/>
      <c r="AT1829" s="324"/>
      <c r="AU1829" s="324"/>
      <c r="AV1829" s="324"/>
      <c r="AW1829" s="324"/>
      <c r="BE1829" s="325"/>
      <c r="BF1829" s="325"/>
      <c r="BG1829" s="325"/>
      <c r="BH1829" s="325"/>
      <c r="BI1829" s="325"/>
      <c r="BJ1829" s="325"/>
      <c r="BK1829" s="325"/>
      <c r="BL1829" s="325"/>
      <c r="BM1829" s="325"/>
      <c r="BN1829" s="325"/>
      <c r="BO1829" s="325"/>
      <c r="BP1829" s="325"/>
    </row>
    <row r="1830" spans="1:68" s="323" customFormat="1" x14ac:dyDescent="0.25">
      <c r="A1830" s="102"/>
      <c r="B1830" s="102"/>
      <c r="C1830" s="102"/>
      <c r="D1830" s="102"/>
      <c r="E1830" s="102"/>
      <c r="F1830" s="102"/>
      <c r="P1830" s="324"/>
      <c r="Q1830" s="324"/>
      <c r="X1830" s="324"/>
      <c r="Y1830" s="324"/>
      <c r="AL1830" s="324"/>
      <c r="AM1830" s="324"/>
      <c r="AN1830" s="324"/>
      <c r="AO1830" s="324"/>
      <c r="AP1830" s="324"/>
      <c r="AQ1830" s="324"/>
      <c r="AR1830" s="324"/>
      <c r="AS1830" s="324"/>
      <c r="AT1830" s="324"/>
      <c r="AU1830" s="324"/>
      <c r="AV1830" s="324"/>
      <c r="AW1830" s="324"/>
      <c r="BE1830" s="325"/>
      <c r="BF1830" s="325"/>
      <c r="BG1830" s="325"/>
      <c r="BH1830" s="325"/>
      <c r="BI1830" s="325"/>
      <c r="BJ1830" s="325"/>
      <c r="BK1830" s="325"/>
      <c r="BL1830" s="325"/>
      <c r="BM1830" s="325"/>
      <c r="BN1830" s="325"/>
      <c r="BO1830" s="325"/>
      <c r="BP1830" s="325"/>
    </row>
    <row r="1831" spans="1:68" s="323" customFormat="1" x14ac:dyDescent="0.25">
      <c r="A1831" s="102"/>
      <c r="B1831" s="102"/>
      <c r="C1831" s="102"/>
      <c r="D1831" s="102"/>
      <c r="E1831" s="102"/>
      <c r="F1831" s="102"/>
      <c r="P1831" s="324"/>
      <c r="Q1831" s="324"/>
      <c r="X1831" s="324"/>
      <c r="Y1831" s="324"/>
      <c r="AL1831" s="324"/>
      <c r="AM1831" s="324"/>
      <c r="AN1831" s="324"/>
      <c r="AO1831" s="324"/>
      <c r="AP1831" s="324"/>
      <c r="AQ1831" s="324"/>
      <c r="AR1831" s="324"/>
      <c r="AS1831" s="324"/>
      <c r="AT1831" s="324"/>
      <c r="AU1831" s="324"/>
      <c r="AV1831" s="324"/>
      <c r="AW1831" s="324"/>
      <c r="BE1831" s="325"/>
      <c r="BF1831" s="325"/>
      <c r="BG1831" s="325"/>
      <c r="BH1831" s="325"/>
      <c r="BI1831" s="325"/>
      <c r="BJ1831" s="325"/>
      <c r="BK1831" s="325"/>
      <c r="BL1831" s="325"/>
      <c r="BM1831" s="325"/>
      <c r="BN1831" s="325"/>
      <c r="BO1831" s="325"/>
      <c r="BP1831" s="325"/>
    </row>
    <row r="1832" spans="1:68" s="323" customFormat="1" x14ac:dyDescent="0.25">
      <c r="A1832" s="102"/>
      <c r="B1832" s="102"/>
      <c r="C1832" s="102"/>
      <c r="D1832" s="102"/>
      <c r="E1832" s="102"/>
      <c r="F1832" s="102"/>
      <c r="P1832" s="324"/>
      <c r="Q1832" s="324"/>
      <c r="X1832" s="324"/>
      <c r="Y1832" s="324"/>
      <c r="AL1832" s="324"/>
      <c r="AM1832" s="324"/>
      <c r="AN1832" s="324"/>
      <c r="AO1832" s="324"/>
      <c r="AP1832" s="324"/>
      <c r="AQ1832" s="324"/>
      <c r="AR1832" s="324"/>
      <c r="AS1832" s="324"/>
      <c r="AT1832" s="324"/>
      <c r="AU1832" s="324"/>
      <c r="AV1832" s="324"/>
      <c r="AW1832" s="324"/>
      <c r="BE1832" s="325"/>
      <c r="BF1832" s="325"/>
      <c r="BG1832" s="325"/>
      <c r="BH1832" s="325"/>
      <c r="BI1832" s="325"/>
      <c r="BJ1832" s="325"/>
      <c r="BK1832" s="325"/>
      <c r="BL1832" s="325"/>
      <c r="BM1832" s="325"/>
      <c r="BN1832" s="325"/>
      <c r="BO1832" s="325"/>
      <c r="BP1832" s="325"/>
    </row>
    <row r="1833" spans="1:68" s="323" customFormat="1" x14ac:dyDescent="0.25">
      <c r="A1833" s="102"/>
      <c r="B1833" s="102"/>
      <c r="C1833" s="102"/>
      <c r="D1833" s="102"/>
      <c r="E1833" s="102"/>
      <c r="F1833" s="102"/>
      <c r="P1833" s="324"/>
      <c r="Q1833" s="324"/>
      <c r="X1833" s="324"/>
      <c r="Y1833" s="324"/>
      <c r="AL1833" s="324"/>
      <c r="AM1833" s="324"/>
      <c r="AN1833" s="324"/>
      <c r="AO1833" s="324"/>
      <c r="AP1833" s="324"/>
      <c r="AQ1833" s="324"/>
      <c r="AR1833" s="324"/>
      <c r="AS1833" s="324"/>
      <c r="AT1833" s="324"/>
      <c r="AU1833" s="324"/>
      <c r="AV1833" s="324"/>
      <c r="AW1833" s="324"/>
      <c r="BE1833" s="325"/>
      <c r="BF1833" s="325"/>
      <c r="BG1833" s="325"/>
      <c r="BH1833" s="325"/>
      <c r="BI1833" s="325"/>
      <c r="BJ1833" s="325"/>
      <c r="BK1833" s="325"/>
      <c r="BL1833" s="325"/>
      <c r="BM1833" s="325"/>
      <c r="BN1833" s="325"/>
      <c r="BO1833" s="325"/>
      <c r="BP1833" s="325"/>
    </row>
    <row r="1834" spans="1:68" s="323" customFormat="1" x14ac:dyDescent="0.25">
      <c r="A1834" s="102"/>
      <c r="B1834" s="102"/>
      <c r="C1834" s="102"/>
      <c r="D1834" s="102"/>
      <c r="E1834" s="102"/>
      <c r="F1834" s="102"/>
      <c r="P1834" s="324"/>
      <c r="Q1834" s="324"/>
      <c r="X1834" s="324"/>
      <c r="Y1834" s="324"/>
      <c r="AL1834" s="324"/>
      <c r="AM1834" s="324"/>
      <c r="AN1834" s="324"/>
      <c r="AO1834" s="324"/>
      <c r="AP1834" s="324"/>
      <c r="AQ1834" s="324"/>
      <c r="AR1834" s="324"/>
      <c r="AS1834" s="324"/>
      <c r="AT1834" s="324"/>
      <c r="AU1834" s="324"/>
      <c r="AV1834" s="324"/>
      <c r="AW1834" s="324"/>
      <c r="BE1834" s="325"/>
      <c r="BF1834" s="325"/>
      <c r="BG1834" s="325"/>
      <c r="BH1834" s="325"/>
      <c r="BI1834" s="325"/>
      <c r="BJ1834" s="325"/>
      <c r="BK1834" s="325"/>
      <c r="BL1834" s="325"/>
      <c r="BM1834" s="325"/>
      <c r="BN1834" s="325"/>
      <c r="BO1834" s="325"/>
      <c r="BP1834" s="325"/>
    </row>
    <row r="1835" spans="1:68" s="323" customFormat="1" x14ac:dyDescent="0.25">
      <c r="A1835" s="102"/>
      <c r="B1835" s="102"/>
      <c r="C1835" s="102"/>
      <c r="D1835" s="102"/>
      <c r="E1835" s="102"/>
      <c r="F1835" s="102"/>
      <c r="P1835" s="324"/>
      <c r="Q1835" s="324"/>
      <c r="X1835" s="324"/>
      <c r="Y1835" s="324"/>
      <c r="AL1835" s="324"/>
      <c r="AM1835" s="324"/>
      <c r="AN1835" s="324"/>
      <c r="AO1835" s="324"/>
      <c r="AP1835" s="324"/>
      <c r="AQ1835" s="324"/>
      <c r="AR1835" s="324"/>
      <c r="AS1835" s="324"/>
      <c r="AT1835" s="324"/>
      <c r="AU1835" s="324"/>
      <c r="AV1835" s="324"/>
      <c r="AW1835" s="324"/>
      <c r="BE1835" s="325"/>
      <c r="BF1835" s="325"/>
      <c r="BG1835" s="325"/>
      <c r="BH1835" s="325"/>
      <c r="BI1835" s="325"/>
      <c r="BJ1835" s="325"/>
      <c r="BK1835" s="325"/>
      <c r="BL1835" s="325"/>
      <c r="BM1835" s="325"/>
      <c r="BN1835" s="325"/>
      <c r="BO1835" s="325"/>
      <c r="BP1835" s="325"/>
    </row>
    <row r="1836" spans="1:68" s="323" customFormat="1" x14ac:dyDescent="0.25">
      <c r="A1836" s="102"/>
      <c r="B1836" s="102"/>
      <c r="C1836" s="102"/>
      <c r="D1836" s="102"/>
      <c r="E1836" s="102"/>
      <c r="F1836" s="102"/>
      <c r="P1836" s="324"/>
      <c r="Q1836" s="324"/>
      <c r="X1836" s="324"/>
      <c r="Y1836" s="324"/>
      <c r="AL1836" s="324"/>
      <c r="AM1836" s="324"/>
      <c r="AN1836" s="324"/>
      <c r="AO1836" s="324"/>
      <c r="AP1836" s="324"/>
      <c r="AQ1836" s="324"/>
      <c r="AR1836" s="324"/>
      <c r="AS1836" s="324"/>
      <c r="AT1836" s="324"/>
      <c r="AU1836" s="324"/>
      <c r="AV1836" s="324"/>
      <c r="AW1836" s="324"/>
      <c r="BE1836" s="325"/>
      <c r="BF1836" s="325"/>
      <c r="BG1836" s="325"/>
      <c r="BH1836" s="325"/>
      <c r="BI1836" s="325"/>
      <c r="BJ1836" s="325"/>
      <c r="BK1836" s="325"/>
      <c r="BL1836" s="325"/>
      <c r="BM1836" s="325"/>
      <c r="BN1836" s="325"/>
      <c r="BO1836" s="325"/>
      <c r="BP1836" s="325"/>
    </row>
    <row r="1837" spans="1:68" s="323" customFormat="1" x14ac:dyDescent="0.25">
      <c r="A1837" s="102"/>
      <c r="B1837" s="102"/>
      <c r="C1837" s="102"/>
      <c r="D1837" s="102"/>
      <c r="E1837" s="102"/>
      <c r="F1837" s="102"/>
      <c r="P1837" s="324"/>
      <c r="Q1837" s="324"/>
      <c r="X1837" s="324"/>
      <c r="Y1837" s="324"/>
      <c r="AL1837" s="324"/>
      <c r="AM1837" s="324"/>
      <c r="AN1837" s="324"/>
      <c r="AO1837" s="324"/>
      <c r="AP1837" s="324"/>
      <c r="AQ1837" s="324"/>
      <c r="AR1837" s="324"/>
      <c r="AS1837" s="324"/>
      <c r="AT1837" s="324"/>
      <c r="AU1837" s="324"/>
      <c r="AV1837" s="324"/>
      <c r="AW1837" s="324"/>
      <c r="BE1837" s="325"/>
      <c r="BF1837" s="325"/>
      <c r="BG1837" s="325"/>
      <c r="BH1837" s="325"/>
      <c r="BI1837" s="325"/>
      <c r="BJ1837" s="325"/>
      <c r="BK1837" s="325"/>
      <c r="BL1837" s="325"/>
      <c r="BM1837" s="325"/>
      <c r="BN1837" s="325"/>
      <c r="BO1837" s="325"/>
      <c r="BP1837" s="325"/>
    </row>
    <row r="1838" spans="1:68" s="323" customFormat="1" x14ac:dyDescent="0.25">
      <c r="A1838" s="102"/>
      <c r="B1838" s="102"/>
      <c r="C1838" s="102"/>
      <c r="D1838" s="102"/>
      <c r="E1838" s="102"/>
      <c r="F1838" s="102"/>
      <c r="P1838" s="324"/>
      <c r="Q1838" s="324"/>
      <c r="X1838" s="324"/>
      <c r="Y1838" s="324"/>
      <c r="AL1838" s="324"/>
      <c r="AM1838" s="324"/>
      <c r="AN1838" s="324"/>
      <c r="AO1838" s="324"/>
      <c r="AP1838" s="324"/>
      <c r="AQ1838" s="324"/>
      <c r="AR1838" s="324"/>
      <c r="AS1838" s="324"/>
      <c r="AT1838" s="324"/>
      <c r="AU1838" s="324"/>
      <c r="AV1838" s="324"/>
      <c r="AW1838" s="324"/>
      <c r="BE1838" s="325"/>
      <c r="BF1838" s="325"/>
      <c r="BG1838" s="325"/>
      <c r="BH1838" s="325"/>
      <c r="BI1838" s="325"/>
      <c r="BJ1838" s="325"/>
      <c r="BK1838" s="325"/>
      <c r="BL1838" s="325"/>
      <c r="BM1838" s="325"/>
      <c r="BN1838" s="325"/>
      <c r="BO1838" s="325"/>
      <c r="BP1838" s="325"/>
    </row>
    <row r="1839" spans="1:68" s="323" customFormat="1" x14ac:dyDescent="0.25">
      <c r="A1839" s="102"/>
      <c r="B1839" s="102"/>
      <c r="C1839" s="102"/>
      <c r="D1839" s="102"/>
      <c r="E1839" s="102"/>
      <c r="F1839" s="102"/>
      <c r="P1839" s="324"/>
      <c r="Q1839" s="324"/>
      <c r="X1839" s="324"/>
      <c r="Y1839" s="324"/>
      <c r="AL1839" s="324"/>
      <c r="AM1839" s="324"/>
      <c r="AN1839" s="324"/>
      <c r="AO1839" s="324"/>
      <c r="AP1839" s="324"/>
      <c r="AQ1839" s="324"/>
      <c r="AR1839" s="324"/>
      <c r="AS1839" s="324"/>
      <c r="AT1839" s="324"/>
      <c r="AU1839" s="324"/>
      <c r="AV1839" s="324"/>
      <c r="AW1839" s="324"/>
      <c r="BE1839" s="325"/>
      <c r="BF1839" s="325"/>
      <c r="BG1839" s="325"/>
      <c r="BH1839" s="325"/>
      <c r="BI1839" s="325"/>
      <c r="BJ1839" s="325"/>
      <c r="BK1839" s="325"/>
      <c r="BL1839" s="325"/>
      <c r="BM1839" s="325"/>
      <c r="BN1839" s="325"/>
      <c r="BO1839" s="325"/>
      <c r="BP1839" s="325"/>
    </row>
    <row r="1840" spans="1:68" s="323" customFormat="1" x14ac:dyDescent="0.25">
      <c r="A1840" s="102"/>
      <c r="B1840" s="102"/>
      <c r="C1840" s="102"/>
      <c r="D1840" s="102"/>
      <c r="E1840" s="102"/>
      <c r="F1840" s="102"/>
      <c r="P1840" s="324"/>
      <c r="Q1840" s="324"/>
      <c r="X1840" s="324"/>
      <c r="Y1840" s="324"/>
      <c r="AL1840" s="324"/>
      <c r="AM1840" s="324"/>
      <c r="AN1840" s="324"/>
      <c r="AO1840" s="324"/>
      <c r="AP1840" s="324"/>
      <c r="AQ1840" s="324"/>
      <c r="AR1840" s="324"/>
      <c r="AS1840" s="324"/>
      <c r="AT1840" s="324"/>
      <c r="AU1840" s="324"/>
      <c r="AV1840" s="324"/>
      <c r="AW1840" s="324"/>
      <c r="BE1840" s="325"/>
      <c r="BF1840" s="325"/>
      <c r="BG1840" s="325"/>
      <c r="BH1840" s="325"/>
      <c r="BI1840" s="325"/>
      <c r="BJ1840" s="325"/>
      <c r="BK1840" s="325"/>
      <c r="BL1840" s="325"/>
      <c r="BM1840" s="325"/>
      <c r="BN1840" s="325"/>
      <c r="BO1840" s="325"/>
      <c r="BP1840" s="325"/>
    </row>
    <row r="1841" spans="1:68" s="323" customFormat="1" x14ac:dyDescent="0.25">
      <c r="A1841" s="102"/>
      <c r="B1841" s="102"/>
      <c r="C1841" s="102"/>
      <c r="D1841" s="102"/>
      <c r="E1841" s="102"/>
      <c r="F1841" s="102"/>
      <c r="P1841" s="324"/>
      <c r="Q1841" s="324"/>
      <c r="X1841" s="324"/>
      <c r="Y1841" s="324"/>
      <c r="AL1841" s="324"/>
      <c r="AM1841" s="324"/>
      <c r="AN1841" s="324"/>
      <c r="AO1841" s="324"/>
      <c r="AP1841" s="324"/>
      <c r="AQ1841" s="324"/>
      <c r="AR1841" s="324"/>
      <c r="AS1841" s="324"/>
      <c r="AT1841" s="324"/>
      <c r="AU1841" s="324"/>
      <c r="AV1841" s="324"/>
      <c r="AW1841" s="324"/>
      <c r="BE1841" s="325"/>
      <c r="BF1841" s="325"/>
      <c r="BG1841" s="325"/>
      <c r="BH1841" s="325"/>
      <c r="BI1841" s="325"/>
      <c r="BJ1841" s="325"/>
      <c r="BK1841" s="325"/>
      <c r="BL1841" s="325"/>
      <c r="BM1841" s="325"/>
      <c r="BN1841" s="325"/>
      <c r="BO1841" s="325"/>
      <c r="BP1841" s="325"/>
    </row>
    <row r="1842" spans="1:68" s="323" customFormat="1" x14ac:dyDescent="0.25">
      <c r="A1842" s="102"/>
      <c r="B1842" s="102"/>
      <c r="C1842" s="102"/>
      <c r="D1842" s="102"/>
      <c r="E1842" s="102"/>
      <c r="F1842" s="102"/>
      <c r="P1842" s="324"/>
      <c r="Q1842" s="324"/>
      <c r="X1842" s="324"/>
      <c r="Y1842" s="324"/>
      <c r="AL1842" s="324"/>
      <c r="AM1842" s="324"/>
      <c r="AN1842" s="324"/>
      <c r="AO1842" s="324"/>
      <c r="AP1842" s="324"/>
      <c r="AQ1842" s="324"/>
      <c r="AR1842" s="324"/>
      <c r="AS1842" s="324"/>
      <c r="AT1842" s="324"/>
      <c r="AU1842" s="324"/>
      <c r="AV1842" s="324"/>
      <c r="AW1842" s="324"/>
      <c r="BE1842" s="325"/>
      <c r="BF1842" s="325"/>
      <c r="BG1842" s="325"/>
      <c r="BH1842" s="325"/>
      <c r="BI1842" s="325"/>
      <c r="BJ1842" s="325"/>
      <c r="BK1842" s="325"/>
      <c r="BL1842" s="325"/>
      <c r="BM1842" s="325"/>
      <c r="BN1842" s="325"/>
      <c r="BO1842" s="325"/>
      <c r="BP1842" s="325"/>
    </row>
    <row r="1843" spans="1:68" s="323" customFormat="1" x14ac:dyDescent="0.25">
      <c r="A1843" s="102"/>
      <c r="B1843" s="102"/>
      <c r="C1843" s="102"/>
      <c r="D1843" s="102"/>
      <c r="E1843" s="102"/>
      <c r="F1843" s="102"/>
      <c r="P1843" s="324"/>
      <c r="Q1843" s="324"/>
      <c r="X1843" s="324"/>
      <c r="Y1843" s="324"/>
      <c r="AL1843" s="324"/>
      <c r="AM1843" s="324"/>
      <c r="AN1843" s="324"/>
      <c r="AO1843" s="324"/>
      <c r="AP1843" s="324"/>
      <c r="AQ1843" s="324"/>
      <c r="AR1843" s="324"/>
      <c r="AS1843" s="324"/>
      <c r="AT1843" s="324"/>
      <c r="AU1843" s="324"/>
      <c r="AV1843" s="324"/>
      <c r="AW1843" s="324"/>
      <c r="BE1843" s="325"/>
      <c r="BF1843" s="325"/>
      <c r="BG1843" s="325"/>
      <c r="BH1843" s="325"/>
      <c r="BI1843" s="325"/>
      <c r="BJ1843" s="325"/>
      <c r="BK1843" s="325"/>
      <c r="BL1843" s="325"/>
      <c r="BM1843" s="325"/>
      <c r="BN1843" s="325"/>
      <c r="BO1843" s="325"/>
      <c r="BP1843" s="325"/>
    </row>
    <row r="1844" spans="1:68" s="323" customFormat="1" x14ac:dyDescent="0.25">
      <c r="A1844" s="102"/>
      <c r="B1844" s="102"/>
      <c r="C1844" s="102"/>
      <c r="D1844" s="102"/>
      <c r="E1844" s="102"/>
      <c r="F1844" s="102"/>
      <c r="P1844" s="324"/>
      <c r="Q1844" s="324"/>
      <c r="X1844" s="324"/>
      <c r="Y1844" s="324"/>
      <c r="AL1844" s="324"/>
      <c r="AM1844" s="324"/>
      <c r="AN1844" s="324"/>
      <c r="AO1844" s="324"/>
      <c r="AP1844" s="324"/>
      <c r="AQ1844" s="324"/>
      <c r="AR1844" s="324"/>
      <c r="AS1844" s="324"/>
      <c r="AT1844" s="324"/>
      <c r="AU1844" s="324"/>
      <c r="AV1844" s="324"/>
      <c r="AW1844" s="324"/>
      <c r="BE1844" s="325"/>
      <c r="BF1844" s="325"/>
      <c r="BG1844" s="325"/>
      <c r="BH1844" s="325"/>
      <c r="BI1844" s="325"/>
      <c r="BJ1844" s="325"/>
      <c r="BK1844" s="325"/>
      <c r="BL1844" s="325"/>
      <c r="BM1844" s="325"/>
      <c r="BN1844" s="325"/>
      <c r="BO1844" s="325"/>
      <c r="BP1844" s="325"/>
    </row>
    <row r="1845" spans="1:68" s="323" customFormat="1" x14ac:dyDescent="0.25">
      <c r="A1845" s="102"/>
      <c r="B1845" s="102"/>
      <c r="C1845" s="102"/>
      <c r="D1845" s="102"/>
      <c r="E1845" s="102"/>
      <c r="F1845" s="102"/>
      <c r="P1845" s="324"/>
      <c r="Q1845" s="324"/>
      <c r="X1845" s="324"/>
      <c r="Y1845" s="324"/>
      <c r="AL1845" s="324"/>
      <c r="AM1845" s="324"/>
      <c r="AN1845" s="324"/>
      <c r="AO1845" s="324"/>
      <c r="AP1845" s="324"/>
      <c r="AQ1845" s="324"/>
      <c r="AR1845" s="324"/>
      <c r="AS1845" s="324"/>
      <c r="AT1845" s="324"/>
      <c r="AU1845" s="324"/>
      <c r="AV1845" s="324"/>
      <c r="AW1845" s="324"/>
      <c r="BE1845" s="325"/>
      <c r="BF1845" s="325"/>
      <c r="BG1845" s="325"/>
      <c r="BH1845" s="325"/>
      <c r="BI1845" s="325"/>
      <c r="BJ1845" s="325"/>
      <c r="BK1845" s="325"/>
      <c r="BL1845" s="325"/>
      <c r="BM1845" s="325"/>
      <c r="BN1845" s="325"/>
      <c r="BO1845" s="325"/>
      <c r="BP1845" s="325"/>
    </row>
    <row r="1846" spans="1:68" s="323" customFormat="1" x14ac:dyDescent="0.25">
      <c r="A1846" s="102"/>
      <c r="B1846" s="102"/>
      <c r="C1846" s="102"/>
      <c r="D1846" s="102"/>
      <c r="E1846" s="102"/>
      <c r="F1846" s="102"/>
      <c r="P1846" s="324"/>
      <c r="Q1846" s="324"/>
      <c r="X1846" s="324"/>
      <c r="Y1846" s="324"/>
      <c r="AL1846" s="324"/>
      <c r="AM1846" s="324"/>
      <c r="AN1846" s="324"/>
      <c r="AO1846" s="324"/>
      <c r="AP1846" s="324"/>
      <c r="AQ1846" s="324"/>
      <c r="AR1846" s="324"/>
      <c r="AS1846" s="324"/>
      <c r="AT1846" s="324"/>
      <c r="AU1846" s="324"/>
      <c r="AV1846" s="324"/>
      <c r="AW1846" s="324"/>
      <c r="BE1846" s="325"/>
      <c r="BF1846" s="325"/>
      <c r="BG1846" s="325"/>
      <c r="BH1846" s="325"/>
      <c r="BI1846" s="325"/>
      <c r="BJ1846" s="325"/>
      <c r="BK1846" s="325"/>
      <c r="BL1846" s="325"/>
      <c r="BM1846" s="325"/>
      <c r="BN1846" s="325"/>
      <c r="BO1846" s="325"/>
      <c r="BP1846" s="325"/>
    </row>
    <row r="1847" spans="1:68" s="323" customFormat="1" x14ac:dyDescent="0.25">
      <c r="A1847" s="102"/>
      <c r="B1847" s="102"/>
      <c r="C1847" s="102"/>
      <c r="D1847" s="102"/>
      <c r="E1847" s="102"/>
      <c r="F1847" s="102"/>
      <c r="P1847" s="324"/>
      <c r="Q1847" s="324"/>
      <c r="X1847" s="324"/>
      <c r="Y1847" s="324"/>
      <c r="AL1847" s="324"/>
      <c r="AM1847" s="324"/>
      <c r="AN1847" s="324"/>
      <c r="AO1847" s="324"/>
      <c r="AP1847" s="324"/>
      <c r="AQ1847" s="324"/>
      <c r="AR1847" s="324"/>
      <c r="AS1847" s="324"/>
      <c r="AT1847" s="324"/>
      <c r="AU1847" s="324"/>
      <c r="AV1847" s="324"/>
      <c r="AW1847" s="324"/>
      <c r="BE1847" s="325"/>
      <c r="BF1847" s="325"/>
      <c r="BG1847" s="325"/>
      <c r="BH1847" s="325"/>
      <c r="BI1847" s="325"/>
      <c r="BJ1847" s="325"/>
      <c r="BK1847" s="325"/>
      <c r="BL1847" s="325"/>
      <c r="BM1847" s="325"/>
      <c r="BN1847" s="325"/>
      <c r="BO1847" s="325"/>
      <c r="BP1847" s="325"/>
    </row>
    <row r="1848" spans="1:68" s="323" customFormat="1" x14ac:dyDescent="0.25">
      <c r="A1848" s="102"/>
      <c r="B1848" s="102"/>
      <c r="C1848" s="102"/>
      <c r="D1848" s="102"/>
      <c r="E1848" s="102"/>
      <c r="F1848" s="102"/>
      <c r="P1848" s="324"/>
      <c r="Q1848" s="324"/>
      <c r="X1848" s="324"/>
      <c r="Y1848" s="324"/>
      <c r="AL1848" s="324"/>
      <c r="AM1848" s="324"/>
      <c r="AN1848" s="324"/>
      <c r="AO1848" s="324"/>
      <c r="AP1848" s="324"/>
      <c r="AQ1848" s="324"/>
      <c r="AR1848" s="324"/>
      <c r="AS1848" s="324"/>
      <c r="AT1848" s="324"/>
      <c r="AU1848" s="324"/>
      <c r="AV1848" s="324"/>
      <c r="AW1848" s="324"/>
      <c r="BE1848" s="325"/>
      <c r="BF1848" s="325"/>
      <c r="BG1848" s="325"/>
      <c r="BH1848" s="325"/>
      <c r="BI1848" s="325"/>
      <c r="BJ1848" s="325"/>
      <c r="BK1848" s="325"/>
      <c r="BL1848" s="325"/>
      <c r="BM1848" s="325"/>
      <c r="BN1848" s="325"/>
      <c r="BO1848" s="325"/>
      <c r="BP1848" s="325"/>
    </row>
    <row r="1849" spans="1:68" s="323" customFormat="1" x14ac:dyDescent="0.25">
      <c r="A1849" s="102"/>
      <c r="B1849" s="102"/>
      <c r="C1849" s="102"/>
      <c r="D1849" s="102"/>
      <c r="E1849" s="102"/>
      <c r="F1849" s="102"/>
      <c r="P1849" s="324"/>
      <c r="Q1849" s="324"/>
      <c r="X1849" s="324"/>
      <c r="Y1849" s="324"/>
      <c r="AL1849" s="324"/>
      <c r="AM1849" s="324"/>
      <c r="AN1849" s="324"/>
      <c r="AO1849" s="324"/>
      <c r="AP1849" s="324"/>
      <c r="AQ1849" s="324"/>
      <c r="AR1849" s="324"/>
      <c r="AS1849" s="324"/>
      <c r="AT1849" s="324"/>
      <c r="AU1849" s="324"/>
      <c r="AV1849" s="324"/>
      <c r="AW1849" s="324"/>
      <c r="BE1849" s="325"/>
      <c r="BF1849" s="325"/>
      <c r="BG1849" s="325"/>
      <c r="BH1849" s="325"/>
      <c r="BI1849" s="325"/>
      <c r="BJ1849" s="325"/>
      <c r="BK1849" s="325"/>
      <c r="BL1849" s="325"/>
      <c r="BM1849" s="325"/>
      <c r="BN1849" s="325"/>
      <c r="BO1849" s="325"/>
      <c r="BP1849" s="325"/>
    </row>
    <row r="1850" spans="1:68" s="323" customFormat="1" x14ac:dyDescent="0.25">
      <c r="A1850" s="102"/>
      <c r="B1850" s="102"/>
      <c r="C1850" s="102"/>
      <c r="D1850" s="102"/>
      <c r="E1850" s="102"/>
      <c r="F1850" s="102"/>
      <c r="P1850" s="324"/>
      <c r="Q1850" s="324"/>
      <c r="X1850" s="324"/>
      <c r="Y1850" s="324"/>
      <c r="AL1850" s="324"/>
      <c r="AM1850" s="324"/>
      <c r="AN1850" s="324"/>
      <c r="AO1850" s="324"/>
      <c r="AP1850" s="324"/>
      <c r="AQ1850" s="324"/>
      <c r="AR1850" s="324"/>
      <c r="AS1850" s="324"/>
      <c r="AT1850" s="324"/>
      <c r="AU1850" s="324"/>
      <c r="AV1850" s="324"/>
      <c r="AW1850" s="324"/>
      <c r="BE1850" s="325"/>
      <c r="BF1850" s="325"/>
      <c r="BG1850" s="325"/>
      <c r="BH1850" s="325"/>
      <c r="BI1850" s="325"/>
      <c r="BJ1850" s="325"/>
      <c r="BK1850" s="325"/>
      <c r="BL1850" s="325"/>
      <c r="BM1850" s="325"/>
      <c r="BN1850" s="325"/>
      <c r="BO1850" s="325"/>
      <c r="BP1850" s="325"/>
    </row>
    <row r="1851" spans="1:68" s="323" customFormat="1" x14ac:dyDescent="0.25">
      <c r="A1851" s="102"/>
      <c r="B1851" s="102"/>
      <c r="C1851" s="102"/>
      <c r="D1851" s="102"/>
      <c r="E1851" s="102"/>
      <c r="F1851" s="102"/>
      <c r="P1851" s="324"/>
      <c r="Q1851" s="324"/>
      <c r="X1851" s="324"/>
      <c r="Y1851" s="324"/>
      <c r="AL1851" s="324"/>
      <c r="AM1851" s="324"/>
      <c r="AN1851" s="324"/>
      <c r="AO1851" s="324"/>
      <c r="AP1851" s="324"/>
      <c r="AQ1851" s="324"/>
      <c r="AR1851" s="324"/>
      <c r="AS1851" s="324"/>
      <c r="AT1851" s="324"/>
      <c r="AU1851" s="324"/>
      <c r="AV1851" s="324"/>
      <c r="AW1851" s="324"/>
      <c r="BE1851" s="325"/>
      <c r="BF1851" s="325"/>
      <c r="BG1851" s="325"/>
      <c r="BH1851" s="325"/>
      <c r="BI1851" s="325"/>
      <c r="BJ1851" s="325"/>
      <c r="BK1851" s="325"/>
      <c r="BL1851" s="325"/>
      <c r="BM1851" s="325"/>
      <c r="BN1851" s="325"/>
      <c r="BO1851" s="325"/>
      <c r="BP1851" s="325"/>
    </row>
    <row r="1852" spans="1:68" s="323" customFormat="1" x14ac:dyDescent="0.25">
      <c r="A1852" s="102"/>
      <c r="B1852" s="102"/>
      <c r="C1852" s="102"/>
      <c r="D1852" s="102"/>
      <c r="E1852" s="102"/>
      <c r="F1852" s="102"/>
      <c r="P1852" s="324"/>
      <c r="Q1852" s="324"/>
      <c r="X1852" s="324"/>
      <c r="Y1852" s="324"/>
      <c r="AL1852" s="324"/>
      <c r="AM1852" s="324"/>
      <c r="AN1852" s="324"/>
      <c r="AO1852" s="324"/>
      <c r="AP1852" s="324"/>
      <c r="AQ1852" s="324"/>
      <c r="AR1852" s="324"/>
      <c r="AS1852" s="324"/>
      <c r="AT1852" s="324"/>
      <c r="AU1852" s="324"/>
      <c r="AV1852" s="324"/>
      <c r="AW1852" s="324"/>
      <c r="BE1852" s="325"/>
      <c r="BF1852" s="325"/>
      <c r="BG1852" s="325"/>
      <c r="BH1852" s="325"/>
      <c r="BI1852" s="325"/>
      <c r="BJ1852" s="325"/>
      <c r="BK1852" s="325"/>
      <c r="BL1852" s="325"/>
      <c r="BM1852" s="325"/>
      <c r="BN1852" s="325"/>
      <c r="BO1852" s="325"/>
      <c r="BP1852" s="325"/>
    </row>
    <row r="1853" spans="1:68" s="323" customFormat="1" x14ac:dyDescent="0.25">
      <c r="A1853" s="102"/>
      <c r="B1853" s="102"/>
      <c r="C1853" s="102"/>
      <c r="D1853" s="102"/>
      <c r="E1853" s="102"/>
      <c r="F1853" s="102"/>
      <c r="P1853" s="324"/>
      <c r="Q1853" s="324"/>
      <c r="X1853" s="324"/>
      <c r="Y1853" s="324"/>
      <c r="AL1853" s="324"/>
      <c r="AM1853" s="324"/>
      <c r="AN1853" s="324"/>
      <c r="AO1853" s="324"/>
      <c r="AP1853" s="324"/>
      <c r="AQ1853" s="324"/>
      <c r="AR1853" s="324"/>
      <c r="AS1853" s="324"/>
      <c r="AT1853" s="324"/>
      <c r="AU1853" s="324"/>
      <c r="AV1853" s="324"/>
      <c r="AW1853" s="324"/>
      <c r="BE1853" s="325"/>
      <c r="BF1853" s="325"/>
      <c r="BG1853" s="325"/>
      <c r="BH1853" s="325"/>
      <c r="BI1853" s="325"/>
      <c r="BJ1853" s="325"/>
      <c r="BK1853" s="325"/>
      <c r="BL1853" s="325"/>
      <c r="BM1853" s="325"/>
      <c r="BN1853" s="325"/>
      <c r="BO1853" s="325"/>
      <c r="BP1853" s="325"/>
    </row>
    <row r="1854" spans="1:68" s="323" customFormat="1" x14ac:dyDescent="0.25">
      <c r="A1854" s="102"/>
      <c r="B1854" s="102"/>
      <c r="C1854" s="102"/>
      <c r="D1854" s="102"/>
      <c r="E1854" s="102"/>
      <c r="F1854" s="102"/>
      <c r="P1854" s="324"/>
      <c r="Q1854" s="324"/>
      <c r="X1854" s="324"/>
      <c r="Y1854" s="324"/>
      <c r="AL1854" s="324"/>
      <c r="AM1854" s="324"/>
      <c r="AN1854" s="324"/>
      <c r="AO1854" s="324"/>
      <c r="AP1854" s="324"/>
      <c r="AQ1854" s="324"/>
      <c r="AR1854" s="324"/>
      <c r="AS1854" s="324"/>
      <c r="AT1854" s="324"/>
      <c r="AU1854" s="324"/>
      <c r="AV1854" s="324"/>
      <c r="AW1854" s="324"/>
      <c r="BE1854" s="325"/>
      <c r="BF1854" s="325"/>
      <c r="BG1854" s="325"/>
      <c r="BH1854" s="325"/>
      <c r="BI1854" s="325"/>
      <c r="BJ1854" s="325"/>
      <c r="BK1854" s="325"/>
      <c r="BL1854" s="325"/>
      <c r="BM1854" s="325"/>
      <c r="BN1854" s="325"/>
      <c r="BO1854" s="325"/>
      <c r="BP1854" s="325"/>
    </row>
    <row r="1855" spans="1:68" s="323" customFormat="1" x14ac:dyDescent="0.25">
      <c r="A1855" s="102"/>
      <c r="B1855" s="102"/>
      <c r="C1855" s="102"/>
      <c r="D1855" s="102"/>
      <c r="E1855" s="102"/>
      <c r="F1855" s="102"/>
      <c r="P1855" s="324"/>
      <c r="Q1855" s="324"/>
      <c r="X1855" s="324"/>
      <c r="Y1855" s="324"/>
      <c r="AL1855" s="324"/>
      <c r="AM1855" s="324"/>
      <c r="AN1855" s="324"/>
      <c r="AO1855" s="324"/>
      <c r="AP1855" s="324"/>
      <c r="AQ1855" s="324"/>
      <c r="AR1855" s="324"/>
      <c r="AS1855" s="324"/>
      <c r="AT1855" s="324"/>
      <c r="AU1855" s="324"/>
      <c r="AV1855" s="324"/>
      <c r="AW1855" s="324"/>
      <c r="BE1855" s="325"/>
      <c r="BF1855" s="325"/>
      <c r="BG1855" s="325"/>
      <c r="BH1855" s="325"/>
      <c r="BI1855" s="325"/>
      <c r="BJ1855" s="325"/>
      <c r="BK1855" s="325"/>
      <c r="BL1855" s="325"/>
      <c r="BM1855" s="325"/>
      <c r="BN1855" s="325"/>
      <c r="BO1855" s="325"/>
      <c r="BP1855" s="325"/>
    </row>
    <row r="1856" spans="1:68" s="323" customFormat="1" x14ac:dyDescent="0.25">
      <c r="A1856" s="102"/>
      <c r="B1856" s="102"/>
      <c r="C1856" s="102"/>
      <c r="D1856" s="102"/>
      <c r="E1856" s="102"/>
      <c r="F1856" s="102"/>
      <c r="P1856" s="324"/>
      <c r="Q1856" s="324"/>
      <c r="X1856" s="324"/>
      <c r="Y1856" s="324"/>
      <c r="AL1856" s="324"/>
      <c r="AM1856" s="324"/>
      <c r="AN1856" s="324"/>
      <c r="AO1856" s="324"/>
      <c r="AP1856" s="324"/>
      <c r="AQ1856" s="324"/>
      <c r="AR1856" s="324"/>
      <c r="AS1856" s="324"/>
      <c r="AT1856" s="324"/>
      <c r="AU1856" s="324"/>
      <c r="AV1856" s="324"/>
      <c r="AW1856" s="324"/>
      <c r="BE1856" s="325"/>
      <c r="BF1856" s="325"/>
      <c r="BG1856" s="325"/>
      <c r="BH1856" s="325"/>
      <c r="BI1856" s="325"/>
      <c r="BJ1856" s="325"/>
      <c r="BK1856" s="325"/>
      <c r="BL1856" s="325"/>
      <c r="BM1856" s="325"/>
      <c r="BN1856" s="325"/>
      <c r="BO1856" s="325"/>
      <c r="BP1856" s="325"/>
    </row>
    <row r="1857" spans="1:68" s="323" customFormat="1" x14ac:dyDescent="0.25">
      <c r="A1857" s="102"/>
      <c r="B1857" s="102"/>
      <c r="C1857" s="102"/>
      <c r="D1857" s="102"/>
      <c r="E1857" s="102"/>
      <c r="F1857" s="102"/>
      <c r="P1857" s="324"/>
      <c r="Q1857" s="324"/>
      <c r="X1857" s="324"/>
      <c r="Y1857" s="324"/>
      <c r="AL1857" s="324"/>
      <c r="AM1857" s="324"/>
      <c r="AN1857" s="324"/>
      <c r="AO1857" s="324"/>
      <c r="AP1857" s="324"/>
      <c r="AQ1857" s="324"/>
      <c r="AR1857" s="324"/>
      <c r="AS1857" s="324"/>
      <c r="AT1857" s="324"/>
      <c r="AU1857" s="324"/>
      <c r="AV1857" s="324"/>
      <c r="AW1857" s="324"/>
      <c r="BE1857" s="325"/>
      <c r="BF1857" s="325"/>
      <c r="BG1857" s="325"/>
      <c r="BH1857" s="325"/>
      <c r="BI1857" s="325"/>
      <c r="BJ1857" s="325"/>
      <c r="BK1857" s="325"/>
      <c r="BL1857" s="325"/>
      <c r="BM1857" s="325"/>
      <c r="BN1857" s="325"/>
      <c r="BO1857" s="325"/>
      <c r="BP1857" s="325"/>
    </row>
    <row r="1858" spans="1:68" s="323" customFormat="1" x14ac:dyDescent="0.25">
      <c r="A1858" s="102"/>
      <c r="B1858" s="102"/>
      <c r="C1858" s="102"/>
      <c r="D1858" s="102"/>
      <c r="E1858" s="102"/>
      <c r="F1858" s="102"/>
      <c r="P1858" s="324"/>
      <c r="Q1858" s="324"/>
      <c r="X1858" s="324"/>
      <c r="Y1858" s="324"/>
      <c r="AL1858" s="324"/>
      <c r="AM1858" s="324"/>
      <c r="AN1858" s="324"/>
      <c r="AO1858" s="324"/>
      <c r="AP1858" s="324"/>
      <c r="AQ1858" s="324"/>
      <c r="AR1858" s="324"/>
      <c r="AS1858" s="324"/>
      <c r="AT1858" s="324"/>
      <c r="AU1858" s="324"/>
      <c r="AV1858" s="324"/>
      <c r="AW1858" s="324"/>
      <c r="BE1858" s="325"/>
      <c r="BF1858" s="325"/>
      <c r="BG1858" s="325"/>
      <c r="BH1858" s="325"/>
      <c r="BI1858" s="325"/>
      <c r="BJ1858" s="325"/>
      <c r="BK1858" s="325"/>
      <c r="BL1858" s="325"/>
      <c r="BM1858" s="325"/>
      <c r="BN1858" s="325"/>
      <c r="BO1858" s="325"/>
      <c r="BP1858" s="325"/>
    </row>
    <row r="1859" spans="1:68" s="323" customFormat="1" x14ac:dyDescent="0.25">
      <c r="A1859" s="102"/>
      <c r="B1859" s="102"/>
      <c r="C1859" s="102"/>
      <c r="D1859" s="102"/>
      <c r="E1859" s="102"/>
      <c r="F1859" s="102"/>
      <c r="P1859" s="324"/>
      <c r="Q1859" s="324"/>
      <c r="X1859" s="324"/>
      <c r="Y1859" s="324"/>
      <c r="AL1859" s="324"/>
      <c r="AM1859" s="324"/>
      <c r="AN1859" s="324"/>
      <c r="AO1859" s="324"/>
      <c r="AP1859" s="324"/>
      <c r="AQ1859" s="324"/>
      <c r="AR1859" s="324"/>
      <c r="AS1859" s="324"/>
      <c r="AT1859" s="324"/>
      <c r="AU1859" s="324"/>
      <c r="AV1859" s="324"/>
      <c r="AW1859" s="324"/>
      <c r="BE1859" s="325"/>
      <c r="BF1859" s="325"/>
      <c r="BG1859" s="325"/>
      <c r="BH1859" s="325"/>
      <c r="BI1859" s="325"/>
      <c r="BJ1859" s="325"/>
      <c r="BK1859" s="325"/>
      <c r="BL1859" s="325"/>
      <c r="BM1859" s="325"/>
      <c r="BN1859" s="325"/>
      <c r="BO1859" s="325"/>
      <c r="BP1859" s="325"/>
    </row>
    <row r="1860" spans="1:68" s="323" customFormat="1" x14ac:dyDescent="0.25">
      <c r="A1860" s="102"/>
      <c r="B1860" s="102"/>
      <c r="C1860" s="102"/>
      <c r="D1860" s="102"/>
      <c r="E1860" s="102"/>
      <c r="F1860" s="102"/>
      <c r="P1860" s="324"/>
      <c r="Q1860" s="324"/>
      <c r="X1860" s="324"/>
      <c r="Y1860" s="324"/>
      <c r="AL1860" s="324"/>
      <c r="AM1860" s="324"/>
      <c r="AN1860" s="324"/>
      <c r="AO1860" s="324"/>
      <c r="AP1860" s="324"/>
      <c r="AQ1860" s="324"/>
      <c r="AR1860" s="324"/>
      <c r="AS1860" s="324"/>
      <c r="AT1860" s="324"/>
      <c r="AU1860" s="324"/>
      <c r="AV1860" s="324"/>
      <c r="AW1860" s="324"/>
      <c r="BE1860" s="325"/>
      <c r="BF1860" s="325"/>
      <c r="BG1860" s="325"/>
      <c r="BH1860" s="325"/>
      <c r="BI1860" s="325"/>
      <c r="BJ1860" s="325"/>
      <c r="BK1860" s="325"/>
      <c r="BL1860" s="325"/>
      <c r="BM1860" s="325"/>
      <c r="BN1860" s="325"/>
      <c r="BO1860" s="325"/>
      <c r="BP1860" s="325"/>
    </row>
    <row r="1861" spans="1:68" s="323" customFormat="1" x14ac:dyDescent="0.25">
      <c r="A1861" s="102"/>
      <c r="B1861" s="102"/>
      <c r="C1861" s="102"/>
      <c r="D1861" s="102"/>
      <c r="E1861" s="102"/>
      <c r="F1861" s="102"/>
      <c r="P1861" s="324"/>
      <c r="Q1861" s="324"/>
      <c r="X1861" s="324"/>
      <c r="Y1861" s="324"/>
      <c r="AL1861" s="324"/>
      <c r="AM1861" s="324"/>
      <c r="AN1861" s="324"/>
      <c r="AO1861" s="324"/>
      <c r="AP1861" s="324"/>
      <c r="AQ1861" s="324"/>
      <c r="AR1861" s="324"/>
      <c r="AS1861" s="324"/>
      <c r="AT1861" s="324"/>
      <c r="AU1861" s="324"/>
      <c r="AV1861" s="324"/>
      <c r="AW1861" s="324"/>
      <c r="BE1861" s="325"/>
      <c r="BF1861" s="325"/>
      <c r="BG1861" s="325"/>
      <c r="BH1861" s="325"/>
      <c r="BI1861" s="325"/>
      <c r="BJ1861" s="325"/>
      <c r="BK1861" s="325"/>
      <c r="BL1861" s="325"/>
      <c r="BM1861" s="325"/>
      <c r="BN1861" s="325"/>
      <c r="BO1861" s="325"/>
      <c r="BP1861" s="325"/>
    </row>
    <row r="1862" spans="1:68" s="323" customFormat="1" x14ac:dyDescent="0.25">
      <c r="A1862" s="102"/>
      <c r="B1862" s="102"/>
      <c r="C1862" s="102"/>
      <c r="D1862" s="102"/>
      <c r="E1862" s="102"/>
      <c r="F1862" s="102"/>
      <c r="P1862" s="324"/>
      <c r="Q1862" s="324"/>
      <c r="X1862" s="324"/>
      <c r="Y1862" s="324"/>
      <c r="AL1862" s="324"/>
      <c r="AM1862" s="324"/>
      <c r="AN1862" s="324"/>
      <c r="AO1862" s="324"/>
      <c r="AP1862" s="324"/>
      <c r="AQ1862" s="324"/>
      <c r="AR1862" s="324"/>
      <c r="AS1862" s="324"/>
      <c r="AT1862" s="324"/>
      <c r="AU1862" s="324"/>
      <c r="AV1862" s="324"/>
      <c r="AW1862" s="324"/>
      <c r="BE1862" s="325"/>
      <c r="BF1862" s="325"/>
      <c r="BG1862" s="325"/>
      <c r="BH1862" s="325"/>
      <c r="BI1862" s="325"/>
      <c r="BJ1862" s="325"/>
      <c r="BK1862" s="325"/>
      <c r="BL1862" s="325"/>
      <c r="BM1862" s="325"/>
      <c r="BN1862" s="325"/>
      <c r="BO1862" s="325"/>
      <c r="BP1862" s="325"/>
    </row>
    <row r="1863" spans="1:68" s="323" customFormat="1" x14ac:dyDescent="0.25">
      <c r="A1863" s="102"/>
      <c r="B1863" s="102"/>
      <c r="C1863" s="102"/>
      <c r="D1863" s="102"/>
      <c r="E1863" s="102"/>
      <c r="F1863" s="102"/>
      <c r="P1863" s="324"/>
      <c r="Q1863" s="324"/>
      <c r="X1863" s="324"/>
      <c r="Y1863" s="324"/>
      <c r="AL1863" s="324"/>
      <c r="AM1863" s="324"/>
      <c r="AN1863" s="324"/>
      <c r="AO1863" s="324"/>
      <c r="AP1863" s="324"/>
      <c r="AQ1863" s="324"/>
      <c r="AR1863" s="324"/>
      <c r="AS1863" s="324"/>
      <c r="AT1863" s="324"/>
      <c r="AU1863" s="324"/>
      <c r="AV1863" s="324"/>
      <c r="AW1863" s="324"/>
      <c r="BE1863" s="325"/>
      <c r="BF1863" s="325"/>
      <c r="BG1863" s="325"/>
      <c r="BH1863" s="325"/>
      <c r="BI1863" s="325"/>
      <c r="BJ1863" s="325"/>
      <c r="BK1863" s="325"/>
      <c r="BL1863" s="325"/>
      <c r="BM1863" s="325"/>
      <c r="BN1863" s="325"/>
      <c r="BO1863" s="325"/>
      <c r="BP1863" s="325"/>
    </row>
    <row r="1864" spans="1:68" s="323" customFormat="1" x14ac:dyDescent="0.25">
      <c r="A1864" s="102"/>
      <c r="B1864" s="102"/>
      <c r="C1864" s="102"/>
      <c r="D1864" s="102"/>
      <c r="E1864" s="102"/>
      <c r="F1864" s="102"/>
      <c r="P1864" s="324"/>
      <c r="Q1864" s="324"/>
      <c r="X1864" s="324"/>
      <c r="Y1864" s="324"/>
      <c r="AL1864" s="324"/>
      <c r="AM1864" s="324"/>
      <c r="AN1864" s="324"/>
      <c r="AO1864" s="324"/>
      <c r="AP1864" s="324"/>
      <c r="AQ1864" s="324"/>
      <c r="AR1864" s="324"/>
      <c r="AS1864" s="324"/>
      <c r="AT1864" s="324"/>
      <c r="AU1864" s="324"/>
      <c r="AV1864" s="324"/>
      <c r="AW1864" s="324"/>
      <c r="BE1864" s="325"/>
      <c r="BF1864" s="325"/>
      <c r="BG1864" s="325"/>
      <c r="BH1864" s="325"/>
      <c r="BI1864" s="325"/>
      <c r="BJ1864" s="325"/>
      <c r="BK1864" s="325"/>
      <c r="BL1864" s="325"/>
      <c r="BM1864" s="325"/>
      <c r="BN1864" s="325"/>
      <c r="BO1864" s="325"/>
      <c r="BP1864" s="325"/>
    </row>
    <row r="1865" spans="1:68" s="323" customFormat="1" x14ac:dyDescent="0.25">
      <c r="A1865" s="102"/>
      <c r="B1865" s="102"/>
      <c r="C1865" s="102"/>
      <c r="D1865" s="102"/>
      <c r="E1865" s="102"/>
      <c r="F1865" s="102"/>
      <c r="P1865" s="324"/>
      <c r="Q1865" s="324"/>
      <c r="X1865" s="324"/>
      <c r="Y1865" s="324"/>
      <c r="AL1865" s="324"/>
      <c r="AM1865" s="324"/>
      <c r="AN1865" s="324"/>
      <c r="AO1865" s="324"/>
      <c r="AP1865" s="324"/>
      <c r="AQ1865" s="324"/>
      <c r="AR1865" s="324"/>
      <c r="AS1865" s="324"/>
      <c r="AT1865" s="324"/>
      <c r="AU1865" s="324"/>
      <c r="AV1865" s="324"/>
      <c r="AW1865" s="324"/>
      <c r="BE1865" s="325"/>
      <c r="BF1865" s="325"/>
      <c r="BG1865" s="325"/>
      <c r="BH1865" s="325"/>
      <c r="BI1865" s="325"/>
      <c r="BJ1865" s="325"/>
      <c r="BK1865" s="325"/>
      <c r="BL1865" s="325"/>
      <c r="BM1865" s="325"/>
      <c r="BN1865" s="325"/>
      <c r="BO1865" s="325"/>
      <c r="BP1865" s="325"/>
    </row>
    <row r="1866" spans="1:68" s="323" customFormat="1" x14ac:dyDescent="0.25">
      <c r="A1866" s="102"/>
      <c r="B1866" s="102"/>
      <c r="C1866" s="102"/>
      <c r="D1866" s="102"/>
      <c r="E1866" s="102"/>
      <c r="F1866" s="102"/>
      <c r="P1866" s="324"/>
      <c r="Q1866" s="324"/>
      <c r="X1866" s="324"/>
      <c r="Y1866" s="324"/>
      <c r="AL1866" s="324"/>
      <c r="AM1866" s="324"/>
      <c r="AN1866" s="324"/>
      <c r="AO1866" s="324"/>
      <c r="AP1866" s="324"/>
      <c r="AQ1866" s="324"/>
      <c r="AR1866" s="324"/>
      <c r="AS1866" s="324"/>
      <c r="AT1866" s="324"/>
      <c r="AU1866" s="324"/>
      <c r="AV1866" s="324"/>
      <c r="AW1866" s="324"/>
      <c r="BE1866" s="325"/>
      <c r="BF1866" s="325"/>
      <c r="BG1866" s="325"/>
      <c r="BH1866" s="325"/>
      <c r="BI1866" s="325"/>
      <c r="BJ1866" s="325"/>
      <c r="BK1866" s="325"/>
      <c r="BL1866" s="325"/>
      <c r="BM1866" s="325"/>
      <c r="BN1866" s="325"/>
      <c r="BO1866" s="325"/>
      <c r="BP1866" s="325"/>
    </row>
    <row r="1867" spans="1:68" s="323" customFormat="1" x14ac:dyDescent="0.25">
      <c r="A1867" s="102"/>
      <c r="B1867" s="102"/>
      <c r="C1867" s="102"/>
      <c r="D1867" s="102"/>
      <c r="E1867" s="102"/>
      <c r="F1867" s="102"/>
      <c r="P1867" s="324"/>
      <c r="Q1867" s="324"/>
      <c r="X1867" s="324"/>
      <c r="Y1867" s="324"/>
      <c r="AL1867" s="324"/>
      <c r="AM1867" s="324"/>
      <c r="AN1867" s="324"/>
      <c r="AO1867" s="324"/>
      <c r="AP1867" s="324"/>
      <c r="AQ1867" s="324"/>
      <c r="AR1867" s="324"/>
      <c r="AS1867" s="324"/>
      <c r="AT1867" s="324"/>
      <c r="AU1867" s="324"/>
      <c r="AV1867" s="324"/>
      <c r="AW1867" s="324"/>
      <c r="BE1867" s="325"/>
      <c r="BF1867" s="325"/>
      <c r="BG1867" s="325"/>
      <c r="BH1867" s="325"/>
      <c r="BI1867" s="325"/>
      <c r="BJ1867" s="325"/>
      <c r="BK1867" s="325"/>
      <c r="BL1867" s="325"/>
      <c r="BM1867" s="325"/>
      <c r="BN1867" s="325"/>
      <c r="BO1867" s="325"/>
      <c r="BP1867" s="325"/>
    </row>
    <row r="1868" spans="1:68" s="323" customFormat="1" x14ac:dyDescent="0.25">
      <c r="A1868" s="102"/>
      <c r="B1868" s="102"/>
      <c r="C1868" s="102"/>
      <c r="D1868" s="102"/>
      <c r="E1868" s="102"/>
      <c r="F1868" s="102"/>
      <c r="P1868" s="324"/>
      <c r="Q1868" s="324"/>
      <c r="X1868" s="324"/>
      <c r="Y1868" s="324"/>
      <c r="AL1868" s="324"/>
      <c r="AM1868" s="324"/>
      <c r="AN1868" s="324"/>
      <c r="AO1868" s="324"/>
      <c r="AP1868" s="324"/>
      <c r="AQ1868" s="324"/>
      <c r="AR1868" s="324"/>
      <c r="AS1868" s="324"/>
      <c r="AT1868" s="324"/>
      <c r="AU1868" s="324"/>
      <c r="AV1868" s="324"/>
      <c r="AW1868" s="324"/>
      <c r="BE1868" s="325"/>
      <c r="BF1868" s="325"/>
      <c r="BG1868" s="325"/>
      <c r="BH1868" s="325"/>
      <c r="BI1868" s="325"/>
      <c r="BJ1868" s="325"/>
      <c r="BK1868" s="325"/>
      <c r="BL1868" s="325"/>
      <c r="BM1868" s="325"/>
      <c r="BN1868" s="325"/>
      <c r="BO1868" s="325"/>
      <c r="BP1868" s="325"/>
    </row>
    <row r="1869" spans="1:68" s="323" customFormat="1" x14ac:dyDescent="0.25">
      <c r="A1869" s="102"/>
      <c r="B1869" s="102"/>
      <c r="C1869" s="102"/>
      <c r="D1869" s="102"/>
      <c r="E1869" s="102"/>
      <c r="F1869" s="102"/>
      <c r="P1869" s="324"/>
      <c r="Q1869" s="324"/>
      <c r="X1869" s="324"/>
      <c r="Y1869" s="324"/>
      <c r="AL1869" s="324"/>
      <c r="AM1869" s="324"/>
      <c r="AN1869" s="324"/>
      <c r="AO1869" s="324"/>
      <c r="AP1869" s="324"/>
      <c r="AQ1869" s="324"/>
      <c r="AR1869" s="324"/>
      <c r="AS1869" s="324"/>
      <c r="AT1869" s="324"/>
      <c r="AU1869" s="324"/>
      <c r="AV1869" s="324"/>
      <c r="AW1869" s="324"/>
      <c r="BE1869" s="325"/>
      <c r="BF1869" s="325"/>
      <c r="BG1869" s="325"/>
      <c r="BH1869" s="325"/>
      <c r="BI1869" s="325"/>
      <c r="BJ1869" s="325"/>
      <c r="BK1869" s="325"/>
      <c r="BL1869" s="325"/>
      <c r="BM1869" s="325"/>
      <c r="BN1869" s="325"/>
      <c r="BO1869" s="325"/>
      <c r="BP1869" s="325"/>
    </row>
    <row r="1870" spans="1:68" s="323" customFormat="1" x14ac:dyDescent="0.25">
      <c r="A1870" s="102"/>
      <c r="B1870" s="102"/>
      <c r="C1870" s="102"/>
      <c r="D1870" s="102"/>
      <c r="E1870" s="102"/>
      <c r="F1870" s="102"/>
      <c r="P1870" s="324"/>
      <c r="Q1870" s="324"/>
      <c r="X1870" s="324"/>
      <c r="Y1870" s="324"/>
      <c r="AL1870" s="324"/>
      <c r="AM1870" s="324"/>
      <c r="AN1870" s="324"/>
      <c r="AO1870" s="324"/>
      <c r="AP1870" s="324"/>
      <c r="AQ1870" s="324"/>
      <c r="AR1870" s="324"/>
      <c r="AS1870" s="324"/>
      <c r="AT1870" s="324"/>
      <c r="AU1870" s="324"/>
      <c r="AV1870" s="324"/>
      <c r="AW1870" s="324"/>
      <c r="BE1870" s="325"/>
      <c r="BF1870" s="325"/>
      <c r="BG1870" s="325"/>
      <c r="BH1870" s="325"/>
      <c r="BI1870" s="325"/>
      <c r="BJ1870" s="325"/>
      <c r="BK1870" s="325"/>
      <c r="BL1870" s="325"/>
      <c r="BM1870" s="325"/>
      <c r="BN1870" s="325"/>
      <c r="BO1870" s="325"/>
      <c r="BP1870" s="325"/>
    </row>
    <row r="1871" spans="1:68" s="323" customFormat="1" x14ac:dyDescent="0.25">
      <c r="A1871" s="102"/>
      <c r="B1871" s="102"/>
      <c r="C1871" s="102"/>
      <c r="D1871" s="102"/>
      <c r="E1871" s="102"/>
      <c r="F1871" s="102"/>
      <c r="P1871" s="324"/>
      <c r="Q1871" s="324"/>
      <c r="X1871" s="324"/>
      <c r="Y1871" s="324"/>
      <c r="AL1871" s="324"/>
      <c r="AM1871" s="324"/>
      <c r="AN1871" s="324"/>
      <c r="AO1871" s="324"/>
      <c r="AP1871" s="324"/>
      <c r="AQ1871" s="324"/>
      <c r="AR1871" s="324"/>
      <c r="AS1871" s="324"/>
      <c r="AT1871" s="324"/>
      <c r="AU1871" s="324"/>
      <c r="AV1871" s="324"/>
      <c r="AW1871" s="324"/>
      <c r="BE1871" s="325"/>
      <c r="BF1871" s="325"/>
      <c r="BG1871" s="325"/>
      <c r="BH1871" s="325"/>
      <c r="BI1871" s="325"/>
      <c r="BJ1871" s="325"/>
      <c r="BK1871" s="325"/>
      <c r="BL1871" s="325"/>
      <c r="BM1871" s="325"/>
      <c r="BN1871" s="325"/>
      <c r="BO1871" s="325"/>
      <c r="BP1871" s="325"/>
    </row>
    <row r="1872" spans="1:68" s="323" customFormat="1" x14ac:dyDescent="0.25">
      <c r="A1872" s="102"/>
      <c r="B1872" s="102"/>
      <c r="C1872" s="102"/>
      <c r="D1872" s="102"/>
      <c r="E1872" s="102"/>
      <c r="F1872" s="102"/>
      <c r="P1872" s="324"/>
      <c r="Q1872" s="324"/>
      <c r="X1872" s="324"/>
      <c r="Y1872" s="324"/>
      <c r="AL1872" s="324"/>
      <c r="AM1872" s="324"/>
      <c r="AN1872" s="324"/>
      <c r="AO1872" s="324"/>
      <c r="AP1872" s="324"/>
      <c r="AQ1872" s="324"/>
      <c r="AR1872" s="324"/>
      <c r="AS1872" s="324"/>
      <c r="AT1872" s="324"/>
      <c r="AU1872" s="324"/>
      <c r="AV1872" s="324"/>
      <c r="AW1872" s="324"/>
      <c r="BE1872" s="325"/>
      <c r="BF1872" s="325"/>
      <c r="BG1872" s="325"/>
      <c r="BH1872" s="325"/>
      <c r="BI1872" s="325"/>
      <c r="BJ1872" s="325"/>
      <c r="BK1872" s="325"/>
      <c r="BL1872" s="325"/>
      <c r="BM1872" s="325"/>
      <c r="BN1872" s="325"/>
      <c r="BO1872" s="325"/>
      <c r="BP1872" s="325"/>
    </row>
    <row r="1873" spans="1:68" s="323" customFormat="1" x14ac:dyDescent="0.25">
      <c r="A1873" s="102"/>
      <c r="B1873" s="102"/>
      <c r="C1873" s="102"/>
      <c r="D1873" s="102"/>
      <c r="E1873" s="102"/>
      <c r="F1873" s="102"/>
      <c r="P1873" s="324"/>
      <c r="Q1873" s="324"/>
      <c r="X1873" s="324"/>
      <c r="Y1873" s="324"/>
      <c r="AL1873" s="324"/>
      <c r="AM1873" s="324"/>
      <c r="AN1873" s="324"/>
      <c r="AO1873" s="324"/>
      <c r="AP1873" s="324"/>
      <c r="AQ1873" s="324"/>
      <c r="AR1873" s="324"/>
      <c r="AS1873" s="324"/>
      <c r="AT1873" s="324"/>
      <c r="AU1873" s="324"/>
      <c r="AV1873" s="324"/>
      <c r="AW1873" s="324"/>
      <c r="BE1873" s="325"/>
      <c r="BF1873" s="325"/>
      <c r="BG1873" s="325"/>
      <c r="BH1873" s="325"/>
      <c r="BI1873" s="325"/>
      <c r="BJ1873" s="325"/>
      <c r="BK1873" s="325"/>
      <c r="BL1873" s="325"/>
      <c r="BM1873" s="325"/>
      <c r="BN1873" s="325"/>
      <c r="BO1873" s="325"/>
      <c r="BP1873" s="325"/>
    </row>
    <row r="1874" spans="1:68" s="323" customFormat="1" x14ac:dyDescent="0.25">
      <c r="A1874" s="102"/>
      <c r="B1874" s="102"/>
      <c r="C1874" s="102"/>
      <c r="D1874" s="102"/>
      <c r="E1874" s="102"/>
      <c r="F1874" s="102"/>
      <c r="P1874" s="324"/>
      <c r="Q1874" s="324"/>
      <c r="X1874" s="324"/>
      <c r="Y1874" s="324"/>
      <c r="AL1874" s="324"/>
      <c r="AM1874" s="324"/>
      <c r="AN1874" s="324"/>
      <c r="AO1874" s="324"/>
      <c r="AP1874" s="324"/>
      <c r="AQ1874" s="324"/>
      <c r="AR1874" s="324"/>
      <c r="AS1874" s="324"/>
      <c r="AT1874" s="324"/>
      <c r="AU1874" s="324"/>
      <c r="AV1874" s="324"/>
      <c r="AW1874" s="324"/>
      <c r="BE1874" s="325"/>
      <c r="BF1874" s="325"/>
      <c r="BG1874" s="325"/>
      <c r="BH1874" s="325"/>
      <c r="BI1874" s="325"/>
      <c r="BJ1874" s="325"/>
      <c r="BK1874" s="325"/>
      <c r="BL1874" s="325"/>
      <c r="BM1874" s="325"/>
      <c r="BN1874" s="325"/>
      <c r="BO1874" s="325"/>
      <c r="BP1874" s="325"/>
    </row>
    <row r="1875" spans="1:68" s="323" customFormat="1" x14ac:dyDescent="0.25">
      <c r="A1875" s="102"/>
      <c r="B1875" s="102"/>
      <c r="C1875" s="102"/>
      <c r="D1875" s="102"/>
      <c r="E1875" s="102"/>
      <c r="F1875" s="102"/>
      <c r="P1875" s="324"/>
      <c r="Q1875" s="324"/>
      <c r="X1875" s="324"/>
      <c r="Y1875" s="324"/>
      <c r="AL1875" s="324"/>
      <c r="AM1875" s="324"/>
      <c r="AN1875" s="324"/>
      <c r="AO1875" s="324"/>
      <c r="AP1875" s="324"/>
      <c r="AQ1875" s="324"/>
      <c r="AR1875" s="324"/>
      <c r="AS1875" s="324"/>
      <c r="AT1875" s="324"/>
      <c r="AU1875" s="324"/>
      <c r="AV1875" s="324"/>
      <c r="AW1875" s="324"/>
      <c r="BE1875" s="325"/>
      <c r="BF1875" s="325"/>
      <c r="BG1875" s="325"/>
      <c r="BH1875" s="325"/>
      <c r="BI1875" s="325"/>
      <c r="BJ1875" s="325"/>
      <c r="BK1875" s="325"/>
      <c r="BL1875" s="325"/>
      <c r="BM1875" s="325"/>
      <c r="BN1875" s="325"/>
      <c r="BO1875" s="325"/>
      <c r="BP1875" s="325"/>
    </row>
    <row r="1876" spans="1:68" s="323" customFormat="1" x14ac:dyDescent="0.25">
      <c r="A1876" s="102"/>
      <c r="B1876" s="102"/>
      <c r="C1876" s="102"/>
      <c r="D1876" s="102"/>
      <c r="E1876" s="102"/>
      <c r="F1876" s="102"/>
      <c r="P1876" s="324"/>
      <c r="Q1876" s="324"/>
      <c r="X1876" s="324"/>
      <c r="Y1876" s="324"/>
      <c r="AL1876" s="324"/>
      <c r="AM1876" s="324"/>
      <c r="AN1876" s="324"/>
      <c r="AO1876" s="324"/>
      <c r="AP1876" s="324"/>
      <c r="AQ1876" s="324"/>
      <c r="AR1876" s="324"/>
      <c r="AS1876" s="324"/>
      <c r="AT1876" s="324"/>
      <c r="AU1876" s="324"/>
      <c r="AV1876" s="324"/>
      <c r="AW1876" s="324"/>
      <c r="BE1876" s="325"/>
      <c r="BF1876" s="325"/>
      <c r="BG1876" s="325"/>
      <c r="BH1876" s="325"/>
      <c r="BI1876" s="325"/>
      <c r="BJ1876" s="325"/>
      <c r="BK1876" s="325"/>
      <c r="BL1876" s="325"/>
      <c r="BM1876" s="325"/>
      <c r="BN1876" s="325"/>
      <c r="BO1876" s="325"/>
      <c r="BP1876" s="325"/>
    </row>
    <row r="1877" spans="1:68" s="323" customFormat="1" x14ac:dyDescent="0.25">
      <c r="A1877" s="102"/>
      <c r="B1877" s="102"/>
      <c r="C1877" s="102"/>
      <c r="D1877" s="102"/>
      <c r="E1877" s="102"/>
      <c r="F1877" s="102"/>
      <c r="P1877" s="324"/>
      <c r="Q1877" s="324"/>
      <c r="X1877" s="324"/>
      <c r="Y1877" s="324"/>
      <c r="AL1877" s="324"/>
      <c r="AM1877" s="324"/>
      <c r="AN1877" s="324"/>
      <c r="AO1877" s="324"/>
      <c r="AP1877" s="324"/>
      <c r="AQ1877" s="324"/>
      <c r="AR1877" s="324"/>
      <c r="AS1877" s="324"/>
      <c r="AT1877" s="324"/>
      <c r="AU1877" s="324"/>
      <c r="AV1877" s="324"/>
      <c r="AW1877" s="324"/>
      <c r="BE1877" s="325"/>
      <c r="BF1877" s="325"/>
      <c r="BG1877" s="325"/>
      <c r="BH1877" s="325"/>
      <c r="BI1877" s="325"/>
      <c r="BJ1877" s="325"/>
      <c r="BK1877" s="325"/>
      <c r="BL1877" s="325"/>
      <c r="BM1877" s="325"/>
      <c r="BN1877" s="325"/>
      <c r="BO1877" s="325"/>
      <c r="BP1877" s="325"/>
    </row>
    <row r="1878" spans="1:68" s="323" customFormat="1" x14ac:dyDescent="0.25">
      <c r="A1878" s="102"/>
      <c r="B1878" s="102"/>
      <c r="C1878" s="102"/>
      <c r="D1878" s="102"/>
      <c r="E1878" s="102"/>
      <c r="F1878" s="102"/>
      <c r="P1878" s="324"/>
      <c r="Q1878" s="324"/>
      <c r="X1878" s="324"/>
      <c r="Y1878" s="324"/>
      <c r="AL1878" s="324"/>
      <c r="AM1878" s="324"/>
      <c r="AN1878" s="324"/>
      <c r="AO1878" s="324"/>
      <c r="AP1878" s="324"/>
      <c r="AQ1878" s="324"/>
      <c r="AR1878" s="324"/>
      <c r="AS1878" s="324"/>
      <c r="AT1878" s="324"/>
      <c r="AU1878" s="324"/>
      <c r="AV1878" s="324"/>
      <c r="AW1878" s="324"/>
      <c r="BE1878" s="325"/>
      <c r="BF1878" s="325"/>
      <c r="BG1878" s="325"/>
      <c r="BH1878" s="325"/>
      <c r="BI1878" s="325"/>
      <c r="BJ1878" s="325"/>
      <c r="BK1878" s="325"/>
      <c r="BL1878" s="325"/>
      <c r="BM1878" s="325"/>
      <c r="BN1878" s="325"/>
      <c r="BO1878" s="325"/>
      <c r="BP1878" s="325"/>
    </row>
    <row r="1879" spans="1:68" s="323" customFormat="1" x14ac:dyDescent="0.25">
      <c r="A1879" s="102"/>
      <c r="B1879" s="102"/>
      <c r="C1879" s="102"/>
      <c r="D1879" s="102"/>
      <c r="E1879" s="102"/>
      <c r="F1879" s="102"/>
      <c r="P1879" s="324"/>
      <c r="Q1879" s="324"/>
      <c r="X1879" s="324"/>
      <c r="Y1879" s="324"/>
      <c r="AL1879" s="324"/>
      <c r="AM1879" s="324"/>
      <c r="AN1879" s="324"/>
      <c r="AO1879" s="324"/>
      <c r="AP1879" s="324"/>
      <c r="AQ1879" s="324"/>
      <c r="AR1879" s="324"/>
      <c r="AS1879" s="324"/>
      <c r="AT1879" s="324"/>
      <c r="AU1879" s="324"/>
      <c r="AV1879" s="324"/>
      <c r="AW1879" s="324"/>
      <c r="BE1879" s="325"/>
      <c r="BF1879" s="325"/>
      <c r="BG1879" s="325"/>
      <c r="BH1879" s="325"/>
      <c r="BI1879" s="325"/>
      <c r="BJ1879" s="325"/>
      <c r="BK1879" s="325"/>
      <c r="BL1879" s="325"/>
      <c r="BM1879" s="325"/>
      <c r="BN1879" s="325"/>
      <c r="BO1879" s="325"/>
      <c r="BP1879" s="325"/>
    </row>
    <row r="1880" spans="1:68" s="323" customFormat="1" x14ac:dyDescent="0.25">
      <c r="A1880" s="102"/>
      <c r="B1880" s="102"/>
      <c r="C1880" s="102"/>
      <c r="D1880" s="102"/>
      <c r="E1880" s="102"/>
      <c r="F1880" s="102"/>
      <c r="P1880" s="324"/>
      <c r="Q1880" s="324"/>
      <c r="X1880" s="324"/>
      <c r="Y1880" s="324"/>
      <c r="AL1880" s="324"/>
      <c r="AM1880" s="324"/>
      <c r="AN1880" s="324"/>
      <c r="AO1880" s="324"/>
      <c r="AP1880" s="324"/>
      <c r="AQ1880" s="324"/>
      <c r="AR1880" s="324"/>
      <c r="AS1880" s="324"/>
      <c r="AT1880" s="324"/>
      <c r="AU1880" s="324"/>
      <c r="AV1880" s="324"/>
      <c r="AW1880" s="324"/>
      <c r="BE1880" s="325"/>
      <c r="BF1880" s="325"/>
      <c r="BG1880" s="325"/>
      <c r="BH1880" s="325"/>
      <c r="BI1880" s="325"/>
      <c r="BJ1880" s="325"/>
      <c r="BK1880" s="325"/>
      <c r="BL1880" s="325"/>
      <c r="BM1880" s="325"/>
      <c r="BN1880" s="325"/>
      <c r="BO1880" s="325"/>
      <c r="BP1880" s="325"/>
    </row>
    <row r="1881" spans="1:68" s="323" customFormat="1" x14ac:dyDescent="0.25">
      <c r="A1881" s="102"/>
      <c r="B1881" s="102"/>
      <c r="C1881" s="102"/>
      <c r="D1881" s="102"/>
      <c r="E1881" s="102"/>
      <c r="F1881" s="102"/>
      <c r="P1881" s="324"/>
      <c r="Q1881" s="324"/>
      <c r="X1881" s="324"/>
      <c r="Y1881" s="324"/>
      <c r="AL1881" s="324"/>
      <c r="AM1881" s="324"/>
      <c r="AN1881" s="324"/>
      <c r="AO1881" s="324"/>
      <c r="AP1881" s="324"/>
      <c r="AQ1881" s="324"/>
      <c r="AR1881" s="324"/>
      <c r="AS1881" s="324"/>
      <c r="AT1881" s="324"/>
      <c r="AU1881" s="324"/>
      <c r="AV1881" s="324"/>
      <c r="AW1881" s="324"/>
      <c r="BE1881" s="325"/>
      <c r="BF1881" s="325"/>
      <c r="BG1881" s="325"/>
      <c r="BH1881" s="325"/>
      <c r="BI1881" s="325"/>
      <c r="BJ1881" s="325"/>
      <c r="BK1881" s="325"/>
      <c r="BL1881" s="325"/>
      <c r="BM1881" s="325"/>
      <c r="BN1881" s="325"/>
      <c r="BO1881" s="325"/>
      <c r="BP1881" s="325"/>
    </row>
    <row r="1882" spans="1:68" s="323" customFormat="1" x14ac:dyDescent="0.25">
      <c r="A1882" s="102"/>
      <c r="B1882" s="102"/>
      <c r="C1882" s="102"/>
      <c r="D1882" s="102"/>
      <c r="E1882" s="102"/>
      <c r="F1882" s="102"/>
      <c r="P1882" s="324"/>
      <c r="Q1882" s="324"/>
      <c r="X1882" s="324"/>
      <c r="Y1882" s="324"/>
      <c r="AL1882" s="324"/>
      <c r="AM1882" s="324"/>
      <c r="AN1882" s="324"/>
      <c r="AO1882" s="324"/>
      <c r="AP1882" s="324"/>
      <c r="AQ1882" s="324"/>
      <c r="AR1882" s="324"/>
      <c r="AS1882" s="324"/>
      <c r="AT1882" s="324"/>
      <c r="AU1882" s="324"/>
      <c r="AV1882" s="324"/>
      <c r="AW1882" s="324"/>
      <c r="BE1882" s="325"/>
      <c r="BF1882" s="325"/>
      <c r="BG1882" s="325"/>
      <c r="BH1882" s="325"/>
      <c r="BI1882" s="325"/>
      <c r="BJ1882" s="325"/>
      <c r="BK1882" s="325"/>
      <c r="BL1882" s="325"/>
      <c r="BM1882" s="325"/>
      <c r="BN1882" s="325"/>
      <c r="BO1882" s="325"/>
      <c r="BP1882" s="325"/>
    </row>
    <row r="1883" spans="1:68" s="323" customFormat="1" x14ac:dyDescent="0.25">
      <c r="A1883" s="102"/>
      <c r="B1883" s="102"/>
      <c r="C1883" s="102"/>
      <c r="D1883" s="102"/>
      <c r="E1883" s="102"/>
      <c r="F1883" s="102"/>
      <c r="P1883" s="324"/>
      <c r="Q1883" s="324"/>
      <c r="X1883" s="324"/>
      <c r="Y1883" s="324"/>
      <c r="AL1883" s="324"/>
      <c r="AM1883" s="324"/>
      <c r="AN1883" s="324"/>
      <c r="AO1883" s="324"/>
      <c r="AP1883" s="324"/>
      <c r="AQ1883" s="324"/>
      <c r="AR1883" s="324"/>
      <c r="AS1883" s="324"/>
      <c r="AT1883" s="324"/>
      <c r="AU1883" s="324"/>
      <c r="AV1883" s="324"/>
      <c r="AW1883" s="324"/>
      <c r="BE1883" s="325"/>
      <c r="BF1883" s="325"/>
      <c r="BG1883" s="325"/>
      <c r="BH1883" s="325"/>
      <c r="BI1883" s="325"/>
      <c r="BJ1883" s="325"/>
      <c r="BK1883" s="325"/>
      <c r="BL1883" s="325"/>
      <c r="BM1883" s="325"/>
      <c r="BN1883" s="325"/>
      <c r="BO1883" s="325"/>
      <c r="BP1883" s="325"/>
    </row>
    <row r="1884" spans="1:68" s="323" customFormat="1" x14ac:dyDescent="0.25">
      <c r="A1884" s="102"/>
      <c r="B1884" s="102"/>
      <c r="C1884" s="102"/>
      <c r="D1884" s="102"/>
      <c r="E1884" s="102"/>
      <c r="F1884" s="102"/>
      <c r="P1884" s="324"/>
      <c r="Q1884" s="324"/>
      <c r="X1884" s="324"/>
      <c r="Y1884" s="324"/>
      <c r="AL1884" s="324"/>
      <c r="AM1884" s="324"/>
      <c r="AN1884" s="324"/>
      <c r="AO1884" s="324"/>
      <c r="AP1884" s="324"/>
      <c r="AQ1884" s="324"/>
      <c r="AR1884" s="324"/>
      <c r="AS1884" s="324"/>
      <c r="AT1884" s="324"/>
      <c r="AU1884" s="324"/>
      <c r="AV1884" s="324"/>
      <c r="AW1884" s="324"/>
      <c r="BE1884" s="325"/>
      <c r="BF1884" s="325"/>
      <c r="BG1884" s="325"/>
      <c r="BH1884" s="325"/>
      <c r="BI1884" s="325"/>
      <c r="BJ1884" s="325"/>
      <c r="BK1884" s="325"/>
      <c r="BL1884" s="325"/>
      <c r="BM1884" s="325"/>
      <c r="BN1884" s="325"/>
      <c r="BO1884" s="325"/>
      <c r="BP1884" s="325"/>
    </row>
    <row r="1885" spans="1:68" s="323" customFormat="1" x14ac:dyDescent="0.25">
      <c r="A1885" s="102"/>
      <c r="B1885" s="102"/>
      <c r="C1885" s="102"/>
      <c r="D1885" s="102"/>
      <c r="E1885" s="102"/>
      <c r="F1885" s="102"/>
      <c r="P1885" s="324"/>
      <c r="Q1885" s="324"/>
      <c r="X1885" s="324"/>
      <c r="Y1885" s="324"/>
      <c r="AL1885" s="324"/>
      <c r="AM1885" s="324"/>
      <c r="AN1885" s="324"/>
      <c r="AO1885" s="324"/>
      <c r="AP1885" s="324"/>
      <c r="AQ1885" s="324"/>
      <c r="AR1885" s="324"/>
      <c r="AS1885" s="324"/>
      <c r="AT1885" s="324"/>
      <c r="AU1885" s="324"/>
      <c r="AV1885" s="324"/>
      <c r="AW1885" s="324"/>
      <c r="BE1885" s="325"/>
      <c r="BF1885" s="325"/>
      <c r="BG1885" s="325"/>
      <c r="BH1885" s="325"/>
      <c r="BI1885" s="325"/>
      <c r="BJ1885" s="325"/>
      <c r="BK1885" s="325"/>
      <c r="BL1885" s="325"/>
      <c r="BM1885" s="325"/>
      <c r="BN1885" s="325"/>
      <c r="BO1885" s="325"/>
      <c r="BP1885" s="325"/>
    </row>
    <row r="1886" spans="1:68" s="323" customFormat="1" x14ac:dyDescent="0.25">
      <c r="A1886" s="102"/>
      <c r="B1886" s="102"/>
      <c r="C1886" s="102"/>
      <c r="D1886" s="102"/>
      <c r="E1886" s="102"/>
      <c r="F1886" s="102"/>
      <c r="P1886" s="324"/>
      <c r="Q1886" s="324"/>
      <c r="X1886" s="324"/>
      <c r="Y1886" s="324"/>
      <c r="AL1886" s="324"/>
      <c r="AM1886" s="324"/>
      <c r="AN1886" s="324"/>
      <c r="AO1886" s="324"/>
      <c r="AP1886" s="324"/>
      <c r="AQ1886" s="324"/>
      <c r="AR1886" s="324"/>
      <c r="AS1886" s="324"/>
      <c r="AT1886" s="324"/>
      <c r="AU1886" s="324"/>
      <c r="AV1886" s="324"/>
      <c r="AW1886" s="324"/>
      <c r="BE1886" s="325"/>
      <c r="BF1886" s="325"/>
      <c r="BG1886" s="325"/>
      <c r="BH1886" s="325"/>
      <c r="BI1886" s="325"/>
      <c r="BJ1886" s="325"/>
      <c r="BK1886" s="325"/>
      <c r="BL1886" s="325"/>
      <c r="BM1886" s="325"/>
      <c r="BN1886" s="325"/>
      <c r="BO1886" s="325"/>
      <c r="BP1886" s="325"/>
    </row>
    <row r="1887" spans="1:68" s="323" customFormat="1" x14ac:dyDescent="0.25">
      <c r="A1887" s="102"/>
      <c r="B1887" s="102"/>
      <c r="C1887" s="102"/>
      <c r="D1887" s="102"/>
      <c r="E1887" s="102"/>
      <c r="F1887" s="102"/>
      <c r="P1887" s="324"/>
      <c r="Q1887" s="324"/>
      <c r="X1887" s="324"/>
      <c r="Y1887" s="324"/>
      <c r="AL1887" s="324"/>
      <c r="AM1887" s="324"/>
      <c r="AN1887" s="324"/>
      <c r="AO1887" s="324"/>
      <c r="AP1887" s="324"/>
      <c r="AQ1887" s="324"/>
      <c r="AR1887" s="324"/>
      <c r="AS1887" s="324"/>
      <c r="AT1887" s="324"/>
      <c r="AU1887" s="324"/>
      <c r="AV1887" s="324"/>
      <c r="AW1887" s="324"/>
      <c r="BE1887" s="325"/>
      <c r="BF1887" s="325"/>
      <c r="BG1887" s="325"/>
      <c r="BH1887" s="325"/>
      <c r="BI1887" s="325"/>
      <c r="BJ1887" s="325"/>
      <c r="BK1887" s="325"/>
      <c r="BL1887" s="325"/>
      <c r="BM1887" s="325"/>
      <c r="BN1887" s="325"/>
      <c r="BO1887" s="325"/>
      <c r="BP1887" s="325"/>
    </row>
    <row r="1888" spans="1:68" s="323" customFormat="1" x14ac:dyDescent="0.25">
      <c r="A1888" s="102"/>
      <c r="B1888" s="102"/>
      <c r="C1888" s="102"/>
      <c r="D1888" s="102"/>
      <c r="E1888" s="102"/>
      <c r="F1888" s="102"/>
      <c r="P1888" s="324"/>
      <c r="Q1888" s="324"/>
      <c r="X1888" s="324"/>
      <c r="Y1888" s="324"/>
      <c r="AL1888" s="324"/>
      <c r="AM1888" s="324"/>
      <c r="AN1888" s="324"/>
      <c r="AO1888" s="324"/>
      <c r="AP1888" s="324"/>
      <c r="AQ1888" s="324"/>
      <c r="AR1888" s="324"/>
      <c r="AS1888" s="324"/>
      <c r="AT1888" s="324"/>
      <c r="AU1888" s="324"/>
      <c r="AV1888" s="324"/>
      <c r="AW1888" s="324"/>
      <c r="BE1888" s="325"/>
      <c r="BF1888" s="325"/>
      <c r="BG1888" s="325"/>
      <c r="BH1888" s="325"/>
      <c r="BI1888" s="325"/>
      <c r="BJ1888" s="325"/>
      <c r="BK1888" s="325"/>
      <c r="BL1888" s="325"/>
      <c r="BM1888" s="325"/>
      <c r="BN1888" s="325"/>
      <c r="BO1888" s="325"/>
      <c r="BP1888" s="325"/>
    </row>
    <row r="1889" spans="1:68" s="323" customFormat="1" x14ac:dyDescent="0.25">
      <c r="A1889" s="102"/>
      <c r="B1889" s="102"/>
      <c r="C1889" s="102"/>
      <c r="D1889" s="102"/>
      <c r="E1889" s="102"/>
      <c r="F1889" s="102"/>
      <c r="P1889" s="324"/>
      <c r="Q1889" s="324"/>
      <c r="X1889" s="324"/>
      <c r="Y1889" s="324"/>
      <c r="AL1889" s="324"/>
      <c r="AM1889" s="324"/>
      <c r="AN1889" s="324"/>
      <c r="AO1889" s="324"/>
      <c r="AP1889" s="324"/>
      <c r="AQ1889" s="324"/>
      <c r="AR1889" s="324"/>
      <c r="AS1889" s="324"/>
      <c r="AT1889" s="324"/>
      <c r="AU1889" s="324"/>
      <c r="AV1889" s="324"/>
      <c r="AW1889" s="324"/>
      <c r="BE1889" s="325"/>
      <c r="BF1889" s="325"/>
      <c r="BG1889" s="325"/>
      <c r="BH1889" s="325"/>
      <c r="BI1889" s="325"/>
      <c r="BJ1889" s="325"/>
      <c r="BK1889" s="325"/>
      <c r="BL1889" s="325"/>
      <c r="BM1889" s="325"/>
      <c r="BN1889" s="325"/>
      <c r="BO1889" s="325"/>
      <c r="BP1889" s="325"/>
    </row>
    <row r="1890" spans="1:68" s="323" customFormat="1" x14ac:dyDescent="0.25">
      <c r="A1890" s="102"/>
      <c r="B1890" s="102"/>
      <c r="C1890" s="102"/>
      <c r="D1890" s="102"/>
      <c r="E1890" s="102"/>
      <c r="F1890" s="102"/>
      <c r="P1890" s="324"/>
      <c r="Q1890" s="324"/>
      <c r="X1890" s="324"/>
      <c r="Y1890" s="324"/>
      <c r="AL1890" s="324"/>
      <c r="AM1890" s="324"/>
      <c r="AN1890" s="324"/>
      <c r="AO1890" s="324"/>
      <c r="AP1890" s="324"/>
      <c r="AQ1890" s="324"/>
      <c r="AR1890" s="324"/>
      <c r="AS1890" s="324"/>
      <c r="AT1890" s="324"/>
      <c r="AU1890" s="324"/>
      <c r="AV1890" s="324"/>
      <c r="AW1890" s="324"/>
      <c r="BE1890" s="325"/>
      <c r="BF1890" s="325"/>
      <c r="BG1890" s="325"/>
      <c r="BH1890" s="325"/>
      <c r="BI1890" s="325"/>
      <c r="BJ1890" s="325"/>
      <c r="BK1890" s="325"/>
      <c r="BL1890" s="325"/>
      <c r="BM1890" s="325"/>
      <c r="BN1890" s="325"/>
      <c r="BO1890" s="325"/>
      <c r="BP1890" s="325"/>
    </row>
    <row r="1891" spans="1:68" s="323" customFormat="1" x14ac:dyDescent="0.25">
      <c r="A1891" s="102"/>
      <c r="B1891" s="102"/>
      <c r="C1891" s="102"/>
      <c r="D1891" s="102"/>
      <c r="E1891" s="102"/>
      <c r="F1891" s="102"/>
      <c r="P1891" s="324"/>
      <c r="Q1891" s="324"/>
      <c r="X1891" s="324"/>
      <c r="Y1891" s="324"/>
      <c r="AL1891" s="324"/>
      <c r="AM1891" s="324"/>
      <c r="AN1891" s="324"/>
      <c r="AO1891" s="324"/>
      <c r="AP1891" s="324"/>
      <c r="AQ1891" s="324"/>
      <c r="AR1891" s="324"/>
      <c r="AS1891" s="324"/>
      <c r="AT1891" s="324"/>
      <c r="AU1891" s="324"/>
      <c r="AV1891" s="324"/>
      <c r="AW1891" s="324"/>
      <c r="BE1891" s="325"/>
      <c r="BF1891" s="325"/>
      <c r="BG1891" s="325"/>
      <c r="BH1891" s="325"/>
      <c r="BI1891" s="325"/>
      <c r="BJ1891" s="325"/>
      <c r="BK1891" s="325"/>
      <c r="BL1891" s="325"/>
      <c r="BM1891" s="325"/>
      <c r="BN1891" s="325"/>
      <c r="BO1891" s="325"/>
      <c r="BP1891" s="325"/>
    </row>
    <row r="1892" spans="1:68" s="323" customFormat="1" x14ac:dyDescent="0.25">
      <c r="A1892" s="102"/>
      <c r="B1892" s="102"/>
      <c r="C1892" s="102"/>
      <c r="D1892" s="102"/>
      <c r="E1892" s="102"/>
      <c r="F1892" s="102"/>
      <c r="P1892" s="324"/>
      <c r="Q1892" s="324"/>
      <c r="X1892" s="324"/>
      <c r="Y1892" s="324"/>
      <c r="AL1892" s="324"/>
      <c r="AM1892" s="324"/>
      <c r="AN1892" s="324"/>
      <c r="AO1892" s="324"/>
      <c r="AP1892" s="324"/>
      <c r="AQ1892" s="324"/>
      <c r="AR1892" s="324"/>
      <c r="AS1892" s="324"/>
      <c r="AT1892" s="324"/>
      <c r="AU1892" s="324"/>
      <c r="AV1892" s="324"/>
      <c r="AW1892" s="324"/>
      <c r="BE1892" s="325"/>
      <c r="BF1892" s="325"/>
      <c r="BG1892" s="325"/>
      <c r="BH1892" s="325"/>
      <c r="BI1892" s="325"/>
      <c r="BJ1892" s="325"/>
      <c r="BK1892" s="325"/>
      <c r="BL1892" s="325"/>
      <c r="BM1892" s="325"/>
      <c r="BN1892" s="325"/>
      <c r="BO1892" s="325"/>
      <c r="BP1892" s="325"/>
    </row>
    <row r="1893" spans="1:68" s="323" customFormat="1" x14ac:dyDescent="0.25">
      <c r="A1893" s="102"/>
      <c r="B1893" s="102"/>
      <c r="C1893" s="102"/>
      <c r="D1893" s="102"/>
      <c r="E1893" s="102"/>
      <c r="F1893" s="102"/>
      <c r="P1893" s="324"/>
      <c r="Q1893" s="324"/>
      <c r="X1893" s="324"/>
      <c r="Y1893" s="324"/>
      <c r="AL1893" s="324"/>
      <c r="AM1893" s="324"/>
      <c r="AN1893" s="324"/>
      <c r="AO1893" s="324"/>
      <c r="AP1893" s="324"/>
      <c r="AQ1893" s="324"/>
      <c r="AR1893" s="324"/>
      <c r="AS1893" s="324"/>
      <c r="AT1893" s="324"/>
      <c r="AU1893" s="324"/>
      <c r="AV1893" s="324"/>
      <c r="AW1893" s="324"/>
      <c r="BE1893" s="325"/>
      <c r="BF1893" s="325"/>
      <c r="BG1893" s="325"/>
      <c r="BH1893" s="325"/>
      <c r="BI1893" s="325"/>
      <c r="BJ1893" s="325"/>
      <c r="BK1893" s="325"/>
      <c r="BL1893" s="325"/>
      <c r="BM1893" s="325"/>
      <c r="BN1893" s="325"/>
      <c r="BO1893" s="325"/>
      <c r="BP1893" s="325"/>
    </row>
    <row r="1894" spans="1:68" s="323" customFormat="1" x14ac:dyDescent="0.25">
      <c r="A1894" s="102"/>
      <c r="B1894" s="102"/>
      <c r="C1894" s="102"/>
      <c r="D1894" s="102"/>
      <c r="E1894" s="102"/>
      <c r="F1894" s="102"/>
      <c r="P1894" s="324"/>
      <c r="Q1894" s="324"/>
      <c r="X1894" s="324"/>
      <c r="Y1894" s="324"/>
      <c r="AL1894" s="324"/>
      <c r="AM1894" s="324"/>
      <c r="AN1894" s="324"/>
      <c r="AO1894" s="324"/>
      <c r="AP1894" s="324"/>
      <c r="AQ1894" s="324"/>
      <c r="AR1894" s="324"/>
      <c r="AS1894" s="324"/>
      <c r="AT1894" s="324"/>
      <c r="AU1894" s="324"/>
      <c r="AV1894" s="324"/>
      <c r="AW1894" s="324"/>
      <c r="BE1894" s="325"/>
      <c r="BF1894" s="325"/>
      <c r="BG1894" s="325"/>
      <c r="BH1894" s="325"/>
      <c r="BI1894" s="325"/>
      <c r="BJ1894" s="325"/>
      <c r="BK1894" s="325"/>
      <c r="BL1894" s="325"/>
      <c r="BM1894" s="325"/>
      <c r="BN1894" s="325"/>
      <c r="BO1894" s="325"/>
      <c r="BP1894" s="325"/>
    </row>
    <row r="1895" spans="1:68" s="323" customFormat="1" x14ac:dyDescent="0.25">
      <c r="A1895" s="102"/>
      <c r="B1895" s="102"/>
      <c r="C1895" s="102"/>
      <c r="D1895" s="102"/>
      <c r="E1895" s="102"/>
      <c r="F1895" s="102"/>
      <c r="P1895" s="324"/>
      <c r="Q1895" s="324"/>
      <c r="X1895" s="324"/>
      <c r="Y1895" s="324"/>
      <c r="AL1895" s="324"/>
      <c r="AM1895" s="324"/>
      <c r="AN1895" s="324"/>
      <c r="AO1895" s="324"/>
      <c r="AP1895" s="324"/>
      <c r="AQ1895" s="324"/>
      <c r="AR1895" s="324"/>
      <c r="AS1895" s="324"/>
      <c r="AT1895" s="324"/>
      <c r="AU1895" s="324"/>
      <c r="AV1895" s="324"/>
      <c r="AW1895" s="324"/>
      <c r="BE1895" s="325"/>
      <c r="BF1895" s="325"/>
      <c r="BG1895" s="325"/>
      <c r="BH1895" s="325"/>
      <c r="BI1895" s="325"/>
      <c r="BJ1895" s="325"/>
      <c r="BK1895" s="325"/>
      <c r="BL1895" s="325"/>
      <c r="BM1895" s="325"/>
      <c r="BN1895" s="325"/>
      <c r="BO1895" s="325"/>
      <c r="BP1895" s="325"/>
    </row>
    <row r="1896" spans="1:68" s="323" customFormat="1" x14ac:dyDescent="0.25">
      <c r="A1896" s="102"/>
      <c r="B1896" s="102"/>
      <c r="C1896" s="102"/>
      <c r="D1896" s="102"/>
      <c r="E1896" s="102"/>
      <c r="F1896" s="102"/>
      <c r="P1896" s="324"/>
      <c r="Q1896" s="324"/>
      <c r="X1896" s="324"/>
      <c r="Y1896" s="324"/>
      <c r="AL1896" s="324"/>
      <c r="AM1896" s="324"/>
      <c r="AN1896" s="324"/>
      <c r="AO1896" s="324"/>
      <c r="AP1896" s="324"/>
      <c r="AQ1896" s="324"/>
      <c r="AR1896" s="324"/>
      <c r="AS1896" s="324"/>
      <c r="AT1896" s="324"/>
      <c r="AU1896" s="324"/>
      <c r="AV1896" s="324"/>
      <c r="AW1896" s="324"/>
      <c r="BE1896" s="325"/>
      <c r="BF1896" s="325"/>
      <c r="BG1896" s="325"/>
      <c r="BH1896" s="325"/>
      <c r="BI1896" s="325"/>
      <c r="BJ1896" s="325"/>
      <c r="BK1896" s="325"/>
      <c r="BL1896" s="325"/>
      <c r="BM1896" s="325"/>
      <c r="BN1896" s="325"/>
      <c r="BO1896" s="325"/>
      <c r="BP1896" s="325"/>
    </row>
    <row r="1897" spans="1:68" s="323" customFormat="1" x14ac:dyDescent="0.25">
      <c r="A1897" s="102"/>
      <c r="B1897" s="102"/>
      <c r="C1897" s="102"/>
      <c r="D1897" s="102"/>
      <c r="E1897" s="102"/>
      <c r="F1897" s="102"/>
      <c r="P1897" s="324"/>
      <c r="Q1897" s="324"/>
      <c r="X1897" s="324"/>
      <c r="Y1897" s="324"/>
      <c r="AL1897" s="324"/>
      <c r="AM1897" s="324"/>
      <c r="AN1897" s="324"/>
      <c r="AO1897" s="324"/>
      <c r="AP1897" s="324"/>
      <c r="AQ1897" s="324"/>
      <c r="AR1897" s="324"/>
      <c r="AS1897" s="324"/>
      <c r="AT1897" s="324"/>
      <c r="AU1897" s="324"/>
      <c r="AV1897" s="324"/>
      <c r="AW1897" s="324"/>
      <c r="BE1897" s="325"/>
      <c r="BF1897" s="325"/>
      <c r="BG1897" s="325"/>
      <c r="BH1897" s="325"/>
      <c r="BI1897" s="325"/>
      <c r="BJ1897" s="325"/>
      <c r="BK1897" s="325"/>
      <c r="BL1897" s="325"/>
      <c r="BM1897" s="325"/>
      <c r="BN1897" s="325"/>
      <c r="BO1897" s="325"/>
      <c r="BP1897" s="325"/>
    </row>
    <row r="1898" spans="1:68" s="323" customFormat="1" x14ac:dyDescent="0.25">
      <c r="A1898" s="102"/>
      <c r="B1898" s="102"/>
      <c r="C1898" s="102"/>
      <c r="D1898" s="102"/>
      <c r="E1898" s="102"/>
      <c r="F1898" s="102"/>
      <c r="P1898" s="324"/>
      <c r="Q1898" s="324"/>
      <c r="X1898" s="324"/>
      <c r="Y1898" s="324"/>
      <c r="AL1898" s="324"/>
      <c r="AM1898" s="324"/>
      <c r="AN1898" s="324"/>
      <c r="AO1898" s="324"/>
      <c r="AP1898" s="324"/>
      <c r="AQ1898" s="324"/>
      <c r="AR1898" s="324"/>
      <c r="AS1898" s="324"/>
      <c r="AT1898" s="324"/>
      <c r="AU1898" s="324"/>
      <c r="AV1898" s="324"/>
      <c r="AW1898" s="324"/>
      <c r="BE1898" s="325"/>
      <c r="BF1898" s="325"/>
      <c r="BG1898" s="325"/>
      <c r="BH1898" s="325"/>
      <c r="BI1898" s="325"/>
      <c r="BJ1898" s="325"/>
      <c r="BK1898" s="325"/>
      <c r="BL1898" s="325"/>
      <c r="BM1898" s="325"/>
      <c r="BN1898" s="325"/>
      <c r="BO1898" s="325"/>
      <c r="BP1898" s="325"/>
    </row>
    <row r="1899" spans="1:68" s="323" customFormat="1" x14ac:dyDescent="0.25">
      <c r="A1899" s="102"/>
      <c r="B1899" s="102"/>
      <c r="C1899" s="102"/>
      <c r="D1899" s="102"/>
      <c r="E1899" s="102"/>
      <c r="F1899" s="102"/>
      <c r="P1899" s="324"/>
      <c r="Q1899" s="324"/>
      <c r="X1899" s="324"/>
      <c r="Y1899" s="324"/>
      <c r="AL1899" s="324"/>
      <c r="AM1899" s="324"/>
      <c r="AN1899" s="324"/>
      <c r="AO1899" s="324"/>
      <c r="AP1899" s="324"/>
      <c r="AQ1899" s="324"/>
      <c r="AR1899" s="324"/>
      <c r="AS1899" s="324"/>
      <c r="AT1899" s="324"/>
      <c r="AU1899" s="324"/>
      <c r="AV1899" s="324"/>
      <c r="AW1899" s="324"/>
      <c r="BE1899" s="325"/>
      <c r="BF1899" s="325"/>
      <c r="BG1899" s="325"/>
      <c r="BH1899" s="325"/>
      <c r="BI1899" s="325"/>
      <c r="BJ1899" s="325"/>
      <c r="BK1899" s="325"/>
      <c r="BL1899" s="325"/>
      <c r="BM1899" s="325"/>
      <c r="BN1899" s="325"/>
      <c r="BO1899" s="325"/>
      <c r="BP1899" s="325"/>
    </row>
    <row r="1900" spans="1:68" s="323" customFormat="1" x14ac:dyDescent="0.25">
      <c r="A1900" s="102"/>
      <c r="B1900" s="102"/>
      <c r="C1900" s="102"/>
      <c r="D1900" s="102"/>
      <c r="E1900" s="102"/>
      <c r="F1900" s="102"/>
      <c r="P1900" s="324"/>
      <c r="Q1900" s="324"/>
      <c r="X1900" s="324"/>
      <c r="Y1900" s="324"/>
      <c r="AL1900" s="324"/>
      <c r="AM1900" s="324"/>
      <c r="AN1900" s="324"/>
      <c r="AO1900" s="324"/>
      <c r="AP1900" s="324"/>
      <c r="AQ1900" s="324"/>
      <c r="AR1900" s="324"/>
      <c r="AS1900" s="324"/>
      <c r="AT1900" s="324"/>
      <c r="AU1900" s="324"/>
      <c r="AV1900" s="324"/>
      <c r="AW1900" s="324"/>
      <c r="BE1900" s="325"/>
      <c r="BF1900" s="325"/>
      <c r="BG1900" s="325"/>
      <c r="BH1900" s="325"/>
      <c r="BI1900" s="325"/>
      <c r="BJ1900" s="325"/>
      <c r="BK1900" s="325"/>
      <c r="BL1900" s="325"/>
      <c r="BM1900" s="325"/>
      <c r="BN1900" s="325"/>
      <c r="BO1900" s="325"/>
      <c r="BP1900" s="325"/>
    </row>
    <row r="1901" spans="1:68" s="323" customFormat="1" x14ac:dyDescent="0.25">
      <c r="A1901" s="102"/>
      <c r="B1901" s="102"/>
      <c r="C1901" s="102"/>
      <c r="D1901" s="102"/>
      <c r="E1901" s="102"/>
      <c r="F1901" s="102"/>
      <c r="P1901" s="324"/>
      <c r="Q1901" s="324"/>
      <c r="X1901" s="324"/>
      <c r="Y1901" s="324"/>
      <c r="AL1901" s="324"/>
      <c r="AM1901" s="324"/>
      <c r="AN1901" s="324"/>
      <c r="AO1901" s="324"/>
      <c r="AP1901" s="324"/>
      <c r="AQ1901" s="324"/>
      <c r="AR1901" s="324"/>
      <c r="AS1901" s="324"/>
      <c r="AT1901" s="324"/>
      <c r="AU1901" s="324"/>
      <c r="AV1901" s="324"/>
      <c r="AW1901" s="324"/>
      <c r="BE1901" s="325"/>
      <c r="BF1901" s="325"/>
      <c r="BG1901" s="325"/>
      <c r="BH1901" s="325"/>
      <c r="BI1901" s="325"/>
      <c r="BJ1901" s="325"/>
      <c r="BK1901" s="325"/>
      <c r="BL1901" s="325"/>
      <c r="BM1901" s="325"/>
      <c r="BN1901" s="325"/>
      <c r="BO1901" s="325"/>
      <c r="BP1901" s="325"/>
    </row>
    <row r="1902" spans="1:68" s="323" customFormat="1" x14ac:dyDescent="0.25">
      <c r="A1902" s="102"/>
      <c r="B1902" s="102"/>
      <c r="C1902" s="102"/>
      <c r="D1902" s="102"/>
      <c r="E1902" s="102"/>
      <c r="F1902" s="102"/>
      <c r="P1902" s="324"/>
      <c r="Q1902" s="324"/>
      <c r="X1902" s="324"/>
      <c r="Y1902" s="324"/>
      <c r="AL1902" s="324"/>
      <c r="AM1902" s="324"/>
      <c r="AN1902" s="324"/>
      <c r="AO1902" s="324"/>
      <c r="AP1902" s="324"/>
      <c r="AQ1902" s="324"/>
      <c r="AR1902" s="324"/>
      <c r="AS1902" s="324"/>
      <c r="AT1902" s="324"/>
      <c r="AU1902" s="324"/>
      <c r="AV1902" s="324"/>
      <c r="AW1902" s="324"/>
      <c r="BE1902" s="325"/>
      <c r="BF1902" s="325"/>
      <c r="BG1902" s="325"/>
      <c r="BH1902" s="325"/>
      <c r="BI1902" s="325"/>
      <c r="BJ1902" s="325"/>
      <c r="BK1902" s="325"/>
      <c r="BL1902" s="325"/>
      <c r="BM1902" s="325"/>
      <c r="BN1902" s="325"/>
      <c r="BO1902" s="325"/>
      <c r="BP1902" s="325"/>
    </row>
    <row r="1903" spans="1:68" s="323" customFormat="1" x14ac:dyDescent="0.25">
      <c r="A1903" s="102"/>
      <c r="B1903" s="102"/>
      <c r="C1903" s="102"/>
      <c r="D1903" s="102"/>
      <c r="E1903" s="102"/>
      <c r="F1903" s="102"/>
      <c r="P1903" s="324"/>
      <c r="Q1903" s="324"/>
      <c r="X1903" s="324"/>
      <c r="Y1903" s="324"/>
      <c r="AL1903" s="324"/>
      <c r="AM1903" s="324"/>
      <c r="AN1903" s="324"/>
      <c r="AO1903" s="324"/>
      <c r="AP1903" s="324"/>
      <c r="AQ1903" s="324"/>
      <c r="AR1903" s="324"/>
      <c r="AS1903" s="324"/>
      <c r="AT1903" s="324"/>
      <c r="AU1903" s="324"/>
      <c r="AV1903" s="324"/>
      <c r="AW1903" s="324"/>
      <c r="BE1903" s="325"/>
      <c r="BF1903" s="325"/>
      <c r="BG1903" s="325"/>
      <c r="BH1903" s="325"/>
      <c r="BI1903" s="325"/>
      <c r="BJ1903" s="325"/>
      <c r="BK1903" s="325"/>
      <c r="BL1903" s="325"/>
      <c r="BM1903" s="325"/>
      <c r="BN1903" s="325"/>
      <c r="BO1903" s="325"/>
      <c r="BP1903" s="325"/>
    </row>
    <row r="1904" spans="1:68" s="323" customFormat="1" x14ac:dyDescent="0.25">
      <c r="A1904" s="102"/>
      <c r="B1904" s="102"/>
      <c r="C1904" s="102"/>
      <c r="D1904" s="102"/>
      <c r="E1904" s="102"/>
      <c r="F1904" s="102"/>
      <c r="P1904" s="324"/>
      <c r="Q1904" s="324"/>
      <c r="X1904" s="324"/>
      <c r="Y1904" s="324"/>
      <c r="AL1904" s="324"/>
      <c r="AM1904" s="324"/>
      <c r="AN1904" s="324"/>
      <c r="AO1904" s="324"/>
      <c r="AP1904" s="324"/>
      <c r="AQ1904" s="324"/>
      <c r="AR1904" s="324"/>
      <c r="AS1904" s="324"/>
      <c r="AT1904" s="324"/>
      <c r="AU1904" s="324"/>
      <c r="AV1904" s="324"/>
      <c r="AW1904" s="324"/>
      <c r="BE1904" s="325"/>
      <c r="BF1904" s="325"/>
      <c r="BG1904" s="325"/>
      <c r="BH1904" s="325"/>
      <c r="BI1904" s="325"/>
      <c r="BJ1904" s="325"/>
      <c r="BK1904" s="325"/>
      <c r="BL1904" s="325"/>
      <c r="BM1904" s="325"/>
      <c r="BN1904" s="325"/>
      <c r="BO1904" s="325"/>
      <c r="BP1904" s="325"/>
    </row>
    <row r="1905" spans="1:68" s="323" customFormat="1" x14ac:dyDescent="0.25">
      <c r="A1905" s="102"/>
      <c r="B1905" s="102"/>
      <c r="C1905" s="102"/>
      <c r="D1905" s="102"/>
      <c r="E1905" s="102"/>
      <c r="F1905" s="102"/>
      <c r="P1905" s="324"/>
      <c r="Q1905" s="324"/>
      <c r="X1905" s="324"/>
      <c r="Y1905" s="324"/>
      <c r="AL1905" s="324"/>
      <c r="AM1905" s="324"/>
      <c r="AN1905" s="324"/>
      <c r="AO1905" s="324"/>
      <c r="AP1905" s="324"/>
      <c r="AQ1905" s="324"/>
      <c r="AR1905" s="324"/>
      <c r="AS1905" s="324"/>
      <c r="AT1905" s="324"/>
      <c r="AU1905" s="324"/>
      <c r="AV1905" s="324"/>
      <c r="AW1905" s="324"/>
      <c r="BE1905" s="325"/>
      <c r="BF1905" s="325"/>
      <c r="BG1905" s="325"/>
      <c r="BH1905" s="325"/>
      <c r="BI1905" s="325"/>
      <c r="BJ1905" s="325"/>
      <c r="BK1905" s="325"/>
      <c r="BL1905" s="325"/>
      <c r="BM1905" s="325"/>
      <c r="BN1905" s="325"/>
      <c r="BO1905" s="325"/>
      <c r="BP1905" s="325"/>
    </row>
    <row r="1906" spans="1:68" s="323" customFormat="1" x14ac:dyDescent="0.25">
      <c r="A1906" s="102"/>
      <c r="B1906" s="102"/>
      <c r="C1906" s="102"/>
      <c r="D1906" s="102"/>
      <c r="E1906" s="102"/>
      <c r="F1906" s="102"/>
      <c r="P1906" s="324"/>
      <c r="Q1906" s="324"/>
      <c r="X1906" s="324"/>
      <c r="Y1906" s="324"/>
      <c r="AL1906" s="324"/>
      <c r="AM1906" s="324"/>
      <c r="AN1906" s="324"/>
      <c r="AO1906" s="324"/>
      <c r="AP1906" s="324"/>
      <c r="AQ1906" s="324"/>
      <c r="AR1906" s="324"/>
      <c r="AS1906" s="324"/>
      <c r="AT1906" s="324"/>
      <c r="AU1906" s="324"/>
      <c r="AV1906" s="324"/>
      <c r="AW1906" s="324"/>
      <c r="BE1906" s="325"/>
      <c r="BF1906" s="325"/>
      <c r="BG1906" s="325"/>
      <c r="BH1906" s="325"/>
      <c r="BI1906" s="325"/>
      <c r="BJ1906" s="325"/>
      <c r="BK1906" s="325"/>
      <c r="BL1906" s="325"/>
      <c r="BM1906" s="325"/>
      <c r="BN1906" s="325"/>
      <c r="BO1906" s="325"/>
      <c r="BP1906" s="325"/>
    </row>
    <row r="1907" spans="1:68" s="323" customFormat="1" x14ac:dyDescent="0.25">
      <c r="A1907" s="102"/>
      <c r="B1907" s="102"/>
      <c r="C1907" s="102"/>
      <c r="D1907" s="102"/>
      <c r="E1907" s="102"/>
      <c r="F1907" s="102"/>
      <c r="P1907" s="324"/>
      <c r="Q1907" s="324"/>
      <c r="X1907" s="324"/>
      <c r="Y1907" s="324"/>
      <c r="AL1907" s="324"/>
      <c r="AM1907" s="324"/>
      <c r="AN1907" s="324"/>
      <c r="AO1907" s="324"/>
      <c r="AP1907" s="324"/>
      <c r="AQ1907" s="324"/>
      <c r="AR1907" s="324"/>
      <c r="AS1907" s="324"/>
      <c r="AT1907" s="324"/>
      <c r="AU1907" s="324"/>
      <c r="AV1907" s="324"/>
      <c r="AW1907" s="324"/>
      <c r="BE1907" s="325"/>
      <c r="BF1907" s="325"/>
      <c r="BG1907" s="325"/>
      <c r="BH1907" s="325"/>
      <c r="BI1907" s="325"/>
      <c r="BJ1907" s="325"/>
      <c r="BK1907" s="325"/>
      <c r="BL1907" s="325"/>
      <c r="BM1907" s="325"/>
      <c r="BN1907" s="325"/>
      <c r="BO1907" s="325"/>
      <c r="BP1907" s="325"/>
    </row>
    <row r="1908" spans="1:68" s="323" customFormat="1" x14ac:dyDescent="0.25">
      <c r="A1908" s="102"/>
      <c r="B1908" s="102"/>
      <c r="C1908" s="102"/>
      <c r="D1908" s="102"/>
      <c r="E1908" s="102"/>
      <c r="F1908" s="102"/>
      <c r="P1908" s="324"/>
      <c r="Q1908" s="324"/>
      <c r="X1908" s="324"/>
      <c r="Y1908" s="324"/>
      <c r="AL1908" s="324"/>
      <c r="AM1908" s="324"/>
      <c r="AN1908" s="324"/>
      <c r="AO1908" s="324"/>
      <c r="AP1908" s="324"/>
      <c r="AQ1908" s="324"/>
      <c r="AR1908" s="324"/>
      <c r="AS1908" s="324"/>
      <c r="AT1908" s="324"/>
      <c r="AU1908" s="324"/>
      <c r="AV1908" s="324"/>
      <c r="AW1908" s="324"/>
      <c r="BE1908" s="325"/>
      <c r="BF1908" s="325"/>
      <c r="BG1908" s="325"/>
      <c r="BH1908" s="325"/>
      <c r="BI1908" s="325"/>
      <c r="BJ1908" s="325"/>
      <c r="BK1908" s="325"/>
      <c r="BL1908" s="325"/>
      <c r="BM1908" s="325"/>
      <c r="BN1908" s="325"/>
      <c r="BO1908" s="325"/>
      <c r="BP1908" s="325"/>
    </row>
    <row r="1909" spans="1:68" s="323" customFormat="1" x14ac:dyDescent="0.25">
      <c r="A1909" s="102"/>
      <c r="B1909" s="102"/>
      <c r="C1909" s="102"/>
      <c r="D1909" s="102"/>
      <c r="E1909" s="102"/>
      <c r="F1909" s="102"/>
      <c r="P1909" s="324"/>
      <c r="Q1909" s="324"/>
      <c r="X1909" s="324"/>
      <c r="Y1909" s="324"/>
      <c r="AL1909" s="324"/>
      <c r="AM1909" s="324"/>
      <c r="AN1909" s="324"/>
      <c r="AO1909" s="324"/>
      <c r="AP1909" s="324"/>
      <c r="AQ1909" s="324"/>
      <c r="AR1909" s="324"/>
      <c r="AS1909" s="324"/>
      <c r="AT1909" s="324"/>
      <c r="AU1909" s="324"/>
      <c r="AV1909" s="324"/>
      <c r="AW1909" s="324"/>
      <c r="BE1909" s="325"/>
      <c r="BF1909" s="325"/>
      <c r="BG1909" s="325"/>
      <c r="BH1909" s="325"/>
      <c r="BI1909" s="325"/>
      <c r="BJ1909" s="325"/>
      <c r="BK1909" s="325"/>
      <c r="BL1909" s="325"/>
      <c r="BM1909" s="325"/>
      <c r="BN1909" s="325"/>
      <c r="BO1909" s="325"/>
      <c r="BP1909" s="325"/>
    </row>
    <row r="1910" spans="1:68" s="323" customFormat="1" x14ac:dyDescent="0.25">
      <c r="A1910" s="102"/>
      <c r="B1910" s="102"/>
      <c r="C1910" s="102"/>
      <c r="D1910" s="102"/>
      <c r="E1910" s="102"/>
      <c r="F1910" s="102"/>
      <c r="P1910" s="324"/>
      <c r="Q1910" s="324"/>
      <c r="X1910" s="324"/>
      <c r="Y1910" s="324"/>
      <c r="AL1910" s="324"/>
      <c r="AM1910" s="324"/>
      <c r="AN1910" s="324"/>
      <c r="AO1910" s="324"/>
      <c r="AP1910" s="324"/>
      <c r="AQ1910" s="324"/>
      <c r="AR1910" s="324"/>
      <c r="AS1910" s="324"/>
      <c r="AT1910" s="324"/>
      <c r="AU1910" s="324"/>
      <c r="AV1910" s="324"/>
      <c r="AW1910" s="324"/>
      <c r="BE1910" s="325"/>
      <c r="BF1910" s="325"/>
      <c r="BG1910" s="325"/>
      <c r="BH1910" s="325"/>
      <c r="BI1910" s="325"/>
      <c r="BJ1910" s="325"/>
      <c r="BK1910" s="325"/>
      <c r="BL1910" s="325"/>
      <c r="BM1910" s="325"/>
      <c r="BN1910" s="325"/>
      <c r="BO1910" s="325"/>
      <c r="BP1910" s="325"/>
    </row>
    <row r="1911" spans="1:68" s="323" customFormat="1" x14ac:dyDescent="0.25">
      <c r="A1911" s="102"/>
      <c r="B1911" s="102"/>
      <c r="C1911" s="102"/>
      <c r="D1911" s="102"/>
      <c r="E1911" s="102"/>
      <c r="F1911" s="102"/>
      <c r="P1911" s="324"/>
      <c r="Q1911" s="324"/>
      <c r="X1911" s="324"/>
      <c r="Y1911" s="324"/>
      <c r="AL1911" s="324"/>
      <c r="AM1911" s="324"/>
      <c r="AN1911" s="324"/>
      <c r="AO1911" s="324"/>
      <c r="AP1911" s="324"/>
      <c r="AQ1911" s="324"/>
      <c r="AR1911" s="324"/>
      <c r="AS1911" s="324"/>
      <c r="AT1911" s="324"/>
      <c r="AU1911" s="324"/>
      <c r="AV1911" s="324"/>
      <c r="AW1911" s="324"/>
      <c r="BE1911" s="325"/>
      <c r="BF1911" s="325"/>
      <c r="BG1911" s="325"/>
      <c r="BH1911" s="325"/>
      <c r="BI1911" s="325"/>
      <c r="BJ1911" s="325"/>
      <c r="BK1911" s="325"/>
      <c r="BL1911" s="325"/>
      <c r="BM1911" s="325"/>
      <c r="BN1911" s="325"/>
      <c r="BO1911" s="325"/>
      <c r="BP1911" s="325"/>
    </row>
    <row r="1912" spans="1:68" s="323" customFormat="1" x14ac:dyDescent="0.25">
      <c r="A1912" s="102"/>
      <c r="B1912" s="102"/>
      <c r="C1912" s="102"/>
      <c r="D1912" s="102"/>
      <c r="E1912" s="102"/>
      <c r="F1912" s="102"/>
      <c r="P1912" s="324"/>
      <c r="Q1912" s="324"/>
      <c r="X1912" s="324"/>
      <c r="Y1912" s="324"/>
      <c r="AL1912" s="324"/>
      <c r="AM1912" s="324"/>
      <c r="AN1912" s="324"/>
      <c r="AO1912" s="324"/>
      <c r="AP1912" s="324"/>
      <c r="AQ1912" s="324"/>
      <c r="AR1912" s="324"/>
      <c r="AS1912" s="324"/>
      <c r="AT1912" s="324"/>
      <c r="AU1912" s="324"/>
      <c r="AV1912" s="324"/>
      <c r="AW1912" s="324"/>
      <c r="BE1912" s="325"/>
      <c r="BF1912" s="325"/>
      <c r="BG1912" s="325"/>
      <c r="BH1912" s="325"/>
      <c r="BI1912" s="325"/>
      <c r="BJ1912" s="325"/>
      <c r="BK1912" s="325"/>
      <c r="BL1912" s="325"/>
      <c r="BM1912" s="325"/>
      <c r="BN1912" s="325"/>
      <c r="BO1912" s="325"/>
      <c r="BP1912" s="325"/>
    </row>
    <row r="1913" spans="1:68" s="323" customFormat="1" x14ac:dyDescent="0.25">
      <c r="A1913" s="102"/>
      <c r="B1913" s="102"/>
      <c r="C1913" s="102"/>
      <c r="D1913" s="102"/>
      <c r="E1913" s="102"/>
      <c r="F1913" s="102"/>
      <c r="P1913" s="324"/>
      <c r="Q1913" s="324"/>
      <c r="X1913" s="324"/>
      <c r="Y1913" s="324"/>
      <c r="AL1913" s="324"/>
      <c r="AM1913" s="324"/>
      <c r="AN1913" s="324"/>
      <c r="AO1913" s="324"/>
      <c r="AP1913" s="324"/>
      <c r="AQ1913" s="324"/>
      <c r="AR1913" s="324"/>
      <c r="AS1913" s="324"/>
      <c r="AT1913" s="324"/>
      <c r="AU1913" s="324"/>
      <c r="AV1913" s="324"/>
      <c r="AW1913" s="324"/>
      <c r="BE1913" s="325"/>
      <c r="BF1913" s="325"/>
      <c r="BG1913" s="325"/>
      <c r="BH1913" s="325"/>
      <c r="BI1913" s="325"/>
      <c r="BJ1913" s="325"/>
      <c r="BK1913" s="325"/>
      <c r="BL1913" s="325"/>
      <c r="BM1913" s="325"/>
      <c r="BN1913" s="325"/>
      <c r="BO1913" s="325"/>
      <c r="BP1913" s="325"/>
    </row>
    <row r="1914" spans="1:68" s="323" customFormat="1" x14ac:dyDescent="0.25">
      <c r="A1914" s="102"/>
      <c r="B1914" s="102"/>
      <c r="C1914" s="102"/>
      <c r="D1914" s="102"/>
      <c r="E1914" s="102"/>
      <c r="F1914" s="102"/>
      <c r="P1914" s="324"/>
      <c r="Q1914" s="324"/>
      <c r="X1914" s="324"/>
      <c r="Y1914" s="324"/>
      <c r="AL1914" s="324"/>
      <c r="AM1914" s="324"/>
      <c r="AN1914" s="324"/>
      <c r="AO1914" s="324"/>
      <c r="AP1914" s="324"/>
      <c r="AQ1914" s="324"/>
      <c r="AR1914" s="324"/>
      <c r="AS1914" s="324"/>
      <c r="AT1914" s="324"/>
      <c r="AU1914" s="324"/>
      <c r="AV1914" s="324"/>
      <c r="AW1914" s="324"/>
      <c r="BE1914" s="325"/>
      <c r="BF1914" s="325"/>
      <c r="BG1914" s="325"/>
      <c r="BH1914" s="325"/>
      <c r="BI1914" s="325"/>
      <c r="BJ1914" s="325"/>
      <c r="BK1914" s="325"/>
      <c r="BL1914" s="325"/>
      <c r="BM1914" s="325"/>
      <c r="BN1914" s="325"/>
      <c r="BO1914" s="325"/>
      <c r="BP1914" s="325"/>
    </row>
    <row r="1915" spans="1:68" s="323" customFormat="1" x14ac:dyDescent="0.25">
      <c r="A1915" s="102"/>
      <c r="B1915" s="102"/>
      <c r="C1915" s="102"/>
      <c r="D1915" s="102"/>
      <c r="E1915" s="102"/>
      <c r="F1915" s="102"/>
      <c r="P1915" s="324"/>
      <c r="Q1915" s="324"/>
      <c r="X1915" s="324"/>
      <c r="Y1915" s="324"/>
      <c r="AL1915" s="324"/>
      <c r="AM1915" s="324"/>
      <c r="AN1915" s="324"/>
      <c r="AO1915" s="324"/>
      <c r="AP1915" s="324"/>
      <c r="AQ1915" s="324"/>
      <c r="AR1915" s="324"/>
      <c r="AS1915" s="324"/>
      <c r="AT1915" s="324"/>
      <c r="AU1915" s="324"/>
      <c r="AV1915" s="324"/>
      <c r="AW1915" s="324"/>
      <c r="BE1915" s="325"/>
      <c r="BF1915" s="325"/>
      <c r="BG1915" s="325"/>
      <c r="BH1915" s="325"/>
      <c r="BI1915" s="325"/>
      <c r="BJ1915" s="325"/>
      <c r="BK1915" s="325"/>
      <c r="BL1915" s="325"/>
      <c r="BM1915" s="325"/>
      <c r="BN1915" s="325"/>
      <c r="BO1915" s="325"/>
      <c r="BP1915" s="325"/>
    </row>
    <row r="1916" spans="1:68" s="323" customFormat="1" x14ac:dyDescent="0.25">
      <c r="A1916" s="102"/>
      <c r="B1916" s="102"/>
      <c r="C1916" s="102"/>
      <c r="D1916" s="102"/>
      <c r="E1916" s="102"/>
      <c r="F1916" s="102"/>
      <c r="P1916" s="324"/>
      <c r="Q1916" s="324"/>
      <c r="X1916" s="324"/>
      <c r="Y1916" s="324"/>
      <c r="AL1916" s="324"/>
      <c r="AM1916" s="324"/>
      <c r="AN1916" s="324"/>
      <c r="AO1916" s="324"/>
      <c r="AP1916" s="324"/>
      <c r="AQ1916" s="324"/>
      <c r="AR1916" s="324"/>
      <c r="AS1916" s="324"/>
      <c r="AT1916" s="324"/>
      <c r="AU1916" s="324"/>
      <c r="AV1916" s="324"/>
      <c r="AW1916" s="324"/>
      <c r="BE1916" s="325"/>
      <c r="BF1916" s="325"/>
      <c r="BG1916" s="325"/>
      <c r="BH1916" s="325"/>
      <c r="BI1916" s="325"/>
      <c r="BJ1916" s="325"/>
      <c r="BK1916" s="325"/>
      <c r="BL1916" s="325"/>
      <c r="BM1916" s="325"/>
      <c r="BN1916" s="325"/>
      <c r="BO1916" s="325"/>
      <c r="BP1916" s="325"/>
    </row>
    <row r="1917" spans="1:68" s="323" customFormat="1" x14ac:dyDescent="0.25">
      <c r="A1917" s="102"/>
      <c r="B1917" s="102"/>
      <c r="C1917" s="102"/>
      <c r="D1917" s="102"/>
      <c r="E1917" s="102"/>
      <c r="F1917" s="102"/>
      <c r="P1917" s="324"/>
      <c r="Q1917" s="324"/>
      <c r="X1917" s="324"/>
      <c r="Y1917" s="324"/>
      <c r="AL1917" s="324"/>
      <c r="AM1917" s="324"/>
      <c r="AN1917" s="324"/>
      <c r="AO1917" s="324"/>
      <c r="AP1917" s="324"/>
      <c r="AQ1917" s="324"/>
      <c r="AR1917" s="324"/>
      <c r="AS1917" s="324"/>
      <c r="AT1917" s="324"/>
      <c r="AU1917" s="324"/>
      <c r="AV1917" s="324"/>
      <c r="AW1917" s="324"/>
      <c r="BE1917" s="325"/>
      <c r="BF1917" s="325"/>
      <c r="BG1917" s="325"/>
      <c r="BH1917" s="325"/>
      <c r="BI1917" s="325"/>
      <c r="BJ1917" s="325"/>
      <c r="BK1917" s="325"/>
      <c r="BL1917" s="325"/>
      <c r="BM1917" s="325"/>
      <c r="BN1917" s="325"/>
      <c r="BO1917" s="325"/>
      <c r="BP1917" s="325"/>
    </row>
    <row r="1918" spans="1:68" s="323" customFormat="1" x14ac:dyDescent="0.25">
      <c r="A1918" s="102"/>
      <c r="B1918" s="102"/>
      <c r="C1918" s="102"/>
      <c r="D1918" s="102"/>
      <c r="E1918" s="102"/>
      <c r="F1918" s="102"/>
      <c r="P1918" s="324"/>
      <c r="Q1918" s="324"/>
      <c r="X1918" s="324"/>
      <c r="Y1918" s="324"/>
      <c r="AL1918" s="324"/>
      <c r="AM1918" s="324"/>
      <c r="AN1918" s="324"/>
      <c r="AO1918" s="324"/>
      <c r="AP1918" s="324"/>
      <c r="AQ1918" s="324"/>
      <c r="AR1918" s="324"/>
      <c r="AS1918" s="324"/>
      <c r="AT1918" s="324"/>
      <c r="AU1918" s="324"/>
      <c r="AV1918" s="324"/>
      <c r="AW1918" s="324"/>
      <c r="BE1918" s="325"/>
      <c r="BF1918" s="325"/>
      <c r="BG1918" s="325"/>
      <c r="BH1918" s="325"/>
      <c r="BI1918" s="325"/>
      <c r="BJ1918" s="325"/>
      <c r="BK1918" s="325"/>
      <c r="BL1918" s="325"/>
      <c r="BM1918" s="325"/>
      <c r="BN1918" s="325"/>
      <c r="BO1918" s="325"/>
      <c r="BP1918" s="325"/>
    </row>
    <row r="1919" spans="1:68" s="323" customFormat="1" x14ac:dyDescent="0.25">
      <c r="A1919" s="102"/>
      <c r="B1919" s="102"/>
      <c r="C1919" s="102"/>
      <c r="D1919" s="102"/>
      <c r="E1919" s="102"/>
      <c r="F1919" s="102"/>
      <c r="P1919" s="324"/>
      <c r="Q1919" s="324"/>
      <c r="X1919" s="324"/>
      <c r="Y1919" s="324"/>
      <c r="AL1919" s="324"/>
      <c r="AM1919" s="324"/>
      <c r="AN1919" s="324"/>
      <c r="AO1919" s="324"/>
      <c r="AP1919" s="324"/>
      <c r="AQ1919" s="324"/>
      <c r="AR1919" s="324"/>
      <c r="AS1919" s="324"/>
      <c r="AT1919" s="324"/>
      <c r="AU1919" s="324"/>
      <c r="AV1919" s="324"/>
      <c r="AW1919" s="324"/>
      <c r="BE1919" s="325"/>
      <c r="BF1919" s="325"/>
      <c r="BG1919" s="325"/>
      <c r="BH1919" s="325"/>
      <c r="BI1919" s="325"/>
      <c r="BJ1919" s="325"/>
      <c r="BK1919" s="325"/>
      <c r="BL1919" s="325"/>
      <c r="BM1919" s="325"/>
      <c r="BN1919" s="325"/>
      <c r="BO1919" s="325"/>
      <c r="BP1919" s="325"/>
    </row>
    <row r="1920" spans="1:68" s="323" customFormat="1" x14ac:dyDescent="0.25">
      <c r="A1920" s="102"/>
      <c r="B1920" s="102"/>
      <c r="C1920" s="102"/>
      <c r="D1920" s="102"/>
      <c r="E1920" s="102"/>
      <c r="F1920" s="102"/>
      <c r="P1920" s="324"/>
      <c r="Q1920" s="324"/>
      <c r="X1920" s="324"/>
      <c r="Y1920" s="324"/>
      <c r="AL1920" s="324"/>
      <c r="AM1920" s="324"/>
      <c r="AN1920" s="324"/>
      <c r="AO1920" s="324"/>
      <c r="AP1920" s="324"/>
      <c r="AQ1920" s="324"/>
      <c r="AR1920" s="324"/>
      <c r="AS1920" s="324"/>
      <c r="AT1920" s="324"/>
      <c r="AU1920" s="324"/>
      <c r="AV1920" s="324"/>
      <c r="AW1920" s="324"/>
      <c r="BE1920" s="325"/>
      <c r="BF1920" s="325"/>
      <c r="BG1920" s="325"/>
      <c r="BH1920" s="325"/>
      <c r="BI1920" s="325"/>
      <c r="BJ1920" s="325"/>
      <c r="BK1920" s="325"/>
      <c r="BL1920" s="325"/>
      <c r="BM1920" s="325"/>
      <c r="BN1920" s="325"/>
      <c r="BO1920" s="325"/>
      <c r="BP1920" s="325"/>
    </row>
    <row r="1921" spans="1:68" s="323" customFormat="1" x14ac:dyDescent="0.25">
      <c r="A1921" s="102"/>
      <c r="B1921" s="102"/>
      <c r="C1921" s="102"/>
      <c r="D1921" s="102"/>
      <c r="E1921" s="102"/>
      <c r="F1921" s="102"/>
      <c r="P1921" s="324"/>
      <c r="Q1921" s="324"/>
      <c r="X1921" s="324"/>
      <c r="Y1921" s="324"/>
      <c r="AL1921" s="324"/>
      <c r="AM1921" s="324"/>
      <c r="AN1921" s="324"/>
      <c r="AO1921" s="324"/>
      <c r="AP1921" s="324"/>
      <c r="AQ1921" s="324"/>
      <c r="AR1921" s="324"/>
      <c r="AS1921" s="324"/>
      <c r="AT1921" s="324"/>
      <c r="AU1921" s="324"/>
      <c r="AV1921" s="324"/>
      <c r="AW1921" s="324"/>
      <c r="BE1921" s="325"/>
      <c r="BF1921" s="325"/>
      <c r="BG1921" s="325"/>
      <c r="BH1921" s="325"/>
      <c r="BI1921" s="325"/>
      <c r="BJ1921" s="325"/>
      <c r="BK1921" s="325"/>
      <c r="BL1921" s="325"/>
      <c r="BM1921" s="325"/>
      <c r="BN1921" s="325"/>
      <c r="BO1921" s="325"/>
      <c r="BP1921" s="325"/>
    </row>
    <row r="1922" spans="1:68" s="323" customFormat="1" x14ac:dyDescent="0.25">
      <c r="A1922" s="102"/>
      <c r="B1922" s="102"/>
      <c r="C1922" s="102"/>
      <c r="D1922" s="102"/>
      <c r="E1922" s="102"/>
      <c r="F1922" s="102"/>
      <c r="P1922" s="324"/>
      <c r="Q1922" s="324"/>
      <c r="X1922" s="324"/>
      <c r="Y1922" s="324"/>
      <c r="AL1922" s="324"/>
      <c r="AM1922" s="324"/>
      <c r="AN1922" s="324"/>
      <c r="AO1922" s="324"/>
      <c r="AP1922" s="324"/>
      <c r="AQ1922" s="324"/>
      <c r="AR1922" s="324"/>
      <c r="AS1922" s="324"/>
      <c r="AT1922" s="324"/>
      <c r="AU1922" s="324"/>
      <c r="AV1922" s="324"/>
      <c r="AW1922" s="324"/>
      <c r="BE1922" s="325"/>
      <c r="BF1922" s="325"/>
      <c r="BG1922" s="325"/>
      <c r="BH1922" s="325"/>
      <c r="BI1922" s="325"/>
      <c r="BJ1922" s="325"/>
      <c r="BK1922" s="325"/>
      <c r="BL1922" s="325"/>
      <c r="BM1922" s="325"/>
      <c r="BN1922" s="325"/>
      <c r="BO1922" s="325"/>
      <c r="BP1922" s="325"/>
    </row>
    <row r="1923" spans="1:68" s="323" customFormat="1" x14ac:dyDescent="0.25">
      <c r="A1923" s="102"/>
      <c r="B1923" s="102"/>
      <c r="C1923" s="102"/>
      <c r="D1923" s="102"/>
      <c r="E1923" s="102"/>
      <c r="F1923" s="102"/>
      <c r="P1923" s="324"/>
      <c r="Q1923" s="324"/>
      <c r="X1923" s="324"/>
      <c r="Y1923" s="324"/>
      <c r="AL1923" s="324"/>
      <c r="AM1923" s="324"/>
      <c r="AN1923" s="324"/>
      <c r="AO1923" s="324"/>
      <c r="AP1923" s="324"/>
      <c r="AQ1923" s="324"/>
      <c r="AR1923" s="324"/>
      <c r="AS1923" s="324"/>
      <c r="AT1923" s="324"/>
      <c r="AU1923" s="324"/>
      <c r="AV1923" s="324"/>
      <c r="AW1923" s="324"/>
      <c r="BE1923" s="325"/>
      <c r="BF1923" s="325"/>
      <c r="BG1923" s="325"/>
      <c r="BH1923" s="325"/>
      <c r="BI1923" s="325"/>
      <c r="BJ1923" s="325"/>
      <c r="BK1923" s="325"/>
      <c r="BL1923" s="325"/>
      <c r="BM1923" s="325"/>
      <c r="BN1923" s="325"/>
      <c r="BO1923" s="325"/>
      <c r="BP1923" s="325"/>
    </row>
    <row r="1924" spans="1:68" s="323" customFormat="1" x14ac:dyDescent="0.25">
      <c r="A1924" s="102"/>
      <c r="B1924" s="102"/>
      <c r="C1924" s="102"/>
      <c r="D1924" s="102"/>
      <c r="E1924" s="102"/>
      <c r="F1924" s="102"/>
      <c r="P1924" s="324"/>
      <c r="Q1924" s="324"/>
      <c r="X1924" s="324"/>
      <c r="Y1924" s="324"/>
      <c r="AL1924" s="324"/>
      <c r="AM1924" s="324"/>
      <c r="AN1924" s="324"/>
      <c r="AO1924" s="324"/>
      <c r="AP1924" s="324"/>
      <c r="AQ1924" s="324"/>
      <c r="AR1924" s="324"/>
      <c r="AS1924" s="324"/>
      <c r="AT1924" s="324"/>
      <c r="AU1924" s="324"/>
      <c r="AV1924" s="324"/>
      <c r="AW1924" s="324"/>
      <c r="BE1924" s="325"/>
      <c r="BF1924" s="325"/>
      <c r="BG1924" s="325"/>
      <c r="BH1924" s="325"/>
      <c r="BI1924" s="325"/>
      <c r="BJ1924" s="325"/>
      <c r="BK1924" s="325"/>
      <c r="BL1924" s="325"/>
      <c r="BM1924" s="325"/>
      <c r="BN1924" s="325"/>
      <c r="BO1924" s="325"/>
      <c r="BP1924" s="325"/>
    </row>
    <row r="1925" spans="1:68" s="323" customFormat="1" x14ac:dyDescent="0.25">
      <c r="A1925" s="102"/>
      <c r="B1925" s="102"/>
      <c r="C1925" s="102"/>
      <c r="D1925" s="102"/>
      <c r="E1925" s="102"/>
      <c r="F1925" s="102"/>
      <c r="P1925" s="324"/>
      <c r="Q1925" s="324"/>
      <c r="X1925" s="324"/>
      <c r="Y1925" s="324"/>
      <c r="AL1925" s="324"/>
      <c r="AM1925" s="324"/>
      <c r="AN1925" s="324"/>
      <c r="AO1925" s="324"/>
      <c r="AP1925" s="324"/>
      <c r="AQ1925" s="324"/>
      <c r="AR1925" s="324"/>
      <c r="AS1925" s="324"/>
      <c r="AT1925" s="324"/>
      <c r="AU1925" s="324"/>
      <c r="AV1925" s="324"/>
      <c r="AW1925" s="324"/>
      <c r="BE1925" s="325"/>
      <c r="BF1925" s="325"/>
      <c r="BG1925" s="325"/>
      <c r="BH1925" s="325"/>
      <c r="BI1925" s="325"/>
      <c r="BJ1925" s="325"/>
      <c r="BK1925" s="325"/>
      <c r="BL1925" s="325"/>
      <c r="BM1925" s="325"/>
      <c r="BN1925" s="325"/>
      <c r="BO1925" s="325"/>
      <c r="BP1925" s="325"/>
    </row>
    <row r="1926" spans="1:68" s="323" customFormat="1" x14ac:dyDescent="0.25">
      <c r="A1926" s="102"/>
      <c r="B1926" s="102"/>
      <c r="C1926" s="102"/>
      <c r="D1926" s="102"/>
      <c r="E1926" s="102"/>
      <c r="F1926" s="102"/>
      <c r="P1926" s="324"/>
      <c r="Q1926" s="324"/>
      <c r="X1926" s="324"/>
      <c r="Y1926" s="324"/>
      <c r="AL1926" s="324"/>
      <c r="AM1926" s="324"/>
      <c r="AN1926" s="324"/>
      <c r="AO1926" s="324"/>
      <c r="AP1926" s="324"/>
      <c r="AQ1926" s="324"/>
      <c r="AR1926" s="324"/>
      <c r="AS1926" s="324"/>
      <c r="AT1926" s="324"/>
      <c r="AU1926" s="324"/>
      <c r="AV1926" s="324"/>
      <c r="AW1926" s="324"/>
      <c r="BE1926" s="325"/>
      <c r="BF1926" s="325"/>
      <c r="BG1926" s="325"/>
      <c r="BH1926" s="325"/>
      <c r="BI1926" s="325"/>
      <c r="BJ1926" s="325"/>
      <c r="BK1926" s="325"/>
      <c r="BL1926" s="325"/>
      <c r="BM1926" s="325"/>
      <c r="BN1926" s="325"/>
      <c r="BO1926" s="325"/>
      <c r="BP1926" s="325"/>
    </row>
    <row r="1927" spans="1:68" s="323" customFormat="1" x14ac:dyDescent="0.25">
      <c r="A1927" s="102"/>
      <c r="B1927" s="102"/>
      <c r="C1927" s="102"/>
      <c r="D1927" s="102"/>
      <c r="E1927" s="102"/>
      <c r="F1927" s="102"/>
      <c r="P1927" s="324"/>
      <c r="Q1927" s="324"/>
      <c r="X1927" s="324"/>
      <c r="Y1927" s="324"/>
      <c r="AL1927" s="324"/>
      <c r="AM1927" s="324"/>
      <c r="AN1927" s="324"/>
      <c r="AO1927" s="324"/>
      <c r="AP1927" s="324"/>
      <c r="AQ1927" s="324"/>
      <c r="AR1927" s="324"/>
      <c r="AS1927" s="324"/>
      <c r="AT1927" s="324"/>
      <c r="AU1927" s="324"/>
      <c r="AV1927" s="324"/>
      <c r="AW1927" s="324"/>
      <c r="BE1927" s="325"/>
      <c r="BF1927" s="325"/>
      <c r="BG1927" s="325"/>
      <c r="BH1927" s="325"/>
      <c r="BI1927" s="325"/>
      <c r="BJ1927" s="325"/>
      <c r="BK1927" s="325"/>
      <c r="BL1927" s="325"/>
      <c r="BM1927" s="325"/>
      <c r="BN1927" s="325"/>
      <c r="BO1927" s="325"/>
      <c r="BP1927" s="325"/>
    </row>
    <row r="1928" spans="1:68" s="323" customFormat="1" x14ac:dyDescent="0.25">
      <c r="A1928" s="102"/>
      <c r="B1928" s="102"/>
      <c r="C1928" s="102"/>
      <c r="D1928" s="102"/>
      <c r="E1928" s="102"/>
      <c r="F1928" s="102"/>
      <c r="P1928" s="324"/>
      <c r="Q1928" s="324"/>
      <c r="X1928" s="324"/>
      <c r="Y1928" s="324"/>
      <c r="AL1928" s="324"/>
      <c r="AM1928" s="324"/>
      <c r="AN1928" s="324"/>
      <c r="AO1928" s="324"/>
      <c r="AP1928" s="324"/>
      <c r="AQ1928" s="324"/>
      <c r="AR1928" s="324"/>
      <c r="AS1928" s="324"/>
      <c r="AT1928" s="324"/>
      <c r="AU1928" s="324"/>
      <c r="AV1928" s="324"/>
      <c r="AW1928" s="324"/>
      <c r="BE1928" s="325"/>
      <c r="BF1928" s="325"/>
      <c r="BG1928" s="325"/>
      <c r="BH1928" s="325"/>
      <c r="BI1928" s="325"/>
      <c r="BJ1928" s="325"/>
      <c r="BK1928" s="325"/>
      <c r="BL1928" s="325"/>
      <c r="BM1928" s="325"/>
      <c r="BN1928" s="325"/>
      <c r="BO1928" s="325"/>
      <c r="BP1928" s="325"/>
    </row>
    <row r="1929" spans="1:68" s="323" customFormat="1" x14ac:dyDescent="0.25">
      <c r="A1929" s="102"/>
      <c r="B1929" s="102"/>
      <c r="C1929" s="102"/>
      <c r="D1929" s="102"/>
      <c r="E1929" s="102"/>
      <c r="F1929" s="102"/>
      <c r="P1929" s="324"/>
      <c r="Q1929" s="324"/>
      <c r="X1929" s="324"/>
      <c r="Y1929" s="324"/>
      <c r="AL1929" s="324"/>
      <c r="AM1929" s="324"/>
      <c r="AN1929" s="324"/>
      <c r="AO1929" s="324"/>
      <c r="AP1929" s="324"/>
      <c r="AQ1929" s="324"/>
      <c r="AR1929" s="324"/>
      <c r="AS1929" s="324"/>
      <c r="AT1929" s="324"/>
      <c r="AU1929" s="324"/>
      <c r="AV1929" s="324"/>
      <c r="AW1929" s="324"/>
      <c r="BE1929" s="325"/>
      <c r="BF1929" s="325"/>
      <c r="BG1929" s="325"/>
      <c r="BH1929" s="325"/>
      <c r="BI1929" s="325"/>
      <c r="BJ1929" s="325"/>
      <c r="BK1929" s="325"/>
      <c r="BL1929" s="325"/>
      <c r="BM1929" s="325"/>
      <c r="BN1929" s="325"/>
      <c r="BO1929" s="325"/>
      <c r="BP1929" s="325"/>
    </row>
    <row r="1930" spans="1:68" s="323" customFormat="1" x14ac:dyDescent="0.25">
      <c r="A1930" s="102"/>
      <c r="B1930" s="102"/>
      <c r="C1930" s="102"/>
      <c r="D1930" s="102"/>
      <c r="E1930" s="102"/>
      <c r="F1930" s="102"/>
      <c r="P1930" s="324"/>
      <c r="Q1930" s="324"/>
      <c r="X1930" s="324"/>
      <c r="Y1930" s="324"/>
      <c r="AL1930" s="324"/>
      <c r="AM1930" s="324"/>
      <c r="AN1930" s="324"/>
      <c r="AO1930" s="324"/>
      <c r="AP1930" s="324"/>
      <c r="AQ1930" s="324"/>
      <c r="AR1930" s="324"/>
      <c r="AS1930" s="324"/>
      <c r="AT1930" s="324"/>
      <c r="AU1930" s="324"/>
      <c r="AV1930" s="324"/>
      <c r="AW1930" s="324"/>
      <c r="BE1930" s="325"/>
      <c r="BF1930" s="325"/>
      <c r="BG1930" s="325"/>
      <c r="BH1930" s="325"/>
      <c r="BI1930" s="325"/>
      <c r="BJ1930" s="325"/>
      <c r="BK1930" s="325"/>
      <c r="BL1930" s="325"/>
      <c r="BM1930" s="325"/>
      <c r="BN1930" s="325"/>
      <c r="BO1930" s="325"/>
      <c r="BP1930" s="325"/>
    </row>
    <row r="1931" spans="1:68" s="323" customFormat="1" x14ac:dyDescent="0.25">
      <c r="A1931" s="102"/>
      <c r="B1931" s="102"/>
      <c r="C1931" s="102"/>
      <c r="D1931" s="102"/>
      <c r="E1931" s="102"/>
      <c r="F1931" s="102"/>
      <c r="P1931" s="324"/>
      <c r="Q1931" s="324"/>
      <c r="X1931" s="324"/>
      <c r="Y1931" s="324"/>
      <c r="AL1931" s="324"/>
      <c r="AM1931" s="324"/>
      <c r="AN1931" s="324"/>
      <c r="AO1931" s="324"/>
      <c r="AP1931" s="324"/>
      <c r="AQ1931" s="324"/>
      <c r="AR1931" s="324"/>
      <c r="AS1931" s="324"/>
      <c r="AT1931" s="324"/>
      <c r="AU1931" s="324"/>
      <c r="AV1931" s="324"/>
      <c r="AW1931" s="324"/>
      <c r="BE1931" s="325"/>
      <c r="BF1931" s="325"/>
      <c r="BG1931" s="325"/>
      <c r="BH1931" s="325"/>
      <c r="BI1931" s="325"/>
      <c r="BJ1931" s="325"/>
      <c r="BK1931" s="325"/>
      <c r="BL1931" s="325"/>
      <c r="BM1931" s="325"/>
      <c r="BN1931" s="325"/>
      <c r="BO1931" s="325"/>
      <c r="BP1931" s="325"/>
    </row>
    <row r="1932" spans="1:68" s="323" customFormat="1" x14ac:dyDescent="0.25">
      <c r="A1932" s="102"/>
      <c r="B1932" s="102"/>
      <c r="C1932" s="102"/>
      <c r="D1932" s="102"/>
      <c r="E1932" s="102"/>
      <c r="F1932" s="102"/>
      <c r="P1932" s="324"/>
      <c r="Q1932" s="324"/>
      <c r="X1932" s="324"/>
      <c r="Y1932" s="324"/>
      <c r="AL1932" s="324"/>
      <c r="AM1932" s="324"/>
      <c r="AN1932" s="324"/>
      <c r="AO1932" s="324"/>
      <c r="AP1932" s="324"/>
      <c r="AQ1932" s="324"/>
      <c r="AR1932" s="324"/>
      <c r="AS1932" s="324"/>
      <c r="AT1932" s="324"/>
      <c r="AU1932" s="324"/>
      <c r="AV1932" s="324"/>
      <c r="AW1932" s="324"/>
      <c r="BE1932" s="325"/>
      <c r="BF1932" s="325"/>
      <c r="BG1932" s="325"/>
      <c r="BH1932" s="325"/>
      <c r="BI1932" s="325"/>
      <c r="BJ1932" s="325"/>
      <c r="BK1932" s="325"/>
      <c r="BL1932" s="325"/>
      <c r="BM1932" s="325"/>
      <c r="BN1932" s="325"/>
      <c r="BO1932" s="325"/>
      <c r="BP1932" s="325"/>
    </row>
    <row r="1933" spans="1:68" s="323" customFormat="1" x14ac:dyDescent="0.25">
      <c r="A1933" s="102"/>
      <c r="B1933" s="102"/>
      <c r="C1933" s="102"/>
      <c r="D1933" s="102"/>
      <c r="E1933" s="102"/>
      <c r="F1933" s="102"/>
      <c r="P1933" s="324"/>
      <c r="Q1933" s="324"/>
      <c r="X1933" s="324"/>
      <c r="Y1933" s="324"/>
      <c r="AL1933" s="324"/>
      <c r="AM1933" s="324"/>
      <c r="AN1933" s="324"/>
      <c r="AO1933" s="324"/>
      <c r="AP1933" s="324"/>
      <c r="AQ1933" s="324"/>
      <c r="AR1933" s="324"/>
      <c r="AS1933" s="324"/>
      <c r="AT1933" s="324"/>
      <c r="AU1933" s="324"/>
      <c r="AV1933" s="324"/>
      <c r="AW1933" s="324"/>
      <c r="BE1933" s="325"/>
      <c r="BF1933" s="325"/>
      <c r="BG1933" s="325"/>
      <c r="BH1933" s="325"/>
      <c r="BI1933" s="325"/>
      <c r="BJ1933" s="325"/>
      <c r="BK1933" s="325"/>
      <c r="BL1933" s="325"/>
      <c r="BM1933" s="325"/>
      <c r="BN1933" s="325"/>
      <c r="BO1933" s="325"/>
      <c r="BP1933" s="325"/>
    </row>
    <row r="1934" spans="1:68" s="323" customFormat="1" x14ac:dyDescent="0.25">
      <c r="A1934" s="102"/>
      <c r="B1934" s="102"/>
      <c r="C1934" s="102"/>
      <c r="D1934" s="102"/>
      <c r="E1934" s="102"/>
      <c r="F1934" s="102"/>
      <c r="P1934" s="324"/>
      <c r="Q1934" s="324"/>
      <c r="X1934" s="324"/>
      <c r="Y1934" s="324"/>
      <c r="AL1934" s="324"/>
      <c r="AM1934" s="324"/>
      <c r="AN1934" s="324"/>
      <c r="AO1934" s="324"/>
      <c r="AP1934" s="324"/>
      <c r="AQ1934" s="324"/>
      <c r="AR1934" s="324"/>
      <c r="AS1934" s="324"/>
      <c r="AT1934" s="324"/>
      <c r="AU1934" s="324"/>
      <c r="AV1934" s="324"/>
      <c r="AW1934" s="324"/>
      <c r="BE1934" s="325"/>
      <c r="BF1934" s="325"/>
      <c r="BG1934" s="325"/>
      <c r="BH1934" s="325"/>
      <c r="BI1934" s="325"/>
      <c r="BJ1934" s="325"/>
      <c r="BK1934" s="325"/>
      <c r="BL1934" s="325"/>
      <c r="BM1934" s="325"/>
      <c r="BN1934" s="325"/>
      <c r="BO1934" s="325"/>
      <c r="BP1934" s="325"/>
    </row>
    <row r="1935" spans="1:68" s="323" customFormat="1" x14ac:dyDescent="0.25">
      <c r="A1935" s="102"/>
      <c r="B1935" s="102"/>
      <c r="C1935" s="102"/>
      <c r="D1935" s="102"/>
      <c r="E1935" s="102"/>
      <c r="F1935" s="102"/>
      <c r="P1935" s="324"/>
      <c r="Q1935" s="324"/>
      <c r="X1935" s="324"/>
      <c r="Y1935" s="324"/>
      <c r="AL1935" s="324"/>
      <c r="AM1935" s="324"/>
      <c r="AN1935" s="324"/>
      <c r="AO1935" s="324"/>
      <c r="AP1935" s="324"/>
      <c r="AQ1935" s="324"/>
      <c r="AR1935" s="324"/>
      <c r="AS1935" s="324"/>
      <c r="AT1935" s="324"/>
      <c r="AU1935" s="324"/>
      <c r="AV1935" s="324"/>
      <c r="AW1935" s="324"/>
      <c r="BE1935" s="325"/>
      <c r="BF1935" s="325"/>
      <c r="BG1935" s="325"/>
      <c r="BH1935" s="325"/>
      <c r="BI1935" s="325"/>
      <c r="BJ1935" s="325"/>
      <c r="BK1935" s="325"/>
      <c r="BL1935" s="325"/>
      <c r="BM1935" s="325"/>
      <c r="BN1935" s="325"/>
      <c r="BO1935" s="325"/>
      <c r="BP1935" s="325"/>
    </row>
    <row r="1936" spans="1:68" s="323" customFormat="1" x14ac:dyDescent="0.25">
      <c r="A1936" s="102"/>
      <c r="B1936" s="102"/>
      <c r="C1936" s="102"/>
      <c r="D1936" s="102"/>
      <c r="E1936" s="102"/>
      <c r="F1936" s="102"/>
      <c r="P1936" s="324"/>
      <c r="Q1936" s="324"/>
      <c r="X1936" s="324"/>
      <c r="Y1936" s="324"/>
      <c r="AL1936" s="324"/>
      <c r="AM1936" s="324"/>
      <c r="AN1936" s="324"/>
      <c r="AO1936" s="324"/>
      <c r="AP1936" s="324"/>
      <c r="AQ1936" s="324"/>
      <c r="AR1936" s="324"/>
      <c r="AS1936" s="324"/>
      <c r="AT1936" s="324"/>
      <c r="AU1936" s="324"/>
      <c r="AV1936" s="324"/>
      <c r="AW1936" s="324"/>
      <c r="BE1936" s="325"/>
      <c r="BF1936" s="325"/>
      <c r="BG1936" s="325"/>
      <c r="BH1936" s="325"/>
      <c r="BI1936" s="325"/>
      <c r="BJ1936" s="325"/>
      <c r="BK1936" s="325"/>
      <c r="BL1936" s="325"/>
      <c r="BM1936" s="325"/>
      <c r="BN1936" s="325"/>
      <c r="BO1936" s="325"/>
      <c r="BP1936" s="325"/>
    </row>
    <row r="1937" spans="1:68" s="323" customFormat="1" x14ac:dyDescent="0.25">
      <c r="A1937" s="102"/>
      <c r="B1937" s="102"/>
      <c r="C1937" s="102"/>
      <c r="D1937" s="102"/>
      <c r="E1937" s="102"/>
      <c r="F1937" s="102"/>
      <c r="P1937" s="324"/>
      <c r="Q1937" s="324"/>
      <c r="X1937" s="324"/>
      <c r="Y1937" s="324"/>
      <c r="AL1937" s="324"/>
      <c r="AM1937" s="324"/>
      <c r="AN1937" s="324"/>
      <c r="AO1937" s="324"/>
      <c r="AP1937" s="324"/>
      <c r="AQ1937" s="324"/>
      <c r="AR1937" s="324"/>
      <c r="AS1937" s="324"/>
      <c r="AT1937" s="324"/>
      <c r="AU1937" s="324"/>
      <c r="AV1937" s="324"/>
      <c r="AW1937" s="324"/>
      <c r="BE1937" s="325"/>
      <c r="BF1937" s="325"/>
      <c r="BG1937" s="325"/>
      <c r="BH1937" s="325"/>
      <c r="BI1937" s="325"/>
      <c r="BJ1937" s="325"/>
      <c r="BK1937" s="325"/>
      <c r="BL1937" s="325"/>
      <c r="BM1937" s="325"/>
      <c r="BN1937" s="325"/>
      <c r="BO1937" s="325"/>
      <c r="BP1937" s="325"/>
    </row>
    <row r="1938" spans="1:68" s="323" customFormat="1" x14ac:dyDescent="0.25">
      <c r="A1938" s="102"/>
      <c r="B1938" s="102"/>
      <c r="C1938" s="102"/>
      <c r="D1938" s="102"/>
      <c r="E1938" s="102"/>
      <c r="F1938" s="102"/>
      <c r="P1938" s="324"/>
      <c r="Q1938" s="324"/>
      <c r="X1938" s="324"/>
      <c r="Y1938" s="324"/>
      <c r="AL1938" s="324"/>
      <c r="AM1938" s="324"/>
      <c r="AN1938" s="324"/>
      <c r="AO1938" s="324"/>
      <c r="AP1938" s="324"/>
      <c r="AQ1938" s="324"/>
      <c r="AR1938" s="324"/>
      <c r="AS1938" s="324"/>
      <c r="AT1938" s="324"/>
      <c r="AU1938" s="324"/>
      <c r="AV1938" s="324"/>
      <c r="AW1938" s="324"/>
      <c r="BE1938" s="325"/>
      <c r="BF1938" s="325"/>
      <c r="BG1938" s="325"/>
      <c r="BH1938" s="325"/>
      <c r="BI1938" s="325"/>
      <c r="BJ1938" s="325"/>
      <c r="BK1938" s="325"/>
      <c r="BL1938" s="325"/>
      <c r="BM1938" s="325"/>
      <c r="BN1938" s="325"/>
      <c r="BO1938" s="325"/>
      <c r="BP1938" s="325"/>
    </row>
    <row r="1939" spans="1:68" s="323" customFormat="1" x14ac:dyDescent="0.25">
      <c r="A1939" s="102"/>
      <c r="B1939" s="102"/>
      <c r="C1939" s="102"/>
      <c r="D1939" s="102"/>
      <c r="E1939" s="102"/>
      <c r="F1939" s="102"/>
      <c r="P1939" s="324"/>
      <c r="Q1939" s="324"/>
      <c r="X1939" s="324"/>
      <c r="Y1939" s="324"/>
      <c r="AL1939" s="324"/>
      <c r="AM1939" s="324"/>
      <c r="AN1939" s="324"/>
      <c r="AO1939" s="324"/>
      <c r="AP1939" s="324"/>
      <c r="AQ1939" s="324"/>
      <c r="AR1939" s="324"/>
      <c r="AS1939" s="324"/>
      <c r="AT1939" s="324"/>
      <c r="AU1939" s="324"/>
      <c r="AV1939" s="324"/>
      <c r="AW1939" s="324"/>
      <c r="BE1939" s="325"/>
      <c r="BF1939" s="325"/>
      <c r="BG1939" s="325"/>
      <c r="BH1939" s="325"/>
      <c r="BI1939" s="325"/>
      <c r="BJ1939" s="325"/>
      <c r="BK1939" s="325"/>
      <c r="BL1939" s="325"/>
      <c r="BM1939" s="325"/>
      <c r="BN1939" s="325"/>
      <c r="BO1939" s="325"/>
      <c r="BP1939" s="325"/>
    </row>
    <row r="1940" spans="1:68" s="323" customFormat="1" x14ac:dyDescent="0.25">
      <c r="A1940" s="102"/>
      <c r="B1940" s="102"/>
      <c r="C1940" s="102"/>
      <c r="D1940" s="102"/>
      <c r="E1940" s="102"/>
      <c r="F1940" s="102"/>
      <c r="P1940" s="324"/>
      <c r="Q1940" s="324"/>
      <c r="X1940" s="324"/>
      <c r="Y1940" s="324"/>
      <c r="AL1940" s="324"/>
      <c r="AM1940" s="324"/>
      <c r="AN1940" s="324"/>
      <c r="AO1940" s="324"/>
      <c r="AP1940" s="324"/>
      <c r="AQ1940" s="324"/>
      <c r="AR1940" s="324"/>
      <c r="AS1940" s="324"/>
      <c r="AT1940" s="324"/>
      <c r="AU1940" s="324"/>
      <c r="AV1940" s="324"/>
      <c r="AW1940" s="324"/>
      <c r="BE1940" s="325"/>
      <c r="BF1940" s="325"/>
      <c r="BG1940" s="325"/>
      <c r="BH1940" s="325"/>
      <c r="BI1940" s="325"/>
      <c r="BJ1940" s="325"/>
      <c r="BK1940" s="325"/>
      <c r="BL1940" s="325"/>
      <c r="BM1940" s="325"/>
      <c r="BN1940" s="325"/>
      <c r="BO1940" s="325"/>
      <c r="BP1940" s="325"/>
    </row>
    <row r="1941" spans="1:68" s="323" customFormat="1" x14ac:dyDescent="0.25">
      <c r="A1941" s="102"/>
      <c r="B1941" s="102"/>
      <c r="C1941" s="102"/>
      <c r="D1941" s="102"/>
      <c r="E1941" s="102"/>
      <c r="F1941" s="102"/>
      <c r="P1941" s="324"/>
      <c r="Q1941" s="324"/>
      <c r="X1941" s="324"/>
      <c r="Y1941" s="324"/>
      <c r="AL1941" s="324"/>
      <c r="AM1941" s="324"/>
      <c r="AN1941" s="324"/>
      <c r="AO1941" s="324"/>
      <c r="AP1941" s="324"/>
      <c r="AQ1941" s="324"/>
      <c r="AR1941" s="324"/>
      <c r="AS1941" s="324"/>
      <c r="AT1941" s="324"/>
      <c r="AU1941" s="324"/>
      <c r="AV1941" s="324"/>
      <c r="AW1941" s="324"/>
      <c r="BE1941" s="325"/>
      <c r="BF1941" s="325"/>
      <c r="BG1941" s="325"/>
      <c r="BH1941" s="325"/>
      <c r="BI1941" s="325"/>
      <c r="BJ1941" s="325"/>
      <c r="BK1941" s="325"/>
      <c r="BL1941" s="325"/>
      <c r="BM1941" s="325"/>
      <c r="BN1941" s="325"/>
      <c r="BO1941" s="325"/>
      <c r="BP1941" s="325"/>
    </row>
    <row r="1942" spans="1:68" s="323" customFormat="1" x14ac:dyDescent="0.25">
      <c r="A1942" s="102"/>
      <c r="B1942" s="102"/>
      <c r="C1942" s="102"/>
      <c r="D1942" s="102"/>
      <c r="E1942" s="102"/>
      <c r="F1942" s="102"/>
      <c r="P1942" s="324"/>
      <c r="Q1942" s="324"/>
      <c r="X1942" s="324"/>
      <c r="Y1942" s="324"/>
      <c r="AL1942" s="324"/>
      <c r="AM1942" s="324"/>
      <c r="AN1942" s="324"/>
      <c r="AO1942" s="324"/>
      <c r="AP1942" s="324"/>
      <c r="AQ1942" s="324"/>
      <c r="AR1942" s="324"/>
      <c r="AS1942" s="324"/>
      <c r="AT1942" s="324"/>
      <c r="AU1942" s="324"/>
      <c r="AV1942" s="324"/>
      <c r="AW1942" s="324"/>
      <c r="BE1942" s="325"/>
      <c r="BF1942" s="325"/>
      <c r="BG1942" s="325"/>
      <c r="BH1942" s="325"/>
      <c r="BI1942" s="325"/>
      <c r="BJ1942" s="325"/>
      <c r="BK1942" s="325"/>
      <c r="BL1942" s="325"/>
      <c r="BM1942" s="325"/>
      <c r="BN1942" s="325"/>
      <c r="BO1942" s="325"/>
      <c r="BP1942" s="325"/>
    </row>
  </sheetData>
  <autoFilter ref="A5:BP63" xr:uid="{FA9D2284-F8B9-4460-91B9-BC7E37324F7A}"/>
  <mergeCells count="27">
    <mergeCell ref="A61:E61"/>
    <mergeCell ref="A62:E62"/>
    <mergeCell ref="A63:E63"/>
    <mergeCell ref="A56:E56"/>
    <mergeCell ref="A57:E57"/>
    <mergeCell ref="A58:E58"/>
    <mergeCell ref="A59:E59"/>
    <mergeCell ref="A60:E60"/>
    <mergeCell ref="A6:I6"/>
    <mergeCell ref="A12:I12"/>
    <mergeCell ref="A17:I17"/>
    <mergeCell ref="A23:I23"/>
    <mergeCell ref="A29:I29"/>
    <mergeCell ref="A33:I33"/>
    <mergeCell ref="A36:I36"/>
    <mergeCell ref="A47:I47"/>
    <mergeCell ref="A50:I50"/>
    <mergeCell ref="A55:E55"/>
    <mergeCell ref="I2:I3"/>
    <mergeCell ref="A3:A4"/>
    <mergeCell ref="B3:B4"/>
    <mergeCell ref="A2:B2"/>
    <mergeCell ref="C2:C4"/>
    <mergeCell ref="D2:D4"/>
    <mergeCell ref="E2:E4"/>
    <mergeCell ref="F2:F4"/>
    <mergeCell ref="G2:H2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DR36"/>
  <sheetViews>
    <sheetView view="pageBreakPreview" topLeftCell="A15" zoomScaleNormal="100" workbookViewId="0">
      <selection activeCell="DR14" sqref="DR14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54.140625" style="92" hidden="1" customWidth="1"/>
    <col min="118" max="121" width="0.85546875" style="92"/>
    <col min="122" max="122" width="42.28515625" style="92" customWidth="1"/>
    <col min="123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22" s="251" customFormat="1" ht="14.25" customHeight="1" x14ac:dyDescent="0.2">
      <c r="A2" s="1070" t="s">
        <v>306</v>
      </c>
      <c r="B2" s="1070"/>
      <c r="C2" s="1070"/>
      <c r="D2" s="1070"/>
      <c r="E2" s="1070"/>
      <c r="F2" s="1070"/>
      <c r="G2" s="1070"/>
      <c r="H2" s="1070"/>
      <c r="I2" s="1070"/>
      <c r="J2" s="1070"/>
      <c r="K2" s="1070"/>
      <c r="L2" s="1070"/>
      <c r="M2" s="1070"/>
      <c r="N2" s="1070"/>
      <c r="O2" s="1070"/>
      <c r="P2" s="1070"/>
      <c r="Q2" s="1070"/>
      <c r="R2" s="1070"/>
      <c r="S2" s="1070"/>
      <c r="T2" s="1070"/>
      <c r="U2" s="1070"/>
      <c r="V2" s="1070"/>
      <c r="W2" s="1070"/>
      <c r="X2" s="1070"/>
      <c r="Y2" s="1070"/>
      <c r="Z2" s="1070"/>
      <c r="AA2" s="1070"/>
      <c r="AB2" s="1070"/>
      <c r="AC2" s="1070"/>
      <c r="AD2" s="1070"/>
      <c r="AE2" s="1070"/>
      <c r="AF2" s="1070"/>
      <c r="AG2" s="1070"/>
      <c r="AH2" s="1070"/>
      <c r="AI2" s="1070"/>
      <c r="AJ2" s="1070"/>
      <c r="AK2" s="1070"/>
      <c r="AL2" s="1070"/>
      <c r="AM2" s="1070"/>
      <c r="AN2" s="1070"/>
      <c r="AO2" s="1070"/>
      <c r="AP2" s="1070"/>
      <c r="AQ2" s="1070"/>
      <c r="AR2" s="1070"/>
      <c r="AS2" s="1070"/>
      <c r="AT2" s="1070"/>
      <c r="AU2" s="1070"/>
      <c r="AV2" s="1070"/>
      <c r="AW2" s="1070"/>
      <c r="AX2" s="1070"/>
      <c r="AY2" s="1070"/>
      <c r="AZ2" s="1070"/>
      <c r="BA2" s="1070"/>
      <c r="BB2" s="1070"/>
      <c r="BC2" s="1070"/>
      <c r="BD2" s="1070"/>
      <c r="BE2" s="1070"/>
      <c r="BF2" s="1070"/>
      <c r="BG2" s="1070"/>
      <c r="BH2" s="1070"/>
      <c r="BI2" s="1070"/>
      <c r="BJ2" s="1070"/>
      <c r="BK2" s="1070"/>
      <c r="BL2" s="1070"/>
      <c r="BM2" s="1070"/>
      <c r="BN2" s="1070"/>
      <c r="BO2" s="1070"/>
      <c r="BP2" s="1070"/>
      <c r="BQ2" s="1070"/>
      <c r="BR2" s="1070"/>
      <c r="BS2" s="1070"/>
      <c r="BT2" s="1070"/>
      <c r="BU2" s="1070"/>
      <c r="BV2" s="1070"/>
      <c r="BW2" s="1070"/>
      <c r="BX2" s="1070"/>
      <c r="BY2" s="1070"/>
      <c r="BZ2" s="1070"/>
      <c r="CA2" s="1070"/>
      <c r="CB2" s="1070"/>
      <c r="CC2" s="1070"/>
      <c r="CD2" s="1070"/>
      <c r="CE2" s="1070"/>
      <c r="CF2" s="1070"/>
      <c r="CG2" s="1070"/>
      <c r="CH2" s="1070"/>
      <c r="CI2" s="1070"/>
      <c r="CJ2" s="1070"/>
      <c r="CK2" s="1070"/>
      <c r="CL2" s="1070"/>
      <c r="CM2" s="1070"/>
      <c r="CN2" s="1070"/>
      <c r="CO2" s="1070"/>
      <c r="CP2" s="1070"/>
      <c r="CQ2" s="1070"/>
      <c r="CR2" s="1070"/>
      <c r="CS2" s="1070"/>
      <c r="CT2" s="1070"/>
      <c r="CU2" s="1070"/>
      <c r="CV2" s="1070"/>
      <c r="CW2" s="1070"/>
      <c r="CX2" s="1070"/>
      <c r="CY2" s="1070"/>
      <c r="CZ2" s="1070"/>
      <c r="DA2" s="1070"/>
      <c r="DB2" s="1070"/>
      <c r="DC2" s="1070"/>
      <c r="DD2" s="1070"/>
      <c r="DE2" s="1070"/>
      <c r="DF2" s="1070"/>
      <c r="DG2" s="1070"/>
      <c r="DH2" s="1070"/>
      <c r="DI2" s="1070"/>
      <c r="DJ2" s="1070"/>
      <c r="DK2" s="1070"/>
      <c r="DL2" s="1070"/>
      <c r="DM2" s="1070"/>
    </row>
    <row r="3" spans="1:122" s="251" customFormat="1" ht="20.100000000000001" customHeight="1" x14ac:dyDescent="0.2">
      <c r="A3" s="1071"/>
      <c r="B3" s="1071"/>
      <c r="C3" s="1071"/>
      <c r="D3" s="1071"/>
      <c r="E3" s="1071"/>
      <c r="F3" s="1071"/>
      <c r="G3" s="1071"/>
      <c r="H3" s="1071"/>
      <c r="I3" s="1071"/>
      <c r="J3" s="1071"/>
      <c r="K3" s="1071"/>
      <c r="L3" s="1071"/>
      <c r="M3" s="1071"/>
      <c r="N3" s="1071"/>
      <c r="O3" s="1071"/>
      <c r="P3" s="1071"/>
      <c r="Q3" s="1071"/>
      <c r="R3" s="1071"/>
      <c r="S3" s="1071"/>
      <c r="T3" s="1071"/>
      <c r="U3" s="1071"/>
      <c r="V3" s="1071"/>
      <c r="W3" s="1071"/>
      <c r="X3" s="1071"/>
      <c r="Y3" s="1071"/>
      <c r="Z3" s="1071"/>
      <c r="AA3" s="1071"/>
      <c r="AB3" s="1071"/>
      <c r="AC3" s="1071"/>
      <c r="AD3" s="1071"/>
      <c r="AE3" s="1071"/>
      <c r="AF3" s="1071"/>
      <c r="AG3" s="1071"/>
      <c r="AH3" s="1071"/>
      <c r="AI3" s="1071"/>
      <c r="AJ3" s="1071"/>
      <c r="AK3" s="1071"/>
      <c r="AL3" s="1071"/>
      <c r="AM3" s="1071"/>
      <c r="AN3" s="1071"/>
      <c r="AO3" s="1071"/>
      <c r="AP3" s="1071"/>
      <c r="AQ3" s="1071"/>
      <c r="AR3" s="1071"/>
      <c r="AS3" s="1071"/>
      <c r="AT3" s="1071"/>
      <c r="AU3" s="1071"/>
      <c r="AV3" s="1071"/>
      <c r="AW3" s="1071"/>
      <c r="AX3" s="1071"/>
      <c r="AY3" s="1071"/>
      <c r="AZ3" s="1071"/>
      <c r="BA3" s="1071"/>
      <c r="BB3" s="1071"/>
      <c r="BC3" s="1071"/>
      <c r="BD3" s="1071"/>
      <c r="BE3" s="1071"/>
      <c r="BF3" s="1071"/>
      <c r="BG3" s="1071"/>
      <c r="BH3" s="1071"/>
      <c r="BI3" s="1071"/>
      <c r="BJ3" s="1071"/>
      <c r="BK3" s="1071"/>
      <c r="BL3" s="1071"/>
      <c r="BM3" s="1071"/>
      <c r="BN3" s="1071"/>
      <c r="BO3" s="1071"/>
      <c r="BP3" s="1071"/>
      <c r="BQ3" s="1071"/>
      <c r="BR3" s="1071"/>
      <c r="BS3" s="1071"/>
      <c r="BT3" s="1071"/>
      <c r="BU3" s="1071"/>
      <c r="BV3" s="1071"/>
      <c r="BW3" s="1071"/>
      <c r="BX3" s="1071"/>
      <c r="BY3" s="1071"/>
      <c r="BZ3" s="1071"/>
      <c r="CA3" s="1071"/>
      <c r="CB3" s="1071"/>
      <c r="CC3" s="1071"/>
      <c r="CD3" s="1071"/>
      <c r="CE3" s="1071"/>
      <c r="CF3" s="1071"/>
      <c r="CG3" s="1071"/>
      <c r="CH3" s="1071"/>
      <c r="CI3" s="1071"/>
      <c r="CJ3" s="1071"/>
      <c r="CK3" s="1071"/>
      <c r="CL3" s="1071"/>
      <c r="CM3" s="1071"/>
      <c r="CN3" s="1071"/>
      <c r="CO3" s="1071"/>
      <c r="CP3" s="1071"/>
      <c r="CQ3" s="1071"/>
      <c r="CR3" s="1071"/>
      <c r="CS3" s="1071"/>
      <c r="CT3" s="1071"/>
      <c r="CU3" s="1071"/>
      <c r="CV3" s="1071"/>
      <c r="CW3" s="1071"/>
      <c r="CX3" s="1071"/>
      <c r="CY3" s="1071"/>
      <c r="CZ3" s="1071"/>
      <c r="DA3" s="1071"/>
      <c r="DB3" s="1071"/>
      <c r="DC3" s="1071"/>
      <c r="DD3" s="1071"/>
      <c r="DE3" s="1071"/>
      <c r="DF3" s="1071"/>
      <c r="DG3" s="1071"/>
      <c r="DH3" s="1071"/>
      <c r="DI3" s="1071"/>
      <c r="DJ3" s="1071"/>
      <c r="DK3" s="1071"/>
      <c r="DL3" s="1071"/>
      <c r="DM3" s="1071"/>
    </row>
    <row r="4" spans="1:122" ht="18" customHeight="1" x14ac:dyDescent="0.2">
      <c r="A4" s="1072" t="s">
        <v>307</v>
      </c>
      <c r="B4" s="1072"/>
      <c r="C4" s="1072"/>
      <c r="D4" s="1072"/>
      <c r="E4" s="1072"/>
      <c r="F4" s="1072"/>
      <c r="G4" s="1072"/>
      <c r="H4" s="1072"/>
      <c r="I4" s="1072"/>
      <c r="J4" s="1072"/>
      <c r="K4" s="1072"/>
      <c r="L4" s="1072"/>
      <c r="M4" s="1072"/>
      <c r="N4" s="1072"/>
      <c r="O4" s="1072"/>
      <c r="P4" s="1072"/>
      <c r="Q4" s="1072"/>
      <c r="R4" s="1072"/>
      <c r="S4" s="1072"/>
      <c r="T4" s="1072"/>
      <c r="U4" s="1072"/>
      <c r="V4" s="1072"/>
      <c r="W4" s="1072"/>
      <c r="X4" s="1072"/>
      <c r="Y4" s="1072"/>
      <c r="Z4" s="1072"/>
      <c r="AA4" s="1072"/>
      <c r="AB4" s="1072"/>
      <c r="AC4" s="1072"/>
      <c r="AD4" s="1072"/>
      <c r="AE4" s="1072"/>
      <c r="AF4" s="1072"/>
      <c r="AG4" s="1072"/>
      <c r="AH4" s="1072"/>
      <c r="AI4" s="1072"/>
      <c r="AJ4" s="1072"/>
      <c r="AK4" s="1072"/>
      <c r="AL4" s="1072"/>
      <c r="AM4" s="1072"/>
      <c r="AN4" s="1072"/>
      <c r="AO4" s="1072"/>
      <c r="AP4" s="1072"/>
      <c r="AQ4" s="1072"/>
      <c r="AR4" s="1072"/>
      <c r="AS4" s="1072"/>
      <c r="AT4" s="1072"/>
      <c r="AU4" s="1072"/>
      <c r="AV4" s="1072"/>
      <c r="AW4" s="1073"/>
      <c r="AX4" s="1078" t="s">
        <v>308</v>
      </c>
      <c r="AY4" s="1081" t="s">
        <v>31</v>
      </c>
      <c r="AZ4" s="1072"/>
      <c r="BA4" s="1072"/>
      <c r="BB4" s="1072"/>
      <c r="BC4" s="1072"/>
      <c r="BD4" s="1072"/>
      <c r="BE4" s="1072"/>
      <c r="BF4" s="1072"/>
      <c r="BG4" s="1073"/>
      <c r="BH4" s="1084" t="s">
        <v>309</v>
      </c>
      <c r="BI4" s="1085"/>
      <c r="BJ4" s="1085"/>
      <c r="BK4" s="1085"/>
      <c r="BL4" s="1085"/>
      <c r="BM4" s="1085"/>
      <c r="BN4" s="1085"/>
      <c r="BO4" s="1085"/>
      <c r="BP4" s="1085"/>
      <c r="BQ4" s="1085"/>
      <c r="BR4" s="1085"/>
      <c r="BS4" s="1085"/>
      <c r="BT4" s="1085"/>
      <c r="BU4" s="1085"/>
      <c r="BV4" s="1085"/>
      <c r="BW4" s="1085"/>
      <c r="BX4" s="1085"/>
      <c r="BY4" s="1085"/>
      <c r="BZ4" s="1085"/>
      <c r="CA4" s="1085"/>
      <c r="CB4" s="1085"/>
      <c r="CC4" s="1085"/>
      <c r="CD4" s="1085"/>
      <c r="CE4" s="1085"/>
      <c r="CF4" s="1085"/>
      <c r="CG4" s="1085"/>
      <c r="CH4" s="1085"/>
      <c r="CI4" s="1085"/>
      <c r="CJ4" s="1085"/>
      <c r="CK4" s="1085"/>
      <c r="CL4" s="1085"/>
      <c r="CM4" s="1085"/>
      <c r="CN4" s="1085"/>
      <c r="CO4" s="1085"/>
      <c r="CP4" s="1085"/>
      <c r="CQ4" s="1085"/>
      <c r="CR4" s="1085"/>
      <c r="CS4" s="1085"/>
      <c r="CT4" s="1085"/>
      <c r="CU4" s="1085"/>
      <c r="CV4" s="1085"/>
      <c r="CW4" s="1085"/>
      <c r="CX4" s="1085"/>
      <c r="CY4" s="1085"/>
      <c r="CZ4" s="1085"/>
      <c r="DA4" s="1085"/>
      <c r="DB4" s="1085"/>
      <c r="DC4" s="1085"/>
      <c r="DD4" s="1085"/>
      <c r="DE4" s="1085"/>
      <c r="DF4" s="1085"/>
      <c r="DG4" s="1085"/>
      <c r="DH4" s="1085"/>
      <c r="DI4" s="1085"/>
      <c r="DJ4" s="1085"/>
      <c r="DK4" s="1085"/>
      <c r="DL4" s="1085"/>
      <c r="DM4" s="1086"/>
    </row>
    <row r="5" spans="1:122" ht="6" customHeight="1" x14ac:dyDescent="0.2">
      <c r="A5" s="1074"/>
      <c r="B5" s="1074"/>
      <c r="C5" s="1074"/>
      <c r="D5" s="1074"/>
      <c r="E5" s="1074"/>
      <c r="F5" s="1074"/>
      <c r="G5" s="1074"/>
      <c r="H5" s="1074"/>
      <c r="I5" s="1074"/>
      <c r="J5" s="1074"/>
      <c r="K5" s="1074"/>
      <c r="L5" s="1074"/>
      <c r="M5" s="1074"/>
      <c r="N5" s="1074"/>
      <c r="O5" s="1074"/>
      <c r="P5" s="1074"/>
      <c r="Q5" s="1074"/>
      <c r="R5" s="1074"/>
      <c r="S5" s="1074"/>
      <c r="T5" s="1074"/>
      <c r="U5" s="1074"/>
      <c r="V5" s="1074"/>
      <c r="W5" s="1074"/>
      <c r="X5" s="1074"/>
      <c r="Y5" s="1074"/>
      <c r="Z5" s="1074"/>
      <c r="AA5" s="1074"/>
      <c r="AB5" s="1074"/>
      <c r="AC5" s="1074"/>
      <c r="AD5" s="1074"/>
      <c r="AE5" s="1074"/>
      <c r="AF5" s="1074"/>
      <c r="AG5" s="1074"/>
      <c r="AH5" s="1074"/>
      <c r="AI5" s="1074"/>
      <c r="AJ5" s="1074"/>
      <c r="AK5" s="1074"/>
      <c r="AL5" s="1074"/>
      <c r="AM5" s="1074"/>
      <c r="AN5" s="1074"/>
      <c r="AO5" s="1074"/>
      <c r="AP5" s="1074"/>
      <c r="AQ5" s="1074"/>
      <c r="AR5" s="1074"/>
      <c r="AS5" s="1074"/>
      <c r="AT5" s="1074"/>
      <c r="AU5" s="1074"/>
      <c r="AV5" s="1074"/>
      <c r="AW5" s="1075"/>
      <c r="AX5" s="1079"/>
      <c r="AY5" s="1082"/>
      <c r="AZ5" s="1074"/>
      <c r="BA5" s="1074"/>
      <c r="BB5" s="1074"/>
      <c r="BC5" s="1074"/>
      <c r="BD5" s="1074"/>
      <c r="BE5" s="1074"/>
      <c r="BF5" s="1074"/>
      <c r="BG5" s="1075"/>
      <c r="BH5" s="1087"/>
      <c r="BI5" s="1088"/>
      <c r="BJ5" s="1088"/>
      <c r="BK5" s="1088"/>
      <c r="BL5" s="1088"/>
      <c r="BM5" s="1088"/>
      <c r="BN5" s="1088"/>
      <c r="BO5" s="1088"/>
      <c r="BP5" s="1088"/>
      <c r="BQ5" s="1088"/>
      <c r="BR5" s="1088"/>
      <c r="BS5" s="1088"/>
      <c r="BT5" s="1088"/>
      <c r="BU5" s="1088"/>
      <c r="BV5" s="1088"/>
      <c r="BW5" s="1088"/>
      <c r="BX5" s="1088"/>
      <c r="BY5" s="1088"/>
      <c r="BZ5" s="1088"/>
      <c r="CA5" s="1088"/>
      <c r="CB5" s="1088"/>
      <c r="CC5" s="1088"/>
      <c r="CD5" s="1088"/>
      <c r="CE5" s="1088"/>
      <c r="CF5" s="1088"/>
      <c r="CG5" s="1088"/>
      <c r="CH5" s="1088"/>
      <c r="CI5" s="1088"/>
      <c r="CJ5" s="1088"/>
      <c r="CK5" s="1088"/>
      <c r="CL5" s="1088"/>
      <c r="CM5" s="1088"/>
      <c r="CN5" s="1088"/>
      <c r="CO5" s="1088"/>
      <c r="CP5" s="1088"/>
      <c r="CQ5" s="1088"/>
      <c r="CR5" s="1088"/>
      <c r="CS5" s="1088"/>
      <c r="CT5" s="1088"/>
      <c r="CU5" s="1088"/>
      <c r="CV5" s="1088"/>
      <c r="CW5" s="1088"/>
      <c r="CX5" s="1088"/>
      <c r="CY5" s="1088"/>
      <c r="CZ5" s="1088"/>
      <c r="DA5" s="1088"/>
      <c r="DB5" s="1088"/>
      <c r="DC5" s="1088"/>
      <c r="DD5" s="1088"/>
      <c r="DE5" s="1088"/>
      <c r="DF5" s="1088"/>
      <c r="DG5" s="1088"/>
      <c r="DH5" s="1088"/>
      <c r="DI5" s="1088"/>
      <c r="DJ5" s="1088"/>
      <c r="DK5" s="1088"/>
      <c r="DL5" s="1088"/>
      <c r="DM5" s="1089"/>
    </row>
    <row r="6" spans="1:122" ht="24" customHeight="1" x14ac:dyDescent="0.2">
      <c r="A6" s="1074"/>
      <c r="B6" s="1074"/>
      <c r="C6" s="1074"/>
      <c r="D6" s="1074"/>
      <c r="E6" s="1074"/>
      <c r="F6" s="1074"/>
      <c r="G6" s="1074"/>
      <c r="H6" s="1074"/>
      <c r="I6" s="1074"/>
      <c r="J6" s="1074"/>
      <c r="K6" s="1074"/>
      <c r="L6" s="1074"/>
      <c r="M6" s="1074"/>
      <c r="N6" s="1074"/>
      <c r="O6" s="1074"/>
      <c r="P6" s="1074"/>
      <c r="Q6" s="1074"/>
      <c r="R6" s="1074"/>
      <c r="S6" s="1074"/>
      <c r="T6" s="1074"/>
      <c r="U6" s="1074"/>
      <c r="V6" s="1074"/>
      <c r="W6" s="1074"/>
      <c r="X6" s="1074"/>
      <c r="Y6" s="1074"/>
      <c r="Z6" s="1074"/>
      <c r="AA6" s="1074"/>
      <c r="AB6" s="1074"/>
      <c r="AC6" s="1074"/>
      <c r="AD6" s="1074"/>
      <c r="AE6" s="1074"/>
      <c r="AF6" s="1074"/>
      <c r="AG6" s="1074"/>
      <c r="AH6" s="1074"/>
      <c r="AI6" s="1074"/>
      <c r="AJ6" s="1074"/>
      <c r="AK6" s="1074"/>
      <c r="AL6" s="1074"/>
      <c r="AM6" s="1074"/>
      <c r="AN6" s="1074"/>
      <c r="AO6" s="1074"/>
      <c r="AP6" s="1074"/>
      <c r="AQ6" s="1074"/>
      <c r="AR6" s="1074"/>
      <c r="AS6" s="1074"/>
      <c r="AT6" s="1074"/>
      <c r="AU6" s="1074"/>
      <c r="AV6" s="1074"/>
      <c r="AW6" s="1075"/>
      <c r="AX6" s="1079"/>
      <c r="AY6" s="1082"/>
      <c r="AZ6" s="1074"/>
      <c r="BA6" s="1074"/>
      <c r="BB6" s="1074"/>
      <c r="BC6" s="1074"/>
      <c r="BD6" s="1074"/>
      <c r="BE6" s="1074"/>
      <c r="BF6" s="1074"/>
      <c r="BG6" s="1075"/>
      <c r="BH6" s="1078" t="s">
        <v>310</v>
      </c>
      <c r="BI6" s="1078"/>
      <c r="BJ6" s="1078"/>
      <c r="BK6" s="1078"/>
      <c r="BL6" s="1078"/>
      <c r="BM6" s="1078"/>
      <c r="BN6" s="1078"/>
      <c r="BO6" s="1078"/>
      <c r="BP6" s="1078"/>
      <c r="BQ6" s="1078"/>
      <c r="BR6" s="1078"/>
      <c r="BS6" s="1078"/>
      <c r="BT6" s="1078"/>
      <c r="BU6" s="1078"/>
      <c r="BV6" s="1078" t="s">
        <v>311</v>
      </c>
      <c r="BW6" s="1078"/>
      <c r="BX6" s="1078"/>
      <c r="BY6" s="1078"/>
      <c r="BZ6" s="1078"/>
      <c r="CA6" s="1078"/>
      <c r="CB6" s="1078"/>
      <c r="CC6" s="1078"/>
      <c r="CD6" s="1078"/>
      <c r="CE6" s="1078"/>
      <c r="CF6" s="1078"/>
      <c r="CG6" s="1078"/>
      <c r="CH6" s="1078"/>
      <c r="CI6" s="1078"/>
      <c r="CJ6" s="1081" t="s">
        <v>312</v>
      </c>
      <c r="CK6" s="1072"/>
      <c r="CL6" s="1072"/>
      <c r="CM6" s="1072"/>
      <c r="CN6" s="1072"/>
      <c r="CO6" s="1072"/>
      <c r="CP6" s="1072"/>
      <c r="CQ6" s="1072"/>
      <c r="CR6" s="1072"/>
      <c r="CS6" s="1072"/>
      <c r="CT6" s="1072"/>
      <c r="CU6" s="1072"/>
      <c r="CV6" s="1072"/>
      <c r="CW6" s="1072"/>
      <c r="CX6" s="1072"/>
      <c r="CY6" s="1073"/>
      <c r="CZ6" s="1081" t="s">
        <v>313</v>
      </c>
      <c r="DA6" s="1072"/>
      <c r="DB6" s="1072"/>
      <c r="DC6" s="1072"/>
      <c r="DD6" s="1072"/>
      <c r="DE6" s="1072"/>
      <c r="DF6" s="1072"/>
      <c r="DG6" s="1072"/>
      <c r="DH6" s="1072"/>
      <c r="DI6" s="1072"/>
      <c r="DJ6" s="1072"/>
      <c r="DK6" s="1072"/>
      <c r="DL6" s="1072"/>
      <c r="DM6" s="1073"/>
    </row>
    <row r="7" spans="1:122" ht="63" customHeight="1" x14ac:dyDescent="0.2">
      <c r="A7" s="1076"/>
      <c r="B7" s="1076"/>
      <c r="C7" s="1076"/>
      <c r="D7" s="1076"/>
      <c r="E7" s="1076"/>
      <c r="F7" s="1076"/>
      <c r="G7" s="1076"/>
      <c r="H7" s="1076"/>
      <c r="I7" s="1076"/>
      <c r="J7" s="1076"/>
      <c r="K7" s="1076"/>
      <c r="L7" s="1076"/>
      <c r="M7" s="1076"/>
      <c r="N7" s="1076"/>
      <c r="O7" s="1076"/>
      <c r="P7" s="1076"/>
      <c r="Q7" s="1076"/>
      <c r="R7" s="1076"/>
      <c r="S7" s="1076"/>
      <c r="T7" s="1076"/>
      <c r="U7" s="1076"/>
      <c r="V7" s="1076"/>
      <c r="W7" s="1076"/>
      <c r="X7" s="1076"/>
      <c r="Y7" s="1076"/>
      <c r="Z7" s="1076"/>
      <c r="AA7" s="1076"/>
      <c r="AB7" s="1076"/>
      <c r="AC7" s="1076"/>
      <c r="AD7" s="1076"/>
      <c r="AE7" s="1076"/>
      <c r="AF7" s="1076"/>
      <c r="AG7" s="1076"/>
      <c r="AH7" s="1076"/>
      <c r="AI7" s="1076"/>
      <c r="AJ7" s="1076"/>
      <c r="AK7" s="1076"/>
      <c r="AL7" s="1076"/>
      <c r="AM7" s="1076"/>
      <c r="AN7" s="1076"/>
      <c r="AO7" s="1076"/>
      <c r="AP7" s="1076"/>
      <c r="AQ7" s="1076"/>
      <c r="AR7" s="1076"/>
      <c r="AS7" s="1076"/>
      <c r="AT7" s="1076"/>
      <c r="AU7" s="1076"/>
      <c r="AV7" s="1076"/>
      <c r="AW7" s="1077"/>
      <c r="AX7" s="1080"/>
      <c r="AY7" s="1083"/>
      <c r="AZ7" s="1076"/>
      <c r="BA7" s="1076"/>
      <c r="BB7" s="1076"/>
      <c r="BC7" s="1076"/>
      <c r="BD7" s="1076"/>
      <c r="BE7" s="1076"/>
      <c r="BF7" s="1076"/>
      <c r="BG7" s="1077"/>
      <c r="BH7" s="1080"/>
      <c r="BI7" s="1080"/>
      <c r="BJ7" s="1080"/>
      <c r="BK7" s="1080"/>
      <c r="BL7" s="1080"/>
      <c r="BM7" s="1080"/>
      <c r="BN7" s="1080"/>
      <c r="BO7" s="1080"/>
      <c r="BP7" s="1080"/>
      <c r="BQ7" s="1080"/>
      <c r="BR7" s="1080"/>
      <c r="BS7" s="1080"/>
      <c r="BT7" s="1080"/>
      <c r="BU7" s="1080"/>
      <c r="BV7" s="1080"/>
      <c r="BW7" s="1080"/>
      <c r="BX7" s="1080"/>
      <c r="BY7" s="1080"/>
      <c r="BZ7" s="1080"/>
      <c r="CA7" s="1080"/>
      <c r="CB7" s="1080"/>
      <c r="CC7" s="1080"/>
      <c r="CD7" s="1080"/>
      <c r="CE7" s="1080"/>
      <c r="CF7" s="1080"/>
      <c r="CG7" s="1080"/>
      <c r="CH7" s="1080"/>
      <c r="CI7" s="1080"/>
      <c r="CJ7" s="1083"/>
      <c r="CK7" s="1076"/>
      <c r="CL7" s="1076"/>
      <c r="CM7" s="1076"/>
      <c r="CN7" s="1076"/>
      <c r="CO7" s="1076"/>
      <c r="CP7" s="1076"/>
      <c r="CQ7" s="1076"/>
      <c r="CR7" s="1076"/>
      <c r="CS7" s="1076"/>
      <c r="CT7" s="1076"/>
      <c r="CU7" s="1076"/>
      <c r="CV7" s="1076"/>
      <c r="CW7" s="1076"/>
      <c r="CX7" s="1076"/>
      <c r="CY7" s="1077"/>
      <c r="CZ7" s="1083"/>
      <c r="DA7" s="1076"/>
      <c r="DB7" s="1076"/>
      <c r="DC7" s="1076"/>
      <c r="DD7" s="1076"/>
      <c r="DE7" s="1076"/>
      <c r="DF7" s="1076"/>
      <c r="DG7" s="1076"/>
      <c r="DH7" s="1076"/>
      <c r="DI7" s="1076"/>
      <c r="DJ7" s="1076"/>
      <c r="DK7" s="1076"/>
      <c r="DL7" s="1076"/>
      <c r="DM7" s="1077"/>
    </row>
    <row r="8" spans="1:122" ht="29.25" customHeight="1" x14ac:dyDescent="0.2">
      <c r="A8" s="1090" t="s">
        <v>337</v>
      </c>
      <c r="B8" s="1090"/>
      <c r="C8" s="1090"/>
      <c r="D8" s="1090"/>
      <c r="E8" s="1090"/>
      <c r="F8" s="1090"/>
      <c r="G8" s="1090"/>
      <c r="H8" s="1090"/>
      <c r="I8" s="1090"/>
      <c r="J8" s="1090"/>
      <c r="K8" s="1090"/>
      <c r="L8" s="1090"/>
      <c r="M8" s="1090"/>
      <c r="N8" s="1090"/>
      <c r="O8" s="1090"/>
      <c r="P8" s="1090"/>
      <c r="Q8" s="1090"/>
      <c r="R8" s="1090"/>
      <c r="S8" s="1090"/>
      <c r="T8" s="1090"/>
      <c r="U8" s="1090"/>
      <c r="V8" s="1090"/>
      <c r="W8" s="1090"/>
      <c r="X8" s="1090"/>
      <c r="Y8" s="1090"/>
      <c r="Z8" s="1090"/>
      <c r="AA8" s="1090"/>
      <c r="AB8" s="1090"/>
      <c r="AC8" s="1090"/>
      <c r="AD8" s="1090"/>
      <c r="AE8" s="1090"/>
      <c r="AF8" s="1090"/>
      <c r="AG8" s="1090"/>
      <c r="AH8" s="1090"/>
      <c r="AI8" s="1090"/>
      <c r="AJ8" s="1090"/>
      <c r="AK8" s="1090"/>
      <c r="AL8" s="1090"/>
      <c r="AM8" s="1090"/>
      <c r="AN8" s="1090"/>
      <c r="AO8" s="1090"/>
      <c r="AP8" s="1091"/>
      <c r="AQ8" s="404"/>
      <c r="AR8" s="404"/>
      <c r="AS8" s="404"/>
      <c r="AT8" s="404"/>
      <c r="AU8" s="404"/>
      <c r="AV8" s="404"/>
      <c r="AW8" s="405"/>
      <c r="AX8" s="406">
        <v>2001167103</v>
      </c>
      <c r="AY8" s="1092" t="s">
        <v>56</v>
      </c>
      <c r="AZ8" s="1092"/>
      <c r="BA8" s="1092"/>
      <c r="BB8" s="1092"/>
      <c r="BC8" s="1092"/>
      <c r="BD8" s="1092"/>
      <c r="BE8" s="1092"/>
      <c r="BF8" s="1092"/>
      <c r="BG8" s="1092"/>
      <c r="BH8" s="1093">
        <f>'кс-2№6'!F35+'кс-2№6'!F59</f>
        <v>46.664000000000001</v>
      </c>
      <c r="BI8" s="1093"/>
      <c r="BJ8" s="1093"/>
      <c r="BK8" s="1093"/>
      <c r="BL8" s="1093"/>
      <c r="BM8" s="1093"/>
      <c r="BN8" s="1093"/>
      <c r="BO8" s="1093"/>
      <c r="BP8" s="1093"/>
      <c r="BQ8" s="1093"/>
      <c r="BR8" s="1093"/>
      <c r="BS8" s="1093"/>
      <c r="BT8" s="1093"/>
      <c r="BU8" s="1093"/>
      <c r="BV8" s="1093">
        <f>BH8</f>
        <v>46.664000000000001</v>
      </c>
      <c r="BW8" s="1093"/>
      <c r="BX8" s="1093"/>
      <c r="BY8" s="1093"/>
      <c r="BZ8" s="1093"/>
      <c r="CA8" s="1093"/>
      <c r="CB8" s="1093"/>
      <c r="CC8" s="1093"/>
      <c r="CD8" s="1093"/>
      <c r="CE8" s="1093"/>
      <c r="CF8" s="1093"/>
      <c r="CG8" s="1093"/>
      <c r="CH8" s="1093"/>
      <c r="CI8" s="1093"/>
      <c r="CJ8" s="1094">
        <f t="shared" ref="CJ8:CJ9" si="0">BH8-BV8</f>
        <v>0</v>
      </c>
      <c r="CK8" s="1094"/>
      <c r="CL8" s="1094"/>
      <c r="CM8" s="1094"/>
      <c r="CN8" s="1094"/>
      <c r="CO8" s="1094"/>
      <c r="CP8" s="1094"/>
      <c r="CQ8" s="1094"/>
      <c r="CR8" s="1094"/>
      <c r="CS8" s="1094"/>
      <c r="CT8" s="1094"/>
      <c r="CU8" s="1094"/>
      <c r="CV8" s="1094"/>
      <c r="CW8" s="1094"/>
      <c r="CX8" s="1094"/>
      <c r="CY8" s="1094"/>
      <c r="CZ8" s="1094">
        <v>0</v>
      </c>
      <c r="DA8" s="1094"/>
      <c r="DB8" s="1094"/>
      <c r="DC8" s="1094"/>
      <c r="DD8" s="1094"/>
      <c r="DE8" s="1094"/>
      <c r="DF8" s="1094"/>
      <c r="DG8" s="1094"/>
      <c r="DH8" s="1094"/>
      <c r="DI8" s="1094"/>
      <c r="DJ8" s="1094"/>
      <c r="DK8" s="1094"/>
      <c r="DL8" s="1094"/>
      <c r="DM8" s="1094"/>
      <c r="DR8" s="143" t="str">
        <f>[25]свод!$A$6</f>
        <v>№ 4901233922 от 16.02.2026</v>
      </c>
    </row>
    <row r="9" spans="1:122" ht="39" customHeight="1" x14ac:dyDescent="0.2">
      <c r="A9" s="1090" t="s">
        <v>337</v>
      </c>
      <c r="B9" s="1090"/>
      <c r="C9" s="1090"/>
      <c r="D9" s="1090"/>
      <c r="E9" s="1090"/>
      <c r="F9" s="1090"/>
      <c r="G9" s="1090"/>
      <c r="H9" s="1090"/>
      <c r="I9" s="1090"/>
      <c r="J9" s="1090"/>
      <c r="K9" s="1090"/>
      <c r="L9" s="1090"/>
      <c r="M9" s="1090"/>
      <c r="N9" s="1090"/>
      <c r="O9" s="1090"/>
      <c r="P9" s="1090"/>
      <c r="Q9" s="1090"/>
      <c r="R9" s="1090"/>
      <c r="S9" s="1090"/>
      <c r="T9" s="1090"/>
      <c r="U9" s="1090"/>
      <c r="V9" s="1090"/>
      <c r="W9" s="1090"/>
      <c r="X9" s="1090"/>
      <c r="Y9" s="1090"/>
      <c r="Z9" s="1090"/>
      <c r="AA9" s="1090"/>
      <c r="AB9" s="1090"/>
      <c r="AC9" s="1090"/>
      <c r="AD9" s="1090"/>
      <c r="AE9" s="1090"/>
      <c r="AF9" s="1090"/>
      <c r="AG9" s="1090"/>
      <c r="AH9" s="1090"/>
      <c r="AI9" s="1090"/>
      <c r="AJ9" s="1090"/>
      <c r="AK9" s="1090"/>
      <c r="AL9" s="1090"/>
      <c r="AM9" s="1090"/>
      <c r="AN9" s="1090"/>
      <c r="AO9" s="1090"/>
      <c r="AP9" s="1091"/>
      <c r="AQ9" s="404"/>
      <c r="AR9" s="404"/>
      <c r="AS9" s="404"/>
      <c r="AT9" s="404"/>
      <c r="AU9" s="404"/>
      <c r="AV9" s="404"/>
      <c r="AW9" s="405"/>
      <c r="AX9" s="406">
        <v>2001167103</v>
      </c>
      <c r="AY9" s="1092" t="s">
        <v>56</v>
      </c>
      <c r="AZ9" s="1092"/>
      <c r="BA9" s="1092"/>
      <c r="BB9" s="1092"/>
      <c r="BC9" s="1092"/>
      <c r="BD9" s="1092"/>
      <c r="BE9" s="1092"/>
      <c r="BF9" s="1092"/>
      <c r="BG9" s="1092"/>
      <c r="BH9" s="1093">
        <f>'кс-2№6'!F47+'кс-2№6'!F62</f>
        <v>54.835000000000001</v>
      </c>
      <c r="BI9" s="1093"/>
      <c r="BJ9" s="1093"/>
      <c r="BK9" s="1093"/>
      <c r="BL9" s="1093"/>
      <c r="BM9" s="1093"/>
      <c r="BN9" s="1093"/>
      <c r="BO9" s="1093"/>
      <c r="BP9" s="1093"/>
      <c r="BQ9" s="1093"/>
      <c r="BR9" s="1093"/>
      <c r="BS9" s="1093"/>
      <c r="BT9" s="1093"/>
      <c r="BU9" s="1093"/>
      <c r="BV9" s="1093">
        <f>BH9</f>
        <v>54.835000000000001</v>
      </c>
      <c r="BW9" s="1093"/>
      <c r="BX9" s="1093"/>
      <c r="BY9" s="1093"/>
      <c r="BZ9" s="1093"/>
      <c r="CA9" s="1093"/>
      <c r="CB9" s="1093"/>
      <c r="CC9" s="1093"/>
      <c r="CD9" s="1093"/>
      <c r="CE9" s="1093"/>
      <c r="CF9" s="1093"/>
      <c r="CG9" s="1093"/>
      <c r="CH9" s="1093"/>
      <c r="CI9" s="1093"/>
      <c r="CJ9" s="1094">
        <f t="shared" si="0"/>
        <v>0</v>
      </c>
      <c r="CK9" s="1094"/>
      <c r="CL9" s="1094"/>
      <c r="CM9" s="1094"/>
      <c r="CN9" s="1094"/>
      <c r="CO9" s="1094"/>
      <c r="CP9" s="1094"/>
      <c r="CQ9" s="1094"/>
      <c r="CR9" s="1094"/>
      <c r="CS9" s="1094"/>
      <c r="CT9" s="1094"/>
      <c r="CU9" s="1094"/>
      <c r="CV9" s="1094"/>
      <c r="CW9" s="1094"/>
      <c r="CX9" s="1094"/>
      <c r="CY9" s="1094"/>
      <c r="CZ9" s="1094">
        <v>0</v>
      </c>
      <c r="DA9" s="1094"/>
      <c r="DB9" s="1094"/>
      <c r="DC9" s="1094"/>
      <c r="DD9" s="1094"/>
      <c r="DE9" s="1094"/>
      <c r="DF9" s="1094"/>
      <c r="DG9" s="1094"/>
      <c r="DH9" s="1094"/>
      <c r="DI9" s="1094"/>
      <c r="DJ9" s="1094"/>
      <c r="DK9" s="1094"/>
      <c r="DL9" s="1094"/>
      <c r="DM9" s="1094"/>
      <c r="DR9" s="92" t="str">
        <f>[25]свод!$A$7</f>
        <v>№4901241846 от 16.02.2026</v>
      </c>
    </row>
    <row r="10" spans="1:122" ht="36.75" customHeight="1" x14ac:dyDescent="0.2">
      <c r="A10" s="1090" t="s">
        <v>337</v>
      </c>
      <c r="B10" s="1090"/>
      <c r="C10" s="1090"/>
      <c r="D10" s="1090"/>
      <c r="E10" s="1090"/>
      <c r="F10" s="1090"/>
      <c r="G10" s="1090"/>
      <c r="H10" s="1090"/>
      <c r="I10" s="1090"/>
      <c r="J10" s="1090"/>
      <c r="K10" s="1090"/>
      <c r="L10" s="1090"/>
      <c r="M10" s="1090"/>
      <c r="N10" s="1090"/>
      <c r="O10" s="1090"/>
      <c r="P10" s="1090"/>
      <c r="Q10" s="1090"/>
      <c r="R10" s="1090"/>
      <c r="S10" s="1090"/>
      <c r="T10" s="1090"/>
      <c r="U10" s="1090"/>
      <c r="V10" s="1090"/>
      <c r="W10" s="1090"/>
      <c r="X10" s="1090"/>
      <c r="Y10" s="1090"/>
      <c r="Z10" s="1090"/>
      <c r="AA10" s="1090"/>
      <c r="AB10" s="1090"/>
      <c r="AC10" s="1090"/>
      <c r="AD10" s="1090"/>
      <c r="AE10" s="1090"/>
      <c r="AF10" s="1090"/>
      <c r="AG10" s="1090"/>
      <c r="AH10" s="1090"/>
      <c r="AI10" s="1090"/>
      <c r="AJ10" s="1090"/>
      <c r="AK10" s="1090"/>
      <c r="AL10" s="1090"/>
      <c r="AM10" s="1090"/>
      <c r="AN10" s="1090"/>
      <c r="AO10" s="1090"/>
      <c r="AP10" s="1091"/>
      <c r="AQ10" s="404"/>
      <c r="AR10" s="404"/>
      <c r="AS10" s="404"/>
      <c r="AT10" s="404"/>
      <c r="AU10" s="404"/>
      <c r="AV10" s="404"/>
      <c r="AW10" s="405"/>
      <c r="AX10" s="406">
        <v>2001167103</v>
      </c>
      <c r="AY10" s="1092" t="s">
        <v>56</v>
      </c>
      <c r="AZ10" s="1092"/>
      <c r="BA10" s="1092"/>
      <c r="BB10" s="1092"/>
      <c r="BC10" s="1092"/>
      <c r="BD10" s="1092"/>
      <c r="BE10" s="1092"/>
      <c r="BF10" s="1092"/>
      <c r="BG10" s="1092"/>
      <c r="BH10" s="1095">
        <f>'кс-2№6'!F65+'кс-2№6'!F77</f>
        <v>13.173</v>
      </c>
      <c r="BI10" s="1095"/>
      <c r="BJ10" s="1095"/>
      <c r="BK10" s="1095"/>
      <c r="BL10" s="1095"/>
      <c r="BM10" s="1095"/>
      <c r="BN10" s="1095"/>
      <c r="BO10" s="1095"/>
      <c r="BP10" s="1095"/>
      <c r="BQ10" s="1095"/>
      <c r="BR10" s="1095"/>
      <c r="BS10" s="1095"/>
      <c r="BT10" s="1095"/>
      <c r="BU10" s="1095"/>
      <c r="BV10" s="1095">
        <f t="shared" ref="BV10:BV12" si="1">BH10</f>
        <v>13.173</v>
      </c>
      <c r="BW10" s="1095"/>
      <c r="BX10" s="1095"/>
      <c r="BY10" s="1095"/>
      <c r="BZ10" s="1095"/>
      <c r="CA10" s="1095"/>
      <c r="CB10" s="1095"/>
      <c r="CC10" s="1095"/>
      <c r="CD10" s="1095"/>
      <c r="CE10" s="1095"/>
      <c r="CF10" s="1095"/>
      <c r="CG10" s="1095"/>
      <c r="CH10" s="1095"/>
      <c r="CI10" s="1095"/>
      <c r="CJ10" s="1094">
        <f t="shared" ref="CJ10:CJ12" si="2">BH10-BV10</f>
        <v>0</v>
      </c>
      <c r="CK10" s="1094"/>
      <c r="CL10" s="1094"/>
      <c r="CM10" s="1094"/>
      <c r="CN10" s="1094"/>
      <c r="CO10" s="1094"/>
      <c r="CP10" s="1094"/>
      <c r="CQ10" s="1094"/>
      <c r="CR10" s="1094"/>
      <c r="CS10" s="1094"/>
      <c r="CT10" s="1094"/>
      <c r="CU10" s="1094"/>
      <c r="CV10" s="1094"/>
      <c r="CW10" s="1094"/>
      <c r="CX10" s="1094"/>
      <c r="CY10" s="1094"/>
      <c r="CZ10" s="1094">
        <v>0</v>
      </c>
      <c r="DA10" s="1094"/>
      <c r="DB10" s="1094"/>
      <c r="DC10" s="1094"/>
      <c r="DD10" s="1094"/>
      <c r="DE10" s="1094"/>
      <c r="DF10" s="1094"/>
      <c r="DG10" s="1094"/>
      <c r="DH10" s="1094"/>
      <c r="DI10" s="1094"/>
      <c r="DJ10" s="1094"/>
      <c r="DK10" s="1094"/>
      <c r="DL10" s="1094"/>
      <c r="DM10" s="1094"/>
      <c r="DR10" s="92" t="str">
        <f>[25]свод!$A$8</f>
        <v>№4901351143 от 19.02.2026</v>
      </c>
    </row>
    <row r="11" spans="1:122" ht="36.75" customHeight="1" x14ac:dyDescent="0.2">
      <c r="A11" s="1090" t="s">
        <v>337</v>
      </c>
      <c r="B11" s="1090"/>
      <c r="C11" s="1090"/>
      <c r="D11" s="1090"/>
      <c r="E11" s="1090"/>
      <c r="F11" s="1090"/>
      <c r="G11" s="1090"/>
      <c r="H11" s="1090"/>
      <c r="I11" s="1090"/>
      <c r="J11" s="1090"/>
      <c r="K11" s="1090"/>
      <c r="L11" s="1090"/>
      <c r="M11" s="1090"/>
      <c r="N11" s="1090"/>
      <c r="O11" s="1090"/>
      <c r="P11" s="1090"/>
      <c r="Q11" s="1090"/>
      <c r="R11" s="1090"/>
      <c r="S11" s="1090"/>
      <c r="T11" s="1090"/>
      <c r="U11" s="1090"/>
      <c r="V11" s="1090"/>
      <c r="W11" s="1090"/>
      <c r="X11" s="1090"/>
      <c r="Y11" s="1090"/>
      <c r="Z11" s="1090"/>
      <c r="AA11" s="1090"/>
      <c r="AB11" s="1090"/>
      <c r="AC11" s="1090"/>
      <c r="AD11" s="1090"/>
      <c r="AE11" s="1090"/>
      <c r="AF11" s="1090"/>
      <c r="AG11" s="1090"/>
      <c r="AH11" s="1090"/>
      <c r="AI11" s="1090"/>
      <c r="AJ11" s="1090"/>
      <c r="AK11" s="1090"/>
      <c r="AL11" s="1090"/>
      <c r="AM11" s="1090"/>
      <c r="AN11" s="1090"/>
      <c r="AO11" s="1090"/>
      <c r="AP11" s="1091"/>
      <c r="AQ11" s="404"/>
      <c r="AR11" s="404"/>
      <c r="AS11" s="404"/>
      <c r="AT11" s="404"/>
      <c r="AU11" s="404"/>
      <c r="AV11" s="404"/>
      <c r="AW11" s="405"/>
      <c r="AX11" s="406">
        <v>2001167103</v>
      </c>
      <c r="AY11" s="1092" t="s">
        <v>56</v>
      </c>
      <c r="AZ11" s="1092"/>
      <c r="BA11" s="1092"/>
      <c r="BB11" s="1092"/>
      <c r="BC11" s="1092"/>
      <c r="BD11" s="1092"/>
      <c r="BE11" s="1092"/>
      <c r="BF11" s="1092"/>
      <c r="BG11" s="1092"/>
      <c r="BH11" s="1095">
        <f>'кс-2№6'!F80</f>
        <v>8.8290000000000006</v>
      </c>
      <c r="BI11" s="1095"/>
      <c r="BJ11" s="1095"/>
      <c r="BK11" s="1095"/>
      <c r="BL11" s="1095"/>
      <c r="BM11" s="1095"/>
      <c r="BN11" s="1095"/>
      <c r="BO11" s="1095"/>
      <c r="BP11" s="1095"/>
      <c r="BQ11" s="1095"/>
      <c r="BR11" s="1095"/>
      <c r="BS11" s="1095"/>
      <c r="BT11" s="1095"/>
      <c r="BU11" s="1095"/>
      <c r="BV11" s="1095">
        <f t="shared" si="1"/>
        <v>8.8290000000000006</v>
      </c>
      <c r="BW11" s="1095"/>
      <c r="BX11" s="1095"/>
      <c r="BY11" s="1095"/>
      <c r="BZ11" s="1095"/>
      <c r="CA11" s="1095"/>
      <c r="CB11" s="1095"/>
      <c r="CC11" s="1095"/>
      <c r="CD11" s="1095"/>
      <c r="CE11" s="1095"/>
      <c r="CF11" s="1095"/>
      <c r="CG11" s="1095"/>
      <c r="CH11" s="1095"/>
      <c r="CI11" s="1095"/>
      <c r="CJ11" s="1094">
        <f t="shared" si="2"/>
        <v>0</v>
      </c>
      <c r="CK11" s="1094"/>
      <c r="CL11" s="1094"/>
      <c r="CM11" s="1094"/>
      <c r="CN11" s="1094"/>
      <c r="CO11" s="1094"/>
      <c r="CP11" s="1094"/>
      <c r="CQ11" s="1094"/>
      <c r="CR11" s="1094"/>
      <c r="CS11" s="1094"/>
      <c r="CT11" s="1094"/>
      <c r="CU11" s="1094"/>
      <c r="CV11" s="1094"/>
      <c r="CW11" s="1094"/>
      <c r="CX11" s="1094"/>
      <c r="CY11" s="1094"/>
      <c r="CZ11" s="1094">
        <v>0</v>
      </c>
      <c r="DA11" s="1094"/>
      <c r="DB11" s="1094"/>
      <c r="DC11" s="1094"/>
      <c r="DD11" s="1094"/>
      <c r="DE11" s="1094"/>
      <c r="DF11" s="1094"/>
      <c r="DG11" s="1094"/>
      <c r="DH11" s="1094"/>
      <c r="DI11" s="1094"/>
      <c r="DJ11" s="1094"/>
      <c r="DK11" s="1094"/>
      <c r="DL11" s="1094"/>
      <c r="DM11" s="1094"/>
      <c r="DR11" s="92" t="str">
        <f>[25]свод!$A$9</f>
        <v>№490148963 от 19.02.2026</v>
      </c>
    </row>
    <row r="12" spans="1:122" ht="36.75" customHeight="1" x14ac:dyDescent="0.2">
      <c r="A12" s="1090" t="s">
        <v>337</v>
      </c>
      <c r="B12" s="1090"/>
      <c r="C12" s="1090"/>
      <c r="D12" s="1090"/>
      <c r="E12" s="1090"/>
      <c r="F12" s="1090"/>
      <c r="G12" s="1090"/>
      <c r="H12" s="1090"/>
      <c r="I12" s="1090"/>
      <c r="J12" s="1090"/>
      <c r="K12" s="1090"/>
      <c r="L12" s="1090"/>
      <c r="M12" s="1090"/>
      <c r="N12" s="1090"/>
      <c r="O12" s="1090"/>
      <c r="P12" s="1090"/>
      <c r="Q12" s="1090"/>
      <c r="R12" s="1090"/>
      <c r="S12" s="1090"/>
      <c r="T12" s="1090"/>
      <c r="U12" s="1090"/>
      <c r="V12" s="1090"/>
      <c r="W12" s="1090"/>
      <c r="X12" s="1090"/>
      <c r="Y12" s="1090"/>
      <c r="Z12" s="1090"/>
      <c r="AA12" s="1090"/>
      <c r="AB12" s="1090"/>
      <c r="AC12" s="1090"/>
      <c r="AD12" s="1090"/>
      <c r="AE12" s="1090"/>
      <c r="AF12" s="1090"/>
      <c r="AG12" s="1090"/>
      <c r="AH12" s="1090"/>
      <c r="AI12" s="1090"/>
      <c r="AJ12" s="1090"/>
      <c r="AK12" s="1090"/>
      <c r="AL12" s="1090"/>
      <c r="AM12" s="1090"/>
      <c r="AN12" s="1090"/>
      <c r="AO12" s="1090"/>
      <c r="AP12" s="1091"/>
      <c r="AQ12" s="404"/>
      <c r="AR12" s="404"/>
      <c r="AS12" s="404"/>
      <c r="AT12" s="404"/>
      <c r="AU12" s="404"/>
      <c r="AV12" s="404"/>
      <c r="AW12" s="405"/>
      <c r="AX12" s="406">
        <v>2001167103</v>
      </c>
      <c r="AY12" s="1092" t="s">
        <v>56</v>
      </c>
      <c r="AZ12" s="1092"/>
      <c r="BA12" s="1092"/>
      <c r="BB12" s="1092"/>
      <c r="BC12" s="1092"/>
      <c r="BD12" s="1092"/>
      <c r="BE12" s="1092"/>
      <c r="BF12" s="1092"/>
      <c r="BG12" s="1092"/>
      <c r="BH12" s="1095">
        <f>'кс-2№6'!F83+'кс-2№6'!F96</f>
        <v>60.887</v>
      </c>
      <c r="BI12" s="1095"/>
      <c r="BJ12" s="1095"/>
      <c r="BK12" s="1095"/>
      <c r="BL12" s="1095"/>
      <c r="BM12" s="1095"/>
      <c r="BN12" s="1095"/>
      <c r="BO12" s="1095"/>
      <c r="BP12" s="1095"/>
      <c r="BQ12" s="1095"/>
      <c r="BR12" s="1095"/>
      <c r="BS12" s="1095"/>
      <c r="BT12" s="1095"/>
      <c r="BU12" s="1095"/>
      <c r="BV12" s="1095">
        <f t="shared" si="1"/>
        <v>60.887</v>
      </c>
      <c r="BW12" s="1095"/>
      <c r="BX12" s="1095"/>
      <c r="BY12" s="1095"/>
      <c r="BZ12" s="1095"/>
      <c r="CA12" s="1095"/>
      <c r="CB12" s="1095"/>
      <c r="CC12" s="1095"/>
      <c r="CD12" s="1095"/>
      <c r="CE12" s="1095"/>
      <c r="CF12" s="1095"/>
      <c r="CG12" s="1095"/>
      <c r="CH12" s="1095"/>
      <c r="CI12" s="1095"/>
      <c r="CJ12" s="1094">
        <f t="shared" si="2"/>
        <v>0</v>
      </c>
      <c r="CK12" s="1094"/>
      <c r="CL12" s="1094"/>
      <c r="CM12" s="1094"/>
      <c r="CN12" s="1094"/>
      <c r="CO12" s="1094"/>
      <c r="CP12" s="1094"/>
      <c r="CQ12" s="1094"/>
      <c r="CR12" s="1094"/>
      <c r="CS12" s="1094"/>
      <c r="CT12" s="1094"/>
      <c r="CU12" s="1094"/>
      <c r="CV12" s="1094"/>
      <c r="CW12" s="1094"/>
      <c r="CX12" s="1094"/>
      <c r="CY12" s="1094"/>
      <c r="CZ12" s="1094">
        <v>0</v>
      </c>
      <c r="DA12" s="1094"/>
      <c r="DB12" s="1094"/>
      <c r="DC12" s="1094"/>
      <c r="DD12" s="1094"/>
      <c r="DE12" s="1094"/>
      <c r="DF12" s="1094"/>
      <c r="DG12" s="1094"/>
      <c r="DH12" s="1094"/>
      <c r="DI12" s="1094"/>
      <c r="DJ12" s="1094"/>
      <c r="DK12" s="1094"/>
      <c r="DL12" s="1094"/>
      <c r="DM12" s="1094"/>
      <c r="DR12" s="92" t="str">
        <f>[25]свод!$A$10</f>
        <v>№4902988442 от 14.04.2026</v>
      </c>
    </row>
    <row r="13" spans="1:122" ht="36.75" customHeight="1" x14ac:dyDescent="0.2">
      <c r="A13" s="1096"/>
      <c r="B13" s="1096"/>
      <c r="C13" s="1096"/>
      <c r="D13" s="1096"/>
      <c r="E13" s="1096"/>
      <c r="F13" s="1096"/>
      <c r="G13" s="1096"/>
      <c r="H13" s="1096"/>
      <c r="I13" s="1096"/>
      <c r="J13" s="1096"/>
      <c r="K13" s="1096"/>
      <c r="L13" s="1096"/>
      <c r="M13" s="1096"/>
      <c r="N13" s="1096"/>
      <c r="O13" s="1096"/>
      <c r="P13" s="1096"/>
      <c r="Q13" s="1096"/>
      <c r="R13" s="1096"/>
      <c r="S13" s="1096"/>
      <c r="T13" s="1096"/>
      <c r="U13" s="1096"/>
      <c r="V13" s="1096"/>
      <c r="W13" s="1096"/>
      <c r="X13" s="1096"/>
      <c r="Y13" s="1096"/>
      <c r="Z13" s="1096"/>
      <c r="AA13" s="1096"/>
      <c r="AB13" s="1096"/>
      <c r="AC13" s="1096"/>
      <c r="AD13" s="1096"/>
      <c r="AE13" s="1096"/>
      <c r="AF13" s="1096"/>
      <c r="AG13" s="1096"/>
      <c r="AH13" s="1096"/>
      <c r="AI13" s="1096"/>
      <c r="AJ13" s="1096"/>
      <c r="AK13" s="1096"/>
      <c r="AL13" s="1096"/>
      <c r="AM13" s="1096"/>
      <c r="AN13" s="1096"/>
      <c r="AO13" s="1096"/>
      <c r="AP13" s="1097"/>
      <c r="AQ13" s="252"/>
      <c r="AR13" s="252"/>
      <c r="AS13" s="252"/>
      <c r="AT13" s="252"/>
      <c r="AU13" s="252"/>
      <c r="AV13" s="252"/>
      <c r="AW13" s="253"/>
      <c r="AX13" s="254"/>
      <c r="AY13" s="1098"/>
      <c r="AZ13" s="1098"/>
      <c r="BA13" s="1098"/>
      <c r="BB13" s="1098"/>
      <c r="BC13" s="1098"/>
      <c r="BD13" s="1098"/>
      <c r="BE13" s="1098"/>
      <c r="BF13" s="1098"/>
      <c r="BG13" s="1098"/>
      <c r="BH13" s="1099"/>
      <c r="BI13" s="1099"/>
      <c r="BJ13" s="1099"/>
      <c r="BK13" s="1099"/>
      <c r="BL13" s="1099"/>
      <c r="BM13" s="1099"/>
      <c r="BN13" s="1099"/>
      <c r="BO13" s="1099"/>
      <c r="BP13" s="1099"/>
      <c r="BQ13" s="1099"/>
      <c r="BR13" s="1099"/>
      <c r="BS13" s="1099"/>
      <c r="BT13" s="1099"/>
      <c r="BU13" s="1099"/>
      <c r="BV13" s="1099"/>
      <c r="BW13" s="1099"/>
      <c r="BX13" s="1099"/>
      <c r="BY13" s="1099"/>
      <c r="BZ13" s="1099"/>
      <c r="CA13" s="1099"/>
      <c r="CB13" s="1099"/>
      <c r="CC13" s="1099"/>
      <c r="CD13" s="1099"/>
      <c r="CE13" s="1099"/>
      <c r="CF13" s="1099"/>
      <c r="CG13" s="1099"/>
      <c r="CH13" s="1099"/>
      <c r="CI13" s="1099"/>
      <c r="CJ13" s="1099"/>
      <c r="CK13" s="1099"/>
      <c r="CL13" s="1099"/>
      <c r="CM13" s="1099"/>
      <c r="CN13" s="1099"/>
      <c r="CO13" s="1099"/>
      <c r="CP13" s="1099"/>
      <c r="CQ13" s="1099"/>
      <c r="CR13" s="1099"/>
      <c r="CS13" s="1099"/>
      <c r="CT13" s="1099"/>
      <c r="CU13" s="1099"/>
      <c r="CV13" s="1099"/>
      <c r="CW13" s="1099"/>
      <c r="CX13" s="1099"/>
      <c r="CY13" s="1099"/>
      <c r="CZ13" s="1099"/>
      <c r="DA13" s="1099"/>
      <c r="DB13" s="1099"/>
      <c r="DC13" s="1099"/>
      <c r="DD13" s="1099"/>
      <c r="DE13" s="1099"/>
      <c r="DF13" s="1099"/>
      <c r="DG13" s="1099"/>
      <c r="DH13" s="1099"/>
      <c r="DI13" s="1099"/>
      <c r="DJ13" s="1099"/>
      <c r="DK13" s="1099"/>
      <c r="DL13" s="1099"/>
      <c r="DM13" s="1099"/>
      <c r="DR13" s="92">
        <f>'кс-2№6'!F35+'кс-2№6'!F47+'кс-2№6'!F59+'кс-2№6'!F62+'кс-2№6'!F65+'кс-2№6'!F77+'кс-2№6'!F80+'кс-2№6'!F83+'кс-2№6'!F96</f>
        <v>184.38800000000001</v>
      </c>
    </row>
    <row r="14" spans="1:122" ht="36.75" customHeight="1" x14ac:dyDescent="0.2">
      <c r="A14" s="1096"/>
      <c r="B14" s="1096"/>
      <c r="C14" s="1096"/>
      <c r="D14" s="1096"/>
      <c r="E14" s="1096"/>
      <c r="F14" s="1096"/>
      <c r="G14" s="1096"/>
      <c r="H14" s="1096"/>
      <c r="I14" s="1096"/>
      <c r="J14" s="1096"/>
      <c r="K14" s="1096"/>
      <c r="L14" s="1096"/>
      <c r="M14" s="1096"/>
      <c r="N14" s="1096"/>
      <c r="O14" s="1096"/>
      <c r="P14" s="1096"/>
      <c r="Q14" s="1096"/>
      <c r="R14" s="1096"/>
      <c r="S14" s="1096"/>
      <c r="T14" s="1096"/>
      <c r="U14" s="1096"/>
      <c r="V14" s="1096"/>
      <c r="W14" s="1096"/>
      <c r="X14" s="1096"/>
      <c r="Y14" s="1096"/>
      <c r="Z14" s="1096"/>
      <c r="AA14" s="1096"/>
      <c r="AB14" s="1096"/>
      <c r="AC14" s="1096"/>
      <c r="AD14" s="1096"/>
      <c r="AE14" s="1096"/>
      <c r="AF14" s="1096"/>
      <c r="AG14" s="1096"/>
      <c r="AH14" s="1096"/>
      <c r="AI14" s="1096"/>
      <c r="AJ14" s="1096"/>
      <c r="AK14" s="1096"/>
      <c r="AL14" s="1096"/>
      <c r="AM14" s="1096"/>
      <c r="AN14" s="1096"/>
      <c r="AO14" s="1096"/>
      <c r="AP14" s="1097"/>
      <c r="AQ14" s="252"/>
      <c r="AR14" s="252"/>
      <c r="AS14" s="252"/>
      <c r="AT14" s="252"/>
      <c r="AU14" s="252"/>
      <c r="AV14" s="252"/>
      <c r="AW14" s="253"/>
      <c r="AX14" s="254"/>
      <c r="AY14" s="1098"/>
      <c r="AZ14" s="1098"/>
      <c r="BA14" s="1098"/>
      <c r="BB14" s="1098"/>
      <c r="BC14" s="1098"/>
      <c r="BD14" s="1098"/>
      <c r="BE14" s="1098"/>
      <c r="BF14" s="1098"/>
      <c r="BG14" s="1098"/>
      <c r="BH14" s="1099"/>
      <c r="BI14" s="1099"/>
      <c r="BJ14" s="1099"/>
      <c r="BK14" s="1099"/>
      <c r="BL14" s="1099"/>
      <c r="BM14" s="1099"/>
      <c r="BN14" s="1099"/>
      <c r="BO14" s="1099"/>
      <c r="BP14" s="1099"/>
      <c r="BQ14" s="1099"/>
      <c r="BR14" s="1099"/>
      <c r="BS14" s="1099"/>
      <c r="BT14" s="1099"/>
      <c r="BU14" s="1099"/>
      <c r="BV14" s="1099"/>
      <c r="BW14" s="1099"/>
      <c r="BX14" s="1099"/>
      <c r="BY14" s="1099"/>
      <c r="BZ14" s="1099"/>
      <c r="CA14" s="1099"/>
      <c r="CB14" s="1099"/>
      <c r="CC14" s="1099"/>
      <c r="CD14" s="1099"/>
      <c r="CE14" s="1099"/>
      <c r="CF14" s="1099"/>
      <c r="CG14" s="1099"/>
      <c r="CH14" s="1099"/>
      <c r="CI14" s="1099"/>
      <c r="CJ14" s="1099"/>
      <c r="CK14" s="1099"/>
      <c r="CL14" s="1099"/>
      <c r="CM14" s="1099"/>
      <c r="CN14" s="1099"/>
      <c r="CO14" s="1099"/>
      <c r="CP14" s="1099"/>
      <c r="CQ14" s="1099"/>
      <c r="CR14" s="1099"/>
      <c r="CS14" s="1099"/>
      <c r="CT14" s="1099"/>
      <c r="CU14" s="1099"/>
      <c r="CV14" s="1099"/>
      <c r="CW14" s="1099"/>
      <c r="CX14" s="1099"/>
      <c r="CY14" s="1099"/>
      <c r="CZ14" s="1099"/>
      <c r="DA14" s="1099"/>
      <c r="DB14" s="1099"/>
      <c r="DC14" s="1099"/>
      <c r="DD14" s="1099"/>
      <c r="DE14" s="1099"/>
      <c r="DF14" s="1099"/>
      <c r="DG14" s="1099"/>
      <c r="DH14" s="1099"/>
      <c r="DI14" s="1099"/>
      <c r="DJ14" s="1099"/>
      <c r="DK14" s="1099"/>
      <c r="DL14" s="1099"/>
      <c r="DM14" s="1099"/>
      <c r="DR14" s="403">
        <f>BH8+BH9+BH10+BH11+BH12</f>
        <v>184.38800000000001</v>
      </c>
    </row>
    <row r="15" spans="1:122" ht="20.100000000000001" customHeight="1" x14ac:dyDescent="0.2">
      <c r="A15" s="1096"/>
      <c r="B15" s="1096"/>
      <c r="C15" s="1096"/>
      <c r="D15" s="1096"/>
      <c r="E15" s="1096"/>
      <c r="F15" s="1096"/>
      <c r="G15" s="1096"/>
      <c r="H15" s="1096"/>
      <c r="I15" s="1096"/>
      <c r="J15" s="1096"/>
      <c r="K15" s="1096"/>
      <c r="L15" s="1096"/>
      <c r="M15" s="1096"/>
      <c r="N15" s="1096"/>
      <c r="O15" s="1096"/>
      <c r="P15" s="1096"/>
      <c r="Q15" s="1096"/>
      <c r="R15" s="1096"/>
      <c r="S15" s="1096"/>
      <c r="T15" s="1096"/>
      <c r="U15" s="1096"/>
      <c r="V15" s="1096"/>
      <c r="W15" s="1096"/>
      <c r="X15" s="1096"/>
      <c r="Y15" s="1096"/>
      <c r="Z15" s="1096"/>
      <c r="AA15" s="1096"/>
      <c r="AB15" s="1096"/>
      <c r="AC15" s="1096"/>
      <c r="AD15" s="1096"/>
      <c r="AE15" s="1096"/>
      <c r="AF15" s="1096"/>
      <c r="AG15" s="1096"/>
      <c r="AH15" s="1096"/>
      <c r="AI15" s="1096"/>
      <c r="AJ15" s="1096"/>
      <c r="AK15" s="1096"/>
      <c r="AL15" s="1096"/>
      <c r="AM15" s="1096"/>
      <c r="AN15" s="1096"/>
      <c r="AO15" s="1096"/>
      <c r="AP15" s="1097"/>
      <c r="AQ15" s="252"/>
      <c r="AR15" s="252"/>
      <c r="AS15" s="252"/>
      <c r="AT15" s="252"/>
      <c r="AU15" s="252"/>
      <c r="AV15" s="252"/>
      <c r="AW15" s="253"/>
      <c r="AX15" s="254"/>
      <c r="AY15" s="1098"/>
      <c r="AZ15" s="1098"/>
      <c r="BA15" s="1098"/>
      <c r="BB15" s="1098"/>
      <c r="BC15" s="1098"/>
      <c r="BD15" s="1098"/>
      <c r="BE15" s="1098"/>
      <c r="BF15" s="1098"/>
      <c r="BG15" s="1098"/>
      <c r="BH15" s="1099"/>
      <c r="BI15" s="1099"/>
      <c r="BJ15" s="1099"/>
      <c r="BK15" s="1099"/>
      <c r="BL15" s="1099"/>
      <c r="BM15" s="1099"/>
      <c r="BN15" s="1099"/>
      <c r="BO15" s="1099"/>
      <c r="BP15" s="1099"/>
      <c r="BQ15" s="1099"/>
      <c r="BR15" s="1099"/>
      <c r="BS15" s="1099"/>
      <c r="BT15" s="1099"/>
      <c r="BU15" s="1099"/>
      <c r="BV15" s="1099"/>
      <c r="BW15" s="1099"/>
      <c r="BX15" s="1099"/>
      <c r="BY15" s="1099"/>
      <c r="BZ15" s="1099"/>
      <c r="CA15" s="1099"/>
      <c r="CB15" s="1099"/>
      <c r="CC15" s="1099"/>
      <c r="CD15" s="1099"/>
      <c r="CE15" s="1099"/>
      <c r="CF15" s="1099"/>
      <c r="CG15" s="1099"/>
      <c r="CH15" s="1099"/>
      <c r="CI15" s="1099"/>
      <c r="CJ15" s="1099"/>
      <c r="CK15" s="1099"/>
      <c r="CL15" s="1099"/>
      <c r="CM15" s="1099"/>
      <c r="CN15" s="1099"/>
      <c r="CO15" s="1099"/>
      <c r="CP15" s="1099"/>
      <c r="CQ15" s="1099"/>
      <c r="CR15" s="1099"/>
      <c r="CS15" s="1099"/>
      <c r="CT15" s="1099"/>
      <c r="CU15" s="1099"/>
      <c r="CV15" s="1099"/>
      <c r="CW15" s="1099"/>
      <c r="CX15" s="1099"/>
      <c r="CY15" s="1099"/>
      <c r="CZ15" s="1099"/>
      <c r="DA15" s="1099"/>
      <c r="DB15" s="1099"/>
      <c r="DC15" s="1099"/>
      <c r="DD15" s="1099"/>
      <c r="DE15" s="1099"/>
      <c r="DF15" s="1099"/>
      <c r="DG15" s="1099"/>
      <c r="DH15" s="1099"/>
      <c r="DI15" s="1099"/>
      <c r="DJ15" s="1099"/>
      <c r="DK15" s="1099"/>
      <c r="DL15" s="1099"/>
      <c r="DM15" s="1099"/>
      <c r="DR15" s="403"/>
    </row>
    <row r="16" spans="1:122" ht="20.100000000000001" customHeight="1" x14ac:dyDescent="0.2">
      <c r="A16" s="1096"/>
      <c r="B16" s="1096"/>
      <c r="C16" s="1096"/>
      <c r="D16" s="1096"/>
      <c r="E16" s="1096"/>
      <c r="F16" s="1096"/>
      <c r="G16" s="1096"/>
      <c r="H16" s="1096"/>
      <c r="I16" s="1096"/>
      <c r="J16" s="1096"/>
      <c r="K16" s="1096"/>
      <c r="L16" s="1096"/>
      <c r="M16" s="1096"/>
      <c r="N16" s="1096"/>
      <c r="O16" s="1096"/>
      <c r="P16" s="1096"/>
      <c r="Q16" s="1096"/>
      <c r="R16" s="1096"/>
      <c r="S16" s="1096"/>
      <c r="T16" s="1096"/>
      <c r="U16" s="1096"/>
      <c r="V16" s="1096"/>
      <c r="W16" s="1096"/>
      <c r="X16" s="1096"/>
      <c r="Y16" s="1096"/>
      <c r="Z16" s="1096"/>
      <c r="AA16" s="1096"/>
      <c r="AB16" s="1096"/>
      <c r="AC16" s="1096"/>
      <c r="AD16" s="1096"/>
      <c r="AE16" s="1096"/>
      <c r="AF16" s="1096"/>
      <c r="AG16" s="1096"/>
      <c r="AH16" s="1096"/>
      <c r="AI16" s="1096"/>
      <c r="AJ16" s="1096"/>
      <c r="AK16" s="1096"/>
      <c r="AL16" s="1096"/>
      <c r="AM16" s="1096"/>
      <c r="AN16" s="1096"/>
      <c r="AO16" s="1096"/>
      <c r="AP16" s="1097"/>
      <c r="AQ16" s="252"/>
      <c r="AR16" s="252"/>
      <c r="AS16" s="252"/>
      <c r="AT16" s="252"/>
      <c r="AU16" s="252"/>
      <c r="AV16" s="252"/>
      <c r="AW16" s="253"/>
      <c r="AX16" s="254"/>
      <c r="AY16" s="1098"/>
      <c r="AZ16" s="1098"/>
      <c r="BA16" s="1098"/>
      <c r="BB16" s="1098"/>
      <c r="BC16" s="1098"/>
      <c r="BD16" s="1098"/>
      <c r="BE16" s="1098"/>
      <c r="BF16" s="1098"/>
      <c r="BG16" s="1098"/>
      <c r="BH16" s="1099"/>
      <c r="BI16" s="1099"/>
      <c r="BJ16" s="1099"/>
      <c r="BK16" s="1099"/>
      <c r="BL16" s="1099"/>
      <c r="BM16" s="1099"/>
      <c r="BN16" s="1099"/>
      <c r="BO16" s="1099"/>
      <c r="BP16" s="1099"/>
      <c r="BQ16" s="1099"/>
      <c r="BR16" s="1099"/>
      <c r="BS16" s="1099"/>
      <c r="BT16" s="1099"/>
      <c r="BU16" s="1099"/>
      <c r="BV16" s="1099"/>
      <c r="BW16" s="1099"/>
      <c r="BX16" s="1099"/>
      <c r="BY16" s="1099"/>
      <c r="BZ16" s="1099"/>
      <c r="CA16" s="1099"/>
      <c r="CB16" s="1099"/>
      <c r="CC16" s="1099"/>
      <c r="CD16" s="1099"/>
      <c r="CE16" s="1099"/>
      <c r="CF16" s="1099"/>
      <c r="CG16" s="1099"/>
      <c r="CH16" s="1099"/>
      <c r="CI16" s="1099"/>
      <c r="CJ16" s="1099"/>
      <c r="CK16" s="1099"/>
      <c r="CL16" s="1099"/>
      <c r="CM16" s="1099"/>
      <c r="CN16" s="1099"/>
      <c r="CO16" s="1099"/>
      <c r="CP16" s="1099"/>
      <c r="CQ16" s="1099"/>
      <c r="CR16" s="1099"/>
      <c r="CS16" s="1099"/>
      <c r="CT16" s="1099"/>
      <c r="CU16" s="1099"/>
      <c r="CV16" s="1099"/>
      <c r="CW16" s="1099"/>
      <c r="CX16" s="1099"/>
      <c r="CY16" s="1099"/>
      <c r="CZ16" s="1099"/>
      <c r="DA16" s="1099"/>
      <c r="DB16" s="1099"/>
      <c r="DC16" s="1099"/>
      <c r="DD16" s="1099"/>
      <c r="DE16" s="1099"/>
      <c r="DF16" s="1099"/>
      <c r="DG16" s="1099"/>
      <c r="DH16" s="1099"/>
      <c r="DI16" s="1099"/>
      <c r="DJ16" s="1099"/>
      <c r="DK16" s="1099"/>
      <c r="DL16" s="1099"/>
      <c r="DM16" s="1099"/>
    </row>
    <row r="17" spans="1:117" ht="20.100000000000001" customHeight="1" x14ac:dyDescent="0.2">
      <c r="A17" s="1096"/>
      <c r="B17" s="1096"/>
      <c r="C17" s="1096"/>
      <c r="D17" s="1096"/>
      <c r="E17" s="1096"/>
      <c r="F17" s="1096"/>
      <c r="G17" s="1096"/>
      <c r="H17" s="1096"/>
      <c r="I17" s="1096"/>
      <c r="J17" s="1096"/>
      <c r="K17" s="1096"/>
      <c r="L17" s="1096"/>
      <c r="M17" s="1096"/>
      <c r="N17" s="1096"/>
      <c r="O17" s="1096"/>
      <c r="P17" s="1096"/>
      <c r="Q17" s="1096"/>
      <c r="R17" s="1096"/>
      <c r="S17" s="1096"/>
      <c r="T17" s="1096"/>
      <c r="U17" s="1096"/>
      <c r="V17" s="1096"/>
      <c r="W17" s="1096"/>
      <c r="X17" s="1096"/>
      <c r="Y17" s="1096"/>
      <c r="Z17" s="1096"/>
      <c r="AA17" s="1096"/>
      <c r="AB17" s="1096"/>
      <c r="AC17" s="1096"/>
      <c r="AD17" s="1096"/>
      <c r="AE17" s="1096"/>
      <c r="AF17" s="1096"/>
      <c r="AG17" s="1096"/>
      <c r="AH17" s="1096"/>
      <c r="AI17" s="1096"/>
      <c r="AJ17" s="1096"/>
      <c r="AK17" s="1096"/>
      <c r="AL17" s="1096"/>
      <c r="AM17" s="1096"/>
      <c r="AN17" s="1096"/>
      <c r="AO17" s="1096"/>
      <c r="AP17" s="1097"/>
      <c r="AQ17" s="252"/>
      <c r="AR17" s="252"/>
      <c r="AS17" s="252"/>
      <c r="AT17" s="252"/>
      <c r="AU17" s="252"/>
      <c r="AV17" s="252"/>
      <c r="AW17" s="253"/>
      <c r="AX17" s="254"/>
      <c r="AY17" s="1098"/>
      <c r="AZ17" s="1098"/>
      <c r="BA17" s="1098"/>
      <c r="BB17" s="1098"/>
      <c r="BC17" s="1098"/>
      <c r="BD17" s="1098"/>
      <c r="BE17" s="1098"/>
      <c r="BF17" s="1098"/>
      <c r="BG17" s="1098"/>
      <c r="BH17" s="1099"/>
      <c r="BI17" s="1099"/>
      <c r="BJ17" s="1099"/>
      <c r="BK17" s="1099"/>
      <c r="BL17" s="1099"/>
      <c r="BM17" s="1099"/>
      <c r="BN17" s="1099"/>
      <c r="BO17" s="1099"/>
      <c r="BP17" s="1099"/>
      <c r="BQ17" s="1099"/>
      <c r="BR17" s="1099"/>
      <c r="BS17" s="1099"/>
      <c r="BT17" s="1099"/>
      <c r="BU17" s="1099"/>
      <c r="BV17" s="1099"/>
      <c r="BW17" s="1099"/>
      <c r="BX17" s="1099"/>
      <c r="BY17" s="1099"/>
      <c r="BZ17" s="1099"/>
      <c r="CA17" s="1099"/>
      <c r="CB17" s="1099"/>
      <c r="CC17" s="1099"/>
      <c r="CD17" s="1099"/>
      <c r="CE17" s="1099"/>
      <c r="CF17" s="1099"/>
      <c r="CG17" s="1099"/>
      <c r="CH17" s="1099"/>
      <c r="CI17" s="1099"/>
      <c r="CJ17" s="1099"/>
      <c r="CK17" s="1099"/>
      <c r="CL17" s="1099"/>
      <c r="CM17" s="1099"/>
      <c r="CN17" s="1099"/>
      <c r="CO17" s="1099"/>
      <c r="CP17" s="1099"/>
      <c r="CQ17" s="1099"/>
      <c r="CR17" s="1099"/>
      <c r="CS17" s="1099"/>
      <c r="CT17" s="1099"/>
      <c r="CU17" s="1099"/>
      <c r="CV17" s="1099"/>
      <c r="CW17" s="1099"/>
      <c r="CX17" s="1099"/>
      <c r="CY17" s="1099"/>
      <c r="CZ17" s="1099"/>
      <c r="DA17" s="1099"/>
      <c r="DB17" s="1099"/>
      <c r="DC17" s="1099"/>
      <c r="DD17" s="1099"/>
      <c r="DE17" s="1099"/>
      <c r="DF17" s="1099"/>
      <c r="DG17" s="1099"/>
      <c r="DH17" s="1099"/>
      <c r="DI17" s="1099"/>
      <c r="DJ17" s="1099"/>
      <c r="DK17" s="1099"/>
      <c r="DL17" s="1099"/>
      <c r="DM17" s="1099"/>
    </row>
    <row r="18" spans="1:117" ht="20.100000000000001" customHeight="1" x14ac:dyDescent="0.2">
      <c r="A18" s="1096"/>
      <c r="B18" s="1096"/>
      <c r="C18" s="1096"/>
      <c r="D18" s="1096"/>
      <c r="E18" s="1096"/>
      <c r="F18" s="1096"/>
      <c r="G18" s="1096"/>
      <c r="H18" s="1096"/>
      <c r="I18" s="1096"/>
      <c r="J18" s="1096"/>
      <c r="K18" s="1096"/>
      <c r="L18" s="1096"/>
      <c r="M18" s="1096"/>
      <c r="N18" s="1096"/>
      <c r="O18" s="1096"/>
      <c r="P18" s="1096"/>
      <c r="Q18" s="1096"/>
      <c r="R18" s="1096"/>
      <c r="S18" s="1096"/>
      <c r="T18" s="1096"/>
      <c r="U18" s="1096"/>
      <c r="V18" s="1096"/>
      <c r="W18" s="1096"/>
      <c r="X18" s="1096"/>
      <c r="Y18" s="1096"/>
      <c r="Z18" s="1096"/>
      <c r="AA18" s="1096"/>
      <c r="AB18" s="1096"/>
      <c r="AC18" s="1096"/>
      <c r="AD18" s="1096"/>
      <c r="AE18" s="1096"/>
      <c r="AF18" s="1096"/>
      <c r="AG18" s="1096"/>
      <c r="AH18" s="1096"/>
      <c r="AI18" s="1096"/>
      <c r="AJ18" s="1096"/>
      <c r="AK18" s="1096"/>
      <c r="AL18" s="1096"/>
      <c r="AM18" s="1096"/>
      <c r="AN18" s="1096"/>
      <c r="AO18" s="1096"/>
      <c r="AP18" s="1097"/>
      <c r="AQ18" s="252"/>
      <c r="AR18" s="252"/>
      <c r="AS18" s="252"/>
      <c r="AT18" s="252"/>
      <c r="AU18" s="252"/>
      <c r="AV18" s="252"/>
      <c r="AW18" s="253"/>
      <c r="AX18" s="254"/>
      <c r="AY18" s="1098"/>
      <c r="AZ18" s="1098"/>
      <c r="BA18" s="1098"/>
      <c r="BB18" s="1098"/>
      <c r="BC18" s="1098"/>
      <c r="BD18" s="1098"/>
      <c r="BE18" s="1098"/>
      <c r="BF18" s="1098"/>
      <c r="BG18" s="1098"/>
      <c r="BH18" s="1099"/>
      <c r="BI18" s="1099"/>
      <c r="BJ18" s="1099"/>
      <c r="BK18" s="1099"/>
      <c r="BL18" s="1099"/>
      <c r="BM18" s="1099"/>
      <c r="BN18" s="1099"/>
      <c r="BO18" s="1099"/>
      <c r="BP18" s="1099"/>
      <c r="BQ18" s="1099"/>
      <c r="BR18" s="1099"/>
      <c r="BS18" s="1099"/>
      <c r="BT18" s="1099"/>
      <c r="BU18" s="1099"/>
      <c r="BV18" s="1099"/>
      <c r="BW18" s="1099"/>
      <c r="BX18" s="1099"/>
      <c r="BY18" s="1099"/>
      <c r="BZ18" s="1099"/>
      <c r="CA18" s="1099"/>
      <c r="CB18" s="1099"/>
      <c r="CC18" s="1099"/>
      <c r="CD18" s="1099"/>
      <c r="CE18" s="1099"/>
      <c r="CF18" s="1099"/>
      <c r="CG18" s="1099"/>
      <c r="CH18" s="1099"/>
      <c r="CI18" s="1099"/>
      <c r="CJ18" s="1099"/>
      <c r="CK18" s="1099"/>
      <c r="CL18" s="1099"/>
      <c r="CM18" s="1099"/>
      <c r="CN18" s="1099"/>
      <c r="CO18" s="1099"/>
      <c r="CP18" s="1099"/>
      <c r="CQ18" s="1099"/>
      <c r="CR18" s="1099"/>
      <c r="CS18" s="1099"/>
      <c r="CT18" s="1099"/>
      <c r="CU18" s="1099"/>
      <c r="CV18" s="1099"/>
      <c r="CW18" s="1099"/>
      <c r="CX18" s="1099"/>
      <c r="CY18" s="1099"/>
      <c r="CZ18" s="1099"/>
      <c r="DA18" s="1099"/>
      <c r="DB18" s="1099"/>
      <c r="DC18" s="1099"/>
      <c r="DD18" s="1099"/>
      <c r="DE18" s="1099"/>
      <c r="DF18" s="1099"/>
      <c r="DG18" s="1099"/>
      <c r="DH18" s="1099"/>
      <c r="DI18" s="1099"/>
      <c r="DJ18" s="1099"/>
      <c r="DK18" s="1099"/>
      <c r="DL18" s="1099"/>
      <c r="DM18" s="1099"/>
    </row>
    <row r="19" spans="1:117" ht="20.100000000000001" customHeight="1" x14ac:dyDescent="0.2">
      <c r="A19" s="1096"/>
      <c r="B19" s="1096"/>
      <c r="C19" s="1096"/>
      <c r="D19" s="1096"/>
      <c r="E19" s="1096"/>
      <c r="F19" s="1096"/>
      <c r="G19" s="1096"/>
      <c r="H19" s="1096"/>
      <c r="I19" s="1096"/>
      <c r="J19" s="1096"/>
      <c r="K19" s="1096"/>
      <c r="L19" s="1096"/>
      <c r="M19" s="1096"/>
      <c r="N19" s="1096"/>
      <c r="O19" s="1096"/>
      <c r="P19" s="1096"/>
      <c r="Q19" s="1096"/>
      <c r="R19" s="1096"/>
      <c r="S19" s="1096"/>
      <c r="T19" s="1096"/>
      <c r="U19" s="1096"/>
      <c r="V19" s="1096"/>
      <c r="W19" s="1096"/>
      <c r="X19" s="1096"/>
      <c r="Y19" s="1096"/>
      <c r="Z19" s="1096"/>
      <c r="AA19" s="1096"/>
      <c r="AB19" s="1096"/>
      <c r="AC19" s="1096"/>
      <c r="AD19" s="1096"/>
      <c r="AE19" s="1096"/>
      <c r="AF19" s="1096"/>
      <c r="AG19" s="1096"/>
      <c r="AH19" s="1096"/>
      <c r="AI19" s="1096"/>
      <c r="AJ19" s="1096"/>
      <c r="AK19" s="1096"/>
      <c r="AL19" s="1096"/>
      <c r="AM19" s="1096"/>
      <c r="AN19" s="1096"/>
      <c r="AO19" s="1096"/>
      <c r="AP19" s="1097"/>
      <c r="AQ19" s="252"/>
      <c r="AR19" s="252"/>
      <c r="AS19" s="252"/>
      <c r="AT19" s="252"/>
      <c r="AU19" s="252"/>
      <c r="AV19" s="252"/>
      <c r="AW19" s="253"/>
      <c r="AX19" s="254"/>
      <c r="AY19" s="1098"/>
      <c r="AZ19" s="1098"/>
      <c r="BA19" s="1098"/>
      <c r="BB19" s="1098"/>
      <c r="BC19" s="1098"/>
      <c r="BD19" s="1098"/>
      <c r="BE19" s="1098"/>
      <c r="BF19" s="1098"/>
      <c r="BG19" s="1098"/>
      <c r="BH19" s="1099"/>
      <c r="BI19" s="1099"/>
      <c r="BJ19" s="1099"/>
      <c r="BK19" s="1099"/>
      <c r="BL19" s="1099"/>
      <c r="BM19" s="1099"/>
      <c r="BN19" s="1099"/>
      <c r="BO19" s="1099"/>
      <c r="BP19" s="1099"/>
      <c r="BQ19" s="1099"/>
      <c r="BR19" s="1099"/>
      <c r="BS19" s="1099"/>
      <c r="BT19" s="1099"/>
      <c r="BU19" s="1099"/>
      <c r="BV19" s="1099"/>
      <c r="BW19" s="1099"/>
      <c r="BX19" s="1099"/>
      <c r="BY19" s="1099"/>
      <c r="BZ19" s="1099"/>
      <c r="CA19" s="1099"/>
      <c r="CB19" s="1099"/>
      <c r="CC19" s="1099"/>
      <c r="CD19" s="1099"/>
      <c r="CE19" s="1099"/>
      <c r="CF19" s="1099"/>
      <c r="CG19" s="1099"/>
      <c r="CH19" s="1099"/>
      <c r="CI19" s="1099"/>
      <c r="CJ19" s="1099"/>
      <c r="CK19" s="1099"/>
      <c r="CL19" s="1099"/>
      <c r="CM19" s="1099"/>
      <c r="CN19" s="1099"/>
      <c r="CO19" s="1099"/>
      <c r="CP19" s="1099"/>
      <c r="CQ19" s="1099"/>
      <c r="CR19" s="1099"/>
      <c r="CS19" s="1099"/>
      <c r="CT19" s="1099"/>
      <c r="CU19" s="1099"/>
      <c r="CV19" s="1099"/>
      <c r="CW19" s="1099"/>
      <c r="CX19" s="1099"/>
      <c r="CY19" s="1099"/>
      <c r="CZ19" s="1099"/>
      <c r="DA19" s="1099"/>
      <c r="DB19" s="1099"/>
      <c r="DC19" s="1099"/>
      <c r="DD19" s="1099"/>
      <c r="DE19" s="1099"/>
      <c r="DF19" s="1099"/>
      <c r="DG19" s="1099"/>
      <c r="DH19" s="1099"/>
      <c r="DI19" s="1099"/>
      <c r="DJ19" s="1099"/>
      <c r="DK19" s="1099"/>
      <c r="DL19" s="1099"/>
      <c r="DM19" s="1099"/>
    </row>
    <row r="20" spans="1:117" ht="20.100000000000001" customHeight="1" x14ac:dyDescent="0.2">
      <c r="A20" s="1096"/>
      <c r="B20" s="1096"/>
      <c r="C20" s="1096"/>
      <c r="D20" s="1096"/>
      <c r="E20" s="1096"/>
      <c r="F20" s="1096"/>
      <c r="G20" s="1096"/>
      <c r="H20" s="1096"/>
      <c r="I20" s="1096"/>
      <c r="J20" s="1096"/>
      <c r="K20" s="1096"/>
      <c r="L20" s="1096"/>
      <c r="M20" s="1096"/>
      <c r="N20" s="1096"/>
      <c r="O20" s="1096"/>
      <c r="P20" s="1096"/>
      <c r="Q20" s="1096"/>
      <c r="R20" s="1096"/>
      <c r="S20" s="1096"/>
      <c r="T20" s="1096"/>
      <c r="U20" s="1096"/>
      <c r="V20" s="1096"/>
      <c r="W20" s="1096"/>
      <c r="X20" s="1096"/>
      <c r="Y20" s="1096"/>
      <c r="Z20" s="1096"/>
      <c r="AA20" s="1096"/>
      <c r="AB20" s="1096"/>
      <c r="AC20" s="1096"/>
      <c r="AD20" s="1096"/>
      <c r="AE20" s="1096"/>
      <c r="AF20" s="1096"/>
      <c r="AG20" s="1096"/>
      <c r="AH20" s="1096"/>
      <c r="AI20" s="1096"/>
      <c r="AJ20" s="1096"/>
      <c r="AK20" s="1096"/>
      <c r="AL20" s="1096"/>
      <c r="AM20" s="1096"/>
      <c r="AN20" s="1096"/>
      <c r="AO20" s="1096"/>
      <c r="AP20" s="1097"/>
      <c r="AQ20" s="252"/>
      <c r="AR20" s="252"/>
      <c r="AS20" s="252"/>
      <c r="AT20" s="252"/>
      <c r="AU20" s="252"/>
      <c r="AV20" s="252"/>
      <c r="AW20" s="253"/>
      <c r="AX20" s="254"/>
      <c r="AY20" s="1098"/>
      <c r="AZ20" s="1098"/>
      <c r="BA20" s="1098"/>
      <c r="BB20" s="1098"/>
      <c r="BC20" s="1098"/>
      <c r="BD20" s="1098"/>
      <c r="BE20" s="1098"/>
      <c r="BF20" s="1098"/>
      <c r="BG20" s="1098"/>
      <c r="BH20" s="1099"/>
      <c r="BI20" s="1099"/>
      <c r="BJ20" s="1099"/>
      <c r="BK20" s="1099"/>
      <c r="BL20" s="1099"/>
      <c r="BM20" s="1099"/>
      <c r="BN20" s="1099"/>
      <c r="BO20" s="1099"/>
      <c r="BP20" s="1099"/>
      <c r="BQ20" s="1099"/>
      <c r="BR20" s="1099"/>
      <c r="BS20" s="1099"/>
      <c r="BT20" s="1099"/>
      <c r="BU20" s="1099"/>
      <c r="BV20" s="1099"/>
      <c r="BW20" s="1099"/>
      <c r="BX20" s="1099"/>
      <c r="BY20" s="1099"/>
      <c r="BZ20" s="1099"/>
      <c r="CA20" s="1099"/>
      <c r="CB20" s="1099"/>
      <c r="CC20" s="1099"/>
      <c r="CD20" s="1099"/>
      <c r="CE20" s="1099"/>
      <c r="CF20" s="1099"/>
      <c r="CG20" s="1099"/>
      <c r="CH20" s="1099"/>
      <c r="CI20" s="1099"/>
      <c r="CJ20" s="1099"/>
      <c r="CK20" s="1099"/>
      <c r="CL20" s="1099"/>
      <c r="CM20" s="1099"/>
      <c r="CN20" s="1099"/>
      <c r="CO20" s="1099"/>
      <c r="CP20" s="1099"/>
      <c r="CQ20" s="1099"/>
      <c r="CR20" s="1099"/>
      <c r="CS20" s="1099"/>
      <c r="CT20" s="1099"/>
      <c r="CU20" s="1099"/>
      <c r="CV20" s="1099"/>
      <c r="CW20" s="1099"/>
      <c r="CX20" s="1099"/>
      <c r="CY20" s="1099"/>
      <c r="CZ20" s="1099"/>
      <c r="DA20" s="1099"/>
      <c r="DB20" s="1099"/>
      <c r="DC20" s="1099"/>
      <c r="DD20" s="1099"/>
      <c r="DE20" s="1099"/>
      <c r="DF20" s="1099"/>
      <c r="DG20" s="1099"/>
      <c r="DH20" s="1099"/>
      <c r="DI20" s="1099"/>
      <c r="DJ20" s="1099"/>
      <c r="DK20" s="1099"/>
      <c r="DL20" s="1099"/>
      <c r="DM20" s="1099"/>
    </row>
    <row r="21" spans="1:117" ht="20.100000000000001" customHeight="1" x14ac:dyDescent="0.2">
      <c r="A21" s="1096"/>
      <c r="B21" s="1096"/>
      <c r="C21" s="1096"/>
      <c r="D21" s="1096"/>
      <c r="E21" s="1096"/>
      <c r="F21" s="1096"/>
      <c r="G21" s="1096"/>
      <c r="H21" s="1096"/>
      <c r="I21" s="1096"/>
      <c r="J21" s="1096"/>
      <c r="K21" s="1096"/>
      <c r="L21" s="1096"/>
      <c r="M21" s="1096"/>
      <c r="N21" s="1096"/>
      <c r="O21" s="1096"/>
      <c r="P21" s="1096"/>
      <c r="Q21" s="1096"/>
      <c r="R21" s="1096"/>
      <c r="S21" s="1096"/>
      <c r="T21" s="1096"/>
      <c r="U21" s="1096"/>
      <c r="V21" s="1096"/>
      <c r="W21" s="1096"/>
      <c r="X21" s="1096"/>
      <c r="Y21" s="1096"/>
      <c r="Z21" s="1096"/>
      <c r="AA21" s="1096"/>
      <c r="AB21" s="1096"/>
      <c r="AC21" s="1096"/>
      <c r="AD21" s="1096"/>
      <c r="AE21" s="1096"/>
      <c r="AF21" s="1096"/>
      <c r="AG21" s="1096"/>
      <c r="AH21" s="1096"/>
      <c r="AI21" s="1096"/>
      <c r="AJ21" s="1096"/>
      <c r="AK21" s="1096"/>
      <c r="AL21" s="1096"/>
      <c r="AM21" s="1096"/>
      <c r="AN21" s="1096"/>
      <c r="AO21" s="1096"/>
      <c r="AP21" s="1097"/>
      <c r="AQ21" s="252"/>
      <c r="AR21" s="252"/>
      <c r="AS21" s="252"/>
      <c r="AT21" s="252"/>
      <c r="AU21" s="252"/>
      <c r="AV21" s="252"/>
      <c r="AW21" s="253"/>
      <c r="AX21" s="254"/>
      <c r="AY21" s="1098"/>
      <c r="AZ21" s="1098"/>
      <c r="BA21" s="1098"/>
      <c r="BB21" s="1098"/>
      <c r="BC21" s="1098"/>
      <c r="BD21" s="1098"/>
      <c r="BE21" s="1098"/>
      <c r="BF21" s="1098"/>
      <c r="BG21" s="1098"/>
      <c r="BH21" s="1099"/>
      <c r="BI21" s="1099"/>
      <c r="BJ21" s="1099"/>
      <c r="BK21" s="1099"/>
      <c r="BL21" s="1099"/>
      <c r="BM21" s="1099"/>
      <c r="BN21" s="1099"/>
      <c r="BO21" s="1099"/>
      <c r="BP21" s="1099"/>
      <c r="BQ21" s="1099"/>
      <c r="BR21" s="1099"/>
      <c r="BS21" s="1099"/>
      <c r="BT21" s="1099"/>
      <c r="BU21" s="1099"/>
      <c r="BV21" s="1099"/>
      <c r="BW21" s="1099"/>
      <c r="BX21" s="1099"/>
      <c r="BY21" s="1099"/>
      <c r="BZ21" s="1099"/>
      <c r="CA21" s="1099"/>
      <c r="CB21" s="1099"/>
      <c r="CC21" s="1099"/>
      <c r="CD21" s="1099"/>
      <c r="CE21" s="1099"/>
      <c r="CF21" s="1099"/>
      <c r="CG21" s="1099"/>
      <c r="CH21" s="1099"/>
      <c r="CI21" s="1099"/>
      <c r="CJ21" s="1099"/>
      <c r="CK21" s="1099"/>
      <c r="CL21" s="1099"/>
      <c r="CM21" s="1099"/>
      <c r="CN21" s="1099"/>
      <c r="CO21" s="1099"/>
      <c r="CP21" s="1099"/>
      <c r="CQ21" s="1099"/>
      <c r="CR21" s="1099"/>
      <c r="CS21" s="1099"/>
      <c r="CT21" s="1099"/>
      <c r="CU21" s="1099"/>
      <c r="CV21" s="1099"/>
      <c r="CW21" s="1099"/>
      <c r="CX21" s="1099"/>
      <c r="CY21" s="1099"/>
      <c r="CZ21" s="1099"/>
      <c r="DA21" s="1099"/>
      <c r="DB21" s="1099"/>
      <c r="DC21" s="1099"/>
      <c r="DD21" s="1099"/>
      <c r="DE21" s="1099"/>
      <c r="DF21" s="1099"/>
      <c r="DG21" s="1099"/>
      <c r="DH21" s="1099"/>
      <c r="DI21" s="1099"/>
      <c r="DJ21" s="1099"/>
      <c r="DK21" s="1099"/>
      <c r="DL21" s="1099"/>
      <c r="DM21" s="1099"/>
    </row>
    <row r="22" spans="1:117" ht="20.100000000000001" customHeight="1" x14ac:dyDescent="0.2">
      <c r="A22" s="1096"/>
      <c r="B22" s="1096"/>
      <c r="C22" s="1096"/>
      <c r="D22" s="1096"/>
      <c r="E22" s="1096"/>
      <c r="F22" s="1096"/>
      <c r="G22" s="1096"/>
      <c r="H22" s="1096"/>
      <c r="I22" s="1096"/>
      <c r="J22" s="1096"/>
      <c r="K22" s="1096"/>
      <c r="L22" s="1096"/>
      <c r="M22" s="1096"/>
      <c r="N22" s="1096"/>
      <c r="O22" s="1096"/>
      <c r="P22" s="1096"/>
      <c r="Q22" s="1096"/>
      <c r="R22" s="1096"/>
      <c r="S22" s="1096"/>
      <c r="T22" s="1096"/>
      <c r="U22" s="1096"/>
      <c r="V22" s="1096"/>
      <c r="W22" s="1096"/>
      <c r="X22" s="1096"/>
      <c r="Y22" s="1096"/>
      <c r="Z22" s="1096"/>
      <c r="AA22" s="1096"/>
      <c r="AB22" s="1096"/>
      <c r="AC22" s="1096"/>
      <c r="AD22" s="1096"/>
      <c r="AE22" s="1096"/>
      <c r="AF22" s="1096"/>
      <c r="AG22" s="1096"/>
      <c r="AH22" s="1096"/>
      <c r="AI22" s="1096"/>
      <c r="AJ22" s="1096"/>
      <c r="AK22" s="1096"/>
      <c r="AL22" s="1096"/>
      <c r="AM22" s="1096"/>
      <c r="AN22" s="1096"/>
      <c r="AO22" s="1096"/>
      <c r="AP22" s="1097"/>
      <c r="AQ22" s="252"/>
      <c r="AR22" s="252"/>
      <c r="AS22" s="252"/>
      <c r="AT22" s="252"/>
      <c r="AU22" s="252"/>
      <c r="AV22" s="252"/>
      <c r="AW22" s="253"/>
      <c r="AX22" s="254"/>
      <c r="AY22" s="1098"/>
      <c r="AZ22" s="1098"/>
      <c r="BA22" s="1098"/>
      <c r="BB22" s="1098"/>
      <c r="BC22" s="1098"/>
      <c r="BD22" s="1098"/>
      <c r="BE22" s="1098"/>
      <c r="BF22" s="1098"/>
      <c r="BG22" s="1098"/>
      <c r="BH22" s="1099"/>
      <c r="BI22" s="1099"/>
      <c r="BJ22" s="1099"/>
      <c r="BK22" s="1099"/>
      <c r="BL22" s="1099"/>
      <c r="BM22" s="1099"/>
      <c r="BN22" s="1099"/>
      <c r="BO22" s="1099"/>
      <c r="BP22" s="1099"/>
      <c r="BQ22" s="1099"/>
      <c r="BR22" s="1099"/>
      <c r="BS22" s="1099"/>
      <c r="BT22" s="1099"/>
      <c r="BU22" s="1099"/>
      <c r="BV22" s="1099"/>
      <c r="BW22" s="1099"/>
      <c r="BX22" s="1099"/>
      <c r="BY22" s="1099"/>
      <c r="BZ22" s="1099"/>
      <c r="CA22" s="1099"/>
      <c r="CB22" s="1099"/>
      <c r="CC22" s="1099"/>
      <c r="CD22" s="1099"/>
      <c r="CE22" s="1099"/>
      <c r="CF22" s="1099"/>
      <c r="CG22" s="1099"/>
      <c r="CH22" s="1099"/>
      <c r="CI22" s="1099"/>
      <c r="CJ22" s="1099"/>
      <c r="CK22" s="1099"/>
      <c r="CL22" s="1099"/>
      <c r="CM22" s="1099"/>
      <c r="CN22" s="1099"/>
      <c r="CO22" s="1099"/>
      <c r="CP22" s="1099"/>
      <c r="CQ22" s="1099"/>
      <c r="CR22" s="1099"/>
      <c r="CS22" s="1099"/>
      <c r="CT22" s="1099"/>
      <c r="CU22" s="1099"/>
      <c r="CV22" s="1099"/>
      <c r="CW22" s="1099"/>
      <c r="CX22" s="1099"/>
      <c r="CY22" s="1099"/>
      <c r="CZ22" s="1099"/>
      <c r="DA22" s="1099"/>
      <c r="DB22" s="1099"/>
      <c r="DC22" s="1099"/>
      <c r="DD22" s="1099"/>
      <c r="DE22" s="1099"/>
      <c r="DF22" s="1099"/>
      <c r="DG22" s="1099"/>
      <c r="DH22" s="1099"/>
      <c r="DI22" s="1099"/>
      <c r="DJ22" s="1099"/>
      <c r="DK22" s="1099"/>
      <c r="DL22" s="1099"/>
      <c r="DM22" s="1099"/>
    </row>
    <row r="23" spans="1:117" ht="20.100000000000001" customHeight="1" x14ac:dyDescent="0.2">
      <c r="A23" s="1096"/>
      <c r="B23" s="1096"/>
      <c r="C23" s="1096"/>
      <c r="D23" s="1096"/>
      <c r="E23" s="1096"/>
      <c r="F23" s="1096"/>
      <c r="G23" s="1096"/>
      <c r="H23" s="1096"/>
      <c r="I23" s="1096"/>
      <c r="J23" s="1096"/>
      <c r="K23" s="1096"/>
      <c r="L23" s="1096"/>
      <c r="M23" s="1096"/>
      <c r="N23" s="1096"/>
      <c r="O23" s="1096"/>
      <c r="P23" s="1096"/>
      <c r="Q23" s="1096"/>
      <c r="R23" s="1096"/>
      <c r="S23" s="1096"/>
      <c r="T23" s="1096"/>
      <c r="U23" s="1096"/>
      <c r="V23" s="1096"/>
      <c r="W23" s="1096"/>
      <c r="X23" s="1096"/>
      <c r="Y23" s="1096"/>
      <c r="Z23" s="1096"/>
      <c r="AA23" s="1096"/>
      <c r="AB23" s="1096"/>
      <c r="AC23" s="1096"/>
      <c r="AD23" s="1096"/>
      <c r="AE23" s="1096"/>
      <c r="AF23" s="1096"/>
      <c r="AG23" s="1096"/>
      <c r="AH23" s="1096"/>
      <c r="AI23" s="1096"/>
      <c r="AJ23" s="1096"/>
      <c r="AK23" s="1096"/>
      <c r="AL23" s="1096"/>
      <c r="AM23" s="1096"/>
      <c r="AN23" s="1096"/>
      <c r="AO23" s="1096"/>
      <c r="AP23" s="1097"/>
      <c r="AQ23" s="252"/>
      <c r="AR23" s="252"/>
      <c r="AS23" s="252"/>
      <c r="AT23" s="252"/>
      <c r="AU23" s="252"/>
      <c r="AV23" s="252"/>
      <c r="AW23" s="253"/>
      <c r="AX23" s="254"/>
      <c r="AY23" s="1098"/>
      <c r="AZ23" s="1098"/>
      <c r="BA23" s="1098"/>
      <c r="BB23" s="1098"/>
      <c r="BC23" s="1098"/>
      <c r="BD23" s="1098"/>
      <c r="BE23" s="1098"/>
      <c r="BF23" s="1098"/>
      <c r="BG23" s="1098"/>
      <c r="BH23" s="1099"/>
      <c r="BI23" s="1099"/>
      <c r="BJ23" s="1099"/>
      <c r="BK23" s="1099"/>
      <c r="BL23" s="1099"/>
      <c r="BM23" s="1099"/>
      <c r="BN23" s="1099"/>
      <c r="BO23" s="1099"/>
      <c r="BP23" s="1099"/>
      <c r="BQ23" s="1099"/>
      <c r="BR23" s="1099"/>
      <c r="BS23" s="1099"/>
      <c r="BT23" s="1099"/>
      <c r="BU23" s="1099"/>
      <c r="BV23" s="1099"/>
      <c r="BW23" s="1099"/>
      <c r="BX23" s="1099"/>
      <c r="BY23" s="1099"/>
      <c r="BZ23" s="1099"/>
      <c r="CA23" s="1099"/>
      <c r="CB23" s="1099"/>
      <c r="CC23" s="1099"/>
      <c r="CD23" s="1099"/>
      <c r="CE23" s="1099"/>
      <c r="CF23" s="1099"/>
      <c r="CG23" s="1099"/>
      <c r="CH23" s="1099"/>
      <c r="CI23" s="1099"/>
      <c r="CJ23" s="1099"/>
      <c r="CK23" s="1099"/>
      <c r="CL23" s="1099"/>
      <c r="CM23" s="1099"/>
      <c r="CN23" s="1099"/>
      <c r="CO23" s="1099"/>
      <c r="CP23" s="1099"/>
      <c r="CQ23" s="1099"/>
      <c r="CR23" s="1099"/>
      <c r="CS23" s="1099"/>
      <c r="CT23" s="1099"/>
      <c r="CU23" s="1099"/>
      <c r="CV23" s="1099"/>
      <c r="CW23" s="1099"/>
      <c r="CX23" s="1099"/>
      <c r="CY23" s="1099"/>
      <c r="CZ23" s="1099"/>
      <c r="DA23" s="1099"/>
      <c r="DB23" s="1099"/>
      <c r="DC23" s="1099"/>
      <c r="DD23" s="1099"/>
      <c r="DE23" s="1099"/>
      <c r="DF23" s="1099"/>
      <c r="DG23" s="1099"/>
      <c r="DH23" s="1099"/>
      <c r="DI23" s="1099"/>
      <c r="DJ23" s="1099"/>
      <c r="DK23" s="1099"/>
      <c r="DL23" s="1099"/>
      <c r="DM23" s="1099"/>
    </row>
    <row r="24" spans="1:117" ht="20.100000000000001" customHeight="1" x14ac:dyDescent="0.2">
      <c r="A24" s="1096"/>
      <c r="B24" s="1096"/>
      <c r="C24" s="1096"/>
      <c r="D24" s="1096"/>
      <c r="E24" s="1096"/>
      <c r="F24" s="1096"/>
      <c r="G24" s="1096"/>
      <c r="H24" s="1096"/>
      <c r="I24" s="1096"/>
      <c r="J24" s="1096"/>
      <c r="K24" s="1096"/>
      <c r="L24" s="1096"/>
      <c r="M24" s="1096"/>
      <c r="N24" s="1096"/>
      <c r="O24" s="1096"/>
      <c r="P24" s="1096"/>
      <c r="Q24" s="1096"/>
      <c r="R24" s="1096"/>
      <c r="S24" s="1096"/>
      <c r="T24" s="1096"/>
      <c r="U24" s="1096"/>
      <c r="V24" s="1096"/>
      <c r="W24" s="1096"/>
      <c r="X24" s="1096"/>
      <c r="Y24" s="1096"/>
      <c r="Z24" s="1096"/>
      <c r="AA24" s="1096"/>
      <c r="AB24" s="1096"/>
      <c r="AC24" s="1096"/>
      <c r="AD24" s="1096"/>
      <c r="AE24" s="1096"/>
      <c r="AF24" s="1096"/>
      <c r="AG24" s="1096"/>
      <c r="AH24" s="1096"/>
      <c r="AI24" s="1096"/>
      <c r="AJ24" s="1096"/>
      <c r="AK24" s="1096"/>
      <c r="AL24" s="1096"/>
      <c r="AM24" s="1096"/>
      <c r="AN24" s="1096"/>
      <c r="AO24" s="1096"/>
      <c r="AP24" s="1097"/>
      <c r="AQ24" s="252"/>
      <c r="AR24" s="252"/>
      <c r="AS24" s="252"/>
      <c r="AT24" s="252"/>
      <c r="AU24" s="252"/>
      <c r="AV24" s="252"/>
      <c r="AW24" s="253"/>
      <c r="AX24" s="254"/>
      <c r="AY24" s="1098"/>
      <c r="AZ24" s="1098"/>
      <c r="BA24" s="1098"/>
      <c r="BB24" s="1098"/>
      <c r="BC24" s="1098"/>
      <c r="BD24" s="1098"/>
      <c r="BE24" s="1098"/>
      <c r="BF24" s="1098"/>
      <c r="BG24" s="1098"/>
      <c r="BH24" s="1099"/>
      <c r="BI24" s="1099"/>
      <c r="BJ24" s="1099"/>
      <c r="BK24" s="1099"/>
      <c r="BL24" s="1099"/>
      <c r="BM24" s="1099"/>
      <c r="BN24" s="1099"/>
      <c r="BO24" s="1099"/>
      <c r="BP24" s="1099"/>
      <c r="BQ24" s="1099"/>
      <c r="BR24" s="1099"/>
      <c r="BS24" s="1099"/>
      <c r="BT24" s="1099"/>
      <c r="BU24" s="1099"/>
      <c r="BV24" s="1099"/>
      <c r="BW24" s="1099"/>
      <c r="BX24" s="1099"/>
      <c r="BY24" s="1099"/>
      <c r="BZ24" s="1099"/>
      <c r="CA24" s="1099"/>
      <c r="CB24" s="1099"/>
      <c r="CC24" s="1099"/>
      <c r="CD24" s="1099"/>
      <c r="CE24" s="1099"/>
      <c r="CF24" s="1099"/>
      <c r="CG24" s="1099"/>
      <c r="CH24" s="1099"/>
      <c r="CI24" s="1099"/>
      <c r="CJ24" s="1099"/>
      <c r="CK24" s="1099"/>
      <c r="CL24" s="1099"/>
      <c r="CM24" s="1099"/>
      <c r="CN24" s="1099"/>
      <c r="CO24" s="1099"/>
      <c r="CP24" s="1099"/>
      <c r="CQ24" s="1099"/>
      <c r="CR24" s="1099"/>
      <c r="CS24" s="1099"/>
      <c r="CT24" s="1099"/>
      <c r="CU24" s="1099"/>
      <c r="CV24" s="1099"/>
      <c r="CW24" s="1099"/>
      <c r="CX24" s="1099"/>
      <c r="CY24" s="1099"/>
      <c r="CZ24" s="1099"/>
      <c r="DA24" s="1099"/>
      <c r="DB24" s="1099"/>
      <c r="DC24" s="1099"/>
      <c r="DD24" s="1099"/>
      <c r="DE24" s="1099"/>
      <c r="DF24" s="1099"/>
      <c r="DG24" s="1099"/>
      <c r="DH24" s="1099"/>
      <c r="DI24" s="1099"/>
      <c r="DJ24" s="1099"/>
      <c r="DK24" s="1099"/>
      <c r="DL24" s="1099"/>
      <c r="DM24" s="1099"/>
    </row>
    <row r="25" spans="1:117" ht="20.100000000000001" customHeight="1" x14ac:dyDescent="0.2">
      <c r="A25" s="1096"/>
      <c r="B25" s="1096"/>
      <c r="C25" s="1096"/>
      <c r="D25" s="1096"/>
      <c r="E25" s="1096"/>
      <c r="F25" s="1096"/>
      <c r="G25" s="1096"/>
      <c r="H25" s="1096"/>
      <c r="I25" s="1096"/>
      <c r="J25" s="1096"/>
      <c r="K25" s="1096"/>
      <c r="L25" s="1096"/>
      <c r="M25" s="1096"/>
      <c r="N25" s="1096"/>
      <c r="O25" s="1096"/>
      <c r="P25" s="1096"/>
      <c r="Q25" s="1096"/>
      <c r="R25" s="1096"/>
      <c r="S25" s="1096"/>
      <c r="T25" s="1096"/>
      <c r="U25" s="1096"/>
      <c r="V25" s="1096"/>
      <c r="W25" s="1096"/>
      <c r="X25" s="1096"/>
      <c r="Y25" s="1096"/>
      <c r="Z25" s="1096"/>
      <c r="AA25" s="1096"/>
      <c r="AB25" s="1096"/>
      <c r="AC25" s="1096"/>
      <c r="AD25" s="1096"/>
      <c r="AE25" s="1096"/>
      <c r="AF25" s="1096"/>
      <c r="AG25" s="1096"/>
      <c r="AH25" s="1096"/>
      <c r="AI25" s="1096"/>
      <c r="AJ25" s="1096"/>
      <c r="AK25" s="1096"/>
      <c r="AL25" s="1096"/>
      <c r="AM25" s="1096"/>
      <c r="AN25" s="1096"/>
      <c r="AO25" s="1096"/>
      <c r="AP25" s="1097"/>
      <c r="AQ25" s="252"/>
      <c r="AR25" s="252"/>
      <c r="AS25" s="252"/>
      <c r="AT25" s="252"/>
      <c r="AU25" s="252"/>
      <c r="AV25" s="252"/>
      <c r="AW25" s="253"/>
      <c r="AX25" s="254"/>
      <c r="AY25" s="1098"/>
      <c r="AZ25" s="1098"/>
      <c r="BA25" s="1098"/>
      <c r="BB25" s="1098"/>
      <c r="BC25" s="1098"/>
      <c r="BD25" s="1098"/>
      <c r="BE25" s="1098"/>
      <c r="BF25" s="1098"/>
      <c r="BG25" s="1098"/>
      <c r="BH25" s="1099"/>
      <c r="BI25" s="1099"/>
      <c r="BJ25" s="1099"/>
      <c r="BK25" s="1099"/>
      <c r="BL25" s="1099"/>
      <c r="BM25" s="1099"/>
      <c r="BN25" s="1099"/>
      <c r="BO25" s="1099"/>
      <c r="BP25" s="1099"/>
      <c r="BQ25" s="1099"/>
      <c r="BR25" s="1099"/>
      <c r="BS25" s="1099"/>
      <c r="BT25" s="1099"/>
      <c r="BU25" s="1099"/>
      <c r="BV25" s="1099"/>
      <c r="BW25" s="1099"/>
      <c r="BX25" s="1099"/>
      <c r="BY25" s="1099"/>
      <c r="BZ25" s="1099"/>
      <c r="CA25" s="1099"/>
      <c r="CB25" s="1099"/>
      <c r="CC25" s="1099"/>
      <c r="CD25" s="1099"/>
      <c r="CE25" s="1099"/>
      <c r="CF25" s="1099"/>
      <c r="CG25" s="1099"/>
      <c r="CH25" s="1099"/>
      <c r="CI25" s="1099"/>
      <c r="CJ25" s="1099"/>
      <c r="CK25" s="1099"/>
      <c r="CL25" s="1099"/>
      <c r="CM25" s="1099"/>
      <c r="CN25" s="1099"/>
      <c r="CO25" s="1099"/>
      <c r="CP25" s="1099"/>
      <c r="CQ25" s="1099"/>
      <c r="CR25" s="1099"/>
      <c r="CS25" s="1099"/>
      <c r="CT25" s="1099"/>
      <c r="CU25" s="1099"/>
      <c r="CV25" s="1099"/>
      <c r="CW25" s="1099"/>
      <c r="CX25" s="1099"/>
      <c r="CY25" s="1099"/>
      <c r="CZ25" s="1099"/>
      <c r="DA25" s="1099"/>
      <c r="DB25" s="1099"/>
      <c r="DC25" s="1099"/>
      <c r="DD25" s="1099"/>
      <c r="DE25" s="1099"/>
      <c r="DF25" s="1099"/>
      <c r="DG25" s="1099"/>
      <c r="DH25" s="1099"/>
      <c r="DI25" s="1099"/>
      <c r="DJ25" s="1099"/>
      <c r="DK25" s="1099"/>
      <c r="DL25" s="1099"/>
      <c r="DM25" s="1099"/>
    </row>
    <row r="26" spans="1:117" ht="20.100000000000001" customHeight="1" x14ac:dyDescent="0.2">
      <c r="A26" s="1096"/>
      <c r="B26" s="1096"/>
      <c r="C26" s="1096"/>
      <c r="D26" s="1096"/>
      <c r="E26" s="1096"/>
      <c r="F26" s="1096"/>
      <c r="G26" s="1096"/>
      <c r="H26" s="1096"/>
      <c r="I26" s="1096"/>
      <c r="J26" s="1096"/>
      <c r="K26" s="1096"/>
      <c r="L26" s="1096"/>
      <c r="M26" s="1096"/>
      <c r="N26" s="1096"/>
      <c r="O26" s="1096"/>
      <c r="P26" s="1096"/>
      <c r="Q26" s="1096"/>
      <c r="R26" s="1096"/>
      <c r="S26" s="1096"/>
      <c r="T26" s="1096"/>
      <c r="U26" s="1096"/>
      <c r="V26" s="1096"/>
      <c r="W26" s="1096"/>
      <c r="X26" s="1096"/>
      <c r="Y26" s="1096"/>
      <c r="Z26" s="1096"/>
      <c r="AA26" s="1096"/>
      <c r="AB26" s="1096"/>
      <c r="AC26" s="1096"/>
      <c r="AD26" s="1096"/>
      <c r="AE26" s="1096"/>
      <c r="AF26" s="1096"/>
      <c r="AG26" s="1096"/>
      <c r="AH26" s="1096"/>
      <c r="AI26" s="1096"/>
      <c r="AJ26" s="1096"/>
      <c r="AK26" s="1096"/>
      <c r="AL26" s="1096"/>
      <c r="AM26" s="1096"/>
      <c r="AN26" s="1096"/>
      <c r="AO26" s="1096"/>
      <c r="AP26" s="1097"/>
      <c r="AQ26" s="252"/>
      <c r="AR26" s="252"/>
      <c r="AS26" s="252"/>
      <c r="AT26" s="252"/>
      <c r="AU26" s="252"/>
      <c r="AV26" s="252"/>
      <c r="AW26" s="253"/>
      <c r="AX26" s="254"/>
      <c r="AY26" s="1098"/>
      <c r="AZ26" s="1098"/>
      <c r="BA26" s="1098"/>
      <c r="BB26" s="1098"/>
      <c r="BC26" s="1098"/>
      <c r="BD26" s="1098"/>
      <c r="BE26" s="1098"/>
      <c r="BF26" s="1098"/>
      <c r="BG26" s="1098"/>
      <c r="BH26" s="1099"/>
      <c r="BI26" s="1099"/>
      <c r="BJ26" s="1099"/>
      <c r="BK26" s="1099"/>
      <c r="BL26" s="1099"/>
      <c r="BM26" s="1099"/>
      <c r="BN26" s="1099"/>
      <c r="BO26" s="1099"/>
      <c r="BP26" s="1099"/>
      <c r="BQ26" s="1099"/>
      <c r="BR26" s="1099"/>
      <c r="BS26" s="1099"/>
      <c r="BT26" s="1099"/>
      <c r="BU26" s="1099"/>
      <c r="BV26" s="1099"/>
      <c r="BW26" s="1099"/>
      <c r="BX26" s="1099"/>
      <c r="BY26" s="1099"/>
      <c r="BZ26" s="1099"/>
      <c r="CA26" s="1099"/>
      <c r="CB26" s="1099"/>
      <c r="CC26" s="1099"/>
      <c r="CD26" s="1099"/>
      <c r="CE26" s="1099"/>
      <c r="CF26" s="1099"/>
      <c r="CG26" s="1099"/>
      <c r="CH26" s="1099"/>
      <c r="CI26" s="1099"/>
      <c r="CJ26" s="1099"/>
      <c r="CK26" s="1099"/>
      <c r="CL26" s="1099"/>
      <c r="CM26" s="1099"/>
      <c r="CN26" s="1099"/>
      <c r="CO26" s="1099"/>
      <c r="CP26" s="1099"/>
      <c r="CQ26" s="1099"/>
      <c r="CR26" s="1099"/>
      <c r="CS26" s="1099"/>
      <c r="CT26" s="1099"/>
      <c r="CU26" s="1099"/>
      <c r="CV26" s="1099"/>
      <c r="CW26" s="1099"/>
      <c r="CX26" s="1099"/>
      <c r="CY26" s="1099"/>
      <c r="CZ26" s="1099"/>
      <c r="DA26" s="1099"/>
      <c r="DB26" s="1099"/>
      <c r="DC26" s="1099"/>
      <c r="DD26" s="1099"/>
      <c r="DE26" s="1099"/>
      <c r="DF26" s="1099"/>
      <c r="DG26" s="1099"/>
      <c r="DH26" s="1099"/>
      <c r="DI26" s="1099"/>
      <c r="DJ26" s="1099"/>
      <c r="DK26" s="1099"/>
      <c r="DL26" s="1099"/>
      <c r="DM26" s="1099"/>
    </row>
    <row r="27" spans="1:117" x14ac:dyDescent="0.2">
      <c r="A27" s="255"/>
      <c r="B27" s="92" t="s">
        <v>105</v>
      </c>
      <c r="BW27" s="92" t="s">
        <v>108</v>
      </c>
    </row>
    <row r="29" spans="1:117" ht="12.75" customHeight="1" x14ac:dyDescent="0.2">
      <c r="B29" s="1100" t="s">
        <v>314</v>
      </c>
      <c r="C29" s="1100"/>
      <c r="D29" s="1100"/>
      <c r="E29" s="1100"/>
      <c r="F29" s="1100"/>
      <c r="G29" s="1100"/>
      <c r="H29" s="1100"/>
      <c r="I29" s="1100"/>
      <c r="J29" s="1100"/>
      <c r="K29" s="1100"/>
      <c r="L29" s="1100"/>
      <c r="M29" s="1100"/>
      <c r="N29" s="1100"/>
      <c r="O29" s="1100"/>
      <c r="P29" s="1100"/>
      <c r="Q29" s="1100"/>
      <c r="R29" s="1100"/>
      <c r="S29" s="1100"/>
      <c r="T29" s="1100"/>
      <c r="U29" s="1100"/>
      <c r="V29" s="1100"/>
      <c r="W29" s="1100"/>
      <c r="X29" s="1100"/>
      <c r="Y29" s="1100"/>
      <c r="Z29" s="1100"/>
      <c r="AA29" s="1100"/>
      <c r="AB29" s="1100"/>
      <c r="AC29" s="1100"/>
      <c r="AD29" s="1100"/>
      <c r="AE29" s="1100"/>
      <c r="AF29" s="1100"/>
      <c r="AG29" s="1100"/>
      <c r="AH29" s="1100"/>
      <c r="AI29" s="1100"/>
      <c r="AJ29" s="1100"/>
      <c r="AK29" s="1100"/>
      <c r="AL29" s="1100"/>
      <c r="AM29" s="1100"/>
      <c r="AN29" s="1100"/>
      <c r="AO29" s="1100"/>
      <c r="BP29" s="255"/>
      <c r="BW29" s="1100" t="s">
        <v>330</v>
      </c>
      <c r="BX29" s="1100"/>
      <c r="BY29" s="1100"/>
      <c r="BZ29" s="1100"/>
      <c r="CA29" s="1100"/>
      <c r="CB29" s="1100"/>
      <c r="CC29" s="1100"/>
      <c r="CD29" s="1100"/>
      <c r="CE29" s="1100"/>
      <c r="CF29" s="1100"/>
      <c r="CG29" s="1100"/>
      <c r="CH29" s="1100"/>
      <c r="CI29" s="1100"/>
      <c r="CJ29" s="1100"/>
      <c r="CK29" s="1100"/>
      <c r="CL29" s="1100"/>
      <c r="CM29" s="1100"/>
      <c r="CN29" s="1100"/>
      <c r="CO29" s="1100"/>
      <c r="CP29" s="1100"/>
      <c r="CQ29" s="1100"/>
      <c r="CR29" s="1100"/>
      <c r="CS29" s="1100"/>
      <c r="CT29" s="1100"/>
      <c r="CU29" s="1100"/>
      <c r="CV29" s="1100"/>
      <c r="CW29" s="1100"/>
      <c r="CX29" s="1100"/>
      <c r="CY29" s="1100"/>
      <c r="CZ29" s="1100"/>
      <c r="DA29" s="1100"/>
      <c r="DB29" s="1100"/>
      <c r="DC29" s="1100"/>
      <c r="DD29" s="1100"/>
      <c r="DE29" s="1100"/>
      <c r="DF29" s="1100"/>
      <c r="DG29" s="1100"/>
      <c r="DH29" s="1100"/>
      <c r="DI29" s="1100"/>
      <c r="DJ29" s="1100"/>
    </row>
    <row r="30" spans="1:117" ht="27" customHeight="1" x14ac:dyDescent="0.2">
      <c r="B30" s="1101"/>
      <c r="C30" s="1101"/>
      <c r="D30" s="1101"/>
      <c r="E30" s="1101"/>
      <c r="F30" s="1101"/>
      <c r="G30" s="1101"/>
      <c r="H30" s="1101"/>
      <c r="I30" s="1101"/>
      <c r="J30" s="1101"/>
      <c r="K30" s="1101"/>
      <c r="L30" s="1101"/>
      <c r="M30" s="1101"/>
      <c r="N30" s="1101"/>
      <c r="O30" s="1101"/>
      <c r="P30" s="1101"/>
      <c r="Q30" s="1101"/>
      <c r="R30" s="1101"/>
      <c r="S30" s="1101"/>
      <c r="T30" s="1101"/>
      <c r="U30" s="1101"/>
      <c r="V30" s="1101"/>
      <c r="W30" s="1101"/>
      <c r="X30" s="1101"/>
      <c r="Y30" s="1101"/>
      <c r="Z30" s="1101"/>
      <c r="AA30" s="1101"/>
      <c r="AB30" s="1101"/>
      <c r="AC30" s="1101"/>
      <c r="AD30" s="1101"/>
      <c r="AE30" s="1101"/>
      <c r="AF30" s="1101"/>
      <c r="AG30" s="1101"/>
      <c r="AH30" s="1101"/>
      <c r="AI30" s="1101"/>
      <c r="AJ30" s="1101"/>
      <c r="AK30" s="1101"/>
      <c r="AL30" s="1101"/>
      <c r="AM30" s="1101"/>
      <c r="AN30" s="1101"/>
      <c r="AO30" s="1101"/>
      <c r="BP30" s="255"/>
      <c r="BW30" s="1101"/>
      <c r="BX30" s="1101"/>
      <c r="BY30" s="1101"/>
      <c r="BZ30" s="1101"/>
      <c r="CA30" s="1101"/>
      <c r="CB30" s="1101"/>
      <c r="CC30" s="1101"/>
      <c r="CD30" s="1101"/>
      <c r="CE30" s="1101"/>
      <c r="CF30" s="1101"/>
      <c r="CG30" s="1101"/>
      <c r="CH30" s="1101"/>
      <c r="CI30" s="1101"/>
      <c r="CJ30" s="1101"/>
      <c r="CK30" s="1101"/>
      <c r="CL30" s="1101"/>
      <c r="CM30" s="1101"/>
      <c r="CN30" s="1101"/>
      <c r="CO30" s="1101"/>
      <c r="CP30" s="1101"/>
      <c r="CQ30" s="1101"/>
      <c r="CR30" s="1101"/>
      <c r="CS30" s="1101"/>
      <c r="CT30" s="1101"/>
      <c r="CU30" s="1101"/>
      <c r="CV30" s="1101"/>
      <c r="CW30" s="1101"/>
      <c r="CX30" s="1101"/>
      <c r="CY30" s="1101"/>
      <c r="CZ30" s="1101"/>
      <c r="DA30" s="1101"/>
      <c r="DB30" s="1101"/>
      <c r="DC30" s="1101"/>
      <c r="DD30" s="1101"/>
      <c r="DE30" s="1101"/>
      <c r="DF30" s="1101"/>
      <c r="DG30" s="1101"/>
      <c r="DH30" s="1101"/>
      <c r="DI30" s="1101"/>
      <c r="DJ30" s="1101"/>
    </row>
    <row r="35" spans="2:113" x14ac:dyDescent="0.2">
      <c r="B35" s="1102" t="s">
        <v>315</v>
      </c>
      <c r="C35" s="1102"/>
      <c r="D35" s="1102"/>
      <c r="E35" s="1102"/>
      <c r="F35" s="1102"/>
      <c r="G35" s="1102"/>
      <c r="H35" s="1102"/>
      <c r="I35" s="1102"/>
      <c r="J35" s="1102"/>
      <c r="K35" s="1102"/>
      <c r="L35" s="1102"/>
      <c r="M35" s="1102"/>
      <c r="N35" s="1102"/>
      <c r="O35" s="1102"/>
      <c r="P35" s="1102"/>
      <c r="Q35" s="1102"/>
      <c r="R35" s="1102"/>
      <c r="S35" s="1102"/>
      <c r="T35" s="1102"/>
      <c r="U35" s="1102"/>
      <c r="V35" s="1102"/>
      <c r="W35" s="1102"/>
      <c r="X35" s="1102"/>
      <c r="Y35" s="1102"/>
      <c r="Z35" s="1102"/>
      <c r="AA35" s="1102"/>
      <c r="AB35" s="1102"/>
      <c r="AC35" s="1102"/>
      <c r="AD35" s="1102"/>
      <c r="AE35" s="1102"/>
      <c r="AF35" s="1102"/>
      <c r="AG35" s="1102"/>
      <c r="AH35" s="1102"/>
      <c r="AI35" s="1102"/>
      <c r="AJ35" s="1102"/>
      <c r="AK35" s="1102"/>
      <c r="AL35" s="1102"/>
      <c r="AM35" s="1102"/>
      <c r="AN35" s="1102"/>
      <c r="BW35" s="1100" t="s">
        <v>330</v>
      </c>
      <c r="BX35" s="1100"/>
      <c r="BY35" s="1100"/>
      <c r="BZ35" s="1100"/>
      <c r="CA35" s="1100"/>
      <c r="CB35" s="1100"/>
      <c r="CC35" s="1100"/>
      <c r="CD35" s="1100"/>
      <c r="CE35" s="1100"/>
      <c r="CF35" s="1100"/>
      <c r="CG35" s="1100"/>
      <c r="CH35" s="1100"/>
      <c r="CI35" s="1100"/>
      <c r="CJ35" s="1100"/>
      <c r="CK35" s="1100"/>
      <c r="CL35" s="1100"/>
      <c r="CM35" s="1100"/>
      <c r="CN35" s="1100"/>
      <c r="CO35" s="1100"/>
      <c r="CP35" s="1100"/>
      <c r="CQ35" s="1100"/>
      <c r="CR35" s="1100"/>
      <c r="CS35" s="1100"/>
      <c r="CT35" s="1100"/>
      <c r="CU35" s="1100"/>
      <c r="CV35" s="1100"/>
      <c r="CW35" s="1100"/>
      <c r="CX35" s="1100"/>
      <c r="CY35" s="1100"/>
      <c r="CZ35" s="1100"/>
      <c r="DA35" s="1100"/>
      <c r="DB35" s="1100"/>
      <c r="DC35" s="1100"/>
      <c r="DD35" s="1100"/>
      <c r="DE35" s="1100"/>
      <c r="DF35" s="1100"/>
      <c r="DG35" s="1100"/>
      <c r="DH35" s="1100"/>
      <c r="DI35" s="1100"/>
    </row>
    <row r="36" spans="2:113" ht="30.6" customHeight="1" x14ac:dyDescent="0.2">
      <c r="B36" s="1103"/>
      <c r="C36" s="1103"/>
      <c r="D36" s="1103"/>
      <c r="E36" s="1103"/>
      <c r="F36" s="1103"/>
      <c r="G36" s="1103"/>
      <c r="H36" s="1103"/>
      <c r="I36" s="1103"/>
      <c r="J36" s="1103"/>
      <c r="K36" s="1103"/>
      <c r="L36" s="1103"/>
      <c r="M36" s="1103"/>
      <c r="N36" s="1103"/>
      <c r="O36" s="1103"/>
      <c r="P36" s="1103"/>
      <c r="Q36" s="1103"/>
      <c r="R36" s="1103"/>
      <c r="S36" s="1103"/>
      <c r="T36" s="1103"/>
      <c r="U36" s="1103"/>
      <c r="V36" s="1103"/>
      <c r="W36" s="1103"/>
      <c r="X36" s="1103"/>
      <c r="Y36" s="1103"/>
      <c r="Z36" s="1103"/>
      <c r="AA36" s="1103"/>
      <c r="AB36" s="1103"/>
      <c r="AC36" s="1103"/>
      <c r="AD36" s="1103"/>
      <c r="AE36" s="1103"/>
      <c r="AF36" s="1103"/>
      <c r="AG36" s="1103"/>
      <c r="AH36" s="1103"/>
      <c r="AI36" s="1103"/>
      <c r="AJ36" s="1103"/>
      <c r="AK36" s="1103"/>
      <c r="AL36" s="1103"/>
      <c r="AM36" s="1103"/>
      <c r="AN36" s="1103"/>
      <c r="BW36" s="1101"/>
      <c r="BX36" s="1101"/>
      <c r="BY36" s="1101"/>
      <c r="BZ36" s="1101"/>
      <c r="CA36" s="1101"/>
      <c r="CB36" s="1101"/>
      <c r="CC36" s="1101"/>
      <c r="CD36" s="1101"/>
      <c r="CE36" s="1101"/>
      <c r="CF36" s="1101"/>
      <c r="CG36" s="1101"/>
      <c r="CH36" s="1101"/>
      <c r="CI36" s="1101"/>
      <c r="CJ36" s="1101"/>
      <c r="CK36" s="1101"/>
      <c r="CL36" s="1101"/>
      <c r="CM36" s="1101"/>
      <c r="CN36" s="1101"/>
      <c r="CO36" s="1101"/>
      <c r="CP36" s="1101"/>
      <c r="CQ36" s="1101"/>
      <c r="CR36" s="1101"/>
      <c r="CS36" s="1101"/>
      <c r="CT36" s="1101"/>
      <c r="CU36" s="1101"/>
      <c r="CV36" s="1101"/>
      <c r="CW36" s="1101"/>
      <c r="CX36" s="1101"/>
      <c r="CY36" s="1101"/>
      <c r="CZ36" s="1101"/>
      <c r="DA36" s="1101"/>
      <c r="DB36" s="1101"/>
      <c r="DC36" s="1101"/>
      <c r="DD36" s="1101"/>
      <c r="DE36" s="1101"/>
      <c r="DF36" s="1101"/>
      <c r="DG36" s="1101"/>
      <c r="DH36" s="1101"/>
      <c r="DI36" s="1101"/>
    </row>
  </sheetData>
  <mergeCells count="127">
    <mergeCell ref="B29:AO30"/>
    <mergeCell ref="BW29:DJ30"/>
    <mergeCell ref="B35:AN36"/>
    <mergeCell ref="BW35:DI36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X52"/>
  <sheetViews>
    <sheetView view="pageBreakPreview" topLeftCell="A28" zoomScaleNormal="100" zoomScaleSheetLayoutView="100" workbookViewId="0">
      <selection activeCell="F39" sqref="F39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3" customWidth="1"/>
    <col min="8" max="8" width="12.28515625" style="363" customWidth="1"/>
    <col min="9" max="9" width="11.42578125" style="363" bestFit="1" customWidth="1"/>
    <col min="10" max="11" width="11.42578125" style="364" bestFit="1" customWidth="1"/>
    <col min="12" max="12" width="10.85546875" style="364" bestFit="1" customWidth="1"/>
    <col min="13" max="13" width="18.140625" style="158" customWidth="1"/>
    <col min="14" max="14" width="14.42578125" style="158" customWidth="1"/>
    <col min="15" max="15" width="14.5703125" style="178" customWidth="1"/>
    <col min="16" max="16" width="14.42578125" style="178" bestFit="1" customWidth="1"/>
    <col min="17" max="16384" width="9.140625" style="158"/>
  </cols>
  <sheetData>
    <row r="1" spans="1:258" x14ac:dyDescent="0.25">
      <c r="A1" s="156"/>
      <c r="B1" s="156"/>
      <c r="C1" s="156"/>
      <c r="D1" s="897" t="s">
        <v>256</v>
      </c>
      <c r="E1" s="897"/>
      <c r="F1" s="897"/>
      <c r="G1" s="157"/>
      <c r="H1" s="361"/>
      <c r="I1" s="361"/>
      <c r="J1" s="362"/>
      <c r="K1" s="362"/>
      <c r="L1" s="362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897" t="s">
        <v>257</v>
      </c>
      <c r="E2" s="897"/>
      <c r="F2" s="897"/>
      <c r="G2" s="157"/>
      <c r="H2" s="361"/>
      <c r="I2" s="361"/>
      <c r="J2" s="362"/>
      <c r="K2" s="362"/>
      <c r="L2" s="362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897" t="s">
        <v>258</v>
      </c>
      <c r="E3" s="897"/>
      <c r="F3" s="897"/>
      <c r="G3" s="157"/>
      <c r="H3" s="361"/>
      <c r="I3" s="361"/>
      <c r="J3" s="362"/>
      <c r="K3" s="362"/>
      <c r="L3" s="362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361"/>
      <c r="I5" s="361"/>
      <c r="J5" s="362"/>
      <c r="K5" s="362"/>
      <c r="L5" s="362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898" t="s">
        <v>259</v>
      </c>
      <c r="B6" s="898"/>
      <c r="C6" s="898"/>
      <c r="D6" s="898"/>
      <c r="E6" s="159" t="s">
        <v>4</v>
      </c>
      <c r="F6" s="161">
        <v>46246315</v>
      </c>
      <c r="G6" s="157"/>
      <c r="H6" s="361"/>
      <c r="I6" s="361"/>
      <c r="J6" s="362"/>
      <c r="K6" s="362"/>
      <c r="L6" s="362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898"/>
      <c r="B7" s="898"/>
      <c r="C7" s="898"/>
      <c r="D7" s="898"/>
      <c r="E7" s="159"/>
      <c r="F7" s="162"/>
      <c r="G7" s="157"/>
      <c r="H7" s="361"/>
      <c r="I7" s="361"/>
      <c r="J7" s="362"/>
      <c r="K7" s="362"/>
      <c r="L7" s="362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898" t="s">
        <v>260</v>
      </c>
      <c r="B8" s="898"/>
      <c r="C8" s="898"/>
      <c r="D8" s="898"/>
      <c r="E8" s="163" t="s">
        <v>4</v>
      </c>
      <c r="F8" s="164">
        <v>16673706</v>
      </c>
      <c r="G8" s="157"/>
      <c r="H8" s="361"/>
      <c r="I8" s="361"/>
      <c r="J8" s="362"/>
      <c r="K8" s="362"/>
      <c r="L8" s="362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898"/>
      <c r="B9" s="898"/>
      <c r="C9" s="898"/>
      <c r="D9" s="898"/>
      <c r="E9" s="165" t="s">
        <v>261</v>
      </c>
      <c r="F9" s="162"/>
      <c r="G9" s="157"/>
      <c r="H9" s="361"/>
      <c r="I9" s="361"/>
      <c r="J9" s="362"/>
      <c r="K9" s="362"/>
      <c r="L9" s="362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361"/>
      <c r="I10" s="361"/>
      <c r="J10" s="362"/>
      <c r="K10" s="362"/>
      <c r="L10" s="362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899" t="s">
        <v>262</v>
      </c>
      <c r="B11" s="899"/>
      <c r="C11" s="899"/>
      <c r="D11" s="899"/>
      <c r="E11" s="168" t="s">
        <v>263</v>
      </c>
      <c r="F11" s="169" t="s">
        <v>264</v>
      </c>
      <c r="G11" s="157"/>
      <c r="H11" s="361"/>
      <c r="I11" s="361"/>
      <c r="J11" s="362"/>
      <c r="K11" s="362"/>
      <c r="L11" s="362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361"/>
      <c r="I12" s="361"/>
      <c r="J12" s="362"/>
      <c r="K12" s="362"/>
      <c r="L12" s="362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361"/>
      <c r="I13" s="361"/>
      <c r="J13" s="362"/>
      <c r="K13" s="362"/>
      <c r="L13" s="362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361"/>
      <c r="I14" s="361"/>
      <c r="J14" s="362"/>
      <c r="K14" s="362"/>
      <c r="L14" s="362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361"/>
      <c r="I15" s="361"/>
      <c r="J15" s="362"/>
      <c r="K15" s="362"/>
      <c r="L15" s="362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361"/>
      <c r="I16" s="361"/>
      <c r="J16" s="362"/>
      <c r="K16" s="362"/>
      <c r="L16" s="362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900" t="s">
        <v>265</v>
      </c>
      <c r="B17" s="900"/>
      <c r="C17" s="900"/>
      <c r="D17" s="900"/>
      <c r="E17" s="174" t="s">
        <v>18</v>
      </c>
      <c r="F17" s="175"/>
      <c r="G17" s="157"/>
      <c r="H17" s="362"/>
      <c r="I17" s="362"/>
      <c r="J17" s="362"/>
      <c r="K17" s="362"/>
      <c r="L17" s="362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901" t="s">
        <v>19</v>
      </c>
      <c r="D19" s="901" t="s">
        <v>20</v>
      </c>
      <c r="E19" s="901" t="s">
        <v>21</v>
      </c>
      <c r="F19" s="901"/>
      <c r="G19" s="157"/>
      <c r="H19" s="361"/>
      <c r="I19" s="361"/>
      <c r="J19" s="362"/>
      <c r="K19" s="362"/>
      <c r="L19" s="362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901"/>
      <c r="D20" s="901"/>
      <c r="E20" s="179" t="s">
        <v>22</v>
      </c>
      <c r="F20" s="179" t="s">
        <v>23</v>
      </c>
      <c r="G20" s="157"/>
      <c r="H20" s="361"/>
      <c r="I20" s="361"/>
      <c r="J20" s="362"/>
      <c r="K20" s="362"/>
      <c r="L20" s="362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6</v>
      </c>
      <c r="D21" s="180" t="str">
        <f>F21</f>
        <v>15.04.2026</v>
      </c>
      <c r="E21" s="181">
        <v>46120</v>
      </c>
      <c r="F21" s="182" t="s">
        <v>460</v>
      </c>
      <c r="G21" s="157"/>
      <c r="H21" s="361"/>
      <c r="I21" s="361"/>
      <c r="J21" s="362"/>
      <c r="K21" s="362"/>
      <c r="L21" s="362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902" t="s">
        <v>266</v>
      </c>
      <c r="B22" s="902"/>
      <c r="C22" s="902"/>
      <c r="D22" s="902"/>
      <c r="E22" s="902"/>
      <c r="F22" s="902"/>
      <c r="G22" s="157"/>
      <c r="H22" s="361"/>
      <c r="I22" s="361"/>
      <c r="J22" s="362"/>
      <c r="K22" s="362"/>
      <c r="L22" s="362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896" t="s">
        <v>267</v>
      </c>
      <c r="B23" s="896"/>
      <c r="C23" s="896"/>
      <c r="D23" s="896"/>
      <c r="E23" s="896"/>
      <c r="F23" s="896"/>
      <c r="G23" s="157"/>
      <c r="H23" s="361"/>
      <c r="I23" s="361"/>
      <c r="J23" s="362"/>
      <c r="K23" s="362"/>
      <c r="L23" s="362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5" thickBot="1" x14ac:dyDescent="0.3">
      <c r="A24" s="156"/>
      <c r="C24" s="156"/>
      <c r="D24" s="156"/>
      <c r="E24" s="156"/>
      <c r="F24" s="156"/>
      <c r="G24" s="157"/>
      <c r="H24" s="361"/>
      <c r="I24" s="361"/>
      <c r="J24" s="362"/>
      <c r="K24" s="362"/>
      <c r="L24" s="362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906" t="s">
        <v>268</v>
      </c>
      <c r="B25" s="906" t="s">
        <v>269</v>
      </c>
      <c r="C25" s="907" t="s">
        <v>270</v>
      </c>
      <c r="D25" s="908"/>
      <c r="E25" s="908"/>
      <c r="F25" s="909"/>
      <c r="G25" s="157"/>
      <c r="H25" s="365">
        <v>2025</v>
      </c>
      <c r="I25" s="910" t="s">
        <v>271</v>
      </c>
      <c r="J25" s="912">
        <v>2026</v>
      </c>
      <c r="K25" s="913"/>
      <c r="L25" s="913"/>
      <c r="M25" s="913"/>
      <c r="N25" s="914"/>
      <c r="O25" s="915" t="s">
        <v>271</v>
      </c>
      <c r="P25" s="903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906"/>
      <c r="B26" s="906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66" t="s">
        <v>276</v>
      </c>
      <c r="I26" s="911"/>
      <c r="J26" s="367" t="s">
        <v>298</v>
      </c>
      <c r="K26" s="368" t="s">
        <v>317</v>
      </c>
      <c r="L26" s="369" t="s">
        <v>335</v>
      </c>
      <c r="M26" s="306" t="s">
        <v>346</v>
      </c>
      <c r="N26" s="307" t="s">
        <v>461</v>
      </c>
      <c r="O26" s="916"/>
      <c r="P26" s="904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70"/>
      <c r="I27" s="371"/>
      <c r="J27" s="371"/>
      <c r="K27" s="372"/>
      <c r="L27" s="373"/>
      <c r="M27" s="357"/>
      <c r="N27" s="299"/>
      <c r="O27" s="298"/>
      <c r="P27" s="299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6"/>
      <c r="B28" s="188" t="s">
        <v>277</v>
      </c>
      <c r="C28" s="189"/>
      <c r="D28" s="190">
        <f>D30</f>
        <v>60905524.799999997</v>
      </c>
      <c r="E28" s="191">
        <f>E30</f>
        <v>56682264.57</v>
      </c>
      <c r="F28" s="192">
        <f>F30</f>
        <v>15058984.630000001</v>
      </c>
      <c r="G28" s="193"/>
      <c r="H28" s="374"/>
      <c r="I28" s="375"/>
      <c r="J28" s="375"/>
      <c r="K28" s="376"/>
      <c r="L28" s="377"/>
      <c r="M28" s="358"/>
      <c r="N28" s="301"/>
      <c r="O28" s="300"/>
      <c r="P28" s="301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6"/>
      <c r="B29" s="194" t="s">
        <v>278</v>
      </c>
      <c r="C29" s="195"/>
      <c r="D29" s="196"/>
      <c r="E29" s="197"/>
      <c r="F29" s="198"/>
      <c r="G29" s="193"/>
      <c r="H29" s="374"/>
      <c r="I29" s="375"/>
      <c r="J29" s="375"/>
      <c r="K29" s="918">
        <f>K30+L30</f>
        <v>17674134.640000001</v>
      </c>
      <c r="L29" s="919"/>
      <c r="M29" s="358"/>
      <c r="N29" s="301"/>
      <c r="O29" s="300"/>
      <c r="P29" s="301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199">
        <v>1</v>
      </c>
      <c r="B30" s="200" t="s">
        <v>279</v>
      </c>
      <c r="C30" s="201"/>
      <c r="D30" s="202">
        <f>D32+D33+D34</f>
        <v>60905524.799999997</v>
      </c>
      <c r="E30" s="203">
        <f>E32+E33+E34</f>
        <v>56682264.57</v>
      </c>
      <c r="F30" s="204">
        <f>F32+F33+F34</f>
        <v>15058984.630000001</v>
      </c>
      <c r="G30" s="193"/>
      <c r="H30" s="378">
        <v>4223260.2300000004</v>
      </c>
      <c r="I30" s="379">
        <v>4223260.2300000004</v>
      </c>
      <c r="J30" s="379">
        <v>7512597.3899999997</v>
      </c>
      <c r="K30" s="380">
        <v>9943426.7699999996</v>
      </c>
      <c r="L30" s="381">
        <v>7730707.8700000001</v>
      </c>
      <c r="M30" s="359">
        <v>16436547.91</v>
      </c>
      <c r="N30" s="359">
        <f t="shared" ref="N30" si="0">N32+N33+N34</f>
        <v>15058984.630000001</v>
      </c>
      <c r="O30" s="302">
        <f>O32+O33+O34</f>
        <v>56682264.57</v>
      </c>
      <c r="P30" s="303">
        <f>I30+O30</f>
        <v>60905524.799999997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199"/>
      <c r="B31" s="205" t="s">
        <v>280</v>
      </c>
      <c r="C31" s="206"/>
      <c r="D31" s="200"/>
      <c r="E31" s="203"/>
      <c r="F31" s="204"/>
      <c r="G31" s="193"/>
      <c r="H31" s="378"/>
      <c r="I31" s="379"/>
      <c r="J31" s="375"/>
      <c r="K31" s="382"/>
      <c r="L31" s="377"/>
      <c r="M31" s="358"/>
      <c r="N31" s="301"/>
      <c r="O31" s="302"/>
      <c r="P31" s="303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199"/>
      <c r="B32" s="205" t="s">
        <v>281</v>
      </c>
      <c r="C32" s="207"/>
      <c r="D32" s="208">
        <f>P32</f>
        <v>54806226.280000001</v>
      </c>
      <c r="E32" s="209">
        <f>O32</f>
        <v>51091524.030000001</v>
      </c>
      <c r="F32" s="210">
        <f>N32</f>
        <v>13630507.23</v>
      </c>
      <c r="G32" s="193"/>
      <c r="H32" s="383">
        <v>3714702.25</v>
      </c>
      <c r="I32" s="379">
        <v>3714702.25</v>
      </c>
      <c r="J32" s="375">
        <v>6680066.8799999999</v>
      </c>
      <c r="K32" s="382">
        <v>8946204.5199999996</v>
      </c>
      <c r="L32" s="377">
        <v>6973413.2400000002</v>
      </c>
      <c r="M32" s="358">
        <v>14861332.16</v>
      </c>
      <c r="N32" s="358">
        <f>15058984.63-N33-N34</f>
        <v>13630507.23</v>
      </c>
      <c r="O32" s="302">
        <f>SUM(J32:N32)</f>
        <v>51091524.030000001</v>
      </c>
      <c r="P32" s="303">
        <f>I32+O32</f>
        <v>54806226.280000001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199"/>
      <c r="B33" s="205" t="s">
        <v>282</v>
      </c>
      <c r="C33" s="207"/>
      <c r="D33" s="208">
        <f>P33</f>
        <v>1403736.37</v>
      </c>
      <c r="E33" s="209">
        <f>O33</f>
        <v>1308833.1599999999</v>
      </c>
      <c r="F33" s="210">
        <f>N33</f>
        <v>335664.77</v>
      </c>
      <c r="G33" s="193"/>
      <c r="H33" s="384">
        <v>94903.21</v>
      </c>
      <c r="I33" s="379">
        <v>94903.21</v>
      </c>
      <c r="J33" s="375">
        <v>171834.78</v>
      </c>
      <c r="K33" s="382">
        <v>232195.3</v>
      </c>
      <c r="L33" s="377">
        <v>183949.24</v>
      </c>
      <c r="M33" s="358">
        <v>385189.07</v>
      </c>
      <c r="N33" s="301">
        <f>(30745093.65-N35)*1.033*0.999522</f>
        <v>335664.77</v>
      </c>
      <c r="O33" s="302">
        <f t="shared" ref="O33:O35" si="1">SUM(J33:N33)</f>
        <v>1308833.1599999999</v>
      </c>
      <c r="P33" s="303">
        <f t="shared" ref="P33:P35" si="2">I33+O33</f>
        <v>1403736.37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199"/>
      <c r="B34" s="205" t="s">
        <v>283</v>
      </c>
      <c r="C34" s="207"/>
      <c r="D34" s="208">
        <f>P34</f>
        <v>4695562.1500000004</v>
      </c>
      <c r="E34" s="209">
        <f>O34</f>
        <v>4281907.38</v>
      </c>
      <c r="F34" s="210">
        <f>N34</f>
        <v>1092812.6299999999</v>
      </c>
      <c r="G34" s="193"/>
      <c r="H34" s="385">
        <v>413654.77</v>
      </c>
      <c r="I34" s="379">
        <v>413654.77</v>
      </c>
      <c r="J34" s="375">
        <v>660695.73</v>
      </c>
      <c r="K34" s="382">
        <v>765026.95</v>
      </c>
      <c r="L34" s="377">
        <v>573345.39</v>
      </c>
      <c r="M34" s="358">
        <v>1190026.68</v>
      </c>
      <c r="N34" s="301">
        <f>879003.94*1.033*1.20409902725*0.999522</f>
        <v>1092812.6299999999</v>
      </c>
      <c r="O34" s="302">
        <f t="shared" si="1"/>
        <v>4281907.38</v>
      </c>
      <c r="P34" s="303">
        <f t="shared" si="2"/>
        <v>4695562.1500000004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199"/>
      <c r="B35" s="205" t="s">
        <v>284</v>
      </c>
      <c r="C35" s="211"/>
      <c r="D35" s="212">
        <f>P35</f>
        <v>133939983.62</v>
      </c>
      <c r="E35" s="213">
        <f>O35</f>
        <v>121237736.06999999</v>
      </c>
      <c r="F35" s="214">
        <f>N35</f>
        <v>30419996.559999999</v>
      </c>
      <c r="G35" s="193"/>
      <c r="H35" s="386">
        <v>12702247.550000001</v>
      </c>
      <c r="I35" s="387">
        <v>12702247.550000001</v>
      </c>
      <c r="J35" s="387">
        <v>19667946.190000001</v>
      </c>
      <c r="K35" s="388">
        <v>21767420.789999999</v>
      </c>
      <c r="L35" s="401">
        <v>16087756.890000001</v>
      </c>
      <c r="M35" s="402">
        <v>33294615.640000001</v>
      </c>
      <c r="N35" s="305">
        <f>30419996.56</f>
        <v>30419996.559999999</v>
      </c>
      <c r="O35" s="304">
        <f t="shared" si="1"/>
        <v>121237736.06999999</v>
      </c>
      <c r="P35" s="305">
        <f t="shared" si="2"/>
        <v>133939983.62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15"/>
      <c r="B36" s="216"/>
      <c r="C36" s="217"/>
      <c r="D36" s="218"/>
      <c r="E36" s="219" t="s">
        <v>285</v>
      </c>
      <c r="F36" s="192">
        <f>F30</f>
        <v>15058984.630000001</v>
      </c>
      <c r="G36" s="193"/>
      <c r="H36" s="389"/>
      <c r="I36" s="389"/>
      <c r="J36" s="390"/>
      <c r="K36" s="917"/>
      <c r="L36" s="917"/>
      <c r="M36" s="220"/>
      <c r="N36" s="156"/>
      <c r="O36" s="193"/>
      <c r="P36" s="193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15"/>
      <c r="B37" s="221"/>
      <c r="C37" s="217"/>
      <c r="D37" s="218"/>
      <c r="E37" s="159" t="s">
        <v>286</v>
      </c>
      <c r="F37" s="222">
        <f>F36*0.22</f>
        <v>3312976.62</v>
      </c>
      <c r="G37" s="193"/>
      <c r="H37" s="389"/>
      <c r="I37" s="389"/>
      <c r="J37" s="390"/>
      <c r="K37" s="390"/>
      <c r="L37" s="362"/>
      <c r="M37" s="220"/>
      <c r="N37" s="156"/>
      <c r="O37" s="193"/>
      <c r="P37" s="193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19" t="s">
        <v>287</v>
      </c>
      <c r="F38" s="192">
        <f>F36+F37</f>
        <v>18371961.25</v>
      </c>
      <c r="G38" s="223"/>
      <c r="H38" s="391"/>
      <c r="I38" s="389"/>
      <c r="J38" s="390"/>
      <c r="K38" s="390"/>
      <c r="L38" s="362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288</v>
      </c>
      <c r="F39" s="210">
        <f>F36*1.2*30%</f>
        <v>5421234.4699999997</v>
      </c>
      <c r="G39" s="193"/>
      <c r="H39" s="392" t="s">
        <v>318</v>
      </c>
      <c r="I39" s="361"/>
      <c r="J39" s="362"/>
      <c r="K39" s="362"/>
      <c r="L39" s="362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15"/>
      <c r="B40" s="221"/>
      <c r="C40" s="217"/>
      <c r="D40" s="218"/>
      <c r="E40" s="224" t="s">
        <v>289</v>
      </c>
      <c r="F40" s="210">
        <f>F38*10%</f>
        <v>1837196.13</v>
      </c>
      <c r="G40" s="193"/>
      <c r="H40" s="389"/>
      <c r="I40" s="389"/>
      <c r="J40" s="390"/>
      <c r="K40" s="390"/>
      <c r="L40" s="362"/>
      <c r="M40" s="220"/>
      <c r="N40" s="156"/>
      <c r="O40" s="193"/>
      <c r="P40" s="193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25" t="s">
        <v>287</v>
      </c>
      <c r="F41" s="204">
        <f>F38-F39-F40</f>
        <v>11113530.65</v>
      </c>
      <c r="G41" s="223"/>
      <c r="H41" s="391"/>
      <c r="I41" s="361"/>
      <c r="J41" s="362"/>
      <c r="K41" s="362"/>
      <c r="L41" s="362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26"/>
      <c r="G42" s="157"/>
      <c r="H42" s="393"/>
      <c r="I42" s="361"/>
      <c r="J42" s="362"/>
      <c r="K42" s="362"/>
      <c r="L42" s="362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29" customFormat="1" x14ac:dyDescent="0.25">
      <c r="A43" s="217" t="s">
        <v>290</v>
      </c>
      <c r="B43" s="167"/>
      <c r="C43" s="167"/>
      <c r="D43" s="167"/>
      <c r="E43" s="167"/>
      <c r="F43" s="226"/>
      <c r="G43" s="227"/>
      <c r="H43" s="363"/>
      <c r="I43" s="394"/>
      <c r="J43" s="395"/>
      <c r="K43" s="395"/>
      <c r="L43" s="395"/>
      <c r="O43" s="227"/>
      <c r="P43" s="227"/>
    </row>
    <row r="44" spans="1:258" s="167" customFormat="1" ht="31.5" x14ac:dyDescent="0.25">
      <c r="A44" s="230"/>
      <c r="B44" s="231" t="s">
        <v>291</v>
      </c>
      <c r="C44" s="230"/>
      <c r="D44" s="230"/>
      <c r="E44" s="232" t="s">
        <v>292</v>
      </c>
      <c r="G44" s="233"/>
      <c r="H44" s="363"/>
      <c r="I44" s="396"/>
      <c r="J44" s="390"/>
      <c r="K44" s="397"/>
      <c r="L44" s="362"/>
      <c r="M44" s="235"/>
      <c r="N44" s="236"/>
      <c r="O44" s="234"/>
      <c r="P44" s="234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36"/>
      <c r="DW44" s="236"/>
      <c r="DX44" s="236"/>
      <c r="DY44" s="236"/>
      <c r="DZ44" s="236"/>
      <c r="EA44" s="236"/>
      <c r="EB44" s="236"/>
      <c r="EC44" s="236"/>
      <c r="ED44" s="236"/>
      <c r="EE44" s="236"/>
      <c r="EF44" s="236"/>
      <c r="EG44" s="236"/>
      <c r="EH44" s="236"/>
      <c r="EI44" s="236"/>
      <c r="EJ44" s="236"/>
      <c r="EK44" s="236"/>
      <c r="EL44" s="236"/>
      <c r="EM44" s="236"/>
      <c r="EN44" s="236"/>
      <c r="EO44" s="236"/>
      <c r="EP44" s="236"/>
      <c r="EQ44" s="236"/>
      <c r="ER44" s="236"/>
      <c r="ES44" s="236"/>
      <c r="ET44" s="236"/>
      <c r="EU44" s="236"/>
      <c r="EV44" s="236"/>
      <c r="EW44" s="236"/>
      <c r="EX44" s="236"/>
      <c r="EY44" s="236"/>
      <c r="EZ44" s="236"/>
      <c r="FA44" s="236"/>
      <c r="FB44" s="236"/>
      <c r="FC44" s="236"/>
      <c r="FD44" s="236"/>
      <c r="FE44" s="236"/>
      <c r="FF44" s="236"/>
      <c r="FG44" s="236"/>
      <c r="FH44" s="236"/>
      <c r="FI44" s="236"/>
      <c r="FJ44" s="236"/>
      <c r="FK44" s="236"/>
      <c r="FL44" s="236"/>
      <c r="FM44" s="236"/>
      <c r="FN44" s="236"/>
      <c r="FO44" s="236"/>
      <c r="FP44" s="236"/>
      <c r="FQ44" s="236"/>
      <c r="FR44" s="236"/>
      <c r="FS44" s="236"/>
      <c r="FT44" s="236"/>
      <c r="FU44" s="236"/>
      <c r="FV44" s="236"/>
      <c r="FW44" s="236"/>
      <c r="FX44" s="236"/>
      <c r="FY44" s="236"/>
      <c r="FZ44" s="236"/>
      <c r="GA44" s="236"/>
      <c r="GB44" s="236"/>
      <c r="GC44" s="236"/>
      <c r="GD44" s="236"/>
      <c r="GE44" s="236"/>
      <c r="GF44" s="236"/>
      <c r="GG44" s="236"/>
      <c r="GH44" s="236"/>
      <c r="GI44" s="236"/>
      <c r="GJ44" s="236"/>
      <c r="GK44" s="236"/>
      <c r="GL44" s="236"/>
      <c r="GM44" s="236"/>
      <c r="GN44" s="236"/>
      <c r="GO44" s="236"/>
      <c r="GP44" s="236"/>
      <c r="GQ44" s="236"/>
      <c r="GR44" s="236"/>
      <c r="GS44" s="236"/>
      <c r="GT44" s="236"/>
      <c r="GU44" s="236"/>
      <c r="GV44" s="236"/>
      <c r="GW44" s="236"/>
      <c r="GX44" s="236"/>
      <c r="GY44" s="236"/>
      <c r="GZ44" s="236"/>
      <c r="HA44" s="236"/>
      <c r="HB44" s="236"/>
      <c r="HC44" s="236"/>
      <c r="HD44" s="236"/>
      <c r="HE44" s="236"/>
      <c r="HF44" s="236"/>
      <c r="HG44" s="236"/>
      <c r="HH44" s="236"/>
      <c r="HI44" s="236"/>
      <c r="HJ44" s="236"/>
      <c r="HK44" s="236"/>
      <c r="HL44" s="236"/>
      <c r="HM44" s="236"/>
      <c r="HN44" s="236"/>
      <c r="HO44" s="236"/>
      <c r="HP44" s="236"/>
      <c r="HQ44" s="236"/>
      <c r="HR44" s="236"/>
      <c r="HS44" s="236"/>
      <c r="HT44" s="236"/>
      <c r="HU44" s="236"/>
      <c r="HV44" s="236"/>
      <c r="HW44" s="236"/>
      <c r="HX44" s="236"/>
      <c r="HY44" s="236"/>
      <c r="HZ44" s="236"/>
      <c r="IA44" s="236"/>
      <c r="IB44" s="236"/>
      <c r="IC44" s="236"/>
      <c r="ID44" s="236"/>
      <c r="IE44" s="236"/>
      <c r="IF44" s="236"/>
      <c r="IG44" s="236"/>
      <c r="IH44" s="236"/>
      <c r="II44" s="236"/>
      <c r="IJ44" s="236"/>
      <c r="IK44" s="236"/>
      <c r="IL44" s="236"/>
      <c r="IM44" s="236"/>
      <c r="IN44" s="236"/>
      <c r="IO44" s="236"/>
      <c r="IP44" s="236"/>
      <c r="IQ44" s="236"/>
      <c r="IR44" s="236"/>
      <c r="IS44" s="236"/>
      <c r="IT44" s="236"/>
      <c r="IU44" s="236"/>
      <c r="IV44" s="236"/>
      <c r="IW44" s="236"/>
      <c r="IX44" s="236"/>
    </row>
    <row r="45" spans="1:258" s="237" customFormat="1" ht="12.75" x14ac:dyDescent="0.2">
      <c r="A45" s="237" t="s">
        <v>293</v>
      </c>
      <c r="B45" s="238" t="s">
        <v>294</v>
      </c>
      <c r="C45" s="905" t="s">
        <v>295</v>
      </c>
      <c r="D45" s="905"/>
      <c r="E45" s="238" t="s">
        <v>296</v>
      </c>
      <c r="G45" s="157"/>
      <c r="H45" s="363"/>
      <c r="I45" s="361"/>
      <c r="J45" s="362"/>
      <c r="K45" s="362"/>
      <c r="L45" s="362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297</v>
      </c>
      <c r="G46" s="233"/>
      <c r="H46" s="363"/>
      <c r="I46" s="361"/>
      <c r="J46" s="362"/>
      <c r="K46" s="362"/>
      <c r="L46" s="362"/>
      <c r="M46" s="236"/>
      <c r="N46" s="236"/>
      <c r="O46" s="233"/>
      <c r="P46" s="233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36"/>
      <c r="DW46" s="236"/>
      <c r="DX46" s="236"/>
      <c r="DY46" s="236"/>
      <c r="DZ46" s="236"/>
      <c r="EA46" s="236"/>
      <c r="EB46" s="236"/>
      <c r="EC46" s="236"/>
      <c r="ED46" s="236"/>
      <c r="EE46" s="236"/>
      <c r="EF46" s="236"/>
      <c r="EG46" s="236"/>
      <c r="EH46" s="236"/>
      <c r="EI46" s="236"/>
      <c r="EJ46" s="236"/>
      <c r="EK46" s="236"/>
      <c r="EL46" s="236"/>
      <c r="EM46" s="236"/>
      <c r="EN46" s="236"/>
      <c r="EO46" s="236"/>
      <c r="EP46" s="236"/>
      <c r="EQ46" s="236"/>
      <c r="ER46" s="236"/>
      <c r="ES46" s="236"/>
      <c r="ET46" s="236"/>
      <c r="EU46" s="236"/>
      <c r="EV46" s="236"/>
      <c r="EW46" s="236"/>
      <c r="EX46" s="236"/>
      <c r="EY46" s="236"/>
      <c r="EZ46" s="236"/>
      <c r="FA46" s="236"/>
      <c r="FB46" s="236"/>
      <c r="FC46" s="236"/>
      <c r="FD46" s="236"/>
      <c r="FE46" s="236"/>
      <c r="FF46" s="236"/>
      <c r="FG46" s="236"/>
      <c r="FH46" s="236"/>
      <c r="FI46" s="236"/>
      <c r="FJ46" s="236"/>
      <c r="FK46" s="236"/>
      <c r="FL46" s="236"/>
      <c r="FM46" s="236"/>
      <c r="FN46" s="236"/>
      <c r="FO46" s="236"/>
      <c r="FP46" s="236"/>
      <c r="FQ46" s="236"/>
      <c r="FR46" s="236"/>
      <c r="FS46" s="236"/>
      <c r="FT46" s="236"/>
      <c r="FU46" s="236"/>
      <c r="FV46" s="236"/>
      <c r="FW46" s="236"/>
      <c r="FX46" s="236"/>
      <c r="FY46" s="236"/>
      <c r="FZ46" s="236"/>
      <c r="GA46" s="236"/>
      <c r="GB46" s="236"/>
      <c r="GC46" s="236"/>
      <c r="GD46" s="236"/>
      <c r="GE46" s="236"/>
      <c r="GF46" s="236"/>
      <c r="GG46" s="236"/>
      <c r="GH46" s="236"/>
      <c r="GI46" s="236"/>
      <c r="GJ46" s="236"/>
      <c r="GK46" s="236"/>
      <c r="GL46" s="236"/>
      <c r="GM46" s="236"/>
      <c r="GN46" s="236"/>
      <c r="GO46" s="236"/>
      <c r="GP46" s="236"/>
      <c r="GQ46" s="236"/>
      <c r="GR46" s="236"/>
      <c r="GS46" s="236"/>
      <c r="GT46" s="236"/>
      <c r="GU46" s="236"/>
      <c r="GV46" s="236"/>
      <c r="GW46" s="236"/>
      <c r="GX46" s="236"/>
      <c r="GY46" s="236"/>
      <c r="GZ46" s="236"/>
      <c r="HA46" s="236"/>
      <c r="HB46" s="236"/>
      <c r="HC46" s="236"/>
      <c r="HD46" s="236"/>
      <c r="HE46" s="236"/>
      <c r="HF46" s="236"/>
      <c r="HG46" s="236"/>
      <c r="HH46" s="236"/>
      <c r="HI46" s="236"/>
      <c r="HJ46" s="236"/>
      <c r="HK46" s="236"/>
      <c r="HL46" s="236"/>
      <c r="HM46" s="236"/>
      <c r="HN46" s="236"/>
      <c r="HO46" s="236"/>
      <c r="HP46" s="236"/>
      <c r="HQ46" s="236"/>
      <c r="HR46" s="236"/>
      <c r="HS46" s="236"/>
      <c r="HT46" s="236"/>
      <c r="HU46" s="236"/>
      <c r="HV46" s="236"/>
      <c r="HW46" s="236"/>
      <c r="HX46" s="236"/>
      <c r="HY46" s="236"/>
      <c r="HZ46" s="236"/>
      <c r="IA46" s="236"/>
      <c r="IB46" s="236"/>
      <c r="IC46" s="236"/>
      <c r="ID46" s="236"/>
      <c r="IE46" s="236"/>
      <c r="IF46" s="236"/>
      <c r="IG46" s="236"/>
      <c r="IH46" s="236"/>
      <c r="II46" s="236"/>
      <c r="IJ46" s="236"/>
      <c r="IK46" s="236"/>
      <c r="IL46" s="236"/>
      <c r="IM46" s="236"/>
      <c r="IN46" s="236"/>
      <c r="IO46" s="236"/>
      <c r="IP46" s="236"/>
      <c r="IQ46" s="236"/>
      <c r="IR46" s="236"/>
      <c r="IS46" s="236"/>
      <c r="IT46" s="236"/>
      <c r="IU46" s="236"/>
      <c r="IV46" s="236"/>
      <c r="IW46" s="236"/>
      <c r="IX46" s="236"/>
    </row>
    <row r="47" spans="1:258" s="167" customFormat="1" ht="7.5" customHeight="1" x14ac:dyDescent="0.25">
      <c r="A47" s="236"/>
      <c r="B47" s="236"/>
      <c r="C47" s="236"/>
      <c r="D47" s="236"/>
      <c r="E47" s="236"/>
      <c r="F47" s="236"/>
      <c r="G47" s="233"/>
      <c r="H47" s="361"/>
      <c r="I47" s="361"/>
      <c r="J47" s="362"/>
      <c r="K47" s="362"/>
      <c r="L47" s="362"/>
      <c r="M47" s="236"/>
      <c r="N47" s="236"/>
      <c r="O47" s="233"/>
      <c r="P47" s="233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36"/>
      <c r="DW47" s="236"/>
      <c r="DX47" s="236"/>
      <c r="DY47" s="236"/>
      <c r="DZ47" s="236"/>
      <c r="EA47" s="236"/>
      <c r="EB47" s="236"/>
      <c r="EC47" s="236"/>
      <c r="ED47" s="236"/>
      <c r="EE47" s="236"/>
      <c r="EF47" s="236"/>
      <c r="EG47" s="236"/>
      <c r="EH47" s="236"/>
      <c r="EI47" s="236"/>
      <c r="EJ47" s="236"/>
      <c r="EK47" s="236"/>
      <c r="EL47" s="236"/>
      <c r="EM47" s="236"/>
      <c r="EN47" s="236"/>
      <c r="EO47" s="236"/>
      <c r="EP47" s="236"/>
      <c r="EQ47" s="236"/>
      <c r="ER47" s="236"/>
      <c r="ES47" s="236"/>
      <c r="ET47" s="236"/>
      <c r="EU47" s="236"/>
      <c r="EV47" s="236"/>
      <c r="EW47" s="236"/>
      <c r="EX47" s="236"/>
      <c r="EY47" s="236"/>
      <c r="EZ47" s="236"/>
      <c r="FA47" s="236"/>
      <c r="FB47" s="236"/>
      <c r="FC47" s="236"/>
      <c r="FD47" s="236"/>
      <c r="FE47" s="236"/>
      <c r="FF47" s="236"/>
      <c r="FG47" s="236"/>
      <c r="FH47" s="236"/>
      <c r="FI47" s="236"/>
      <c r="FJ47" s="236"/>
      <c r="FK47" s="236"/>
      <c r="FL47" s="236"/>
      <c r="FM47" s="236"/>
      <c r="FN47" s="236"/>
      <c r="FO47" s="236"/>
      <c r="FP47" s="236"/>
      <c r="FQ47" s="236"/>
      <c r="FR47" s="236"/>
      <c r="FS47" s="236"/>
      <c r="FT47" s="236"/>
      <c r="FU47" s="236"/>
      <c r="FV47" s="236"/>
      <c r="FW47" s="236"/>
      <c r="FX47" s="236"/>
      <c r="FY47" s="236"/>
      <c r="FZ47" s="236"/>
      <c r="GA47" s="236"/>
      <c r="GB47" s="236"/>
      <c r="GC47" s="236"/>
      <c r="GD47" s="236"/>
      <c r="GE47" s="236"/>
      <c r="GF47" s="236"/>
      <c r="GG47" s="236"/>
      <c r="GH47" s="236"/>
      <c r="GI47" s="236"/>
      <c r="GJ47" s="236"/>
      <c r="GK47" s="236"/>
      <c r="GL47" s="236"/>
      <c r="GM47" s="236"/>
      <c r="GN47" s="236"/>
      <c r="GO47" s="236"/>
      <c r="GP47" s="236"/>
      <c r="GQ47" s="236"/>
      <c r="GR47" s="236"/>
      <c r="GS47" s="236"/>
      <c r="GT47" s="236"/>
      <c r="GU47" s="236"/>
      <c r="GV47" s="236"/>
      <c r="GW47" s="236"/>
      <c r="GX47" s="236"/>
      <c r="GY47" s="236"/>
      <c r="GZ47" s="236"/>
      <c r="HA47" s="236"/>
      <c r="HB47" s="236"/>
      <c r="HC47" s="236"/>
      <c r="HD47" s="236"/>
      <c r="HE47" s="236"/>
      <c r="HF47" s="236"/>
      <c r="HG47" s="236"/>
      <c r="HH47" s="236"/>
      <c r="HI47" s="236"/>
      <c r="HJ47" s="236"/>
      <c r="HK47" s="236"/>
      <c r="HL47" s="236"/>
      <c r="HM47" s="236"/>
      <c r="HN47" s="236"/>
      <c r="HO47" s="236"/>
      <c r="HP47" s="236"/>
      <c r="HQ47" s="236"/>
      <c r="HR47" s="236"/>
      <c r="HS47" s="236"/>
      <c r="HT47" s="236"/>
      <c r="HU47" s="236"/>
      <c r="HV47" s="236"/>
      <c r="HW47" s="236"/>
      <c r="HX47" s="236"/>
      <c r="HY47" s="236"/>
      <c r="HZ47" s="236"/>
      <c r="IA47" s="236"/>
      <c r="IB47" s="236"/>
      <c r="IC47" s="236"/>
      <c r="ID47" s="236"/>
      <c r="IE47" s="236"/>
      <c r="IF47" s="236"/>
      <c r="IG47" s="236"/>
      <c r="IH47" s="236"/>
      <c r="II47" s="236"/>
      <c r="IJ47" s="236"/>
      <c r="IK47" s="236"/>
      <c r="IL47" s="236"/>
      <c r="IM47" s="236"/>
      <c r="IN47" s="236"/>
      <c r="IO47" s="236"/>
      <c r="IP47" s="236"/>
      <c r="IQ47" s="236"/>
      <c r="IR47" s="236"/>
      <c r="IS47" s="236"/>
      <c r="IT47" s="236"/>
      <c r="IU47" s="236"/>
      <c r="IV47" s="236"/>
      <c r="IW47" s="236"/>
      <c r="IX47" s="236"/>
    </row>
    <row r="48" spans="1:258" s="167" customFormat="1" ht="5.25" customHeight="1" x14ac:dyDescent="0.25">
      <c r="A48" s="236"/>
      <c r="B48" s="236"/>
      <c r="C48" s="236"/>
      <c r="D48" s="236"/>
      <c r="E48" s="236"/>
      <c r="F48" s="236"/>
      <c r="G48" s="233"/>
      <c r="H48" s="361"/>
      <c r="I48" s="361"/>
      <c r="J48" s="362"/>
      <c r="K48" s="362"/>
      <c r="L48" s="362"/>
      <c r="M48" s="236"/>
      <c r="N48" s="236"/>
      <c r="O48" s="233"/>
      <c r="P48" s="233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36"/>
      <c r="DW48" s="236"/>
      <c r="DX48" s="236"/>
      <c r="DY48" s="236"/>
      <c r="DZ48" s="236"/>
      <c r="EA48" s="236"/>
      <c r="EB48" s="236"/>
      <c r="EC48" s="236"/>
      <c r="ED48" s="236"/>
      <c r="EE48" s="236"/>
      <c r="EF48" s="236"/>
      <c r="EG48" s="236"/>
      <c r="EH48" s="236"/>
      <c r="EI48" s="236"/>
      <c r="EJ48" s="236"/>
      <c r="EK48" s="236"/>
      <c r="EL48" s="236"/>
      <c r="EM48" s="236"/>
      <c r="EN48" s="236"/>
      <c r="EO48" s="236"/>
      <c r="EP48" s="236"/>
      <c r="EQ48" s="236"/>
      <c r="ER48" s="236"/>
      <c r="ES48" s="236"/>
      <c r="ET48" s="236"/>
      <c r="EU48" s="236"/>
      <c r="EV48" s="236"/>
      <c r="EW48" s="236"/>
      <c r="EX48" s="236"/>
      <c r="EY48" s="236"/>
      <c r="EZ48" s="236"/>
      <c r="FA48" s="236"/>
      <c r="FB48" s="236"/>
      <c r="FC48" s="236"/>
      <c r="FD48" s="236"/>
      <c r="FE48" s="236"/>
      <c r="FF48" s="236"/>
      <c r="FG48" s="236"/>
      <c r="FH48" s="236"/>
      <c r="FI48" s="236"/>
      <c r="FJ48" s="236"/>
      <c r="FK48" s="236"/>
      <c r="FL48" s="236"/>
      <c r="FM48" s="236"/>
      <c r="FN48" s="236"/>
      <c r="FO48" s="236"/>
      <c r="FP48" s="236"/>
      <c r="FQ48" s="236"/>
      <c r="FR48" s="236"/>
      <c r="FS48" s="236"/>
      <c r="FT48" s="236"/>
      <c r="FU48" s="236"/>
      <c r="FV48" s="236"/>
      <c r="FW48" s="236"/>
      <c r="FX48" s="236"/>
      <c r="FY48" s="236"/>
      <c r="FZ48" s="236"/>
      <c r="GA48" s="236"/>
      <c r="GB48" s="236"/>
      <c r="GC48" s="236"/>
      <c r="GD48" s="236"/>
      <c r="GE48" s="236"/>
      <c r="GF48" s="236"/>
      <c r="GG48" s="236"/>
      <c r="GH48" s="236"/>
      <c r="GI48" s="236"/>
      <c r="GJ48" s="236"/>
      <c r="GK48" s="236"/>
      <c r="GL48" s="236"/>
      <c r="GM48" s="236"/>
      <c r="GN48" s="236"/>
      <c r="GO48" s="236"/>
      <c r="GP48" s="236"/>
      <c r="GQ48" s="236"/>
      <c r="GR48" s="236"/>
      <c r="GS48" s="236"/>
      <c r="GT48" s="236"/>
      <c r="GU48" s="236"/>
      <c r="GV48" s="236"/>
      <c r="GW48" s="236"/>
      <c r="GX48" s="236"/>
      <c r="GY48" s="236"/>
      <c r="GZ48" s="236"/>
      <c r="HA48" s="236"/>
      <c r="HB48" s="236"/>
      <c r="HC48" s="236"/>
      <c r="HD48" s="236"/>
      <c r="HE48" s="236"/>
      <c r="HF48" s="236"/>
      <c r="HG48" s="236"/>
      <c r="HH48" s="236"/>
      <c r="HI48" s="236"/>
      <c r="HJ48" s="236"/>
      <c r="HK48" s="236"/>
      <c r="HL48" s="236"/>
      <c r="HM48" s="236"/>
      <c r="HN48" s="236"/>
      <c r="HO48" s="236"/>
      <c r="HP48" s="236"/>
      <c r="HQ48" s="236"/>
      <c r="HR48" s="236"/>
      <c r="HS48" s="236"/>
      <c r="HT48" s="236"/>
      <c r="HU48" s="236"/>
      <c r="HV48" s="236"/>
      <c r="HW48" s="236"/>
      <c r="HX48" s="236"/>
      <c r="HY48" s="236"/>
      <c r="HZ48" s="236"/>
      <c r="IA48" s="236"/>
      <c r="IB48" s="236"/>
      <c r="IC48" s="236"/>
      <c r="ID48" s="236"/>
      <c r="IE48" s="236"/>
      <c r="IF48" s="236"/>
      <c r="IG48" s="236"/>
      <c r="IH48" s="236"/>
      <c r="II48" s="236"/>
      <c r="IJ48" s="236"/>
      <c r="IK48" s="236"/>
      <c r="IL48" s="236"/>
      <c r="IM48" s="236"/>
      <c r="IN48" s="236"/>
      <c r="IO48" s="236"/>
      <c r="IP48" s="236"/>
      <c r="IQ48" s="236"/>
      <c r="IR48" s="236"/>
      <c r="IS48" s="236"/>
      <c r="IT48" s="236"/>
      <c r="IU48" s="236"/>
      <c r="IV48" s="236"/>
      <c r="IW48" s="236"/>
      <c r="IX48" s="236"/>
    </row>
    <row r="49" spans="1:16" s="229" customFormat="1" x14ac:dyDescent="0.25">
      <c r="A49" s="217" t="s">
        <v>145</v>
      </c>
      <c r="B49" s="167"/>
      <c r="C49" s="167"/>
      <c r="D49" s="167"/>
      <c r="E49" s="167"/>
      <c r="F49" s="167"/>
      <c r="G49" s="227"/>
      <c r="H49" s="363"/>
      <c r="I49" s="394"/>
      <c r="J49" s="395"/>
      <c r="K49" s="395"/>
      <c r="L49" s="395"/>
      <c r="O49" s="227"/>
      <c r="P49" s="227"/>
    </row>
    <row r="50" spans="1:16" s="167" customFormat="1" ht="56.25" customHeight="1" x14ac:dyDescent="0.25">
      <c r="A50" s="230"/>
      <c r="B50" s="240" t="s">
        <v>329</v>
      </c>
      <c r="C50" s="230"/>
      <c r="D50" s="230"/>
      <c r="E50" s="241" t="s">
        <v>328</v>
      </c>
      <c r="G50" s="227"/>
      <c r="H50" s="363"/>
      <c r="I50" s="363"/>
      <c r="J50" s="364"/>
      <c r="K50" s="364"/>
      <c r="L50" s="364"/>
      <c r="O50" s="228"/>
      <c r="P50" s="228"/>
    </row>
    <row r="51" spans="1:16" s="237" customFormat="1" ht="12.75" x14ac:dyDescent="0.2">
      <c r="A51" s="237" t="s">
        <v>293</v>
      </c>
      <c r="B51" s="238" t="s">
        <v>294</v>
      </c>
      <c r="C51" s="905" t="s">
        <v>295</v>
      </c>
      <c r="D51" s="905"/>
      <c r="E51" s="238" t="s">
        <v>296</v>
      </c>
      <c r="G51" s="242"/>
      <c r="H51" s="363"/>
      <c r="I51" s="363"/>
      <c r="J51" s="364"/>
      <c r="K51" s="364"/>
      <c r="L51" s="364"/>
      <c r="O51" s="239"/>
      <c r="P51" s="239"/>
    </row>
    <row r="52" spans="1:16" s="167" customFormat="1" x14ac:dyDescent="0.25">
      <c r="A52" s="167" t="s">
        <v>297</v>
      </c>
      <c r="G52" s="227"/>
      <c r="H52" s="363"/>
      <c r="I52" s="363"/>
      <c r="J52" s="364"/>
      <c r="K52" s="364"/>
      <c r="L52" s="364"/>
      <c r="O52" s="228"/>
      <c r="P52" s="228"/>
    </row>
  </sheetData>
  <mergeCells count="23"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K36:L36"/>
    <mergeCell ref="K29:L29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AD74-07CF-4322-B964-D14FF51E1BCC}">
  <sheetPr>
    <pageSetUpPr fitToPage="1"/>
  </sheetPr>
  <dimension ref="A1:DN199"/>
  <sheetViews>
    <sheetView topLeftCell="A140" zoomScaleNormal="100" workbookViewId="0">
      <selection activeCell="A151" sqref="A151:J151"/>
    </sheetView>
  </sheetViews>
  <sheetFormatPr defaultColWidth="9.140625" defaultRowHeight="11.25" customHeight="1" x14ac:dyDescent="0.2"/>
  <cols>
    <col min="1" max="1" width="10" style="415" customWidth="1"/>
    <col min="2" max="2" width="10.85546875" style="415" customWidth="1"/>
    <col min="3" max="3" width="18.140625" style="415" customWidth="1"/>
    <col min="4" max="4" width="39.7109375" style="415" customWidth="1"/>
    <col min="5" max="5" width="7.85546875" style="415" customWidth="1"/>
    <col min="6" max="6" width="10.140625" style="415" customWidth="1"/>
    <col min="7" max="7" width="8.7109375" style="415" customWidth="1"/>
    <col min="8" max="8" width="8.140625" style="415" customWidth="1"/>
    <col min="9" max="9" width="8.5703125" style="415" customWidth="1"/>
    <col min="10" max="10" width="11.85546875" style="415" customWidth="1"/>
    <col min="11" max="11" width="12.5703125" style="415" customWidth="1"/>
    <col min="12" max="12" width="14.85546875" style="415" customWidth="1"/>
    <col min="13" max="13" width="12.42578125" style="415" customWidth="1"/>
    <col min="14" max="14" width="12" style="415" customWidth="1"/>
    <col min="15" max="15" width="12.42578125" style="415" customWidth="1"/>
    <col min="16" max="16" width="13.85546875" style="415" customWidth="1"/>
    <col min="17" max="17" width="8.7109375" style="415" customWidth="1"/>
    <col min="18" max="19" width="9.140625" style="415"/>
    <col min="20" max="29" width="121.85546875" style="417" hidden="1" customWidth="1"/>
    <col min="30" max="32" width="28.28515625" style="418" hidden="1" customWidth="1"/>
    <col min="33" max="42" width="121.85546875" style="417" hidden="1" customWidth="1"/>
    <col min="43" max="45" width="28.28515625" style="418" hidden="1" customWidth="1"/>
    <col min="46" max="55" width="121.85546875" style="417" hidden="1" customWidth="1"/>
    <col min="56" max="58" width="28.28515625" style="418" hidden="1" customWidth="1"/>
    <col min="59" max="66" width="103" style="417" hidden="1" customWidth="1"/>
    <col min="67" max="69" width="28.28515625" style="418" hidden="1" customWidth="1"/>
    <col min="70" max="77" width="103" style="417" hidden="1" customWidth="1"/>
    <col min="78" max="80" width="28.28515625" style="418" hidden="1" customWidth="1"/>
    <col min="81" max="96" width="181" style="417" hidden="1" customWidth="1"/>
    <col min="97" max="111" width="171" style="417" hidden="1" customWidth="1"/>
    <col min="112" max="112" width="181" style="417" hidden="1" customWidth="1"/>
    <col min="113" max="118" width="123.85546875" style="416" hidden="1" customWidth="1"/>
    <col min="119" max="16384" width="9.140625" style="415"/>
  </cols>
  <sheetData>
    <row r="1" spans="1:80" s="338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930" t="s">
        <v>0</v>
      </c>
      <c r="O1" s="931"/>
      <c r="P1" s="932"/>
      <c r="Q1" s="297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8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930" t="s">
        <v>2</v>
      </c>
      <c r="O2" s="931"/>
      <c r="P2" s="932"/>
      <c r="Q2" s="297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8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940"/>
      <c r="O3" s="941"/>
      <c r="P3" s="942"/>
      <c r="Q3" s="297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8" customFormat="1" ht="15" x14ac:dyDescent="0.25">
      <c r="A4" s="32" t="s">
        <v>3</v>
      </c>
      <c r="B4" s="32"/>
      <c r="C4" s="943"/>
      <c r="D4" s="943"/>
      <c r="E4" s="943"/>
      <c r="F4" s="943"/>
      <c r="G4" s="943"/>
      <c r="H4" s="943"/>
      <c r="I4" s="943"/>
      <c r="J4" s="943"/>
      <c r="K4" s="943"/>
      <c r="L4" s="943"/>
      <c r="M4" s="35" t="s">
        <v>4</v>
      </c>
      <c r="N4" s="944"/>
      <c r="O4" s="945"/>
      <c r="P4" s="946"/>
      <c r="Q4" s="297"/>
      <c r="R4" s="34"/>
      <c r="S4" s="34"/>
      <c r="T4" s="350" t="s">
        <v>5</v>
      </c>
      <c r="U4" s="350" t="s">
        <v>5</v>
      </c>
      <c r="V4" s="350" t="s">
        <v>5</v>
      </c>
      <c r="W4" s="350" t="s">
        <v>5</v>
      </c>
      <c r="X4" s="350" t="s">
        <v>5</v>
      </c>
      <c r="Y4" s="350" t="s">
        <v>5</v>
      </c>
      <c r="Z4" s="350" t="s">
        <v>5</v>
      </c>
      <c r="AA4" s="350" t="s">
        <v>5</v>
      </c>
      <c r="AB4" s="350" t="s">
        <v>5</v>
      </c>
      <c r="AC4" s="350" t="s">
        <v>5</v>
      </c>
      <c r="AD4" s="351" t="s">
        <v>5</v>
      </c>
      <c r="AE4" s="351" t="s">
        <v>5</v>
      </c>
      <c r="AF4" s="351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8" customFormat="1" ht="15" customHeight="1" x14ac:dyDescent="0.25">
      <c r="A5" s="32"/>
      <c r="B5" s="32"/>
      <c r="C5" s="947" t="s">
        <v>6</v>
      </c>
      <c r="D5" s="947"/>
      <c r="E5" s="947"/>
      <c r="F5" s="947"/>
      <c r="G5" s="947"/>
      <c r="H5" s="947"/>
      <c r="I5" s="947"/>
      <c r="J5" s="947"/>
      <c r="K5" s="947"/>
      <c r="L5" s="947"/>
      <c r="M5" s="35"/>
      <c r="N5" s="940"/>
      <c r="O5" s="941"/>
      <c r="P5" s="942"/>
      <c r="Q5" s="297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8" customFormat="1" ht="15" customHeight="1" x14ac:dyDescent="0.25">
      <c r="A6" s="32" t="s">
        <v>105</v>
      </c>
      <c r="B6" s="32"/>
      <c r="C6" s="943" t="s">
        <v>106</v>
      </c>
      <c r="D6" s="943"/>
      <c r="E6" s="943"/>
      <c r="F6" s="943"/>
      <c r="G6" s="943"/>
      <c r="H6" s="943"/>
      <c r="I6" s="943"/>
      <c r="J6" s="943"/>
      <c r="K6" s="943"/>
      <c r="L6" s="943"/>
      <c r="M6" s="35" t="s">
        <v>4</v>
      </c>
      <c r="N6" s="944" t="s">
        <v>107</v>
      </c>
      <c r="O6" s="945"/>
      <c r="P6" s="946"/>
      <c r="Q6" s="29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50" t="s">
        <v>7</v>
      </c>
      <c r="AH6" s="350" t="s">
        <v>5</v>
      </c>
      <c r="AI6" s="350" t="s">
        <v>5</v>
      </c>
      <c r="AJ6" s="350" t="s">
        <v>5</v>
      </c>
      <c r="AK6" s="350" t="s">
        <v>5</v>
      </c>
      <c r="AL6" s="350" t="s">
        <v>5</v>
      </c>
      <c r="AM6" s="350" t="s">
        <v>5</v>
      </c>
      <c r="AN6" s="350" t="s">
        <v>5</v>
      </c>
      <c r="AO6" s="350" t="s">
        <v>5</v>
      </c>
      <c r="AP6" s="350" t="s">
        <v>5</v>
      </c>
      <c r="AQ6" s="351" t="s">
        <v>5</v>
      </c>
      <c r="AR6" s="351" t="s">
        <v>5</v>
      </c>
      <c r="AS6" s="351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8" customFormat="1" ht="15" x14ac:dyDescent="0.25">
      <c r="A7" s="32"/>
      <c r="B7" s="32"/>
      <c r="C7" s="947" t="s">
        <v>6</v>
      </c>
      <c r="D7" s="947"/>
      <c r="E7" s="947"/>
      <c r="F7" s="947"/>
      <c r="G7" s="947"/>
      <c r="H7" s="947"/>
      <c r="I7" s="947"/>
      <c r="J7" s="947"/>
      <c r="K7" s="947"/>
      <c r="L7" s="947"/>
      <c r="M7" s="35"/>
      <c r="N7" s="940"/>
      <c r="O7" s="941"/>
      <c r="P7" s="942"/>
      <c r="Q7" s="297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8" customFormat="1" ht="15" x14ac:dyDescent="0.25">
      <c r="A8" s="32" t="s">
        <v>108</v>
      </c>
      <c r="B8" s="32"/>
      <c r="C8" s="943" t="s">
        <v>109</v>
      </c>
      <c r="D8" s="943"/>
      <c r="E8" s="943"/>
      <c r="F8" s="943"/>
      <c r="G8" s="943"/>
      <c r="H8" s="943"/>
      <c r="I8" s="943"/>
      <c r="J8" s="943"/>
      <c r="K8" s="943"/>
      <c r="L8" s="943"/>
      <c r="M8" s="35" t="s">
        <v>4</v>
      </c>
      <c r="N8" s="944" t="s">
        <v>110</v>
      </c>
      <c r="O8" s="945"/>
      <c r="P8" s="946"/>
      <c r="Q8" s="297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50" t="s">
        <v>5</v>
      </c>
      <c r="AU8" s="350" t="s">
        <v>5</v>
      </c>
      <c r="AV8" s="350" t="s">
        <v>5</v>
      </c>
      <c r="AW8" s="350" t="s">
        <v>5</v>
      </c>
      <c r="AX8" s="350" t="s">
        <v>5</v>
      </c>
      <c r="AY8" s="350" t="s">
        <v>5</v>
      </c>
      <c r="AZ8" s="350" t="s">
        <v>5</v>
      </c>
      <c r="BA8" s="350" t="s">
        <v>5</v>
      </c>
      <c r="BB8" s="350" t="s">
        <v>5</v>
      </c>
      <c r="BC8" s="350" t="s">
        <v>5</v>
      </c>
      <c r="BD8" s="351" t="s">
        <v>5</v>
      </c>
      <c r="BE8" s="351" t="s">
        <v>5</v>
      </c>
      <c r="BF8" s="351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8" customFormat="1" ht="15" x14ac:dyDescent="0.25">
      <c r="A9" s="32"/>
      <c r="B9" s="32"/>
      <c r="C9" s="947" t="s">
        <v>6</v>
      </c>
      <c r="D9" s="947"/>
      <c r="E9" s="947"/>
      <c r="F9" s="947"/>
      <c r="G9" s="947"/>
      <c r="H9" s="947"/>
      <c r="I9" s="947"/>
      <c r="J9" s="947"/>
      <c r="K9" s="947"/>
      <c r="L9" s="947"/>
      <c r="M9" s="33"/>
      <c r="N9" s="940"/>
      <c r="O9" s="941"/>
      <c r="P9" s="942"/>
      <c r="Q9" s="297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8" customFormat="1" ht="19.5" customHeight="1" x14ac:dyDescent="0.25">
      <c r="A10" s="32" t="s">
        <v>8</v>
      </c>
      <c r="B10" s="32"/>
      <c r="C10" s="943" t="s">
        <v>111</v>
      </c>
      <c r="D10" s="943"/>
      <c r="E10" s="943"/>
      <c r="F10" s="943"/>
      <c r="G10" s="943"/>
      <c r="H10" s="943"/>
      <c r="I10" s="943"/>
      <c r="J10" s="943"/>
      <c r="K10" s="38"/>
      <c r="L10" s="38"/>
      <c r="M10" s="33"/>
      <c r="N10" s="944"/>
      <c r="O10" s="945"/>
      <c r="P10" s="946"/>
      <c r="Q10" s="297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50" t="s">
        <v>9</v>
      </c>
      <c r="BH10" s="350" t="s">
        <v>5</v>
      </c>
      <c r="BI10" s="350" t="s">
        <v>5</v>
      </c>
      <c r="BJ10" s="350" t="s">
        <v>5</v>
      </c>
      <c r="BK10" s="350" t="s">
        <v>5</v>
      </c>
      <c r="BL10" s="350" t="s">
        <v>5</v>
      </c>
      <c r="BM10" s="350" t="s">
        <v>5</v>
      </c>
      <c r="BN10" s="350" t="s">
        <v>5</v>
      </c>
      <c r="BO10" s="351" t="s">
        <v>5</v>
      </c>
      <c r="BP10" s="351" t="s">
        <v>5</v>
      </c>
      <c r="BQ10" s="351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8" customFormat="1" ht="12" customHeight="1" x14ac:dyDescent="0.25">
      <c r="A11" s="32"/>
      <c r="B11" s="32"/>
      <c r="C11" s="947" t="s">
        <v>10</v>
      </c>
      <c r="D11" s="947"/>
      <c r="E11" s="947"/>
      <c r="F11" s="947"/>
      <c r="G11" s="947"/>
      <c r="H11" s="947"/>
      <c r="I11" s="947"/>
      <c r="J11" s="947"/>
      <c r="K11" s="33"/>
      <c r="L11" s="33"/>
      <c r="M11" s="33"/>
      <c r="N11" s="940"/>
      <c r="O11" s="941"/>
      <c r="P11" s="942"/>
      <c r="Q11" s="297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8" customFormat="1" ht="21.75" customHeight="1" x14ac:dyDescent="0.25">
      <c r="A12" s="32" t="s">
        <v>11</v>
      </c>
      <c r="B12" s="32"/>
      <c r="C12" s="943" t="s">
        <v>112</v>
      </c>
      <c r="D12" s="943"/>
      <c r="E12" s="943"/>
      <c r="F12" s="943"/>
      <c r="G12" s="943"/>
      <c r="H12" s="943"/>
      <c r="I12" s="943"/>
      <c r="J12" s="943"/>
      <c r="K12" s="38"/>
      <c r="L12" s="38"/>
      <c r="M12" s="33"/>
      <c r="N12" s="944"/>
      <c r="O12" s="945"/>
      <c r="P12" s="946"/>
      <c r="Q12" s="297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50" t="s">
        <v>12</v>
      </c>
      <c r="BS12" s="350" t="s">
        <v>5</v>
      </c>
      <c r="BT12" s="350" t="s">
        <v>5</v>
      </c>
      <c r="BU12" s="350" t="s">
        <v>5</v>
      </c>
      <c r="BV12" s="350" t="s">
        <v>5</v>
      </c>
      <c r="BW12" s="350" t="s">
        <v>5</v>
      </c>
      <c r="BX12" s="350" t="s">
        <v>5</v>
      </c>
      <c r="BY12" s="350" t="s">
        <v>5</v>
      </c>
      <c r="BZ12" s="351" t="s">
        <v>5</v>
      </c>
      <c r="CA12" s="351" t="s">
        <v>5</v>
      </c>
      <c r="CB12" s="351" t="s">
        <v>5</v>
      </c>
    </row>
    <row r="13" spans="1:80" s="338" customFormat="1" ht="15" customHeight="1" x14ac:dyDescent="0.25">
      <c r="A13" s="32"/>
      <c r="B13" s="32"/>
      <c r="C13" s="948" t="s">
        <v>13</v>
      </c>
      <c r="D13" s="948"/>
      <c r="E13" s="948"/>
      <c r="F13" s="948"/>
      <c r="G13" s="948"/>
      <c r="H13" s="948"/>
      <c r="I13" s="948"/>
      <c r="J13" s="948"/>
      <c r="K13" s="33"/>
      <c r="L13" s="33"/>
      <c r="M13" s="35" t="s">
        <v>14</v>
      </c>
      <c r="N13" s="930"/>
      <c r="O13" s="931"/>
      <c r="P13" s="932"/>
      <c r="Q13" s="297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8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08" t="s">
        <v>16</v>
      </c>
      <c r="N14" s="930" t="s">
        <v>113</v>
      </c>
      <c r="O14" s="931"/>
      <c r="P14" s="932"/>
      <c r="Q14" s="297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8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08" t="s">
        <v>17</v>
      </c>
      <c r="N15" s="930" t="s">
        <v>114</v>
      </c>
      <c r="O15" s="931"/>
      <c r="P15" s="932"/>
      <c r="Q15" s="297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8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08" t="s">
        <v>16</v>
      </c>
      <c r="N16" s="930" t="s">
        <v>45</v>
      </c>
      <c r="O16" s="931"/>
      <c r="P16" s="932"/>
      <c r="Q16" s="297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8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08" t="s">
        <v>17</v>
      </c>
      <c r="N17" s="930" t="s">
        <v>116</v>
      </c>
      <c r="O17" s="931"/>
      <c r="P17" s="932"/>
      <c r="Q17" s="29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8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08" t="s">
        <v>16</v>
      </c>
      <c r="N18" s="930" t="s">
        <v>25</v>
      </c>
      <c r="O18" s="931"/>
      <c r="P18" s="932"/>
      <c r="Q18" s="297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8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08" t="s">
        <v>17</v>
      </c>
      <c r="N19" s="930" t="s">
        <v>117</v>
      </c>
      <c r="O19" s="931"/>
      <c r="P19" s="932"/>
      <c r="Q19" s="297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8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930"/>
      <c r="O20" s="931"/>
      <c r="P20" s="932"/>
      <c r="Q20" s="297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8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9"/>
      <c r="N21" s="409"/>
      <c r="O21" s="409"/>
      <c r="P21" s="33"/>
      <c r="Q21" s="29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8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952" t="s">
        <v>19</v>
      </c>
      <c r="N22" s="952" t="s">
        <v>20</v>
      </c>
      <c r="O22" s="953" t="s">
        <v>21</v>
      </c>
      <c r="P22" s="953"/>
      <c r="Q22" s="29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8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952"/>
      <c r="N23" s="952"/>
      <c r="O23" s="408" t="s">
        <v>22</v>
      </c>
      <c r="P23" s="408" t="s">
        <v>23</v>
      </c>
      <c r="Q23" s="29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8" customFormat="1" ht="15" x14ac:dyDescent="0.25">
      <c r="A24" s="32"/>
      <c r="B24" s="32"/>
      <c r="C24" s="33"/>
      <c r="D24" s="33"/>
      <c r="E24" s="41" t="s">
        <v>336</v>
      </c>
      <c r="F24" s="42"/>
      <c r="G24" s="33"/>
      <c r="H24" s="33"/>
      <c r="I24" s="35"/>
      <c r="J24" s="35"/>
      <c r="K24" s="35"/>
      <c r="L24" s="35"/>
      <c r="M24" s="408" t="s">
        <v>70</v>
      </c>
      <c r="N24" s="408" t="str">
        <f>P24</f>
        <v>15.04.2026</v>
      </c>
      <c r="O24" s="408" t="s">
        <v>374</v>
      </c>
      <c r="P24" s="408" t="s">
        <v>460</v>
      </c>
      <c r="Q24" s="297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8" customFormat="1" ht="15" x14ac:dyDescent="0.25">
      <c r="A25" s="352"/>
      <c r="B25" s="352"/>
      <c r="C25" s="54"/>
      <c r="D25" s="54"/>
      <c r="E25" s="353" t="s">
        <v>27</v>
      </c>
      <c r="F25" s="65"/>
      <c r="G25" s="54"/>
      <c r="H25" s="54"/>
      <c r="I25" s="354"/>
      <c r="J25" s="407"/>
      <c r="K25" s="407"/>
      <c r="L25" s="407"/>
      <c r="M25" s="54"/>
      <c r="N25" s="54"/>
      <c r="O25" s="54"/>
      <c r="P25" s="54"/>
      <c r="Q25" s="355"/>
    </row>
    <row r="26" spans="1:117" customFormat="1" ht="13.5" customHeight="1" x14ac:dyDescent="0.25"/>
    <row r="27" spans="1:117" customFormat="1" ht="18" customHeight="1" x14ac:dyDescent="0.25">
      <c r="A27" s="937" t="s">
        <v>28</v>
      </c>
      <c r="B27" s="938"/>
      <c r="C27" s="936" t="s">
        <v>29</v>
      </c>
      <c r="D27" s="936" t="s">
        <v>30</v>
      </c>
      <c r="E27" s="936" t="s">
        <v>31</v>
      </c>
      <c r="F27" s="936" t="s">
        <v>32</v>
      </c>
      <c r="G27" s="936" t="s">
        <v>33</v>
      </c>
      <c r="H27" s="936"/>
      <c r="I27" s="936"/>
      <c r="J27" s="936"/>
      <c r="K27" s="936" t="s">
        <v>34</v>
      </c>
      <c r="L27" s="936"/>
      <c r="M27" s="936"/>
      <c r="N27" s="936"/>
      <c r="O27" s="933" t="s">
        <v>35</v>
      </c>
      <c r="P27" s="933" t="s">
        <v>36</v>
      </c>
    </row>
    <row r="28" spans="1:117" customFormat="1" ht="25.5" customHeight="1" x14ac:dyDescent="0.25">
      <c r="A28" s="933" t="s">
        <v>37</v>
      </c>
      <c r="B28" s="933" t="s">
        <v>38</v>
      </c>
      <c r="C28" s="936"/>
      <c r="D28" s="936"/>
      <c r="E28" s="936"/>
      <c r="F28" s="936"/>
      <c r="G28" s="936" t="s">
        <v>39</v>
      </c>
      <c r="H28" s="936" t="s">
        <v>40</v>
      </c>
      <c r="I28" s="936"/>
      <c r="J28" s="936"/>
      <c r="K28" s="936" t="s">
        <v>39</v>
      </c>
      <c r="L28" s="939" t="s">
        <v>40</v>
      </c>
      <c r="M28" s="939"/>
      <c r="N28" s="939"/>
      <c r="O28" s="934"/>
      <c r="P28" s="934"/>
    </row>
    <row r="29" spans="1:117" customFormat="1" ht="15" x14ac:dyDescent="0.25">
      <c r="A29" s="935"/>
      <c r="B29" s="935"/>
      <c r="C29" s="936"/>
      <c r="D29" s="936"/>
      <c r="E29" s="936"/>
      <c r="F29" s="936"/>
      <c r="G29" s="936"/>
      <c r="H29" s="445" t="s">
        <v>41</v>
      </c>
      <c r="I29" s="445" t="s">
        <v>42</v>
      </c>
      <c r="J29" s="445" t="s">
        <v>43</v>
      </c>
      <c r="K29" s="936"/>
      <c r="L29" s="445" t="s">
        <v>41</v>
      </c>
      <c r="M29" s="445" t="s">
        <v>42</v>
      </c>
      <c r="N29" s="445" t="s">
        <v>43</v>
      </c>
      <c r="O29" s="935"/>
      <c r="P29" s="935"/>
    </row>
    <row r="30" spans="1:117" customFormat="1" ht="15" x14ac:dyDescent="0.25">
      <c r="A30" s="444">
        <v>1</v>
      </c>
      <c r="B30" s="444">
        <v>2</v>
      </c>
      <c r="C30" s="444">
        <v>3</v>
      </c>
      <c r="D30" s="444">
        <v>4</v>
      </c>
      <c r="E30" s="444">
        <v>5</v>
      </c>
      <c r="F30" s="444">
        <v>6</v>
      </c>
      <c r="G30" s="444">
        <v>7</v>
      </c>
      <c r="H30" s="444">
        <v>8</v>
      </c>
      <c r="I30" s="444">
        <v>9</v>
      </c>
      <c r="J30" s="444">
        <v>10</v>
      </c>
      <c r="K30" s="444">
        <v>11</v>
      </c>
      <c r="L30" s="444">
        <v>12</v>
      </c>
      <c r="M30" s="444">
        <v>13</v>
      </c>
      <c r="N30" s="444">
        <v>14</v>
      </c>
      <c r="O30" s="444">
        <v>15</v>
      </c>
      <c r="P30" s="444">
        <v>16</v>
      </c>
    </row>
    <row r="31" spans="1:117" customFormat="1" ht="15" x14ac:dyDescent="0.25">
      <c r="A31" s="927" t="s">
        <v>44</v>
      </c>
      <c r="B31" s="928"/>
      <c r="C31" s="928"/>
      <c r="D31" s="928"/>
      <c r="E31" s="928"/>
      <c r="F31" s="928"/>
      <c r="G31" s="928"/>
      <c r="H31" s="928"/>
      <c r="I31" s="928"/>
      <c r="J31" s="928"/>
      <c r="K31" s="928"/>
      <c r="L31" s="928"/>
      <c r="M31" s="928"/>
      <c r="N31" s="928"/>
      <c r="O31" s="928"/>
      <c r="P31" s="929"/>
      <c r="DH31" s="432" t="s">
        <v>44</v>
      </c>
    </row>
    <row r="32" spans="1:117" customFormat="1" ht="33.75" x14ac:dyDescent="0.25">
      <c r="A32" s="440" t="s">
        <v>45</v>
      </c>
      <c r="B32" s="440" t="s">
        <v>45</v>
      </c>
      <c r="C32" s="441" t="s">
        <v>179</v>
      </c>
      <c r="D32" s="441" t="s">
        <v>47</v>
      </c>
      <c r="E32" s="440" t="s">
        <v>48</v>
      </c>
      <c r="F32" s="439">
        <v>39.529000000000003</v>
      </c>
      <c r="G32" s="429">
        <v>664.69</v>
      </c>
      <c r="H32" s="429">
        <v>228.64</v>
      </c>
      <c r="I32" s="429">
        <v>369.83</v>
      </c>
      <c r="J32" s="429">
        <v>59.72</v>
      </c>
      <c r="K32" s="428">
        <v>454524.04</v>
      </c>
      <c r="L32" s="428">
        <v>263006.65000000002</v>
      </c>
      <c r="M32" s="428">
        <v>168848.88</v>
      </c>
      <c r="N32" s="428">
        <v>68694.98</v>
      </c>
      <c r="O32" s="428" t="s">
        <v>459</v>
      </c>
      <c r="P32" s="428" t="s">
        <v>458</v>
      </c>
      <c r="DH32" s="432"/>
    </row>
    <row r="33" spans="1:113" customFormat="1" ht="15" x14ac:dyDescent="0.25">
      <c r="A33" s="437"/>
      <c r="B33" s="437"/>
      <c r="C33" s="438"/>
      <c r="D33" s="438" t="s">
        <v>457</v>
      </c>
      <c r="E33" s="434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DH33" s="432"/>
    </row>
    <row r="34" spans="1:113" customFormat="1" ht="33.75" x14ac:dyDescent="0.25">
      <c r="A34" s="437"/>
      <c r="B34" s="437"/>
      <c r="C34" s="436"/>
      <c r="D34" s="435" t="s">
        <v>52</v>
      </c>
      <c r="E34" s="434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DH34" s="432"/>
    </row>
    <row r="35" spans="1:113" customFormat="1" ht="33.75" x14ac:dyDescent="0.25">
      <c r="A35" s="440" t="s">
        <v>25</v>
      </c>
      <c r="B35" s="440" t="s">
        <v>456</v>
      </c>
      <c r="C35" s="441" t="s">
        <v>373</v>
      </c>
      <c r="D35" s="441" t="s">
        <v>337</v>
      </c>
      <c r="E35" s="440" t="s">
        <v>56</v>
      </c>
      <c r="F35" s="439">
        <v>38.009</v>
      </c>
      <c r="G35" s="429">
        <v>19072.07</v>
      </c>
      <c r="H35" s="428"/>
      <c r="I35" s="428"/>
      <c r="J35" s="428"/>
      <c r="K35" s="428">
        <v>6277723.2699999996</v>
      </c>
      <c r="L35" s="428"/>
      <c r="M35" s="428"/>
      <c r="N35" s="428"/>
      <c r="O35" s="428" t="s">
        <v>57</v>
      </c>
      <c r="P35" s="428" t="s">
        <v>57</v>
      </c>
      <c r="DH35" s="432"/>
    </row>
    <row r="36" spans="1:113" customFormat="1" ht="15" x14ac:dyDescent="0.25">
      <c r="A36" s="437"/>
      <c r="B36" s="437"/>
      <c r="C36" s="438"/>
      <c r="D36" s="438" t="s">
        <v>339</v>
      </c>
      <c r="E36" s="434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DH36" s="432"/>
    </row>
    <row r="37" spans="1:113" customFormat="1" ht="33.75" x14ac:dyDescent="0.25">
      <c r="A37" s="437"/>
      <c r="B37" s="437"/>
      <c r="C37" s="436"/>
      <c r="D37" s="435" t="s">
        <v>52</v>
      </c>
      <c r="E37" s="434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DH37" s="432"/>
    </row>
    <row r="38" spans="1:113" customFormat="1" ht="15" x14ac:dyDescent="0.25">
      <c r="A38" s="923" t="s">
        <v>475</v>
      </c>
      <c r="B38" s="924"/>
      <c r="C38" s="924"/>
      <c r="D38" s="924"/>
      <c r="E38" s="924"/>
      <c r="F38" s="924"/>
      <c r="G38" s="924"/>
      <c r="H38" s="924"/>
      <c r="I38" s="924"/>
      <c r="J38" s="925"/>
      <c r="K38" s="430">
        <v>6732247.3099999996</v>
      </c>
      <c r="L38" s="430">
        <v>263006.65000000002</v>
      </c>
      <c r="M38" s="430">
        <v>168848.88</v>
      </c>
      <c r="N38" s="430">
        <v>68694.98</v>
      </c>
      <c r="O38" s="429">
        <v>519.13</v>
      </c>
      <c r="P38" s="429">
        <v>95.92</v>
      </c>
      <c r="DH38" s="432"/>
      <c r="DI38" s="424" t="s">
        <v>475</v>
      </c>
    </row>
    <row r="39" spans="1:113" customFormat="1" ht="15" x14ac:dyDescent="0.25">
      <c r="A39" s="923" t="s">
        <v>85</v>
      </c>
      <c r="B39" s="924"/>
      <c r="C39" s="924"/>
      <c r="D39" s="924"/>
      <c r="E39" s="924"/>
      <c r="F39" s="924"/>
      <c r="G39" s="924"/>
      <c r="H39" s="924"/>
      <c r="I39" s="924"/>
      <c r="J39" s="925"/>
      <c r="K39" s="430">
        <v>308482.52</v>
      </c>
      <c r="L39" s="428"/>
      <c r="M39" s="428"/>
      <c r="N39" s="428"/>
      <c r="O39" s="428"/>
      <c r="P39" s="428"/>
      <c r="DH39" s="432"/>
      <c r="DI39" s="424" t="s">
        <v>85</v>
      </c>
    </row>
    <row r="40" spans="1:113" customFormat="1" ht="15" x14ac:dyDescent="0.25">
      <c r="A40" s="923" t="s">
        <v>86</v>
      </c>
      <c r="B40" s="924"/>
      <c r="C40" s="924"/>
      <c r="D40" s="924"/>
      <c r="E40" s="924"/>
      <c r="F40" s="924"/>
      <c r="G40" s="924"/>
      <c r="H40" s="924"/>
      <c r="I40" s="924"/>
      <c r="J40" s="925"/>
      <c r="K40" s="430">
        <v>205655.01</v>
      </c>
      <c r="L40" s="428"/>
      <c r="M40" s="428"/>
      <c r="N40" s="428"/>
      <c r="O40" s="428"/>
      <c r="P40" s="428"/>
      <c r="DH40" s="432"/>
      <c r="DI40" s="424" t="s">
        <v>86</v>
      </c>
    </row>
    <row r="41" spans="1:113" customFormat="1" ht="15" x14ac:dyDescent="0.25">
      <c r="A41" s="923" t="s">
        <v>483</v>
      </c>
      <c r="B41" s="924"/>
      <c r="C41" s="924"/>
      <c r="D41" s="924"/>
      <c r="E41" s="924"/>
      <c r="F41" s="924"/>
      <c r="G41" s="924"/>
      <c r="H41" s="924"/>
      <c r="I41" s="924"/>
      <c r="J41" s="925"/>
      <c r="K41" s="430">
        <v>7246384.8399999999</v>
      </c>
      <c r="L41" s="428"/>
      <c r="M41" s="428"/>
      <c r="N41" s="428"/>
      <c r="O41" s="429">
        <v>519.13</v>
      </c>
      <c r="P41" s="429">
        <v>95.92</v>
      </c>
      <c r="DH41" s="432"/>
      <c r="DI41" s="424" t="s">
        <v>483</v>
      </c>
    </row>
    <row r="42" spans="1:113" customFormat="1" ht="15" x14ac:dyDescent="0.25">
      <c r="A42" s="923" t="s">
        <v>104</v>
      </c>
      <c r="B42" s="924"/>
      <c r="C42" s="924"/>
      <c r="D42" s="924"/>
      <c r="E42" s="924"/>
      <c r="F42" s="924"/>
      <c r="G42" s="924"/>
      <c r="H42" s="924"/>
      <c r="I42" s="924"/>
      <c r="J42" s="925"/>
      <c r="K42" s="430">
        <v>6277723.4199999999</v>
      </c>
      <c r="L42" s="428"/>
      <c r="M42" s="428"/>
      <c r="N42" s="428"/>
      <c r="O42" s="428"/>
      <c r="P42" s="428"/>
      <c r="DH42" s="432"/>
      <c r="DI42" s="424" t="s">
        <v>104</v>
      </c>
    </row>
    <row r="43" spans="1:113" customFormat="1" ht="15" x14ac:dyDescent="0.25">
      <c r="A43" s="927" t="s">
        <v>59</v>
      </c>
      <c r="B43" s="928"/>
      <c r="C43" s="928"/>
      <c r="D43" s="928"/>
      <c r="E43" s="928"/>
      <c r="F43" s="928"/>
      <c r="G43" s="928"/>
      <c r="H43" s="928"/>
      <c r="I43" s="928"/>
      <c r="J43" s="928"/>
      <c r="K43" s="928"/>
      <c r="L43" s="928"/>
      <c r="M43" s="928"/>
      <c r="N43" s="928"/>
      <c r="O43" s="928"/>
      <c r="P43" s="929"/>
      <c r="DH43" s="432" t="s">
        <v>59</v>
      </c>
      <c r="DI43" s="424"/>
    </row>
    <row r="44" spans="1:113" customFormat="1" ht="33.75" x14ac:dyDescent="0.25">
      <c r="A44" s="440" t="s">
        <v>60</v>
      </c>
      <c r="B44" s="440" t="s">
        <v>61</v>
      </c>
      <c r="C44" s="441" t="s">
        <v>182</v>
      </c>
      <c r="D44" s="441" t="s">
        <v>63</v>
      </c>
      <c r="E44" s="440" t="s">
        <v>48</v>
      </c>
      <c r="F44" s="442">
        <v>47.67</v>
      </c>
      <c r="G44" s="429">
        <v>1154.8599999999999</v>
      </c>
      <c r="H44" s="429">
        <v>406.11</v>
      </c>
      <c r="I44" s="443">
        <v>601.79999999999995</v>
      </c>
      <c r="J44" s="429">
        <v>81.75</v>
      </c>
      <c r="K44" s="428">
        <v>955361.59</v>
      </c>
      <c r="L44" s="428">
        <v>563355.96</v>
      </c>
      <c r="M44" s="428">
        <v>331341.40999999997</v>
      </c>
      <c r="N44" s="428">
        <v>113408.21</v>
      </c>
      <c r="O44" s="428" t="s">
        <v>455</v>
      </c>
      <c r="P44" s="428" t="s">
        <v>454</v>
      </c>
      <c r="DH44" s="432"/>
      <c r="DI44" s="424"/>
    </row>
    <row r="45" spans="1:113" customFormat="1" ht="15" x14ac:dyDescent="0.25">
      <c r="A45" s="437"/>
      <c r="B45" s="437"/>
      <c r="C45" s="438"/>
      <c r="D45" s="438" t="s">
        <v>453</v>
      </c>
      <c r="E45" s="434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DH45" s="432"/>
      <c r="DI45" s="424"/>
    </row>
    <row r="46" spans="1:113" customFormat="1" ht="33.75" x14ac:dyDescent="0.25">
      <c r="A46" s="437"/>
      <c r="B46" s="437"/>
      <c r="C46" s="436"/>
      <c r="D46" s="435" t="s">
        <v>52</v>
      </c>
      <c r="E46" s="434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DH46" s="432"/>
      <c r="DI46" s="424"/>
    </row>
    <row r="47" spans="1:113" customFormat="1" ht="33.75" x14ac:dyDescent="0.25">
      <c r="A47" s="440" t="s">
        <v>61</v>
      </c>
      <c r="B47" s="440" t="s">
        <v>452</v>
      </c>
      <c r="C47" s="441" t="s">
        <v>372</v>
      </c>
      <c r="D47" s="441" t="s">
        <v>337</v>
      </c>
      <c r="E47" s="440" t="s">
        <v>56</v>
      </c>
      <c r="F47" s="439">
        <v>45.837000000000003</v>
      </c>
      <c r="G47" s="429">
        <v>19065.39</v>
      </c>
      <c r="H47" s="428"/>
      <c r="I47" s="428"/>
      <c r="J47" s="428"/>
      <c r="K47" s="428">
        <v>7567976.4400000004</v>
      </c>
      <c r="L47" s="428"/>
      <c r="M47" s="428"/>
      <c r="N47" s="428"/>
      <c r="O47" s="428" t="s">
        <v>57</v>
      </c>
      <c r="P47" s="428" t="s">
        <v>57</v>
      </c>
      <c r="DH47" s="432"/>
      <c r="DI47" s="424"/>
    </row>
    <row r="48" spans="1:113" customFormat="1" ht="15" x14ac:dyDescent="0.25">
      <c r="A48" s="437"/>
      <c r="B48" s="437"/>
      <c r="C48" s="438"/>
      <c r="D48" s="438" t="s">
        <v>338</v>
      </c>
      <c r="E48" s="434"/>
      <c r="F48" s="433"/>
      <c r="G48" s="433"/>
      <c r="H48" s="433"/>
      <c r="I48" s="433"/>
      <c r="J48" s="433"/>
      <c r="K48" s="433"/>
      <c r="L48" s="433"/>
      <c r="M48" s="433"/>
      <c r="N48" s="433"/>
      <c r="O48" s="433"/>
      <c r="P48" s="433"/>
      <c r="DH48" s="432"/>
      <c r="DI48" s="424"/>
    </row>
    <row r="49" spans="1:113" customFormat="1" ht="33.75" x14ac:dyDescent="0.25">
      <c r="A49" s="437"/>
      <c r="B49" s="437"/>
      <c r="C49" s="436"/>
      <c r="D49" s="435" t="s">
        <v>52</v>
      </c>
      <c r="E49" s="434"/>
      <c r="F49" s="433"/>
      <c r="G49" s="433"/>
      <c r="H49" s="433"/>
      <c r="I49" s="433"/>
      <c r="J49" s="433"/>
      <c r="K49" s="433"/>
      <c r="L49" s="433"/>
      <c r="M49" s="433"/>
      <c r="N49" s="433"/>
      <c r="O49" s="433"/>
      <c r="P49" s="433"/>
      <c r="DH49" s="432"/>
      <c r="DI49" s="424"/>
    </row>
    <row r="50" spans="1:113" customFormat="1" ht="15" x14ac:dyDescent="0.25">
      <c r="A50" s="923" t="s">
        <v>475</v>
      </c>
      <c r="B50" s="924"/>
      <c r="C50" s="924"/>
      <c r="D50" s="924"/>
      <c r="E50" s="924"/>
      <c r="F50" s="924"/>
      <c r="G50" s="924"/>
      <c r="H50" s="924"/>
      <c r="I50" s="924"/>
      <c r="J50" s="925"/>
      <c r="K50" s="430">
        <v>8523338.0299999993</v>
      </c>
      <c r="L50" s="430">
        <v>563355.96</v>
      </c>
      <c r="M50" s="430">
        <v>331341.40999999997</v>
      </c>
      <c r="N50" s="430">
        <v>113408.21</v>
      </c>
      <c r="O50" s="429">
        <v>1000.47</v>
      </c>
      <c r="P50" s="429">
        <v>140.88999999999999</v>
      </c>
      <c r="DH50" s="432"/>
      <c r="DI50" s="424" t="s">
        <v>475</v>
      </c>
    </row>
    <row r="51" spans="1:113" customFormat="1" ht="15" x14ac:dyDescent="0.25">
      <c r="A51" s="923" t="s">
        <v>85</v>
      </c>
      <c r="B51" s="924"/>
      <c r="C51" s="924"/>
      <c r="D51" s="924"/>
      <c r="E51" s="924"/>
      <c r="F51" s="924"/>
      <c r="G51" s="924"/>
      <c r="H51" s="924"/>
      <c r="I51" s="924"/>
      <c r="J51" s="925"/>
      <c r="K51" s="430">
        <v>629390.68000000005</v>
      </c>
      <c r="L51" s="428"/>
      <c r="M51" s="428"/>
      <c r="N51" s="428"/>
      <c r="O51" s="428"/>
      <c r="P51" s="428"/>
      <c r="DH51" s="432"/>
      <c r="DI51" s="424" t="s">
        <v>85</v>
      </c>
    </row>
    <row r="52" spans="1:113" customFormat="1" ht="15" x14ac:dyDescent="0.25">
      <c r="A52" s="923" t="s">
        <v>86</v>
      </c>
      <c r="B52" s="924"/>
      <c r="C52" s="924"/>
      <c r="D52" s="924"/>
      <c r="E52" s="924"/>
      <c r="F52" s="924"/>
      <c r="G52" s="924"/>
      <c r="H52" s="924"/>
      <c r="I52" s="924"/>
      <c r="J52" s="925"/>
      <c r="K52" s="430">
        <v>419593.79</v>
      </c>
      <c r="L52" s="428"/>
      <c r="M52" s="428"/>
      <c r="N52" s="428"/>
      <c r="O52" s="428"/>
      <c r="P52" s="428"/>
      <c r="DH52" s="432"/>
      <c r="DI52" s="424" t="s">
        <v>86</v>
      </c>
    </row>
    <row r="53" spans="1:113" customFormat="1" ht="15" x14ac:dyDescent="0.25">
      <c r="A53" s="923" t="s">
        <v>482</v>
      </c>
      <c r="B53" s="924"/>
      <c r="C53" s="924"/>
      <c r="D53" s="924"/>
      <c r="E53" s="924"/>
      <c r="F53" s="924"/>
      <c r="G53" s="924"/>
      <c r="H53" s="924"/>
      <c r="I53" s="924"/>
      <c r="J53" s="925"/>
      <c r="K53" s="430">
        <v>9572322.5</v>
      </c>
      <c r="L53" s="428"/>
      <c r="M53" s="428"/>
      <c r="N53" s="428"/>
      <c r="O53" s="429">
        <v>1000.47</v>
      </c>
      <c r="P53" s="429">
        <v>140.88999999999999</v>
      </c>
      <c r="DH53" s="432"/>
      <c r="DI53" s="424" t="s">
        <v>482</v>
      </c>
    </row>
    <row r="54" spans="1:113" customFormat="1" ht="15" x14ac:dyDescent="0.25">
      <c r="A54" s="923" t="s">
        <v>104</v>
      </c>
      <c r="B54" s="924"/>
      <c r="C54" s="924"/>
      <c r="D54" s="924"/>
      <c r="E54" s="924"/>
      <c r="F54" s="924"/>
      <c r="G54" s="924"/>
      <c r="H54" s="924"/>
      <c r="I54" s="924"/>
      <c r="J54" s="925"/>
      <c r="K54" s="430">
        <v>7567976.5599999996</v>
      </c>
      <c r="L54" s="428"/>
      <c r="M54" s="428"/>
      <c r="N54" s="428"/>
      <c r="O54" s="428"/>
      <c r="P54" s="428"/>
      <c r="DH54" s="432"/>
      <c r="DI54" s="424" t="s">
        <v>104</v>
      </c>
    </row>
    <row r="55" spans="1:113" customFormat="1" ht="15" x14ac:dyDescent="0.25">
      <c r="A55" s="927" t="s">
        <v>68</v>
      </c>
      <c r="B55" s="928"/>
      <c r="C55" s="928"/>
      <c r="D55" s="928"/>
      <c r="E55" s="928"/>
      <c r="F55" s="928"/>
      <c r="G55" s="928"/>
      <c r="H55" s="928"/>
      <c r="I55" s="928"/>
      <c r="J55" s="928"/>
      <c r="K55" s="928"/>
      <c r="L55" s="928"/>
      <c r="M55" s="928"/>
      <c r="N55" s="928"/>
      <c r="O55" s="928"/>
      <c r="P55" s="929"/>
      <c r="DH55" s="432" t="s">
        <v>68</v>
      </c>
      <c r="DI55" s="424"/>
    </row>
    <row r="56" spans="1:113" customFormat="1" ht="33.75" x14ac:dyDescent="0.25">
      <c r="A56" s="440" t="s">
        <v>69</v>
      </c>
      <c r="B56" s="440" t="s">
        <v>70</v>
      </c>
      <c r="C56" s="441" t="s">
        <v>182</v>
      </c>
      <c r="D56" s="441" t="s">
        <v>63</v>
      </c>
      <c r="E56" s="440" t="s">
        <v>48</v>
      </c>
      <c r="F56" s="442">
        <v>31.79</v>
      </c>
      <c r="G56" s="429">
        <v>1154.8599999999999</v>
      </c>
      <c r="H56" s="429">
        <v>406.11</v>
      </c>
      <c r="I56" s="443">
        <v>601.79999999999995</v>
      </c>
      <c r="J56" s="429">
        <v>81.75</v>
      </c>
      <c r="K56" s="428">
        <v>637108.14</v>
      </c>
      <c r="L56" s="428">
        <v>375688.82</v>
      </c>
      <c r="M56" s="428">
        <v>220963.78</v>
      </c>
      <c r="N56" s="428">
        <v>75629.259999999995</v>
      </c>
      <c r="O56" s="428" t="s">
        <v>451</v>
      </c>
      <c r="P56" s="428" t="s">
        <v>450</v>
      </c>
      <c r="DH56" s="432"/>
      <c r="DI56" s="424"/>
    </row>
    <row r="57" spans="1:113" customFormat="1" ht="15" x14ac:dyDescent="0.25">
      <c r="A57" s="437"/>
      <c r="B57" s="437"/>
      <c r="C57" s="438"/>
      <c r="D57" s="438" t="s">
        <v>449</v>
      </c>
      <c r="E57" s="434"/>
      <c r="F57" s="433"/>
      <c r="G57" s="433"/>
      <c r="H57" s="433"/>
      <c r="I57" s="433"/>
      <c r="J57" s="433"/>
      <c r="K57" s="433"/>
      <c r="L57" s="433"/>
      <c r="M57" s="433"/>
      <c r="N57" s="433"/>
      <c r="O57" s="433"/>
      <c r="P57" s="433"/>
      <c r="DH57" s="432"/>
      <c r="DI57" s="424"/>
    </row>
    <row r="58" spans="1:113" customFormat="1" ht="33.75" x14ac:dyDescent="0.25">
      <c r="A58" s="437"/>
      <c r="B58" s="437"/>
      <c r="C58" s="436"/>
      <c r="D58" s="435" t="s">
        <v>52</v>
      </c>
      <c r="E58" s="434"/>
      <c r="F58" s="433"/>
      <c r="G58" s="433"/>
      <c r="H58" s="433"/>
      <c r="I58" s="433"/>
      <c r="J58" s="433"/>
      <c r="K58" s="433"/>
      <c r="L58" s="433"/>
      <c r="M58" s="433"/>
      <c r="N58" s="433"/>
      <c r="O58" s="433"/>
      <c r="P58" s="433"/>
      <c r="DH58" s="432"/>
      <c r="DI58" s="424"/>
    </row>
    <row r="59" spans="1:113" customFormat="1" ht="33.75" x14ac:dyDescent="0.25">
      <c r="A59" s="440" t="s">
        <v>70</v>
      </c>
      <c r="B59" s="440" t="s">
        <v>340</v>
      </c>
      <c r="C59" s="441" t="s">
        <v>373</v>
      </c>
      <c r="D59" s="441" t="s">
        <v>337</v>
      </c>
      <c r="E59" s="440" t="s">
        <v>56</v>
      </c>
      <c r="F59" s="439">
        <v>8.6549999999999994</v>
      </c>
      <c r="G59" s="429">
        <v>19072.07</v>
      </c>
      <c r="H59" s="428"/>
      <c r="I59" s="428"/>
      <c r="J59" s="428"/>
      <c r="K59" s="428">
        <v>1429495.51</v>
      </c>
      <c r="L59" s="428"/>
      <c r="M59" s="428"/>
      <c r="N59" s="428"/>
      <c r="O59" s="428" t="s">
        <v>57</v>
      </c>
      <c r="P59" s="428" t="s">
        <v>57</v>
      </c>
      <c r="DH59" s="432"/>
      <c r="DI59" s="424"/>
    </row>
    <row r="60" spans="1:113" customFormat="1" ht="15" x14ac:dyDescent="0.25">
      <c r="A60" s="437"/>
      <c r="B60" s="437"/>
      <c r="C60" s="438"/>
      <c r="D60" s="438" t="s">
        <v>339</v>
      </c>
      <c r="E60" s="434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DH60" s="432"/>
      <c r="DI60" s="424"/>
    </row>
    <row r="61" spans="1:113" customFormat="1" ht="33.75" x14ac:dyDescent="0.25">
      <c r="A61" s="437"/>
      <c r="B61" s="437"/>
      <c r="C61" s="436"/>
      <c r="D61" s="435" t="s">
        <v>52</v>
      </c>
      <c r="E61" s="434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DH61" s="432"/>
      <c r="DI61" s="424"/>
    </row>
    <row r="62" spans="1:113" customFormat="1" ht="33.75" x14ac:dyDescent="0.25">
      <c r="A62" s="440" t="s">
        <v>76</v>
      </c>
      <c r="B62" s="440" t="s">
        <v>448</v>
      </c>
      <c r="C62" s="441" t="s">
        <v>372</v>
      </c>
      <c r="D62" s="441" t="s">
        <v>337</v>
      </c>
      <c r="E62" s="440" t="s">
        <v>56</v>
      </c>
      <c r="F62" s="439">
        <v>8.9979999999999993</v>
      </c>
      <c r="G62" s="429">
        <v>19065.39</v>
      </c>
      <c r="H62" s="428"/>
      <c r="I62" s="428"/>
      <c r="J62" s="428"/>
      <c r="K62" s="428">
        <v>1485626.28</v>
      </c>
      <c r="L62" s="428"/>
      <c r="M62" s="428"/>
      <c r="N62" s="428"/>
      <c r="O62" s="428" t="s">
        <v>57</v>
      </c>
      <c r="P62" s="428" t="s">
        <v>57</v>
      </c>
      <c r="DH62" s="432"/>
      <c r="DI62" s="424"/>
    </row>
    <row r="63" spans="1:113" customFormat="1" ht="15" x14ac:dyDescent="0.25">
      <c r="A63" s="437"/>
      <c r="B63" s="437"/>
      <c r="C63" s="438"/>
      <c r="D63" s="438" t="s">
        <v>338</v>
      </c>
      <c r="E63" s="434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433"/>
      <c r="DH63" s="432"/>
      <c r="DI63" s="424"/>
    </row>
    <row r="64" spans="1:113" customFormat="1" ht="33.75" x14ac:dyDescent="0.25">
      <c r="A64" s="437"/>
      <c r="B64" s="437"/>
      <c r="C64" s="436"/>
      <c r="D64" s="435" t="s">
        <v>52</v>
      </c>
      <c r="E64" s="434"/>
      <c r="F64" s="433"/>
      <c r="G64" s="433"/>
      <c r="H64" s="433"/>
      <c r="I64" s="433"/>
      <c r="J64" s="433"/>
      <c r="K64" s="433"/>
      <c r="L64" s="433"/>
      <c r="M64" s="433"/>
      <c r="N64" s="433"/>
      <c r="O64" s="433"/>
      <c r="P64" s="433"/>
      <c r="DH64" s="432"/>
      <c r="DI64" s="424"/>
    </row>
    <row r="65" spans="1:113" customFormat="1" ht="33.75" x14ac:dyDescent="0.25">
      <c r="A65" s="440" t="s">
        <v>77</v>
      </c>
      <c r="B65" s="440" t="s">
        <v>447</v>
      </c>
      <c r="C65" s="441" t="s">
        <v>410</v>
      </c>
      <c r="D65" s="441" t="s">
        <v>337</v>
      </c>
      <c r="E65" s="440" t="s">
        <v>56</v>
      </c>
      <c r="F65" s="439">
        <v>12.914</v>
      </c>
      <c r="G65" s="429">
        <v>19055.330000000002</v>
      </c>
      <c r="H65" s="428"/>
      <c r="I65" s="428"/>
      <c r="J65" s="428"/>
      <c r="K65" s="428">
        <v>2131057.4</v>
      </c>
      <c r="L65" s="428"/>
      <c r="M65" s="428"/>
      <c r="N65" s="428"/>
      <c r="O65" s="428" t="s">
        <v>57</v>
      </c>
      <c r="P65" s="428" t="s">
        <v>57</v>
      </c>
      <c r="DH65" s="432"/>
      <c r="DI65" s="424"/>
    </row>
    <row r="66" spans="1:113" customFormat="1" ht="15" x14ac:dyDescent="0.25">
      <c r="A66" s="437"/>
      <c r="B66" s="437"/>
      <c r="C66" s="438"/>
      <c r="D66" s="438" t="s">
        <v>441</v>
      </c>
      <c r="E66" s="434"/>
      <c r="F66" s="433"/>
      <c r="G66" s="433"/>
      <c r="H66" s="433"/>
      <c r="I66" s="433"/>
      <c r="J66" s="433"/>
      <c r="K66" s="433"/>
      <c r="L66" s="433"/>
      <c r="M66" s="433"/>
      <c r="N66" s="433"/>
      <c r="O66" s="433"/>
      <c r="P66" s="433"/>
      <c r="DH66" s="432"/>
      <c r="DI66" s="424"/>
    </row>
    <row r="67" spans="1:113" customFormat="1" ht="33.75" x14ac:dyDescent="0.25">
      <c r="A67" s="437"/>
      <c r="B67" s="437"/>
      <c r="C67" s="436"/>
      <c r="D67" s="435" t="s">
        <v>52</v>
      </c>
      <c r="E67" s="434"/>
      <c r="F67" s="433"/>
      <c r="G67" s="433"/>
      <c r="H67" s="433"/>
      <c r="I67" s="433"/>
      <c r="J67" s="433"/>
      <c r="K67" s="433"/>
      <c r="L67" s="433"/>
      <c r="M67" s="433"/>
      <c r="N67" s="433"/>
      <c r="O67" s="433"/>
      <c r="P67" s="433"/>
      <c r="DH67" s="432"/>
      <c r="DI67" s="424"/>
    </row>
    <row r="68" spans="1:113" customFormat="1" ht="15" x14ac:dyDescent="0.25">
      <c r="A68" s="923" t="s">
        <v>475</v>
      </c>
      <c r="B68" s="924"/>
      <c r="C68" s="924"/>
      <c r="D68" s="924"/>
      <c r="E68" s="924"/>
      <c r="F68" s="924"/>
      <c r="G68" s="924"/>
      <c r="H68" s="924"/>
      <c r="I68" s="924"/>
      <c r="J68" s="925"/>
      <c r="K68" s="430">
        <v>5683287.3300000001</v>
      </c>
      <c r="L68" s="430">
        <v>375688.82</v>
      </c>
      <c r="M68" s="430">
        <v>220963.78</v>
      </c>
      <c r="N68" s="430">
        <v>75629.259999999995</v>
      </c>
      <c r="O68" s="429">
        <v>667.19</v>
      </c>
      <c r="P68" s="429">
        <v>93.96</v>
      </c>
      <c r="DH68" s="432"/>
      <c r="DI68" s="424" t="s">
        <v>475</v>
      </c>
    </row>
    <row r="69" spans="1:113" customFormat="1" ht="15" x14ac:dyDescent="0.25">
      <c r="A69" s="923" t="s">
        <v>85</v>
      </c>
      <c r="B69" s="924"/>
      <c r="C69" s="924"/>
      <c r="D69" s="924"/>
      <c r="E69" s="924"/>
      <c r="F69" s="924"/>
      <c r="G69" s="924"/>
      <c r="H69" s="924"/>
      <c r="I69" s="924"/>
      <c r="J69" s="925"/>
      <c r="K69" s="430">
        <v>419725.81</v>
      </c>
      <c r="L69" s="428"/>
      <c r="M69" s="428"/>
      <c r="N69" s="428"/>
      <c r="O69" s="428"/>
      <c r="P69" s="428"/>
      <c r="DH69" s="432"/>
      <c r="DI69" s="424" t="s">
        <v>85</v>
      </c>
    </row>
    <row r="70" spans="1:113" customFormat="1" ht="15" x14ac:dyDescent="0.25">
      <c r="A70" s="923" t="s">
        <v>86</v>
      </c>
      <c r="B70" s="924"/>
      <c r="C70" s="924"/>
      <c r="D70" s="924"/>
      <c r="E70" s="924"/>
      <c r="F70" s="924"/>
      <c r="G70" s="924"/>
      <c r="H70" s="924"/>
      <c r="I70" s="924"/>
      <c r="J70" s="925"/>
      <c r="K70" s="430">
        <v>279817.21000000002</v>
      </c>
      <c r="L70" s="428"/>
      <c r="M70" s="428"/>
      <c r="N70" s="428"/>
      <c r="O70" s="428"/>
      <c r="P70" s="428"/>
      <c r="DH70" s="432"/>
      <c r="DI70" s="424" t="s">
        <v>86</v>
      </c>
    </row>
    <row r="71" spans="1:113" customFormat="1" ht="15" x14ac:dyDescent="0.25">
      <c r="A71" s="923" t="s">
        <v>481</v>
      </c>
      <c r="B71" s="924"/>
      <c r="C71" s="924"/>
      <c r="D71" s="924"/>
      <c r="E71" s="924"/>
      <c r="F71" s="924"/>
      <c r="G71" s="924"/>
      <c r="H71" s="924"/>
      <c r="I71" s="924"/>
      <c r="J71" s="925"/>
      <c r="K71" s="430">
        <v>6382830.3499999996</v>
      </c>
      <c r="L71" s="428"/>
      <c r="M71" s="428"/>
      <c r="N71" s="428"/>
      <c r="O71" s="429">
        <v>667.19</v>
      </c>
      <c r="P71" s="429">
        <v>93.96</v>
      </c>
      <c r="DH71" s="432"/>
      <c r="DI71" s="424" t="s">
        <v>481</v>
      </c>
    </row>
    <row r="72" spans="1:113" customFormat="1" ht="15" x14ac:dyDescent="0.25">
      <c r="A72" s="923" t="s">
        <v>104</v>
      </c>
      <c r="B72" s="924"/>
      <c r="C72" s="924"/>
      <c r="D72" s="924"/>
      <c r="E72" s="924"/>
      <c r="F72" s="924"/>
      <c r="G72" s="924"/>
      <c r="H72" s="924"/>
      <c r="I72" s="924"/>
      <c r="J72" s="925"/>
      <c r="K72" s="430">
        <v>5046179.29</v>
      </c>
      <c r="L72" s="428"/>
      <c r="M72" s="428"/>
      <c r="N72" s="428"/>
      <c r="O72" s="428"/>
      <c r="P72" s="428"/>
      <c r="DH72" s="432"/>
      <c r="DI72" s="424" t="s">
        <v>104</v>
      </c>
    </row>
    <row r="73" spans="1:113" customFormat="1" ht="15" x14ac:dyDescent="0.25">
      <c r="A73" s="927" t="s">
        <v>75</v>
      </c>
      <c r="B73" s="928"/>
      <c r="C73" s="928"/>
      <c r="D73" s="928"/>
      <c r="E73" s="928"/>
      <c r="F73" s="928"/>
      <c r="G73" s="928"/>
      <c r="H73" s="928"/>
      <c r="I73" s="928"/>
      <c r="J73" s="928"/>
      <c r="K73" s="928"/>
      <c r="L73" s="928"/>
      <c r="M73" s="928"/>
      <c r="N73" s="928"/>
      <c r="O73" s="928"/>
      <c r="P73" s="929"/>
      <c r="DH73" s="432" t="s">
        <v>75</v>
      </c>
      <c r="DI73" s="424"/>
    </row>
    <row r="74" spans="1:113" customFormat="1" ht="33.75" x14ac:dyDescent="0.25">
      <c r="A74" s="440" t="s">
        <v>184</v>
      </c>
      <c r="B74" s="440" t="s">
        <v>77</v>
      </c>
      <c r="C74" s="441" t="s">
        <v>183</v>
      </c>
      <c r="D74" s="441" t="s">
        <v>79</v>
      </c>
      <c r="E74" s="440" t="s">
        <v>48</v>
      </c>
      <c r="F74" s="442">
        <v>56.16</v>
      </c>
      <c r="G74" s="429">
        <v>2203.66</v>
      </c>
      <c r="H74" s="429">
        <v>1205.83</v>
      </c>
      <c r="I74" s="429">
        <v>616.87</v>
      </c>
      <c r="J74" s="429">
        <v>108.16</v>
      </c>
      <c r="K74" s="428">
        <v>2556049.6800000002</v>
      </c>
      <c r="L74" s="428">
        <v>1970639</v>
      </c>
      <c r="M74" s="428">
        <v>400132.46</v>
      </c>
      <c r="N74" s="428">
        <v>176757.04</v>
      </c>
      <c r="O74" s="428" t="s">
        <v>446</v>
      </c>
      <c r="P74" s="428" t="s">
        <v>445</v>
      </c>
      <c r="DH74" s="432"/>
      <c r="DI74" s="424"/>
    </row>
    <row r="75" spans="1:113" customFormat="1" ht="15" x14ac:dyDescent="0.25">
      <c r="A75" s="437"/>
      <c r="B75" s="437"/>
      <c r="C75" s="438"/>
      <c r="D75" s="438" t="s">
        <v>444</v>
      </c>
      <c r="E75" s="434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DH75" s="432"/>
      <c r="DI75" s="424"/>
    </row>
    <row r="76" spans="1:113" customFormat="1" ht="33.75" x14ac:dyDescent="0.25">
      <c r="A76" s="437"/>
      <c r="B76" s="437"/>
      <c r="C76" s="436"/>
      <c r="D76" s="435" t="s">
        <v>52</v>
      </c>
      <c r="E76" s="434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DH76" s="432"/>
      <c r="DI76" s="424"/>
    </row>
    <row r="77" spans="1:113" customFormat="1" ht="33.75" x14ac:dyDescent="0.25">
      <c r="A77" s="440" t="s">
        <v>186</v>
      </c>
      <c r="B77" s="440" t="s">
        <v>443</v>
      </c>
      <c r="C77" s="441" t="s">
        <v>410</v>
      </c>
      <c r="D77" s="441" t="s">
        <v>337</v>
      </c>
      <c r="E77" s="440" t="s">
        <v>56</v>
      </c>
      <c r="F77" s="439">
        <v>0.25900000000000001</v>
      </c>
      <c r="G77" s="429">
        <v>19055.330000000002</v>
      </c>
      <c r="H77" s="428"/>
      <c r="I77" s="428"/>
      <c r="J77" s="428"/>
      <c r="K77" s="428">
        <v>42739.96</v>
      </c>
      <c r="L77" s="428"/>
      <c r="M77" s="428"/>
      <c r="N77" s="428"/>
      <c r="O77" s="428" t="s">
        <v>57</v>
      </c>
      <c r="P77" s="428" t="s">
        <v>57</v>
      </c>
      <c r="DH77" s="432"/>
      <c r="DI77" s="424"/>
    </row>
    <row r="78" spans="1:113" customFormat="1" ht="15" x14ac:dyDescent="0.25">
      <c r="A78" s="437"/>
      <c r="B78" s="437"/>
      <c r="C78" s="438"/>
      <c r="D78" s="438" t="s">
        <v>441</v>
      </c>
      <c r="E78" s="434"/>
      <c r="F78" s="433"/>
      <c r="G78" s="433"/>
      <c r="H78" s="433"/>
      <c r="I78" s="433"/>
      <c r="J78" s="433"/>
      <c r="K78" s="433"/>
      <c r="L78" s="433"/>
      <c r="M78" s="433"/>
      <c r="N78" s="433"/>
      <c r="O78" s="433"/>
      <c r="P78" s="433"/>
      <c r="DH78" s="432"/>
      <c r="DI78" s="424"/>
    </row>
    <row r="79" spans="1:113" customFormat="1" ht="33.75" x14ac:dyDescent="0.25">
      <c r="A79" s="437"/>
      <c r="B79" s="437"/>
      <c r="C79" s="436"/>
      <c r="D79" s="435" t="s">
        <v>52</v>
      </c>
      <c r="E79" s="434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DH79" s="432"/>
      <c r="DI79" s="424"/>
    </row>
    <row r="80" spans="1:113" customFormat="1" ht="33.75" x14ac:dyDescent="0.25">
      <c r="A80" s="440" t="s">
        <v>190</v>
      </c>
      <c r="B80" s="440" t="s">
        <v>442</v>
      </c>
      <c r="C80" s="441" t="s">
        <v>409</v>
      </c>
      <c r="D80" s="441" t="s">
        <v>337</v>
      </c>
      <c r="E80" s="440" t="s">
        <v>56</v>
      </c>
      <c r="F80" s="439">
        <v>8.8290000000000006</v>
      </c>
      <c r="G80" s="429">
        <v>19055.330000000002</v>
      </c>
      <c r="H80" s="428"/>
      <c r="I80" s="428"/>
      <c r="J80" s="428"/>
      <c r="K80" s="428">
        <v>1456954.14</v>
      </c>
      <c r="L80" s="428"/>
      <c r="M80" s="428"/>
      <c r="N80" s="428"/>
      <c r="O80" s="428" t="s">
        <v>57</v>
      </c>
      <c r="P80" s="428" t="s">
        <v>57</v>
      </c>
      <c r="DH80" s="432"/>
      <c r="DI80" s="424"/>
    </row>
    <row r="81" spans="1:113" customFormat="1" ht="15" x14ac:dyDescent="0.25">
      <c r="A81" s="437"/>
      <c r="B81" s="437"/>
      <c r="C81" s="438"/>
      <c r="D81" s="438" t="s">
        <v>441</v>
      </c>
      <c r="E81" s="434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DH81" s="432"/>
      <c r="DI81" s="424"/>
    </row>
    <row r="82" spans="1:113" customFormat="1" ht="33.75" x14ac:dyDescent="0.25">
      <c r="A82" s="437"/>
      <c r="B82" s="437"/>
      <c r="C82" s="436"/>
      <c r="D82" s="435" t="s">
        <v>52</v>
      </c>
      <c r="E82" s="434"/>
      <c r="F82" s="433"/>
      <c r="G82" s="433"/>
      <c r="H82" s="433"/>
      <c r="I82" s="433"/>
      <c r="J82" s="433"/>
      <c r="K82" s="433"/>
      <c r="L82" s="433"/>
      <c r="M82" s="433"/>
      <c r="N82" s="433"/>
      <c r="O82" s="433"/>
      <c r="P82" s="433"/>
      <c r="DH82" s="432"/>
      <c r="DI82" s="424"/>
    </row>
    <row r="83" spans="1:113" customFormat="1" ht="33.75" x14ac:dyDescent="0.25">
      <c r="A83" s="440" t="s">
        <v>194</v>
      </c>
      <c r="B83" s="440" t="s">
        <v>440</v>
      </c>
      <c r="C83" s="441" t="s">
        <v>405</v>
      </c>
      <c r="D83" s="441" t="s">
        <v>337</v>
      </c>
      <c r="E83" s="440" t="s">
        <v>56</v>
      </c>
      <c r="F83" s="439">
        <v>44.911999999999999</v>
      </c>
      <c r="G83" s="429">
        <v>19019.11</v>
      </c>
      <c r="H83" s="428"/>
      <c r="I83" s="428"/>
      <c r="J83" s="428"/>
      <c r="K83" s="428">
        <v>7397253.0800000001</v>
      </c>
      <c r="L83" s="428"/>
      <c r="M83" s="428"/>
      <c r="N83" s="428"/>
      <c r="O83" s="428" t="s">
        <v>57</v>
      </c>
      <c r="P83" s="428" t="s">
        <v>57</v>
      </c>
      <c r="DH83" s="432"/>
      <c r="DI83" s="424"/>
    </row>
    <row r="84" spans="1:113" customFormat="1" ht="15" x14ac:dyDescent="0.25">
      <c r="A84" s="437"/>
      <c r="B84" s="437"/>
      <c r="C84" s="438"/>
      <c r="D84" s="438" t="s">
        <v>439</v>
      </c>
      <c r="E84" s="434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DH84" s="432"/>
      <c r="DI84" s="424"/>
    </row>
    <row r="85" spans="1:113" customFormat="1" ht="15" x14ac:dyDescent="0.25">
      <c r="A85" s="437"/>
      <c r="B85" s="437"/>
      <c r="C85" s="438"/>
      <c r="D85" s="438" t="s">
        <v>438</v>
      </c>
      <c r="E85" s="434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  <c r="DH85" s="432"/>
      <c r="DI85" s="424"/>
    </row>
    <row r="86" spans="1:113" customFormat="1" ht="33.75" x14ac:dyDescent="0.25">
      <c r="A86" s="437"/>
      <c r="B86" s="437"/>
      <c r="C86" s="436"/>
      <c r="D86" s="435" t="s">
        <v>52</v>
      </c>
      <c r="E86" s="434"/>
      <c r="F86" s="433"/>
      <c r="G86" s="433"/>
      <c r="H86" s="433"/>
      <c r="I86" s="433"/>
      <c r="J86" s="433"/>
      <c r="K86" s="433"/>
      <c r="L86" s="433"/>
      <c r="M86" s="433"/>
      <c r="N86" s="433"/>
      <c r="O86" s="433"/>
      <c r="P86" s="433"/>
      <c r="DH86" s="432"/>
      <c r="DI86" s="424"/>
    </row>
    <row r="87" spans="1:113" customFormat="1" ht="15" x14ac:dyDescent="0.25">
      <c r="A87" s="923" t="s">
        <v>475</v>
      </c>
      <c r="B87" s="924"/>
      <c r="C87" s="924"/>
      <c r="D87" s="924"/>
      <c r="E87" s="924"/>
      <c r="F87" s="924"/>
      <c r="G87" s="924"/>
      <c r="H87" s="924"/>
      <c r="I87" s="924"/>
      <c r="J87" s="925"/>
      <c r="K87" s="430">
        <v>11452996.859999999</v>
      </c>
      <c r="L87" s="430">
        <v>1970639</v>
      </c>
      <c r="M87" s="430">
        <v>400132.46</v>
      </c>
      <c r="N87" s="430">
        <v>176757.04</v>
      </c>
      <c r="O87" s="429">
        <v>4086.88</v>
      </c>
      <c r="P87" s="429">
        <v>246.71</v>
      </c>
      <c r="DH87" s="432"/>
      <c r="DI87" s="424" t="s">
        <v>475</v>
      </c>
    </row>
    <row r="88" spans="1:113" customFormat="1" ht="15" x14ac:dyDescent="0.25">
      <c r="A88" s="923" t="s">
        <v>85</v>
      </c>
      <c r="B88" s="924"/>
      <c r="C88" s="924"/>
      <c r="D88" s="924"/>
      <c r="E88" s="924"/>
      <c r="F88" s="924"/>
      <c r="G88" s="924"/>
      <c r="H88" s="924"/>
      <c r="I88" s="924"/>
      <c r="J88" s="925"/>
      <c r="K88" s="430">
        <v>1997078.32</v>
      </c>
      <c r="L88" s="428"/>
      <c r="M88" s="428"/>
      <c r="N88" s="428"/>
      <c r="O88" s="428"/>
      <c r="P88" s="428"/>
      <c r="DH88" s="432"/>
      <c r="DI88" s="424" t="s">
        <v>85</v>
      </c>
    </row>
    <row r="89" spans="1:113" customFormat="1" ht="15" x14ac:dyDescent="0.25">
      <c r="A89" s="923" t="s">
        <v>86</v>
      </c>
      <c r="B89" s="924"/>
      <c r="C89" s="924"/>
      <c r="D89" s="924"/>
      <c r="E89" s="924"/>
      <c r="F89" s="924"/>
      <c r="G89" s="924"/>
      <c r="H89" s="924"/>
      <c r="I89" s="924"/>
      <c r="J89" s="925"/>
      <c r="K89" s="430">
        <v>1331385.54</v>
      </c>
      <c r="L89" s="428"/>
      <c r="M89" s="428"/>
      <c r="N89" s="428"/>
      <c r="O89" s="428"/>
      <c r="P89" s="428"/>
      <c r="DH89" s="432"/>
      <c r="DI89" s="424" t="s">
        <v>86</v>
      </c>
    </row>
    <row r="90" spans="1:113" customFormat="1" ht="15" x14ac:dyDescent="0.25">
      <c r="A90" s="923" t="s">
        <v>480</v>
      </c>
      <c r="B90" s="924"/>
      <c r="C90" s="924"/>
      <c r="D90" s="924"/>
      <c r="E90" s="924"/>
      <c r="F90" s="924"/>
      <c r="G90" s="924"/>
      <c r="H90" s="924"/>
      <c r="I90" s="924"/>
      <c r="J90" s="925"/>
      <c r="K90" s="430">
        <v>14781460.720000001</v>
      </c>
      <c r="L90" s="428"/>
      <c r="M90" s="428"/>
      <c r="N90" s="428"/>
      <c r="O90" s="429">
        <v>4086.88</v>
      </c>
      <c r="P90" s="429">
        <v>246.71</v>
      </c>
      <c r="DH90" s="432"/>
      <c r="DI90" s="424" t="s">
        <v>480</v>
      </c>
    </row>
    <row r="91" spans="1:113" customFormat="1" ht="15" x14ac:dyDescent="0.25">
      <c r="A91" s="923" t="s">
        <v>104</v>
      </c>
      <c r="B91" s="924"/>
      <c r="C91" s="924"/>
      <c r="D91" s="924"/>
      <c r="E91" s="924"/>
      <c r="F91" s="924"/>
      <c r="G91" s="924"/>
      <c r="H91" s="924"/>
      <c r="I91" s="924"/>
      <c r="J91" s="925"/>
      <c r="K91" s="430">
        <v>8896947.0899999999</v>
      </c>
      <c r="L91" s="428"/>
      <c r="M91" s="428"/>
      <c r="N91" s="428"/>
      <c r="O91" s="428"/>
      <c r="P91" s="428"/>
      <c r="DH91" s="432"/>
      <c r="DI91" s="424" t="s">
        <v>104</v>
      </c>
    </row>
    <row r="92" spans="1:113" customFormat="1" ht="15" x14ac:dyDescent="0.25">
      <c r="A92" s="927" t="s">
        <v>201</v>
      </c>
      <c r="B92" s="928"/>
      <c r="C92" s="928"/>
      <c r="D92" s="928"/>
      <c r="E92" s="928"/>
      <c r="F92" s="928"/>
      <c r="G92" s="928"/>
      <c r="H92" s="928"/>
      <c r="I92" s="928"/>
      <c r="J92" s="928"/>
      <c r="K92" s="928"/>
      <c r="L92" s="928"/>
      <c r="M92" s="928"/>
      <c r="N92" s="928"/>
      <c r="O92" s="928"/>
      <c r="P92" s="929"/>
      <c r="DH92" s="432" t="s">
        <v>201</v>
      </c>
      <c r="DI92" s="424"/>
    </row>
    <row r="93" spans="1:113" customFormat="1" ht="33.75" x14ac:dyDescent="0.25">
      <c r="A93" s="440" t="s">
        <v>196</v>
      </c>
      <c r="B93" s="440" t="s">
        <v>202</v>
      </c>
      <c r="C93" s="441" t="s">
        <v>204</v>
      </c>
      <c r="D93" s="441" t="s">
        <v>203</v>
      </c>
      <c r="E93" s="440" t="s">
        <v>48</v>
      </c>
      <c r="F93" s="439">
        <v>16.614000000000001</v>
      </c>
      <c r="G93" s="429">
        <v>1713.08</v>
      </c>
      <c r="H93" s="429">
        <v>783.44</v>
      </c>
      <c r="I93" s="429">
        <v>825.99</v>
      </c>
      <c r="J93" s="429">
        <v>133.53</v>
      </c>
      <c r="K93" s="428">
        <v>552179.52</v>
      </c>
      <c r="L93" s="428">
        <v>378766.49</v>
      </c>
      <c r="M93" s="428">
        <v>158500.15</v>
      </c>
      <c r="N93" s="428">
        <v>64555.71</v>
      </c>
      <c r="O93" s="428" t="s">
        <v>479</v>
      </c>
      <c r="P93" s="428" t="s">
        <v>478</v>
      </c>
      <c r="DH93" s="432"/>
      <c r="DI93" s="424"/>
    </row>
    <row r="94" spans="1:113" customFormat="1" ht="15" x14ac:dyDescent="0.25">
      <c r="A94" s="437"/>
      <c r="B94" s="437"/>
      <c r="C94" s="438"/>
      <c r="D94" s="438" t="s">
        <v>477</v>
      </c>
      <c r="E94" s="434"/>
      <c r="F94" s="433"/>
      <c r="G94" s="433"/>
      <c r="H94" s="433"/>
      <c r="I94" s="433"/>
      <c r="J94" s="433"/>
      <c r="K94" s="433"/>
      <c r="L94" s="433"/>
      <c r="M94" s="433"/>
      <c r="N94" s="433"/>
      <c r="O94" s="433"/>
      <c r="P94" s="433"/>
      <c r="DH94" s="432"/>
      <c r="DI94" s="424"/>
    </row>
    <row r="95" spans="1:113" customFormat="1" ht="33.75" x14ac:dyDescent="0.25">
      <c r="A95" s="437"/>
      <c r="B95" s="437"/>
      <c r="C95" s="436"/>
      <c r="D95" s="435" t="s">
        <v>52</v>
      </c>
      <c r="E95" s="434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DH95" s="432"/>
      <c r="DI95" s="424"/>
    </row>
    <row r="96" spans="1:113" customFormat="1" ht="33.75" x14ac:dyDescent="0.25">
      <c r="A96" s="440" t="s">
        <v>200</v>
      </c>
      <c r="B96" s="440" t="s">
        <v>341</v>
      </c>
      <c r="C96" s="441" t="s">
        <v>405</v>
      </c>
      <c r="D96" s="441" t="s">
        <v>337</v>
      </c>
      <c r="E96" s="440" t="s">
        <v>56</v>
      </c>
      <c r="F96" s="439">
        <v>15.975</v>
      </c>
      <c r="G96" s="429">
        <v>19019.11</v>
      </c>
      <c r="H96" s="428"/>
      <c r="I96" s="428"/>
      <c r="J96" s="428"/>
      <c r="K96" s="428">
        <v>2631170.2400000002</v>
      </c>
      <c r="L96" s="428"/>
      <c r="M96" s="428"/>
      <c r="N96" s="428"/>
      <c r="O96" s="428" t="s">
        <v>57</v>
      </c>
      <c r="P96" s="428" t="s">
        <v>57</v>
      </c>
      <c r="DH96" s="432"/>
      <c r="DI96" s="424"/>
    </row>
    <row r="97" spans="1:113" customFormat="1" ht="15" x14ac:dyDescent="0.25">
      <c r="A97" s="437"/>
      <c r="B97" s="437"/>
      <c r="C97" s="438"/>
      <c r="D97" s="438" t="s">
        <v>438</v>
      </c>
      <c r="E97" s="434"/>
      <c r="F97" s="433"/>
      <c r="G97" s="433"/>
      <c r="H97" s="433"/>
      <c r="I97" s="433"/>
      <c r="J97" s="433"/>
      <c r="K97" s="433"/>
      <c r="L97" s="433"/>
      <c r="M97" s="433"/>
      <c r="N97" s="433"/>
      <c r="O97" s="433"/>
      <c r="P97" s="433"/>
      <c r="DH97" s="432"/>
      <c r="DI97" s="424"/>
    </row>
    <row r="98" spans="1:113" customFormat="1" ht="33.75" x14ac:dyDescent="0.25">
      <c r="A98" s="437"/>
      <c r="B98" s="437"/>
      <c r="C98" s="436"/>
      <c r="D98" s="435" t="s">
        <v>52</v>
      </c>
      <c r="E98" s="434"/>
      <c r="F98" s="433"/>
      <c r="G98" s="433"/>
      <c r="H98" s="433"/>
      <c r="I98" s="433"/>
      <c r="J98" s="433"/>
      <c r="K98" s="433"/>
      <c r="L98" s="433"/>
      <c r="M98" s="433"/>
      <c r="N98" s="433"/>
      <c r="O98" s="433"/>
      <c r="P98" s="433"/>
      <c r="DH98" s="432"/>
      <c r="DI98" s="424"/>
    </row>
    <row r="99" spans="1:113" customFormat="1" ht="15" x14ac:dyDescent="0.25">
      <c r="A99" s="923" t="s">
        <v>475</v>
      </c>
      <c r="B99" s="924"/>
      <c r="C99" s="924"/>
      <c r="D99" s="924"/>
      <c r="E99" s="924"/>
      <c r="F99" s="924"/>
      <c r="G99" s="924"/>
      <c r="H99" s="924"/>
      <c r="I99" s="924"/>
      <c r="J99" s="925"/>
      <c r="K99" s="430">
        <v>3183349.7599999998</v>
      </c>
      <c r="L99" s="430">
        <v>378766.49</v>
      </c>
      <c r="M99" s="430">
        <v>158500.15</v>
      </c>
      <c r="N99" s="430">
        <v>64555.71</v>
      </c>
      <c r="O99" s="429">
        <v>747.62</v>
      </c>
      <c r="P99" s="429">
        <v>90.18</v>
      </c>
      <c r="DH99" s="432"/>
      <c r="DI99" s="424" t="s">
        <v>475</v>
      </c>
    </row>
    <row r="100" spans="1:113" customFormat="1" ht="15" x14ac:dyDescent="0.25">
      <c r="A100" s="923" t="s">
        <v>85</v>
      </c>
      <c r="B100" s="924"/>
      <c r="C100" s="924"/>
      <c r="D100" s="924"/>
      <c r="E100" s="924"/>
      <c r="F100" s="924"/>
      <c r="G100" s="924"/>
      <c r="H100" s="924"/>
      <c r="I100" s="924"/>
      <c r="J100" s="925"/>
      <c r="K100" s="430">
        <v>412289.65</v>
      </c>
      <c r="L100" s="428"/>
      <c r="M100" s="428"/>
      <c r="N100" s="428"/>
      <c r="O100" s="428"/>
      <c r="P100" s="428"/>
      <c r="DH100" s="432"/>
      <c r="DI100" s="424" t="s">
        <v>85</v>
      </c>
    </row>
    <row r="101" spans="1:113" customFormat="1" ht="15" x14ac:dyDescent="0.25">
      <c r="A101" s="923" t="s">
        <v>86</v>
      </c>
      <c r="B101" s="924"/>
      <c r="C101" s="924"/>
      <c r="D101" s="924"/>
      <c r="E101" s="924"/>
      <c r="F101" s="924"/>
      <c r="G101" s="924"/>
      <c r="H101" s="924"/>
      <c r="I101" s="924"/>
      <c r="J101" s="925"/>
      <c r="K101" s="430">
        <v>274859.76</v>
      </c>
      <c r="L101" s="428"/>
      <c r="M101" s="428"/>
      <c r="N101" s="428"/>
      <c r="O101" s="428"/>
      <c r="P101" s="428"/>
      <c r="DH101" s="432"/>
      <c r="DI101" s="424" t="s">
        <v>86</v>
      </c>
    </row>
    <row r="102" spans="1:113" customFormat="1" ht="15" x14ac:dyDescent="0.25">
      <c r="A102" s="923" t="s">
        <v>476</v>
      </c>
      <c r="B102" s="924"/>
      <c r="C102" s="924"/>
      <c r="D102" s="924"/>
      <c r="E102" s="924"/>
      <c r="F102" s="924"/>
      <c r="G102" s="924"/>
      <c r="H102" s="924"/>
      <c r="I102" s="924"/>
      <c r="J102" s="925"/>
      <c r="K102" s="430">
        <v>3870499.17</v>
      </c>
      <c r="L102" s="428"/>
      <c r="M102" s="428"/>
      <c r="N102" s="428"/>
      <c r="O102" s="429">
        <v>747.62</v>
      </c>
      <c r="P102" s="429">
        <v>90.18</v>
      </c>
      <c r="DH102" s="432"/>
      <c r="DI102" s="424" t="s">
        <v>476</v>
      </c>
    </row>
    <row r="103" spans="1:113" customFormat="1" ht="15" x14ac:dyDescent="0.25">
      <c r="A103" s="923" t="s">
        <v>104</v>
      </c>
      <c r="B103" s="924"/>
      <c r="C103" s="924"/>
      <c r="D103" s="924"/>
      <c r="E103" s="924"/>
      <c r="F103" s="924"/>
      <c r="G103" s="924"/>
      <c r="H103" s="924"/>
      <c r="I103" s="924"/>
      <c r="J103" s="925"/>
      <c r="K103" s="430">
        <v>2631170.2000000002</v>
      </c>
      <c r="L103" s="428"/>
      <c r="M103" s="428"/>
      <c r="N103" s="428"/>
      <c r="O103" s="428"/>
      <c r="P103" s="428"/>
      <c r="DH103" s="432"/>
      <c r="DI103" s="424" t="s">
        <v>104</v>
      </c>
    </row>
    <row r="104" spans="1:113" customFormat="1" ht="15" x14ac:dyDescent="0.25">
      <c r="A104" s="927" t="s">
        <v>235</v>
      </c>
      <c r="B104" s="928"/>
      <c r="C104" s="928"/>
      <c r="D104" s="928"/>
      <c r="E104" s="928"/>
      <c r="F104" s="928"/>
      <c r="G104" s="928"/>
      <c r="H104" s="928"/>
      <c r="I104" s="928"/>
      <c r="J104" s="928"/>
      <c r="K104" s="928"/>
      <c r="L104" s="928"/>
      <c r="M104" s="928"/>
      <c r="N104" s="928"/>
      <c r="O104" s="928"/>
      <c r="P104" s="929"/>
      <c r="DH104" s="432" t="s">
        <v>235</v>
      </c>
      <c r="DI104" s="424"/>
    </row>
    <row r="105" spans="1:113" customFormat="1" ht="56.25" x14ac:dyDescent="0.25">
      <c r="A105" s="440" t="s">
        <v>202</v>
      </c>
      <c r="B105" s="440" t="s">
        <v>236</v>
      </c>
      <c r="C105" s="441" t="s">
        <v>238</v>
      </c>
      <c r="D105" s="441" t="s">
        <v>237</v>
      </c>
      <c r="E105" s="440" t="s">
        <v>239</v>
      </c>
      <c r="F105" s="439">
        <v>0.30399999999999999</v>
      </c>
      <c r="G105" s="429">
        <v>169.18</v>
      </c>
      <c r="H105" s="429">
        <v>123.29</v>
      </c>
      <c r="I105" s="429">
        <v>11.41</v>
      </c>
      <c r="J105" s="429">
        <v>0.21</v>
      </c>
      <c r="K105" s="428">
        <v>1221.52</v>
      </c>
      <c r="L105" s="428">
        <v>1090.69</v>
      </c>
      <c r="M105" s="428">
        <v>40.06</v>
      </c>
      <c r="N105" s="428">
        <v>1.83</v>
      </c>
      <c r="O105" s="428" t="s">
        <v>437</v>
      </c>
      <c r="P105" s="428" t="s">
        <v>436</v>
      </c>
      <c r="DH105" s="432"/>
      <c r="DI105" s="424"/>
    </row>
    <row r="106" spans="1:113" customFormat="1" ht="33.75" x14ac:dyDescent="0.25">
      <c r="A106" s="437"/>
      <c r="B106" s="437"/>
      <c r="C106" s="436"/>
      <c r="D106" s="435" t="s">
        <v>52</v>
      </c>
      <c r="E106" s="434"/>
      <c r="F106" s="433"/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DH106" s="432"/>
      <c r="DI106" s="424"/>
    </row>
    <row r="107" spans="1:113" customFormat="1" ht="45" x14ac:dyDescent="0.25">
      <c r="A107" s="440" t="s">
        <v>206</v>
      </c>
      <c r="B107" s="440" t="s">
        <v>240</v>
      </c>
      <c r="C107" s="441" t="s">
        <v>464</v>
      </c>
      <c r="D107" s="441" t="s">
        <v>241</v>
      </c>
      <c r="E107" s="440" t="s">
        <v>242</v>
      </c>
      <c r="F107" s="439">
        <v>3.653</v>
      </c>
      <c r="G107" s="429">
        <v>32.47</v>
      </c>
      <c r="H107" s="428"/>
      <c r="I107" s="428"/>
      <c r="J107" s="428"/>
      <c r="K107" s="428">
        <v>1027.19</v>
      </c>
      <c r="L107" s="428"/>
      <c r="M107" s="428"/>
      <c r="N107" s="428"/>
      <c r="O107" s="428" t="s">
        <v>57</v>
      </c>
      <c r="P107" s="428" t="s">
        <v>57</v>
      </c>
      <c r="DH107" s="432"/>
      <c r="DI107" s="424"/>
    </row>
    <row r="108" spans="1:113" customFormat="1" ht="15" x14ac:dyDescent="0.25">
      <c r="A108" s="437"/>
      <c r="B108" s="437"/>
      <c r="C108" s="438"/>
      <c r="D108" s="438" t="s">
        <v>343</v>
      </c>
      <c r="E108" s="434"/>
      <c r="F108" s="433"/>
      <c r="G108" s="433"/>
      <c r="H108" s="433"/>
      <c r="I108" s="433"/>
      <c r="J108" s="433"/>
      <c r="K108" s="433"/>
      <c r="L108" s="433"/>
      <c r="M108" s="433"/>
      <c r="N108" s="433"/>
      <c r="O108" s="433"/>
      <c r="P108" s="433"/>
      <c r="DH108" s="432"/>
      <c r="DI108" s="424"/>
    </row>
    <row r="109" spans="1:113" customFormat="1" ht="33.75" x14ac:dyDescent="0.25">
      <c r="A109" s="437"/>
      <c r="B109" s="437"/>
      <c r="C109" s="436"/>
      <c r="D109" s="435" t="s">
        <v>52</v>
      </c>
      <c r="E109" s="434"/>
      <c r="F109" s="433"/>
      <c r="G109" s="433"/>
      <c r="H109" s="433"/>
      <c r="I109" s="433"/>
      <c r="J109" s="433"/>
      <c r="K109" s="433"/>
      <c r="L109" s="433"/>
      <c r="M109" s="433"/>
      <c r="N109" s="433"/>
      <c r="O109" s="433"/>
      <c r="P109" s="433"/>
      <c r="DH109" s="432"/>
      <c r="DI109" s="424"/>
    </row>
    <row r="110" spans="1:113" customFormat="1" ht="15" x14ac:dyDescent="0.25">
      <c r="A110" s="923" t="s">
        <v>475</v>
      </c>
      <c r="B110" s="924"/>
      <c r="C110" s="924"/>
      <c r="D110" s="924"/>
      <c r="E110" s="924"/>
      <c r="F110" s="924"/>
      <c r="G110" s="924"/>
      <c r="H110" s="924"/>
      <c r="I110" s="924"/>
      <c r="J110" s="925"/>
      <c r="K110" s="430">
        <v>2248.71</v>
      </c>
      <c r="L110" s="430">
        <v>1090.69</v>
      </c>
      <c r="M110" s="429">
        <v>40.06</v>
      </c>
      <c r="N110" s="429">
        <v>1.83</v>
      </c>
      <c r="O110" s="429">
        <v>1.86</v>
      </c>
      <c r="P110" s="428"/>
      <c r="DH110" s="432"/>
      <c r="DI110" s="424" t="s">
        <v>475</v>
      </c>
    </row>
    <row r="111" spans="1:113" customFormat="1" ht="15" x14ac:dyDescent="0.25">
      <c r="A111" s="923" t="s">
        <v>85</v>
      </c>
      <c r="B111" s="924"/>
      <c r="C111" s="924"/>
      <c r="D111" s="924"/>
      <c r="E111" s="924"/>
      <c r="F111" s="924"/>
      <c r="G111" s="924"/>
      <c r="H111" s="924"/>
      <c r="I111" s="924"/>
      <c r="J111" s="925"/>
      <c r="K111" s="430">
        <v>1026.97</v>
      </c>
      <c r="L111" s="428"/>
      <c r="M111" s="428"/>
      <c r="N111" s="428"/>
      <c r="O111" s="428"/>
      <c r="P111" s="428"/>
      <c r="DH111" s="432"/>
      <c r="DI111" s="424" t="s">
        <v>85</v>
      </c>
    </row>
    <row r="112" spans="1:113" customFormat="1" ht="15" x14ac:dyDescent="0.25">
      <c r="A112" s="923" t="s">
        <v>86</v>
      </c>
      <c r="B112" s="924"/>
      <c r="C112" s="924"/>
      <c r="D112" s="924"/>
      <c r="E112" s="924"/>
      <c r="F112" s="924"/>
      <c r="G112" s="924"/>
      <c r="H112" s="924"/>
      <c r="I112" s="924"/>
      <c r="J112" s="925"/>
      <c r="K112" s="429">
        <v>557.19000000000005</v>
      </c>
      <c r="L112" s="428"/>
      <c r="M112" s="428"/>
      <c r="N112" s="428"/>
      <c r="O112" s="428"/>
      <c r="P112" s="428"/>
      <c r="DH112" s="432"/>
      <c r="DI112" s="424" t="s">
        <v>86</v>
      </c>
    </row>
    <row r="113" spans="1:115" customFormat="1" ht="15" x14ac:dyDescent="0.25">
      <c r="A113" s="923" t="s">
        <v>474</v>
      </c>
      <c r="B113" s="924"/>
      <c r="C113" s="924"/>
      <c r="D113" s="924"/>
      <c r="E113" s="924"/>
      <c r="F113" s="924"/>
      <c r="G113" s="924"/>
      <c r="H113" s="924"/>
      <c r="I113" s="924"/>
      <c r="J113" s="925"/>
      <c r="K113" s="430">
        <v>3832.87</v>
      </c>
      <c r="L113" s="428"/>
      <c r="M113" s="428"/>
      <c r="N113" s="428"/>
      <c r="O113" s="429">
        <v>1.86</v>
      </c>
      <c r="P113" s="428"/>
      <c r="DH113" s="432"/>
      <c r="DI113" s="424" t="s">
        <v>474</v>
      </c>
    </row>
    <row r="114" spans="1:115" customFormat="1" ht="15" x14ac:dyDescent="0.25">
      <c r="A114" s="923" t="s">
        <v>84</v>
      </c>
      <c r="B114" s="924"/>
      <c r="C114" s="924"/>
      <c r="D114" s="924"/>
      <c r="E114" s="924"/>
      <c r="F114" s="924"/>
      <c r="G114" s="924"/>
      <c r="H114" s="924"/>
      <c r="I114" s="924"/>
      <c r="J114" s="925"/>
      <c r="K114" s="430">
        <v>35577468</v>
      </c>
      <c r="L114" s="430">
        <v>3552547.61</v>
      </c>
      <c r="M114" s="430">
        <v>1279826.74</v>
      </c>
      <c r="N114" s="430">
        <v>499047.03</v>
      </c>
      <c r="O114" s="429">
        <v>7023.15</v>
      </c>
      <c r="P114" s="429">
        <v>667.66</v>
      </c>
      <c r="DJ114" s="424" t="s">
        <v>84</v>
      </c>
    </row>
    <row r="115" spans="1:115" customFormat="1" ht="15" hidden="1" x14ac:dyDescent="0.25">
      <c r="A115" s="923" t="s">
        <v>85</v>
      </c>
      <c r="B115" s="924"/>
      <c r="C115" s="924"/>
      <c r="D115" s="924"/>
      <c r="E115" s="924"/>
      <c r="F115" s="924"/>
      <c r="G115" s="924"/>
      <c r="H115" s="924"/>
      <c r="I115" s="924"/>
      <c r="J115" s="925"/>
      <c r="K115" s="430">
        <v>3767993.94</v>
      </c>
      <c r="L115" s="428"/>
      <c r="M115" s="428"/>
      <c r="N115" s="428"/>
      <c r="O115" s="428"/>
      <c r="P115" s="428"/>
      <c r="DJ115" s="424" t="s">
        <v>85</v>
      </c>
    </row>
    <row r="116" spans="1:115" customFormat="1" ht="15" hidden="1" x14ac:dyDescent="0.25">
      <c r="A116" s="920" t="s">
        <v>319</v>
      </c>
      <c r="B116" s="921"/>
      <c r="C116" s="921"/>
      <c r="D116" s="921"/>
      <c r="E116" s="921"/>
      <c r="F116" s="921"/>
      <c r="G116" s="921"/>
      <c r="H116" s="921"/>
      <c r="I116" s="921"/>
      <c r="J116" s="922"/>
      <c r="K116" s="426"/>
      <c r="L116" s="426"/>
      <c r="M116" s="426"/>
      <c r="N116" s="426"/>
      <c r="O116" s="426"/>
      <c r="P116" s="426"/>
      <c r="DJ116" s="424"/>
      <c r="DK116" s="416" t="s">
        <v>319</v>
      </c>
    </row>
    <row r="117" spans="1:115" customFormat="1" ht="15" hidden="1" x14ac:dyDescent="0.25">
      <c r="A117" s="920" t="s">
        <v>473</v>
      </c>
      <c r="B117" s="921"/>
      <c r="C117" s="921"/>
      <c r="D117" s="921"/>
      <c r="E117" s="921"/>
      <c r="F117" s="921"/>
      <c r="G117" s="921"/>
      <c r="H117" s="921"/>
      <c r="I117" s="921"/>
      <c r="J117" s="922"/>
      <c r="K117" s="427">
        <v>3766966.97</v>
      </c>
      <c r="L117" s="426"/>
      <c r="M117" s="426"/>
      <c r="N117" s="426"/>
      <c r="O117" s="426"/>
      <c r="P117" s="426"/>
      <c r="DJ117" s="424"/>
      <c r="DK117" s="416" t="s">
        <v>473</v>
      </c>
    </row>
    <row r="118" spans="1:115" customFormat="1" ht="15" hidden="1" x14ac:dyDescent="0.25">
      <c r="A118" s="920" t="s">
        <v>435</v>
      </c>
      <c r="B118" s="921"/>
      <c r="C118" s="921"/>
      <c r="D118" s="921"/>
      <c r="E118" s="921"/>
      <c r="F118" s="921"/>
      <c r="G118" s="921"/>
      <c r="H118" s="921"/>
      <c r="I118" s="921"/>
      <c r="J118" s="922"/>
      <c r="K118" s="427">
        <v>1026.97</v>
      </c>
      <c r="L118" s="426"/>
      <c r="M118" s="426"/>
      <c r="N118" s="426"/>
      <c r="O118" s="426"/>
      <c r="P118" s="426"/>
      <c r="DJ118" s="424"/>
      <c r="DK118" s="416" t="s">
        <v>435</v>
      </c>
    </row>
    <row r="119" spans="1:115" customFormat="1" ht="15" hidden="1" x14ac:dyDescent="0.25">
      <c r="A119" s="923" t="s">
        <v>86</v>
      </c>
      <c r="B119" s="924"/>
      <c r="C119" s="924"/>
      <c r="D119" s="924"/>
      <c r="E119" s="924"/>
      <c r="F119" s="924"/>
      <c r="G119" s="924"/>
      <c r="H119" s="924"/>
      <c r="I119" s="924"/>
      <c r="J119" s="925"/>
      <c r="K119" s="430">
        <v>2511868.5</v>
      </c>
      <c r="L119" s="428"/>
      <c r="M119" s="428"/>
      <c r="N119" s="428"/>
      <c r="O119" s="428"/>
      <c r="P119" s="428"/>
      <c r="DJ119" s="424" t="s">
        <v>86</v>
      </c>
    </row>
    <row r="120" spans="1:115" customFormat="1" ht="15" hidden="1" x14ac:dyDescent="0.25">
      <c r="A120" s="920" t="s">
        <v>319</v>
      </c>
      <c r="B120" s="921"/>
      <c r="C120" s="921"/>
      <c r="D120" s="921"/>
      <c r="E120" s="921"/>
      <c r="F120" s="921"/>
      <c r="G120" s="921"/>
      <c r="H120" s="921"/>
      <c r="I120" s="921"/>
      <c r="J120" s="922"/>
      <c r="K120" s="426"/>
      <c r="L120" s="426"/>
      <c r="M120" s="426"/>
      <c r="N120" s="426"/>
      <c r="O120" s="426"/>
      <c r="P120" s="426"/>
      <c r="DJ120" s="424"/>
      <c r="DK120" s="416" t="s">
        <v>319</v>
      </c>
    </row>
    <row r="121" spans="1:115" customFormat="1" ht="15" hidden="1" x14ac:dyDescent="0.25">
      <c r="A121" s="920" t="s">
        <v>434</v>
      </c>
      <c r="B121" s="921"/>
      <c r="C121" s="921"/>
      <c r="D121" s="921"/>
      <c r="E121" s="921"/>
      <c r="F121" s="921"/>
      <c r="G121" s="921"/>
      <c r="H121" s="921"/>
      <c r="I121" s="921"/>
      <c r="J121" s="922"/>
      <c r="K121" s="431">
        <v>557.19000000000005</v>
      </c>
      <c r="L121" s="426"/>
      <c r="M121" s="426"/>
      <c r="N121" s="426"/>
      <c r="O121" s="426"/>
      <c r="P121" s="426"/>
      <c r="DJ121" s="424"/>
      <c r="DK121" s="416" t="s">
        <v>434</v>
      </c>
    </row>
    <row r="122" spans="1:115" customFormat="1" ht="15" hidden="1" x14ac:dyDescent="0.25">
      <c r="A122" s="920" t="s">
        <v>472</v>
      </c>
      <c r="B122" s="921"/>
      <c r="C122" s="921"/>
      <c r="D122" s="921"/>
      <c r="E122" s="921"/>
      <c r="F122" s="921"/>
      <c r="G122" s="921"/>
      <c r="H122" s="921"/>
      <c r="I122" s="921"/>
      <c r="J122" s="922"/>
      <c r="K122" s="427">
        <v>2511311.31</v>
      </c>
      <c r="L122" s="426"/>
      <c r="M122" s="426"/>
      <c r="N122" s="426"/>
      <c r="O122" s="426"/>
      <c r="P122" s="426"/>
      <c r="DJ122" s="424"/>
      <c r="DK122" s="416" t="s">
        <v>472</v>
      </c>
    </row>
    <row r="123" spans="1:115" customFormat="1" ht="15" x14ac:dyDescent="0.25">
      <c r="A123" s="923" t="s">
        <v>87</v>
      </c>
      <c r="B123" s="924"/>
      <c r="C123" s="924"/>
      <c r="D123" s="924"/>
      <c r="E123" s="924"/>
      <c r="F123" s="924"/>
      <c r="G123" s="924"/>
      <c r="H123" s="924"/>
      <c r="I123" s="924"/>
      <c r="J123" s="925"/>
      <c r="K123" s="428"/>
      <c r="L123" s="428"/>
      <c r="M123" s="428"/>
      <c r="N123" s="428"/>
      <c r="O123" s="428"/>
      <c r="P123" s="428"/>
      <c r="DJ123" s="424" t="s">
        <v>87</v>
      </c>
    </row>
    <row r="124" spans="1:115" customFormat="1" ht="15" hidden="1" x14ac:dyDescent="0.25">
      <c r="A124" s="920" t="s">
        <v>320</v>
      </c>
      <c r="B124" s="921"/>
      <c r="C124" s="921"/>
      <c r="D124" s="921"/>
      <c r="E124" s="921"/>
      <c r="F124" s="921"/>
      <c r="G124" s="921"/>
      <c r="H124" s="921"/>
      <c r="I124" s="921"/>
      <c r="J124" s="922"/>
      <c r="K124" s="426"/>
      <c r="L124" s="426"/>
      <c r="M124" s="426"/>
      <c r="N124" s="426"/>
      <c r="O124" s="426"/>
      <c r="P124" s="426"/>
      <c r="DJ124" s="424"/>
      <c r="DK124" s="416" t="s">
        <v>320</v>
      </c>
    </row>
    <row r="125" spans="1:115" customFormat="1" ht="15" hidden="1" x14ac:dyDescent="0.25">
      <c r="A125" s="920" t="s">
        <v>433</v>
      </c>
      <c r="B125" s="921"/>
      <c r="C125" s="921"/>
      <c r="D125" s="921"/>
      <c r="E125" s="921"/>
      <c r="F125" s="921"/>
      <c r="G125" s="921"/>
      <c r="H125" s="921"/>
      <c r="I125" s="921"/>
      <c r="J125" s="922"/>
      <c r="K125" s="427">
        <v>5155222.97</v>
      </c>
      <c r="L125" s="427">
        <v>3551456.92</v>
      </c>
      <c r="M125" s="427">
        <v>1279786.68</v>
      </c>
      <c r="N125" s="427">
        <v>499045.2</v>
      </c>
      <c r="O125" s="431">
        <v>7021.29</v>
      </c>
      <c r="P125" s="431">
        <v>667.66</v>
      </c>
      <c r="DJ125" s="424"/>
      <c r="DK125" s="416" t="s">
        <v>433</v>
      </c>
    </row>
    <row r="126" spans="1:115" customFormat="1" ht="15" hidden="1" x14ac:dyDescent="0.25">
      <c r="A126" s="920" t="s">
        <v>471</v>
      </c>
      <c r="B126" s="921"/>
      <c r="C126" s="921"/>
      <c r="D126" s="921"/>
      <c r="E126" s="921"/>
      <c r="F126" s="921"/>
      <c r="G126" s="921"/>
      <c r="H126" s="921"/>
      <c r="I126" s="921"/>
      <c r="J126" s="922"/>
      <c r="K126" s="427">
        <v>3766966.97</v>
      </c>
      <c r="L126" s="426"/>
      <c r="M126" s="426"/>
      <c r="N126" s="426"/>
      <c r="O126" s="426"/>
      <c r="P126" s="426"/>
      <c r="DJ126" s="424"/>
      <c r="DK126" s="416" t="s">
        <v>471</v>
      </c>
    </row>
    <row r="127" spans="1:115" customFormat="1" ht="15" hidden="1" x14ac:dyDescent="0.25">
      <c r="A127" s="920" t="s">
        <v>470</v>
      </c>
      <c r="B127" s="921"/>
      <c r="C127" s="921"/>
      <c r="D127" s="921"/>
      <c r="E127" s="921"/>
      <c r="F127" s="921"/>
      <c r="G127" s="921"/>
      <c r="H127" s="921"/>
      <c r="I127" s="921"/>
      <c r="J127" s="922"/>
      <c r="K127" s="427">
        <v>2511311.31</v>
      </c>
      <c r="L127" s="426"/>
      <c r="M127" s="426"/>
      <c r="N127" s="426"/>
      <c r="O127" s="426"/>
      <c r="P127" s="426"/>
      <c r="DJ127" s="424"/>
      <c r="DK127" s="416" t="s">
        <v>470</v>
      </c>
    </row>
    <row r="128" spans="1:115" customFormat="1" ht="15" hidden="1" x14ac:dyDescent="0.25">
      <c r="A128" s="920" t="s">
        <v>321</v>
      </c>
      <c r="B128" s="921"/>
      <c r="C128" s="921"/>
      <c r="D128" s="921"/>
      <c r="E128" s="921"/>
      <c r="F128" s="921"/>
      <c r="G128" s="921"/>
      <c r="H128" s="921"/>
      <c r="I128" s="921"/>
      <c r="J128" s="922"/>
      <c r="K128" s="427">
        <v>11433501.25</v>
      </c>
      <c r="L128" s="426"/>
      <c r="M128" s="426"/>
      <c r="N128" s="426"/>
      <c r="O128" s="431">
        <v>7021.29</v>
      </c>
      <c r="P128" s="431">
        <v>667.66</v>
      </c>
      <c r="DJ128" s="424"/>
      <c r="DK128" s="416" t="s">
        <v>321</v>
      </c>
    </row>
    <row r="129" spans="1:115" customFormat="1" ht="15" hidden="1" x14ac:dyDescent="0.25">
      <c r="A129" s="920" t="s">
        <v>322</v>
      </c>
      <c r="B129" s="921"/>
      <c r="C129" s="921"/>
      <c r="D129" s="921"/>
      <c r="E129" s="921"/>
      <c r="F129" s="921"/>
      <c r="G129" s="921"/>
      <c r="H129" s="921"/>
      <c r="I129" s="921"/>
      <c r="J129" s="922"/>
      <c r="K129" s="426"/>
      <c r="L129" s="426"/>
      <c r="M129" s="426"/>
      <c r="N129" s="426"/>
      <c r="O129" s="426"/>
      <c r="P129" s="426"/>
      <c r="DJ129" s="424"/>
      <c r="DK129" s="416" t="s">
        <v>322</v>
      </c>
    </row>
    <row r="130" spans="1:115" customFormat="1" ht="15" hidden="1" x14ac:dyDescent="0.25">
      <c r="A130" s="920" t="s">
        <v>432</v>
      </c>
      <c r="B130" s="921"/>
      <c r="C130" s="921"/>
      <c r="D130" s="921"/>
      <c r="E130" s="921"/>
      <c r="F130" s="921"/>
      <c r="G130" s="921"/>
      <c r="H130" s="921"/>
      <c r="I130" s="921"/>
      <c r="J130" s="922"/>
      <c r="K130" s="427">
        <v>30421023.510000002</v>
      </c>
      <c r="L130" s="426"/>
      <c r="M130" s="426"/>
      <c r="N130" s="426"/>
      <c r="O130" s="426"/>
      <c r="P130" s="426"/>
      <c r="DJ130" s="424"/>
      <c r="DK130" s="416" t="s">
        <v>432</v>
      </c>
    </row>
    <row r="131" spans="1:115" customFormat="1" ht="15" hidden="1" x14ac:dyDescent="0.25">
      <c r="A131" s="920" t="s">
        <v>344</v>
      </c>
      <c r="B131" s="921"/>
      <c r="C131" s="921"/>
      <c r="D131" s="921"/>
      <c r="E131" s="921"/>
      <c r="F131" s="921"/>
      <c r="G131" s="921"/>
      <c r="H131" s="921"/>
      <c r="I131" s="921"/>
      <c r="J131" s="922"/>
      <c r="K131" s="426"/>
      <c r="L131" s="426"/>
      <c r="M131" s="426"/>
      <c r="N131" s="426"/>
      <c r="O131" s="426"/>
      <c r="P131" s="426"/>
      <c r="DJ131" s="424"/>
      <c r="DK131" s="416" t="s">
        <v>344</v>
      </c>
    </row>
    <row r="132" spans="1:115" customFormat="1" ht="15" hidden="1" x14ac:dyDescent="0.25">
      <c r="A132" s="920" t="s">
        <v>345</v>
      </c>
      <c r="B132" s="921"/>
      <c r="C132" s="921"/>
      <c r="D132" s="921"/>
      <c r="E132" s="921"/>
      <c r="F132" s="921"/>
      <c r="G132" s="921"/>
      <c r="H132" s="921"/>
      <c r="I132" s="921"/>
      <c r="J132" s="922"/>
      <c r="K132" s="427">
        <v>1221.52</v>
      </c>
      <c r="L132" s="427">
        <v>1090.69</v>
      </c>
      <c r="M132" s="431">
        <v>40.06</v>
      </c>
      <c r="N132" s="431">
        <v>1.83</v>
      </c>
      <c r="O132" s="431">
        <v>1.86</v>
      </c>
      <c r="P132" s="426"/>
      <c r="DJ132" s="424"/>
      <c r="DK132" s="416" t="s">
        <v>345</v>
      </c>
    </row>
    <row r="133" spans="1:115" customFormat="1" ht="15" hidden="1" x14ac:dyDescent="0.25">
      <c r="A133" s="920" t="s">
        <v>431</v>
      </c>
      <c r="B133" s="921"/>
      <c r="C133" s="921"/>
      <c r="D133" s="921"/>
      <c r="E133" s="921"/>
      <c r="F133" s="921"/>
      <c r="G133" s="921"/>
      <c r="H133" s="921"/>
      <c r="I133" s="921"/>
      <c r="J133" s="922"/>
      <c r="K133" s="427">
        <v>1026.97</v>
      </c>
      <c r="L133" s="426"/>
      <c r="M133" s="426"/>
      <c r="N133" s="426"/>
      <c r="O133" s="426"/>
      <c r="P133" s="426"/>
      <c r="DJ133" s="424"/>
      <c r="DK133" s="416" t="s">
        <v>431</v>
      </c>
    </row>
    <row r="134" spans="1:115" customFormat="1" ht="15" hidden="1" x14ac:dyDescent="0.25">
      <c r="A134" s="920" t="s">
        <v>430</v>
      </c>
      <c r="B134" s="921"/>
      <c r="C134" s="921"/>
      <c r="D134" s="921"/>
      <c r="E134" s="921"/>
      <c r="F134" s="921"/>
      <c r="G134" s="921"/>
      <c r="H134" s="921"/>
      <c r="I134" s="921"/>
      <c r="J134" s="922"/>
      <c r="K134" s="431">
        <v>557.19000000000005</v>
      </c>
      <c r="L134" s="426"/>
      <c r="M134" s="426"/>
      <c r="N134" s="426"/>
      <c r="O134" s="426"/>
      <c r="P134" s="426"/>
      <c r="DJ134" s="424"/>
      <c r="DK134" s="416" t="s">
        <v>430</v>
      </c>
    </row>
    <row r="135" spans="1:115" customFormat="1" ht="15" hidden="1" x14ac:dyDescent="0.25">
      <c r="A135" s="920" t="s">
        <v>321</v>
      </c>
      <c r="B135" s="921"/>
      <c r="C135" s="921"/>
      <c r="D135" s="921"/>
      <c r="E135" s="921"/>
      <c r="F135" s="921"/>
      <c r="G135" s="921"/>
      <c r="H135" s="921"/>
      <c r="I135" s="921"/>
      <c r="J135" s="922"/>
      <c r="K135" s="427">
        <v>2805.68</v>
      </c>
      <c r="L135" s="426"/>
      <c r="M135" s="426"/>
      <c r="N135" s="426"/>
      <c r="O135" s="431">
        <v>1.86</v>
      </c>
      <c r="P135" s="426"/>
      <c r="DJ135" s="424"/>
      <c r="DK135" s="416" t="s">
        <v>321</v>
      </c>
    </row>
    <row r="136" spans="1:115" customFormat="1" ht="15" x14ac:dyDescent="0.25">
      <c r="A136" s="920" t="s">
        <v>90</v>
      </c>
      <c r="B136" s="921"/>
      <c r="C136" s="921"/>
      <c r="D136" s="921"/>
      <c r="E136" s="921"/>
      <c r="F136" s="921"/>
      <c r="G136" s="921"/>
      <c r="H136" s="921"/>
      <c r="I136" s="921"/>
      <c r="J136" s="922"/>
      <c r="K136" s="427">
        <v>41857330.439999998</v>
      </c>
      <c r="L136" s="426"/>
      <c r="M136" s="426"/>
      <c r="N136" s="426"/>
      <c r="O136" s="431">
        <v>7023.15</v>
      </c>
      <c r="P136" s="431">
        <v>667.66</v>
      </c>
      <c r="DJ136" s="424"/>
      <c r="DK136" s="416" t="s">
        <v>90</v>
      </c>
    </row>
    <row r="137" spans="1:115" customFormat="1" ht="15" x14ac:dyDescent="0.25">
      <c r="A137" s="920" t="s">
        <v>91</v>
      </c>
      <c r="B137" s="921"/>
      <c r="C137" s="921"/>
      <c r="D137" s="921"/>
      <c r="E137" s="921"/>
      <c r="F137" s="921"/>
      <c r="G137" s="921"/>
      <c r="H137" s="921"/>
      <c r="I137" s="921"/>
      <c r="J137" s="922"/>
      <c r="K137" s="426"/>
      <c r="L137" s="426"/>
      <c r="M137" s="426"/>
      <c r="N137" s="426"/>
      <c r="O137" s="426"/>
      <c r="P137" s="426"/>
      <c r="DJ137" s="424"/>
      <c r="DK137" s="416" t="s">
        <v>91</v>
      </c>
    </row>
    <row r="138" spans="1:115" customFormat="1" ht="15" x14ac:dyDescent="0.25">
      <c r="A138" s="920" t="s">
        <v>92</v>
      </c>
      <c r="B138" s="921"/>
      <c r="C138" s="921"/>
      <c r="D138" s="921"/>
      <c r="E138" s="921"/>
      <c r="F138" s="921"/>
      <c r="G138" s="921"/>
      <c r="H138" s="921"/>
      <c r="I138" s="921"/>
      <c r="J138" s="922"/>
      <c r="K138" s="427">
        <v>3552547.61</v>
      </c>
      <c r="L138" s="426"/>
      <c r="M138" s="426"/>
      <c r="N138" s="426"/>
      <c r="O138" s="426"/>
      <c r="P138" s="426"/>
      <c r="DJ138" s="424"/>
      <c r="DK138" s="416" t="s">
        <v>92</v>
      </c>
    </row>
    <row r="139" spans="1:115" customFormat="1" ht="15" x14ac:dyDescent="0.25">
      <c r="A139" s="920" t="s">
        <v>93</v>
      </c>
      <c r="B139" s="921"/>
      <c r="C139" s="921"/>
      <c r="D139" s="921"/>
      <c r="E139" s="921"/>
      <c r="F139" s="921"/>
      <c r="G139" s="921"/>
      <c r="H139" s="921"/>
      <c r="I139" s="921"/>
      <c r="J139" s="922"/>
      <c r="K139" s="427">
        <v>30745093.649999999</v>
      </c>
      <c r="L139" s="426"/>
      <c r="M139" s="426"/>
      <c r="N139" s="426"/>
      <c r="O139" s="426"/>
      <c r="P139" s="426"/>
      <c r="DJ139" s="424"/>
      <c r="DK139" s="416" t="s">
        <v>93</v>
      </c>
    </row>
    <row r="140" spans="1:115" customFormat="1" ht="15" x14ac:dyDescent="0.25">
      <c r="A140" s="920" t="s">
        <v>94</v>
      </c>
      <c r="B140" s="921"/>
      <c r="C140" s="921"/>
      <c r="D140" s="921"/>
      <c r="E140" s="921"/>
      <c r="F140" s="921"/>
      <c r="G140" s="921"/>
      <c r="H140" s="921"/>
      <c r="I140" s="921"/>
      <c r="J140" s="922"/>
      <c r="K140" s="427">
        <v>1279826.74</v>
      </c>
      <c r="L140" s="426"/>
      <c r="M140" s="426"/>
      <c r="N140" s="426"/>
      <c r="O140" s="426"/>
      <c r="P140" s="426"/>
      <c r="DJ140" s="424"/>
      <c r="DK140" s="416" t="s">
        <v>94</v>
      </c>
    </row>
    <row r="141" spans="1:115" customFormat="1" ht="15" x14ac:dyDescent="0.25">
      <c r="A141" s="920" t="s">
        <v>95</v>
      </c>
      <c r="B141" s="921"/>
      <c r="C141" s="921"/>
      <c r="D141" s="921"/>
      <c r="E141" s="921"/>
      <c r="F141" s="921"/>
      <c r="G141" s="921"/>
      <c r="H141" s="921"/>
      <c r="I141" s="921"/>
      <c r="J141" s="922"/>
      <c r="K141" s="427">
        <v>499047.03</v>
      </c>
      <c r="L141" s="426"/>
      <c r="M141" s="426"/>
      <c r="N141" s="426"/>
      <c r="O141" s="426"/>
      <c r="P141" s="426"/>
      <c r="DJ141" s="424"/>
      <c r="DK141" s="416" t="s">
        <v>95</v>
      </c>
    </row>
    <row r="142" spans="1:115" customFormat="1" ht="15" x14ac:dyDescent="0.25">
      <c r="A142" s="920" t="s">
        <v>96</v>
      </c>
      <c r="B142" s="921"/>
      <c r="C142" s="921"/>
      <c r="D142" s="921"/>
      <c r="E142" s="921"/>
      <c r="F142" s="921"/>
      <c r="G142" s="921"/>
      <c r="H142" s="921"/>
      <c r="I142" s="921"/>
      <c r="J142" s="922"/>
      <c r="K142" s="427">
        <v>3767993.94</v>
      </c>
      <c r="L142" s="426"/>
      <c r="M142" s="426"/>
      <c r="N142" s="426"/>
      <c r="O142" s="426"/>
      <c r="P142" s="426"/>
      <c r="DJ142" s="424"/>
      <c r="DK142" s="416" t="s">
        <v>96</v>
      </c>
    </row>
    <row r="143" spans="1:115" customFormat="1" ht="15" x14ac:dyDescent="0.25">
      <c r="A143" s="920" t="s">
        <v>97</v>
      </c>
      <c r="B143" s="921"/>
      <c r="C143" s="921"/>
      <c r="D143" s="921"/>
      <c r="E143" s="921"/>
      <c r="F143" s="921"/>
      <c r="G143" s="921"/>
      <c r="H143" s="921"/>
      <c r="I143" s="921"/>
      <c r="J143" s="922"/>
      <c r="K143" s="427">
        <v>2511868.5</v>
      </c>
      <c r="L143" s="426"/>
      <c r="M143" s="426"/>
      <c r="N143" s="426"/>
      <c r="O143" s="426"/>
      <c r="P143" s="426"/>
      <c r="DJ143" s="424"/>
      <c r="DK143" s="416" t="s">
        <v>97</v>
      </c>
    </row>
    <row r="144" spans="1:115" customFormat="1" ht="15" x14ac:dyDescent="0.25">
      <c r="A144" s="920" t="s">
        <v>469</v>
      </c>
      <c r="B144" s="921"/>
      <c r="C144" s="921"/>
      <c r="D144" s="921"/>
      <c r="E144" s="921"/>
      <c r="F144" s="921"/>
      <c r="G144" s="921"/>
      <c r="H144" s="921"/>
      <c r="I144" s="921"/>
      <c r="J144" s="922"/>
      <c r="K144" s="427">
        <v>-30419996.559999999</v>
      </c>
      <c r="L144" s="426"/>
      <c r="M144" s="426"/>
      <c r="N144" s="426"/>
      <c r="O144" s="426"/>
      <c r="P144" s="426"/>
      <c r="DJ144" s="424"/>
      <c r="DK144" s="416" t="s">
        <v>469</v>
      </c>
    </row>
    <row r="145" spans="1:118" customFormat="1" ht="15" x14ac:dyDescent="0.25">
      <c r="A145" s="920" t="s">
        <v>468</v>
      </c>
      <c r="B145" s="921"/>
      <c r="C145" s="921"/>
      <c r="D145" s="921"/>
      <c r="E145" s="921"/>
      <c r="F145" s="921"/>
      <c r="G145" s="921"/>
      <c r="H145" s="921"/>
      <c r="I145" s="921"/>
      <c r="J145" s="922"/>
      <c r="K145" s="427">
        <v>879003.94</v>
      </c>
      <c r="L145" s="426"/>
      <c r="M145" s="426"/>
      <c r="N145" s="426"/>
      <c r="O145" s="426"/>
      <c r="P145" s="426"/>
      <c r="DJ145" s="424"/>
      <c r="DK145" s="416" t="s">
        <v>468</v>
      </c>
    </row>
    <row r="146" spans="1:118" customFormat="1" ht="15" x14ac:dyDescent="0.25">
      <c r="A146" s="923" t="s">
        <v>90</v>
      </c>
      <c r="B146" s="924"/>
      <c r="C146" s="924"/>
      <c r="D146" s="924"/>
      <c r="E146" s="924"/>
      <c r="F146" s="924"/>
      <c r="G146" s="924"/>
      <c r="H146" s="924"/>
      <c r="I146" s="924"/>
      <c r="J146" s="925"/>
      <c r="K146" s="430">
        <v>12316337.82</v>
      </c>
      <c r="L146" s="428"/>
      <c r="M146" s="428"/>
      <c r="N146" s="428"/>
      <c r="O146" s="428"/>
      <c r="P146" s="428"/>
      <c r="DJ146" s="424"/>
      <c r="DL146" s="424" t="s">
        <v>90</v>
      </c>
    </row>
    <row r="147" spans="1:118" customFormat="1" ht="15" x14ac:dyDescent="0.25">
      <c r="A147" s="920" t="s">
        <v>467</v>
      </c>
      <c r="B147" s="921"/>
      <c r="C147" s="921"/>
      <c r="D147" s="921"/>
      <c r="E147" s="921"/>
      <c r="F147" s="921"/>
      <c r="G147" s="921"/>
      <c r="H147" s="921"/>
      <c r="I147" s="921"/>
      <c r="J147" s="922"/>
      <c r="K147" s="427">
        <v>12722776.970000001</v>
      </c>
      <c r="L147" s="426"/>
      <c r="M147" s="426"/>
      <c r="N147" s="426"/>
      <c r="O147" s="426"/>
      <c r="P147" s="426"/>
      <c r="DJ147" s="424"/>
      <c r="DK147" s="416" t="s">
        <v>467</v>
      </c>
      <c r="DL147" s="424"/>
      <c r="DM147" s="425"/>
    </row>
    <row r="148" spans="1:118" customFormat="1" ht="15" x14ac:dyDescent="0.25">
      <c r="A148" s="920" t="s">
        <v>101</v>
      </c>
      <c r="B148" s="921"/>
      <c r="C148" s="921"/>
      <c r="D148" s="921"/>
      <c r="E148" s="921"/>
      <c r="F148" s="921"/>
      <c r="G148" s="921"/>
      <c r="H148" s="921"/>
      <c r="I148" s="921"/>
      <c r="J148" s="922"/>
      <c r="K148" s="427">
        <v>2343409.2999999998</v>
      </c>
      <c r="L148" s="426"/>
      <c r="M148" s="426"/>
      <c r="N148" s="426"/>
      <c r="O148" s="426"/>
      <c r="P148" s="426"/>
      <c r="DJ148" s="424"/>
      <c r="DK148" s="416" t="s">
        <v>101</v>
      </c>
      <c r="DL148" s="424"/>
      <c r="DM148" s="425"/>
    </row>
    <row r="149" spans="1:118" customFormat="1" ht="15" x14ac:dyDescent="0.25">
      <c r="A149" s="923" t="s">
        <v>90</v>
      </c>
      <c r="B149" s="924"/>
      <c r="C149" s="924"/>
      <c r="D149" s="924"/>
      <c r="E149" s="924"/>
      <c r="F149" s="924"/>
      <c r="G149" s="924"/>
      <c r="H149" s="924"/>
      <c r="I149" s="924"/>
      <c r="J149" s="925"/>
      <c r="K149" s="430">
        <v>15066186.27</v>
      </c>
      <c r="L149" s="428"/>
      <c r="M149" s="428"/>
      <c r="N149" s="428"/>
      <c r="O149" s="428"/>
      <c r="P149" s="428"/>
      <c r="DJ149" s="424"/>
      <c r="DL149" s="424" t="s">
        <v>90</v>
      </c>
      <c r="DM149" s="425"/>
    </row>
    <row r="150" spans="1:118" customFormat="1" ht="15" x14ac:dyDescent="0.25">
      <c r="A150" s="926" t="s">
        <v>347</v>
      </c>
      <c r="B150" s="921"/>
      <c r="C150" s="921"/>
      <c r="D150" s="921"/>
      <c r="E150" s="921"/>
      <c r="F150" s="921"/>
      <c r="G150" s="921"/>
      <c r="H150" s="921"/>
      <c r="I150" s="921"/>
      <c r="J150" s="922"/>
      <c r="K150" s="427">
        <v>-7201.64</v>
      </c>
      <c r="L150" s="426"/>
      <c r="M150" s="426"/>
      <c r="N150" s="426"/>
      <c r="O150" s="426"/>
      <c r="P150" s="426"/>
      <c r="DJ150" s="424"/>
      <c r="DK150" s="416" t="s">
        <v>484</v>
      </c>
      <c r="DL150" s="424"/>
      <c r="DM150" s="425"/>
    </row>
    <row r="151" spans="1:118" customFormat="1" ht="15" x14ac:dyDescent="0.25">
      <c r="A151" s="923" t="s">
        <v>102</v>
      </c>
      <c r="B151" s="924"/>
      <c r="C151" s="924"/>
      <c r="D151" s="924"/>
      <c r="E151" s="924"/>
      <c r="F151" s="924"/>
      <c r="G151" s="924"/>
      <c r="H151" s="924"/>
      <c r="I151" s="924"/>
      <c r="J151" s="925"/>
      <c r="K151" s="430">
        <v>15058984.630000001</v>
      </c>
      <c r="L151" s="428"/>
      <c r="M151" s="428"/>
      <c r="N151" s="428"/>
      <c r="O151" s="428"/>
      <c r="P151" s="428"/>
      <c r="DJ151" s="424"/>
      <c r="DL151" s="424" t="s">
        <v>102</v>
      </c>
      <c r="DM151" s="425"/>
    </row>
    <row r="152" spans="1:118" customFormat="1" ht="15" x14ac:dyDescent="0.25">
      <c r="A152" s="923" t="s">
        <v>103</v>
      </c>
      <c r="B152" s="924"/>
      <c r="C152" s="924"/>
      <c r="D152" s="924"/>
      <c r="E152" s="924"/>
      <c r="F152" s="924"/>
      <c r="G152" s="924"/>
      <c r="H152" s="924"/>
      <c r="I152" s="924"/>
      <c r="J152" s="925"/>
      <c r="K152" s="430">
        <v>15058984.630000001</v>
      </c>
      <c r="L152" s="428"/>
      <c r="M152" s="428"/>
      <c r="N152" s="428"/>
      <c r="O152" s="429">
        <v>7023.15</v>
      </c>
      <c r="P152" s="429">
        <v>667.66</v>
      </c>
      <c r="DJ152" s="424"/>
      <c r="DL152" s="424"/>
      <c r="DM152" s="425"/>
      <c r="DN152" s="424" t="s">
        <v>103</v>
      </c>
    </row>
    <row r="153" spans="1:118" customFormat="1" ht="15" x14ac:dyDescent="0.25">
      <c r="A153" s="923" t="s">
        <v>104</v>
      </c>
      <c r="B153" s="924"/>
      <c r="C153" s="924"/>
      <c r="D153" s="924"/>
      <c r="E153" s="924"/>
      <c r="F153" s="924"/>
      <c r="G153" s="924"/>
      <c r="H153" s="924"/>
      <c r="I153" s="924"/>
      <c r="J153" s="925"/>
      <c r="K153" s="428"/>
      <c r="L153" s="428"/>
      <c r="M153" s="428"/>
      <c r="N153" s="428"/>
      <c r="O153" s="428"/>
      <c r="P153" s="428"/>
      <c r="DJ153" s="424" t="s">
        <v>104</v>
      </c>
      <c r="DL153" s="424"/>
      <c r="DM153" s="425"/>
      <c r="DN153" s="424"/>
    </row>
    <row r="154" spans="1:118" customFormat="1" ht="15" hidden="1" x14ac:dyDescent="0.25">
      <c r="A154" s="920" t="s">
        <v>429</v>
      </c>
      <c r="B154" s="921"/>
      <c r="C154" s="921"/>
      <c r="D154" s="921"/>
      <c r="E154" s="921"/>
      <c r="F154" s="921"/>
      <c r="G154" s="921"/>
      <c r="H154" s="921"/>
      <c r="I154" s="921"/>
      <c r="J154" s="922"/>
      <c r="K154" s="426"/>
      <c r="L154" s="426"/>
      <c r="M154" s="426"/>
      <c r="N154" s="426"/>
      <c r="O154" s="426"/>
      <c r="P154" s="426"/>
      <c r="DJ154" s="424"/>
      <c r="DK154" s="416" t="s">
        <v>429</v>
      </c>
      <c r="DL154" s="424"/>
      <c r="DM154" s="425"/>
      <c r="DN154" s="424"/>
    </row>
    <row r="155" spans="1:118" customFormat="1" ht="15" hidden="1" x14ac:dyDescent="0.25">
      <c r="A155" s="920" t="s">
        <v>323</v>
      </c>
      <c r="B155" s="921"/>
      <c r="C155" s="921"/>
      <c r="D155" s="921"/>
      <c r="E155" s="921"/>
      <c r="F155" s="921"/>
      <c r="G155" s="921"/>
      <c r="H155" s="921"/>
      <c r="I155" s="921"/>
      <c r="J155" s="922"/>
      <c r="K155" s="427">
        <v>19072.07</v>
      </c>
      <c r="L155" s="426"/>
      <c r="M155" s="426"/>
      <c r="N155" s="426"/>
      <c r="O155" s="426"/>
      <c r="P155" s="426"/>
      <c r="DJ155" s="424"/>
      <c r="DK155" s="416" t="s">
        <v>323</v>
      </c>
      <c r="DL155" s="424"/>
      <c r="DM155" s="425"/>
      <c r="DN155" s="424"/>
    </row>
    <row r="156" spans="1:118" customFormat="1" ht="15" hidden="1" x14ac:dyDescent="0.25">
      <c r="A156" s="920" t="s">
        <v>324</v>
      </c>
      <c r="B156" s="921"/>
      <c r="C156" s="921"/>
      <c r="D156" s="921"/>
      <c r="E156" s="921"/>
      <c r="F156" s="921"/>
      <c r="G156" s="921"/>
      <c r="H156" s="921"/>
      <c r="I156" s="921"/>
      <c r="J156" s="922"/>
      <c r="K156" s="427">
        <v>165164.13</v>
      </c>
      <c r="L156" s="426"/>
      <c r="M156" s="426"/>
      <c r="N156" s="426"/>
      <c r="O156" s="426"/>
      <c r="P156" s="426"/>
      <c r="DJ156" s="424"/>
      <c r="DK156" s="416" t="s">
        <v>324</v>
      </c>
      <c r="DL156" s="424"/>
      <c r="DM156" s="425"/>
      <c r="DN156" s="424"/>
    </row>
    <row r="157" spans="1:118" customFormat="1" ht="15" hidden="1" x14ac:dyDescent="0.25">
      <c r="A157" s="920" t="s">
        <v>428</v>
      </c>
      <c r="B157" s="921"/>
      <c r="C157" s="921"/>
      <c r="D157" s="921"/>
      <c r="E157" s="921"/>
      <c r="F157" s="921"/>
      <c r="G157" s="921"/>
      <c r="H157" s="921"/>
      <c r="I157" s="921"/>
      <c r="J157" s="922"/>
      <c r="K157" s="427">
        <v>1429495.55</v>
      </c>
      <c r="L157" s="426"/>
      <c r="M157" s="426"/>
      <c r="N157" s="426"/>
      <c r="O157" s="426"/>
      <c r="P157" s="426"/>
      <c r="DJ157" s="424"/>
      <c r="DK157" s="416" t="s">
        <v>428</v>
      </c>
      <c r="DL157" s="424"/>
      <c r="DM157" s="425"/>
      <c r="DN157" s="424"/>
    </row>
    <row r="158" spans="1:118" customFormat="1" ht="15" hidden="1" x14ac:dyDescent="0.25">
      <c r="A158" s="920" t="s">
        <v>427</v>
      </c>
      <c r="B158" s="921"/>
      <c r="C158" s="921"/>
      <c r="D158" s="921"/>
      <c r="E158" s="921"/>
      <c r="F158" s="921"/>
      <c r="G158" s="921"/>
      <c r="H158" s="921"/>
      <c r="I158" s="921"/>
      <c r="J158" s="922"/>
      <c r="K158" s="426"/>
      <c r="L158" s="426"/>
      <c r="M158" s="426"/>
      <c r="N158" s="426"/>
      <c r="O158" s="426"/>
      <c r="P158" s="426"/>
      <c r="DJ158" s="424"/>
      <c r="DK158" s="416" t="s">
        <v>427</v>
      </c>
      <c r="DL158" s="424"/>
      <c r="DM158" s="425"/>
      <c r="DN158" s="424"/>
    </row>
    <row r="159" spans="1:118" customFormat="1" ht="15" hidden="1" x14ac:dyDescent="0.25">
      <c r="A159" s="920" t="s">
        <v>323</v>
      </c>
      <c r="B159" s="921"/>
      <c r="C159" s="921"/>
      <c r="D159" s="921"/>
      <c r="E159" s="921"/>
      <c r="F159" s="921"/>
      <c r="G159" s="921"/>
      <c r="H159" s="921"/>
      <c r="I159" s="921"/>
      <c r="J159" s="922"/>
      <c r="K159" s="427">
        <v>19072.07</v>
      </c>
      <c r="L159" s="426"/>
      <c r="M159" s="426"/>
      <c r="N159" s="426"/>
      <c r="O159" s="426"/>
      <c r="P159" s="426"/>
      <c r="DJ159" s="424"/>
      <c r="DK159" s="416" t="s">
        <v>323</v>
      </c>
      <c r="DL159" s="424"/>
      <c r="DM159" s="425"/>
      <c r="DN159" s="424"/>
    </row>
    <row r="160" spans="1:118" customFormat="1" ht="15" hidden="1" x14ac:dyDescent="0.25">
      <c r="A160" s="920" t="s">
        <v>324</v>
      </c>
      <c r="B160" s="921"/>
      <c r="C160" s="921"/>
      <c r="D160" s="921"/>
      <c r="E160" s="921"/>
      <c r="F160" s="921"/>
      <c r="G160" s="921"/>
      <c r="H160" s="921"/>
      <c r="I160" s="921"/>
      <c r="J160" s="922"/>
      <c r="K160" s="427">
        <v>165164.13</v>
      </c>
      <c r="L160" s="426"/>
      <c r="M160" s="426"/>
      <c r="N160" s="426"/>
      <c r="O160" s="426"/>
      <c r="P160" s="426"/>
      <c r="DJ160" s="424"/>
      <c r="DK160" s="416" t="s">
        <v>324</v>
      </c>
      <c r="DL160" s="424"/>
      <c r="DM160" s="425"/>
      <c r="DN160" s="424"/>
    </row>
    <row r="161" spans="1:118" customFormat="1" ht="15" hidden="1" x14ac:dyDescent="0.25">
      <c r="A161" s="920" t="s">
        <v>426</v>
      </c>
      <c r="B161" s="921"/>
      <c r="C161" s="921"/>
      <c r="D161" s="921"/>
      <c r="E161" s="921"/>
      <c r="F161" s="921"/>
      <c r="G161" s="921"/>
      <c r="H161" s="921"/>
      <c r="I161" s="921"/>
      <c r="J161" s="922"/>
      <c r="K161" s="427">
        <v>6277723.4199999999</v>
      </c>
      <c r="L161" s="426"/>
      <c r="M161" s="426"/>
      <c r="N161" s="426"/>
      <c r="O161" s="426"/>
      <c r="P161" s="426"/>
      <c r="DJ161" s="424"/>
      <c r="DK161" s="416" t="s">
        <v>426</v>
      </c>
      <c r="DL161" s="424"/>
      <c r="DM161" s="425"/>
      <c r="DN161" s="424"/>
    </row>
    <row r="162" spans="1:118" customFormat="1" ht="15" hidden="1" x14ac:dyDescent="0.25">
      <c r="A162" s="920" t="s">
        <v>425</v>
      </c>
      <c r="B162" s="921"/>
      <c r="C162" s="921"/>
      <c r="D162" s="921"/>
      <c r="E162" s="921"/>
      <c r="F162" s="921"/>
      <c r="G162" s="921"/>
      <c r="H162" s="921"/>
      <c r="I162" s="921"/>
      <c r="J162" s="922"/>
      <c r="K162" s="426"/>
      <c r="L162" s="426"/>
      <c r="M162" s="426"/>
      <c r="N162" s="426"/>
      <c r="O162" s="426"/>
      <c r="P162" s="426"/>
      <c r="DJ162" s="424"/>
      <c r="DK162" s="416" t="s">
        <v>425</v>
      </c>
      <c r="DL162" s="424"/>
      <c r="DM162" s="425"/>
      <c r="DN162" s="424"/>
    </row>
    <row r="163" spans="1:118" customFormat="1" ht="15" hidden="1" x14ac:dyDescent="0.25">
      <c r="A163" s="920" t="s">
        <v>323</v>
      </c>
      <c r="B163" s="921"/>
      <c r="C163" s="921"/>
      <c r="D163" s="921"/>
      <c r="E163" s="921"/>
      <c r="F163" s="921"/>
      <c r="G163" s="921"/>
      <c r="H163" s="921"/>
      <c r="I163" s="921"/>
      <c r="J163" s="922"/>
      <c r="K163" s="427">
        <v>19065.39</v>
      </c>
      <c r="L163" s="426"/>
      <c r="M163" s="426"/>
      <c r="N163" s="426"/>
      <c r="O163" s="426"/>
      <c r="P163" s="426"/>
      <c r="DJ163" s="424"/>
      <c r="DK163" s="416" t="s">
        <v>323</v>
      </c>
      <c r="DL163" s="424"/>
      <c r="DM163" s="425"/>
      <c r="DN163" s="424"/>
    </row>
    <row r="164" spans="1:118" customFormat="1" ht="15" hidden="1" x14ac:dyDescent="0.25">
      <c r="A164" s="920" t="s">
        <v>324</v>
      </c>
      <c r="B164" s="921"/>
      <c r="C164" s="921"/>
      <c r="D164" s="921"/>
      <c r="E164" s="921"/>
      <c r="F164" s="921"/>
      <c r="G164" s="921"/>
      <c r="H164" s="921"/>
      <c r="I164" s="921"/>
      <c r="J164" s="922"/>
      <c r="K164" s="427">
        <v>165106.28</v>
      </c>
      <c r="L164" s="426"/>
      <c r="M164" s="426"/>
      <c r="N164" s="426"/>
      <c r="O164" s="426"/>
      <c r="P164" s="426"/>
      <c r="DJ164" s="424"/>
      <c r="DK164" s="416" t="s">
        <v>324</v>
      </c>
      <c r="DL164" s="424"/>
      <c r="DM164" s="425"/>
      <c r="DN164" s="424"/>
    </row>
    <row r="165" spans="1:118" customFormat="1" ht="15" hidden="1" x14ac:dyDescent="0.25">
      <c r="A165" s="920" t="s">
        <v>424</v>
      </c>
      <c r="B165" s="921"/>
      <c r="C165" s="921"/>
      <c r="D165" s="921"/>
      <c r="E165" s="921"/>
      <c r="F165" s="921"/>
      <c r="G165" s="921"/>
      <c r="H165" s="921"/>
      <c r="I165" s="921"/>
      <c r="J165" s="922"/>
      <c r="K165" s="427">
        <v>1485626.31</v>
      </c>
      <c r="L165" s="426"/>
      <c r="M165" s="426"/>
      <c r="N165" s="426"/>
      <c r="O165" s="426"/>
      <c r="P165" s="426"/>
      <c r="DJ165" s="424"/>
      <c r="DK165" s="416" t="s">
        <v>424</v>
      </c>
      <c r="DL165" s="424"/>
      <c r="DM165" s="425"/>
      <c r="DN165" s="424"/>
    </row>
    <row r="166" spans="1:118" customFormat="1" ht="15" hidden="1" x14ac:dyDescent="0.25">
      <c r="A166" s="920" t="s">
        <v>423</v>
      </c>
      <c r="B166" s="921"/>
      <c r="C166" s="921"/>
      <c r="D166" s="921"/>
      <c r="E166" s="921"/>
      <c r="F166" s="921"/>
      <c r="G166" s="921"/>
      <c r="H166" s="921"/>
      <c r="I166" s="921"/>
      <c r="J166" s="922"/>
      <c r="K166" s="426"/>
      <c r="L166" s="426"/>
      <c r="M166" s="426"/>
      <c r="N166" s="426"/>
      <c r="O166" s="426"/>
      <c r="P166" s="426"/>
      <c r="DJ166" s="424"/>
      <c r="DK166" s="416" t="s">
        <v>423</v>
      </c>
      <c r="DL166" s="424"/>
      <c r="DM166" s="425"/>
      <c r="DN166" s="424"/>
    </row>
    <row r="167" spans="1:118" customFormat="1" ht="15" hidden="1" x14ac:dyDescent="0.25">
      <c r="A167" s="920" t="s">
        <v>323</v>
      </c>
      <c r="B167" s="921"/>
      <c r="C167" s="921"/>
      <c r="D167" s="921"/>
      <c r="E167" s="921"/>
      <c r="F167" s="921"/>
      <c r="G167" s="921"/>
      <c r="H167" s="921"/>
      <c r="I167" s="921"/>
      <c r="J167" s="922"/>
      <c r="K167" s="427">
        <v>19065.39</v>
      </c>
      <c r="L167" s="426"/>
      <c r="M167" s="426"/>
      <c r="N167" s="426"/>
      <c r="O167" s="426"/>
      <c r="P167" s="426"/>
      <c r="DJ167" s="424"/>
      <c r="DK167" s="416" t="s">
        <v>323</v>
      </c>
      <c r="DL167" s="424"/>
      <c r="DM167" s="425"/>
      <c r="DN167" s="424"/>
    </row>
    <row r="168" spans="1:118" customFormat="1" ht="15" hidden="1" x14ac:dyDescent="0.25">
      <c r="A168" s="920" t="s">
        <v>324</v>
      </c>
      <c r="B168" s="921"/>
      <c r="C168" s="921"/>
      <c r="D168" s="921"/>
      <c r="E168" s="921"/>
      <c r="F168" s="921"/>
      <c r="G168" s="921"/>
      <c r="H168" s="921"/>
      <c r="I168" s="921"/>
      <c r="J168" s="922"/>
      <c r="K168" s="427">
        <v>165106.28</v>
      </c>
      <c r="L168" s="426"/>
      <c r="M168" s="426"/>
      <c r="N168" s="426"/>
      <c r="O168" s="426"/>
      <c r="P168" s="426"/>
      <c r="DJ168" s="424"/>
      <c r="DK168" s="416" t="s">
        <v>324</v>
      </c>
      <c r="DL168" s="424"/>
      <c r="DM168" s="425"/>
      <c r="DN168" s="424"/>
    </row>
    <row r="169" spans="1:118" customFormat="1" ht="15" hidden="1" x14ac:dyDescent="0.25">
      <c r="A169" s="920" t="s">
        <v>422</v>
      </c>
      <c r="B169" s="921"/>
      <c r="C169" s="921"/>
      <c r="D169" s="921"/>
      <c r="E169" s="921"/>
      <c r="F169" s="921"/>
      <c r="G169" s="921"/>
      <c r="H169" s="921"/>
      <c r="I169" s="921"/>
      <c r="J169" s="922"/>
      <c r="K169" s="427">
        <v>7567976.5599999996</v>
      </c>
      <c r="L169" s="426"/>
      <c r="M169" s="426"/>
      <c r="N169" s="426"/>
      <c r="O169" s="426"/>
      <c r="P169" s="426"/>
      <c r="DJ169" s="424"/>
      <c r="DK169" s="416" t="s">
        <v>422</v>
      </c>
      <c r="DL169" s="424"/>
      <c r="DM169" s="425"/>
      <c r="DN169" s="424"/>
    </row>
    <row r="170" spans="1:118" customFormat="1" ht="15" hidden="1" x14ac:dyDescent="0.25">
      <c r="A170" s="920" t="s">
        <v>421</v>
      </c>
      <c r="B170" s="921"/>
      <c r="C170" s="921"/>
      <c r="D170" s="921"/>
      <c r="E170" s="921"/>
      <c r="F170" s="921"/>
      <c r="G170" s="921"/>
      <c r="H170" s="921"/>
      <c r="I170" s="921"/>
      <c r="J170" s="922"/>
      <c r="K170" s="426"/>
      <c r="L170" s="426"/>
      <c r="M170" s="426"/>
      <c r="N170" s="426"/>
      <c r="O170" s="426"/>
      <c r="P170" s="426"/>
      <c r="DJ170" s="424"/>
      <c r="DK170" s="416" t="s">
        <v>421</v>
      </c>
      <c r="DL170" s="424"/>
      <c r="DM170" s="425"/>
      <c r="DN170" s="424"/>
    </row>
    <row r="171" spans="1:118" customFormat="1" ht="15" hidden="1" x14ac:dyDescent="0.25">
      <c r="A171" s="920" t="s">
        <v>323</v>
      </c>
      <c r="B171" s="921"/>
      <c r="C171" s="921"/>
      <c r="D171" s="921"/>
      <c r="E171" s="921"/>
      <c r="F171" s="921"/>
      <c r="G171" s="921"/>
      <c r="H171" s="921"/>
      <c r="I171" s="921"/>
      <c r="J171" s="922"/>
      <c r="K171" s="427">
        <v>19055.330000000002</v>
      </c>
      <c r="L171" s="426"/>
      <c r="M171" s="426"/>
      <c r="N171" s="426"/>
      <c r="O171" s="426"/>
      <c r="P171" s="426"/>
      <c r="DJ171" s="424"/>
      <c r="DK171" s="416" t="s">
        <v>323</v>
      </c>
      <c r="DL171" s="424"/>
      <c r="DM171" s="425"/>
      <c r="DN171" s="424"/>
    </row>
    <row r="172" spans="1:118" customFormat="1" ht="15" hidden="1" x14ac:dyDescent="0.25">
      <c r="A172" s="920" t="s">
        <v>324</v>
      </c>
      <c r="B172" s="921"/>
      <c r="C172" s="921"/>
      <c r="D172" s="921"/>
      <c r="E172" s="921"/>
      <c r="F172" s="921"/>
      <c r="G172" s="921"/>
      <c r="H172" s="921"/>
      <c r="I172" s="921"/>
      <c r="J172" s="922"/>
      <c r="K172" s="427">
        <v>165019.16</v>
      </c>
      <c r="L172" s="426"/>
      <c r="M172" s="426"/>
      <c r="N172" s="426"/>
      <c r="O172" s="426"/>
      <c r="P172" s="426"/>
      <c r="DJ172" s="424"/>
      <c r="DK172" s="416" t="s">
        <v>324</v>
      </c>
      <c r="DL172" s="424"/>
      <c r="DM172" s="425"/>
      <c r="DN172" s="424"/>
    </row>
    <row r="173" spans="1:118" customFormat="1" ht="15" hidden="1" x14ac:dyDescent="0.25">
      <c r="A173" s="920" t="s">
        <v>420</v>
      </c>
      <c r="B173" s="921"/>
      <c r="C173" s="921"/>
      <c r="D173" s="921"/>
      <c r="E173" s="921"/>
      <c r="F173" s="921"/>
      <c r="G173" s="921"/>
      <c r="H173" s="921"/>
      <c r="I173" s="921"/>
      <c r="J173" s="922"/>
      <c r="K173" s="427">
        <v>42739.96</v>
      </c>
      <c r="L173" s="426"/>
      <c r="M173" s="426"/>
      <c r="N173" s="426"/>
      <c r="O173" s="426"/>
      <c r="P173" s="426"/>
      <c r="DJ173" s="424"/>
      <c r="DK173" s="416" t="s">
        <v>420</v>
      </c>
      <c r="DL173" s="424"/>
      <c r="DM173" s="425"/>
      <c r="DN173" s="424"/>
    </row>
    <row r="174" spans="1:118" customFormat="1" ht="15" hidden="1" x14ac:dyDescent="0.25">
      <c r="A174" s="920" t="s">
        <v>419</v>
      </c>
      <c r="B174" s="921"/>
      <c r="C174" s="921"/>
      <c r="D174" s="921"/>
      <c r="E174" s="921"/>
      <c r="F174" s="921"/>
      <c r="G174" s="921"/>
      <c r="H174" s="921"/>
      <c r="I174" s="921"/>
      <c r="J174" s="922"/>
      <c r="K174" s="426"/>
      <c r="L174" s="426"/>
      <c r="M174" s="426"/>
      <c r="N174" s="426"/>
      <c r="O174" s="426"/>
      <c r="P174" s="426"/>
      <c r="DJ174" s="424"/>
      <c r="DK174" s="416" t="s">
        <v>419</v>
      </c>
      <c r="DL174" s="424"/>
      <c r="DM174" s="425"/>
      <c r="DN174" s="424"/>
    </row>
    <row r="175" spans="1:118" customFormat="1" ht="15" hidden="1" x14ac:dyDescent="0.25">
      <c r="A175" s="920" t="s">
        <v>323</v>
      </c>
      <c r="B175" s="921"/>
      <c r="C175" s="921"/>
      <c r="D175" s="921"/>
      <c r="E175" s="921"/>
      <c r="F175" s="921"/>
      <c r="G175" s="921"/>
      <c r="H175" s="921"/>
      <c r="I175" s="921"/>
      <c r="J175" s="922"/>
      <c r="K175" s="427">
        <v>19055.330000000002</v>
      </c>
      <c r="L175" s="426"/>
      <c r="M175" s="426"/>
      <c r="N175" s="426"/>
      <c r="O175" s="426"/>
      <c r="P175" s="426"/>
      <c r="DJ175" s="424"/>
      <c r="DK175" s="416" t="s">
        <v>323</v>
      </c>
      <c r="DL175" s="424"/>
      <c r="DM175" s="425"/>
      <c r="DN175" s="424"/>
    </row>
    <row r="176" spans="1:118" customFormat="1" ht="15" hidden="1" x14ac:dyDescent="0.25">
      <c r="A176" s="920" t="s">
        <v>324</v>
      </c>
      <c r="B176" s="921"/>
      <c r="C176" s="921"/>
      <c r="D176" s="921"/>
      <c r="E176" s="921"/>
      <c r="F176" s="921"/>
      <c r="G176" s="921"/>
      <c r="H176" s="921"/>
      <c r="I176" s="921"/>
      <c r="J176" s="922"/>
      <c r="K176" s="427">
        <v>165019.16</v>
      </c>
      <c r="L176" s="426"/>
      <c r="M176" s="426"/>
      <c r="N176" s="426"/>
      <c r="O176" s="426"/>
      <c r="P176" s="426"/>
      <c r="DJ176" s="424"/>
      <c r="DK176" s="416" t="s">
        <v>324</v>
      </c>
      <c r="DL176" s="424"/>
      <c r="DM176" s="425"/>
      <c r="DN176" s="424"/>
    </row>
    <row r="177" spans="1:118" customFormat="1" ht="15" hidden="1" x14ac:dyDescent="0.25">
      <c r="A177" s="920" t="s">
        <v>418</v>
      </c>
      <c r="B177" s="921"/>
      <c r="C177" s="921"/>
      <c r="D177" s="921"/>
      <c r="E177" s="921"/>
      <c r="F177" s="921"/>
      <c r="G177" s="921"/>
      <c r="H177" s="921"/>
      <c r="I177" s="921"/>
      <c r="J177" s="922"/>
      <c r="K177" s="427">
        <v>2131057.4300000002</v>
      </c>
      <c r="L177" s="426"/>
      <c r="M177" s="426"/>
      <c r="N177" s="426"/>
      <c r="O177" s="426"/>
      <c r="P177" s="426"/>
      <c r="DJ177" s="424"/>
      <c r="DK177" s="416" t="s">
        <v>418</v>
      </c>
      <c r="DL177" s="424"/>
      <c r="DM177" s="425"/>
      <c r="DN177" s="424"/>
    </row>
    <row r="178" spans="1:118" customFormat="1" ht="15" hidden="1" x14ac:dyDescent="0.25">
      <c r="A178" s="920" t="s">
        <v>417</v>
      </c>
      <c r="B178" s="921"/>
      <c r="C178" s="921"/>
      <c r="D178" s="921"/>
      <c r="E178" s="921"/>
      <c r="F178" s="921"/>
      <c r="G178" s="921"/>
      <c r="H178" s="921"/>
      <c r="I178" s="921"/>
      <c r="J178" s="922"/>
      <c r="K178" s="426"/>
      <c r="L178" s="426"/>
      <c r="M178" s="426"/>
      <c r="N178" s="426"/>
      <c r="O178" s="426"/>
      <c r="P178" s="426"/>
      <c r="DJ178" s="424"/>
      <c r="DK178" s="416" t="s">
        <v>417</v>
      </c>
      <c r="DL178" s="424"/>
      <c r="DM178" s="425"/>
      <c r="DN178" s="424"/>
    </row>
    <row r="179" spans="1:118" customFormat="1" ht="15" hidden="1" x14ac:dyDescent="0.25">
      <c r="A179" s="920" t="s">
        <v>323</v>
      </c>
      <c r="B179" s="921"/>
      <c r="C179" s="921"/>
      <c r="D179" s="921"/>
      <c r="E179" s="921"/>
      <c r="F179" s="921"/>
      <c r="G179" s="921"/>
      <c r="H179" s="921"/>
      <c r="I179" s="921"/>
      <c r="J179" s="922"/>
      <c r="K179" s="427">
        <v>19055.330000000002</v>
      </c>
      <c r="L179" s="426"/>
      <c r="M179" s="426"/>
      <c r="N179" s="426"/>
      <c r="O179" s="426"/>
      <c r="P179" s="426"/>
      <c r="DJ179" s="424"/>
      <c r="DK179" s="416" t="s">
        <v>323</v>
      </c>
      <c r="DL179" s="424"/>
      <c r="DM179" s="425"/>
      <c r="DN179" s="424"/>
    </row>
    <row r="180" spans="1:118" customFormat="1" ht="15" hidden="1" x14ac:dyDescent="0.25">
      <c r="A180" s="920" t="s">
        <v>324</v>
      </c>
      <c r="B180" s="921"/>
      <c r="C180" s="921"/>
      <c r="D180" s="921"/>
      <c r="E180" s="921"/>
      <c r="F180" s="921"/>
      <c r="G180" s="921"/>
      <c r="H180" s="921"/>
      <c r="I180" s="921"/>
      <c r="J180" s="922"/>
      <c r="K180" s="427">
        <v>165019.16</v>
      </c>
      <c r="L180" s="426"/>
      <c r="M180" s="426"/>
      <c r="N180" s="426"/>
      <c r="O180" s="426"/>
      <c r="P180" s="426"/>
      <c r="DJ180" s="424"/>
      <c r="DK180" s="416" t="s">
        <v>324</v>
      </c>
      <c r="DL180" s="424"/>
      <c r="DM180" s="425"/>
      <c r="DN180" s="424"/>
    </row>
    <row r="181" spans="1:118" customFormat="1" ht="15" hidden="1" x14ac:dyDescent="0.25">
      <c r="A181" s="920" t="s">
        <v>416</v>
      </c>
      <c r="B181" s="921"/>
      <c r="C181" s="921"/>
      <c r="D181" s="921"/>
      <c r="E181" s="921"/>
      <c r="F181" s="921"/>
      <c r="G181" s="921"/>
      <c r="H181" s="921"/>
      <c r="I181" s="921"/>
      <c r="J181" s="922"/>
      <c r="K181" s="427">
        <v>1456954.16</v>
      </c>
      <c r="L181" s="426"/>
      <c r="M181" s="426"/>
      <c r="N181" s="426"/>
      <c r="O181" s="426"/>
      <c r="P181" s="426"/>
      <c r="DJ181" s="424"/>
      <c r="DK181" s="416" t="s">
        <v>416</v>
      </c>
      <c r="DL181" s="424"/>
      <c r="DM181" s="425"/>
      <c r="DN181" s="424"/>
    </row>
    <row r="182" spans="1:118" customFormat="1" ht="15" hidden="1" x14ac:dyDescent="0.25">
      <c r="A182" s="920" t="s">
        <v>415</v>
      </c>
      <c r="B182" s="921"/>
      <c r="C182" s="921"/>
      <c r="D182" s="921"/>
      <c r="E182" s="921"/>
      <c r="F182" s="921"/>
      <c r="G182" s="921"/>
      <c r="H182" s="921"/>
      <c r="I182" s="921"/>
      <c r="J182" s="922"/>
      <c r="K182" s="426"/>
      <c r="L182" s="426"/>
      <c r="M182" s="426"/>
      <c r="N182" s="426"/>
      <c r="O182" s="426"/>
      <c r="P182" s="426"/>
      <c r="DJ182" s="424"/>
      <c r="DK182" s="416" t="s">
        <v>415</v>
      </c>
      <c r="DL182" s="424"/>
      <c r="DM182" s="425"/>
      <c r="DN182" s="424"/>
    </row>
    <row r="183" spans="1:118" customFormat="1" ht="15" hidden="1" x14ac:dyDescent="0.25">
      <c r="A183" s="920" t="s">
        <v>323</v>
      </c>
      <c r="B183" s="921"/>
      <c r="C183" s="921"/>
      <c r="D183" s="921"/>
      <c r="E183" s="921"/>
      <c r="F183" s="921"/>
      <c r="G183" s="921"/>
      <c r="H183" s="921"/>
      <c r="I183" s="921"/>
      <c r="J183" s="922"/>
      <c r="K183" s="427">
        <v>19019.11</v>
      </c>
      <c r="L183" s="426"/>
      <c r="M183" s="426"/>
      <c r="N183" s="426"/>
      <c r="O183" s="426"/>
      <c r="P183" s="426"/>
      <c r="DJ183" s="424"/>
      <c r="DK183" s="416" t="s">
        <v>323</v>
      </c>
      <c r="DL183" s="424"/>
      <c r="DM183" s="425"/>
      <c r="DN183" s="424"/>
    </row>
    <row r="184" spans="1:118" customFormat="1" ht="15" hidden="1" x14ac:dyDescent="0.25">
      <c r="A184" s="920" t="s">
        <v>324</v>
      </c>
      <c r="B184" s="921"/>
      <c r="C184" s="921"/>
      <c r="D184" s="921"/>
      <c r="E184" s="921"/>
      <c r="F184" s="921"/>
      <c r="G184" s="921"/>
      <c r="H184" s="921"/>
      <c r="I184" s="921"/>
      <c r="J184" s="922"/>
      <c r="K184" s="427">
        <v>164705.49</v>
      </c>
      <c r="L184" s="426"/>
      <c r="M184" s="426"/>
      <c r="N184" s="426"/>
      <c r="O184" s="426"/>
      <c r="P184" s="426"/>
      <c r="DJ184" s="424"/>
      <c r="DK184" s="416" t="s">
        <v>324</v>
      </c>
      <c r="DL184" s="424"/>
      <c r="DM184" s="425"/>
      <c r="DN184" s="424"/>
    </row>
    <row r="185" spans="1:118" customFormat="1" ht="15" hidden="1" x14ac:dyDescent="0.25">
      <c r="A185" s="920" t="s">
        <v>414</v>
      </c>
      <c r="B185" s="921"/>
      <c r="C185" s="921"/>
      <c r="D185" s="921"/>
      <c r="E185" s="921"/>
      <c r="F185" s="921"/>
      <c r="G185" s="921"/>
      <c r="H185" s="921"/>
      <c r="I185" s="921"/>
      <c r="J185" s="922"/>
      <c r="K185" s="427">
        <v>7397252.9699999997</v>
      </c>
      <c r="L185" s="426"/>
      <c r="M185" s="426"/>
      <c r="N185" s="426"/>
      <c r="O185" s="426"/>
      <c r="P185" s="426"/>
      <c r="DJ185" s="424"/>
      <c r="DK185" s="416" t="s">
        <v>414</v>
      </c>
      <c r="DL185" s="424"/>
      <c r="DM185" s="425"/>
      <c r="DN185" s="424"/>
    </row>
    <row r="186" spans="1:118" customFormat="1" ht="15" hidden="1" x14ac:dyDescent="0.25">
      <c r="A186" s="920" t="s">
        <v>466</v>
      </c>
      <c r="B186" s="921"/>
      <c r="C186" s="921"/>
      <c r="D186" s="921"/>
      <c r="E186" s="921"/>
      <c r="F186" s="921"/>
      <c r="G186" s="921"/>
      <c r="H186" s="921"/>
      <c r="I186" s="921"/>
      <c r="J186" s="922"/>
      <c r="K186" s="426"/>
      <c r="L186" s="426"/>
      <c r="M186" s="426"/>
      <c r="N186" s="426"/>
      <c r="O186" s="426"/>
      <c r="P186" s="426"/>
      <c r="DJ186" s="424"/>
      <c r="DK186" s="416" t="s">
        <v>466</v>
      </c>
      <c r="DL186" s="424"/>
      <c r="DM186" s="425"/>
      <c r="DN186" s="424"/>
    </row>
    <row r="187" spans="1:118" customFormat="1" ht="15" hidden="1" x14ac:dyDescent="0.25">
      <c r="A187" s="920" t="s">
        <v>323</v>
      </c>
      <c r="B187" s="921"/>
      <c r="C187" s="921"/>
      <c r="D187" s="921"/>
      <c r="E187" s="921"/>
      <c r="F187" s="921"/>
      <c r="G187" s="921"/>
      <c r="H187" s="921"/>
      <c r="I187" s="921"/>
      <c r="J187" s="922"/>
      <c r="K187" s="427">
        <v>19019.11</v>
      </c>
      <c r="L187" s="426"/>
      <c r="M187" s="426"/>
      <c r="N187" s="426"/>
      <c r="O187" s="426"/>
      <c r="P187" s="426"/>
      <c r="DJ187" s="424"/>
      <c r="DK187" s="416" t="s">
        <v>323</v>
      </c>
      <c r="DL187" s="424"/>
      <c r="DM187" s="425"/>
      <c r="DN187" s="424"/>
    </row>
    <row r="188" spans="1:118" customFormat="1" ht="15" hidden="1" x14ac:dyDescent="0.25">
      <c r="A188" s="920" t="s">
        <v>324</v>
      </c>
      <c r="B188" s="921"/>
      <c r="C188" s="921"/>
      <c r="D188" s="921"/>
      <c r="E188" s="921"/>
      <c r="F188" s="921"/>
      <c r="G188" s="921"/>
      <c r="H188" s="921"/>
      <c r="I188" s="921"/>
      <c r="J188" s="922"/>
      <c r="K188" s="427">
        <v>164705.49</v>
      </c>
      <c r="L188" s="426"/>
      <c r="M188" s="426"/>
      <c r="N188" s="426"/>
      <c r="O188" s="426"/>
      <c r="P188" s="426"/>
      <c r="DJ188" s="424"/>
      <c r="DK188" s="416" t="s">
        <v>324</v>
      </c>
      <c r="DL188" s="424"/>
      <c r="DM188" s="425"/>
      <c r="DN188" s="424"/>
    </row>
    <row r="189" spans="1:118" customFormat="1" ht="15" hidden="1" x14ac:dyDescent="0.25">
      <c r="A189" s="920" t="s">
        <v>465</v>
      </c>
      <c r="B189" s="921"/>
      <c r="C189" s="921"/>
      <c r="D189" s="921"/>
      <c r="E189" s="921"/>
      <c r="F189" s="921"/>
      <c r="G189" s="921"/>
      <c r="H189" s="921"/>
      <c r="I189" s="921"/>
      <c r="J189" s="922"/>
      <c r="K189" s="427">
        <v>2631170.2000000002</v>
      </c>
      <c r="L189" s="426"/>
      <c r="M189" s="426"/>
      <c r="N189" s="426"/>
      <c r="O189" s="426"/>
      <c r="P189" s="426"/>
      <c r="DJ189" s="424"/>
      <c r="DK189" s="416" t="s">
        <v>465</v>
      </c>
      <c r="DL189" s="424"/>
      <c r="DM189" s="425"/>
      <c r="DN189" s="424"/>
    </row>
    <row r="190" spans="1:118" customFormat="1" ht="15" x14ac:dyDescent="0.25">
      <c r="A190" s="920" t="s">
        <v>90</v>
      </c>
      <c r="B190" s="921"/>
      <c r="C190" s="921"/>
      <c r="D190" s="921"/>
      <c r="E190" s="921"/>
      <c r="F190" s="921"/>
      <c r="G190" s="921"/>
      <c r="H190" s="921"/>
      <c r="I190" s="921"/>
      <c r="J190" s="922"/>
      <c r="K190" s="427">
        <v>30419996.559999999</v>
      </c>
      <c r="L190" s="426"/>
      <c r="M190" s="426"/>
      <c r="N190" s="426"/>
      <c r="O190" s="426"/>
      <c r="P190" s="426"/>
      <c r="DJ190" s="424"/>
      <c r="DK190" s="416" t="s">
        <v>90</v>
      </c>
      <c r="DL190" s="424"/>
      <c r="DM190" s="425"/>
      <c r="DN190" s="424"/>
    </row>
    <row r="191" spans="1:118" customFormat="1" ht="3" customHeight="1" x14ac:dyDescent="0.25">
      <c r="A191" s="423"/>
      <c r="B191" s="423"/>
      <c r="C191" s="423"/>
      <c r="D191" s="423"/>
      <c r="E191" s="423"/>
      <c r="F191" s="423"/>
      <c r="G191" s="423"/>
      <c r="H191" s="423"/>
      <c r="I191" s="423"/>
      <c r="J191" s="422"/>
      <c r="K191" s="422"/>
      <c r="L191" s="422"/>
      <c r="M191" s="421"/>
      <c r="N191" s="421"/>
      <c r="O191" s="420"/>
    </row>
    <row r="192" spans="1:118" customFormat="1" ht="35.25" customHeight="1" x14ac:dyDescent="0.25">
      <c r="A192" s="419"/>
      <c r="B192" s="419"/>
      <c r="C192" s="419"/>
      <c r="D192" s="419"/>
      <c r="E192" s="419"/>
      <c r="F192" s="419"/>
      <c r="G192" s="419"/>
      <c r="H192" s="419"/>
      <c r="I192" s="419"/>
      <c r="J192" s="419"/>
      <c r="K192" s="419"/>
      <c r="L192" s="419"/>
      <c r="M192" s="419"/>
      <c r="N192" s="419"/>
      <c r="O192" s="419"/>
      <c r="P192" s="419"/>
    </row>
    <row r="193" spans="1:117" s="356" customFormat="1" ht="34.5" customHeight="1" x14ac:dyDescent="0.2">
      <c r="A193" s="950" t="s">
        <v>119</v>
      </c>
      <c r="B193" s="950"/>
      <c r="C193" s="950"/>
      <c r="D193" s="880" t="s">
        <v>327</v>
      </c>
      <c r="E193" s="880"/>
      <c r="F193" s="880"/>
      <c r="G193" s="880"/>
      <c r="H193" s="880"/>
      <c r="I193" s="881"/>
      <c r="J193" s="881"/>
      <c r="K193" s="881"/>
      <c r="L193" s="881"/>
      <c r="M193" s="881"/>
      <c r="N193" s="54" t="s">
        <v>326</v>
      </c>
      <c r="O193" s="54"/>
      <c r="P193" s="54"/>
      <c r="Q193" s="55"/>
      <c r="R193" s="308"/>
      <c r="S193" s="308"/>
      <c r="T193" s="308"/>
      <c r="U193" s="308"/>
      <c r="V193" s="309"/>
      <c r="W193" s="309"/>
      <c r="X193" s="309"/>
      <c r="Y193" s="309"/>
      <c r="Z193" s="309"/>
      <c r="AA193" s="309"/>
      <c r="AB193" s="309"/>
      <c r="AC193" s="309"/>
      <c r="AD193" s="309"/>
      <c r="AE193" s="309"/>
      <c r="AF193" s="309"/>
      <c r="AG193" s="309"/>
      <c r="AH193" s="309"/>
      <c r="AI193" s="309"/>
      <c r="AJ193" s="309"/>
      <c r="AK193" s="309"/>
      <c r="AL193" s="309"/>
      <c r="AM193" s="308"/>
      <c r="AN193" s="308"/>
      <c r="AO193" s="308"/>
      <c r="AP193" s="308"/>
      <c r="AQ193" s="308"/>
      <c r="AR193" s="308"/>
      <c r="AS193" s="308"/>
      <c r="AT193" s="308"/>
      <c r="AU193" s="308"/>
      <c r="AV193" s="308"/>
      <c r="AW193" s="308"/>
      <c r="AX193" s="308"/>
      <c r="AY193" s="308"/>
      <c r="AZ193" s="308"/>
      <c r="BA193" s="308"/>
      <c r="BB193" s="308"/>
      <c r="BC193" s="308"/>
      <c r="BD193" s="308"/>
      <c r="BE193" s="308"/>
      <c r="BF193" s="308"/>
      <c r="BG193" s="308"/>
      <c r="BH193" s="308"/>
      <c r="BI193" s="308"/>
      <c r="BJ193" s="308"/>
      <c r="BK193" s="308"/>
      <c r="BL193" s="308"/>
      <c r="BM193" s="308"/>
      <c r="BN193" s="308"/>
      <c r="BO193" s="308"/>
      <c r="BP193" s="308"/>
      <c r="BQ193" s="308"/>
      <c r="BR193" s="308"/>
      <c r="BS193" s="308"/>
      <c r="BT193" s="308"/>
      <c r="BU193" s="308"/>
      <c r="BV193" s="308"/>
      <c r="BW193" s="308"/>
      <c r="BX193" s="308"/>
      <c r="BY193" s="308"/>
      <c r="BZ193" s="308"/>
      <c r="CA193" s="308"/>
      <c r="CB193" s="308"/>
      <c r="CC193" s="308"/>
      <c r="CD193" s="308"/>
      <c r="CE193" s="308"/>
      <c r="CF193" s="308"/>
      <c r="CG193" s="308"/>
      <c r="CH193" s="308"/>
      <c r="CI193" s="308"/>
      <c r="CJ193" s="308"/>
      <c r="CK193" s="308"/>
      <c r="CL193" s="308"/>
      <c r="CM193" s="308"/>
      <c r="CN193" s="308"/>
      <c r="CO193" s="308"/>
      <c r="CP193" s="308"/>
      <c r="CQ193" s="308"/>
      <c r="CR193" s="308"/>
      <c r="CS193" s="308"/>
      <c r="CT193" s="308"/>
      <c r="CU193" s="308"/>
      <c r="CV193" s="308"/>
      <c r="CW193" s="308"/>
      <c r="CX193" s="308"/>
      <c r="CY193" s="308"/>
      <c r="CZ193" s="308"/>
      <c r="DA193" s="308"/>
      <c r="DB193" s="308"/>
      <c r="DC193" s="308"/>
      <c r="DD193" s="308"/>
      <c r="DE193" s="308"/>
      <c r="DF193" s="308"/>
      <c r="DG193" s="308"/>
      <c r="DH193" s="308"/>
      <c r="DI193" s="308"/>
      <c r="DJ193" s="308"/>
      <c r="DK193" s="308"/>
      <c r="DL193" s="308"/>
      <c r="DM193" s="308"/>
    </row>
    <row r="194" spans="1:117" s="356" customFormat="1" ht="13.5" customHeight="1" x14ac:dyDescent="0.2">
      <c r="A194" s="59"/>
      <c r="B194" s="59"/>
      <c r="C194" s="60" t="s">
        <v>122</v>
      </c>
      <c r="D194" s="61"/>
      <c r="E194" s="61"/>
      <c r="F194" s="61"/>
      <c r="G194" s="61"/>
      <c r="H194" s="61"/>
      <c r="I194" s="61"/>
      <c r="J194" s="61"/>
      <c r="K194" s="410" t="s">
        <v>123</v>
      </c>
      <c r="L194" s="949"/>
      <c r="M194" s="949"/>
      <c r="N194" s="949"/>
      <c r="O194" s="949"/>
      <c r="P194" s="949"/>
      <c r="Q194" s="949"/>
      <c r="R194" s="308"/>
      <c r="S194" s="308"/>
      <c r="T194" s="308"/>
      <c r="U194" s="308"/>
      <c r="V194" s="309"/>
      <c r="W194" s="309"/>
      <c r="X194" s="309"/>
      <c r="Y194" s="309"/>
      <c r="Z194" s="309"/>
      <c r="AA194" s="309"/>
      <c r="AB194" s="309"/>
      <c r="AC194" s="309"/>
      <c r="AD194" s="309"/>
      <c r="AE194" s="309"/>
      <c r="AF194" s="309"/>
      <c r="AG194" s="309"/>
      <c r="AH194" s="309"/>
      <c r="AI194" s="309"/>
      <c r="AJ194" s="309"/>
      <c r="AK194" s="309"/>
      <c r="AL194" s="309"/>
      <c r="AM194" s="308"/>
      <c r="AN194" s="308"/>
      <c r="AO194" s="308"/>
      <c r="AP194" s="308"/>
      <c r="AQ194" s="308"/>
      <c r="AR194" s="308"/>
      <c r="AS194" s="308"/>
      <c r="AT194" s="308"/>
      <c r="AU194" s="308"/>
      <c r="AV194" s="308"/>
      <c r="AW194" s="308"/>
      <c r="AX194" s="308"/>
      <c r="AY194" s="308"/>
      <c r="AZ194" s="308"/>
      <c r="BA194" s="308"/>
      <c r="BB194" s="308"/>
      <c r="BC194" s="308"/>
      <c r="BD194" s="308"/>
      <c r="BE194" s="308"/>
      <c r="BF194" s="308"/>
      <c r="BG194" s="308"/>
      <c r="BH194" s="308"/>
      <c r="BI194" s="308"/>
      <c r="BJ194" s="308"/>
      <c r="BK194" s="308"/>
      <c r="BL194" s="308"/>
      <c r="BM194" s="308"/>
      <c r="BN194" s="308"/>
      <c r="BO194" s="308"/>
      <c r="BP194" s="308"/>
      <c r="BQ194" s="308"/>
      <c r="BR194" s="308"/>
      <c r="BS194" s="308"/>
      <c r="BT194" s="308"/>
      <c r="BU194" s="308"/>
      <c r="BV194" s="308"/>
      <c r="BW194" s="308"/>
      <c r="BX194" s="308"/>
      <c r="BY194" s="308"/>
      <c r="BZ194" s="308"/>
      <c r="CA194" s="308"/>
      <c r="CB194" s="308"/>
      <c r="CC194" s="308"/>
      <c r="CD194" s="308"/>
      <c r="CE194" s="308"/>
      <c r="CF194" s="308"/>
      <c r="CG194" s="308"/>
      <c r="CH194" s="308"/>
      <c r="CI194" s="308"/>
      <c r="CJ194" s="308"/>
      <c r="CK194" s="308"/>
      <c r="CL194" s="308"/>
      <c r="CM194" s="308"/>
      <c r="CN194" s="308"/>
      <c r="CO194" s="308"/>
      <c r="CP194" s="308"/>
      <c r="CQ194" s="308"/>
      <c r="CR194" s="308"/>
      <c r="CS194" s="308"/>
      <c r="CT194" s="308"/>
      <c r="CU194" s="308"/>
      <c r="CV194" s="308"/>
      <c r="CW194" s="308"/>
      <c r="CX194" s="308"/>
      <c r="CY194" s="308"/>
      <c r="CZ194" s="308"/>
      <c r="DA194" s="308"/>
      <c r="DB194" s="308"/>
      <c r="DC194" s="308"/>
      <c r="DD194" s="308"/>
      <c r="DE194" s="308"/>
      <c r="DF194" s="308"/>
      <c r="DG194" s="308"/>
      <c r="DH194" s="308"/>
      <c r="DI194" s="308"/>
      <c r="DJ194" s="308"/>
      <c r="DK194" s="308"/>
      <c r="DL194" s="308"/>
      <c r="DM194" s="308"/>
    </row>
    <row r="195" spans="1:117" s="356" customFormat="1" ht="31.5" customHeight="1" x14ac:dyDescent="0.2">
      <c r="A195" s="411"/>
      <c r="B195" s="411"/>
      <c r="C195" s="64"/>
      <c r="D195" s="65"/>
      <c r="E195" s="65"/>
      <c r="F195" s="65"/>
      <c r="G195" s="65"/>
      <c r="H195" s="65"/>
      <c r="I195" s="65"/>
      <c r="J195" s="65"/>
      <c r="K195" s="66"/>
      <c r="L195" s="65"/>
      <c r="M195" s="65"/>
      <c r="N195" s="65"/>
      <c r="O195" s="65"/>
      <c r="P195" s="67"/>
      <c r="Q195" s="67"/>
      <c r="R195" s="308"/>
      <c r="S195" s="308"/>
      <c r="T195" s="308"/>
      <c r="U195" s="308"/>
      <c r="V195" s="309"/>
      <c r="W195" s="309"/>
      <c r="X195" s="309"/>
      <c r="Y195" s="309"/>
      <c r="Z195" s="309"/>
      <c r="AA195" s="309"/>
      <c r="AB195" s="309"/>
      <c r="AC195" s="309"/>
      <c r="AD195" s="309"/>
      <c r="AE195" s="309"/>
      <c r="AF195" s="309"/>
      <c r="AG195" s="309"/>
      <c r="AH195" s="309"/>
      <c r="AI195" s="309"/>
      <c r="AJ195" s="309"/>
      <c r="AK195" s="309"/>
      <c r="AL195" s="309"/>
      <c r="AM195" s="308"/>
      <c r="AN195" s="308"/>
      <c r="AO195" s="308"/>
      <c r="AP195" s="308"/>
      <c r="AQ195" s="308"/>
      <c r="AR195" s="308"/>
      <c r="AS195" s="308"/>
      <c r="AT195" s="308"/>
      <c r="AU195" s="308"/>
      <c r="AV195" s="308"/>
      <c r="AW195" s="308"/>
      <c r="AX195" s="308"/>
      <c r="AY195" s="308"/>
      <c r="AZ195" s="308"/>
      <c r="BA195" s="308"/>
      <c r="BB195" s="308"/>
      <c r="BC195" s="308"/>
      <c r="BD195" s="308"/>
      <c r="BE195" s="308"/>
      <c r="BF195" s="308"/>
      <c r="BG195" s="308"/>
      <c r="BH195" s="308"/>
      <c r="BI195" s="308"/>
      <c r="BJ195" s="308"/>
      <c r="BK195" s="308"/>
      <c r="BL195" s="308"/>
      <c r="BM195" s="308"/>
      <c r="BN195" s="308"/>
      <c r="BO195" s="308"/>
      <c r="BP195" s="308"/>
      <c r="BQ195" s="308"/>
      <c r="BR195" s="308"/>
      <c r="BS195" s="308"/>
      <c r="BT195" s="308"/>
      <c r="BU195" s="308"/>
      <c r="BV195" s="308"/>
      <c r="BW195" s="308"/>
      <c r="BX195" s="308"/>
      <c r="BY195" s="308"/>
      <c r="BZ195" s="308"/>
      <c r="CA195" s="308"/>
      <c r="CB195" s="308"/>
      <c r="CC195" s="308"/>
      <c r="CD195" s="308"/>
      <c r="CE195" s="308"/>
      <c r="CF195" s="308"/>
      <c r="CG195" s="308"/>
      <c r="CH195" s="308"/>
      <c r="CI195" s="308"/>
      <c r="CJ195" s="308"/>
      <c r="CK195" s="308"/>
      <c r="CL195" s="308"/>
      <c r="CM195" s="308"/>
      <c r="CN195" s="308"/>
      <c r="CO195" s="308"/>
      <c r="CP195" s="308"/>
      <c r="CQ195" s="308"/>
      <c r="CR195" s="308"/>
      <c r="CS195" s="308"/>
      <c r="CT195" s="308"/>
      <c r="CU195" s="308"/>
      <c r="CV195" s="308"/>
      <c r="CW195" s="308"/>
      <c r="CX195" s="308"/>
      <c r="CY195" s="308"/>
      <c r="CZ195" s="308"/>
      <c r="DA195" s="308"/>
      <c r="DB195" s="308"/>
      <c r="DC195" s="308"/>
      <c r="DD195" s="308"/>
      <c r="DE195" s="308"/>
      <c r="DF195" s="308"/>
      <c r="DG195" s="308"/>
      <c r="DH195" s="308"/>
      <c r="DI195" s="308"/>
      <c r="DJ195" s="308"/>
      <c r="DK195" s="308"/>
      <c r="DL195" s="308"/>
      <c r="DM195" s="308"/>
    </row>
    <row r="196" spans="1:117" s="356" customFormat="1" ht="34.5" customHeight="1" x14ac:dyDescent="0.2">
      <c r="A196" s="950" t="s">
        <v>124</v>
      </c>
      <c r="B196" s="950"/>
      <c r="C196" s="950"/>
      <c r="D196" s="880" t="s">
        <v>125</v>
      </c>
      <c r="E196" s="880"/>
      <c r="F196" s="880"/>
      <c r="G196" s="880"/>
      <c r="H196" s="880"/>
      <c r="I196" s="881"/>
      <c r="J196" s="881"/>
      <c r="K196" s="881"/>
      <c r="L196" s="881"/>
      <c r="M196" s="881"/>
      <c r="N196" s="951" t="s">
        <v>126</v>
      </c>
      <c r="O196" s="951"/>
      <c r="P196" s="54"/>
      <c r="Q196" s="54"/>
      <c r="R196" s="308"/>
      <c r="S196" s="308"/>
      <c r="T196" s="308"/>
      <c r="U196" s="308"/>
      <c r="V196" s="309"/>
      <c r="W196" s="309"/>
      <c r="X196" s="309"/>
      <c r="Y196" s="309"/>
      <c r="Z196" s="309"/>
      <c r="AA196" s="309"/>
      <c r="AB196" s="309"/>
      <c r="AC196" s="309"/>
      <c r="AD196" s="309"/>
      <c r="AE196" s="309"/>
      <c r="AF196" s="309"/>
      <c r="AG196" s="309"/>
      <c r="AH196" s="309"/>
      <c r="AI196" s="309"/>
      <c r="AJ196" s="309"/>
      <c r="AK196" s="309"/>
      <c r="AL196" s="309"/>
      <c r="AM196" s="308"/>
      <c r="AN196" s="308"/>
      <c r="AO196" s="308"/>
      <c r="AP196" s="308"/>
      <c r="AQ196" s="308"/>
      <c r="AR196" s="308"/>
      <c r="AS196" s="308"/>
      <c r="AT196" s="308"/>
      <c r="AU196" s="308"/>
      <c r="AV196" s="308"/>
      <c r="AW196" s="308"/>
      <c r="AX196" s="308"/>
      <c r="AY196" s="308"/>
      <c r="AZ196" s="308"/>
      <c r="BA196" s="308"/>
      <c r="BB196" s="308"/>
      <c r="BC196" s="308"/>
      <c r="BD196" s="308"/>
      <c r="BE196" s="308"/>
      <c r="BF196" s="308"/>
      <c r="BG196" s="308"/>
      <c r="BH196" s="308"/>
      <c r="BI196" s="308"/>
      <c r="BJ196" s="308"/>
      <c r="BK196" s="308"/>
      <c r="BL196" s="308"/>
      <c r="BM196" s="308"/>
      <c r="BN196" s="308"/>
      <c r="BO196" s="308"/>
      <c r="BP196" s="308"/>
      <c r="BQ196" s="308"/>
      <c r="BR196" s="308"/>
      <c r="BS196" s="308"/>
      <c r="BT196" s="308"/>
      <c r="BU196" s="308"/>
      <c r="BV196" s="308"/>
      <c r="BW196" s="308"/>
      <c r="BX196" s="308"/>
      <c r="BY196" s="308"/>
      <c r="BZ196" s="308"/>
      <c r="CA196" s="308"/>
      <c r="CB196" s="308"/>
      <c r="CC196" s="308"/>
      <c r="CD196" s="308"/>
      <c r="CE196" s="308"/>
      <c r="CF196" s="308"/>
      <c r="CG196" s="308"/>
      <c r="CH196" s="308"/>
      <c r="CI196" s="308"/>
      <c r="CJ196" s="308"/>
      <c r="CK196" s="308"/>
      <c r="CL196" s="308"/>
      <c r="CM196" s="308"/>
      <c r="CN196" s="308"/>
      <c r="CO196" s="308"/>
      <c r="CP196" s="308"/>
      <c r="CQ196" s="308"/>
      <c r="CR196" s="308"/>
      <c r="CS196" s="308"/>
      <c r="CT196" s="308"/>
      <c r="CU196" s="308"/>
      <c r="CV196" s="308"/>
      <c r="CW196" s="308"/>
      <c r="CX196" s="308"/>
      <c r="CY196" s="308"/>
      <c r="CZ196" s="308"/>
      <c r="DA196" s="308"/>
      <c r="DB196" s="308"/>
      <c r="DC196" s="308"/>
      <c r="DD196" s="308"/>
      <c r="DE196" s="308"/>
      <c r="DF196" s="308"/>
      <c r="DG196" s="308"/>
      <c r="DH196" s="308"/>
      <c r="DI196" s="308"/>
      <c r="DJ196" s="308"/>
      <c r="DK196" s="308"/>
      <c r="DL196" s="308"/>
      <c r="DM196" s="308"/>
    </row>
    <row r="197" spans="1:117" s="356" customFormat="1" ht="13.5" customHeight="1" x14ac:dyDescent="0.2">
      <c r="A197" s="69"/>
      <c r="B197" s="69"/>
      <c r="C197" s="69" t="s">
        <v>122</v>
      </c>
      <c r="D197" s="70"/>
      <c r="E197" s="70"/>
      <c r="F197" s="70"/>
      <c r="G197" s="70"/>
      <c r="H197" s="70"/>
      <c r="I197" s="70"/>
      <c r="J197" s="70"/>
      <c r="K197" s="71" t="s">
        <v>123</v>
      </c>
      <c r="L197" s="949"/>
      <c r="M197" s="949"/>
      <c r="N197" s="949"/>
      <c r="O197" s="949"/>
      <c r="P197" s="949"/>
      <c r="Q197" s="949"/>
      <c r="R197" s="308"/>
      <c r="S197" s="308"/>
      <c r="T197" s="308"/>
      <c r="U197" s="308"/>
      <c r="V197" s="309"/>
      <c r="W197" s="309"/>
      <c r="X197" s="309"/>
      <c r="Y197" s="309"/>
      <c r="Z197" s="309"/>
      <c r="AA197" s="309"/>
      <c r="AB197" s="309"/>
      <c r="AC197" s="309"/>
      <c r="AD197" s="309"/>
      <c r="AE197" s="309"/>
      <c r="AF197" s="309"/>
      <c r="AG197" s="309"/>
      <c r="AH197" s="309"/>
      <c r="AI197" s="309"/>
      <c r="AJ197" s="309"/>
      <c r="AK197" s="309"/>
      <c r="AL197" s="309"/>
      <c r="AM197" s="308"/>
      <c r="AN197" s="308"/>
      <c r="AO197" s="308"/>
      <c r="AP197" s="308"/>
      <c r="AQ197" s="308"/>
      <c r="AR197" s="308"/>
      <c r="AS197" s="308"/>
      <c r="AT197" s="308"/>
      <c r="AU197" s="308"/>
      <c r="AV197" s="308"/>
      <c r="AW197" s="308"/>
      <c r="AX197" s="308"/>
      <c r="AY197" s="308"/>
      <c r="AZ197" s="308"/>
      <c r="BA197" s="308"/>
      <c r="BB197" s="308"/>
      <c r="BC197" s="308"/>
      <c r="BD197" s="308"/>
      <c r="BE197" s="308"/>
      <c r="BF197" s="308"/>
      <c r="BG197" s="308"/>
      <c r="BH197" s="308"/>
      <c r="BI197" s="308"/>
      <c r="BJ197" s="308"/>
      <c r="BK197" s="308"/>
      <c r="BL197" s="308"/>
      <c r="BM197" s="308"/>
      <c r="BN197" s="308"/>
      <c r="BO197" s="308"/>
      <c r="BP197" s="308"/>
      <c r="BQ197" s="308"/>
      <c r="BR197" s="308"/>
      <c r="BS197" s="308"/>
      <c r="BT197" s="308"/>
      <c r="BU197" s="308"/>
      <c r="BV197" s="308"/>
      <c r="BW197" s="308"/>
      <c r="BX197" s="308"/>
      <c r="BY197" s="308"/>
      <c r="BZ197" s="308"/>
      <c r="CA197" s="308"/>
      <c r="CB197" s="308"/>
      <c r="CC197" s="308"/>
      <c r="CD197" s="308"/>
      <c r="CE197" s="308"/>
      <c r="CF197" s="308"/>
      <c r="CG197" s="308"/>
      <c r="CH197" s="308"/>
      <c r="CI197" s="308"/>
      <c r="CJ197" s="308"/>
      <c r="CK197" s="308"/>
      <c r="CL197" s="308"/>
      <c r="CM197" s="308"/>
      <c r="CN197" s="308"/>
      <c r="CO197" s="308"/>
      <c r="CP197" s="308"/>
      <c r="CQ197" s="308"/>
      <c r="CR197" s="308"/>
      <c r="CS197" s="308"/>
      <c r="CT197" s="308"/>
      <c r="CU197" s="308"/>
      <c r="CV197" s="308"/>
      <c r="CW197" s="308"/>
      <c r="CX197" s="308"/>
      <c r="CY197" s="308"/>
      <c r="CZ197" s="308"/>
      <c r="DA197" s="308"/>
      <c r="DB197" s="308"/>
      <c r="DC197" s="308"/>
      <c r="DD197" s="308"/>
      <c r="DE197" s="308"/>
      <c r="DF197" s="308"/>
      <c r="DG197" s="308"/>
      <c r="DH197" s="308"/>
      <c r="DI197" s="308"/>
      <c r="DJ197" s="308"/>
      <c r="DK197" s="308"/>
      <c r="DL197" s="308"/>
      <c r="DM197" s="308"/>
    </row>
    <row r="198" spans="1:117" s="308" customFormat="1" ht="11.25" customHeight="1" x14ac:dyDescent="0.2">
      <c r="T198" s="339"/>
      <c r="U198" s="339"/>
      <c r="V198" s="339"/>
      <c r="W198" s="339"/>
      <c r="X198" s="339"/>
      <c r="Y198" s="339"/>
      <c r="Z198" s="339"/>
      <c r="AA198" s="339"/>
      <c r="AB198" s="339"/>
      <c r="AC198" s="339"/>
      <c r="AD198" s="340"/>
      <c r="AE198" s="340"/>
      <c r="AF198" s="340"/>
      <c r="AG198" s="339"/>
      <c r="AH198" s="339"/>
      <c r="AI198" s="339"/>
      <c r="AJ198" s="339"/>
      <c r="AK198" s="339"/>
      <c r="AL198" s="339"/>
      <c r="AM198" s="339"/>
      <c r="AN198" s="339"/>
      <c r="AO198" s="339"/>
      <c r="AP198" s="339"/>
      <c r="AQ198" s="340"/>
      <c r="AR198" s="340"/>
      <c r="AS198" s="340"/>
      <c r="AT198" s="339"/>
      <c r="AU198" s="339"/>
      <c r="AV198" s="339"/>
      <c r="AW198" s="339"/>
      <c r="AX198" s="339"/>
      <c r="AY198" s="339"/>
      <c r="AZ198" s="339"/>
      <c r="BA198" s="339"/>
      <c r="BB198" s="339"/>
      <c r="BC198" s="339"/>
      <c r="BD198" s="340"/>
      <c r="BE198" s="340"/>
      <c r="BF198" s="340"/>
      <c r="BG198" s="339"/>
      <c r="BH198" s="339"/>
      <c r="BI198" s="339"/>
      <c r="BJ198" s="339"/>
      <c r="BK198" s="339"/>
      <c r="BL198" s="339"/>
      <c r="BM198" s="339"/>
      <c r="BN198" s="339"/>
      <c r="BO198" s="340"/>
      <c r="BP198" s="340"/>
      <c r="BQ198" s="340"/>
      <c r="BR198" s="339"/>
      <c r="BS198" s="339"/>
      <c r="BT198" s="339"/>
      <c r="BU198" s="339"/>
      <c r="BV198" s="339"/>
      <c r="BW198" s="339"/>
      <c r="BX198" s="339"/>
      <c r="BY198" s="339"/>
      <c r="BZ198" s="340"/>
      <c r="CA198" s="340"/>
      <c r="CB198" s="340"/>
      <c r="CC198" s="339"/>
      <c r="CD198" s="339"/>
      <c r="CE198" s="339"/>
      <c r="CF198" s="339"/>
      <c r="CG198" s="339"/>
      <c r="CH198" s="339"/>
      <c r="CI198" s="339"/>
      <c r="CJ198" s="339"/>
      <c r="CK198" s="339"/>
      <c r="CL198" s="339"/>
      <c r="CM198" s="339"/>
      <c r="CN198" s="339"/>
      <c r="CO198" s="339"/>
      <c r="CP198" s="339"/>
      <c r="CQ198" s="339"/>
      <c r="CR198" s="339"/>
      <c r="CS198" s="339"/>
      <c r="CT198" s="339"/>
      <c r="CU198" s="339"/>
      <c r="CV198" s="339"/>
      <c r="CW198" s="339"/>
      <c r="CX198" s="339"/>
      <c r="CY198" s="339"/>
      <c r="CZ198" s="339"/>
      <c r="DA198" s="339"/>
      <c r="DB198" s="339"/>
      <c r="DC198" s="339"/>
      <c r="DD198" s="339"/>
      <c r="DE198" s="339"/>
      <c r="DF198" s="339"/>
      <c r="DG198" s="339"/>
      <c r="DH198" s="339"/>
      <c r="DI198" s="341"/>
      <c r="DJ198" s="341"/>
      <c r="DK198" s="341"/>
      <c r="DL198" s="341"/>
      <c r="DM198" s="341"/>
    </row>
    <row r="199" spans="1:117" s="308" customFormat="1" ht="11.25" customHeight="1" x14ac:dyDescent="0.2">
      <c r="T199" s="339"/>
      <c r="U199" s="339"/>
      <c r="V199" s="339"/>
      <c r="W199" s="339"/>
      <c r="X199" s="339"/>
      <c r="Y199" s="339"/>
      <c r="Z199" s="339"/>
      <c r="AA199" s="339"/>
      <c r="AB199" s="339"/>
      <c r="AC199" s="339"/>
      <c r="AD199" s="340"/>
      <c r="AE199" s="340"/>
      <c r="AF199" s="340"/>
      <c r="AG199" s="339"/>
      <c r="AH199" s="339"/>
      <c r="AI199" s="339"/>
      <c r="AJ199" s="339"/>
      <c r="AK199" s="339"/>
      <c r="AL199" s="339"/>
      <c r="AM199" s="339"/>
      <c r="AN199" s="339"/>
      <c r="AO199" s="339"/>
      <c r="AP199" s="339"/>
      <c r="AQ199" s="340"/>
      <c r="AR199" s="340"/>
      <c r="AS199" s="340"/>
      <c r="AT199" s="339"/>
      <c r="AU199" s="339"/>
      <c r="AV199" s="339"/>
      <c r="AW199" s="339"/>
      <c r="AX199" s="339"/>
      <c r="AY199" s="339"/>
      <c r="AZ199" s="339"/>
      <c r="BA199" s="339"/>
      <c r="BB199" s="339"/>
      <c r="BC199" s="339"/>
      <c r="BD199" s="340"/>
      <c r="BE199" s="340"/>
      <c r="BF199" s="340"/>
      <c r="BG199" s="339"/>
      <c r="BH199" s="339"/>
      <c r="BI199" s="339"/>
      <c r="BJ199" s="339"/>
      <c r="BK199" s="339"/>
      <c r="BL199" s="339"/>
      <c r="BM199" s="339"/>
      <c r="BN199" s="339"/>
      <c r="BO199" s="340"/>
      <c r="BP199" s="340"/>
      <c r="BQ199" s="340"/>
      <c r="BR199" s="339"/>
      <c r="BS199" s="339"/>
      <c r="BT199" s="339"/>
      <c r="BU199" s="339"/>
      <c r="BV199" s="339"/>
      <c r="BW199" s="339"/>
      <c r="BX199" s="339"/>
      <c r="BY199" s="339"/>
      <c r="BZ199" s="340"/>
      <c r="CA199" s="340"/>
      <c r="CB199" s="340"/>
      <c r="CC199" s="339"/>
      <c r="CD199" s="339"/>
      <c r="CE199" s="339"/>
      <c r="CF199" s="339"/>
      <c r="CG199" s="339"/>
      <c r="CH199" s="339"/>
      <c r="CI199" s="339"/>
      <c r="CJ199" s="339"/>
      <c r="CK199" s="339"/>
      <c r="CL199" s="339"/>
      <c r="CM199" s="339"/>
      <c r="CN199" s="339"/>
      <c r="CO199" s="339"/>
      <c r="CP199" s="339"/>
      <c r="CQ199" s="339"/>
      <c r="CR199" s="339"/>
      <c r="CS199" s="339"/>
      <c r="CT199" s="339"/>
      <c r="CU199" s="339"/>
      <c r="CV199" s="339"/>
      <c r="CW199" s="339"/>
      <c r="CX199" s="339"/>
      <c r="CY199" s="339"/>
      <c r="CZ199" s="339"/>
      <c r="DA199" s="339"/>
      <c r="DB199" s="339"/>
      <c r="DC199" s="339"/>
      <c r="DD199" s="339"/>
      <c r="DE199" s="339"/>
      <c r="DF199" s="339"/>
      <c r="DG199" s="339"/>
      <c r="DH199" s="339"/>
      <c r="DI199" s="341"/>
      <c r="DJ199" s="341"/>
      <c r="DK199" s="341"/>
      <c r="DL199" s="341"/>
      <c r="DM199" s="341"/>
    </row>
  </sheetData>
  <mergeCells count="169">
    <mergeCell ref="L194:Q194"/>
    <mergeCell ref="A196:C196"/>
    <mergeCell ref="D196:H196"/>
    <mergeCell ref="I196:M196"/>
    <mergeCell ref="N196:O196"/>
    <mergeCell ref="L197:Q197"/>
    <mergeCell ref="N20:P20"/>
    <mergeCell ref="M22:M23"/>
    <mergeCell ref="N22:N23"/>
    <mergeCell ref="O22:P22"/>
    <mergeCell ref="A193:C193"/>
    <mergeCell ref="D193:H193"/>
    <mergeCell ref="I193:M193"/>
    <mergeCell ref="A41:J41"/>
    <mergeCell ref="A42:J42"/>
    <mergeCell ref="A43:P43"/>
    <mergeCell ref="A50:J50"/>
    <mergeCell ref="A51:J51"/>
    <mergeCell ref="A31:P31"/>
    <mergeCell ref="A38:J38"/>
    <mergeCell ref="A39:J39"/>
    <mergeCell ref="A40:J40"/>
    <mergeCell ref="A69:J69"/>
    <mergeCell ref="A70:J70"/>
    <mergeCell ref="N1:P1"/>
    <mergeCell ref="N2:P2"/>
    <mergeCell ref="N3:P3"/>
    <mergeCell ref="C4:L4"/>
    <mergeCell ref="N4:P4"/>
    <mergeCell ref="N17:P17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8:P18"/>
    <mergeCell ref="N19:P1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G27:J27"/>
    <mergeCell ref="K27:N27"/>
    <mergeCell ref="O27:O29"/>
    <mergeCell ref="L28:N28"/>
    <mergeCell ref="A71:J71"/>
    <mergeCell ref="A72:J72"/>
    <mergeCell ref="A73:P73"/>
    <mergeCell ref="A52:J52"/>
    <mergeCell ref="A53:J53"/>
    <mergeCell ref="A54:J54"/>
    <mergeCell ref="A55:P55"/>
    <mergeCell ref="A68:J68"/>
    <mergeCell ref="A92:P92"/>
    <mergeCell ref="A99:J99"/>
    <mergeCell ref="A100:J100"/>
    <mergeCell ref="A101:J101"/>
    <mergeCell ref="A102:J102"/>
    <mergeCell ref="A87:J87"/>
    <mergeCell ref="A88:J88"/>
    <mergeCell ref="A89:J89"/>
    <mergeCell ref="A90:J90"/>
    <mergeCell ref="A91:J91"/>
    <mergeCell ref="A113:J113"/>
    <mergeCell ref="A114:J114"/>
    <mergeCell ref="A115:J115"/>
    <mergeCell ref="A116:J116"/>
    <mergeCell ref="A117:J117"/>
    <mergeCell ref="A103:J103"/>
    <mergeCell ref="A104:P104"/>
    <mergeCell ref="A110:J110"/>
    <mergeCell ref="A111:J111"/>
    <mergeCell ref="A112:J112"/>
    <mergeCell ref="A123:J123"/>
    <mergeCell ref="A124:J124"/>
    <mergeCell ref="A125:J125"/>
    <mergeCell ref="A126:J126"/>
    <mergeCell ref="A127:J127"/>
    <mergeCell ref="A118:J118"/>
    <mergeCell ref="A119:J119"/>
    <mergeCell ref="A120:J120"/>
    <mergeCell ref="A121:J121"/>
    <mergeCell ref="A122:J122"/>
    <mergeCell ref="A133:J133"/>
    <mergeCell ref="A134:J134"/>
    <mergeCell ref="A135:J135"/>
    <mergeCell ref="A136:J136"/>
    <mergeCell ref="A137:J137"/>
    <mergeCell ref="A128:J128"/>
    <mergeCell ref="A129:J129"/>
    <mergeCell ref="A130:J130"/>
    <mergeCell ref="A131:J131"/>
    <mergeCell ref="A132:J132"/>
    <mergeCell ref="A160:J160"/>
    <mergeCell ref="A143:J143"/>
    <mergeCell ref="A144:J144"/>
    <mergeCell ref="A145:J145"/>
    <mergeCell ref="A146:J146"/>
    <mergeCell ref="A138:J138"/>
    <mergeCell ref="A139:J139"/>
    <mergeCell ref="A140:J140"/>
    <mergeCell ref="A141:J141"/>
    <mergeCell ref="A142:J142"/>
    <mergeCell ref="A155:J155"/>
    <mergeCell ref="A156:J156"/>
    <mergeCell ref="A157:J157"/>
    <mergeCell ref="A158:J158"/>
    <mergeCell ref="A159:J159"/>
    <mergeCell ref="A152:J152"/>
    <mergeCell ref="A153:J153"/>
    <mergeCell ref="A154:J154"/>
    <mergeCell ref="A147:J147"/>
    <mergeCell ref="A148:J148"/>
    <mergeCell ref="A149:J149"/>
    <mergeCell ref="A150:J150"/>
    <mergeCell ref="A151:J151"/>
    <mergeCell ref="A165:J165"/>
    <mergeCell ref="A166:J166"/>
    <mergeCell ref="A167:J167"/>
    <mergeCell ref="A168:J168"/>
    <mergeCell ref="A169:J169"/>
    <mergeCell ref="A161:J161"/>
    <mergeCell ref="A162:J162"/>
    <mergeCell ref="A163:J163"/>
    <mergeCell ref="A164:J164"/>
    <mergeCell ref="A175:J175"/>
    <mergeCell ref="A176:J176"/>
    <mergeCell ref="A177:J177"/>
    <mergeCell ref="A178:J178"/>
    <mergeCell ref="A179:J179"/>
    <mergeCell ref="A170:J170"/>
    <mergeCell ref="A171:J171"/>
    <mergeCell ref="A172:J172"/>
    <mergeCell ref="A173:J173"/>
    <mergeCell ref="A174:J174"/>
    <mergeCell ref="A190:J190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3737-05CC-453A-B696-863E66313649}">
  <sheetPr>
    <pageSetUpPr fitToPage="1"/>
  </sheetPr>
  <dimension ref="A1:DN213"/>
  <sheetViews>
    <sheetView topLeftCell="A123" zoomScaleNormal="100" workbookViewId="0">
      <selection activeCell="A151" sqref="A151:J151"/>
    </sheetView>
  </sheetViews>
  <sheetFormatPr defaultColWidth="9.140625" defaultRowHeight="11.25" customHeight="1" x14ac:dyDescent="0.2"/>
  <cols>
    <col min="1" max="1" width="15" style="415" customWidth="1"/>
    <col min="2" max="2" width="12.7109375" style="415" customWidth="1"/>
    <col min="3" max="3" width="24.28515625" style="415" customWidth="1"/>
    <col min="4" max="4" width="39.7109375" style="415" customWidth="1"/>
    <col min="5" max="5" width="7.85546875" style="415" customWidth="1"/>
    <col min="6" max="6" width="10.140625" style="415" customWidth="1"/>
    <col min="7" max="7" width="8.7109375" style="415" customWidth="1"/>
    <col min="8" max="8" width="8.140625" style="415" customWidth="1"/>
    <col min="9" max="9" width="8.5703125" style="415" customWidth="1"/>
    <col min="10" max="11" width="12.5703125" style="415" customWidth="1"/>
    <col min="12" max="12" width="14.85546875" style="415" customWidth="1"/>
    <col min="13" max="13" width="14.5703125" style="415" customWidth="1"/>
    <col min="14" max="14" width="12" style="415" customWidth="1"/>
    <col min="15" max="15" width="12.42578125" style="415" customWidth="1"/>
    <col min="16" max="16" width="13.85546875" style="415" customWidth="1"/>
    <col min="17" max="17" width="8.7109375" style="415" customWidth="1"/>
    <col min="18" max="19" width="9.140625" style="415"/>
    <col min="20" max="29" width="121.85546875" style="417" hidden="1" customWidth="1"/>
    <col min="30" max="32" width="28.28515625" style="418" hidden="1" customWidth="1"/>
    <col min="33" max="42" width="121.85546875" style="417" hidden="1" customWidth="1"/>
    <col min="43" max="45" width="28.28515625" style="418" hidden="1" customWidth="1"/>
    <col min="46" max="55" width="121.85546875" style="417" hidden="1" customWidth="1"/>
    <col min="56" max="58" width="28.28515625" style="418" hidden="1" customWidth="1"/>
    <col min="59" max="66" width="103" style="417" hidden="1" customWidth="1"/>
    <col min="67" max="69" width="28.28515625" style="418" hidden="1" customWidth="1"/>
    <col min="70" max="77" width="103" style="417" hidden="1" customWidth="1"/>
    <col min="78" max="80" width="28.28515625" style="418" hidden="1" customWidth="1"/>
    <col min="81" max="96" width="181" style="417" hidden="1" customWidth="1"/>
    <col min="97" max="111" width="171" style="417" hidden="1" customWidth="1"/>
    <col min="112" max="112" width="181" style="417" hidden="1" customWidth="1"/>
    <col min="113" max="118" width="123.85546875" style="416" hidden="1" customWidth="1"/>
    <col min="119" max="16384" width="9.140625" style="415"/>
  </cols>
  <sheetData>
    <row r="1" spans="1:80" s="338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930" t="s">
        <v>0</v>
      </c>
      <c r="O1" s="931"/>
      <c r="P1" s="932"/>
      <c r="Q1" s="297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8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930" t="s">
        <v>2</v>
      </c>
      <c r="O2" s="931"/>
      <c r="P2" s="932"/>
      <c r="Q2" s="297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8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940"/>
      <c r="O3" s="941"/>
      <c r="P3" s="942"/>
      <c r="Q3" s="297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8" customFormat="1" ht="15" x14ac:dyDescent="0.25">
      <c r="A4" s="32" t="s">
        <v>3</v>
      </c>
      <c r="B4" s="32"/>
      <c r="C4" s="943"/>
      <c r="D4" s="943"/>
      <c r="E4" s="943"/>
      <c r="F4" s="943"/>
      <c r="G4" s="943"/>
      <c r="H4" s="943"/>
      <c r="I4" s="943"/>
      <c r="J4" s="943"/>
      <c r="K4" s="943"/>
      <c r="L4" s="943"/>
      <c r="M4" s="35" t="s">
        <v>4</v>
      </c>
      <c r="N4" s="944"/>
      <c r="O4" s="945"/>
      <c r="P4" s="946"/>
      <c r="Q4" s="297"/>
      <c r="R4" s="34"/>
      <c r="S4" s="34"/>
      <c r="T4" s="350" t="s">
        <v>5</v>
      </c>
      <c r="U4" s="350" t="s">
        <v>5</v>
      </c>
      <c r="V4" s="350" t="s">
        <v>5</v>
      </c>
      <c r="W4" s="350" t="s">
        <v>5</v>
      </c>
      <c r="X4" s="350" t="s">
        <v>5</v>
      </c>
      <c r="Y4" s="350" t="s">
        <v>5</v>
      </c>
      <c r="Z4" s="350" t="s">
        <v>5</v>
      </c>
      <c r="AA4" s="350" t="s">
        <v>5</v>
      </c>
      <c r="AB4" s="350" t="s">
        <v>5</v>
      </c>
      <c r="AC4" s="350" t="s">
        <v>5</v>
      </c>
      <c r="AD4" s="351" t="s">
        <v>5</v>
      </c>
      <c r="AE4" s="351" t="s">
        <v>5</v>
      </c>
      <c r="AF4" s="351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8" customFormat="1" ht="15" customHeight="1" x14ac:dyDescent="0.25">
      <c r="A5" s="32"/>
      <c r="B5" s="32"/>
      <c r="C5" s="947" t="s">
        <v>6</v>
      </c>
      <c r="D5" s="947"/>
      <c r="E5" s="947"/>
      <c r="F5" s="947"/>
      <c r="G5" s="947"/>
      <c r="H5" s="947"/>
      <c r="I5" s="947"/>
      <c r="J5" s="947"/>
      <c r="K5" s="947"/>
      <c r="L5" s="947"/>
      <c r="M5" s="35"/>
      <c r="N5" s="940"/>
      <c r="O5" s="941"/>
      <c r="P5" s="942"/>
      <c r="Q5" s="297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8" customFormat="1" ht="15" customHeight="1" x14ac:dyDescent="0.25">
      <c r="A6" s="32" t="s">
        <v>105</v>
      </c>
      <c r="B6" s="32"/>
      <c r="C6" s="943" t="s">
        <v>106</v>
      </c>
      <c r="D6" s="943"/>
      <c r="E6" s="943"/>
      <c r="F6" s="943"/>
      <c r="G6" s="943"/>
      <c r="H6" s="943"/>
      <c r="I6" s="943"/>
      <c r="J6" s="943"/>
      <c r="K6" s="943"/>
      <c r="L6" s="943"/>
      <c r="M6" s="35" t="s">
        <v>4</v>
      </c>
      <c r="N6" s="944" t="s">
        <v>107</v>
      </c>
      <c r="O6" s="945"/>
      <c r="P6" s="946"/>
      <c r="Q6" s="29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50" t="s">
        <v>7</v>
      </c>
      <c r="AH6" s="350" t="s">
        <v>5</v>
      </c>
      <c r="AI6" s="350" t="s">
        <v>5</v>
      </c>
      <c r="AJ6" s="350" t="s">
        <v>5</v>
      </c>
      <c r="AK6" s="350" t="s">
        <v>5</v>
      </c>
      <c r="AL6" s="350" t="s">
        <v>5</v>
      </c>
      <c r="AM6" s="350" t="s">
        <v>5</v>
      </c>
      <c r="AN6" s="350" t="s">
        <v>5</v>
      </c>
      <c r="AO6" s="350" t="s">
        <v>5</v>
      </c>
      <c r="AP6" s="350" t="s">
        <v>5</v>
      </c>
      <c r="AQ6" s="351" t="s">
        <v>5</v>
      </c>
      <c r="AR6" s="351" t="s">
        <v>5</v>
      </c>
      <c r="AS6" s="351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8" customFormat="1" ht="15" x14ac:dyDescent="0.25">
      <c r="A7" s="32"/>
      <c r="B7" s="32"/>
      <c r="C7" s="947" t="s">
        <v>6</v>
      </c>
      <c r="D7" s="947"/>
      <c r="E7" s="947"/>
      <c r="F7" s="947"/>
      <c r="G7" s="947"/>
      <c r="H7" s="947"/>
      <c r="I7" s="947"/>
      <c r="J7" s="947"/>
      <c r="K7" s="947"/>
      <c r="L7" s="947"/>
      <c r="M7" s="35"/>
      <c r="N7" s="940"/>
      <c r="O7" s="941"/>
      <c r="P7" s="942"/>
      <c r="Q7" s="297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8" customFormat="1" ht="15" x14ac:dyDescent="0.25">
      <c r="A8" s="32" t="s">
        <v>108</v>
      </c>
      <c r="B8" s="32"/>
      <c r="C8" s="943" t="s">
        <v>109</v>
      </c>
      <c r="D8" s="943"/>
      <c r="E8" s="943"/>
      <c r="F8" s="943"/>
      <c r="G8" s="943"/>
      <c r="H8" s="943"/>
      <c r="I8" s="943"/>
      <c r="J8" s="943"/>
      <c r="K8" s="943"/>
      <c r="L8" s="943"/>
      <c r="M8" s="35" t="s">
        <v>4</v>
      </c>
      <c r="N8" s="944" t="s">
        <v>110</v>
      </c>
      <c r="O8" s="945"/>
      <c r="P8" s="946"/>
      <c r="Q8" s="297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50" t="s">
        <v>5</v>
      </c>
      <c r="AU8" s="350" t="s">
        <v>5</v>
      </c>
      <c r="AV8" s="350" t="s">
        <v>5</v>
      </c>
      <c r="AW8" s="350" t="s">
        <v>5</v>
      </c>
      <c r="AX8" s="350" t="s">
        <v>5</v>
      </c>
      <c r="AY8" s="350" t="s">
        <v>5</v>
      </c>
      <c r="AZ8" s="350" t="s">
        <v>5</v>
      </c>
      <c r="BA8" s="350" t="s">
        <v>5</v>
      </c>
      <c r="BB8" s="350" t="s">
        <v>5</v>
      </c>
      <c r="BC8" s="350" t="s">
        <v>5</v>
      </c>
      <c r="BD8" s="351" t="s">
        <v>5</v>
      </c>
      <c r="BE8" s="351" t="s">
        <v>5</v>
      </c>
      <c r="BF8" s="351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8" customFormat="1" ht="15" x14ac:dyDescent="0.25">
      <c r="A9" s="32"/>
      <c r="B9" s="32"/>
      <c r="C9" s="947" t="s">
        <v>6</v>
      </c>
      <c r="D9" s="947"/>
      <c r="E9" s="947"/>
      <c r="F9" s="947"/>
      <c r="G9" s="947"/>
      <c r="H9" s="947"/>
      <c r="I9" s="947"/>
      <c r="J9" s="947"/>
      <c r="K9" s="947"/>
      <c r="L9" s="947"/>
      <c r="M9" s="33"/>
      <c r="N9" s="940"/>
      <c r="O9" s="941"/>
      <c r="P9" s="942"/>
      <c r="Q9" s="297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8" customFormat="1" ht="19.5" customHeight="1" x14ac:dyDescent="0.25">
      <c r="A10" s="32" t="s">
        <v>8</v>
      </c>
      <c r="B10" s="32"/>
      <c r="C10" s="943" t="s">
        <v>111</v>
      </c>
      <c r="D10" s="943"/>
      <c r="E10" s="943"/>
      <c r="F10" s="943"/>
      <c r="G10" s="943"/>
      <c r="H10" s="943"/>
      <c r="I10" s="943"/>
      <c r="J10" s="943"/>
      <c r="K10" s="38"/>
      <c r="L10" s="38"/>
      <c r="M10" s="33"/>
      <c r="N10" s="944"/>
      <c r="O10" s="945"/>
      <c r="P10" s="946"/>
      <c r="Q10" s="297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50" t="s">
        <v>9</v>
      </c>
      <c r="BH10" s="350" t="s">
        <v>5</v>
      </c>
      <c r="BI10" s="350" t="s">
        <v>5</v>
      </c>
      <c r="BJ10" s="350" t="s">
        <v>5</v>
      </c>
      <c r="BK10" s="350" t="s">
        <v>5</v>
      </c>
      <c r="BL10" s="350" t="s">
        <v>5</v>
      </c>
      <c r="BM10" s="350" t="s">
        <v>5</v>
      </c>
      <c r="BN10" s="350" t="s">
        <v>5</v>
      </c>
      <c r="BO10" s="351" t="s">
        <v>5</v>
      </c>
      <c r="BP10" s="351" t="s">
        <v>5</v>
      </c>
      <c r="BQ10" s="351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8" customFormat="1" ht="12" customHeight="1" x14ac:dyDescent="0.25">
      <c r="A11" s="32"/>
      <c r="B11" s="32"/>
      <c r="C11" s="947" t="s">
        <v>10</v>
      </c>
      <c r="D11" s="947"/>
      <c r="E11" s="947"/>
      <c r="F11" s="947"/>
      <c r="G11" s="947"/>
      <c r="H11" s="947"/>
      <c r="I11" s="947"/>
      <c r="J11" s="947"/>
      <c r="K11" s="33"/>
      <c r="L11" s="33"/>
      <c r="M11" s="33"/>
      <c r="N11" s="940"/>
      <c r="O11" s="941"/>
      <c r="P11" s="942"/>
      <c r="Q11" s="297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8" customFormat="1" ht="21.75" customHeight="1" x14ac:dyDescent="0.25">
      <c r="A12" s="32" t="s">
        <v>11</v>
      </c>
      <c r="B12" s="32"/>
      <c r="C12" s="943" t="s">
        <v>112</v>
      </c>
      <c r="D12" s="943"/>
      <c r="E12" s="943"/>
      <c r="F12" s="943"/>
      <c r="G12" s="943"/>
      <c r="H12" s="943"/>
      <c r="I12" s="943"/>
      <c r="J12" s="943"/>
      <c r="K12" s="38"/>
      <c r="L12" s="38"/>
      <c r="M12" s="33"/>
      <c r="N12" s="944"/>
      <c r="O12" s="945"/>
      <c r="P12" s="946"/>
      <c r="Q12" s="297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50" t="s">
        <v>12</v>
      </c>
      <c r="BS12" s="350" t="s">
        <v>5</v>
      </c>
      <c r="BT12" s="350" t="s">
        <v>5</v>
      </c>
      <c r="BU12" s="350" t="s">
        <v>5</v>
      </c>
      <c r="BV12" s="350" t="s">
        <v>5</v>
      </c>
      <c r="BW12" s="350" t="s">
        <v>5</v>
      </c>
      <c r="BX12" s="350" t="s">
        <v>5</v>
      </c>
      <c r="BY12" s="350" t="s">
        <v>5</v>
      </c>
      <c r="BZ12" s="351" t="s">
        <v>5</v>
      </c>
      <c r="CA12" s="351" t="s">
        <v>5</v>
      </c>
      <c r="CB12" s="351" t="s">
        <v>5</v>
      </c>
    </row>
    <row r="13" spans="1:80" s="338" customFormat="1" ht="15" customHeight="1" x14ac:dyDescent="0.25">
      <c r="A13" s="32"/>
      <c r="B13" s="32"/>
      <c r="C13" s="948" t="s">
        <v>13</v>
      </c>
      <c r="D13" s="948"/>
      <c r="E13" s="948"/>
      <c r="F13" s="948"/>
      <c r="G13" s="948"/>
      <c r="H13" s="948"/>
      <c r="I13" s="948"/>
      <c r="J13" s="948"/>
      <c r="K13" s="33"/>
      <c r="L13" s="33"/>
      <c r="M13" s="35" t="s">
        <v>14</v>
      </c>
      <c r="N13" s="930"/>
      <c r="O13" s="931"/>
      <c r="P13" s="932"/>
      <c r="Q13" s="297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8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08" t="s">
        <v>16</v>
      </c>
      <c r="N14" s="930" t="s">
        <v>113</v>
      </c>
      <c r="O14" s="931"/>
      <c r="P14" s="932"/>
      <c r="Q14" s="297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8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08" t="s">
        <v>17</v>
      </c>
      <c r="N15" s="930" t="s">
        <v>114</v>
      </c>
      <c r="O15" s="931"/>
      <c r="P15" s="932"/>
      <c r="Q15" s="297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8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08" t="s">
        <v>16</v>
      </c>
      <c r="N16" s="930" t="s">
        <v>45</v>
      </c>
      <c r="O16" s="931"/>
      <c r="P16" s="932"/>
      <c r="Q16" s="297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8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08" t="s">
        <v>17</v>
      </c>
      <c r="N17" s="930" t="s">
        <v>116</v>
      </c>
      <c r="O17" s="931"/>
      <c r="P17" s="932"/>
      <c r="Q17" s="29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8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08" t="s">
        <v>16</v>
      </c>
      <c r="N18" s="930" t="s">
        <v>25</v>
      </c>
      <c r="O18" s="931"/>
      <c r="P18" s="932"/>
      <c r="Q18" s="297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8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08" t="s">
        <v>17</v>
      </c>
      <c r="N19" s="930" t="s">
        <v>117</v>
      </c>
      <c r="O19" s="931"/>
      <c r="P19" s="932"/>
      <c r="Q19" s="297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8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930"/>
      <c r="O20" s="931"/>
      <c r="P20" s="932"/>
      <c r="Q20" s="297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8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9"/>
      <c r="N21" s="409"/>
      <c r="O21" s="409"/>
      <c r="P21" s="33"/>
      <c r="Q21" s="29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8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952" t="s">
        <v>19</v>
      </c>
      <c r="N22" s="952" t="s">
        <v>20</v>
      </c>
      <c r="O22" s="953" t="s">
        <v>21</v>
      </c>
      <c r="P22" s="953"/>
      <c r="Q22" s="29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8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952"/>
      <c r="N23" s="952"/>
      <c r="O23" s="408" t="s">
        <v>22</v>
      </c>
      <c r="P23" s="408" t="s">
        <v>23</v>
      </c>
      <c r="Q23" s="29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8" customFormat="1" ht="15" x14ac:dyDescent="0.25">
      <c r="A24" s="32"/>
      <c r="B24" s="32"/>
      <c r="C24" s="33"/>
      <c r="D24" s="33"/>
      <c r="E24" s="41" t="s">
        <v>336</v>
      </c>
      <c r="F24" s="42"/>
      <c r="G24" s="33"/>
      <c r="H24" s="33"/>
      <c r="I24" s="35"/>
      <c r="J24" s="35"/>
      <c r="K24" s="35"/>
      <c r="L24" s="35"/>
      <c r="M24" s="408" t="s">
        <v>70</v>
      </c>
      <c r="N24" s="408" t="str">
        <f>P24</f>
        <v>15.04.2026</v>
      </c>
      <c r="O24" s="408" t="s">
        <v>374</v>
      </c>
      <c r="P24" s="408" t="s">
        <v>460</v>
      </c>
      <c r="Q24" s="297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8" customFormat="1" ht="15" x14ac:dyDescent="0.25">
      <c r="A25" s="352"/>
      <c r="B25" s="352"/>
      <c r="C25" s="54"/>
      <c r="D25" s="54"/>
      <c r="E25" s="353" t="s">
        <v>27</v>
      </c>
      <c r="F25" s="65"/>
      <c r="G25" s="54"/>
      <c r="H25" s="54"/>
      <c r="I25" s="354"/>
      <c r="J25" s="407"/>
      <c r="K25" s="407"/>
      <c r="L25" s="407"/>
      <c r="M25" s="54"/>
      <c r="N25" s="54"/>
      <c r="O25" s="54"/>
      <c r="P25" s="54"/>
      <c r="Q25" s="355"/>
    </row>
    <row r="26" spans="1:117" customFormat="1" ht="13.5" customHeight="1" x14ac:dyDescent="0.25"/>
    <row r="27" spans="1:117" customFormat="1" ht="18" customHeight="1" x14ac:dyDescent="0.25">
      <c r="A27" s="937" t="s">
        <v>28</v>
      </c>
      <c r="B27" s="938"/>
      <c r="C27" s="936" t="s">
        <v>29</v>
      </c>
      <c r="D27" s="936" t="s">
        <v>30</v>
      </c>
      <c r="E27" s="936" t="s">
        <v>31</v>
      </c>
      <c r="F27" s="936" t="s">
        <v>32</v>
      </c>
      <c r="G27" s="936" t="s">
        <v>33</v>
      </c>
      <c r="H27" s="936"/>
      <c r="I27" s="936"/>
      <c r="J27" s="936"/>
      <c r="K27" s="936" t="s">
        <v>34</v>
      </c>
      <c r="L27" s="936"/>
      <c r="M27" s="936"/>
      <c r="N27" s="936"/>
      <c r="O27" s="933" t="s">
        <v>35</v>
      </c>
      <c r="P27" s="933" t="s">
        <v>36</v>
      </c>
    </row>
    <row r="28" spans="1:117" customFormat="1" ht="25.5" customHeight="1" x14ac:dyDescent="0.25">
      <c r="A28" s="933" t="s">
        <v>37</v>
      </c>
      <c r="B28" s="933" t="s">
        <v>38</v>
      </c>
      <c r="C28" s="936"/>
      <c r="D28" s="936"/>
      <c r="E28" s="936"/>
      <c r="F28" s="936"/>
      <c r="G28" s="936" t="s">
        <v>39</v>
      </c>
      <c r="H28" s="936" t="s">
        <v>40</v>
      </c>
      <c r="I28" s="936"/>
      <c r="J28" s="936"/>
      <c r="K28" s="936" t="s">
        <v>39</v>
      </c>
      <c r="L28" s="939" t="s">
        <v>40</v>
      </c>
      <c r="M28" s="939"/>
      <c r="N28" s="939"/>
      <c r="O28" s="934"/>
      <c r="P28" s="934"/>
    </row>
    <row r="29" spans="1:117" customFormat="1" ht="15" x14ac:dyDescent="0.25">
      <c r="A29" s="935"/>
      <c r="B29" s="935"/>
      <c r="C29" s="936"/>
      <c r="D29" s="936"/>
      <c r="E29" s="936"/>
      <c r="F29" s="936"/>
      <c r="G29" s="936"/>
      <c r="H29" s="445" t="s">
        <v>41</v>
      </c>
      <c r="I29" s="445" t="s">
        <v>42</v>
      </c>
      <c r="J29" s="445" t="s">
        <v>43</v>
      </c>
      <c r="K29" s="936"/>
      <c r="L29" s="445" t="s">
        <v>41</v>
      </c>
      <c r="M29" s="445" t="s">
        <v>42</v>
      </c>
      <c r="N29" s="445" t="s">
        <v>43</v>
      </c>
      <c r="O29" s="935"/>
      <c r="P29" s="935"/>
    </row>
    <row r="30" spans="1:117" customFormat="1" ht="15" x14ac:dyDescent="0.25">
      <c r="A30" s="444">
        <v>1</v>
      </c>
      <c r="B30" s="444">
        <v>2</v>
      </c>
      <c r="C30" s="444">
        <v>3</v>
      </c>
      <c r="D30" s="444">
        <v>4</v>
      </c>
      <c r="E30" s="444">
        <v>5</v>
      </c>
      <c r="F30" s="444">
        <v>6</v>
      </c>
      <c r="G30" s="444">
        <v>7</v>
      </c>
      <c r="H30" s="444">
        <v>8</v>
      </c>
      <c r="I30" s="444">
        <v>9</v>
      </c>
      <c r="J30" s="444">
        <v>10</v>
      </c>
      <c r="K30" s="444">
        <v>11</v>
      </c>
      <c r="L30" s="444">
        <v>12</v>
      </c>
      <c r="M30" s="444">
        <v>13</v>
      </c>
      <c r="N30" s="444">
        <v>14</v>
      </c>
      <c r="O30" s="444">
        <v>15</v>
      </c>
      <c r="P30" s="444">
        <v>16</v>
      </c>
    </row>
    <row r="31" spans="1:117" customFormat="1" ht="15" x14ac:dyDescent="0.25">
      <c r="A31" s="927" t="s">
        <v>44</v>
      </c>
      <c r="B31" s="928"/>
      <c r="C31" s="928"/>
      <c r="D31" s="928"/>
      <c r="E31" s="928"/>
      <c r="F31" s="928"/>
      <c r="G31" s="928"/>
      <c r="H31" s="928"/>
      <c r="I31" s="928"/>
      <c r="J31" s="928"/>
      <c r="K31" s="928"/>
      <c r="L31" s="928"/>
      <c r="M31" s="928"/>
      <c r="N31" s="928"/>
      <c r="O31" s="928"/>
      <c r="P31" s="929"/>
      <c r="DH31" s="432" t="s">
        <v>44</v>
      </c>
    </row>
    <row r="32" spans="1:117" customFormat="1" ht="33.75" x14ac:dyDescent="0.25">
      <c r="A32" s="440" t="s">
        <v>45</v>
      </c>
      <c r="B32" s="440" t="s">
        <v>45</v>
      </c>
      <c r="C32" s="441" t="s">
        <v>179</v>
      </c>
      <c r="D32" s="441" t="s">
        <v>47</v>
      </c>
      <c r="E32" s="440" t="s">
        <v>48</v>
      </c>
      <c r="F32" s="439">
        <v>39.529000000000003</v>
      </c>
      <c r="G32" s="429">
        <v>664.69</v>
      </c>
      <c r="H32" s="429">
        <v>228.64</v>
      </c>
      <c r="I32" s="429">
        <v>369.83</v>
      </c>
      <c r="J32" s="429">
        <v>59.72</v>
      </c>
      <c r="K32" s="428">
        <v>454524.04</v>
      </c>
      <c r="L32" s="428">
        <v>263006.65000000002</v>
      </c>
      <c r="M32" s="428">
        <v>168848.88</v>
      </c>
      <c r="N32" s="428">
        <v>68694.98</v>
      </c>
      <c r="O32" s="428" t="s">
        <v>459</v>
      </c>
      <c r="P32" s="428" t="s">
        <v>458</v>
      </c>
      <c r="DH32" s="432"/>
    </row>
    <row r="33" spans="1:113" customFormat="1" ht="15" x14ac:dyDescent="0.25">
      <c r="A33" s="437"/>
      <c r="B33" s="437"/>
      <c r="C33" s="438"/>
      <c r="D33" s="438" t="s">
        <v>457</v>
      </c>
      <c r="E33" s="434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DH33" s="432"/>
    </row>
    <row r="34" spans="1:113" customFormat="1" ht="33.75" x14ac:dyDescent="0.25">
      <c r="A34" s="437"/>
      <c r="B34" s="437"/>
      <c r="C34" s="436"/>
      <c r="D34" s="435" t="s">
        <v>52</v>
      </c>
      <c r="E34" s="434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DH34" s="432"/>
    </row>
    <row r="35" spans="1:113" customFormat="1" ht="22.5" x14ac:dyDescent="0.25">
      <c r="A35" s="440" t="s">
        <v>25</v>
      </c>
      <c r="B35" s="440" t="s">
        <v>456</v>
      </c>
      <c r="C35" s="441" t="s">
        <v>373</v>
      </c>
      <c r="D35" s="441" t="s">
        <v>337</v>
      </c>
      <c r="E35" s="440" t="s">
        <v>56</v>
      </c>
      <c r="F35" s="439">
        <v>38.009</v>
      </c>
      <c r="G35" s="429">
        <v>19072.07</v>
      </c>
      <c r="H35" s="428"/>
      <c r="I35" s="428"/>
      <c r="J35" s="428"/>
      <c r="K35" s="428">
        <v>6277723.2699999996</v>
      </c>
      <c r="L35" s="428"/>
      <c r="M35" s="428"/>
      <c r="N35" s="428"/>
      <c r="O35" s="428" t="s">
        <v>57</v>
      </c>
      <c r="P35" s="428" t="s">
        <v>57</v>
      </c>
      <c r="DH35" s="432"/>
    </row>
    <row r="36" spans="1:113" customFormat="1" ht="15" x14ac:dyDescent="0.25">
      <c r="A36" s="437"/>
      <c r="B36" s="437"/>
      <c r="C36" s="438"/>
      <c r="D36" s="438" t="s">
        <v>339</v>
      </c>
      <c r="E36" s="434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DH36" s="432"/>
    </row>
    <row r="37" spans="1:113" customFormat="1" ht="33.75" x14ac:dyDescent="0.25">
      <c r="A37" s="437"/>
      <c r="B37" s="437"/>
      <c r="C37" s="436"/>
      <c r="D37" s="435" t="s">
        <v>52</v>
      </c>
      <c r="E37" s="434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DH37" s="432"/>
    </row>
    <row r="38" spans="1:113" customFormat="1" ht="15" x14ac:dyDescent="0.25">
      <c r="A38" s="923" t="s">
        <v>475</v>
      </c>
      <c r="B38" s="924"/>
      <c r="C38" s="924"/>
      <c r="D38" s="924"/>
      <c r="E38" s="924"/>
      <c r="F38" s="924"/>
      <c r="G38" s="924"/>
      <c r="H38" s="924"/>
      <c r="I38" s="924"/>
      <c r="J38" s="925"/>
      <c r="K38" s="430">
        <v>6732247.3099999996</v>
      </c>
      <c r="L38" s="430">
        <v>263006.65000000002</v>
      </c>
      <c r="M38" s="430">
        <v>168848.88</v>
      </c>
      <c r="N38" s="430">
        <v>68694.98</v>
      </c>
      <c r="O38" s="429">
        <v>519.13</v>
      </c>
      <c r="P38" s="429">
        <v>95.92</v>
      </c>
      <c r="DH38" s="432"/>
      <c r="DI38" s="424" t="s">
        <v>475</v>
      </c>
    </row>
    <row r="39" spans="1:113" customFormat="1" ht="15" x14ac:dyDescent="0.25">
      <c r="A39" s="923" t="s">
        <v>85</v>
      </c>
      <c r="B39" s="924"/>
      <c r="C39" s="924"/>
      <c r="D39" s="924"/>
      <c r="E39" s="924"/>
      <c r="F39" s="924"/>
      <c r="G39" s="924"/>
      <c r="H39" s="924"/>
      <c r="I39" s="924"/>
      <c r="J39" s="925"/>
      <c r="K39" s="430">
        <v>308482.52</v>
      </c>
      <c r="L39" s="428"/>
      <c r="M39" s="428"/>
      <c r="N39" s="428"/>
      <c r="O39" s="428"/>
      <c r="P39" s="428"/>
      <c r="DH39" s="432"/>
      <c r="DI39" s="424" t="s">
        <v>85</v>
      </c>
    </row>
    <row r="40" spans="1:113" customFormat="1" ht="15" x14ac:dyDescent="0.25">
      <c r="A40" s="923" t="s">
        <v>86</v>
      </c>
      <c r="B40" s="924"/>
      <c r="C40" s="924"/>
      <c r="D40" s="924"/>
      <c r="E40" s="924"/>
      <c r="F40" s="924"/>
      <c r="G40" s="924"/>
      <c r="H40" s="924"/>
      <c r="I40" s="924"/>
      <c r="J40" s="925"/>
      <c r="K40" s="430">
        <v>205655.01</v>
      </c>
      <c r="L40" s="428"/>
      <c r="M40" s="428"/>
      <c r="N40" s="428"/>
      <c r="O40" s="428"/>
      <c r="P40" s="428"/>
      <c r="DH40" s="432"/>
      <c r="DI40" s="424" t="s">
        <v>86</v>
      </c>
    </row>
    <row r="41" spans="1:113" customFormat="1" ht="15" x14ac:dyDescent="0.25">
      <c r="A41" s="923" t="s">
        <v>483</v>
      </c>
      <c r="B41" s="924"/>
      <c r="C41" s="924"/>
      <c r="D41" s="924"/>
      <c r="E41" s="924"/>
      <c r="F41" s="924"/>
      <c r="G41" s="924"/>
      <c r="H41" s="924"/>
      <c r="I41" s="924"/>
      <c r="J41" s="925"/>
      <c r="K41" s="430">
        <v>7246384.8399999999</v>
      </c>
      <c r="L41" s="428"/>
      <c r="M41" s="428"/>
      <c r="N41" s="428"/>
      <c r="O41" s="429">
        <v>519.13</v>
      </c>
      <c r="P41" s="429">
        <v>95.92</v>
      </c>
      <c r="DH41" s="432"/>
      <c r="DI41" s="424" t="s">
        <v>483</v>
      </c>
    </row>
    <row r="42" spans="1:113" customFormat="1" ht="15" x14ac:dyDescent="0.25">
      <c r="A42" s="923" t="s">
        <v>104</v>
      </c>
      <c r="B42" s="924"/>
      <c r="C42" s="924"/>
      <c r="D42" s="924"/>
      <c r="E42" s="924"/>
      <c r="F42" s="924"/>
      <c r="G42" s="924"/>
      <c r="H42" s="924"/>
      <c r="I42" s="924"/>
      <c r="J42" s="925"/>
      <c r="K42" s="430">
        <v>6277723.4199999999</v>
      </c>
      <c r="L42" s="428"/>
      <c r="M42" s="428"/>
      <c r="N42" s="428"/>
      <c r="O42" s="428"/>
      <c r="P42" s="428"/>
      <c r="DH42" s="432"/>
      <c r="DI42" s="424" t="s">
        <v>104</v>
      </c>
    </row>
    <row r="43" spans="1:113" customFormat="1" ht="15" x14ac:dyDescent="0.25">
      <c r="A43" s="927" t="s">
        <v>59</v>
      </c>
      <c r="B43" s="928"/>
      <c r="C43" s="928"/>
      <c r="D43" s="928"/>
      <c r="E43" s="928"/>
      <c r="F43" s="928"/>
      <c r="G43" s="928"/>
      <c r="H43" s="928"/>
      <c r="I43" s="928"/>
      <c r="J43" s="928"/>
      <c r="K43" s="928"/>
      <c r="L43" s="928"/>
      <c r="M43" s="928"/>
      <c r="N43" s="928"/>
      <c r="O43" s="928"/>
      <c r="P43" s="929"/>
      <c r="DH43" s="432" t="s">
        <v>59</v>
      </c>
      <c r="DI43" s="424"/>
    </row>
    <row r="44" spans="1:113" customFormat="1" ht="33.75" x14ac:dyDescent="0.25">
      <c r="A44" s="440" t="s">
        <v>60</v>
      </c>
      <c r="B44" s="440" t="s">
        <v>61</v>
      </c>
      <c r="C44" s="441" t="s">
        <v>182</v>
      </c>
      <c r="D44" s="441" t="s">
        <v>63</v>
      </c>
      <c r="E44" s="440" t="s">
        <v>48</v>
      </c>
      <c r="F44" s="442">
        <v>47.67</v>
      </c>
      <c r="G44" s="429">
        <v>1154.8599999999999</v>
      </c>
      <c r="H44" s="429">
        <v>406.11</v>
      </c>
      <c r="I44" s="443">
        <v>601.79999999999995</v>
      </c>
      <c r="J44" s="429">
        <v>81.75</v>
      </c>
      <c r="K44" s="428">
        <v>955361.59</v>
      </c>
      <c r="L44" s="428">
        <v>563355.96</v>
      </c>
      <c r="M44" s="428">
        <v>331341.40999999997</v>
      </c>
      <c r="N44" s="428">
        <v>113408.21</v>
      </c>
      <c r="O44" s="428" t="s">
        <v>455</v>
      </c>
      <c r="P44" s="428" t="s">
        <v>454</v>
      </c>
      <c r="DH44" s="432"/>
      <c r="DI44" s="424"/>
    </row>
    <row r="45" spans="1:113" customFormat="1" ht="15" x14ac:dyDescent="0.25">
      <c r="A45" s="437"/>
      <c r="B45" s="437"/>
      <c r="C45" s="438"/>
      <c r="D45" s="438" t="s">
        <v>453</v>
      </c>
      <c r="E45" s="434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DH45" s="432"/>
      <c r="DI45" s="424"/>
    </row>
    <row r="46" spans="1:113" customFormat="1" ht="33.75" x14ac:dyDescent="0.25">
      <c r="A46" s="437"/>
      <c r="B46" s="437"/>
      <c r="C46" s="436"/>
      <c r="D46" s="435" t="s">
        <v>52</v>
      </c>
      <c r="E46" s="434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DH46" s="432"/>
      <c r="DI46" s="424"/>
    </row>
    <row r="47" spans="1:113" customFormat="1" ht="22.5" x14ac:dyDescent="0.25">
      <c r="A47" s="440" t="s">
        <v>61</v>
      </c>
      <c r="B47" s="440" t="s">
        <v>452</v>
      </c>
      <c r="C47" s="441" t="s">
        <v>372</v>
      </c>
      <c r="D47" s="441" t="s">
        <v>337</v>
      </c>
      <c r="E47" s="440" t="s">
        <v>56</v>
      </c>
      <c r="F47" s="439">
        <v>45.837000000000003</v>
      </c>
      <c r="G47" s="429">
        <v>19065.39</v>
      </c>
      <c r="H47" s="428"/>
      <c r="I47" s="428"/>
      <c r="J47" s="428"/>
      <c r="K47" s="428">
        <v>7567976.4400000004</v>
      </c>
      <c r="L47" s="428"/>
      <c r="M47" s="428"/>
      <c r="N47" s="428"/>
      <c r="O47" s="428" t="s">
        <v>57</v>
      </c>
      <c r="P47" s="428" t="s">
        <v>57</v>
      </c>
      <c r="DH47" s="432"/>
      <c r="DI47" s="424"/>
    </row>
    <row r="48" spans="1:113" customFormat="1" ht="15" x14ac:dyDescent="0.25">
      <c r="A48" s="437"/>
      <c r="B48" s="437"/>
      <c r="C48" s="438"/>
      <c r="D48" s="438" t="s">
        <v>338</v>
      </c>
      <c r="E48" s="434"/>
      <c r="F48" s="433"/>
      <c r="G48" s="433"/>
      <c r="H48" s="433"/>
      <c r="I48" s="433"/>
      <c r="J48" s="433"/>
      <c r="K48" s="433"/>
      <c r="L48" s="433"/>
      <c r="M48" s="433"/>
      <c r="N48" s="433"/>
      <c r="O48" s="433"/>
      <c r="P48" s="433"/>
      <c r="DH48" s="432"/>
      <c r="DI48" s="424"/>
    </row>
    <row r="49" spans="1:113" customFormat="1" ht="33.75" x14ac:dyDescent="0.25">
      <c r="A49" s="437"/>
      <c r="B49" s="437"/>
      <c r="C49" s="436"/>
      <c r="D49" s="435" t="s">
        <v>52</v>
      </c>
      <c r="E49" s="434"/>
      <c r="F49" s="433"/>
      <c r="G49" s="433"/>
      <c r="H49" s="433"/>
      <c r="I49" s="433"/>
      <c r="J49" s="433"/>
      <c r="K49" s="433"/>
      <c r="L49" s="433"/>
      <c r="M49" s="433"/>
      <c r="N49" s="433"/>
      <c r="O49" s="433"/>
      <c r="P49" s="433"/>
      <c r="DH49" s="432"/>
      <c r="DI49" s="424"/>
    </row>
    <row r="50" spans="1:113" customFormat="1" ht="15" x14ac:dyDescent="0.25">
      <c r="A50" s="923" t="s">
        <v>475</v>
      </c>
      <c r="B50" s="924"/>
      <c r="C50" s="924"/>
      <c r="D50" s="924"/>
      <c r="E50" s="924"/>
      <c r="F50" s="924"/>
      <c r="G50" s="924"/>
      <c r="H50" s="924"/>
      <c r="I50" s="924"/>
      <c r="J50" s="925"/>
      <c r="K50" s="430">
        <v>8523338.0299999993</v>
      </c>
      <c r="L50" s="430">
        <v>563355.96</v>
      </c>
      <c r="M50" s="430">
        <v>331341.40999999997</v>
      </c>
      <c r="N50" s="430">
        <v>113408.21</v>
      </c>
      <c r="O50" s="429">
        <v>1000.47</v>
      </c>
      <c r="P50" s="429">
        <v>140.88999999999999</v>
      </c>
      <c r="DH50" s="432"/>
      <c r="DI50" s="424" t="s">
        <v>475</v>
      </c>
    </row>
    <row r="51" spans="1:113" customFormat="1" ht="15" x14ac:dyDescent="0.25">
      <c r="A51" s="923" t="s">
        <v>85</v>
      </c>
      <c r="B51" s="924"/>
      <c r="C51" s="924"/>
      <c r="D51" s="924"/>
      <c r="E51" s="924"/>
      <c r="F51" s="924"/>
      <c r="G51" s="924"/>
      <c r="H51" s="924"/>
      <c r="I51" s="924"/>
      <c r="J51" s="925"/>
      <c r="K51" s="430">
        <v>629390.68000000005</v>
      </c>
      <c r="L51" s="428"/>
      <c r="M51" s="428"/>
      <c r="N51" s="428"/>
      <c r="O51" s="428"/>
      <c r="P51" s="428"/>
      <c r="DH51" s="432"/>
      <c r="DI51" s="424" t="s">
        <v>85</v>
      </c>
    </row>
    <row r="52" spans="1:113" customFormat="1" ht="15" x14ac:dyDescent="0.25">
      <c r="A52" s="923" t="s">
        <v>86</v>
      </c>
      <c r="B52" s="924"/>
      <c r="C52" s="924"/>
      <c r="D52" s="924"/>
      <c r="E52" s="924"/>
      <c r="F52" s="924"/>
      <c r="G52" s="924"/>
      <c r="H52" s="924"/>
      <c r="I52" s="924"/>
      <c r="J52" s="925"/>
      <c r="K52" s="430">
        <v>419593.79</v>
      </c>
      <c r="L52" s="428"/>
      <c r="M52" s="428"/>
      <c r="N52" s="428"/>
      <c r="O52" s="428"/>
      <c r="P52" s="428"/>
      <c r="DH52" s="432"/>
      <c r="DI52" s="424" t="s">
        <v>86</v>
      </c>
    </row>
    <row r="53" spans="1:113" customFormat="1" ht="15" x14ac:dyDescent="0.25">
      <c r="A53" s="923" t="s">
        <v>482</v>
      </c>
      <c r="B53" s="924"/>
      <c r="C53" s="924"/>
      <c r="D53" s="924"/>
      <c r="E53" s="924"/>
      <c r="F53" s="924"/>
      <c r="G53" s="924"/>
      <c r="H53" s="924"/>
      <c r="I53" s="924"/>
      <c r="J53" s="925"/>
      <c r="K53" s="430">
        <v>9572322.5</v>
      </c>
      <c r="L53" s="428"/>
      <c r="M53" s="428"/>
      <c r="N53" s="428"/>
      <c r="O53" s="429">
        <v>1000.47</v>
      </c>
      <c r="P53" s="429">
        <v>140.88999999999999</v>
      </c>
      <c r="DH53" s="432"/>
      <c r="DI53" s="424" t="s">
        <v>482</v>
      </c>
    </row>
    <row r="54" spans="1:113" customFormat="1" ht="15" x14ac:dyDescent="0.25">
      <c r="A54" s="923" t="s">
        <v>104</v>
      </c>
      <c r="B54" s="924"/>
      <c r="C54" s="924"/>
      <c r="D54" s="924"/>
      <c r="E54" s="924"/>
      <c r="F54" s="924"/>
      <c r="G54" s="924"/>
      <c r="H54" s="924"/>
      <c r="I54" s="924"/>
      <c r="J54" s="925"/>
      <c r="K54" s="430">
        <v>7567976.5599999996</v>
      </c>
      <c r="L54" s="428"/>
      <c r="M54" s="428"/>
      <c r="N54" s="428"/>
      <c r="O54" s="428"/>
      <c r="P54" s="428"/>
      <c r="DH54" s="432"/>
      <c r="DI54" s="424" t="s">
        <v>104</v>
      </c>
    </row>
    <row r="55" spans="1:113" customFormat="1" ht="15" x14ac:dyDescent="0.25">
      <c r="A55" s="927" t="s">
        <v>68</v>
      </c>
      <c r="B55" s="928"/>
      <c r="C55" s="928"/>
      <c r="D55" s="928"/>
      <c r="E55" s="928"/>
      <c r="F55" s="928"/>
      <c r="G55" s="928"/>
      <c r="H55" s="928"/>
      <c r="I55" s="928"/>
      <c r="J55" s="928"/>
      <c r="K55" s="928"/>
      <c r="L55" s="928"/>
      <c r="M55" s="928"/>
      <c r="N55" s="928"/>
      <c r="O55" s="928"/>
      <c r="P55" s="929"/>
      <c r="DH55" s="432" t="s">
        <v>68</v>
      </c>
      <c r="DI55" s="424"/>
    </row>
    <row r="56" spans="1:113" customFormat="1" ht="33.75" x14ac:dyDescent="0.25">
      <c r="A56" s="440" t="s">
        <v>69</v>
      </c>
      <c r="B56" s="440" t="s">
        <v>70</v>
      </c>
      <c r="C56" s="441" t="s">
        <v>182</v>
      </c>
      <c r="D56" s="441" t="s">
        <v>63</v>
      </c>
      <c r="E56" s="440" t="s">
        <v>48</v>
      </c>
      <c r="F56" s="442">
        <v>31.79</v>
      </c>
      <c r="G56" s="429">
        <v>1154.8599999999999</v>
      </c>
      <c r="H56" s="429">
        <v>406.11</v>
      </c>
      <c r="I56" s="443">
        <v>601.79999999999995</v>
      </c>
      <c r="J56" s="429">
        <v>81.75</v>
      </c>
      <c r="K56" s="428">
        <v>637108.14</v>
      </c>
      <c r="L56" s="428">
        <v>375688.82</v>
      </c>
      <c r="M56" s="428">
        <v>220963.78</v>
      </c>
      <c r="N56" s="428">
        <v>75629.259999999995</v>
      </c>
      <c r="O56" s="428" t="s">
        <v>451</v>
      </c>
      <c r="P56" s="428" t="s">
        <v>450</v>
      </c>
      <c r="DH56" s="432"/>
      <c r="DI56" s="424"/>
    </row>
    <row r="57" spans="1:113" customFormat="1" ht="15" x14ac:dyDescent="0.25">
      <c r="A57" s="437"/>
      <c r="B57" s="437"/>
      <c r="C57" s="438"/>
      <c r="D57" s="438" t="s">
        <v>449</v>
      </c>
      <c r="E57" s="434"/>
      <c r="F57" s="433"/>
      <c r="G57" s="433"/>
      <c r="H57" s="433"/>
      <c r="I57" s="433"/>
      <c r="J57" s="433"/>
      <c r="K57" s="433"/>
      <c r="L57" s="433"/>
      <c r="M57" s="433"/>
      <c r="N57" s="433"/>
      <c r="O57" s="433"/>
      <c r="P57" s="433"/>
      <c r="DH57" s="432"/>
      <c r="DI57" s="424"/>
    </row>
    <row r="58" spans="1:113" customFormat="1" ht="33.75" x14ac:dyDescent="0.25">
      <c r="A58" s="437"/>
      <c r="B58" s="437"/>
      <c r="C58" s="436"/>
      <c r="D58" s="435" t="s">
        <v>52</v>
      </c>
      <c r="E58" s="434"/>
      <c r="F58" s="433"/>
      <c r="G58" s="433"/>
      <c r="H58" s="433"/>
      <c r="I58" s="433"/>
      <c r="J58" s="433"/>
      <c r="K58" s="433"/>
      <c r="L58" s="433"/>
      <c r="M58" s="433"/>
      <c r="N58" s="433"/>
      <c r="O58" s="433"/>
      <c r="P58" s="433"/>
      <c r="DH58" s="432"/>
      <c r="DI58" s="424"/>
    </row>
    <row r="59" spans="1:113" customFormat="1" ht="22.5" x14ac:dyDescent="0.25">
      <c r="A59" s="440" t="s">
        <v>70</v>
      </c>
      <c r="B59" s="440" t="s">
        <v>340</v>
      </c>
      <c r="C59" s="441" t="s">
        <v>373</v>
      </c>
      <c r="D59" s="441" t="s">
        <v>337</v>
      </c>
      <c r="E59" s="440" t="s">
        <v>56</v>
      </c>
      <c r="F59" s="439">
        <v>8.6549999999999994</v>
      </c>
      <c r="G59" s="429">
        <v>19072.07</v>
      </c>
      <c r="H59" s="428"/>
      <c r="I59" s="428"/>
      <c r="J59" s="428"/>
      <c r="K59" s="428">
        <v>1429495.51</v>
      </c>
      <c r="L59" s="428"/>
      <c r="M59" s="428"/>
      <c r="N59" s="428"/>
      <c r="O59" s="428" t="s">
        <v>57</v>
      </c>
      <c r="P59" s="428" t="s">
        <v>57</v>
      </c>
      <c r="DH59" s="432"/>
      <c r="DI59" s="424"/>
    </row>
    <row r="60" spans="1:113" customFormat="1" ht="15" x14ac:dyDescent="0.25">
      <c r="A60" s="437"/>
      <c r="B60" s="437"/>
      <c r="C60" s="438"/>
      <c r="D60" s="438" t="s">
        <v>339</v>
      </c>
      <c r="E60" s="434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DH60" s="432"/>
      <c r="DI60" s="424"/>
    </row>
    <row r="61" spans="1:113" customFormat="1" ht="33.75" x14ac:dyDescent="0.25">
      <c r="A61" s="437"/>
      <c r="B61" s="437"/>
      <c r="C61" s="436"/>
      <c r="D61" s="435" t="s">
        <v>52</v>
      </c>
      <c r="E61" s="434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DH61" s="432"/>
      <c r="DI61" s="424"/>
    </row>
    <row r="62" spans="1:113" customFormat="1" ht="22.5" x14ac:dyDescent="0.25">
      <c r="A62" s="440" t="s">
        <v>76</v>
      </c>
      <c r="B62" s="440" t="s">
        <v>448</v>
      </c>
      <c r="C62" s="441" t="s">
        <v>372</v>
      </c>
      <c r="D62" s="441" t="s">
        <v>337</v>
      </c>
      <c r="E62" s="440" t="s">
        <v>56</v>
      </c>
      <c r="F62" s="439">
        <v>8.9979999999999993</v>
      </c>
      <c r="G62" s="429">
        <v>19065.39</v>
      </c>
      <c r="H62" s="428"/>
      <c r="I62" s="428"/>
      <c r="J62" s="428"/>
      <c r="K62" s="428">
        <v>1485626.28</v>
      </c>
      <c r="L62" s="428"/>
      <c r="M62" s="428"/>
      <c r="N62" s="428"/>
      <c r="O62" s="428" t="s">
        <v>57</v>
      </c>
      <c r="P62" s="428" t="s">
        <v>57</v>
      </c>
      <c r="DH62" s="432"/>
      <c r="DI62" s="424"/>
    </row>
    <row r="63" spans="1:113" customFormat="1" ht="15" x14ac:dyDescent="0.25">
      <c r="A63" s="437"/>
      <c r="B63" s="437"/>
      <c r="C63" s="438"/>
      <c r="D63" s="438" t="s">
        <v>338</v>
      </c>
      <c r="E63" s="434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433"/>
      <c r="DH63" s="432"/>
      <c r="DI63" s="424"/>
    </row>
    <row r="64" spans="1:113" customFormat="1" ht="33.75" x14ac:dyDescent="0.25">
      <c r="A64" s="437"/>
      <c r="B64" s="437"/>
      <c r="C64" s="436"/>
      <c r="D64" s="435" t="s">
        <v>52</v>
      </c>
      <c r="E64" s="434"/>
      <c r="F64" s="433"/>
      <c r="G64" s="433"/>
      <c r="H64" s="433"/>
      <c r="I64" s="433"/>
      <c r="J64" s="433"/>
      <c r="K64" s="433"/>
      <c r="L64" s="433"/>
      <c r="M64" s="433"/>
      <c r="N64" s="433"/>
      <c r="O64" s="433"/>
      <c r="P64" s="433"/>
      <c r="DH64" s="432"/>
      <c r="DI64" s="424"/>
    </row>
    <row r="65" spans="1:113" customFormat="1" ht="22.5" x14ac:dyDescent="0.25">
      <c r="A65" s="440" t="s">
        <v>77</v>
      </c>
      <c r="B65" s="440" t="s">
        <v>447</v>
      </c>
      <c r="C65" s="441" t="s">
        <v>410</v>
      </c>
      <c r="D65" s="441" t="s">
        <v>337</v>
      </c>
      <c r="E65" s="440" t="s">
        <v>56</v>
      </c>
      <c r="F65" s="439">
        <v>12.914</v>
      </c>
      <c r="G65" s="429">
        <v>19055.330000000002</v>
      </c>
      <c r="H65" s="428"/>
      <c r="I65" s="428"/>
      <c r="J65" s="428"/>
      <c r="K65" s="428">
        <v>2131057.4</v>
      </c>
      <c r="L65" s="428"/>
      <c r="M65" s="428"/>
      <c r="N65" s="428"/>
      <c r="O65" s="428" t="s">
        <v>57</v>
      </c>
      <c r="P65" s="428" t="s">
        <v>57</v>
      </c>
      <c r="DH65" s="432"/>
      <c r="DI65" s="424"/>
    </row>
    <row r="66" spans="1:113" customFormat="1" ht="15" x14ac:dyDescent="0.25">
      <c r="A66" s="437"/>
      <c r="B66" s="437"/>
      <c r="C66" s="438"/>
      <c r="D66" s="438" t="s">
        <v>441</v>
      </c>
      <c r="E66" s="434"/>
      <c r="F66" s="433"/>
      <c r="G66" s="433"/>
      <c r="H66" s="433"/>
      <c r="I66" s="433"/>
      <c r="J66" s="433"/>
      <c r="K66" s="433"/>
      <c r="L66" s="433"/>
      <c r="M66" s="433"/>
      <c r="N66" s="433"/>
      <c r="O66" s="433"/>
      <c r="P66" s="433"/>
      <c r="DH66" s="432"/>
      <c r="DI66" s="424"/>
    </row>
    <row r="67" spans="1:113" customFormat="1" ht="33.75" x14ac:dyDescent="0.25">
      <c r="A67" s="437"/>
      <c r="B67" s="437"/>
      <c r="C67" s="436"/>
      <c r="D67" s="435" t="s">
        <v>52</v>
      </c>
      <c r="E67" s="434"/>
      <c r="F67" s="433"/>
      <c r="G67" s="433"/>
      <c r="H67" s="433"/>
      <c r="I67" s="433"/>
      <c r="J67" s="433"/>
      <c r="K67" s="433"/>
      <c r="L67" s="433"/>
      <c r="M67" s="433"/>
      <c r="N67" s="433"/>
      <c r="O67" s="433"/>
      <c r="P67" s="433"/>
      <c r="DH67" s="432"/>
      <c r="DI67" s="424"/>
    </row>
    <row r="68" spans="1:113" customFormat="1" ht="15" x14ac:dyDescent="0.25">
      <c r="A68" s="923" t="s">
        <v>475</v>
      </c>
      <c r="B68" s="924"/>
      <c r="C68" s="924"/>
      <c r="D68" s="924"/>
      <c r="E68" s="924"/>
      <c r="F68" s="924"/>
      <c r="G68" s="924"/>
      <c r="H68" s="924"/>
      <c r="I68" s="924"/>
      <c r="J68" s="925"/>
      <c r="K68" s="430">
        <v>5683287.3300000001</v>
      </c>
      <c r="L68" s="430">
        <v>375688.82</v>
      </c>
      <c r="M68" s="430">
        <v>220963.78</v>
      </c>
      <c r="N68" s="430">
        <v>75629.259999999995</v>
      </c>
      <c r="O68" s="429">
        <v>667.19</v>
      </c>
      <c r="P68" s="429">
        <v>93.96</v>
      </c>
      <c r="DH68" s="432"/>
      <c r="DI68" s="424" t="s">
        <v>475</v>
      </c>
    </row>
    <row r="69" spans="1:113" customFormat="1" ht="15" x14ac:dyDescent="0.25">
      <c r="A69" s="923" t="s">
        <v>85</v>
      </c>
      <c r="B69" s="924"/>
      <c r="C69" s="924"/>
      <c r="D69" s="924"/>
      <c r="E69" s="924"/>
      <c r="F69" s="924"/>
      <c r="G69" s="924"/>
      <c r="H69" s="924"/>
      <c r="I69" s="924"/>
      <c r="J69" s="925"/>
      <c r="K69" s="430">
        <v>419725.81</v>
      </c>
      <c r="L69" s="428"/>
      <c r="M69" s="428"/>
      <c r="N69" s="428"/>
      <c r="O69" s="428"/>
      <c r="P69" s="428"/>
      <c r="DH69" s="432"/>
      <c r="DI69" s="424" t="s">
        <v>85</v>
      </c>
    </row>
    <row r="70" spans="1:113" customFormat="1" ht="15" x14ac:dyDescent="0.25">
      <c r="A70" s="923" t="s">
        <v>86</v>
      </c>
      <c r="B70" s="924"/>
      <c r="C70" s="924"/>
      <c r="D70" s="924"/>
      <c r="E70" s="924"/>
      <c r="F70" s="924"/>
      <c r="G70" s="924"/>
      <c r="H70" s="924"/>
      <c r="I70" s="924"/>
      <c r="J70" s="925"/>
      <c r="K70" s="430">
        <v>279817.21000000002</v>
      </c>
      <c r="L70" s="428"/>
      <c r="M70" s="428"/>
      <c r="N70" s="428"/>
      <c r="O70" s="428"/>
      <c r="P70" s="428"/>
      <c r="DH70" s="432"/>
      <c r="DI70" s="424" t="s">
        <v>86</v>
      </c>
    </row>
    <row r="71" spans="1:113" customFormat="1" ht="15" x14ac:dyDescent="0.25">
      <c r="A71" s="923" t="s">
        <v>481</v>
      </c>
      <c r="B71" s="924"/>
      <c r="C71" s="924"/>
      <c r="D71" s="924"/>
      <c r="E71" s="924"/>
      <c r="F71" s="924"/>
      <c r="G71" s="924"/>
      <c r="H71" s="924"/>
      <c r="I71" s="924"/>
      <c r="J71" s="925"/>
      <c r="K71" s="430">
        <v>6382830.3499999996</v>
      </c>
      <c r="L71" s="428"/>
      <c r="M71" s="428"/>
      <c r="N71" s="428"/>
      <c r="O71" s="429">
        <v>667.19</v>
      </c>
      <c r="P71" s="429">
        <v>93.96</v>
      </c>
      <c r="DH71" s="432"/>
      <c r="DI71" s="424" t="s">
        <v>481</v>
      </c>
    </row>
    <row r="72" spans="1:113" customFormat="1" ht="15" x14ac:dyDescent="0.25">
      <c r="A72" s="923" t="s">
        <v>104</v>
      </c>
      <c r="B72" s="924"/>
      <c r="C72" s="924"/>
      <c r="D72" s="924"/>
      <c r="E72" s="924"/>
      <c r="F72" s="924"/>
      <c r="G72" s="924"/>
      <c r="H72" s="924"/>
      <c r="I72" s="924"/>
      <c r="J72" s="925"/>
      <c r="K72" s="430">
        <v>5046179.29</v>
      </c>
      <c r="L72" s="428"/>
      <c r="M72" s="428"/>
      <c r="N72" s="428"/>
      <c r="O72" s="428"/>
      <c r="P72" s="428"/>
      <c r="DH72" s="432"/>
      <c r="DI72" s="424" t="s">
        <v>104</v>
      </c>
    </row>
    <row r="73" spans="1:113" customFormat="1" ht="15" x14ac:dyDescent="0.25">
      <c r="A73" s="927" t="s">
        <v>75</v>
      </c>
      <c r="B73" s="928"/>
      <c r="C73" s="928"/>
      <c r="D73" s="928"/>
      <c r="E73" s="928"/>
      <c r="F73" s="928"/>
      <c r="G73" s="928"/>
      <c r="H73" s="928"/>
      <c r="I73" s="928"/>
      <c r="J73" s="928"/>
      <c r="K73" s="928"/>
      <c r="L73" s="928"/>
      <c r="M73" s="928"/>
      <c r="N73" s="928"/>
      <c r="O73" s="928"/>
      <c r="P73" s="929"/>
      <c r="DH73" s="432" t="s">
        <v>75</v>
      </c>
      <c r="DI73" s="424"/>
    </row>
    <row r="74" spans="1:113" customFormat="1" ht="33.75" x14ac:dyDescent="0.25">
      <c r="A74" s="440" t="s">
        <v>184</v>
      </c>
      <c r="B74" s="440" t="s">
        <v>77</v>
      </c>
      <c r="C74" s="441" t="s">
        <v>183</v>
      </c>
      <c r="D74" s="441" t="s">
        <v>79</v>
      </c>
      <c r="E74" s="440" t="s">
        <v>48</v>
      </c>
      <c r="F74" s="442">
        <v>56.16</v>
      </c>
      <c r="G74" s="429">
        <v>2203.66</v>
      </c>
      <c r="H74" s="429">
        <v>1205.83</v>
      </c>
      <c r="I74" s="429">
        <v>616.87</v>
      </c>
      <c r="J74" s="429">
        <v>108.16</v>
      </c>
      <c r="K74" s="428">
        <v>2556049.6800000002</v>
      </c>
      <c r="L74" s="428">
        <v>1970639</v>
      </c>
      <c r="M74" s="428">
        <v>400132.46</v>
      </c>
      <c r="N74" s="428">
        <v>176757.04</v>
      </c>
      <c r="O74" s="428" t="s">
        <v>446</v>
      </c>
      <c r="P74" s="428" t="s">
        <v>445</v>
      </c>
      <c r="DH74" s="432"/>
      <c r="DI74" s="424"/>
    </row>
    <row r="75" spans="1:113" customFormat="1" ht="15" x14ac:dyDescent="0.25">
      <c r="A75" s="437"/>
      <c r="B75" s="437"/>
      <c r="C75" s="438"/>
      <c r="D75" s="438" t="s">
        <v>444</v>
      </c>
      <c r="E75" s="434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DH75" s="432"/>
      <c r="DI75" s="424"/>
    </row>
    <row r="76" spans="1:113" customFormat="1" ht="33.75" x14ac:dyDescent="0.25">
      <c r="A76" s="437"/>
      <c r="B76" s="437"/>
      <c r="C76" s="436"/>
      <c r="D76" s="435" t="s">
        <v>52</v>
      </c>
      <c r="E76" s="434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DH76" s="432"/>
      <c r="DI76" s="424"/>
    </row>
    <row r="77" spans="1:113" customFormat="1" ht="22.5" x14ac:dyDescent="0.25">
      <c r="A77" s="440" t="s">
        <v>186</v>
      </c>
      <c r="B77" s="440" t="s">
        <v>443</v>
      </c>
      <c r="C77" s="441" t="s">
        <v>410</v>
      </c>
      <c r="D77" s="441" t="s">
        <v>337</v>
      </c>
      <c r="E77" s="440" t="s">
        <v>56</v>
      </c>
      <c r="F77" s="439">
        <v>0.25900000000000001</v>
      </c>
      <c r="G77" s="429">
        <v>19055.330000000002</v>
      </c>
      <c r="H77" s="428"/>
      <c r="I77" s="428"/>
      <c r="J77" s="428"/>
      <c r="K77" s="428">
        <v>42739.96</v>
      </c>
      <c r="L77" s="428"/>
      <c r="M77" s="428"/>
      <c r="N77" s="428"/>
      <c r="O77" s="428" t="s">
        <v>57</v>
      </c>
      <c r="P77" s="428" t="s">
        <v>57</v>
      </c>
      <c r="DH77" s="432"/>
      <c r="DI77" s="424"/>
    </row>
    <row r="78" spans="1:113" customFormat="1" ht="15" x14ac:dyDescent="0.25">
      <c r="A78" s="437"/>
      <c r="B78" s="437"/>
      <c r="C78" s="438"/>
      <c r="D78" s="438" t="s">
        <v>441</v>
      </c>
      <c r="E78" s="434"/>
      <c r="F78" s="433"/>
      <c r="G78" s="433"/>
      <c r="H78" s="433"/>
      <c r="I78" s="433"/>
      <c r="J78" s="433"/>
      <c r="K78" s="433"/>
      <c r="L78" s="433"/>
      <c r="M78" s="433"/>
      <c r="N78" s="433"/>
      <c r="O78" s="433"/>
      <c r="P78" s="433"/>
      <c r="DH78" s="432"/>
      <c r="DI78" s="424"/>
    </row>
    <row r="79" spans="1:113" customFormat="1" ht="33.75" x14ac:dyDescent="0.25">
      <c r="A79" s="437"/>
      <c r="B79" s="437"/>
      <c r="C79" s="436"/>
      <c r="D79" s="435" t="s">
        <v>52</v>
      </c>
      <c r="E79" s="434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DH79" s="432"/>
      <c r="DI79" s="424"/>
    </row>
    <row r="80" spans="1:113" customFormat="1" ht="22.5" x14ac:dyDescent="0.25">
      <c r="A80" s="440" t="s">
        <v>190</v>
      </c>
      <c r="B80" s="440" t="s">
        <v>442</v>
      </c>
      <c r="C80" s="441" t="s">
        <v>409</v>
      </c>
      <c r="D80" s="441" t="s">
        <v>337</v>
      </c>
      <c r="E80" s="440" t="s">
        <v>56</v>
      </c>
      <c r="F80" s="439">
        <v>8.8290000000000006</v>
      </c>
      <c r="G80" s="429">
        <v>19055.330000000002</v>
      </c>
      <c r="H80" s="428"/>
      <c r="I80" s="428"/>
      <c r="J80" s="428"/>
      <c r="K80" s="428">
        <v>1456954.14</v>
      </c>
      <c r="L80" s="428"/>
      <c r="M80" s="428"/>
      <c r="N80" s="428"/>
      <c r="O80" s="428" t="s">
        <v>57</v>
      </c>
      <c r="P80" s="428" t="s">
        <v>57</v>
      </c>
      <c r="DH80" s="432"/>
      <c r="DI80" s="424"/>
    </row>
    <row r="81" spans="1:113" customFormat="1" ht="15" x14ac:dyDescent="0.25">
      <c r="A81" s="437"/>
      <c r="B81" s="437"/>
      <c r="C81" s="438"/>
      <c r="D81" s="438" t="s">
        <v>441</v>
      </c>
      <c r="E81" s="434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DH81" s="432"/>
      <c r="DI81" s="424"/>
    </row>
    <row r="82" spans="1:113" customFormat="1" ht="33.75" x14ac:dyDescent="0.25">
      <c r="A82" s="437"/>
      <c r="B82" s="437"/>
      <c r="C82" s="436"/>
      <c r="D82" s="435" t="s">
        <v>52</v>
      </c>
      <c r="E82" s="434"/>
      <c r="F82" s="433"/>
      <c r="G82" s="433"/>
      <c r="H82" s="433"/>
      <c r="I82" s="433"/>
      <c r="J82" s="433"/>
      <c r="K82" s="433"/>
      <c r="L82" s="433"/>
      <c r="M82" s="433"/>
      <c r="N82" s="433"/>
      <c r="O82" s="433"/>
      <c r="P82" s="433"/>
      <c r="DH82" s="432"/>
      <c r="DI82" s="424"/>
    </row>
    <row r="83" spans="1:113" customFormat="1" ht="22.5" x14ac:dyDescent="0.25">
      <c r="A83" s="440" t="s">
        <v>194</v>
      </c>
      <c r="B83" s="440" t="s">
        <v>440</v>
      </c>
      <c r="C83" s="441" t="s">
        <v>405</v>
      </c>
      <c r="D83" s="441" t="s">
        <v>337</v>
      </c>
      <c r="E83" s="440" t="s">
        <v>56</v>
      </c>
      <c r="F83" s="439">
        <v>44.911999999999999</v>
      </c>
      <c r="G83" s="429">
        <v>19019.11</v>
      </c>
      <c r="H83" s="428"/>
      <c r="I83" s="428"/>
      <c r="J83" s="428"/>
      <c r="K83" s="428">
        <v>7397253.0800000001</v>
      </c>
      <c r="L83" s="428"/>
      <c r="M83" s="428"/>
      <c r="N83" s="428"/>
      <c r="O83" s="428" t="s">
        <v>57</v>
      </c>
      <c r="P83" s="428" t="s">
        <v>57</v>
      </c>
      <c r="DH83" s="432"/>
      <c r="DI83" s="424"/>
    </row>
    <row r="84" spans="1:113" customFormat="1" ht="15" x14ac:dyDescent="0.25">
      <c r="A84" s="437"/>
      <c r="B84" s="437"/>
      <c r="C84" s="438"/>
      <c r="D84" s="438" t="s">
        <v>439</v>
      </c>
      <c r="E84" s="434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DH84" s="432"/>
      <c r="DI84" s="424"/>
    </row>
    <row r="85" spans="1:113" customFormat="1" ht="15" x14ac:dyDescent="0.25">
      <c r="A85" s="437"/>
      <c r="B85" s="437"/>
      <c r="C85" s="438"/>
      <c r="D85" s="438" t="s">
        <v>438</v>
      </c>
      <c r="E85" s="434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  <c r="DH85" s="432"/>
      <c r="DI85" s="424"/>
    </row>
    <row r="86" spans="1:113" customFormat="1" ht="33.75" x14ac:dyDescent="0.25">
      <c r="A86" s="437"/>
      <c r="B86" s="437"/>
      <c r="C86" s="436"/>
      <c r="D86" s="435" t="s">
        <v>52</v>
      </c>
      <c r="E86" s="434"/>
      <c r="F86" s="433"/>
      <c r="G86" s="433"/>
      <c r="H86" s="433"/>
      <c r="I86" s="433"/>
      <c r="J86" s="433"/>
      <c r="K86" s="433"/>
      <c r="L86" s="433"/>
      <c r="M86" s="433"/>
      <c r="N86" s="433"/>
      <c r="O86" s="433"/>
      <c r="P86" s="433"/>
      <c r="DH86" s="432"/>
      <c r="DI86" s="424"/>
    </row>
    <row r="87" spans="1:113" customFormat="1" ht="15" x14ac:dyDescent="0.25">
      <c r="A87" s="923" t="s">
        <v>475</v>
      </c>
      <c r="B87" s="924"/>
      <c r="C87" s="924"/>
      <c r="D87" s="924"/>
      <c r="E87" s="924"/>
      <c r="F87" s="924"/>
      <c r="G87" s="924"/>
      <c r="H87" s="924"/>
      <c r="I87" s="924"/>
      <c r="J87" s="925"/>
      <c r="K87" s="430">
        <v>11452996.859999999</v>
      </c>
      <c r="L87" s="430">
        <v>1970639</v>
      </c>
      <c r="M87" s="430">
        <v>400132.46</v>
      </c>
      <c r="N87" s="430">
        <v>176757.04</v>
      </c>
      <c r="O87" s="429">
        <v>4086.88</v>
      </c>
      <c r="P87" s="429">
        <v>246.71</v>
      </c>
      <c r="DH87" s="432"/>
      <c r="DI87" s="424" t="s">
        <v>475</v>
      </c>
    </row>
    <row r="88" spans="1:113" customFormat="1" ht="15" x14ac:dyDescent="0.25">
      <c r="A88" s="923" t="s">
        <v>85</v>
      </c>
      <c r="B88" s="924"/>
      <c r="C88" s="924"/>
      <c r="D88" s="924"/>
      <c r="E88" s="924"/>
      <c r="F88" s="924"/>
      <c r="G88" s="924"/>
      <c r="H88" s="924"/>
      <c r="I88" s="924"/>
      <c r="J88" s="925"/>
      <c r="K88" s="430">
        <v>1997078.32</v>
      </c>
      <c r="L88" s="428"/>
      <c r="M88" s="428"/>
      <c r="N88" s="428"/>
      <c r="O88" s="428"/>
      <c r="P88" s="428"/>
      <c r="DH88" s="432"/>
      <c r="DI88" s="424" t="s">
        <v>85</v>
      </c>
    </row>
    <row r="89" spans="1:113" customFormat="1" ht="15" x14ac:dyDescent="0.25">
      <c r="A89" s="923" t="s">
        <v>86</v>
      </c>
      <c r="B89" s="924"/>
      <c r="C89" s="924"/>
      <c r="D89" s="924"/>
      <c r="E89" s="924"/>
      <c r="F89" s="924"/>
      <c r="G89" s="924"/>
      <c r="H89" s="924"/>
      <c r="I89" s="924"/>
      <c r="J89" s="925"/>
      <c r="K89" s="430">
        <v>1331385.54</v>
      </c>
      <c r="L89" s="428"/>
      <c r="M89" s="428"/>
      <c r="N89" s="428"/>
      <c r="O89" s="428"/>
      <c r="P89" s="428"/>
      <c r="DH89" s="432"/>
      <c r="DI89" s="424" t="s">
        <v>86</v>
      </c>
    </row>
    <row r="90" spans="1:113" customFormat="1" ht="15" x14ac:dyDescent="0.25">
      <c r="A90" s="923" t="s">
        <v>480</v>
      </c>
      <c r="B90" s="924"/>
      <c r="C90" s="924"/>
      <c r="D90" s="924"/>
      <c r="E90" s="924"/>
      <c r="F90" s="924"/>
      <c r="G90" s="924"/>
      <c r="H90" s="924"/>
      <c r="I90" s="924"/>
      <c r="J90" s="925"/>
      <c r="K90" s="430">
        <v>14781460.720000001</v>
      </c>
      <c r="L90" s="428"/>
      <c r="M90" s="428"/>
      <c r="N90" s="428"/>
      <c r="O90" s="429">
        <v>4086.88</v>
      </c>
      <c r="P90" s="429">
        <v>246.71</v>
      </c>
      <c r="DH90" s="432"/>
      <c r="DI90" s="424" t="s">
        <v>480</v>
      </c>
    </row>
    <row r="91" spans="1:113" customFormat="1" ht="15" x14ac:dyDescent="0.25">
      <c r="A91" s="923" t="s">
        <v>104</v>
      </c>
      <c r="B91" s="924"/>
      <c r="C91" s="924"/>
      <c r="D91" s="924"/>
      <c r="E91" s="924"/>
      <c r="F91" s="924"/>
      <c r="G91" s="924"/>
      <c r="H91" s="924"/>
      <c r="I91" s="924"/>
      <c r="J91" s="925"/>
      <c r="K91" s="430">
        <v>8896947.0899999999</v>
      </c>
      <c r="L91" s="428"/>
      <c r="M91" s="428"/>
      <c r="N91" s="428"/>
      <c r="O91" s="428"/>
      <c r="P91" s="428"/>
      <c r="DH91" s="432"/>
      <c r="DI91" s="424" t="s">
        <v>104</v>
      </c>
    </row>
    <row r="92" spans="1:113" customFormat="1" ht="15" x14ac:dyDescent="0.25">
      <c r="A92" s="927" t="s">
        <v>201</v>
      </c>
      <c r="B92" s="928"/>
      <c r="C92" s="928"/>
      <c r="D92" s="928"/>
      <c r="E92" s="928"/>
      <c r="F92" s="928"/>
      <c r="G92" s="928"/>
      <c r="H92" s="928"/>
      <c r="I92" s="928"/>
      <c r="J92" s="928"/>
      <c r="K92" s="928"/>
      <c r="L92" s="928"/>
      <c r="M92" s="928"/>
      <c r="N92" s="928"/>
      <c r="O92" s="928"/>
      <c r="P92" s="929"/>
      <c r="DH92" s="432" t="s">
        <v>201</v>
      </c>
      <c r="DI92" s="424"/>
    </row>
    <row r="93" spans="1:113" customFormat="1" ht="33.75" x14ac:dyDescent="0.25">
      <c r="A93" s="440" t="s">
        <v>196</v>
      </c>
      <c r="B93" s="440" t="s">
        <v>202</v>
      </c>
      <c r="C93" s="441" t="s">
        <v>204</v>
      </c>
      <c r="D93" s="441" t="s">
        <v>203</v>
      </c>
      <c r="E93" s="440" t="s">
        <v>48</v>
      </c>
      <c r="F93" s="439">
        <v>16.614000000000001</v>
      </c>
      <c r="G93" s="429">
        <v>1713.08</v>
      </c>
      <c r="H93" s="429">
        <v>783.44</v>
      </c>
      <c r="I93" s="429">
        <v>825.99</v>
      </c>
      <c r="J93" s="429">
        <v>133.53</v>
      </c>
      <c r="K93" s="428">
        <v>552179.52</v>
      </c>
      <c r="L93" s="428">
        <v>378766.49</v>
      </c>
      <c r="M93" s="428">
        <v>158500.15</v>
      </c>
      <c r="N93" s="428">
        <v>64555.71</v>
      </c>
      <c r="O93" s="428" t="s">
        <v>479</v>
      </c>
      <c r="P93" s="428" t="s">
        <v>478</v>
      </c>
      <c r="DH93" s="432"/>
      <c r="DI93" s="424"/>
    </row>
    <row r="94" spans="1:113" customFormat="1" ht="15" x14ac:dyDescent="0.25">
      <c r="A94" s="437"/>
      <c r="B94" s="437"/>
      <c r="C94" s="438"/>
      <c r="D94" s="438" t="s">
        <v>477</v>
      </c>
      <c r="E94" s="434"/>
      <c r="F94" s="433"/>
      <c r="G94" s="433"/>
      <c r="H94" s="433"/>
      <c r="I94" s="433"/>
      <c r="J94" s="433"/>
      <c r="K94" s="433"/>
      <c r="L94" s="433"/>
      <c r="M94" s="433"/>
      <c r="N94" s="433"/>
      <c r="O94" s="433"/>
      <c r="P94" s="433"/>
      <c r="DH94" s="432"/>
      <c r="DI94" s="424"/>
    </row>
    <row r="95" spans="1:113" customFormat="1" ht="33.75" x14ac:dyDescent="0.25">
      <c r="A95" s="437"/>
      <c r="B95" s="437"/>
      <c r="C95" s="436"/>
      <c r="D95" s="435" t="s">
        <v>52</v>
      </c>
      <c r="E95" s="434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DH95" s="432"/>
      <c r="DI95" s="424"/>
    </row>
    <row r="96" spans="1:113" customFormat="1" ht="22.5" x14ac:dyDescent="0.25">
      <c r="A96" s="440" t="s">
        <v>200</v>
      </c>
      <c r="B96" s="440" t="s">
        <v>341</v>
      </c>
      <c r="C96" s="441" t="s">
        <v>405</v>
      </c>
      <c r="D96" s="441" t="s">
        <v>337</v>
      </c>
      <c r="E96" s="440" t="s">
        <v>56</v>
      </c>
      <c r="F96" s="439">
        <v>15.975</v>
      </c>
      <c r="G96" s="429">
        <v>19019.11</v>
      </c>
      <c r="H96" s="428"/>
      <c r="I96" s="428"/>
      <c r="J96" s="428"/>
      <c r="K96" s="428">
        <v>2631170.2400000002</v>
      </c>
      <c r="L96" s="428"/>
      <c r="M96" s="428"/>
      <c r="N96" s="428"/>
      <c r="O96" s="428" t="s">
        <v>57</v>
      </c>
      <c r="P96" s="428" t="s">
        <v>57</v>
      </c>
      <c r="DH96" s="432"/>
      <c r="DI96" s="424"/>
    </row>
    <row r="97" spans="1:113" customFormat="1" ht="15" x14ac:dyDescent="0.25">
      <c r="A97" s="437"/>
      <c r="B97" s="437"/>
      <c r="C97" s="438"/>
      <c r="D97" s="438" t="s">
        <v>438</v>
      </c>
      <c r="E97" s="434"/>
      <c r="F97" s="433"/>
      <c r="G97" s="433"/>
      <c r="H97" s="433"/>
      <c r="I97" s="433"/>
      <c r="J97" s="433"/>
      <c r="K97" s="433"/>
      <c r="L97" s="433"/>
      <c r="M97" s="433"/>
      <c r="N97" s="433"/>
      <c r="O97" s="433"/>
      <c r="P97" s="433"/>
      <c r="DH97" s="432"/>
      <c r="DI97" s="424"/>
    </row>
    <row r="98" spans="1:113" customFormat="1" ht="33.75" x14ac:dyDescent="0.25">
      <c r="A98" s="437"/>
      <c r="B98" s="437"/>
      <c r="C98" s="436"/>
      <c r="D98" s="435" t="s">
        <v>52</v>
      </c>
      <c r="E98" s="434"/>
      <c r="F98" s="433"/>
      <c r="G98" s="433"/>
      <c r="H98" s="433"/>
      <c r="I98" s="433"/>
      <c r="J98" s="433"/>
      <c r="K98" s="433"/>
      <c r="L98" s="433"/>
      <c r="M98" s="433"/>
      <c r="N98" s="433"/>
      <c r="O98" s="433"/>
      <c r="P98" s="433"/>
      <c r="DH98" s="432"/>
      <c r="DI98" s="424"/>
    </row>
    <row r="99" spans="1:113" customFormat="1" ht="15" x14ac:dyDescent="0.25">
      <c r="A99" s="923" t="s">
        <v>475</v>
      </c>
      <c r="B99" s="924"/>
      <c r="C99" s="924"/>
      <c r="D99" s="924"/>
      <c r="E99" s="924"/>
      <c r="F99" s="924"/>
      <c r="G99" s="924"/>
      <c r="H99" s="924"/>
      <c r="I99" s="924"/>
      <c r="J99" s="925"/>
      <c r="K99" s="430">
        <v>3183349.7599999998</v>
      </c>
      <c r="L99" s="430">
        <v>378766.49</v>
      </c>
      <c r="M99" s="430">
        <v>158500.15</v>
      </c>
      <c r="N99" s="430">
        <v>64555.71</v>
      </c>
      <c r="O99" s="429">
        <v>747.62</v>
      </c>
      <c r="P99" s="429">
        <v>90.18</v>
      </c>
      <c r="DH99" s="432"/>
      <c r="DI99" s="424" t="s">
        <v>475</v>
      </c>
    </row>
    <row r="100" spans="1:113" customFormat="1" ht="15" x14ac:dyDescent="0.25">
      <c r="A100" s="923" t="s">
        <v>85</v>
      </c>
      <c r="B100" s="924"/>
      <c r="C100" s="924"/>
      <c r="D100" s="924"/>
      <c r="E100" s="924"/>
      <c r="F100" s="924"/>
      <c r="G100" s="924"/>
      <c r="H100" s="924"/>
      <c r="I100" s="924"/>
      <c r="J100" s="925"/>
      <c r="K100" s="430">
        <v>412289.65</v>
      </c>
      <c r="L100" s="428"/>
      <c r="M100" s="428"/>
      <c r="N100" s="428"/>
      <c r="O100" s="428"/>
      <c r="P100" s="428"/>
      <c r="DH100" s="432"/>
      <c r="DI100" s="424" t="s">
        <v>85</v>
      </c>
    </row>
    <row r="101" spans="1:113" customFormat="1" ht="15" x14ac:dyDescent="0.25">
      <c r="A101" s="923" t="s">
        <v>86</v>
      </c>
      <c r="B101" s="924"/>
      <c r="C101" s="924"/>
      <c r="D101" s="924"/>
      <c r="E101" s="924"/>
      <c r="F101" s="924"/>
      <c r="G101" s="924"/>
      <c r="H101" s="924"/>
      <c r="I101" s="924"/>
      <c r="J101" s="925"/>
      <c r="K101" s="430">
        <v>274859.76</v>
      </c>
      <c r="L101" s="428"/>
      <c r="M101" s="428"/>
      <c r="N101" s="428"/>
      <c r="O101" s="428"/>
      <c r="P101" s="428"/>
      <c r="DH101" s="432"/>
      <c r="DI101" s="424" t="s">
        <v>86</v>
      </c>
    </row>
    <row r="102" spans="1:113" customFormat="1" ht="15" x14ac:dyDescent="0.25">
      <c r="A102" s="923" t="s">
        <v>476</v>
      </c>
      <c r="B102" s="924"/>
      <c r="C102" s="924"/>
      <c r="D102" s="924"/>
      <c r="E102" s="924"/>
      <c r="F102" s="924"/>
      <c r="G102" s="924"/>
      <c r="H102" s="924"/>
      <c r="I102" s="924"/>
      <c r="J102" s="925"/>
      <c r="K102" s="430">
        <v>3870499.17</v>
      </c>
      <c r="L102" s="428"/>
      <c r="M102" s="428"/>
      <c r="N102" s="428"/>
      <c r="O102" s="429">
        <v>747.62</v>
      </c>
      <c r="P102" s="429">
        <v>90.18</v>
      </c>
      <c r="DH102" s="432"/>
      <c r="DI102" s="424" t="s">
        <v>476</v>
      </c>
    </row>
    <row r="103" spans="1:113" customFormat="1" ht="15" x14ac:dyDescent="0.25">
      <c r="A103" s="923" t="s">
        <v>104</v>
      </c>
      <c r="B103" s="924"/>
      <c r="C103" s="924"/>
      <c r="D103" s="924"/>
      <c r="E103" s="924"/>
      <c r="F103" s="924"/>
      <c r="G103" s="924"/>
      <c r="H103" s="924"/>
      <c r="I103" s="924"/>
      <c r="J103" s="925"/>
      <c r="K103" s="430">
        <v>2631170.2000000002</v>
      </c>
      <c r="L103" s="428"/>
      <c r="M103" s="428"/>
      <c r="N103" s="428"/>
      <c r="O103" s="428"/>
      <c r="P103" s="428"/>
      <c r="DH103" s="432"/>
      <c r="DI103" s="424" t="s">
        <v>104</v>
      </c>
    </row>
    <row r="104" spans="1:113" customFormat="1" ht="15" x14ac:dyDescent="0.25">
      <c r="A104" s="927" t="s">
        <v>235</v>
      </c>
      <c r="B104" s="928"/>
      <c r="C104" s="928"/>
      <c r="D104" s="928"/>
      <c r="E104" s="928"/>
      <c r="F104" s="928"/>
      <c r="G104" s="928"/>
      <c r="H104" s="928"/>
      <c r="I104" s="928"/>
      <c r="J104" s="928"/>
      <c r="K104" s="928"/>
      <c r="L104" s="928"/>
      <c r="M104" s="928"/>
      <c r="N104" s="928"/>
      <c r="O104" s="928"/>
      <c r="P104" s="929"/>
      <c r="DH104" s="432" t="s">
        <v>235</v>
      </c>
      <c r="DI104" s="424"/>
    </row>
    <row r="105" spans="1:113" customFormat="1" ht="56.25" x14ac:dyDescent="0.25">
      <c r="A105" s="440" t="s">
        <v>202</v>
      </c>
      <c r="B105" s="440" t="s">
        <v>236</v>
      </c>
      <c r="C105" s="441" t="s">
        <v>238</v>
      </c>
      <c r="D105" s="441" t="s">
        <v>237</v>
      </c>
      <c r="E105" s="440" t="s">
        <v>239</v>
      </c>
      <c r="F105" s="439">
        <v>0.30399999999999999</v>
      </c>
      <c r="G105" s="429">
        <v>169.18</v>
      </c>
      <c r="H105" s="429">
        <v>123.29</v>
      </c>
      <c r="I105" s="429">
        <v>11.41</v>
      </c>
      <c r="J105" s="429">
        <v>0.21</v>
      </c>
      <c r="K105" s="428">
        <v>1221.52</v>
      </c>
      <c r="L105" s="428">
        <v>1090.69</v>
      </c>
      <c r="M105" s="428">
        <v>40.06</v>
      </c>
      <c r="N105" s="428">
        <v>1.83</v>
      </c>
      <c r="O105" s="428" t="s">
        <v>437</v>
      </c>
      <c r="P105" s="428" t="s">
        <v>436</v>
      </c>
      <c r="DH105" s="432"/>
      <c r="DI105" s="424"/>
    </row>
    <row r="106" spans="1:113" customFormat="1" ht="33.75" x14ac:dyDescent="0.25">
      <c r="A106" s="437"/>
      <c r="B106" s="437"/>
      <c r="C106" s="436"/>
      <c r="D106" s="435" t="s">
        <v>52</v>
      </c>
      <c r="E106" s="434"/>
      <c r="F106" s="433"/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DH106" s="432"/>
      <c r="DI106" s="424"/>
    </row>
    <row r="107" spans="1:113" customFormat="1" ht="33.75" x14ac:dyDescent="0.25">
      <c r="A107" s="440" t="s">
        <v>206</v>
      </c>
      <c r="B107" s="440" t="s">
        <v>240</v>
      </c>
      <c r="C107" s="441" t="s">
        <v>464</v>
      </c>
      <c r="D107" s="441" t="s">
        <v>241</v>
      </c>
      <c r="E107" s="440" t="s">
        <v>242</v>
      </c>
      <c r="F107" s="439">
        <v>3.653</v>
      </c>
      <c r="G107" s="429">
        <v>32.47</v>
      </c>
      <c r="H107" s="428"/>
      <c r="I107" s="428"/>
      <c r="J107" s="428"/>
      <c r="K107" s="428">
        <v>1027.19</v>
      </c>
      <c r="L107" s="428"/>
      <c r="M107" s="428"/>
      <c r="N107" s="428"/>
      <c r="O107" s="428" t="s">
        <v>57</v>
      </c>
      <c r="P107" s="428" t="s">
        <v>57</v>
      </c>
      <c r="DH107" s="432"/>
      <c r="DI107" s="424"/>
    </row>
    <row r="108" spans="1:113" customFormat="1" ht="15" x14ac:dyDescent="0.25">
      <c r="A108" s="437"/>
      <c r="B108" s="437"/>
      <c r="C108" s="438"/>
      <c r="D108" s="438" t="s">
        <v>343</v>
      </c>
      <c r="E108" s="434"/>
      <c r="F108" s="433"/>
      <c r="G108" s="433"/>
      <c r="H108" s="433"/>
      <c r="I108" s="433"/>
      <c r="J108" s="433"/>
      <c r="K108" s="433"/>
      <c r="L108" s="433"/>
      <c r="M108" s="433"/>
      <c r="N108" s="433"/>
      <c r="O108" s="433"/>
      <c r="P108" s="433"/>
      <c r="DH108" s="432"/>
      <c r="DI108" s="424"/>
    </row>
    <row r="109" spans="1:113" customFormat="1" ht="33.75" x14ac:dyDescent="0.25">
      <c r="A109" s="437"/>
      <c r="B109" s="437"/>
      <c r="C109" s="436"/>
      <c r="D109" s="435" t="s">
        <v>52</v>
      </c>
      <c r="E109" s="434"/>
      <c r="F109" s="433"/>
      <c r="G109" s="433"/>
      <c r="H109" s="433"/>
      <c r="I109" s="433"/>
      <c r="J109" s="433"/>
      <c r="K109" s="433"/>
      <c r="L109" s="433"/>
      <c r="M109" s="433"/>
      <c r="N109" s="433"/>
      <c r="O109" s="433"/>
      <c r="P109" s="433"/>
      <c r="DH109" s="432"/>
      <c r="DI109" s="424"/>
    </row>
    <row r="110" spans="1:113" customFormat="1" ht="15" x14ac:dyDescent="0.25">
      <c r="A110" s="923" t="s">
        <v>475</v>
      </c>
      <c r="B110" s="924"/>
      <c r="C110" s="924"/>
      <c r="D110" s="924"/>
      <c r="E110" s="924"/>
      <c r="F110" s="924"/>
      <c r="G110" s="924"/>
      <c r="H110" s="924"/>
      <c r="I110" s="924"/>
      <c r="J110" s="925"/>
      <c r="K110" s="430">
        <v>2248.71</v>
      </c>
      <c r="L110" s="430">
        <v>1090.69</v>
      </c>
      <c r="M110" s="429">
        <v>40.06</v>
      </c>
      <c r="N110" s="429">
        <v>1.83</v>
      </c>
      <c r="O110" s="429">
        <v>1.86</v>
      </c>
      <c r="P110" s="428"/>
      <c r="DH110" s="432"/>
      <c r="DI110" s="424" t="s">
        <v>475</v>
      </c>
    </row>
    <row r="111" spans="1:113" customFormat="1" ht="15" x14ac:dyDescent="0.25">
      <c r="A111" s="923" t="s">
        <v>85</v>
      </c>
      <c r="B111" s="924"/>
      <c r="C111" s="924"/>
      <c r="D111" s="924"/>
      <c r="E111" s="924"/>
      <c r="F111" s="924"/>
      <c r="G111" s="924"/>
      <c r="H111" s="924"/>
      <c r="I111" s="924"/>
      <c r="J111" s="925"/>
      <c r="K111" s="430">
        <v>1026.97</v>
      </c>
      <c r="L111" s="428"/>
      <c r="M111" s="428"/>
      <c r="N111" s="428"/>
      <c r="O111" s="428"/>
      <c r="P111" s="428"/>
      <c r="DH111" s="432"/>
      <c r="DI111" s="424" t="s">
        <v>85</v>
      </c>
    </row>
    <row r="112" spans="1:113" customFormat="1" ht="15" x14ac:dyDescent="0.25">
      <c r="A112" s="923" t="s">
        <v>86</v>
      </c>
      <c r="B112" s="924"/>
      <c r="C112" s="924"/>
      <c r="D112" s="924"/>
      <c r="E112" s="924"/>
      <c r="F112" s="924"/>
      <c r="G112" s="924"/>
      <c r="H112" s="924"/>
      <c r="I112" s="924"/>
      <c r="J112" s="925"/>
      <c r="K112" s="429">
        <v>557.19000000000005</v>
      </c>
      <c r="L112" s="428"/>
      <c r="M112" s="428"/>
      <c r="N112" s="428"/>
      <c r="O112" s="428"/>
      <c r="P112" s="428"/>
      <c r="DH112" s="432"/>
      <c r="DI112" s="424" t="s">
        <v>86</v>
      </c>
    </row>
    <row r="113" spans="1:115" customFormat="1" ht="15" x14ac:dyDescent="0.25">
      <c r="A113" s="923" t="s">
        <v>474</v>
      </c>
      <c r="B113" s="924"/>
      <c r="C113" s="924"/>
      <c r="D113" s="924"/>
      <c r="E113" s="924"/>
      <c r="F113" s="924"/>
      <c r="G113" s="924"/>
      <c r="H113" s="924"/>
      <c r="I113" s="924"/>
      <c r="J113" s="925"/>
      <c r="K113" s="430">
        <v>3832.87</v>
      </c>
      <c r="L113" s="428"/>
      <c r="M113" s="428"/>
      <c r="N113" s="428"/>
      <c r="O113" s="429">
        <v>1.86</v>
      </c>
      <c r="P113" s="428"/>
      <c r="DH113" s="432"/>
      <c r="DI113" s="424" t="s">
        <v>474</v>
      </c>
    </row>
    <row r="114" spans="1:115" customFormat="1" ht="15" x14ac:dyDescent="0.25">
      <c r="A114" s="923" t="s">
        <v>84</v>
      </c>
      <c r="B114" s="924"/>
      <c r="C114" s="924"/>
      <c r="D114" s="924"/>
      <c r="E114" s="924"/>
      <c r="F114" s="924"/>
      <c r="G114" s="924"/>
      <c r="H114" s="924"/>
      <c r="I114" s="924"/>
      <c r="J114" s="925"/>
      <c r="K114" s="430">
        <v>35577468</v>
      </c>
      <c r="L114" s="430">
        <v>3552547.61</v>
      </c>
      <c r="M114" s="430">
        <v>1279826.74</v>
      </c>
      <c r="N114" s="430">
        <v>499047.03</v>
      </c>
      <c r="O114" s="429">
        <v>7023.15</v>
      </c>
      <c r="P114" s="429">
        <v>667.66</v>
      </c>
      <c r="DJ114" s="424" t="s">
        <v>84</v>
      </c>
    </row>
    <row r="115" spans="1:115" customFormat="1" ht="15" hidden="1" x14ac:dyDescent="0.25">
      <c r="A115" s="923" t="s">
        <v>85</v>
      </c>
      <c r="B115" s="924"/>
      <c r="C115" s="924"/>
      <c r="D115" s="924"/>
      <c r="E115" s="924"/>
      <c r="F115" s="924"/>
      <c r="G115" s="924"/>
      <c r="H115" s="924"/>
      <c r="I115" s="924"/>
      <c r="J115" s="925"/>
      <c r="K115" s="430">
        <v>3767993.94</v>
      </c>
      <c r="L115" s="428"/>
      <c r="M115" s="428"/>
      <c r="N115" s="428"/>
      <c r="O115" s="428"/>
      <c r="P115" s="428"/>
      <c r="DJ115" s="424" t="s">
        <v>85</v>
      </c>
    </row>
    <row r="116" spans="1:115" customFormat="1" ht="15" hidden="1" x14ac:dyDescent="0.25">
      <c r="A116" s="920" t="s">
        <v>319</v>
      </c>
      <c r="B116" s="921"/>
      <c r="C116" s="921"/>
      <c r="D116" s="921"/>
      <c r="E116" s="921"/>
      <c r="F116" s="921"/>
      <c r="G116" s="921"/>
      <c r="H116" s="921"/>
      <c r="I116" s="921"/>
      <c r="J116" s="922"/>
      <c r="K116" s="426"/>
      <c r="L116" s="426"/>
      <c r="M116" s="426"/>
      <c r="N116" s="426"/>
      <c r="O116" s="426"/>
      <c r="P116" s="426"/>
      <c r="DJ116" s="424"/>
      <c r="DK116" s="416" t="s">
        <v>319</v>
      </c>
    </row>
    <row r="117" spans="1:115" customFormat="1" ht="15" hidden="1" x14ac:dyDescent="0.25">
      <c r="A117" s="920" t="s">
        <v>473</v>
      </c>
      <c r="B117" s="921"/>
      <c r="C117" s="921"/>
      <c r="D117" s="921"/>
      <c r="E117" s="921"/>
      <c r="F117" s="921"/>
      <c r="G117" s="921"/>
      <c r="H117" s="921"/>
      <c r="I117" s="921"/>
      <c r="J117" s="922"/>
      <c r="K117" s="427">
        <v>3766966.97</v>
      </c>
      <c r="L117" s="426"/>
      <c r="M117" s="426"/>
      <c r="N117" s="426"/>
      <c r="O117" s="426"/>
      <c r="P117" s="426"/>
      <c r="DJ117" s="424"/>
      <c r="DK117" s="416" t="s">
        <v>473</v>
      </c>
    </row>
    <row r="118" spans="1:115" customFormat="1" ht="15" hidden="1" x14ac:dyDescent="0.25">
      <c r="A118" s="920" t="s">
        <v>435</v>
      </c>
      <c r="B118" s="921"/>
      <c r="C118" s="921"/>
      <c r="D118" s="921"/>
      <c r="E118" s="921"/>
      <c r="F118" s="921"/>
      <c r="G118" s="921"/>
      <c r="H118" s="921"/>
      <c r="I118" s="921"/>
      <c r="J118" s="922"/>
      <c r="K118" s="427">
        <v>1026.97</v>
      </c>
      <c r="L118" s="426"/>
      <c r="M118" s="426"/>
      <c r="N118" s="426"/>
      <c r="O118" s="426"/>
      <c r="P118" s="426"/>
      <c r="DJ118" s="424"/>
      <c r="DK118" s="416" t="s">
        <v>435</v>
      </c>
    </row>
    <row r="119" spans="1:115" customFormat="1" ht="15" hidden="1" x14ac:dyDescent="0.25">
      <c r="A119" s="923" t="s">
        <v>86</v>
      </c>
      <c r="B119" s="924"/>
      <c r="C119" s="924"/>
      <c r="D119" s="924"/>
      <c r="E119" s="924"/>
      <c r="F119" s="924"/>
      <c r="G119" s="924"/>
      <c r="H119" s="924"/>
      <c r="I119" s="924"/>
      <c r="J119" s="925"/>
      <c r="K119" s="430">
        <v>2511868.5</v>
      </c>
      <c r="L119" s="428"/>
      <c r="M119" s="428"/>
      <c r="N119" s="428"/>
      <c r="O119" s="428"/>
      <c r="P119" s="428"/>
      <c r="DJ119" s="424" t="s">
        <v>86</v>
      </c>
    </row>
    <row r="120" spans="1:115" customFormat="1" ht="15" hidden="1" x14ac:dyDescent="0.25">
      <c r="A120" s="920" t="s">
        <v>319</v>
      </c>
      <c r="B120" s="921"/>
      <c r="C120" s="921"/>
      <c r="D120" s="921"/>
      <c r="E120" s="921"/>
      <c r="F120" s="921"/>
      <c r="G120" s="921"/>
      <c r="H120" s="921"/>
      <c r="I120" s="921"/>
      <c r="J120" s="922"/>
      <c r="K120" s="426"/>
      <c r="L120" s="426"/>
      <c r="M120" s="426"/>
      <c r="N120" s="426"/>
      <c r="O120" s="426"/>
      <c r="P120" s="426"/>
      <c r="DJ120" s="424"/>
      <c r="DK120" s="416" t="s">
        <v>319</v>
      </c>
    </row>
    <row r="121" spans="1:115" customFormat="1" ht="15" hidden="1" x14ac:dyDescent="0.25">
      <c r="A121" s="920" t="s">
        <v>434</v>
      </c>
      <c r="B121" s="921"/>
      <c r="C121" s="921"/>
      <c r="D121" s="921"/>
      <c r="E121" s="921"/>
      <c r="F121" s="921"/>
      <c r="G121" s="921"/>
      <c r="H121" s="921"/>
      <c r="I121" s="921"/>
      <c r="J121" s="922"/>
      <c r="K121" s="431">
        <v>557.19000000000005</v>
      </c>
      <c r="L121" s="426"/>
      <c r="M121" s="426"/>
      <c r="N121" s="426"/>
      <c r="O121" s="426"/>
      <c r="P121" s="426"/>
      <c r="DJ121" s="424"/>
      <c r="DK121" s="416" t="s">
        <v>434</v>
      </c>
    </row>
    <row r="122" spans="1:115" customFormat="1" ht="15" hidden="1" x14ac:dyDescent="0.25">
      <c r="A122" s="920" t="s">
        <v>472</v>
      </c>
      <c r="B122" s="921"/>
      <c r="C122" s="921"/>
      <c r="D122" s="921"/>
      <c r="E122" s="921"/>
      <c r="F122" s="921"/>
      <c r="G122" s="921"/>
      <c r="H122" s="921"/>
      <c r="I122" s="921"/>
      <c r="J122" s="922"/>
      <c r="K122" s="427">
        <v>2511311.31</v>
      </c>
      <c r="L122" s="426"/>
      <c r="M122" s="426"/>
      <c r="N122" s="426"/>
      <c r="O122" s="426"/>
      <c r="P122" s="426"/>
      <c r="DJ122" s="424"/>
      <c r="DK122" s="416" t="s">
        <v>472</v>
      </c>
    </row>
    <row r="123" spans="1:115" customFormat="1" ht="15" x14ac:dyDescent="0.25">
      <c r="A123" s="923" t="s">
        <v>87</v>
      </c>
      <c r="B123" s="924"/>
      <c r="C123" s="924"/>
      <c r="D123" s="924"/>
      <c r="E123" s="924"/>
      <c r="F123" s="924"/>
      <c r="G123" s="924"/>
      <c r="H123" s="924"/>
      <c r="I123" s="924"/>
      <c r="J123" s="925"/>
      <c r="K123" s="428"/>
      <c r="L123" s="428"/>
      <c r="M123" s="428"/>
      <c r="N123" s="428"/>
      <c r="O123" s="428"/>
      <c r="P123" s="428"/>
      <c r="DJ123" s="424" t="s">
        <v>87</v>
      </c>
    </row>
    <row r="124" spans="1:115" customFormat="1" ht="15" hidden="1" x14ac:dyDescent="0.25">
      <c r="A124" s="920" t="s">
        <v>320</v>
      </c>
      <c r="B124" s="921"/>
      <c r="C124" s="921"/>
      <c r="D124" s="921"/>
      <c r="E124" s="921"/>
      <c r="F124" s="921"/>
      <c r="G124" s="921"/>
      <c r="H124" s="921"/>
      <c r="I124" s="921"/>
      <c r="J124" s="922"/>
      <c r="K124" s="426"/>
      <c r="L124" s="426"/>
      <c r="M124" s="426"/>
      <c r="N124" s="426"/>
      <c r="O124" s="426"/>
      <c r="P124" s="426"/>
      <c r="DJ124" s="424"/>
      <c r="DK124" s="416" t="s">
        <v>320</v>
      </c>
    </row>
    <row r="125" spans="1:115" customFormat="1" ht="15" hidden="1" x14ac:dyDescent="0.25">
      <c r="A125" s="920" t="s">
        <v>433</v>
      </c>
      <c r="B125" s="921"/>
      <c r="C125" s="921"/>
      <c r="D125" s="921"/>
      <c r="E125" s="921"/>
      <c r="F125" s="921"/>
      <c r="G125" s="921"/>
      <c r="H125" s="921"/>
      <c r="I125" s="921"/>
      <c r="J125" s="922"/>
      <c r="K125" s="427">
        <v>5155222.97</v>
      </c>
      <c r="L125" s="427">
        <v>3551456.92</v>
      </c>
      <c r="M125" s="427">
        <v>1279786.68</v>
      </c>
      <c r="N125" s="427">
        <v>499045.2</v>
      </c>
      <c r="O125" s="431">
        <v>7021.29</v>
      </c>
      <c r="P125" s="431">
        <v>667.66</v>
      </c>
      <c r="DJ125" s="424"/>
      <c r="DK125" s="416" t="s">
        <v>433</v>
      </c>
    </row>
    <row r="126" spans="1:115" customFormat="1" ht="15" hidden="1" x14ac:dyDescent="0.25">
      <c r="A126" s="920" t="s">
        <v>471</v>
      </c>
      <c r="B126" s="921"/>
      <c r="C126" s="921"/>
      <c r="D126" s="921"/>
      <c r="E126" s="921"/>
      <c r="F126" s="921"/>
      <c r="G126" s="921"/>
      <c r="H126" s="921"/>
      <c r="I126" s="921"/>
      <c r="J126" s="922"/>
      <c r="K126" s="427">
        <v>3766966.97</v>
      </c>
      <c r="L126" s="426"/>
      <c r="M126" s="426"/>
      <c r="N126" s="426"/>
      <c r="O126" s="426"/>
      <c r="P126" s="426"/>
      <c r="DJ126" s="424"/>
      <c r="DK126" s="416" t="s">
        <v>471</v>
      </c>
    </row>
    <row r="127" spans="1:115" customFormat="1" ht="15" hidden="1" x14ac:dyDescent="0.25">
      <c r="A127" s="920" t="s">
        <v>470</v>
      </c>
      <c r="B127" s="921"/>
      <c r="C127" s="921"/>
      <c r="D127" s="921"/>
      <c r="E127" s="921"/>
      <c r="F127" s="921"/>
      <c r="G127" s="921"/>
      <c r="H127" s="921"/>
      <c r="I127" s="921"/>
      <c r="J127" s="922"/>
      <c r="K127" s="427">
        <v>2511311.31</v>
      </c>
      <c r="L127" s="426"/>
      <c r="M127" s="426"/>
      <c r="N127" s="426"/>
      <c r="O127" s="426"/>
      <c r="P127" s="426"/>
      <c r="DJ127" s="424"/>
      <c r="DK127" s="416" t="s">
        <v>470</v>
      </c>
    </row>
    <row r="128" spans="1:115" customFormat="1" ht="15" hidden="1" x14ac:dyDescent="0.25">
      <c r="A128" s="920" t="s">
        <v>321</v>
      </c>
      <c r="B128" s="921"/>
      <c r="C128" s="921"/>
      <c r="D128" s="921"/>
      <c r="E128" s="921"/>
      <c r="F128" s="921"/>
      <c r="G128" s="921"/>
      <c r="H128" s="921"/>
      <c r="I128" s="921"/>
      <c r="J128" s="922"/>
      <c r="K128" s="427">
        <v>11433501.25</v>
      </c>
      <c r="L128" s="426"/>
      <c r="M128" s="426"/>
      <c r="N128" s="426"/>
      <c r="O128" s="431">
        <v>7021.29</v>
      </c>
      <c r="P128" s="431">
        <v>667.66</v>
      </c>
      <c r="DJ128" s="424"/>
      <c r="DK128" s="416" t="s">
        <v>321</v>
      </c>
    </row>
    <row r="129" spans="1:115" customFormat="1" ht="15" hidden="1" x14ac:dyDescent="0.25">
      <c r="A129" s="920" t="s">
        <v>322</v>
      </c>
      <c r="B129" s="921"/>
      <c r="C129" s="921"/>
      <c r="D129" s="921"/>
      <c r="E129" s="921"/>
      <c r="F129" s="921"/>
      <c r="G129" s="921"/>
      <c r="H129" s="921"/>
      <c r="I129" s="921"/>
      <c r="J129" s="922"/>
      <c r="K129" s="426"/>
      <c r="L129" s="426"/>
      <c r="M129" s="426"/>
      <c r="N129" s="426"/>
      <c r="O129" s="426"/>
      <c r="P129" s="426"/>
      <c r="DJ129" s="424"/>
      <c r="DK129" s="416" t="s">
        <v>322</v>
      </c>
    </row>
    <row r="130" spans="1:115" customFormat="1" ht="15" hidden="1" x14ac:dyDescent="0.25">
      <c r="A130" s="920" t="s">
        <v>432</v>
      </c>
      <c r="B130" s="921"/>
      <c r="C130" s="921"/>
      <c r="D130" s="921"/>
      <c r="E130" s="921"/>
      <c r="F130" s="921"/>
      <c r="G130" s="921"/>
      <c r="H130" s="921"/>
      <c r="I130" s="921"/>
      <c r="J130" s="922"/>
      <c r="K130" s="427">
        <v>30421023.510000002</v>
      </c>
      <c r="L130" s="426"/>
      <c r="M130" s="426"/>
      <c r="N130" s="426"/>
      <c r="O130" s="426"/>
      <c r="P130" s="426"/>
      <c r="DJ130" s="424"/>
      <c r="DK130" s="416" t="s">
        <v>432</v>
      </c>
    </row>
    <row r="131" spans="1:115" customFormat="1" ht="15" hidden="1" x14ac:dyDescent="0.25">
      <c r="A131" s="920" t="s">
        <v>344</v>
      </c>
      <c r="B131" s="921"/>
      <c r="C131" s="921"/>
      <c r="D131" s="921"/>
      <c r="E131" s="921"/>
      <c r="F131" s="921"/>
      <c r="G131" s="921"/>
      <c r="H131" s="921"/>
      <c r="I131" s="921"/>
      <c r="J131" s="922"/>
      <c r="K131" s="426"/>
      <c r="L131" s="426"/>
      <c r="M131" s="426"/>
      <c r="N131" s="426"/>
      <c r="O131" s="426"/>
      <c r="P131" s="426"/>
      <c r="DJ131" s="424"/>
      <c r="DK131" s="416" t="s">
        <v>344</v>
      </c>
    </row>
    <row r="132" spans="1:115" customFormat="1" ht="15" hidden="1" x14ac:dyDescent="0.25">
      <c r="A132" s="920" t="s">
        <v>345</v>
      </c>
      <c r="B132" s="921"/>
      <c r="C132" s="921"/>
      <c r="D132" s="921"/>
      <c r="E132" s="921"/>
      <c r="F132" s="921"/>
      <c r="G132" s="921"/>
      <c r="H132" s="921"/>
      <c r="I132" s="921"/>
      <c r="J132" s="922"/>
      <c r="K132" s="427">
        <v>1221.52</v>
      </c>
      <c r="L132" s="427">
        <v>1090.69</v>
      </c>
      <c r="M132" s="431">
        <v>40.06</v>
      </c>
      <c r="N132" s="431">
        <v>1.83</v>
      </c>
      <c r="O132" s="431">
        <v>1.86</v>
      </c>
      <c r="P132" s="426"/>
      <c r="DJ132" s="424"/>
      <c r="DK132" s="416" t="s">
        <v>345</v>
      </c>
    </row>
    <row r="133" spans="1:115" customFormat="1" ht="15" hidden="1" x14ac:dyDescent="0.25">
      <c r="A133" s="920" t="s">
        <v>431</v>
      </c>
      <c r="B133" s="921"/>
      <c r="C133" s="921"/>
      <c r="D133" s="921"/>
      <c r="E133" s="921"/>
      <c r="F133" s="921"/>
      <c r="G133" s="921"/>
      <c r="H133" s="921"/>
      <c r="I133" s="921"/>
      <c r="J133" s="922"/>
      <c r="K133" s="427">
        <v>1026.97</v>
      </c>
      <c r="L133" s="426"/>
      <c r="M133" s="426"/>
      <c r="N133" s="426"/>
      <c r="O133" s="426"/>
      <c r="P133" s="426"/>
      <c r="DJ133" s="424"/>
      <c r="DK133" s="416" t="s">
        <v>431</v>
      </c>
    </row>
    <row r="134" spans="1:115" customFormat="1" ht="15" hidden="1" x14ac:dyDescent="0.25">
      <c r="A134" s="920" t="s">
        <v>430</v>
      </c>
      <c r="B134" s="921"/>
      <c r="C134" s="921"/>
      <c r="D134" s="921"/>
      <c r="E134" s="921"/>
      <c r="F134" s="921"/>
      <c r="G134" s="921"/>
      <c r="H134" s="921"/>
      <c r="I134" s="921"/>
      <c r="J134" s="922"/>
      <c r="K134" s="431">
        <v>557.19000000000005</v>
      </c>
      <c r="L134" s="426"/>
      <c r="M134" s="426"/>
      <c r="N134" s="426"/>
      <c r="O134" s="426"/>
      <c r="P134" s="426"/>
      <c r="DJ134" s="424"/>
      <c r="DK134" s="416" t="s">
        <v>430</v>
      </c>
    </row>
    <row r="135" spans="1:115" customFormat="1" ht="15" hidden="1" x14ac:dyDescent="0.25">
      <c r="A135" s="920" t="s">
        <v>321</v>
      </c>
      <c r="B135" s="921"/>
      <c r="C135" s="921"/>
      <c r="D135" s="921"/>
      <c r="E135" s="921"/>
      <c r="F135" s="921"/>
      <c r="G135" s="921"/>
      <c r="H135" s="921"/>
      <c r="I135" s="921"/>
      <c r="J135" s="922"/>
      <c r="K135" s="427">
        <v>2805.68</v>
      </c>
      <c r="L135" s="426"/>
      <c r="M135" s="426"/>
      <c r="N135" s="426"/>
      <c r="O135" s="431">
        <v>1.86</v>
      </c>
      <c r="P135" s="426"/>
      <c r="DJ135" s="424"/>
      <c r="DK135" s="416" t="s">
        <v>321</v>
      </c>
    </row>
    <row r="136" spans="1:115" customFormat="1" ht="15" x14ac:dyDescent="0.25">
      <c r="A136" s="920" t="s">
        <v>90</v>
      </c>
      <c r="B136" s="921"/>
      <c r="C136" s="921"/>
      <c r="D136" s="921"/>
      <c r="E136" s="921"/>
      <c r="F136" s="921"/>
      <c r="G136" s="921"/>
      <c r="H136" s="921"/>
      <c r="I136" s="921"/>
      <c r="J136" s="922"/>
      <c r="K136" s="427">
        <v>41857330.439999998</v>
      </c>
      <c r="L136" s="426"/>
      <c r="M136" s="426"/>
      <c r="N136" s="426"/>
      <c r="O136" s="431">
        <v>7023.15</v>
      </c>
      <c r="P136" s="431">
        <v>667.66</v>
      </c>
      <c r="DJ136" s="424"/>
      <c r="DK136" s="416" t="s">
        <v>90</v>
      </c>
    </row>
    <row r="137" spans="1:115" customFormat="1" ht="15" x14ac:dyDescent="0.25">
      <c r="A137" s="920" t="s">
        <v>91</v>
      </c>
      <c r="B137" s="921"/>
      <c r="C137" s="921"/>
      <c r="D137" s="921"/>
      <c r="E137" s="921"/>
      <c r="F137" s="921"/>
      <c r="G137" s="921"/>
      <c r="H137" s="921"/>
      <c r="I137" s="921"/>
      <c r="J137" s="922"/>
      <c r="K137" s="426"/>
      <c r="L137" s="426"/>
      <c r="M137" s="426"/>
      <c r="N137" s="426"/>
      <c r="O137" s="426"/>
      <c r="P137" s="426"/>
      <c r="DJ137" s="424"/>
      <c r="DK137" s="416" t="s">
        <v>91</v>
      </c>
    </row>
    <row r="138" spans="1:115" customFormat="1" ht="15" x14ac:dyDescent="0.25">
      <c r="A138" s="920" t="s">
        <v>92</v>
      </c>
      <c r="B138" s="921"/>
      <c r="C138" s="921"/>
      <c r="D138" s="921"/>
      <c r="E138" s="921"/>
      <c r="F138" s="921"/>
      <c r="G138" s="921"/>
      <c r="H138" s="921"/>
      <c r="I138" s="921"/>
      <c r="J138" s="922"/>
      <c r="K138" s="427">
        <v>3552547.61</v>
      </c>
      <c r="L138" s="426"/>
      <c r="M138" s="426"/>
      <c r="N138" s="426"/>
      <c r="O138" s="426"/>
      <c r="P138" s="426"/>
      <c r="DJ138" s="424"/>
      <c r="DK138" s="416" t="s">
        <v>92</v>
      </c>
    </row>
    <row r="139" spans="1:115" customFormat="1" ht="15" x14ac:dyDescent="0.25">
      <c r="A139" s="920" t="s">
        <v>93</v>
      </c>
      <c r="B139" s="921"/>
      <c r="C139" s="921"/>
      <c r="D139" s="921"/>
      <c r="E139" s="921"/>
      <c r="F139" s="921"/>
      <c r="G139" s="921"/>
      <c r="H139" s="921"/>
      <c r="I139" s="921"/>
      <c r="J139" s="922"/>
      <c r="K139" s="427">
        <v>30745093.649999999</v>
      </c>
      <c r="L139" s="426"/>
      <c r="M139" s="426"/>
      <c r="N139" s="426"/>
      <c r="O139" s="426"/>
      <c r="P139" s="426"/>
      <c r="DJ139" s="424"/>
      <c r="DK139" s="416" t="s">
        <v>93</v>
      </c>
    </row>
    <row r="140" spans="1:115" customFormat="1" ht="15" x14ac:dyDescent="0.25">
      <c r="A140" s="920" t="s">
        <v>94</v>
      </c>
      <c r="B140" s="921"/>
      <c r="C140" s="921"/>
      <c r="D140" s="921"/>
      <c r="E140" s="921"/>
      <c r="F140" s="921"/>
      <c r="G140" s="921"/>
      <c r="H140" s="921"/>
      <c r="I140" s="921"/>
      <c r="J140" s="922"/>
      <c r="K140" s="427">
        <v>1279826.74</v>
      </c>
      <c r="L140" s="426"/>
      <c r="M140" s="426"/>
      <c r="N140" s="426"/>
      <c r="O140" s="426"/>
      <c r="P140" s="426"/>
      <c r="DJ140" s="424"/>
      <c r="DK140" s="416" t="s">
        <v>94</v>
      </c>
    </row>
    <row r="141" spans="1:115" customFormat="1" ht="15" x14ac:dyDescent="0.25">
      <c r="A141" s="920" t="s">
        <v>95</v>
      </c>
      <c r="B141" s="921"/>
      <c r="C141" s="921"/>
      <c r="D141" s="921"/>
      <c r="E141" s="921"/>
      <c r="F141" s="921"/>
      <c r="G141" s="921"/>
      <c r="H141" s="921"/>
      <c r="I141" s="921"/>
      <c r="J141" s="922"/>
      <c r="K141" s="427">
        <v>499047.03</v>
      </c>
      <c r="L141" s="426"/>
      <c r="M141" s="426"/>
      <c r="N141" s="426"/>
      <c r="O141" s="426"/>
      <c r="P141" s="426"/>
      <c r="DJ141" s="424"/>
      <c r="DK141" s="416" t="s">
        <v>95</v>
      </c>
    </row>
    <row r="142" spans="1:115" customFormat="1" ht="15" x14ac:dyDescent="0.25">
      <c r="A142" s="920" t="s">
        <v>96</v>
      </c>
      <c r="B142" s="921"/>
      <c r="C142" s="921"/>
      <c r="D142" s="921"/>
      <c r="E142" s="921"/>
      <c r="F142" s="921"/>
      <c r="G142" s="921"/>
      <c r="H142" s="921"/>
      <c r="I142" s="921"/>
      <c r="J142" s="922"/>
      <c r="K142" s="427">
        <v>3767993.94</v>
      </c>
      <c r="L142" s="426"/>
      <c r="M142" s="426"/>
      <c r="N142" s="426"/>
      <c r="O142" s="426"/>
      <c r="P142" s="426"/>
      <c r="DJ142" s="424"/>
      <c r="DK142" s="416" t="s">
        <v>96</v>
      </c>
    </row>
    <row r="143" spans="1:115" customFormat="1" ht="15" x14ac:dyDescent="0.25">
      <c r="A143" s="920" t="s">
        <v>97</v>
      </c>
      <c r="B143" s="921"/>
      <c r="C143" s="921"/>
      <c r="D143" s="921"/>
      <c r="E143" s="921"/>
      <c r="F143" s="921"/>
      <c r="G143" s="921"/>
      <c r="H143" s="921"/>
      <c r="I143" s="921"/>
      <c r="J143" s="922"/>
      <c r="K143" s="427">
        <v>2511868.5</v>
      </c>
      <c r="L143" s="426"/>
      <c r="M143" s="426"/>
      <c r="N143" s="426"/>
      <c r="O143" s="426"/>
      <c r="P143" s="426"/>
      <c r="DJ143" s="424"/>
      <c r="DK143" s="416" t="s">
        <v>97</v>
      </c>
    </row>
    <row r="144" spans="1:115" customFormat="1" ht="15" x14ac:dyDescent="0.25">
      <c r="A144" s="920" t="s">
        <v>469</v>
      </c>
      <c r="B144" s="921"/>
      <c r="C144" s="921"/>
      <c r="D144" s="921"/>
      <c r="E144" s="921"/>
      <c r="F144" s="921"/>
      <c r="G144" s="921"/>
      <c r="H144" s="921"/>
      <c r="I144" s="921"/>
      <c r="J144" s="922"/>
      <c r="K144" s="427">
        <v>-30419996.559999999</v>
      </c>
      <c r="L144" s="426"/>
      <c r="M144" s="426"/>
      <c r="N144" s="426"/>
      <c r="O144" s="426"/>
      <c r="P144" s="426"/>
      <c r="DJ144" s="424"/>
      <c r="DK144" s="416" t="s">
        <v>469</v>
      </c>
    </row>
    <row r="145" spans="1:118" customFormat="1" ht="15" x14ac:dyDescent="0.25">
      <c r="A145" s="920" t="s">
        <v>468</v>
      </c>
      <c r="B145" s="921"/>
      <c r="C145" s="921"/>
      <c r="D145" s="921"/>
      <c r="E145" s="921"/>
      <c r="F145" s="921"/>
      <c r="G145" s="921"/>
      <c r="H145" s="921"/>
      <c r="I145" s="921"/>
      <c r="J145" s="922"/>
      <c r="K145" s="427">
        <v>879003.94</v>
      </c>
      <c r="L145" s="426"/>
      <c r="M145" s="426"/>
      <c r="N145" s="426"/>
      <c r="O145" s="426"/>
      <c r="P145" s="426"/>
      <c r="DJ145" s="424"/>
      <c r="DK145" s="416" t="s">
        <v>468</v>
      </c>
    </row>
    <row r="146" spans="1:118" customFormat="1" ht="15" x14ac:dyDescent="0.25">
      <c r="A146" s="923" t="s">
        <v>90</v>
      </c>
      <c r="B146" s="924"/>
      <c r="C146" s="924"/>
      <c r="D146" s="924"/>
      <c r="E146" s="924"/>
      <c r="F146" s="924"/>
      <c r="G146" s="924"/>
      <c r="H146" s="924"/>
      <c r="I146" s="924"/>
      <c r="J146" s="925"/>
      <c r="K146" s="430">
        <v>12316337.82</v>
      </c>
      <c r="L146" s="428"/>
      <c r="M146" s="428"/>
      <c r="N146" s="428"/>
      <c r="O146" s="428"/>
      <c r="P146" s="428"/>
      <c r="DJ146" s="424"/>
      <c r="DL146" s="424" t="s">
        <v>90</v>
      </c>
    </row>
    <row r="147" spans="1:118" customFormat="1" ht="15" x14ac:dyDescent="0.25">
      <c r="A147" s="920" t="s">
        <v>467</v>
      </c>
      <c r="B147" s="921"/>
      <c r="C147" s="921"/>
      <c r="D147" s="921"/>
      <c r="E147" s="921"/>
      <c r="F147" s="921"/>
      <c r="G147" s="921"/>
      <c r="H147" s="921"/>
      <c r="I147" s="921"/>
      <c r="J147" s="922"/>
      <c r="K147" s="427">
        <v>12722776.970000001</v>
      </c>
      <c r="L147" s="426"/>
      <c r="M147" s="426"/>
      <c r="N147" s="426"/>
      <c r="O147" s="426"/>
      <c r="P147" s="426"/>
      <c r="DJ147" s="424"/>
      <c r="DK147" s="416" t="s">
        <v>467</v>
      </c>
      <c r="DL147" s="424"/>
      <c r="DM147" s="425"/>
    </row>
    <row r="148" spans="1:118" customFormat="1" ht="15" x14ac:dyDescent="0.25">
      <c r="A148" s="920" t="s">
        <v>101</v>
      </c>
      <c r="B148" s="921"/>
      <c r="C148" s="921"/>
      <c r="D148" s="921"/>
      <c r="E148" s="921"/>
      <c r="F148" s="921"/>
      <c r="G148" s="921"/>
      <c r="H148" s="921"/>
      <c r="I148" s="921"/>
      <c r="J148" s="922"/>
      <c r="K148" s="427">
        <v>2343409.2999999998</v>
      </c>
      <c r="L148" s="426"/>
      <c r="M148" s="426"/>
      <c r="N148" s="426"/>
      <c r="O148" s="426"/>
      <c r="P148" s="426"/>
      <c r="DJ148" s="424"/>
      <c r="DK148" s="416" t="s">
        <v>101</v>
      </c>
      <c r="DL148" s="424"/>
      <c r="DM148" s="425"/>
    </row>
    <row r="149" spans="1:118" customFormat="1" ht="15" x14ac:dyDescent="0.25">
      <c r="A149" s="923" t="s">
        <v>90</v>
      </c>
      <c r="B149" s="924"/>
      <c r="C149" s="924"/>
      <c r="D149" s="924"/>
      <c r="E149" s="924"/>
      <c r="F149" s="924"/>
      <c r="G149" s="924"/>
      <c r="H149" s="924"/>
      <c r="I149" s="924"/>
      <c r="J149" s="925"/>
      <c r="K149" s="430">
        <v>15066186.27</v>
      </c>
      <c r="L149" s="428"/>
      <c r="M149" s="428"/>
      <c r="N149" s="428"/>
      <c r="O149" s="428"/>
      <c r="P149" s="428"/>
      <c r="DJ149" s="424"/>
      <c r="DL149" s="424" t="s">
        <v>90</v>
      </c>
      <c r="DM149" s="425"/>
    </row>
    <row r="150" spans="1:118" customFormat="1" ht="15" x14ac:dyDescent="0.25">
      <c r="A150" s="926" t="s">
        <v>347</v>
      </c>
      <c r="B150" s="921"/>
      <c r="C150" s="921"/>
      <c r="D150" s="921"/>
      <c r="E150" s="921"/>
      <c r="F150" s="921"/>
      <c r="G150" s="921"/>
      <c r="H150" s="921"/>
      <c r="I150" s="921"/>
      <c r="J150" s="922"/>
      <c r="K150" s="427">
        <v>-7201.64</v>
      </c>
      <c r="L150" s="426"/>
      <c r="M150" s="426"/>
      <c r="N150" s="426"/>
      <c r="O150" s="426"/>
      <c r="P150" s="426"/>
      <c r="DJ150" s="424"/>
      <c r="DK150" s="416" t="s">
        <v>484</v>
      </c>
      <c r="DL150" s="424"/>
      <c r="DM150" s="425"/>
    </row>
    <row r="151" spans="1:118" customFormat="1" ht="15" x14ac:dyDescent="0.25">
      <c r="A151" s="923" t="s">
        <v>102</v>
      </c>
      <c r="B151" s="924"/>
      <c r="C151" s="924"/>
      <c r="D151" s="924"/>
      <c r="E151" s="924"/>
      <c r="F151" s="924"/>
      <c r="G151" s="924"/>
      <c r="H151" s="924"/>
      <c r="I151" s="924"/>
      <c r="J151" s="925"/>
      <c r="K151" s="430">
        <v>15058984.630000001</v>
      </c>
      <c r="L151" s="428"/>
      <c r="M151" s="428"/>
      <c r="N151" s="428"/>
      <c r="O151" s="428"/>
      <c r="P151" s="428"/>
      <c r="DJ151" s="424"/>
      <c r="DL151" s="424" t="s">
        <v>102</v>
      </c>
      <c r="DM151" s="425"/>
    </row>
    <row r="152" spans="1:118" customFormat="1" ht="15" x14ac:dyDescent="0.25">
      <c r="A152" s="923" t="s">
        <v>103</v>
      </c>
      <c r="B152" s="924"/>
      <c r="C152" s="924"/>
      <c r="D152" s="924"/>
      <c r="E152" s="924"/>
      <c r="F152" s="924"/>
      <c r="G152" s="924"/>
      <c r="H152" s="924"/>
      <c r="I152" s="924"/>
      <c r="J152" s="925"/>
      <c r="K152" s="430">
        <v>15058984.630000001</v>
      </c>
      <c r="L152" s="428"/>
      <c r="M152" s="428"/>
      <c r="N152" s="428"/>
      <c r="O152" s="429">
        <v>7023.15</v>
      </c>
      <c r="P152" s="429">
        <v>667.66</v>
      </c>
      <c r="DJ152" s="424"/>
      <c r="DL152" s="424"/>
      <c r="DM152" s="425"/>
      <c r="DN152" s="424" t="s">
        <v>103</v>
      </c>
    </row>
    <row r="153" spans="1:118" customFormat="1" ht="15" x14ac:dyDescent="0.25">
      <c r="A153" s="923" t="s">
        <v>104</v>
      </c>
      <c r="B153" s="924"/>
      <c r="C153" s="924"/>
      <c r="D153" s="924"/>
      <c r="E153" s="924"/>
      <c r="F153" s="924"/>
      <c r="G153" s="924"/>
      <c r="H153" s="924"/>
      <c r="I153" s="924"/>
      <c r="J153" s="925"/>
      <c r="K153" s="428"/>
      <c r="L153" s="428"/>
      <c r="M153" s="428"/>
      <c r="N153" s="428"/>
      <c r="O153" s="428"/>
      <c r="P153" s="428"/>
      <c r="DJ153" s="424" t="s">
        <v>104</v>
      </c>
      <c r="DL153" s="424"/>
      <c r="DM153" s="425"/>
      <c r="DN153" s="424"/>
    </row>
    <row r="154" spans="1:118" customFormat="1" ht="15" hidden="1" x14ac:dyDescent="0.25">
      <c r="A154" s="920" t="s">
        <v>429</v>
      </c>
      <c r="B154" s="921"/>
      <c r="C154" s="921"/>
      <c r="D154" s="921"/>
      <c r="E154" s="921"/>
      <c r="F154" s="921"/>
      <c r="G154" s="921"/>
      <c r="H154" s="921"/>
      <c r="I154" s="921"/>
      <c r="J154" s="922"/>
      <c r="K154" s="426"/>
      <c r="L154" s="426"/>
      <c r="M154" s="426"/>
      <c r="N154" s="426"/>
      <c r="O154" s="426"/>
      <c r="P154" s="426"/>
      <c r="DJ154" s="424"/>
      <c r="DK154" s="416" t="s">
        <v>429</v>
      </c>
      <c r="DL154" s="424"/>
      <c r="DM154" s="425"/>
      <c r="DN154" s="424"/>
    </row>
    <row r="155" spans="1:118" customFormat="1" ht="15" hidden="1" x14ac:dyDescent="0.25">
      <c r="A155" s="920" t="s">
        <v>323</v>
      </c>
      <c r="B155" s="921"/>
      <c r="C155" s="921"/>
      <c r="D155" s="921"/>
      <c r="E155" s="921"/>
      <c r="F155" s="921"/>
      <c r="G155" s="921"/>
      <c r="H155" s="921"/>
      <c r="I155" s="921"/>
      <c r="J155" s="922"/>
      <c r="K155" s="427">
        <v>19072.07</v>
      </c>
      <c r="L155" s="426"/>
      <c r="M155" s="426"/>
      <c r="N155" s="426"/>
      <c r="O155" s="426"/>
      <c r="P155" s="426"/>
      <c r="DJ155" s="424"/>
      <c r="DK155" s="416" t="s">
        <v>323</v>
      </c>
      <c r="DL155" s="424"/>
      <c r="DM155" s="425"/>
      <c r="DN155" s="424"/>
    </row>
    <row r="156" spans="1:118" customFormat="1" ht="15" hidden="1" x14ac:dyDescent="0.25">
      <c r="A156" s="920" t="s">
        <v>324</v>
      </c>
      <c r="B156" s="921"/>
      <c r="C156" s="921"/>
      <c r="D156" s="921"/>
      <c r="E156" s="921"/>
      <c r="F156" s="921"/>
      <c r="G156" s="921"/>
      <c r="H156" s="921"/>
      <c r="I156" s="921"/>
      <c r="J156" s="922"/>
      <c r="K156" s="427">
        <v>165164.13</v>
      </c>
      <c r="L156" s="426"/>
      <c r="M156" s="426"/>
      <c r="N156" s="426"/>
      <c r="O156" s="426"/>
      <c r="P156" s="426"/>
      <c r="DJ156" s="424"/>
      <c r="DK156" s="416" t="s">
        <v>324</v>
      </c>
      <c r="DL156" s="424"/>
      <c r="DM156" s="425"/>
      <c r="DN156" s="424"/>
    </row>
    <row r="157" spans="1:118" customFormat="1" ht="15" hidden="1" x14ac:dyDescent="0.25">
      <c r="A157" s="920" t="s">
        <v>428</v>
      </c>
      <c r="B157" s="921"/>
      <c r="C157" s="921"/>
      <c r="D157" s="921"/>
      <c r="E157" s="921"/>
      <c r="F157" s="921"/>
      <c r="G157" s="921"/>
      <c r="H157" s="921"/>
      <c r="I157" s="921"/>
      <c r="J157" s="922"/>
      <c r="K157" s="427">
        <v>1429495.55</v>
      </c>
      <c r="L157" s="426"/>
      <c r="M157" s="426"/>
      <c r="N157" s="426"/>
      <c r="O157" s="426"/>
      <c r="P157" s="426"/>
      <c r="DJ157" s="424"/>
      <c r="DK157" s="416" t="s">
        <v>428</v>
      </c>
      <c r="DL157" s="424"/>
      <c r="DM157" s="425"/>
      <c r="DN157" s="424"/>
    </row>
    <row r="158" spans="1:118" customFormat="1" ht="15" hidden="1" x14ac:dyDescent="0.25">
      <c r="A158" s="920" t="s">
        <v>427</v>
      </c>
      <c r="B158" s="921"/>
      <c r="C158" s="921"/>
      <c r="D158" s="921"/>
      <c r="E158" s="921"/>
      <c r="F158" s="921"/>
      <c r="G158" s="921"/>
      <c r="H158" s="921"/>
      <c r="I158" s="921"/>
      <c r="J158" s="922"/>
      <c r="K158" s="426"/>
      <c r="L158" s="426"/>
      <c r="M158" s="426"/>
      <c r="N158" s="426"/>
      <c r="O158" s="426"/>
      <c r="P158" s="426"/>
      <c r="DJ158" s="424"/>
      <c r="DK158" s="416" t="s">
        <v>427</v>
      </c>
      <c r="DL158" s="424"/>
      <c r="DM158" s="425"/>
      <c r="DN158" s="424"/>
    </row>
    <row r="159" spans="1:118" customFormat="1" ht="15" hidden="1" x14ac:dyDescent="0.25">
      <c r="A159" s="920" t="s">
        <v>323</v>
      </c>
      <c r="B159" s="921"/>
      <c r="C159" s="921"/>
      <c r="D159" s="921"/>
      <c r="E159" s="921"/>
      <c r="F159" s="921"/>
      <c r="G159" s="921"/>
      <c r="H159" s="921"/>
      <c r="I159" s="921"/>
      <c r="J159" s="922"/>
      <c r="K159" s="427">
        <v>19072.07</v>
      </c>
      <c r="L159" s="426"/>
      <c r="M159" s="426"/>
      <c r="N159" s="426"/>
      <c r="O159" s="426"/>
      <c r="P159" s="426"/>
      <c r="DJ159" s="424"/>
      <c r="DK159" s="416" t="s">
        <v>323</v>
      </c>
      <c r="DL159" s="424"/>
      <c r="DM159" s="425"/>
      <c r="DN159" s="424"/>
    </row>
    <row r="160" spans="1:118" customFormat="1" ht="15" hidden="1" x14ac:dyDescent="0.25">
      <c r="A160" s="920" t="s">
        <v>324</v>
      </c>
      <c r="B160" s="921"/>
      <c r="C160" s="921"/>
      <c r="D160" s="921"/>
      <c r="E160" s="921"/>
      <c r="F160" s="921"/>
      <c r="G160" s="921"/>
      <c r="H160" s="921"/>
      <c r="I160" s="921"/>
      <c r="J160" s="922"/>
      <c r="K160" s="427">
        <v>165164.13</v>
      </c>
      <c r="L160" s="426"/>
      <c r="M160" s="426"/>
      <c r="N160" s="426"/>
      <c r="O160" s="426"/>
      <c r="P160" s="426"/>
      <c r="DJ160" s="424"/>
      <c r="DK160" s="416" t="s">
        <v>324</v>
      </c>
      <c r="DL160" s="424"/>
      <c r="DM160" s="425"/>
      <c r="DN160" s="424"/>
    </row>
    <row r="161" spans="1:118" customFormat="1" ht="15" hidden="1" x14ac:dyDescent="0.25">
      <c r="A161" s="920" t="s">
        <v>426</v>
      </c>
      <c r="B161" s="921"/>
      <c r="C161" s="921"/>
      <c r="D161" s="921"/>
      <c r="E161" s="921"/>
      <c r="F161" s="921"/>
      <c r="G161" s="921"/>
      <c r="H161" s="921"/>
      <c r="I161" s="921"/>
      <c r="J161" s="922"/>
      <c r="K161" s="427">
        <v>6277723.4199999999</v>
      </c>
      <c r="L161" s="426"/>
      <c r="M161" s="426"/>
      <c r="N161" s="426"/>
      <c r="O161" s="426"/>
      <c r="P161" s="426"/>
      <c r="DJ161" s="424"/>
      <c r="DK161" s="416" t="s">
        <v>426</v>
      </c>
      <c r="DL161" s="424"/>
      <c r="DM161" s="425"/>
      <c r="DN161" s="424"/>
    </row>
    <row r="162" spans="1:118" customFormat="1" ht="15" hidden="1" x14ac:dyDescent="0.25">
      <c r="A162" s="920" t="s">
        <v>425</v>
      </c>
      <c r="B162" s="921"/>
      <c r="C162" s="921"/>
      <c r="D162" s="921"/>
      <c r="E162" s="921"/>
      <c r="F162" s="921"/>
      <c r="G162" s="921"/>
      <c r="H162" s="921"/>
      <c r="I162" s="921"/>
      <c r="J162" s="922"/>
      <c r="K162" s="426"/>
      <c r="L162" s="426"/>
      <c r="M162" s="426"/>
      <c r="N162" s="426"/>
      <c r="O162" s="426"/>
      <c r="P162" s="426"/>
      <c r="DJ162" s="424"/>
      <c r="DK162" s="416" t="s">
        <v>425</v>
      </c>
      <c r="DL162" s="424"/>
      <c r="DM162" s="425"/>
      <c r="DN162" s="424"/>
    </row>
    <row r="163" spans="1:118" customFormat="1" ht="15" hidden="1" x14ac:dyDescent="0.25">
      <c r="A163" s="920" t="s">
        <v>323</v>
      </c>
      <c r="B163" s="921"/>
      <c r="C163" s="921"/>
      <c r="D163" s="921"/>
      <c r="E163" s="921"/>
      <c r="F163" s="921"/>
      <c r="G163" s="921"/>
      <c r="H163" s="921"/>
      <c r="I163" s="921"/>
      <c r="J163" s="922"/>
      <c r="K163" s="427">
        <v>19065.39</v>
      </c>
      <c r="L163" s="426"/>
      <c r="M163" s="426"/>
      <c r="N163" s="426"/>
      <c r="O163" s="426"/>
      <c r="P163" s="426"/>
      <c r="DJ163" s="424"/>
      <c r="DK163" s="416" t="s">
        <v>323</v>
      </c>
      <c r="DL163" s="424"/>
      <c r="DM163" s="425"/>
      <c r="DN163" s="424"/>
    </row>
    <row r="164" spans="1:118" customFormat="1" ht="15" hidden="1" x14ac:dyDescent="0.25">
      <c r="A164" s="920" t="s">
        <v>324</v>
      </c>
      <c r="B164" s="921"/>
      <c r="C164" s="921"/>
      <c r="D164" s="921"/>
      <c r="E164" s="921"/>
      <c r="F164" s="921"/>
      <c r="G164" s="921"/>
      <c r="H164" s="921"/>
      <c r="I164" s="921"/>
      <c r="J164" s="922"/>
      <c r="K164" s="427">
        <v>165106.28</v>
      </c>
      <c r="L164" s="426"/>
      <c r="M164" s="426"/>
      <c r="N164" s="426"/>
      <c r="O164" s="426"/>
      <c r="P164" s="426"/>
      <c r="DJ164" s="424"/>
      <c r="DK164" s="416" t="s">
        <v>324</v>
      </c>
      <c r="DL164" s="424"/>
      <c r="DM164" s="425"/>
      <c r="DN164" s="424"/>
    </row>
    <row r="165" spans="1:118" customFormat="1" ht="15" hidden="1" x14ac:dyDescent="0.25">
      <c r="A165" s="920" t="s">
        <v>424</v>
      </c>
      <c r="B165" s="921"/>
      <c r="C165" s="921"/>
      <c r="D165" s="921"/>
      <c r="E165" s="921"/>
      <c r="F165" s="921"/>
      <c r="G165" s="921"/>
      <c r="H165" s="921"/>
      <c r="I165" s="921"/>
      <c r="J165" s="922"/>
      <c r="K165" s="427">
        <v>1485626.31</v>
      </c>
      <c r="L165" s="426"/>
      <c r="M165" s="426"/>
      <c r="N165" s="426"/>
      <c r="O165" s="426"/>
      <c r="P165" s="426"/>
      <c r="DJ165" s="424"/>
      <c r="DK165" s="416" t="s">
        <v>424</v>
      </c>
      <c r="DL165" s="424"/>
      <c r="DM165" s="425"/>
      <c r="DN165" s="424"/>
    </row>
    <row r="166" spans="1:118" customFormat="1" ht="15" hidden="1" x14ac:dyDescent="0.25">
      <c r="A166" s="920" t="s">
        <v>423</v>
      </c>
      <c r="B166" s="921"/>
      <c r="C166" s="921"/>
      <c r="D166" s="921"/>
      <c r="E166" s="921"/>
      <c r="F166" s="921"/>
      <c r="G166" s="921"/>
      <c r="H166" s="921"/>
      <c r="I166" s="921"/>
      <c r="J166" s="922"/>
      <c r="K166" s="426"/>
      <c r="L166" s="426"/>
      <c r="M166" s="426"/>
      <c r="N166" s="426"/>
      <c r="O166" s="426"/>
      <c r="P166" s="426"/>
      <c r="DJ166" s="424"/>
      <c r="DK166" s="416" t="s">
        <v>423</v>
      </c>
      <c r="DL166" s="424"/>
      <c r="DM166" s="425"/>
      <c r="DN166" s="424"/>
    </row>
    <row r="167" spans="1:118" customFormat="1" ht="15" hidden="1" x14ac:dyDescent="0.25">
      <c r="A167" s="920" t="s">
        <v>323</v>
      </c>
      <c r="B167" s="921"/>
      <c r="C167" s="921"/>
      <c r="D167" s="921"/>
      <c r="E167" s="921"/>
      <c r="F167" s="921"/>
      <c r="G167" s="921"/>
      <c r="H167" s="921"/>
      <c r="I167" s="921"/>
      <c r="J167" s="922"/>
      <c r="K167" s="427">
        <v>19065.39</v>
      </c>
      <c r="L167" s="426"/>
      <c r="M167" s="426"/>
      <c r="N167" s="426"/>
      <c r="O167" s="426"/>
      <c r="P167" s="426"/>
      <c r="DJ167" s="424"/>
      <c r="DK167" s="416" t="s">
        <v>323</v>
      </c>
      <c r="DL167" s="424"/>
      <c r="DM167" s="425"/>
      <c r="DN167" s="424"/>
    </row>
    <row r="168" spans="1:118" customFormat="1" ht="15" hidden="1" x14ac:dyDescent="0.25">
      <c r="A168" s="920" t="s">
        <v>324</v>
      </c>
      <c r="B168" s="921"/>
      <c r="C168" s="921"/>
      <c r="D168" s="921"/>
      <c r="E168" s="921"/>
      <c r="F168" s="921"/>
      <c r="G168" s="921"/>
      <c r="H168" s="921"/>
      <c r="I168" s="921"/>
      <c r="J168" s="922"/>
      <c r="K168" s="427">
        <v>165106.28</v>
      </c>
      <c r="L168" s="426"/>
      <c r="M168" s="426"/>
      <c r="N168" s="426"/>
      <c r="O168" s="426"/>
      <c r="P168" s="426"/>
      <c r="DJ168" s="424"/>
      <c r="DK168" s="416" t="s">
        <v>324</v>
      </c>
      <c r="DL168" s="424"/>
      <c r="DM168" s="425"/>
      <c r="DN168" s="424"/>
    </row>
    <row r="169" spans="1:118" customFormat="1" ht="15" hidden="1" x14ac:dyDescent="0.25">
      <c r="A169" s="920" t="s">
        <v>422</v>
      </c>
      <c r="B169" s="921"/>
      <c r="C169" s="921"/>
      <c r="D169" s="921"/>
      <c r="E169" s="921"/>
      <c r="F169" s="921"/>
      <c r="G169" s="921"/>
      <c r="H169" s="921"/>
      <c r="I169" s="921"/>
      <c r="J169" s="922"/>
      <c r="K169" s="427">
        <v>7567976.5599999996</v>
      </c>
      <c r="L169" s="426"/>
      <c r="M169" s="426"/>
      <c r="N169" s="426"/>
      <c r="O169" s="426"/>
      <c r="P169" s="426"/>
      <c r="DJ169" s="424"/>
      <c r="DK169" s="416" t="s">
        <v>422</v>
      </c>
      <c r="DL169" s="424"/>
      <c r="DM169" s="425"/>
      <c r="DN169" s="424"/>
    </row>
    <row r="170" spans="1:118" customFormat="1" ht="15" hidden="1" x14ac:dyDescent="0.25">
      <c r="A170" s="920" t="s">
        <v>421</v>
      </c>
      <c r="B170" s="921"/>
      <c r="C170" s="921"/>
      <c r="D170" s="921"/>
      <c r="E170" s="921"/>
      <c r="F170" s="921"/>
      <c r="G170" s="921"/>
      <c r="H170" s="921"/>
      <c r="I170" s="921"/>
      <c r="J170" s="922"/>
      <c r="K170" s="426"/>
      <c r="L170" s="426"/>
      <c r="M170" s="426"/>
      <c r="N170" s="426"/>
      <c r="O170" s="426"/>
      <c r="P170" s="426"/>
      <c r="DJ170" s="424"/>
      <c r="DK170" s="416" t="s">
        <v>421</v>
      </c>
      <c r="DL170" s="424"/>
      <c r="DM170" s="425"/>
      <c r="DN170" s="424"/>
    </row>
    <row r="171" spans="1:118" customFormat="1" ht="15" hidden="1" x14ac:dyDescent="0.25">
      <c r="A171" s="920" t="s">
        <v>323</v>
      </c>
      <c r="B171" s="921"/>
      <c r="C171" s="921"/>
      <c r="D171" s="921"/>
      <c r="E171" s="921"/>
      <c r="F171" s="921"/>
      <c r="G171" s="921"/>
      <c r="H171" s="921"/>
      <c r="I171" s="921"/>
      <c r="J171" s="922"/>
      <c r="K171" s="427">
        <v>19055.330000000002</v>
      </c>
      <c r="L171" s="426"/>
      <c r="M171" s="426"/>
      <c r="N171" s="426"/>
      <c r="O171" s="426"/>
      <c r="P171" s="426"/>
      <c r="DJ171" s="424"/>
      <c r="DK171" s="416" t="s">
        <v>323</v>
      </c>
      <c r="DL171" s="424"/>
      <c r="DM171" s="425"/>
      <c r="DN171" s="424"/>
    </row>
    <row r="172" spans="1:118" customFormat="1" ht="15" hidden="1" x14ac:dyDescent="0.25">
      <c r="A172" s="920" t="s">
        <v>324</v>
      </c>
      <c r="B172" s="921"/>
      <c r="C172" s="921"/>
      <c r="D172" s="921"/>
      <c r="E172" s="921"/>
      <c r="F172" s="921"/>
      <c r="G172" s="921"/>
      <c r="H172" s="921"/>
      <c r="I172" s="921"/>
      <c r="J172" s="922"/>
      <c r="K172" s="427">
        <v>165019.16</v>
      </c>
      <c r="L172" s="426"/>
      <c r="M172" s="426"/>
      <c r="N172" s="426"/>
      <c r="O172" s="426"/>
      <c r="P172" s="426"/>
      <c r="DJ172" s="424"/>
      <c r="DK172" s="416" t="s">
        <v>324</v>
      </c>
      <c r="DL172" s="424"/>
      <c r="DM172" s="425"/>
      <c r="DN172" s="424"/>
    </row>
    <row r="173" spans="1:118" customFormat="1" ht="15" hidden="1" x14ac:dyDescent="0.25">
      <c r="A173" s="920" t="s">
        <v>420</v>
      </c>
      <c r="B173" s="921"/>
      <c r="C173" s="921"/>
      <c r="D173" s="921"/>
      <c r="E173" s="921"/>
      <c r="F173" s="921"/>
      <c r="G173" s="921"/>
      <c r="H173" s="921"/>
      <c r="I173" s="921"/>
      <c r="J173" s="922"/>
      <c r="K173" s="427">
        <v>42739.96</v>
      </c>
      <c r="L173" s="426"/>
      <c r="M173" s="426"/>
      <c r="N173" s="426"/>
      <c r="O173" s="426"/>
      <c r="P173" s="426"/>
      <c r="DJ173" s="424"/>
      <c r="DK173" s="416" t="s">
        <v>420</v>
      </c>
      <c r="DL173" s="424"/>
      <c r="DM173" s="425"/>
      <c r="DN173" s="424"/>
    </row>
    <row r="174" spans="1:118" customFormat="1" ht="15" hidden="1" x14ac:dyDescent="0.25">
      <c r="A174" s="920" t="s">
        <v>419</v>
      </c>
      <c r="B174" s="921"/>
      <c r="C174" s="921"/>
      <c r="D174" s="921"/>
      <c r="E174" s="921"/>
      <c r="F174" s="921"/>
      <c r="G174" s="921"/>
      <c r="H174" s="921"/>
      <c r="I174" s="921"/>
      <c r="J174" s="922"/>
      <c r="K174" s="426"/>
      <c r="L174" s="426"/>
      <c r="M174" s="426"/>
      <c r="N174" s="426"/>
      <c r="O174" s="426"/>
      <c r="P174" s="426"/>
      <c r="DJ174" s="424"/>
      <c r="DK174" s="416" t="s">
        <v>419</v>
      </c>
      <c r="DL174" s="424"/>
      <c r="DM174" s="425"/>
      <c r="DN174" s="424"/>
    </row>
    <row r="175" spans="1:118" customFormat="1" ht="15" hidden="1" x14ac:dyDescent="0.25">
      <c r="A175" s="920" t="s">
        <v>323</v>
      </c>
      <c r="B175" s="921"/>
      <c r="C175" s="921"/>
      <c r="D175" s="921"/>
      <c r="E175" s="921"/>
      <c r="F175" s="921"/>
      <c r="G175" s="921"/>
      <c r="H175" s="921"/>
      <c r="I175" s="921"/>
      <c r="J175" s="922"/>
      <c r="K175" s="427">
        <v>19055.330000000002</v>
      </c>
      <c r="L175" s="426"/>
      <c r="M175" s="426"/>
      <c r="N175" s="426"/>
      <c r="O175" s="426"/>
      <c r="P175" s="426"/>
      <c r="DJ175" s="424"/>
      <c r="DK175" s="416" t="s">
        <v>323</v>
      </c>
      <c r="DL175" s="424"/>
      <c r="DM175" s="425"/>
      <c r="DN175" s="424"/>
    </row>
    <row r="176" spans="1:118" customFormat="1" ht="15" hidden="1" x14ac:dyDescent="0.25">
      <c r="A176" s="920" t="s">
        <v>324</v>
      </c>
      <c r="B176" s="921"/>
      <c r="C176" s="921"/>
      <c r="D176" s="921"/>
      <c r="E176" s="921"/>
      <c r="F176" s="921"/>
      <c r="G176" s="921"/>
      <c r="H176" s="921"/>
      <c r="I176" s="921"/>
      <c r="J176" s="922"/>
      <c r="K176" s="427">
        <v>165019.16</v>
      </c>
      <c r="L176" s="426"/>
      <c r="M176" s="426"/>
      <c r="N176" s="426"/>
      <c r="O176" s="426"/>
      <c r="P176" s="426"/>
      <c r="DJ176" s="424"/>
      <c r="DK176" s="416" t="s">
        <v>324</v>
      </c>
      <c r="DL176" s="424"/>
      <c r="DM176" s="425"/>
      <c r="DN176" s="424"/>
    </row>
    <row r="177" spans="1:118" customFormat="1" ht="15" hidden="1" x14ac:dyDescent="0.25">
      <c r="A177" s="920" t="s">
        <v>418</v>
      </c>
      <c r="B177" s="921"/>
      <c r="C177" s="921"/>
      <c r="D177" s="921"/>
      <c r="E177" s="921"/>
      <c r="F177" s="921"/>
      <c r="G177" s="921"/>
      <c r="H177" s="921"/>
      <c r="I177" s="921"/>
      <c r="J177" s="922"/>
      <c r="K177" s="427">
        <v>2131057.4300000002</v>
      </c>
      <c r="L177" s="426"/>
      <c r="M177" s="426"/>
      <c r="N177" s="426"/>
      <c r="O177" s="426"/>
      <c r="P177" s="426"/>
      <c r="DJ177" s="424"/>
      <c r="DK177" s="416" t="s">
        <v>418</v>
      </c>
      <c r="DL177" s="424"/>
      <c r="DM177" s="425"/>
      <c r="DN177" s="424"/>
    </row>
    <row r="178" spans="1:118" customFormat="1" ht="15" hidden="1" x14ac:dyDescent="0.25">
      <c r="A178" s="920" t="s">
        <v>417</v>
      </c>
      <c r="B178" s="921"/>
      <c r="C178" s="921"/>
      <c r="D178" s="921"/>
      <c r="E178" s="921"/>
      <c r="F178" s="921"/>
      <c r="G178" s="921"/>
      <c r="H178" s="921"/>
      <c r="I178" s="921"/>
      <c r="J178" s="922"/>
      <c r="K178" s="426"/>
      <c r="L178" s="426"/>
      <c r="M178" s="426"/>
      <c r="N178" s="426"/>
      <c r="O178" s="426"/>
      <c r="P178" s="426"/>
      <c r="DJ178" s="424"/>
      <c r="DK178" s="416" t="s">
        <v>417</v>
      </c>
      <c r="DL178" s="424"/>
      <c r="DM178" s="425"/>
      <c r="DN178" s="424"/>
    </row>
    <row r="179" spans="1:118" customFormat="1" ht="15" hidden="1" x14ac:dyDescent="0.25">
      <c r="A179" s="920" t="s">
        <v>323</v>
      </c>
      <c r="B179" s="921"/>
      <c r="C179" s="921"/>
      <c r="D179" s="921"/>
      <c r="E179" s="921"/>
      <c r="F179" s="921"/>
      <c r="G179" s="921"/>
      <c r="H179" s="921"/>
      <c r="I179" s="921"/>
      <c r="J179" s="922"/>
      <c r="K179" s="427">
        <v>19055.330000000002</v>
      </c>
      <c r="L179" s="426"/>
      <c r="M179" s="426"/>
      <c r="N179" s="426"/>
      <c r="O179" s="426"/>
      <c r="P179" s="426"/>
      <c r="DJ179" s="424"/>
      <c r="DK179" s="416" t="s">
        <v>323</v>
      </c>
      <c r="DL179" s="424"/>
      <c r="DM179" s="425"/>
      <c r="DN179" s="424"/>
    </row>
    <row r="180" spans="1:118" customFormat="1" ht="15" hidden="1" x14ac:dyDescent="0.25">
      <c r="A180" s="920" t="s">
        <v>324</v>
      </c>
      <c r="B180" s="921"/>
      <c r="C180" s="921"/>
      <c r="D180" s="921"/>
      <c r="E180" s="921"/>
      <c r="F180" s="921"/>
      <c r="G180" s="921"/>
      <c r="H180" s="921"/>
      <c r="I180" s="921"/>
      <c r="J180" s="922"/>
      <c r="K180" s="427">
        <v>165019.16</v>
      </c>
      <c r="L180" s="426"/>
      <c r="M180" s="426"/>
      <c r="N180" s="426"/>
      <c r="O180" s="426"/>
      <c r="P180" s="426"/>
      <c r="DJ180" s="424"/>
      <c r="DK180" s="416" t="s">
        <v>324</v>
      </c>
      <c r="DL180" s="424"/>
      <c r="DM180" s="425"/>
      <c r="DN180" s="424"/>
    </row>
    <row r="181" spans="1:118" customFormat="1" ht="15" hidden="1" x14ac:dyDescent="0.25">
      <c r="A181" s="920" t="s">
        <v>416</v>
      </c>
      <c r="B181" s="921"/>
      <c r="C181" s="921"/>
      <c r="D181" s="921"/>
      <c r="E181" s="921"/>
      <c r="F181" s="921"/>
      <c r="G181" s="921"/>
      <c r="H181" s="921"/>
      <c r="I181" s="921"/>
      <c r="J181" s="922"/>
      <c r="K181" s="427">
        <v>1456954.16</v>
      </c>
      <c r="L181" s="426"/>
      <c r="M181" s="426"/>
      <c r="N181" s="426"/>
      <c r="O181" s="426"/>
      <c r="P181" s="426"/>
      <c r="DJ181" s="424"/>
      <c r="DK181" s="416" t="s">
        <v>416</v>
      </c>
      <c r="DL181" s="424"/>
      <c r="DM181" s="425"/>
      <c r="DN181" s="424"/>
    </row>
    <row r="182" spans="1:118" customFormat="1" ht="15" hidden="1" x14ac:dyDescent="0.25">
      <c r="A182" s="920" t="s">
        <v>415</v>
      </c>
      <c r="B182" s="921"/>
      <c r="C182" s="921"/>
      <c r="D182" s="921"/>
      <c r="E182" s="921"/>
      <c r="F182" s="921"/>
      <c r="G182" s="921"/>
      <c r="H182" s="921"/>
      <c r="I182" s="921"/>
      <c r="J182" s="922"/>
      <c r="K182" s="426"/>
      <c r="L182" s="426"/>
      <c r="M182" s="426"/>
      <c r="N182" s="426"/>
      <c r="O182" s="426"/>
      <c r="P182" s="426"/>
      <c r="DJ182" s="424"/>
      <c r="DK182" s="416" t="s">
        <v>415</v>
      </c>
      <c r="DL182" s="424"/>
      <c r="DM182" s="425"/>
      <c r="DN182" s="424"/>
    </row>
    <row r="183" spans="1:118" customFormat="1" ht="15" hidden="1" x14ac:dyDescent="0.25">
      <c r="A183" s="920" t="s">
        <v>323</v>
      </c>
      <c r="B183" s="921"/>
      <c r="C183" s="921"/>
      <c r="D183" s="921"/>
      <c r="E183" s="921"/>
      <c r="F183" s="921"/>
      <c r="G183" s="921"/>
      <c r="H183" s="921"/>
      <c r="I183" s="921"/>
      <c r="J183" s="922"/>
      <c r="K183" s="427">
        <v>19019.11</v>
      </c>
      <c r="L183" s="426"/>
      <c r="M183" s="426"/>
      <c r="N183" s="426"/>
      <c r="O183" s="426"/>
      <c r="P183" s="426"/>
      <c r="DJ183" s="424"/>
      <c r="DK183" s="416" t="s">
        <v>323</v>
      </c>
      <c r="DL183" s="424"/>
      <c r="DM183" s="425"/>
      <c r="DN183" s="424"/>
    </row>
    <row r="184" spans="1:118" customFormat="1" ht="15" hidden="1" x14ac:dyDescent="0.25">
      <c r="A184" s="920" t="s">
        <v>324</v>
      </c>
      <c r="B184" s="921"/>
      <c r="C184" s="921"/>
      <c r="D184" s="921"/>
      <c r="E184" s="921"/>
      <c r="F184" s="921"/>
      <c r="G184" s="921"/>
      <c r="H184" s="921"/>
      <c r="I184" s="921"/>
      <c r="J184" s="922"/>
      <c r="K184" s="427">
        <v>164705.49</v>
      </c>
      <c r="L184" s="426"/>
      <c r="M184" s="426"/>
      <c r="N184" s="426"/>
      <c r="O184" s="426"/>
      <c r="P184" s="426"/>
      <c r="DJ184" s="424"/>
      <c r="DK184" s="416" t="s">
        <v>324</v>
      </c>
      <c r="DL184" s="424"/>
      <c r="DM184" s="425"/>
      <c r="DN184" s="424"/>
    </row>
    <row r="185" spans="1:118" customFormat="1" ht="15" hidden="1" x14ac:dyDescent="0.25">
      <c r="A185" s="920" t="s">
        <v>414</v>
      </c>
      <c r="B185" s="921"/>
      <c r="C185" s="921"/>
      <c r="D185" s="921"/>
      <c r="E185" s="921"/>
      <c r="F185" s="921"/>
      <c r="G185" s="921"/>
      <c r="H185" s="921"/>
      <c r="I185" s="921"/>
      <c r="J185" s="922"/>
      <c r="K185" s="427">
        <v>7397252.9699999997</v>
      </c>
      <c r="L185" s="426"/>
      <c r="M185" s="426"/>
      <c r="N185" s="426"/>
      <c r="O185" s="426"/>
      <c r="P185" s="426"/>
      <c r="DJ185" s="424"/>
      <c r="DK185" s="416" t="s">
        <v>414</v>
      </c>
      <c r="DL185" s="424"/>
      <c r="DM185" s="425"/>
      <c r="DN185" s="424"/>
    </row>
    <row r="186" spans="1:118" customFormat="1" ht="15" hidden="1" x14ac:dyDescent="0.25">
      <c r="A186" s="920" t="s">
        <v>466</v>
      </c>
      <c r="B186" s="921"/>
      <c r="C186" s="921"/>
      <c r="D186" s="921"/>
      <c r="E186" s="921"/>
      <c r="F186" s="921"/>
      <c r="G186" s="921"/>
      <c r="H186" s="921"/>
      <c r="I186" s="921"/>
      <c r="J186" s="922"/>
      <c r="K186" s="426"/>
      <c r="L186" s="426"/>
      <c r="M186" s="426"/>
      <c r="N186" s="426"/>
      <c r="O186" s="426"/>
      <c r="P186" s="426"/>
      <c r="DJ186" s="424"/>
      <c r="DK186" s="416" t="s">
        <v>466</v>
      </c>
      <c r="DL186" s="424"/>
      <c r="DM186" s="425"/>
      <c r="DN186" s="424"/>
    </row>
    <row r="187" spans="1:118" customFormat="1" ht="15" hidden="1" x14ac:dyDescent="0.25">
      <c r="A187" s="920" t="s">
        <v>323</v>
      </c>
      <c r="B187" s="921"/>
      <c r="C187" s="921"/>
      <c r="D187" s="921"/>
      <c r="E187" s="921"/>
      <c r="F187" s="921"/>
      <c r="G187" s="921"/>
      <c r="H187" s="921"/>
      <c r="I187" s="921"/>
      <c r="J187" s="922"/>
      <c r="K187" s="427">
        <v>19019.11</v>
      </c>
      <c r="L187" s="426"/>
      <c r="M187" s="426"/>
      <c r="N187" s="426"/>
      <c r="O187" s="426"/>
      <c r="P187" s="426"/>
      <c r="DJ187" s="424"/>
      <c r="DK187" s="416" t="s">
        <v>323</v>
      </c>
      <c r="DL187" s="424"/>
      <c r="DM187" s="425"/>
      <c r="DN187" s="424"/>
    </row>
    <row r="188" spans="1:118" customFormat="1" ht="15" hidden="1" x14ac:dyDescent="0.25">
      <c r="A188" s="920" t="s">
        <v>324</v>
      </c>
      <c r="B188" s="921"/>
      <c r="C188" s="921"/>
      <c r="D188" s="921"/>
      <c r="E188" s="921"/>
      <c r="F188" s="921"/>
      <c r="G188" s="921"/>
      <c r="H188" s="921"/>
      <c r="I188" s="921"/>
      <c r="J188" s="922"/>
      <c r="K188" s="427">
        <v>164705.49</v>
      </c>
      <c r="L188" s="426"/>
      <c r="M188" s="426"/>
      <c r="N188" s="426"/>
      <c r="O188" s="426"/>
      <c r="P188" s="426"/>
      <c r="DJ188" s="424"/>
      <c r="DK188" s="416" t="s">
        <v>324</v>
      </c>
      <c r="DL188" s="424"/>
      <c r="DM188" s="425"/>
      <c r="DN188" s="424"/>
    </row>
    <row r="189" spans="1:118" customFormat="1" ht="15" hidden="1" x14ac:dyDescent="0.25">
      <c r="A189" s="920" t="s">
        <v>465</v>
      </c>
      <c r="B189" s="921"/>
      <c r="C189" s="921"/>
      <c r="D189" s="921"/>
      <c r="E189" s="921"/>
      <c r="F189" s="921"/>
      <c r="G189" s="921"/>
      <c r="H189" s="921"/>
      <c r="I189" s="921"/>
      <c r="J189" s="922"/>
      <c r="K189" s="427">
        <v>2631170.2000000002</v>
      </c>
      <c r="L189" s="426"/>
      <c r="M189" s="426"/>
      <c r="N189" s="426"/>
      <c r="O189" s="426"/>
      <c r="P189" s="426"/>
      <c r="DJ189" s="424"/>
      <c r="DK189" s="416" t="s">
        <v>465</v>
      </c>
      <c r="DL189" s="424"/>
      <c r="DM189" s="425"/>
      <c r="DN189" s="424"/>
    </row>
    <row r="190" spans="1:118" customFormat="1" ht="15" x14ac:dyDescent="0.25">
      <c r="A190" s="920" t="s">
        <v>90</v>
      </c>
      <c r="B190" s="921"/>
      <c r="C190" s="921"/>
      <c r="D190" s="921"/>
      <c r="E190" s="921"/>
      <c r="F190" s="921"/>
      <c r="G190" s="921"/>
      <c r="H190" s="921"/>
      <c r="I190" s="921"/>
      <c r="J190" s="922"/>
      <c r="K190" s="427">
        <v>30419996.559999999</v>
      </c>
      <c r="L190" s="426"/>
      <c r="M190" s="426"/>
      <c r="N190" s="426"/>
      <c r="O190" s="426"/>
      <c r="P190" s="426"/>
      <c r="DJ190" s="424"/>
      <c r="DK190" s="416" t="s">
        <v>90</v>
      </c>
      <c r="DL190" s="424"/>
      <c r="DM190" s="425"/>
      <c r="DN190" s="424"/>
    </row>
    <row r="191" spans="1:118" customFormat="1" ht="3" customHeight="1" x14ac:dyDescent="0.25">
      <c r="A191" s="423"/>
      <c r="B191" s="423"/>
      <c r="C191" s="423"/>
      <c r="D191" s="423"/>
      <c r="E191" s="423"/>
      <c r="F191" s="423"/>
      <c r="G191" s="423"/>
      <c r="H191" s="423"/>
      <c r="I191" s="423"/>
      <c r="J191" s="422"/>
      <c r="K191" s="422"/>
      <c r="L191" s="422"/>
      <c r="M191" s="421"/>
      <c r="N191" s="421"/>
      <c r="O191" s="420"/>
    </row>
    <row r="192" spans="1:118" customFormat="1" ht="21.75" customHeight="1" x14ac:dyDescent="0.25">
      <c r="A192" s="419"/>
      <c r="B192" s="419"/>
      <c r="C192" s="419"/>
      <c r="D192" s="419"/>
      <c r="E192" s="419"/>
      <c r="F192" s="419"/>
      <c r="G192" s="419"/>
      <c r="H192" s="419"/>
      <c r="I192" s="419"/>
      <c r="J192" s="419"/>
      <c r="K192" s="419"/>
      <c r="L192" s="419"/>
      <c r="M192" s="419"/>
      <c r="N192" s="419"/>
      <c r="O192" s="419"/>
      <c r="P192" s="419"/>
    </row>
    <row r="193" spans="1:117" s="58" customFormat="1" ht="34.5" customHeight="1" x14ac:dyDescent="0.2">
      <c r="A193" s="950" t="s">
        <v>119</v>
      </c>
      <c r="B193" s="950"/>
      <c r="C193" s="950"/>
      <c r="D193" s="880" t="s">
        <v>327</v>
      </c>
      <c r="E193" s="880"/>
      <c r="F193" s="880"/>
      <c r="G193" s="880"/>
      <c r="H193" s="880"/>
      <c r="I193" s="881"/>
      <c r="J193" s="881"/>
      <c r="K193" s="881"/>
      <c r="L193" s="881"/>
      <c r="M193" s="881"/>
      <c r="N193" s="54" t="s">
        <v>326</v>
      </c>
      <c r="O193" s="54"/>
      <c r="P193" s="54"/>
      <c r="Q193" s="55"/>
      <c r="R193" s="56"/>
      <c r="S193" s="56"/>
      <c r="T193" s="56"/>
      <c r="U193" s="56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BI193" s="56"/>
      <c r="BJ193" s="56"/>
      <c r="BK193" s="56"/>
      <c r="BL193" s="56"/>
      <c r="BM193" s="56"/>
      <c r="BN193" s="56"/>
      <c r="BO193" s="56"/>
      <c r="BP193" s="56"/>
      <c r="BQ193" s="56"/>
      <c r="BR193" s="56"/>
      <c r="BS193" s="56"/>
      <c r="BT193" s="56"/>
      <c r="BU193" s="56"/>
      <c r="BV193" s="56"/>
      <c r="BW193" s="56"/>
      <c r="BX193" s="56"/>
      <c r="BY193" s="56"/>
      <c r="BZ193" s="56"/>
      <c r="CA193" s="56"/>
      <c r="CB193" s="56"/>
      <c r="CC193" s="56"/>
      <c r="CD193" s="56"/>
      <c r="CE193" s="56"/>
      <c r="CF193" s="56"/>
      <c r="CG193" s="56"/>
      <c r="CH193" s="56"/>
      <c r="CI193" s="56"/>
      <c r="CJ193" s="56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56"/>
      <c r="CY193" s="56"/>
      <c r="CZ193" s="56"/>
      <c r="DA193" s="56"/>
      <c r="DB193" s="56"/>
      <c r="DC193" s="56"/>
      <c r="DD193" s="56"/>
      <c r="DE193" s="56"/>
      <c r="DF193" s="56"/>
      <c r="DG193" s="56"/>
      <c r="DH193" s="56"/>
      <c r="DI193" s="56"/>
      <c r="DJ193" s="56"/>
      <c r="DK193" s="56"/>
      <c r="DL193" s="56"/>
      <c r="DM193" s="56"/>
    </row>
    <row r="194" spans="1:117" s="58" customFormat="1" ht="13.5" customHeight="1" x14ac:dyDescent="0.2">
      <c r="A194" s="59"/>
      <c r="B194" s="59"/>
      <c r="C194" s="60" t="s">
        <v>122</v>
      </c>
      <c r="D194" s="61"/>
      <c r="E194" s="61"/>
      <c r="F194" s="61"/>
      <c r="G194" s="61"/>
      <c r="H194" s="61"/>
      <c r="I194" s="61"/>
      <c r="J194" s="61"/>
      <c r="K194" s="410" t="s">
        <v>123</v>
      </c>
      <c r="L194" s="958"/>
      <c r="M194" s="958"/>
      <c r="N194" s="958"/>
      <c r="O194" s="958"/>
      <c r="P194" s="958"/>
      <c r="Q194" s="958"/>
      <c r="R194" s="56"/>
      <c r="S194" s="56"/>
      <c r="T194" s="56"/>
      <c r="U194" s="56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BI194" s="56"/>
      <c r="BJ194" s="56"/>
      <c r="BK194" s="56"/>
      <c r="BL194" s="56"/>
      <c r="BM194" s="56"/>
      <c r="BN194" s="56"/>
      <c r="BO194" s="56"/>
      <c r="BP194" s="56"/>
      <c r="BQ194" s="56"/>
      <c r="BR194" s="56"/>
      <c r="BS194" s="56"/>
      <c r="BT194" s="56"/>
      <c r="BU194" s="56"/>
      <c r="BV194" s="56"/>
      <c r="BW194" s="56"/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  <c r="CH194" s="56"/>
      <c r="CI194" s="56"/>
      <c r="CJ194" s="56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  <c r="DI194" s="56"/>
      <c r="DJ194" s="56"/>
      <c r="DK194" s="56"/>
      <c r="DL194" s="56"/>
      <c r="DM194" s="56"/>
    </row>
    <row r="195" spans="1:117" s="58" customFormat="1" ht="12.75" customHeight="1" x14ac:dyDescent="0.2">
      <c r="A195" s="411"/>
      <c r="B195" s="411"/>
      <c r="C195" s="64"/>
      <c r="D195" s="65"/>
      <c r="E195" s="65"/>
      <c r="F195" s="65"/>
      <c r="G195" s="65"/>
      <c r="H195" s="65"/>
      <c r="I195" s="65"/>
      <c r="J195" s="65"/>
      <c r="K195" s="66"/>
      <c r="L195" s="65"/>
      <c r="M195" s="65"/>
      <c r="N195" s="65"/>
      <c r="O195" s="65"/>
      <c r="P195" s="67"/>
      <c r="Q195" s="68"/>
      <c r="R195" s="56"/>
      <c r="S195" s="56"/>
      <c r="T195" s="56"/>
      <c r="U195" s="56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6"/>
      <c r="BK195" s="56"/>
      <c r="BL195" s="56"/>
      <c r="BM195" s="56"/>
      <c r="BN195" s="56"/>
      <c r="BO195" s="56"/>
      <c r="BP195" s="56"/>
      <c r="BQ195" s="56"/>
      <c r="BR195" s="56"/>
      <c r="BS195" s="56"/>
      <c r="BT195" s="56"/>
      <c r="BU195" s="56"/>
      <c r="BV195" s="56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56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  <c r="DI195" s="56"/>
      <c r="DJ195" s="56"/>
      <c r="DK195" s="56"/>
      <c r="DL195" s="56"/>
      <c r="DM195" s="56"/>
    </row>
    <row r="196" spans="1:117" s="58" customFormat="1" ht="34.5" customHeight="1" x14ac:dyDescent="0.2">
      <c r="A196" s="950" t="s">
        <v>124</v>
      </c>
      <c r="B196" s="950"/>
      <c r="C196" s="950"/>
      <c r="D196" s="880" t="s">
        <v>125</v>
      </c>
      <c r="E196" s="880"/>
      <c r="F196" s="880"/>
      <c r="G196" s="880"/>
      <c r="H196" s="880"/>
      <c r="I196" s="881"/>
      <c r="J196" s="881"/>
      <c r="K196" s="881"/>
      <c r="L196" s="881"/>
      <c r="M196" s="881"/>
      <c r="N196" s="951" t="s">
        <v>126</v>
      </c>
      <c r="O196" s="951"/>
      <c r="P196" s="54"/>
      <c r="Q196" s="55"/>
      <c r="R196" s="56"/>
      <c r="S196" s="56"/>
      <c r="T196" s="56"/>
      <c r="U196" s="56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56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56"/>
      <c r="DA196" s="56"/>
      <c r="DB196" s="56"/>
      <c r="DC196" s="56"/>
      <c r="DD196" s="56"/>
      <c r="DE196" s="56"/>
      <c r="DF196" s="56"/>
      <c r="DG196" s="56"/>
      <c r="DH196" s="56"/>
      <c r="DI196" s="56"/>
      <c r="DJ196" s="56"/>
      <c r="DK196" s="56"/>
      <c r="DL196" s="56"/>
      <c r="DM196" s="56"/>
    </row>
    <row r="197" spans="1:117" s="58" customFormat="1" ht="13.5" customHeight="1" x14ac:dyDescent="0.2">
      <c r="A197" s="69"/>
      <c r="B197" s="69"/>
      <c r="C197" s="69" t="s">
        <v>122</v>
      </c>
      <c r="D197" s="70"/>
      <c r="E197" s="70"/>
      <c r="F197" s="70"/>
      <c r="G197" s="70"/>
      <c r="H197" s="70"/>
      <c r="I197" s="70"/>
      <c r="J197" s="70"/>
      <c r="K197" s="71" t="s">
        <v>123</v>
      </c>
      <c r="L197" s="958"/>
      <c r="M197" s="958"/>
      <c r="N197" s="958"/>
      <c r="O197" s="958"/>
      <c r="P197" s="958"/>
      <c r="Q197" s="958"/>
      <c r="R197" s="56"/>
      <c r="S197" s="56"/>
      <c r="T197" s="56"/>
      <c r="U197" s="56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BI197" s="56"/>
      <c r="BJ197" s="56"/>
      <c r="BK197" s="56"/>
      <c r="BL197" s="56"/>
      <c r="BM197" s="56"/>
      <c r="BN197" s="56"/>
      <c r="BO197" s="56"/>
      <c r="BP197" s="56"/>
      <c r="BQ197" s="56"/>
      <c r="BR197" s="56"/>
      <c r="BS197" s="56"/>
      <c r="BT197" s="56"/>
      <c r="BU197" s="56"/>
      <c r="BV197" s="56"/>
      <c r="BW197" s="56"/>
      <c r="BX197" s="56"/>
      <c r="BY197" s="56"/>
      <c r="BZ197" s="56"/>
      <c r="CA197" s="56"/>
      <c r="CB197" s="56"/>
      <c r="CC197" s="56"/>
      <c r="CD197" s="56"/>
      <c r="CE197" s="56"/>
      <c r="CF197" s="56"/>
      <c r="CG197" s="56"/>
      <c r="CH197" s="56"/>
      <c r="CI197" s="56"/>
      <c r="CJ197" s="56"/>
      <c r="CK197" s="56"/>
      <c r="CL197" s="56"/>
      <c r="CM197" s="56"/>
      <c r="CN197" s="56"/>
      <c r="CO197" s="56"/>
      <c r="CP197" s="56"/>
      <c r="CQ197" s="56"/>
      <c r="CR197" s="56"/>
      <c r="CS197" s="56"/>
      <c r="CT197" s="56"/>
      <c r="CU197" s="56"/>
      <c r="CV197" s="56"/>
      <c r="CW197" s="56"/>
      <c r="CX197" s="56"/>
      <c r="CY197" s="56"/>
      <c r="CZ197" s="56"/>
      <c r="DA197" s="56"/>
      <c r="DB197" s="56"/>
      <c r="DC197" s="56"/>
      <c r="DD197" s="56"/>
      <c r="DE197" s="56"/>
      <c r="DF197" s="56"/>
      <c r="DG197" s="56"/>
      <c r="DH197" s="56"/>
      <c r="DI197" s="56"/>
      <c r="DJ197" s="56"/>
      <c r="DK197" s="56"/>
      <c r="DL197" s="56"/>
      <c r="DM197" s="56"/>
    </row>
    <row r="198" spans="1:117" s="58" customFormat="1" ht="12.75" customHeight="1" x14ac:dyDescent="0.2">
      <c r="A198" s="69"/>
      <c r="B198" s="69"/>
      <c r="C198" s="69"/>
      <c r="D198" s="70"/>
      <c r="E198" s="70"/>
      <c r="F198" s="70"/>
      <c r="G198" s="70"/>
      <c r="H198" s="70"/>
      <c r="I198" s="70"/>
      <c r="J198" s="70"/>
      <c r="K198" s="71"/>
      <c r="L198" s="410"/>
      <c r="M198" s="410"/>
      <c r="N198" s="410"/>
      <c r="O198" s="410"/>
      <c r="P198" s="410"/>
      <c r="Q198" s="412"/>
      <c r="R198" s="56"/>
      <c r="S198" s="56"/>
      <c r="T198" s="56"/>
      <c r="U198" s="56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  <c r="BI198" s="56"/>
      <c r="BJ198" s="56"/>
      <c r="BK198" s="56"/>
      <c r="BL198" s="56"/>
      <c r="BM198" s="56"/>
      <c r="BN198" s="56"/>
      <c r="BO198" s="56"/>
      <c r="BP198" s="56"/>
      <c r="BQ198" s="56"/>
      <c r="BR198" s="56"/>
      <c r="BS198" s="56"/>
      <c r="BT198" s="56"/>
      <c r="BU198" s="56"/>
      <c r="BV198" s="56"/>
      <c r="BW198" s="56"/>
      <c r="BX198" s="56"/>
      <c r="BY198" s="56"/>
      <c r="BZ198" s="56"/>
      <c r="CA198" s="56"/>
      <c r="CB198" s="56"/>
      <c r="CC198" s="56"/>
      <c r="CD198" s="56"/>
      <c r="CE198" s="56"/>
      <c r="CF198" s="56"/>
      <c r="CG198" s="56"/>
      <c r="CH198" s="56"/>
      <c r="CI198" s="56"/>
      <c r="CJ198" s="56"/>
      <c r="CK198" s="56"/>
      <c r="CL198" s="56"/>
      <c r="CM198" s="56"/>
      <c r="CN198" s="56"/>
      <c r="CO198" s="56"/>
      <c r="CP198" s="56"/>
      <c r="CQ198" s="56"/>
      <c r="CR198" s="56"/>
      <c r="CS198" s="56"/>
      <c r="CT198" s="56"/>
      <c r="CU198" s="56"/>
      <c r="CV198" s="56"/>
      <c r="CW198" s="56"/>
      <c r="CX198" s="56"/>
      <c r="CY198" s="56"/>
      <c r="CZ198" s="56"/>
      <c r="DA198" s="56"/>
      <c r="DB198" s="56"/>
      <c r="DC198" s="56"/>
      <c r="DD198" s="56"/>
      <c r="DE198" s="56"/>
      <c r="DF198" s="56"/>
      <c r="DG198" s="56"/>
      <c r="DH198" s="56"/>
      <c r="DI198" s="56"/>
      <c r="DJ198" s="56"/>
      <c r="DK198" s="56"/>
      <c r="DL198" s="56"/>
      <c r="DM198" s="56"/>
    </row>
    <row r="199" spans="1:117" s="58" customFormat="1" ht="45" customHeight="1" x14ac:dyDescent="0.2">
      <c r="A199" s="73"/>
      <c r="B199" s="954" t="s">
        <v>127</v>
      </c>
      <c r="C199" s="954"/>
      <c r="D199" s="74" t="s">
        <v>128</v>
      </c>
      <c r="E199" s="955"/>
      <c r="F199" s="955"/>
      <c r="G199" s="955"/>
      <c r="H199" s="75"/>
      <c r="I199" s="76"/>
      <c r="J199" s="76"/>
      <c r="K199" s="76"/>
      <c r="L199" s="76"/>
      <c r="M199" s="76"/>
      <c r="N199" s="956" t="s">
        <v>129</v>
      </c>
      <c r="O199" s="956"/>
      <c r="P199" s="67"/>
      <c r="Q199" s="68"/>
      <c r="R199" s="56"/>
      <c r="S199" s="56"/>
      <c r="T199" s="56"/>
      <c r="U199" s="56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  <c r="BL199" s="56"/>
      <c r="BM199" s="56"/>
      <c r="BN199" s="56"/>
      <c r="BO199" s="56"/>
      <c r="BP199" s="56"/>
      <c r="BQ199" s="56"/>
      <c r="BR199" s="56"/>
      <c r="BS199" s="56"/>
      <c r="BT199" s="56"/>
      <c r="BU199" s="56"/>
      <c r="BV199" s="56"/>
      <c r="BW199" s="56"/>
      <c r="BX199" s="56"/>
      <c r="BY199" s="56"/>
      <c r="BZ199" s="56"/>
      <c r="CA199" s="56"/>
      <c r="CB199" s="56"/>
      <c r="CC199" s="56"/>
      <c r="CD199" s="56"/>
      <c r="CE199" s="56"/>
      <c r="CF199" s="56"/>
      <c r="CG199" s="56"/>
      <c r="CH199" s="56"/>
      <c r="CI199" s="56"/>
      <c r="CJ199" s="56"/>
      <c r="CK199" s="56"/>
      <c r="CL199" s="56"/>
      <c r="CM199" s="56"/>
      <c r="CN199" s="56"/>
      <c r="CO199" s="56"/>
      <c r="CP199" s="56"/>
      <c r="CQ199" s="56"/>
      <c r="CR199" s="56"/>
      <c r="CS199" s="56"/>
      <c r="CT199" s="56"/>
      <c r="CU199" s="56"/>
      <c r="CV199" s="56"/>
      <c r="CW199" s="56"/>
      <c r="CX199" s="56"/>
      <c r="CY199" s="56"/>
      <c r="CZ199" s="56"/>
      <c r="DA199" s="56"/>
      <c r="DB199" s="56"/>
      <c r="DC199" s="56"/>
      <c r="DD199" s="56"/>
      <c r="DE199" s="56"/>
      <c r="DF199" s="56"/>
      <c r="DG199" s="56"/>
      <c r="DH199" s="56"/>
      <c r="DI199" s="56"/>
      <c r="DJ199" s="56"/>
      <c r="DK199" s="56"/>
      <c r="DL199" s="56"/>
      <c r="DM199" s="56"/>
    </row>
    <row r="200" spans="1:117" s="58" customFormat="1" ht="12.75" customHeight="1" x14ac:dyDescent="0.2">
      <c r="A200" s="73"/>
      <c r="B200" s="77"/>
      <c r="C200" s="78"/>
      <c r="D200" s="79"/>
      <c r="E200" s="79"/>
      <c r="F200" s="79"/>
      <c r="G200" s="79"/>
      <c r="H200" s="79"/>
      <c r="I200" s="80"/>
      <c r="J200" s="80"/>
      <c r="K200" s="410" t="s">
        <v>123</v>
      </c>
      <c r="L200" s="80"/>
      <c r="M200" s="80"/>
      <c r="N200" s="67"/>
      <c r="O200" s="67"/>
      <c r="P200" s="67"/>
      <c r="Q200" s="68"/>
      <c r="R200" s="56"/>
      <c r="S200" s="56"/>
      <c r="T200" s="56"/>
      <c r="U200" s="56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  <c r="BL200" s="56"/>
      <c r="BM200" s="56"/>
      <c r="BN200" s="56"/>
      <c r="BO200" s="56"/>
      <c r="BP200" s="56"/>
      <c r="BQ200" s="56"/>
      <c r="BR200" s="56"/>
      <c r="BS200" s="56"/>
      <c r="BT200" s="56"/>
      <c r="BU200" s="56"/>
      <c r="BV200" s="56"/>
      <c r="BW200" s="56"/>
      <c r="BX200" s="56"/>
      <c r="BY200" s="56"/>
      <c r="BZ200" s="56"/>
      <c r="CA200" s="56"/>
      <c r="CB200" s="56"/>
      <c r="CC200" s="56"/>
      <c r="CD200" s="56"/>
      <c r="CE200" s="56"/>
      <c r="CF200" s="56"/>
      <c r="CG200" s="56"/>
      <c r="CH200" s="56"/>
      <c r="CI200" s="56"/>
      <c r="CJ200" s="56"/>
      <c r="CK200" s="56"/>
      <c r="CL200" s="56"/>
      <c r="CM200" s="56"/>
      <c r="CN200" s="56"/>
      <c r="CO200" s="56"/>
      <c r="CP200" s="56"/>
      <c r="CQ200" s="56"/>
      <c r="CR200" s="56"/>
      <c r="CS200" s="56"/>
      <c r="CT200" s="56"/>
      <c r="CU200" s="56"/>
      <c r="CV200" s="56"/>
      <c r="CW200" s="56"/>
      <c r="CX200" s="56"/>
      <c r="CY200" s="56"/>
      <c r="CZ200" s="56"/>
      <c r="DA200" s="56"/>
      <c r="DB200" s="56"/>
      <c r="DC200" s="56"/>
      <c r="DD200" s="56"/>
      <c r="DE200" s="56"/>
      <c r="DF200" s="56"/>
      <c r="DG200" s="56"/>
      <c r="DH200" s="56"/>
      <c r="DI200" s="56"/>
      <c r="DJ200" s="56"/>
      <c r="DK200" s="56"/>
      <c r="DL200" s="56"/>
      <c r="DM200" s="56"/>
    </row>
    <row r="201" spans="1:117" s="58" customFormat="1" ht="12.75" customHeight="1" x14ac:dyDescent="0.2">
      <c r="A201" s="73"/>
      <c r="B201" s="77"/>
      <c r="C201" s="78"/>
      <c r="D201" s="79"/>
      <c r="E201" s="79"/>
      <c r="F201" s="79"/>
      <c r="G201" s="79"/>
      <c r="H201" s="79"/>
      <c r="I201" s="67"/>
      <c r="J201" s="67"/>
      <c r="K201" s="81"/>
      <c r="L201" s="81"/>
      <c r="M201" s="81"/>
      <c r="N201" s="413"/>
      <c r="O201" s="413"/>
      <c r="P201" s="67"/>
      <c r="Q201" s="68"/>
      <c r="R201" s="56"/>
      <c r="S201" s="56"/>
      <c r="T201" s="56"/>
      <c r="U201" s="56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  <c r="BL201" s="56"/>
      <c r="BM201" s="56"/>
      <c r="BN201" s="56"/>
      <c r="BO201" s="56"/>
      <c r="BP201" s="56"/>
      <c r="BQ201" s="56"/>
      <c r="BR201" s="56"/>
      <c r="BS201" s="56"/>
      <c r="BT201" s="56"/>
      <c r="BU201" s="56"/>
      <c r="BV201" s="56"/>
      <c r="BW201" s="56"/>
      <c r="BX201" s="56"/>
      <c r="BY201" s="56"/>
      <c r="BZ201" s="56"/>
      <c r="CA201" s="56"/>
      <c r="CB201" s="56"/>
      <c r="CC201" s="56"/>
      <c r="CD201" s="56"/>
      <c r="CE201" s="56"/>
      <c r="CF201" s="56"/>
      <c r="CG201" s="56"/>
      <c r="CH201" s="56"/>
      <c r="CI201" s="56"/>
      <c r="CJ201" s="56"/>
      <c r="CK201" s="56"/>
      <c r="CL201" s="56"/>
      <c r="CM201" s="56"/>
      <c r="CN201" s="56"/>
      <c r="CO201" s="56"/>
      <c r="CP201" s="56"/>
      <c r="CQ201" s="56"/>
      <c r="CR201" s="56"/>
      <c r="CS201" s="56"/>
      <c r="CT201" s="56"/>
      <c r="CU201" s="56"/>
      <c r="CV201" s="56"/>
      <c r="CW201" s="56"/>
      <c r="CX201" s="56"/>
      <c r="CY201" s="56"/>
      <c r="CZ201" s="56"/>
      <c r="DA201" s="56"/>
      <c r="DB201" s="56"/>
      <c r="DC201" s="56"/>
      <c r="DD201" s="56"/>
      <c r="DE201" s="56"/>
      <c r="DF201" s="56"/>
      <c r="DG201" s="56"/>
      <c r="DH201" s="56"/>
      <c r="DI201" s="56"/>
      <c r="DJ201" s="56"/>
      <c r="DK201" s="56"/>
      <c r="DL201" s="56"/>
      <c r="DM201" s="56"/>
    </row>
    <row r="202" spans="1:117" s="58" customFormat="1" ht="13.5" customHeight="1" x14ac:dyDescent="0.2">
      <c r="A202" s="73"/>
      <c r="B202" s="77"/>
      <c r="C202" s="78"/>
      <c r="D202" s="79"/>
      <c r="E202" s="79"/>
      <c r="F202" s="79"/>
      <c r="G202" s="79"/>
      <c r="H202" s="79"/>
      <c r="I202" s="67"/>
      <c r="J202" s="67"/>
      <c r="K202" s="81"/>
      <c r="L202" s="81"/>
      <c r="M202" s="81"/>
      <c r="N202" s="413"/>
      <c r="O202" s="413"/>
      <c r="P202" s="67"/>
      <c r="Q202" s="68"/>
      <c r="R202" s="56"/>
      <c r="S202" s="56"/>
      <c r="T202" s="56"/>
      <c r="U202" s="56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  <c r="BI202" s="83"/>
      <c r="BJ202" s="83"/>
      <c r="BK202" s="83"/>
      <c r="BL202" s="83"/>
      <c r="BM202" s="83"/>
      <c r="BN202" s="83"/>
      <c r="BO202" s="83"/>
      <c r="BP202" s="83"/>
      <c r="BQ202" s="83"/>
      <c r="BR202" s="83"/>
      <c r="BS202" s="83"/>
      <c r="BT202" s="83"/>
      <c r="BU202" s="83"/>
      <c r="BV202" s="83"/>
      <c r="BW202" s="83"/>
      <c r="BX202" s="83"/>
      <c r="BY202" s="83"/>
      <c r="BZ202" s="83"/>
      <c r="CA202" s="83"/>
      <c r="CB202" s="83"/>
      <c r="CC202" s="83"/>
      <c r="CD202" s="83"/>
      <c r="CE202" s="83"/>
      <c r="CF202" s="83"/>
      <c r="CG202" s="83"/>
      <c r="CH202" s="83"/>
      <c r="CI202" s="83"/>
      <c r="CJ202" s="83"/>
      <c r="CK202" s="83"/>
      <c r="CL202" s="83"/>
      <c r="CM202" s="83"/>
      <c r="CN202" s="83"/>
      <c r="CO202" s="83"/>
      <c r="CP202" s="83"/>
      <c r="CQ202" s="83"/>
      <c r="CR202" s="83"/>
      <c r="CS202" s="83"/>
      <c r="CT202" s="83"/>
      <c r="CU202" s="83"/>
      <c r="CV202" s="83"/>
      <c r="CW202" s="83"/>
      <c r="CX202" s="83"/>
      <c r="CY202" s="83"/>
      <c r="CZ202" s="83"/>
      <c r="DA202" s="83"/>
      <c r="DB202" s="83"/>
      <c r="DC202" s="83"/>
      <c r="DD202" s="83"/>
      <c r="DE202" s="83"/>
      <c r="DF202" s="83"/>
      <c r="DG202" s="83"/>
      <c r="DH202" s="83"/>
      <c r="DI202" s="83"/>
      <c r="DJ202" s="83"/>
      <c r="DK202" s="83"/>
      <c r="DL202" s="83"/>
      <c r="DM202" s="83"/>
    </row>
    <row r="203" spans="1:117" customFormat="1" ht="15" x14ac:dyDescent="0.25">
      <c r="A203" s="73"/>
      <c r="B203" s="954" t="s">
        <v>130</v>
      </c>
      <c r="C203" s="954"/>
      <c r="D203" s="955" t="s">
        <v>131</v>
      </c>
      <c r="E203" s="955"/>
      <c r="F203" s="955"/>
      <c r="G203" s="955"/>
      <c r="H203" s="75"/>
      <c r="I203" s="76"/>
      <c r="J203" s="76"/>
      <c r="K203" s="76"/>
      <c r="L203" s="76"/>
      <c r="M203" s="76"/>
      <c r="N203" s="957" t="s">
        <v>132</v>
      </c>
      <c r="O203" s="957"/>
      <c r="P203" s="67"/>
      <c r="Q203" s="68"/>
      <c r="R203" s="56"/>
      <c r="S203" s="56"/>
      <c r="T203" s="56"/>
      <c r="U203" s="56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  <c r="BI203" s="83"/>
      <c r="BJ203" s="83"/>
      <c r="BK203" s="83"/>
      <c r="BL203" s="83"/>
      <c r="BM203" s="83"/>
      <c r="BN203" s="83"/>
      <c r="BO203" s="83"/>
      <c r="BP203" s="83"/>
      <c r="BQ203" s="83"/>
      <c r="BR203" s="83"/>
      <c r="BS203" s="83"/>
      <c r="BT203" s="83"/>
      <c r="BU203" s="83"/>
      <c r="BV203" s="83"/>
      <c r="BW203" s="83"/>
      <c r="BX203" s="83"/>
      <c r="BY203" s="83"/>
      <c r="BZ203" s="83"/>
      <c r="CA203" s="83"/>
      <c r="CB203" s="83"/>
      <c r="CC203" s="83"/>
      <c r="CD203" s="83"/>
      <c r="CE203" s="83"/>
      <c r="CF203" s="83"/>
      <c r="CG203" s="83"/>
      <c r="CH203" s="83"/>
      <c r="CI203" s="83"/>
      <c r="CJ203" s="83"/>
      <c r="CK203" s="83"/>
      <c r="CL203" s="83"/>
      <c r="CM203" s="83"/>
      <c r="CN203" s="83"/>
      <c r="CO203" s="83"/>
      <c r="CP203" s="83"/>
      <c r="CQ203" s="83"/>
      <c r="CR203" s="83"/>
      <c r="CS203" s="83"/>
      <c r="CT203" s="83"/>
      <c r="CU203" s="83"/>
      <c r="CV203" s="83"/>
      <c r="CW203" s="83"/>
      <c r="CX203" s="83"/>
      <c r="CY203" s="83"/>
      <c r="CZ203" s="83"/>
      <c r="DA203" s="83"/>
      <c r="DB203" s="83"/>
      <c r="DC203" s="83"/>
      <c r="DD203" s="83"/>
      <c r="DE203" s="83"/>
      <c r="DF203" s="83"/>
      <c r="DG203" s="83"/>
      <c r="DH203" s="83"/>
      <c r="DI203" s="83"/>
      <c r="DJ203" s="83"/>
      <c r="DK203" s="83"/>
      <c r="DL203" s="83"/>
      <c r="DM203" s="83"/>
    </row>
    <row r="204" spans="1:117" customFormat="1" ht="15.75" customHeight="1" x14ac:dyDescent="0.25">
      <c r="A204" s="73"/>
      <c r="B204" s="77"/>
      <c r="C204" s="78"/>
      <c r="D204" s="79"/>
      <c r="E204" s="79"/>
      <c r="F204" s="79"/>
      <c r="G204" s="79"/>
      <c r="H204" s="79"/>
      <c r="I204" s="67"/>
      <c r="J204" s="67"/>
      <c r="K204" s="410" t="s">
        <v>123</v>
      </c>
      <c r="L204" s="81"/>
      <c r="M204" s="81"/>
      <c r="N204" s="957"/>
      <c r="O204" s="957"/>
      <c r="P204" s="67"/>
      <c r="Q204" s="68"/>
      <c r="R204" s="56"/>
      <c r="S204" s="56"/>
      <c r="T204" s="56"/>
      <c r="U204" s="56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  <c r="BI204" s="83"/>
      <c r="BJ204" s="83"/>
      <c r="BK204" s="83"/>
      <c r="BL204" s="83"/>
      <c r="BM204" s="83"/>
      <c r="BN204" s="83"/>
      <c r="BO204" s="83"/>
      <c r="BP204" s="83"/>
      <c r="BQ204" s="83"/>
      <c r="BR204" s="83"/>
      <c r="BS204" s="83"/>
      <c r="BT204" s="83"/>
      <c r="BU204" s="83"/>
      <c r="BV204" s="83"/>
      <c r="BW204" s="83"/>
      <c r="BX204" s="83"/>
      <c r="BY204" s="83"/>
      <c r="BZ204" s="83"/>
      <c r="CA204" s="83"/>
      <c r="CB204" s="83"/>
      <c r="CC204" s="83"/>
      <c r="CD204" s="83"/>
      <c r="CE204" s="83"/>
      <c r="CF204" s="83"/>
      <c r="CG204" s="83"/>
      <c r="CH204" s="83"/>
      <c r="CI204" s="83"/>
      <c r="CJ204" s="83"/>
      <c r="CK204" s="83"/>
      <c r="CL204" s="83"/>
      <c r="CM204" s="83"/>
      <c r="CN204" s="83"/>
      <c r="CO204" s="83"/>
      <c r="CP204" s="83"/>
      <c r="CQ204" s="83"/>
      <c r="CR204" s="83"/>
      <c r="CS204" s="83"/>
      <c r="CT204" s="83"/>
      <c r="CU204" s="83"/>
      <c r="CV204" s="83"/>
      <c r="CW204" s="83"/>
      <c r="CX204" s="83"/>
      <c r="CY204" s="83"/>
      <c r="CZ204" s="83"/>
      <c r="DA204" s="83"/>
      <c r="DB204" s="83"/>
      <c r="DC204" s="83"/>
      <c r="DD204" s="83"/>
      <c r="DE204" s="83"/>
      <c r="DF204" s="83"/>
      <c r="DG204" s="83"/>
      <c r="DH204" s="83"/>
      <c r="DI204" s="83"/>
      <c r="DJ204" s="83"/>
      <c r="DK204" s="83"/>
      <c r="DL204" s="83"/>
      <c r="DM204" s="83"/>
    </row>
    <row r="205" spans="1:117" s="86" customFormat="1" ht="26.25" customHeight="1" x14ac:dyDescent="0.2">
      <c r="A205" s="73"/>
      <c r="B205" s="77"/>
      <c r="C205" s="78"/>
      <c r="D205" s="79"/>
      <c r="E205" s="79"/>
      <c r="F205" s="79"/>
      <c r="G205" s="79"/>
      <c r="H205" s="79"/>
      <c r="I205" s="67"/>
      <c r="J205" s="67"/>
      <c r="K205" s="81"/>
      <c r="L205" s="81"/>
      <c r="M205" s="81"/>
      <c r="N205" s="414"/>
      <c r="O205" s="414"/>
      <c r="P205" s="67"/>
      <c r="Q205" s="68"/>
      <c r="R205" s="56"/>
      <c r="S205" s="56"/>
      <c r="T205" s="56"/>
      <c r="U205" s="56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  <c r="DK205" s="85"/>
      <c r="DL205" s="85"/>
      <c r="DM205" s="85"/>
    </row>
    <row r="206" spans="1:117" s="86" customFormat="1" ht="16.5" customHeight="1" x14ac:dyDescent="0.2">
      <c r="A206" s="87"/>
      <c r="B206" s="954" t="s">
        <v>133</v>
      </c>
      <c r="C206" s="954"/>
      <c r="D206" s="955" t="s">
        <v>134</v>
      </c>
      <c r="E206" s="955"/>
      <c r="F206" s="955"/>
      <c r="G206" s="955"/>
      <c r="H206" s="75"/>
      <c r="I206" s="76"/>
      <c r="J206" s="76"/>
      <c r="K206" s="76"/>
      <c r="L206" s="76"/>
      <c r="M206" s="76"/>
      <c r="N206" s="957" t="s">
        <v>135</v>
      </c>
      <c r="O206" s="957"/>
      <c r="P206" s="67"/>
      <c r="Q206" s="68"/>
      <c r="R206" s="56"/>
      <c r="S206" s="56"/>
      <c r="T206" s="56"/>
      <c r="U206" s="56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  <c r="DK206" s="85"/>
      <c r="DL206" s="85"/>
      <c r="DM206" s="85"/>
    </row>
    <row r="207" spans="1:117" s="86" customFormat="1" ht="11.25" customHeight="1" x14ac:dyDescent="0.2">
      <c r="A207" s="73"/>
      <c r="B207" s="77"/>
      <c r="C207" s="78"/>
      <c r="D207" s="79"/>
      <c r="E207" s="79"/>
      <c r="F207" s="79"/>
      <c r="G207" s="79"/>
      <c r="H207" s="79"/>
      <c r="I207" s="67"/>
      <c r="J207" s="67"/>
      <c r="K207" s="410" t="s">
        <v>123</v>
      </c>
      <c r="L207" s="81"/>
      <c r="M207" s="81"/>
      <c r="N207" s="414"/>
      <c r="O207" s="414"/>
      <c r="P207" s="67"/>
      <c r="Q207" s="68"/>
      <c r="R207" s="56"/>
      <c r="S207" s="56"/>
      <c r="T207" s="56"/>
      <c r="U207" s="56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  <c r="DK207" s="85"/>
      <c r="DL207" s="85"/>
      <c r="DM207" s="85"/>
    </row>
    <row r="208" spans="1:117" s="86" customFormat="1" ht="11.25" customHeight="1" x14ac:dyDescent="0.2">
      <c r="A208" s="73"/>
      <c r="B208" s="77"/>
      <c r="C208" s="78"/>
      <c r="D208" s="79"/>
      <c r="E208" s="79"/>
      <c r="F208" s="79"/>
      <c r="G208" s="79"/>
      <c r="H208" s="79"/>
      <c r="I208" s="67"/>
      <c r="J208" s="67"/>
      <c r="K208" s="81"/>
      <c r="L208" s="81"/>
      <c r="M208" s="81"/>
      <c r="N208" s="414"/>
      <c r="O208" s="414"/>
      <c r="P208" s="67"/>
      <c r="Q208" s="68"/>
      <c r="R208" s="56"/>
      <c r="S208" s="56"/>
      <c r="T208" s="56"/>
      <c r="U208" s="56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  <c r="DK208" s="85"/>
      <c r="DL208" s="85"/>
      <c r="DM208" s="85"/>
    </row>
    <row r="209" spans="1:117" s="86" customFormat="1" ht="37.5" customHeight="1" x14ac:dyDescent="0.2">
      <c r="A209" s="73"/>
      <c r="B209" s="954" t="s">
        <v>133</v>
      </c>
      <c r="C209" s="954"/>
      <c r="D209" s="955" t="s">
        <v>136</v>
      </c>
      <c r="E209" s="955"/>
      <c r="F209" s="955"/>
      <c r="G209" s="955"/>
      <c r="H209" s="75"/>
      <c r="I209" s="76"/>
      <c r="J209" s="76"/>
      <c r="K209" s="76"/>
      <c r="L209" s="76"/>
      <c r="M209" s="76"/>
      <c r="N209" s="956" t="s">
        <v>137</v>
      </c>
      <c r="O209" s="956"/>
      <c r="P209" s="67"/>
      <c r="Q209" s="68"/>
      <c r="R209" s="56"/>
      <c r="S209" s="56"/>
      <c r="T209" s="56"/>
      <c r="U209" s="56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  <c r="DK209" s="85"/>
      <c r="DL209" s="85"/>
      <c r="DM209" s="85"/>
    </row>
    <row r="210" spans="1:117" s="86" customFormat="1" ht="41.25" customHeight="1" x14ac:dyDescent="0.2">
      <c r="A210" s="73"/>
      <c r="B210" s="954" t="s">
        <v>133</v>
      </c>
      <c r="C210" s="954"/>
      <c r="D210" s="955" t="s">
        <v>138</v>
      </c>
      <c r="E210" s="955"/>
      <c r="F210" s="955"/>
      <c r="G210" s="955"/>
      <c r="H210" s="75"/>
      <c r="I210" s="76"/>
      <c r="J210" s="76"/>
      <c r="K210" s="88" t="s">
        <v>123</v>
      </c>
      <c r="L210" s="76"/>
      <c r="M210" s="76"/>
      <c r="N210" s="956" t="s">
        <v>139</v>
      </c>
      <c r="O210" s="956"/>
      <c r="P210" s="67"/>
      <c r="Q210" s="68"/>
      <c r="R210" s="56"/>
      <c r="S210" s="56"/>
      <c r="T210" s="56"/>
      <c r="U210" s="56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  <c r="DK210" s="85"/>
      <c r="DL210" s="85"/>
      <c r="DM210" s="85"/>
    </row>
    <row r="211" spans="1:117" s="308" customFormat="1" ht="11.25" customHeight="1" x14ac:dyDescent="0.2">
      <c r="T211" s="339"/>
      <c r="U211" s="339"/>
      <c r="V211" s="339"/>
      <c r="W211" s="339"/>
      <c r="X211" s="339"/>
      <c r="Y211" s="339"/>
      <c r="Z211" s="339"/>
      <c r="AA211" s="339"/>
      <c r="AB211" s="339"/>
      <c r="AC211" s="339"/>
      <c r="AD211" s="340"/>
      <c r="AE211" s="340"/>
      <c r="AF211" s="340"/>
      <c r="AG211" s="339"/>
      <c r="AH211" s="339"/>
      <c r="AI211" s="339"/>
      <c r="AJ211" s="339"/>
      <c r="AK211" s="339"/>
      <c r="AL211" s="339"/>
      <c r="AM211" s="339"/>
      <c r="AN211" s="339"/>
      <c r="AO211" s="339"/>
      <c r="AP211" s="339"/>
      <c r="AQ211" s="340"/>
      <c r="AR211" s="340"/>
      <c r="AS211" s="340"/>
      <c r="AT211" s="339"/>
      <c r="AU211" s="339"/>
      <c r="AV211" s="339"/>
      <c r="AW211" s="339"/>
      <c r="AX211" s="339"/>
      <c r="AY211" s="339"/>
      <c r="AZ211" s="339"/>
      <c r="BA211" s="339"/>
      <c r="BB211" s="339"/>
      <c r="BC211" s="339"/>
      <c r="BD211" s="340"/>
      <c r="BE211" s="340"/>
      <c r="BF211" s="340"/>
      <c r="BG211" s="339"/>
      <c r="BH211" s="339"/>
      <c r="BI211" s="339"/>
      <c r="BJ211" s="339"/>
      <c r="BK211" s="339"/>
      <c r="BL211" s="339"/>
      <c r="BM211" s="339"/>
      <c r="BN211" s="339"/>
      <c r="BO211" s="340"/>
      <c r="BP211" s="340"/>
      <c r="BQ211" s="340"/>
      <c r="BR211" s="339"/>
      <c r="BS211" s="339"/>
      <c r="BT211" s="339"/>
      <c r="BU211" s="339"/>
      <c r="BV211" s="339"/>
      <c r="BW211" s="339"/>
      <c r="BX211" s="339"/>
      <c r="BY211" s="339"/>
      <c r="BZ211" s="340"/>
      <c r="CA211" s="340"/>
      <c r="CB211" s="340"/>
      <c r="CC211" s="339"/>
      <c r="CD211" s="339"/>
      <c r="CE211" s="339"/>
      <c r="CF211" s="339"/>
      <c r="CG211" s="339"/>
      <c r="CH211" s="339"/>
      <c r="CI211" s="339"/>
      <c r="CJ211" s="339"/>
      <c r="CK211" s="339"/>
      <c r="CL211" s="339"/>
      <c r="CM211" s="339"/>
      <c r="CN211" s="339"/>
      <c r="CO211" s="339"/>
      <c r="CP211" s="339"/>
      <c r="CQ211" s="339"/>
      <c r="CR211" s="339"/>
      <c r="CS211" s="339"/>
      <c r="CT211" s="339"/>
      <c r="CU211" s="339"/>
      <c r="CV211" s="339"/>
      <c r="CW211" s="339"/>
      <c r="CX211" s="339"/>
      <c r="CY211" s="339"/>
      <c r="CZ211" s="339"/>
      <c r="DA211" s="339"/>
      <c r="DB211" s="339"/>
      <c r="DC211" s="339"/>
      <c r="DD211" s="339"/>
      <c r="DE211" s="339"/>
      <c r="DF211" s="339"/>
      <c r="DG211" s="339"/>
      <c r="DH211" s="339"/>
      <c r="DI211" s="341"/>
      <c r="DJ211" s="341"/>
      <c r="DK211" s="341"/>
      <c r="DL211" s="341"/>
      <c r="DM211" s="341"/>
    </row>
    <row r="212" spans="1:117" s="308" customFormat="1" ht="11.25" customHeight="1" x14ac:dyDescent="0.2">
      <c r="T212" s="339"/>
      <c r="U212" s="339"/>
      <c r="V212" s="339"/>
      <c r="W212" s="339"/>
      <c r="X212" s="339"/>
      <c r="Y212" s="339"/>
      <c r="Z212" s="339"/>
      <c r="AA212" s="339"/>
      <c r="AB212" s="339"/>
      <c r="AC212" s="339"/>
      <c r="AD212" s="340"/>
      <c r="AE212" s="340"/>
      <c r="AF212" s="340"/>
      <c r="AG212" s="339"/>
      <c r="AH212" s="339"/>
      <c r="AI212" s="339"/>
      <c r="AJ212" s="339"/>
      <c r="AK212" s="339"/>
      <c r="AL212" s="339"/>
      <c r="AM212" s="339"/>
      <c r="AN212" s="339"/>
      <c r="AO212" s="339"/>
      <c r="AP212" s="339"/>
      <c r="AQ212" s="340"/>
      <c r="AR212" s="340"/>
      <c r="AS212" s="340"/>
      <c r="AT212" s="339"/>
      <c r="AU212" s="339"/>
      <c r="AV212" s="339"/>
      <c r="AW212" s="339"/>
      <c r="AX212" s="339"/>
      <c r="AY212" s="339"/>
      <c r="AZ212" s="339"/>
      <c r="BA212" s="339"/>
      <c r="BB212" s="339"/>
      <c r="BC212" s="339"/>
      <c r="BD212" s="340"/>
      <c r="BE212" s="340"/>
      <c r="BF212" s="340"/>
      <c r="BG212" s="339"/>
      <c r="BH212" s="339"/>
      <c r="BI212" s="339"/>
      <c r="BJ212" s="339"/>
      <c r="BK212" s="339"/>
      <c r="BL212" s="339"/>
      <c r="BM212" s="339"/>
      <c r="BN212" s="339"/>
      <c r="BO212" s="340"/>
      <c r="BP212" s="340"/>
      <c r="BQ212" s="340"/>
      <c r="BR212" s="339"/>
      <c r="BS212" s="339"/>
      <c r="BT212" s="339"/>
      <c r="BU212" s="339"/>
      <c r="BV212" s="339"/>
      <c r="BW212" s="339"/>
      <c r="BX212" s="339"/>
      <c r="BY212" s="339"/>
      <c r="BZ212" s="340"/>
      <c r="CA212" s="340"/>
      <c r="CB212" s="340"/>
      <c r="CC212" s="339"/>
      <c r="CD212" s="339"/>
      <c r="CE212" s="339"/>
      <c r="CF212" s="339"/>
      <c r="CG212" s="339"/>
      <c r="CH212" s="339"/>
      <c r="CI212" s="339"/>
      <c r="CJ212" s="339"/>
      <c r="CK212" s="339"/>
      <c r="CL212" s="339"/>
      <c r="CM212" s="339"/>
      <c r="CN212" s="339"/>
      <c r="CO212" s="339"/>
      <c r="CP212" s="339"/>
      <c r="CQ212" s="339"/>
      <c r="CR212" s="339"/>
      <c r="CS212" s="339"/>
      <c r="CT212" s="339"/>
      <c r="CU212" s="339"/>
      <c r="CV212" s="339"/>
      <c r="CW212" s="339"/>
      <c r="CX212" s="339"/>
      <c r="CY212" s="339"/>
      <c r="CZ212" s="339"/>
      <c r="DA212" s="339"/>
      <c r="DB212" s="339"/>
      <c r="DC212" s="339"/>
      <c r="DD212" s="339"/>
      <c r="DE212" s="339"/>
      <c r="DF212" s="339"/>
      <c r="DG212" s="339"/>
      <c r="DH212" s="339"/>
      <c r="DI212" s="341"/>
      <c r="DJ212" s="341"/>
      <c r="DK212" s="341"/>
      <c r="DL212" s="341"/>
      <c r="DM212" s="341"/>
    </row>
    <row r="213" spans="1:117" s="308" customFormat="1" ht="11.25" customHeight="1" x14ac:dyDescent="0.2">
      <c r="T213" s="339"/>
      <c r="U213" s="339"/>
      <c r="V213" s="339"/>
      <c r="W213" s="339"/>
      <c r="X213" s="339"/>
      <c r="Y213" s="339"/>
      <c r="Z213" s="339"/>
      <c r="AA213" s="339"/>
      <c r="AB213" s="339"/>
      <c r="AC213" s="339"/>
      <c r="AD213" s="340"/>
      <c r="AE213" s="340"/>
      <c r="AF213" s="340"/>
      <c r="AG213" s="339"/>
      <c r="AH213" s="339"/>
      <c r="AI213" s="339"/>
      <c r="AJ213" s="339"/>
      <c r="AK213" s="339"/>
      <c r="AL213" s="339"/>
      <c r="AM213" s="339"/>
      <c r="AN213" s="339"/>
      <c r="AO213" s="339"/>
      <c r="AP213" s="339"/>
      <c r="AQ213" s="340"/>
      <c r="AR213" s="340"/>
      <c r="AS213" s="340"/>
      <c r="AT213" s="339"/>
      <c r="AU213" s="339"/>
      <c r="AV213" s="339"/>
      <c r="AW213" s="339"/>
      <c r="AX213" s="339"/>
      <c r="AY213" s="339"/>
      <c r="AZ213" s="339"/>
      <c r="BA213" s="339"/>
      <c r="BB213" s="339"/>
      <c r="BC213" s="339"/>
      <c r="BD213" s="340"/>
      <c r="BE213" s="340"/>
      <c r="BF213" s="340"/>
      <c r="BG213" s="339"/>
      <c r="BH213" s="339"/>
      <c r="BI213" s="339"/>
      <c r="BJ213" s="339"/>
      <c r="BK213" s="339"/>
      <c r="BL213" s="339"/>
      <c r="BM213" s="339"/>
      <c r="BN213" s="339"/>
      <c r="BO213" s="340"/>
      <c r="BP213" s="340"/>
      <c r="BQ213" s="340"/>
      <c r="BR213" s="339"/>
      <c r="BS213" s="339"/>
      <c r="BT213" s="339"/>
      <c r="BU213" s="339"/>
      <c r="BV213" s="339"/>
      <c r="BW213" s="339"/>
      <c r="BX213" s="339"/>
      <c r="BY213" s="339"/>
      <c r="BZ213" s="340"/>
      <c r="CA213" s="340"/>
      <c r="CB213" s="340"/>
      <c r="CC213" s="339"/>
      <c r="CD213" s="339"/>
      <c r="CE213" s="339"/>
      <c r="CF213" s="339"/>
      <c r="CG213" s="339"/>
      <c r="CH213" s="339"/>
      <c r="CI213" s="339"/>
      <c r="CJ213" s="339"/>
      <c r="CK213" s="339"/>
      <c r="CL213" s="339"/>
      <c r="CM213" s="339"/>
      <c r="CN213" s="339"/>
      <c r="CO213" s="339"/>
      <c r="CP213" s="339"/>
      <c r="CQ213" s="339"/>
      <c r="CR213" s="339"/>
      <c r="CS213" s="339"/>
      <c r="CT213" s="339"/>
      <c r="CU213" s="339"/>
      <c r="CV213" s="339"/>
      <c r="CW213" s="339"/>
      <c r="CX213" s="339"/>
      <c r="CY213" s="339"/>
      <c r="CZ213" s="339"/>
      <c r="DA213" s="339"/>
      <c r="DB213" s="339"/>
      <c r="DC213" s="339"/>
      <c r="DD213" s="339"/>
      <c r="DE213" s="339"/>
      <c r="DF213" s="339"/>
      <c r="DG213" s="339"/>
      <c r="DH213" s="339"/>
      <c r="DI213" s="341"/>
      <c r="DJ213" s="341"/>
      <c r="DK213" s="341"/>
      <c r="DL213" s="341"/>
      <c r="DM213" s="341"/>
    </row>
  </sheetData>
  <mergeCells count="185">
    <mergeCell ref="B210:C210"/>
    <mergeCell ref="D210:G210"/>
    <mergeCell ref="N210:O210"/>
    <mergeCell ref="N204:O204"/>
    <mergeCell ref="B206:C206"/>
    <mergeCell ref="D206:G206"/>
    <mergeCell ref="N206:O206"/>
    <mergeCell ref="B209:C209"/>
    <mergeCell ref="D209:G209"/>
    <mergeCell ref="N209:O209"/>
    <mergeCell ref="B199:C199"/>
    <mergeCell ref="E199:G199"/>
    <mergeCell ref="N199:O199"/>
    <mergeCell ref="B203:C203"/>
    <mergeCell ref="D203:G203"/>
    <mergeCell ref="N203:O203"/>
    <mergeCell ref="L194:Q194"/>
    <mergeCell ref="A196:C196"/>
    <mergeCell ref="D196:H196"/>
    <mergeCell ref="I196:M196"/>
    <mergeCell ref="N196:O196"/>
    <mergeCell ref="L197:Q197"/>
    <mergeCell ref="A187:J187"/>
    <mergeCell ref="A188:J188"/>
    <mergeCell ref="A189:J189"/>
    <mergeCell ref="A190:J190"/>
    <mergeCell ref="A193:C193"/>
    <mergeCell ref="D193:H193"/>
    <mergeCell ref="I193:M193"/>
    <mergeCell ref="A181:J181"/>
    <mergeCell ref="A182:J182"/>
    <mergeCell ref="A183:J183"/>
    <mergeCell ref="A184:J184"/>
    <mergeCell ref="A185:J185"/>
    <mergeCell ref="A186:J186"/>
    <mergeCell ref="A175:J175"/>
    <mergeCell ref="A176:J176"/>
    <mergeCell ref="A177:J177"/>
    <mergeCell ref="A178:J178"/>
    <mergeCell ref="A179:J179"/>
    <mergeCell ref="A180:J180"/>
    <mergeCell ref="A169:J169"/>
    <mergeCell ref="A170:J170"/>
    <mergeCell ref="A171:J171"/>
    <mergeCell ref="A172:J172"/>
    <mergeCell ref="A173:J173"/>
    <mergeCell ref="A174:J174"/>
    <mergeCell ref="A163:J163"/>
    <mergeCell ref="A164:J164"/>
    <mergeCell ref="A165:J165"/>
    <mergeCell ref="A166:J166"/>
    <mergeCell ref="A167:J167"/>
    <mergeCell ref="A168:J168"/>
    <mergeCell ref="A157:J157"/>
    <mergeCell ref="A158:J158"/>
    <mergeCell ref="A159:J159"/>
    <mergeCell ref="A160:J160"/>
    <mergeCell ref="A161:J161"/>
    <mergeCell ref="A162:J162"/>
    <mergeCell ref="A151:J151"/>
    <mergeCell ref="A152:J152"/>
    <mergeCell ref="A153:J153"/>
    <mergeCell ref="A154:J154"/>
    <mergeCell ref="A155:J155"/>
    <mergeCell ref="A156:J156"/>
    <mergeCell ref="A145:J145"/>
    <mergeCell ref="A146:J146"/>
    <mergeCell ref="A147:J147"/>
    <mergeCell ref="A148:J148"/>
    <mergeCell ref="A149:J149"/>
    <mergeCell ref="A150:J150"/>
    <mergeCell ref="A139:J139"/>
    <mergeCell ref="A140:J140"/>
    <mergeCell ref="A141:J141"/>
    <mergeCell ref="A142:J142"/>
    <mergeCell ref="A143:J143"/>
    <mergeCell ref="A144:J144"/>
    <mergeCell ref="A133:J133"/>
    <mergeCell ref="A134:J134"/>
    <mergeCell ref="A135:J135"/>
    <mergeCell ref="A136:J136"/>
    <mergeCell ref="A137:J137"/>
    <mergeCell ref="A138:J138"/>
    <mergeCell ref="A127:J127"/>
    <mergeCell ref="A128:J128"/>
    <mergeCell ref="A129:J129"/>
    <mergeCell ref="A130:J130"/>
    <mergeCell ref="A131:J131"/>
    <mergeCell ref="A132:J132"/>
    <mergeCell ref="A121:J121"/>
    <mergeCell ref="A122:J122"/>
    <mergeCell ref="A123:J123"/>
    <mergeCell ref="A124:J124"/>
    <mergeCell ref="A125:J125"/>
    <mergeCell ref="A126:J126"/>
    <mergeCell ref="A115:J115"/>
    <mergeCell ref="A116:J116"/>
    <mergeCell ref="A117:J117"/>
    <mergeCell ref="A118:J118"/>
    <mergeCell ref="A119:J119"/>
    <mergeCell ref="A120:J120"/>
    <mergeCell ref="A104:P104"/>
    <mergeCell ref="A110:J110"/>
    <mergeCell ref="A111:J111"/>
    <mergeCell ref="A112:J112"/>
    <mergeCell ref="A113:J113"/>
    <mergeCell ref="A114:J114"/>
    <mergeCell ref="A92:P92"/>
    <mergeCell ref="A99:J99"/>
    <mergeCell ref="A100:J100"/>
    <mergeCell ref="A101:J101"/>
    <mergeCell ref="A102:J102"/>
    <mergeCell ref="A103:J103"/>
    <mergeCell ref="A73:P73"/>
    <mergeCell ref="A87:J87"/>
    <mergeCell ref="A88:J88"/>
    <mergeCell ref="A89:J89"/>
    <mergeCell ref="A90:J90"/>
    <mergeCell ref="A91:J91"/>
    <mergeCell ref="A55:P55"/>
    <mergeCell ref="A68:J68"/>
    <mergeCell ref="A69:J69"/>
    <mergeCell ref="A70:J70"/>
    <mergeCell ref="A71:J71"/>
    <mergeCell ref="A72:J72"/>
    <mergeCell ref="A43:P43"/>
    <mergeCell ref="A50:J50"/>
    <mergeCell ref="A51:J51"/>
    <mergeCell ref="A52:J52"/>
    <mergeCell ref="A53:J53"/>
    <mergeCell ref="A54:J54"/>
    <mergeCell ref="A31:P31"/>
    <mergeCell ref="A38:J38"/>
    <mergeCell ref="A39:J39"/>
    <mergeCell ref="A40:J40"/>
    <mergeCell ref="A41:J41"/>
    <mergeCell ref="A42:J42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C9:L9"/>
    <mergeCell ref="N9:P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2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334" customWidth="1"/>
    <col min="2" max="2" width="5.28515625" style="95" customWidth="1"/>
    <col min="3" max="3" width="30.7109375" style="131" customWidth="1"/>
    <col min="4" max="4" width="10.7109375" style="335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11" customWidth="1"/>
    <col min="9" max="9" width="11.42578125" style="311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336" hidden="1" customWidth="1"/>
    <col min="34" max="35" width="22.85546875" style="324" hidden="1" customWidth="1"/>
    <col min="36" max="41" width="82.28515625" style="336" hidden="1" customWidth="1"/>
    <col min="42" max="43" width="22.85546875" style="324" hidden="1" customWidth="1"/>
    <col min="44" max="55" width="82.28515625" style="336" hidden="1" customWidth="1"/>
    <col min="56" max="57" width="25.42578125" style="324" hidden="1" customWidth="1"/>
    <col min="58" max="59" width="22.85546875" style="324" hidden="1" customWidth="1"/>
    <col min="60" max="61" width="25.42578125" style="324" hidden="1" customWidth="1"/>
    <col min="62" max="63" width="22.85546875" style="324" hidden="1" customWidth="1"/>
    <col min="64" max="65" width="25.42578125" style="324" hidden="1" customWidth="1"/>
    <col min="66" max="67" width="22.85546875" style="324" hidden="1" customWidth="1"/>
    <col min="68" max="74" width="74.42578125" style="336" hidden="1" customWidth="1"/>
    <col min="75" max="77" width="26.85546875" style="337" hidden="1" customWidth="1"/>
    <col min="78" max="80" width="36.85546875" style="325" hidden="1" customWidth="1"/>
    <col min="81" max="83" width="26.85546875" style="337" hidden="1" customWidth="1"/>
    <col min="84" max="86" width="36.85546875" style="325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888">
        <v>322006</v>
      </c>
      <c r="K5" s="889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890" t="s">
        <v>106</v>
      </c>
      <c r="D6" s="891"/>
      <c r="E6" s="891"/>
      <c r="F6" s="891"/>
      <c r="G6" s="891"/>
      <c r="H6" s="891"/>
      <c r="I6" s="112" t="s">
        <v>4</v>
      </c>
      <c r="J6" s="892" t="s">
        <v>107</v>
      </c>
      <c r="K6" s="893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892"/>
      <c r="K7" s="893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890" t="s">
        <v>109</v>
      </c>
      <c r="D8" s="891"/>
      <c r="E8" s="891"/>
      <c r="F8" s="891"/>
      <c r="G8" s="891"/>
      <c r="H8" s="891"/>
      <c r="I8" s="112" t="s">
        <v>4</v>
      </c>
      <c r="J8" s="892" t="s">
        <v>110</v>
      </c>
      <c r="K8" s="893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890" t="s">
        <v>147</v>
      </c>
      <c r="D10" s="891"/>
      <c r="E10" s="891"/>
      <c r="F10" s="891"/>
      <c r="G10" s="891"/>
      <c r="H10" s="891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890" t="s">
        <v>112</v>
      </c>
      <c r="D12" s="891"/>
      <c r="E12" s="891"/>
      <c r="F12" s="891"/>
      <c r="G12" s="891"/>
      <c r="H12" s="891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894"/>
      <c r="K14" s="895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886" t="s">
        <v>16</v>
      </c>
      <c r="I15" s="886"/>
      <c r="J15" s="884" t="s">
        <v>113</v>
      </c>
      <c r="K15" s="885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886" t="s">
        <v>17</v>
      </c>
      <c r="I16" s="886"/>
      <c r="J16" s="884" t="s">
        <v>114</v>
      </c>
      <c r="K16" s="885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882" t="s">
        <v>16</v>
      </c>
      <c r="I17" s="883"/>
      <c r="J17" s="884" t="s">
        <v>45</v>
      </c>
      <c r="K17" s="885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882" t="s">
        <v>17</v>
      </c>
      <c r="I18" s="883"/>
      <c r="J18" s="884" t="s">
        <v>116</v>
      </c>
      <c r="K18" s="885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882" t="s">
        <v>16</v>
      </c>
      <c r="I19" s="883"/>
      <c r="J19" s="884" t="s">
        <v>25</v>
      </c>
      <c r="K19" s="885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882" t="s">
        <v>17</v>
      </c>
      <c r="I20" s="883"/>
      <c r="J20" s="884" t="s">
        <v>117</v>
      </c>
      <c r="K20" s="885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886" t="s">
        <v>18</v>
      </c>
      <c r="I21" s="886"/>
      <c r="J21" s="884"/>
      <c r="K21" s="885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887" t="s">
        <v>153</v>
      </c>
      <c r="E25" s="887"/>
      <c r="F25" s="887"/>
      <c r="G25" s="887"/>
      <c r="H25" s="887"/>
      <c r="I25" s="887"/>
      <c r="J25" s="88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879" t="s">
        <v>158</v>
      </c>
      <c r="B32" s="879"/>
      <c r="C32" s="879"/>
      <c r="D32" s="880" t="s">
        <v>327</v>
      </c>
      <c r="E32" s="880"/>
      <c r="F32" s="880"/>
      <c r="G32" s="880"/>
      <c r="H32" s="880"/>
      <c r="I32" s="881"/>
      <c r="J32" s="881"/>
      <c r="K32" s="881"/>
      <c r="L32" s="881"/>
      <c r="M32" s="881"/>
      <c r="N32" s="54" t="s">
        <v>326</v>
      </c>
      <c r="O32" s="54"/>
      <c r="P32" s="54"/>
      <c r="Q32" s="55"/>
      <c r="R32" s="308"/>
      <c r="S32" s="308"/>
      <c r="T32" s="308"/>
      <c r="U32" s="308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12"/>
      <c r="B34" s="313"/>
      <c r="C34" s="312"/>
      <c r="D34" s="314"/>
      <c r="E34" s="315"/>
      <c r="F34" s="316"/>
      <c r="G34" s="316"/>
      <c r="H34" s="316"/>
      <c r="I34" s="316"/>
      <c r="J34" s="31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8" customFormat="1" ht="22.5" customHeight="1" x14ac:dyDescent="0.25">
      <c r="A35" s="877" t="s">
        <v>28</v>
      </c>
      <c r="B35" s="877"/>
      <c r="C35" s="877" t="s">
        <v>162</v>
      </c>
      <c r="D35" s="878" t="s">
        <v>163</v>
      </c>
      <c r="E35" s="877" t="s">
        <v>164</v>
      </c>
      <c r="F35" s="877" t="s">
        <v>165</v>
      </c>
      <c r="G35" s="877" t="s">
        <v>166</v>
      </c>
      <c r="H35" s="877" t="s">
        <v>167</v>
      </c>
      <c r="I35" s="877" t="s">
        <v>168</v>
      </c>
      <c r="J35" s="877"/>
      <c r="K35" s="877"/>
      <c r="L35" s="877"/>
      <c r="M35" s="877"/>
      <c r="N35" s="877"/>
      <c r="O35" s="877"/>
      <c r="P35" s="877"/>
      <c r="Q35" s="877"/>
      <c r="R35" s="877"/>
      <c r="S35" s="877"/>
      <c r="T35" s="877"/>
      <c r="U35" s="877"/>
      <c r="V35" s="877"/>
      <c r="W35" s="877"/>
      <c r="X35" s="877"/>
      <c r="Y35" s="877"/>
      <c r="Z35" s="877" t="s">
        <v>331</v>
      </c>
      <c r="AA35" s="877"/>
      <c r="AB35" s="317"/>
      <c r="AC35" s="310"/>
      <c r="AD35" s="310"/>
      <c r="AE35" s="310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0"/>
      <c r="BM35" s="310"/>
      <c r="BN35" s="310"/>
      <c r="BO35" s="310"/>
      <c r="BP35" s="310"/>
      <c r="BQ35" s="310"/>
      <c r="BR35" s="310"/>
      <c r="BS35" s="310"/>
      <c r="BT35" s="310"/>
      <c r="BU35" s="310"/>
      <c r="BV35" s="310"/>
      <c r="BZ35" s="319"/>
      <c r="CA35" s="319"/>
      <c r="CB35" s="319"/>
      <c r="CF35" s="319"/>
      <c r="CG35" s="319"/>
      <c r="CH35" s="319"/>
    </row>
    <row r="36" spans="1:86" s="318" customFormat="1" ht="36" customHeight="1" x14ac:dyDescent="0.25">
      <c r="A36" s="877" t="s">
        <v>170</v>
      </c>
      <c r="B36" s="878" t="s">
        <v>171</v>
      </c>
      <c r="C36" s="877"/>
      <c r="D36" s="878"/>
      <c r="E36" s="877"/>
      <c r="F36" s="877"/>
      <c r="G36" s="877"/>
      <c r="H36" s="877"/>
      <c r="I36" s="877" t="s">
        <v>172</v>
      </c>
      <c r="J36" s="877"/>
      <c r="K36" s="877"/>
      <c r="L36" s="877" t="s">
        <v>173</v>
      </c>
      <c r="M36" s="877"/>
      <c r="N36" s="877"/>
      <c r="O36" s="877" t="s">
        <v>174</v>
      </c>
      <c r="P36" s="877"/>
      <c r="Q36" s="877"/>
      <c r="R36" s="877" t="s">
        <v>332</v>
      </c>
      <c r="S36" s="877"/>
      <c r="T36" s="877"/>
      <c r="U36" s="877" t="s">
        <v>333</v>
      </c>
      <c r="V36" s="877"/>
      <c r="W36" s="877"/>
      <c r="X36" s="877" t="s">
        <v>334</v>
      </c>
      <c r="Y36" s="877"/>
      <c r="Z36" s="877"/>
      <c r="AA36" s="877"/>
      <c r="AB36" s="317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310"/>
      <c r="BS36" s="310"/>
      <c r="BT36" s="310"/>
      <c r="BU36" s="310"/>
      <c r="BV36" s="310"/>
      <c r="BZ36" s="319"/>
      <c r="CA36" s="319"/>
      <c r="CB36" s="319"/>
      <c r="CF36" s="319"/>
      <c r="CG36" s="319"/>
      <c r="CH36" s="319"/>
    </row>
    <row r="37" spans="1:86" s="318" customFormat="1" ht="90" customHeight="1" x14ac:dyDescent="0.25">
      <c r="A37" s="877"/>
      <c r="B37" s="878"/>
      <c r="C37" s="877"/>
      <c r="D37" s="878"/>
      <c r="E37" s="877"/>
      <c r="F37" s="877"/>
      <c r="G37" s="877"/>
      <c r="H37" s="877"/>
      <c r="I37" s="320" t="s">
        <v>176</v>
      </c>
      <c r="J37" s="320" t="s">
        <v>177</v>
      </c>
      <c r="K37" s="320" t="s">
        <v>178</v>
      </c>
      <c r="L37" s="320" t="s">
        <v>176</v>
      </c>
      <c r="M37" s="320" t="s">
        <v>177</v>
      </c>
      <c r="N37" s="320" t="s">
        <v>178</v>
      </c>
      <c r="O37" s="320" t="s">
        <v>176</v>
      </c>
      <c r="P37" s="320" t="s">
        <v>177</v>
      </c>
      <c r="Q37" s="320" t="s">
        <v>178</v>
      </c>
      <c r="R37" s="320" t="s">
        <v>176</v>
      </c>
      <c r="S37" s="320" t="s">
        <v>177</v>
      </c>
      <c r="T37" s="320" t="s">
        <v>178</v>
      </c>
      <c r="U37" s="320" t="s">
        <v>176</v>
      </c>
      <c r="V37" s="320" t="s">
        <v>177</v>
      </c>
      <c r="W37" s="320" t="s">
        <v>178</v>
      </c>
      <c r="X37" s="320" t="s">
        <v>176</v>
      </c>
      <c r="Y37" s="320" t="s">
        <v>177</v>
      </c>
      <c r="Z37" s="320" t="s">
        <v>176</v>
      </c>
      <c r="AA37" s="320" t="s">
        <v>177</v>
      </c>
      <c r="AB37" s="317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Z37" s="319"/>
      <c r="CA37" s="319"/>
      <c r="CB37" s="319"/>
      <c r="CF37" s="319"/>
      <c r="CG37" s="319"/>
      <c r="CH37" s="319"/>
    </row>
    <row r="38" spans="1:86" s="318" customFormat="1" ht="12.75" customHeight="1" x14ac:dyDescent="0.25">
      <c r="A38" s="321">
        <v>1</v>
      </c>
      <c r="B38" s="321">
        <v>2</v>
      </c>
      <c r="C38" s="321">
        <v>3</v>
      </c>
      <c r="D38" s="321">
        <v>4</v>
      </c>
      <c r="E38" s="321">
        <v>5</v>
      </c>
      <c r="F38" s="321">
        <v>6</v>
      </c>
      <c r="G38" s="321">
        <v>7</v>
      </c>
      <c r="H38" s="321">
        <v>8</v>
      </c>
      <c r="I38" s="321">
        <v>9</v>
      </c>
      <c r="J38" s="321">
        <v>10</v>
      </c>
      <c r="K38" s="321">
        <v>11</v>
      </c>
      <c r="L38" s="321">
        <v>12</v>
      </c>
      <c r="M38" s="321">
        <v>13</v>
      </c>
      <c r="N38" s="321">
        <v>14</v>
      </c>
      <c r="O38" s="321">
        <v>15</v>
      </c>
      <c r="P38" s="321">
        <v>16</v>
      </c>
      <c r="Q38" s="321">
        <v>17</v>
      </c>
      <c r="R38" s="321">
        <v>18</v>
      </c>
      <c r="S38" s="321">
        <v>19</v>
      </c>
      <c r="T38" s="321">
        <v>20</v>
      </c>
      <c r="U38" s="321">
        <v>21</v>
      </c>
      <c r="V38" s="321">
        <v>22</v>
      </c>
      <c r="W38" s="321">
        <v>23</v>
      </c>
      <c r="X38" s="321">
        <v>24</v>
      </c>
      <c r="Y38" s="321">
        <v>25</v>
      </c>
      <c r="Z38" s="321">
        <v>26</v>
      </c>
      <c r="AA38" s="321">
        <v>27</v>
      </c>
      <c r="AB38" s="317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Z38" s="319"/>
      <c r="CA38" s="319"/>
      <c r="CB38" s="319"/>
      <c r="CF38" s="319"/>
      <c r="CG38" s="319"/>
      <c r="CH38" s="319"/>
    </row>
    <row r="39" spans="1:86" s="323" customFormat="1" ht="15.75" customHeight="1" x14ac:dyDescent="0.25">
      <c r="A39" s="875" t="s">
        <v>44</v>
      </c>
      <c r="B39" s="867"/>
      <c r="C39" s="867"/>
      <c r="D39" s="867"/>
      <c r="E39" s="867"/>
      <c r="F39" s="867"/>
      <c r="G39" s="867"/>
      <c r="H39" s="867"/>
      <c r="I39" s="867"/>
      <c r="J39" s="867"/>
      <c r="K39" s="867"/>
      <c r="L39" s="867"/>
      <c r="M39" s="867"/>
      <c r="N39" s="867"/>
      <c r="O39" s="867"/>
      <c r="P39" s="867"/>
      <c r="Q39" s="867"/>
      <c r="R39" s="867"/>
      <c r="S39" s="867"/>
      <c r="T39" s="867"/>
      <c r="U39" s="867"/>
      <c r="V39" s="867"/>
      <c r="W39" s="867"/>
      <c r="X39" s="867"/>
      <c r="Y39" s="867"/>
      <c r="Z39" s="867"/>
      <c r="AA39" s="867"/>
      <c r="AB39" s="322"/>
      <c r="AH39" s="324"/>
      <c r="AI39" s="324"/>
      <c r="AP39" s="324"/>
      <c r="AQ39" s="324"/>
      <c r="BD39" s="324"/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24"/>
      <c r="BW39" s="325"/>
      <c r="BX39" s="325"/>
      <c r="BY39" s="325"/>
      <c r="BZ39" s="325"/>
      <c r="CA39" s="325"/>
      <c r="CB39" s="325"/>
      <c r="CC39" s="325"/>
      <c r="CD39" s="325"/>
      <c r="CE39" s="325"/>
      <c r="CF39" s="325"/>
      <c r="CG39" s="325"/>
      <c r="CH39" s="325"/>
    </row>
    <row r="40" spans="1:86" s="323" customFormat="1" ht="45" x14ac:dyDescent="0.25">
      <c r="A40" s="326" t="s">
        <v>45</v>
      </c>
      <c r="B40" s="326" t="s">
        <v>45</v>
      </c>
      <c r="C40" s="327" t="s">
        <v>47</v>
      </c>
      <c r="D40" s="327" t="s">
        <v>179</v>
      </c>
      <c r="E40" s="326" t="s">
        <v>48</v>
      </c>
      <c r="F40" s="328">
        <v>664.69</v>
      </c>
      <c r="G40" s="329">
        <v>404.35199999999998</v>
      </c>
      <c r="H40" s="328">
        <v>4649439.72</v>
      </c>
      <c r="I40" s="329">
        <v>17.760999999999999</v>
      </c>
      <c r="J40" s="328">
        <v>204224.78</v>
      </c>
      <c r="K40" s="328">
        <v>204224.78</v>
      </c>
      <c r="L40" s="329" t="s">
        <v>5</v>
      </c>
      <c r="M40" s="328" t="s">
        <v>5</v>
      </c>
      <c r="N40" s="332"/>
      <c r="O40" s="329">
        <v>34.200000000000003</v>
      </c>
      <c r="P40" s="328">
        <v>393248.56</v>
      </c>
      <c r="Q40" s="328">
        <v>597473.34</v>
      </c>
      <c r="R40" s="329">
        <v>42.75</v>
      </c>
      <c r="S40" s="328">
        <v>491560.69</v>
      </c>
      <c r="T40" s="328">
        <v>1089034.03</v>
      </c>
      <c r="U40" s="329">
        <v>15.484999999999999</v>
      </c>
      <c r="V40" s="328">
        <v>178054.2</v>
      </c>
      <c r="W40" s="328">
        <v>1267088.23</v>
      </c>
      <c r="X40" s="329">
        <v>110.196</v>
      </c>
      <c r="Y40" s="328">
        <v>1267088.23</v>
      </c>
      <c r="Z40" s="329">
        <v>294.15600000000001</v>
      </c>
      <c r="AA40" s="328">
        <v>3382351.49</v>
      </c>
      <c r="AB40" s="322"/>
      <c r="AH40" s="324"/>
      <c r="AI40" s="324"/>
      <c r="AP40" s="324"/>
      <c r="AQ40" s="324"/>
      <c r="BD40" s="324"/>
      <c r="BE40" s="324"/>
      <c r="BF40" s="324"/>
      <c r="BG40" s="324"/>
      <c r="BH40" s="324"/>
      <c r="BI40" s="324"/>
      <c r="BJ40" s="324"/>
      <c r="BK40" s="324"/>
      <c r="BL40" s="324"/>
      <c r="BM40" s="324"/>
      <c r="BN40" s="324"/>
      <c r="BO40" s="324"/>
      <c r="BW40" s="325"/>
      <c r="BX40" s="325"/>
      <c r="BY40" s="325"/>
      <c r="BZ40" s="325"/>
      <c r="CA40" s="325"/>
      <c r="CB40" s="325"/>
      <c r="CC40" s="325"/>
      <c r="CD40" s="325"/>
      <c r="CE40" s="325"/>
      <c r="CF40" s="325"/>
      <c r="CG40" s="325"/>
      <c r="CH40" s="325"/>
    </row>
    <row r="41" spans="1:86" s="323" customFormat="1" ht="45" x14ac:dyDescent="0.25">
      <c r="A41" s="326" t="s">
        <v>25</v>
      </c>
      <c r="B41" s="326" t="s">
        <v>25</v>
      </c>
      <c r="C41" s="327" t="s">
        <v>180</v>
      </c>
      <c r="D41" s="327" t="s">
        <v>181</v>
      </c>
      <c r="E41" s="326" t="s">
        <v>48</v>
      </c>
      <c r="F41" s="328">
        <v>360.31</v>
      </c>
      <c r="G41" s="329">
        <v>9.2560000000000002</v>
      </c>
      <c r="H41" s="328">
        <v>55271.85</v>
      </c>
      <c r="I41" s="329" t="s">
        <v>5</v>
      </c>
      <c r="J41" s="328" t="s">
        <v>5</v>
      </c>
      <c r="K41" s="328" t="s">
        <v>5</v>
      </c>
      <c r="L41" s="329" t="s">
        <v>5</v>
      </c>
      <c r="M41" s="328" t="s">
        <v>5</v>
      </c>
      <c r="N41" s="332"/>
      <c r="O41" s="329" t="s">
        <v>5</v>
      </c>
      <c r="P41" s="328" t="s">
        <v>5</v>
      </c>
      <c r="Q41" s="328" t="s">
        <v>5</v>
      </c>
      <c r="R41" s="329" t="s">
        <v>5</v>
      </c>
      <c r="S41" s="328" t="s">
        <v>5</v>
      </c>
      <c r="T41" s="328" t="s">
        <v>5</v>
      </c>
      <c r="U41" s="329" t="s">
        <v>5</v>
      </c>
      <c r="V41" s="328" t="s">
        <v>5</v>
      </c>
      <c r="W41" s="328" t="s">
        <v>5</v>
      </c>
      <c r="X41" s="329" t="s">
        <v>5</v>
      </c>
      <c r="Y41" s="328" t="s">
        <v>5</v>
      </c>
      <c r="Z41" s="329">
        <v>9.2560000000000002</v>
      </c>
      <c r="AA41" s="328">
        <v>55271.85</v>
      </c>
      <c r="AB41" s="322"/>
      <c r="AH41" s="324"/>
      <c r="AI41" s="324"/>
      <c r="AP41" s="324"/>
      <c r="AQ41" s="324"/>
      <c r="BD41" s="324"/>
      <c r="BE41" s="324"/>
      <c r="BF41" s="324"/>
      <c r="BG41" s="324"/>
      <c r="BH41" s="324"/>
      <c r="BI41" s="324"/>
      <c r="BJ41" s="324"/>
      <c r="BK41" s="324"/>
      <c r="BL41" s="324"/>
      <c r="BM41" s="324"/>
      <c r="BN41" s="324"/>
      <c r="BO41" s="324"/>
      <c r="BW41" s="325"/>
      <c r="BX41" s="325"/>
      <c r="BY41" s="325"/>
      <c r="BZ41" s="325"/>
      <c r="CA41" s="325"/>
      <c r="CB41" s="325"/>
      <c r="CC41" s="325"/>
      <c r="CD41" s="325"/>
      <c r="CE41" s="325"/>
      <c r="CF41" s="325"/>
      <c r="CG41" s="325"/>
      <c r="CH41" s="325"/>
    </row>
    <row r="42" spans="1:86" s="323" customFormat="1" ht="22.5" x14ac:dyDescent="0.25">
      <c r="A42" s="326" t="s">
        <v>53</v>
      </c>
      <c r="B42" s="326" t="s">
        <v>60</v>
      </c>
      <c r="C42" s="327" t="s">
        <v>55</v>
      </c>
      <c r="D42" s="327" t="s">
        <v>54</v>
      </c>
      <c r="E42" s="326" t="s">
        <v>56</v>
      </c>
      <c r="F42" s="328">
        <v>17898.38</v>
      </c>
      <c r="G42" s="329">
        <v>413.608</v>
      </c>
      <c r="H42" s="328">
        <v>64109227.920000002</v>
      </c>
      <c r="I42" s="329">
        <v>17.760999999999999</v>
      </c>
      <c r="J42" s="328">
        <v>2752954.48</v>
      </c>
      <c r="K42" s="328">
        <v>2752954.48</v>
      </c>
      <c r="L42" s="329" t="s">
        <v>5</v>
      </c>
      <c r="M42" s="328" t="s">
        <v>5</v>
      </c>
      <c r="N42" s="332"/>
      <c r="O42" s="329">
        <v>34.200000000000003</v>
      </c>
      <c r="P42" s="328">
        <v>5300999</v>
      </c>
      <c r="Q42" s="328">
        <v>8053953.4800000004</v>
      </c>
      <c r="R42" s="329">
        <v>41.104999999999997</v>
      </c>
      <c r="S42" s="328">
        <v>6371273.7999999998</v>
      </c>
      <c r="T42" s="328">
        <v>14425227.279999999</v>
      </c>
      <c r="U42" s="329">
        <v>14.888999999999999</v>
      </c>
      <c r="V42" s="328">
        <v>2307794.5699999998</v>
      </c>
      <c r="W42" s="328">
        <v>16733021.85</v>
      </c>
      <c r="X42" s="329">
        <v>107.955</v>
      </c>
      <c r="Y42" s="328">
        <v>16733021.85</v>
      </c>
      <c r="Z42" s="329">
        <v>305.65300000000002</v>
      </c>
      <c r="AA42" s="328">
        <v>47376206.07</v>
      </c>
      <c r="AB42" s="322"/>
      <c r="AH42" s="324"/>
      <c r="AI42" s="324"/>
      <c r="AP42" s="324"/>
      <c r="AQ42" s="324"/>
      <c r="BD42" s="324"/>
      <c r="BE42" s="324"/>
      <c r="BF42" s="324"/>
      <c r="BG42" s="324"/>
      <c r="BH42" s="324"/>
      <c r="BI42" s="324"/>
      <c r="BJ42" s="324"/>
      <c r="BK42" s="324"/>
      <c r="BL42" s="324"/>
      <c r="BM42" s="324"/>
      <c r="BN42" s="324"/>
      <c r="BO42" s="324"/>
      <c r="BW42" s="325"/>
      <c r="BX42" s="325"/>
      <c r="BY42" s="325"/>
      <c r="BZ42" s="325"/>
      <c r="CA42" s="325"/>
      <c r="CB42" s="325"/>
      <c r="CC42" s="325"/>
      <c r="CD42" s="325"/>
      <c r="CE42" s="325"/>
      <c r="CF42" s="325"/>
      <c r="CG42" s="325"/>
      <c r="CH42" s="325"/>
    </row>
    <row r="43" spans="1:86" s="323" customFormat="1" ht="15.75" customHeight="1" x14ac:dyDescent="0.25">
      <c r="A43" s="875" t="s">
        <v>59</v>
      </c>
      <c r="B43" s="867"/>
      <c r="C43" s="867"/>
      <c r="D43" s="867"/>
      <c r="E43" s="867"/>
      <c r="F43" s="867"/>
      <c r="G43" s="867"/>
      <c r="H43" s="867"/>
      <c r="I43" s="867"/>
      <c r="J43" s="867"/>
      <c r="K43" s="867"/>
      <c r="L43" s="867"/>
      <c r="M43" s="867"/>
      <c r="N43" s="867"/>
      <c r="O43" s="867"/>
      <c r="P43" s="867"/>
      <c r="Q43" s="867"/>
      <c r="R43" s="867"/>
      <c r="S43" s="867"/>
      <c r="T43" s="867"/>
      <c r="U43" s="867"/>
      <c r="V43" s="867"/>
      <c r="W43" s="867"/>
      <c r="X43" s="867"/>
      <c r="Y43" s="867"/>
      <c r="Z43" s="867"/>
      <c r="AA43" s="867"/>
      <c r="AB43" s="322"/>
      <c r="AH43" s="324"/>
      <c r="AI43" s="324"/>
      <c r="AP43" s="324"/>
      <c r="AQ43" s="324"/>
      <c r="BD43" s="324"/>
      <c r="BE43" s="324"/>
      <c r="BF43" s="324"/>
      <c r="BG43" s="324"/>
      <c r="BH43" s="324"/>
      <c r="BI43" s="324"/>
      <c r="BJ43" s="324"/>
      <c r="BK43" s="324"/>
      <c r="BL43" s="324"/>
      <c r="BM43" s="324"/>
      <c r="BN43" s="324"/>
      <c r="BO43" s="324"/>
      <c r="BW43" s="325"/>
      <c r="BX43" s="325"/>
      <c r="BY43" s="325"/>
      <c r="BZ43" s="325"/>
      <c r="CA43" s="325"/>
      <c r="CB43" s="325"/>
      <c r="CC43" s="325"/>
      <c r="CD43" s="325"/>
      <c r="CE43" s="325"/>
      <c r="CF43" s="325"/>
      <c r="CG43" s="325"/>
      <c r="CH43" s="325"/>
    </row>
    <row r="44" spans="1:86" s="323" customFormat="1" ht="45" x14ac:dyDescent="0.25">
      <c r="A44" s="326" t="s">
        <v>61</v>
      </c>
      <c r="B44" s="326" t="s">
        <v>61</v>
      </c>
      <c r="C44" s="327" t="s">
        <v>63</v>
      </c>
      <c r="D44" s="327" t="s">
        <v>182</v>
      </c>
      <c r="E44" s="326" t="s">
        <v>48</v>
      </c>
      <c r="F44" s="328">
        <v>1154.8599999999999</v>
      </c>
      <c r="G44" s="329">
        <v>676.62400000000002</v>
      </c>
      <c r="H44" s="328">
        <v>13560322.640000001</v>
      </c>
      <c r="I44" s="329">
        <v>35.142000000000003</v>
      </c>
      <c r="J44" s="328">
        <v>704286.07</v>
      </c>
      <c r="K44" s="328">
        <v>704286.07</v>
      </c>
      <c r="L44" s="329" t="s">
        <v>5</v>
      </c>
      <c r="M44" s="328" t="s">
        <v>5</v>
      </c>
      <c r="N44" s="332"/>
      <c r="O44" s="329">
        <v>43.41</v>
      </c>
      <c r="P44" s="328">
        <v>869986.29</v>
      </c>
      <c r="Q44" s="328">
        <v>1574272.36</v>
      </c>
      <c r="R44" s="329">
        <v>46.82</v>
      </c>
      <c r="S44" s="328">
        <v>938326.61</v>
      </c>
      <c r="T44" s="328">
        <v>2512598.9700000002</v>
      </c>
      <c r="U44" s="329">
        <v>40.948</v>
      </c>
      <c r="V44" s="328">
        <v>820644.98</v>
      </c>
      <c r="W44" s="328">
        <v>3333243.95</v>
      </c>
      <c r="X44" s="329">
        <v>166.32</v>
      </c>
      <c r="Y44" s="328">
        <v>3333243.95</v>
      </c>
      <c r="Z44" s="329">
        <v>510.30399999999997</v>
      </c>
      <c r="AA44" s="328">
        <v>10227078.689999999</v>
      </c>
      <c r="AB44" s="322"/>
      <c r="AH44" s="324"/>
      <c r="AI44" s="324"/>
      <c r="AP44" s="324"/>
      <c r="AQ44" s="324"/>
      <c r="BD44" s="324"/>
      <c r="BE44" s="324"/>
      <c r="BF44" s="324"/>
      <c r="BG44" s="324"/>
      <c r="BH44" s="324"/>
      <c r="BI44" s="324"/>
      <c r="BJ44" s="324"/>
      <c r="BK44" s="324"/>
      <c r="BL44" s="324"/>
      <c r="BM44" s="324"/>
      <c r="BN44" s="324"/>
      <c r="BO44" s="324"/>
      <c r="BW44" s="325"/>
      <c r="BX44" s="325"/>
      <c r="BY44" s="325"/>
      <c r="BZ44" s="325"/>
      <c r="CA44" s="325"/>
      <c r="CB44" s="325"/>
      <c r="CC44" s="325"/>
      <c r="CD44" s="325"/>
      <c r="CE44" s="325"/>
      <c r="CF44" s="325"/>
      <c r="CG44" s="325"/>
      <c r="CH44" s="325"/>
    </row>
    <row r="45" spans="1:86" s="323" customFormat="1" ht="22.5" x14ac:dyDescent="0.25">
      <c r="A45" s="326" t="s">
        <v>67</v>
      </c>
      <c r="B45" s="326" t="s">
        <v>69</v>
      </c>
      <c r="C45" s="327" t="s">
        <v>55</v>
      </c>
      <c r="D45" s="327" t="s">
        <v>54</v>
      </c>
      <c r="E45" s="326" t="s">
        <v>56</v>
      </c>
      <c r="F45" s="328">
        <v>17898.38</v>
      </c>
      <c r="G45" s="329">
        <v>676.62400000000002</v>
      </c>
      <c r="H45" s="328">
        <v>104876700.23999999</v>
      </c>
      <c r="I45" s="329">
        <v>35.142000000000003</v>
      </c>
      <c r="J45" s="328">
        <v>5447008.9699999997</v>
      </c>
      <c r="K45" s="328">
        <v>5447008.9699999997</v>
      </c>
      <c r="L45" s="329" t="s">
        <v>5</v>
      </c>
      <c r="M45" s="328" t="s">
        <v>5</v>
      </c>
      <c r="N45" s="332"/>
      <c r="O45" s="329">
        <v>43.41</v>
      </c>
      <c r="P45" s="328">
        <v>6728548.7300000004</v>
      </c>
      <c r="Q45" s="328">
        <v>12175557.699999999</v>
      </c>
      <c r="R45" s="329">
        <v>45.018999999999998</v>
      </c>
      <c r="S45" s="328">
        <v>6977943.6900000004</v>
      </c>
      <c r="T45" s="328">
        <v>19153501.390000001</v>
      </c>
      <c r="U45" s="329">
        <v>39.372999999999998</v>
      </c>
      <c r="V45" s="328">
        <v>6102813.8499999996</v>
      </c>
      <c r="W45" s="328">
        <v>25256315.239999998</v>
      </c>
      <c r="X45" s="329">
        <v>162.94399999999999</v>
      </c>
      <c r="Y45" s="328">
        <v>25256315.239999998</v>
      </c>
      <c r="Z45" s="329">
        <v>513.67999999999995</v>
      </c>
      <c r="AA45" s="328">
        <v>79620385</v>
      </c>
      <c r="AB45" s="322"/>
      <c r="AH45" s="324"/>
      <c r="AI45" s="324"/>
      <c r="AP45" s="324"/>
      <c r="AQ45" s="324"/>
      <c r="BD45" s="324"/>
      <c r="BE45" s="324"/>
      <c r="BF45" s="324"/>
      <c r="BG45" s="324"/>
      <c r="BH45" s="324"/>
      <c r="BI45" s="324"/>
      <c r="BJ45" s="324"/>
      <c r="BK45" s="324"/>
      <c r="BL45" s="324"/>
      <c r="BM45" s="324"/>
      <c r="BN45" s="324"/>
      <c r="BO45" s="324"/>
      <c r="BW45" s="325"/>
      <c r="BX45" s="325"/>
      <c r="BY45" s="325"/>
      <c r="BZ45" s="325"/>
      <c r="CA45" s="325"/>
      <c r="CB45" s="325"/>
      <c r="CC45" s="325"/>
      <c r="CD45" s="325"/>
      <c r="CE45" s="325"/>
      <c r="CF45" s="325"/>
      <c r="CG45" s="325"/>
      <c r="CH45" s="325"/>
    </row>
    <row r="46" spans="1:86" s="323" customFormat="1" ht="15.75" customHeight="1" x14ac:dyDescent="0.25">
      <c r="A46" s="875" t="s">
        <v>68</v>
      </c>
      <c r="B46" s="867"/>
      <c r="C46" s="867"/>
      <c r="D46" s="867"/>
      <c r="E46" s="867"/>
      <c r="F46" s="867"/>
      <c r="G46" s="867"/>
      <c r="H46" s="867"/>
      <c r="I46" s="867"/>
      <c r="J46" s="867"/>
      <c r="K46" s="867"/>
      <c r="L46" s="867"/>
      <c r="M46" s="867"/>
      <c r="N46" s="867"/>
      <c r="O46" s="867"/>
      <c r="P46" s="867"/>
      <c r="Q46" s="867"/>
      <c r="R46" s="867"/>
      <c r="S46" s="867"/>
      <c r="T46" s="867"/>
      <c r="U46" s="867"/>
      <c r="V46" s="867"/>
      <c r="W46" s="867"/>
      <c r="X46" s="867"/>
      <c r="Y46" s="867"/>
      <c r="Z46" s="867"/>
      <c r="AA46" s="867"/>
      <c r="AB46" s="322"/>
      <c r="AH46" s="324"/>
      <c r="AI46" s="324"/>
      <c r="AP46" s="324"/>
      <c r="AQ46" s="324"/>
      <c r="BD46" s="324"/>
      <c r="BE46" s="324"/>
      <c r="BF46" s="324"/>
      <c r="BG46" s="324"/>
      <c r="BH46" s="324"/>
      <c r="BI46" s="324"/>
      <c r="BJ46" s="324"/>
      <c r="BK46" s="324"/>
      <c r="BL46" s="324"/>
      <c r="BM46" s="324"/>
      <c r="BN46" s="324"/>
      <c r="BO46" s="324"/>
      <c r="BW46" s="325"/>
      <c r="BX46" s="325"/>
      <c r="BY46" s="325"/>
      <c r="BZ46" s="325"/>
      <c r="CA46" s="325"/>
      <c r="CB46" s="325"/>
      <c r="CC46" s="325"/>
      <c r="CD46" s="325"/>
      <c r="CE46" s="325"/>
      <c r="CF46" s="325"/>
      <c r="CG46" s="325"/>
      <c r="CH46" s="325"/>
    </row>
    <row r="47" spans="1:86" s="323" customFormat="1" ht="45" x14ac:dyDescent="0.25">
      <c r="A47" s="326" t="s">
        <v>70</v>
      </c>
      <c r="B47" s="326" t="s">
        <v>70</v>
      </c>
      <c r="C47" s="327" t="s">
        <v>63</v>
      </c>
      <c r="D47" s="327" t="s">
        <v>182</v>
      </c>
      <c r="E47" s="326" t="s">
        <v>48</v>
      </c>
      <c r="F47" s="328">
        <v>1154.8599999999999</v>
      </c>
      <c r="G47" s="329">
        <v>295.15199999999999</v>
      </c>
      <c r="H47" s="328">
        <v>5915185.3200000003</v>
      </c>
      <c r="I47" s="329">
        <v>29.047000000000001</v>
      </c>
      <c r="J47" s="328">
        <v>582135.26</v>
      </c>
      <c r="K47" s="328">
        <v>582135.26</v>
      </c>
      <c r="L47" s="329" t="s">
        <v>5</v>
      </c>
      <c r="M47" s="328" t="s">
        <v>5</v>
      </c>
      <c r="N47" s="332"/>
      <c r="O47" s="329">
        <v>35.08</v>
      </c>
      <c r="P47" s="328">
        <v>703043.52</v>
      </c>
      <c r="Q47" s="328">
        <v>1285178.78</v>
      </c>
      <c r="R47" s="329">
        <v>22.535</v>
      </c>
      <c r="S47" s="328">
        <v>451627.3</v>
      </c>
      <c r="T47" s="328">
        <v>1736806.08</v>
      </c>
      <c r="U47" s="329">
        <v>26.082999999999998</v>
      </c>
      <c r="V47" s="328">
        <v>522733.3</v>
      </c>
      <c r="W47" s="328">
        <v>2259539.38</v>
      </c>
      <c r="X47" s="329">
        <v>112.745</v>
      </c>
      <c r="Y47" s="328">
        <v>2259539.38</v>
      </c>
      <c r="Z47" s="329">
        <v>182.40700000000001</v>
      </c>
      <c r="AA47" s="328">
        <v>3655645.94</v>
      </c>
      <c r="AB47" s="322"/>
      <c r="AH47" s="324"/>
      <c r="AI47" s="324"/>
      <c r="AP47" s="324"/>
      <c r="AQ47" s="324"/>
      <c r="BD47" s="324"/>
      <c r="BE47" s="324"/>
      <c r="BF47" s="324"/>
      <c r="BG47" s="324"/>
      <c r="BH47" s="324"/>
      <c r="BI47" s="324"/>
      <c r="BJ47" s="324"/>
      <c r="BK47" s="324"/>
      <c r="BL47" s="324"/>
      <c r="BM47" s="324"/>
      <c r="BN47" s="324"/>
      <c r="BO47" s="324"/>
      <c r="BW47" s="325"/>
      <c r="BX47" s="325"/>
      <c r="BY47" s="325"/>
      <c r="BZ47" s="325"/>
      <c r="CA47" s="325"/>
      <c r="CB47" s="325"/>
      <c r="CC47" s="325"/>
      <c r="CD47" s="325"/>
      <c r="CE47" s="325"/>
      <c r="CF47" s="325"/>
      <c r="CG47" s="325"/>
      <c r="CH47" s="325"/>
    </row>
    <row r="48" spans="1:86" s="323" customFormat="1" ht="22.5" x14ac:dyDescent="0.25">
      <c r="A48" s="326" t="s">
        <v>74</v>
      </c>
      <c r="B48" s="326" t="s">
        <v>76</v>
      </c>
      <c r="C48" s="327" t="s">
        <v>55</v>
      </c>
      <c r="D48" s="327" t="s">
        <v>54</v>
      </c>
      <c r="E48" s="326" t="s">
        <v>56</v>
      </c>
      <c r="F48" s="328">
        <v>17898.38</v>
      </c>
      <c r="G48" s="329">
        <v>295.15199999999999</v>
      </c>
      <c r="H48" s="328">
        <v>45748551.380000003</v>
      </c>
      <c r="I48" s="329">
        <v>29.047000000000001</v>
      </c>
      <c r="J48" s="328">
        <v>4502284.1500000004</v>
      </c>
      <c r="K48" s="328">
        <v>4502284.1500000004</v>
      </c>
      <c r="L48" s="329" t="s">
        <v>5</v>
      </c>
      <c r="M48" s="328" t="s">
        <v>5</v>
      </c>
      <c r="N48" s="332"/>
      <c r="O48" s="329">
        <v>35.08</v>
      </c>
      <c r="P48" s="328">
        <v>5437398.9800000004</v>
      </c>
      <c r="Q48" s="328">
        <v>9939683.1300000008</v>
      </c>
      <c r="R48" s="329">
        <v>21.667999999999999</v>
      </c>
      <c r="S48" s="328">
        <v>3358539.37</v>
      </c>
      <c r="T48" s="328">
        <v>13298222.5</v>
      </c>
      <c r="U48" s="329">
        <v>25.08</v>
      </c>
      <c r="V48" s="328">
        <v>3887399.27</v>
      </c>
      <c r="W48" s="328">
        <v>17185621.77</v>
      </c>
      <c r="X48" s="329">
        <v>110.875</v>
      </c>
      <c r="Y48" s="328">
        <v>17185621.77</v>
      </c>
      <c r="Z48" s="329">
        <v>184.27699999999999</v>
      </c>
      <c r="AA48" s="328">
        <v>28562929.609999999</v>
      </c>
      <c r="AB48" s="322"/>
      <c r="AH48" s="324"/>
      <c r="AI48" s="324"/>
      <c r="AP48" s="324"/>
      <c r="AQ48" s="324"/>
      <c r="BD48" s="324"/>
      <c r="BE48" s="324"/>
      <c r="BF48" s="324"/>
      <c r="BG48" s="324"/>
      <c r="BH48" s="324"/>
      <c r="BI48" s="324"/>
      <c r="BJ48" s="324"/>
      <c r="BK48" s="324"/>
      <c r="BL48" s="324"/>
      <c r="BM48" s="324"/>
      <c r="BN48" s="324"/>
      <c r="BO48" s="324"/>
      <c r="BW48" s="325"/>
      <c r="BX48" s="325"/>
      <c r="BY48" s="325"/>
      <c r="BZ48" s="325"/>
      <c r="CA48" s="325"/>
      <c r="CB48" s="325"/>
      <c r="CC48" s="325"/>
      <c r="CD48" s="325"/>
      <c r="CE48" s="325"/>
      <c r="CF48" s="325"/>
      <c r="CG48" s="325"/>
      <c r="CH48" s="325"/>
    </row>
    <row r="49" spans="1:86" s="323" customFormat="1" ht="15.75" customHeight="1" x14ac:dyDescent="0.25">
      <c r="A49" s="875" t="s">
        <v>75</v>
      </c>
      <c r="B49" s="867"/>
      <c r="C49" s="867"/>
      <c r="D49" s="867"/>
      <c r="E49" s="867"/>
      <c r="F49" s="867"/>
      <c r="G49" s="867"/>
      <c r="H49" s="867"/>
      <c r="I49" s="867"/>
      <c r="J49" s="867"/>
      <c r="K49" s="867"/>
      <c r="L49" s="867"/>
      <c r="M49" s="867"/>
      <c r="N49" s="867"/>
      <c r="O49" s="867"/>
      <c r="P49" s="867"/>
      <c r="Q49" s="867"/>
      <c r="R49" s="867"/>
      <c r="S49" s="867"/>
      <c r="T49" s="867"/>
      <c r="U49" s="867"/>
      <c r="V49" s="867"/>
      <c r="W49" s="867"/>
      <c r="X49" s="867"/>
      <c r="Y49" s="867"/>
      <c r="Z49" s="867"/>
      <c r="AA49" s="867"/>
      <c r="AB49" s="322"/>
      <c r="AH49" s="324"/>
      <c r="AI49" s="324"/>
      <c r="AP49" s="324"/>
      <c r="AQ49" s="324"/>
      <c r="BD49" s="324"/>
      <c r="BE49" s="324"/>
      <c r="BF49" s="324"/>
      <c r="BG49" s="324"/>
      <c r="BH49" s="324"/>
      <c r="BI49" s="324"/>
      <c r="BJ49" s="324"/>
      <c r="BK49" s="324"/>
      <c r="BL49" s="324"/>
      <c r="BM49" s="324"/>
      <c r="BN49" s="324"/>
      <c r="BO49" s="324"/>
      <c r="BW49" s="325"/>
      <c r="BX49" s="325"/>
      <c r="BY49" s="325"/>
      <c r="BZ49" s="325"/>
      <c r="CA49" s="325"/>
      <c r="CB49" s="325"/>
      <c r="CC49" s="325"/>
      <c r="CD49" s="325"/>
      <c r="CE49" s="325"/>
      <c r="CF49" s="325"/>
      <c r="CG49" s="325"/>
      <c r="CH49" s="325"/>
    </row>
    <row r="50" spans="1:86" s="323" customFormat="1" ht="45" x14ac:dyDescent="0.25">
      <c r="A50" s="326" t="s">
        <v>77</v>
      </c>
      <c r="B50" s="326" t="s">
        <v>77</v>
      </c>
      <c r="C50" s="327" t="s">
        <v>79</v>
      </c>
      <c r="D50" s="327" t="s">
        <v>183</v>
      </c>
      <c r="E50" s="326" t="s">
        <v>48</v>
      </c>
      <c r="F50" s="328">
        <v>2203.66</v>
      </c>
      <c r="G50" s="329">
        <v>284.85599999999999</v>
      </c>
      <c r="H50" s="328">
        <v>12964852</v>
      </c>
      <c r="I50" s="329" t="s">
        <v>5</v>
      </c>
      <c r="J50" s="328" t="s">
        <v>5</v>
      </c>
      <c r="K50" s="328" t="s">
        <v>5</v>
      </c>
      <c r="L50" s="329" t="s">
        <v>5</v>
      </c>
      <c r="M50" s="328" t="s">
        <v>5</v>
      </c>
      <c r="N50" s="332"/>
      <c r="O50" s="329">
        <v>14.2</v>
      </c>
      <c r="P50" s="328">
        <v>646294.61</v>
      </c>
      <c r="Q50" s="328">
        <v>646294.61</v>
      </c>
      <c r="R50" s="329">
        <v>33.948999999999998</v>
      </c>
      <c r="S50" s="328">
        <v>1545144.78</v>
      </c>
      <c r="T50" s="328">
        <v>2191439.39</v>
      </c>
      <c r="U50" s="329">
        <v>25.428000000000001</v>
      </c>
      <c r="V50" s="328">
        <v>1157322.5</v>
      </c>
      <c r="W50" s="328">
        <v>3348761.89</v>
      </c>
      <c r="X50" s="329">
        <v>73.576999999999998</v>
      </c>
      <c r="Y50" s="328">
        <v>3348761.89</v>
      </c>
      <c r="Z50" s="329">
        <v>211.279</v>
      </c>
      <c r="AA50" s="328">
        <v>9616090.1099999994</v>
      </c>
      <c r="AB50" s="322"/>
      <c r="AH50" s="324"/>
      <c r="AI50" s="324"/>
      <c r="AP50" s="324"/>
      <c r="AQ50" s="324"/>
      <c r="BD50" s="324"/>
      <c r="BE50" s="324"/>
      <c r="BF50" s="324"/>
      <c r="BG50" s="324"/>
      <c r="BH50" s="324"/>
      <c r="BI50" s="324"/>
      <c r="BJ50" s="324"/>
      <c r="BK50" s="324"/>
      <c r="BL50" s="324"/>
      <c r="BM50" s="324"/>
      <c r="BN50" s="324"/>
      <c r="BO50" s="324"/>
      <c r="BW50" s="325"/>
      <c r="BX50" s="325"/>
      <c r="BY50" s="325"/>
      <c r="BZ50" s="325"/>
      <c r="CA50" s="325"/>
      <c r="CB50" s="325"/>
      <c r="CC50" s="325"/>
      <c r="CD50" s="325"/>
      <c r="CE50" s="325"/>
      <c r="CF50" s="325"/>
      <c r="CG50" s="325"/>
      <c r="CH50" s="325"/>
    </row>
    <row r="51" spans="1:86" s="323" customFormat="1" ht="22.5" x14ac:dyDescent="0.25">
      <c r="A51" s="326" t="s">
        <v>83</v>
      </c>
      <c r="B51" s="326" t="s">
        <v>184</v>
      </c>
      <c r="C51" s="327" t="s">
        <v>55</v>
      </c>
      <c r="D51" s="327" t="s">
        <v>54</v>
      </c>
      <c r="E51" s="326" t="s">
        <v>56</v>
      </c>
      <c r="F51" s="328">
        <v>17898.38</v>
      </c>
      <c r="G51" s="329">
        <v>284.85599999999999</v>
      </c>
      <c r="H51" s="328">
        <v>44152671.68</v>
      </c>
      <c r="I51" s="329" t="s">
        <v>5</v>
      </c>
      <c r="J51" s="328" t="s">
        <v>5</v>
      </c>
      <c r="K51" s="328" t="s">
        <v>5</v>
      </c>
      <c r="L51" s="329" t="s">
        <v>5</v>
      </c>
      <c r="M51" s="328" t="s">
        <v>5</v>
      </c>
      <c r="N51" s="332"/>
      <c r="O51" s="329">
        <v>14.2</v>
      </c>
      <c r="P51" s="328">
        <v>2200999.59</v>
      </c>
      <c r="Q51" s="328">
        <v>2200999.59</v>
      </c>
      <c r="R51" s="329">
        <v>32.643000000000001</v>
      </c>
      <c r="S51" s="328">
        <v>5059664.05</v>
      </c>
      <c r="T51" s="328">
        <v>7260663.6399999997</v>
      </c>
      <c r="U51" s="329">
        <v>24.45</v>
      </c>
      <c r="V51" s="328">
        <v>3789749.29</v>
      </c>
      <c r="W51" s="328">
        <v>11050412.93</v>
      </c>
      <c r="X51" s="329">
        <v>71.293000000000006</v>
      </c>
      <c r="Y51" s="328">
        <v>11050412.93</v>
      </c>
      <c r="Z51" s="329">
        <v>213.56299999999999</v>
      </c>
      <c r="AA51" s="328">
        <v>33102258.75</v>
      </c>
      <c r="AB51" s="322"/>
      <c r="AH51" s="324"/>
      <c r="AI51" s="324"/>
      <c r="AP51" s="324"/>
      <c r="AQ51" s="324"/>
      <c r="BD51" s="324"/>
      <c r="BE51" s="324"/>
      <c r="BF51" s="324"/>
      <c r="BG51" s="324"/>
      <c r="BH51" s="324"/>
      <c r="BI51" s="324"/>
      <c r="BJ51" s="324"/>
      <c r="BK51" s="324"/>
      <c r="BL51" s="324"/>
      <c r="BM51" s="324"/>
      <c r="BN51" s="324"/>
      <c r="BO51" s="324"/>
      <c r="BW51" s="325"/>
      <c r="BX51" s="325"/>
      <c r="BY51" s="325"/>
      <c r="BZ51" s="325"/>
      <c r="CA51" s="325"/>
      <c r="CB51" s="325"/>
      <c r="CC51" s="325"/>
      <c r="CD51" s="325"/>
      <c r="CE51" s="325"/>
      <c r="CF51" s="325"/>
      <c r="CG51" s="325"/>
      <c r="CH51" s="325"/>
    </row>
    <row r="52" spans="1:86" s="323" customFormat="1" ht="15.75" customHeight="1" x14ac:dyDescent="0.25">
      <c r="A52" s="875" t="s">
        <v>185</v>
      </c>
      <c r="B52" s="867"/>
      <c r="C52" s="867"/>
      <c r="D52" s="867"/>
      <c r="E52" s="867"/>
      <c r="F52" s="867"/>
      <c r="G52" s="867"/>
      <c r="H52" s="867"/>
      <c r="I52" s="867"/>
      <c r="J52" s="867"/>
      <c r="K52" s="867"/>
      <c r="L52" s="867"/>
      <c r="M52" s="867"/>
      <c r="N52" s="867"/>
      <c r="O52" s="867"/>
      <c r="P52" s="867"/>
      <c r="Q52" s="867"/>
      <c r="R52" s="867"/>
      <c r="S52" s="867"/>
      <c r="T52" s="867"/>
      <c r="U52" s="867"/>
      <c r="V52" s="867"/>
      <c r="W52" s="867"/>
      <c r="X52" s="867"/>
      <c r="Y52" s="867"/>
      <c r="Z52" s="867"/>
      <c r="AA52" s="867"/>
      <c r="AB52" s="322"/>
      <c r="AH52" s="324"/>
      <c r="AI52" s="324"/>
      <c r="AP52" s="324"/>
      <c r="AQ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W52" s="325"/>
      <c r="BX52" s="325"/>
      <c r="BY52" s="325"/>
      <c r="BZ52" s="325"/>
      <c r="CA52" s="325"/>
      <c r="CB52" s="325"/>
      <c r="CC52" s="325"/>
      <c r="CD52" s="325"/>
      <c r="CE52" s="325"/>
      <c r="CF52" s="325"/>
      <c r="CG52" s="325"/>
      <c r="CH52" s="325"/>
    </row>
    <row r="53" spans="1:86" s="323" customFormat="1" ht="33.75" x14ac:dyDescent="0.25">
      <c r="A53" s="326" t="s">
        <v>186</v>
      </c>
      <c r="B53" s="326" t="s">
        <v>186</v>
      </c>
      <c r="C53" s="327" t="s">
        <v>187</v>
      </c>
      <c r="D53" s="327" t="s">
        <v>188</v>
      </c>
      <c r="E53" s="326" t="s">
        <v>48</v>
      </c>
      <c r="F53" s="328">
        <v>1579.69</v>
      </c>
      <c r="G53" s="329">
        <v>103.27200000000001</v>
      </c>
      <c r="H53" s="328">
        <v>2939654.89</v>
      </c>
      <c r="I53" s="329" t="s">
        <v>5</v>
      </c>
      <c r="J53" s="328" t="s">
        <v>5</v>
      </c>
      <c r="K53" s="328" t="s">
        <v>5</v>
      </c>
      <c r="L53" s="329" t="s">
        <v>5</v>
      </c>
      <c r="M53" s="328" t="s">
        <v>5</v>
      </c>
      <c r="N53" s="332"/>
      <c r="O53" s="329" t="s">
        <v>5</v>
      </c>
      <c r="P53" s="328" t="s">
        <v>5</v>
      </c>
      <c r="Q53" s="328" t="s">
        <v>5</v>
      </c>
      <c r="R53" s="329" t="s">
        <v>5</v>
      </c>
      <c r="S53" s="328" t="s">
        <v>5</v>
      </c>
      <c r="T53" s="328" t="s">
        <v>5</v>
      </c>
      <c r="U53" s="329" t="s">
        <v>5</v>
      </c>
      <c r="V53" s="328" t="s">
        <v>5</v>
      </c>
      <c r="W53" s="328" t="s">
        <v>5</v>
      </c>
      <c r="X53" s="329" t="s">
        <v>5</v>
      </c>
      <c r="Y53" s="328" t="s">
        <v>5</v>
      </c>
      <c r="Z53" s="329">
        <v>103.27200000000001</v>
      </c>
      <c r="AA53" s="328">
        <v>2939654.89</v>
      </c>
      <c r="AB53" s="322"/>
      <c r="AH53" s="324"/>
      <c r="AI53" s="324"/>
      <c r="AP53" s="324"/>
      <c r="AQ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324"/>
      <c r="BO53" s="324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</row>
    <row r="54" spans="1:86" s="323" customFormat="1" ht="22.5" x14ac:dyDescent="0.25">
      <c r="A54" s="326" t="s">
        <v>189</v>
      </c>
      <c r="B54" s="326" t="s">
        <v>190</v>
      </c>
      <c r="C54" s="327" t="s">
        <v>191</v>
      </c>
      <c r="D54" s="327" t="s">
        <v>192</v>
      </c>
      <c r="E54" s="326" t="s">
        <v>56</v>
      </c>
      <c r="F54" s="328">
        <v>21449.1</v>
      </c>
      <c r="G54" s="329">
        <v>1.0327200000000001</v>
      </c>
      <c r="H54" s="328">
        <v>191826.92</v>
      </c>
      <c r="I54" s="329" t="s">
        <v>5</v>
      </c>
      <c r="J54" s="328" t="s">
        <v>5</v>
      </c>
      <c r="K54" s="328" t="s">
        <v>5</v>
      </c>
      <c r="L54" s="329" t="s">
        <v>5</v>
      </c>
      <c r="M54" s="328" t="s">
        <v>5</v>
      </c>
      <c r="N54" s="332"/>
      <c r="O54" s="329" t="s">
        <v>5</v>
      </c>
      <c r="P54" s="328" t="s">
        <v>5</v>
      </c>
      <c r="Q54" s="328" t="s">
        <v>5</v>
      </c>
      <c r="R54" s="329" t="s">
        <v>5</v>
      </c>
      <c r="S54" s="328" t="s">
        <v>5</v>
      </c>
      <c r="T54" s="328" t="s">
        <v>5</v>
      </c>
      <c r="U54" s="329" t="s">
        <v>5</v>
      </c>
      <c r="V54" s="328" t="s">
        <v>5</v>
      </c>
      <c r="W54" s="328" t="s">
        <v>5</v>
      </c>
      <c r="X54" s="329" t="s">
        <v>5</v>
      </c>
      <c r="Y54" s="328" t="s">
        <v>5</v>
      </c>
      <c r="Z54" s="329">
        <v>1.0327200000000001</v>
      </c>
      <c r="AA54" s="328">
        <v>191826.92</v>
      </c>
      <c r="AB54" s="322"/>
      <c r="AH54" s="324"/>
      <c r="AI54" s="324"/>
      <c r="AP54" s="324"/>
      <c r="AQ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324"/>
      <c r="BO54" s="324"/>
      <c r="BW54" s="325"/>
      <c r="BX54" s="325"/>
      <c r="BY54" s="325"/>
      <c r="BZ54" s="325"/>
      <c r="CA54" s="325"/>
      <c r="CB54" s="325"/>
      <c r="CC54" s="325"/>
      <c r="CD54" s="325"/>
      <c r="CE54" s="325"/>
      <c r="CF54" s="325"/>
      <c r="CG54" s="325"/>
      <c r="CH54" s="325"/>
    </row>
    <row r="55" spans="1:86" s="323" customFormat="1" ht="22.5" x14ac:dyDescent="0.25">
      <c r="A55" s="326" t="s">
        <v>193</v>
      </c>
      <c r="B55" s="326" t="s">
        <v>194</v>
      </c>
      <c r="C55" s="327" t="s">
        <v>55</v>
      </c>
      <c r="D55" s="327" t="s">
        <v>54</v>
      </c>
      <c r="E55" s="326" t="s">
        <v>56</v>
      </c>
      <c r="F55" s="328">
        <v>17898.38</v>
      </c>
      <c r="G55" s="329">
        <v>103.27200000000001</v>
      </c>
      <c r="H55" s="328">
        <v>16007156.98</v>
      </c>
      <c r="I55" s="329" t="s">
        <v>5</v>
      </c>
      <c r="J55" s="328" t="s">
        <v>5</v>
      </c>
      <c r="K55" s="328" t="s">
        <v>5</v>
      </c>
      <c r="L55" s="329" t="s">
        <v>5</v>
      </c>
      <c r="M55" s="328" t="s">
        <v>5</v>
      </c>
      <c r="N55" s="332"/>
      <c r="O55" s="329" t="s">
        <v>5</v>
      </c>
      <c r="P55" s="328" t="s">
        <v>5</v>
      </c>
      <c r="Q55" s="328" t="s">
        <v>5</v>
      </c>
      <c r="R55" s="329" t="s">
        <v>5</v>
      </c>
      <c r="S55" s="328" t="s">
        <v>5</v>
      </c>
      <c r="T55" s="328" t="s">
        <v>5</v>
      </c>
      <c r="U55" s="329" t="s">
        <v>5</v>
      </c>
      <c r="V55" s="328" t="s">
        <v>5</v>
      </c>
      <c r="W55" s="328" t="s">
        <v>5</v>
      </c>
      <c r="X55" s="329" t="s">
        <v>5</v>
      </c>
      <c r="Y55" s="328" t="s">
        <v>5</v>
      </c>
      <c r="Z55" s="329">
        <v>103.27200000000001</v>
      </c>
      <c r="AA55" s="328">
        <v>16007156.98</v>
      </c>
      <c r="AB55" s="322"/>
      <c r="AH55" s="324"/>
      <c r="AI55" s="324"/>
      <c r="AP55" s="324"/>
      <c r="AQ55" s="324"/>
      <c r="BD55" s="324"/>
      <c r="BE55" s="324"/>
      <c r="BF55" s="324"/>
      <c r="BG55" s="324"/>
      <c r="BH55" s="324"/>
      <c r="BI55" s="324"/>
      <c r="BJ55" s="324"/>
      <c r="BK55" s="324"/>
      <c r="BL55" s="324"/>
      <c r="BM55" s="324"/>
      <c r="BN55" s="324"/>
      <c r="BO55" s="324"/>
      <c r="BW55" s="325"/>
      <c r="BX55" s="325"/>
      <c r="BY55" s="325"/>
      <c r="BZ55" s="325"/>
      <c r="CA55" s="325"/>
      <c r="CB55" s="325"/>
      <c r="CC55" s="325"/>
      <c r="CD55" s="325"/>
      <c r="CE55" s="325"/>
      <c r="CF55" s="325"/>
      <c r="CG55" s="325"/>
      <c r="CH55" s="325"/>
    </row>
    <row r="56" spans="1:86" s="323" customFormat="1" ht="15.75" customHeight="1" x14ac:dyDescent="0.25">
      <c r="A56" s="875" t="s">
        <v>195</v>
      </c>
      <c r="B56" s="867"/>
      <c r="C56" s="867"/>
      <c r="D56" s="867"/>
      <c r="E56" s="867"/>
      <c r="F56" s="867"/>
      <c r="G56" s="867"/>
      <c r="H56" s="867"/>
      <c r="I56" s="867"/>
      <c r="J56" s="867"/>
      <c r="K56" s="867"/>
      <c r="L56" s="867"/>
      <c r="M56" s="867"/>
      <c r="N56" s="867"/>
      <c r="O56" s="867"/>
      <c r="P56" s="867"/>
      <c r="Q56" s="867"/>
      <c r="R56" s="867"/>
      <c r="S56" s="867"/>
      <c r="T56" s="867"/>
      <c r="U56" s="867"/>
      <c r="V56" s="867"/>
      <c r="W56" s="867"/>
      <c r="X56" s="867"/>
      <c r="Y56" s="867"/>
      <c r="Z56" s="867"/>
      <c r="AA56" s="867"/>
      <c r="AB56" s="322"/>
      <c r="AH56" s="324"/>
      <c r="AI56" s="324"/>
      <c r="AP56" s="324"/>
      <c r="AQ56" s="324"/>
      <c r="BD56" s="324"/>
      <c r="BE56" s="324"/>
      <c r="BF56" s="324"/>
      <c r="BG56" s="324"/>
      <c r="BH56" s="324"/>
      <c r="BI56" s="324"/>
      <c r="BJ56" s="324"/>
      <c r="BK56" s="324"/>
      <c r="BL56" s="324"/>
      <c r="BM56" s="324"/>
      <c r="BN56" s="324"/>
      <c r="BO56" s="324"/>
      <c r="BW56" s="325"/>
      <c r="BX56" s="325"/>
      <c r="BY56" s="325"/>
      <c r="BZ56" s="325"/>
      <c r="CA56" s="325"/>
      <c r="CB56" s="325"/>
      <c r="CC56" s="325"/>
      <c r="CD56" s="325"/>
      <c r="CE56" s="325"/>
      <c r="CF56" s="325"/>
      <c r="CG56" s="325"/>
      <c r="CH56" s="325"/>
    </row>
    <row r="57" spans="1:86" s="323" customFormat="1" ht="33.75" x14ac:dyDescent="0.25">
      <c r="A57" s="326" t="s">
        <v>196</v>
      </c>
      <c r="B57" s="326" t="s">
        <v>196</v>
      </c>
      <c r="C57" s="327" t="s">
        <v>197</v>
      </c>
      <c r="D57" s="327" t="s">
        <v>198</v>
      </c>
      <c r="E57" s="326" t="s">
        <v>48</v>
      </c>
      <c r="F57" s="328">
        <v>1662.67</v>
      </c>
      <c r="G57" s="329">
        <v>66.872</v>
      </c>
      <c r="H57" s="328">
        <v>2043128.68</v>
      </c>
      <c r="I57" s="329" t="s">
        <v>5</v>
      </c>
      <c r="J57" s="328" t="s">
        <v>5</v>
      </c>
      <c r="K57" s="328" t="s">
        <v>5</v>
      </c>
      <c r="L57" s="329" t="s">
        <v>5</v>
      </c>
      <c r="M57" s="328" t="s">
        <v>5</v>
      </c>
      <c r="N57" s="332"/>
      <c r="O57" s="329" t="s">
        <v>5</v>
      </c>
      <c r="P57" s="328" t="s">
        <v>5</v>
      </c>
      <c r="Q57" s="328" t="s">
        <v>5</v>
      </c>
      <c r="R57" s="329" t="s">
        <v>5</v>
      </c>
      <c r="S57" s="328" t="s">
        <v>5</v>
      </c>
      <c r="T57" s="328" t="s">
        <v>5</v>
      </c>
      <c r="U57" s="329" t="s">
        <v>5</v>
      </c>
      <c r="V57" s="328" t="s">
        <v>5</v>
      </c>
      <c r="W57" s="328" t="s">
        <v>5</v>
      </c>
      <c r="X57" s="329" t="s">
        <v>5</v>
      </c>
      <c r="Y57" s="328" t="s">
        <v>5</v>
      </c>
      <c r="Z57" s="329">
        <v>66.872</v>
      </c>
      <c r="AA57" s="328">
        <v>2043128.68</v>
      </c>
      <c r="AB57" s="322"/>
      <c r="AH57" s="324"/>
      <c r="AI57" s="324"/>
      <c r="AP57" s="324"/>
      <c r="AQ57" s="324"/>
      <c r="BD57" s="324"/>
      <c r="BE57" s="324"/>
      <c r="BF57" s="324"/>
      <c r="BG57" s="324"/>
      <c r="BH57" s="324"/>
      <c r="BI57" s="324"/>
      <c r="BJ57" s="324"/>
      <c r="BK57" s="324"/>
      <c r="BL57" s="324"/>
      <c r="BM57" s="324"/>
      <c r="BN57" s="324"/>
      <c r="BO57" s="324"/>
      <c r="BW57" s="325"/>
      <c r="BX57" s="325"/>
      <c r="BY57" s="325"/>
      <c r="BZ57" s="325"/>
      <c r="CA57" s="325"/>
      <c r="CB57" s="325"/>
      <c r="CC57" s="325"/>
      <c r="CD57" s="325"/>
      <c r="CE57" s="325"/>
      <c r="CF57" s="325"/>
      <c r="CG57" s="325"/>
      <c r="CH57" s="325"/>
    </row>
    <row r="58" spans="1:86" s="323" customFormat="1" ht="22.5" x14ac:dyDescent="0.25">
      <c r="A58" s="326" t="s">
        <v>199</v>
      </c>
      <c r="B58" s="326" t="s">
        <v>200</v>
      </c>
      <c r="C58" s="327" t="s">
        <v>55</v>
      </c>
      <c r="D58" s="327" t="s">
        <v>54</v>
      </c>
      <c r="E58" s="326" t="s">
        <v>56</v>
      </c>
      <c r="F58" s="328">
        <v>17898.38</v>
      </c>
      <c r="G58" s="329">
        <v>66.872</v>
      </c>
      <c r="H58" s="328">
        <v>10365158.050000001</v>
      </c>
      <c r="I58" s="329" t="s">
        <v>5</v>
      </c>
      <c r="J58" s="328" t="s">
        <v>5</v>
      </c>
      <c r="K58" s="328" t="s">
        <v>5</v>
      </c>
      <c r="L58" s="329" t="s">
        <v>5</v>
      </c>
      <c r="M58" s="328" t="s">
        <v>5</v>
      </c>
      <c r="N58" s="332"/>
      <c r="O58" s="329" t="s">
        <v>5</v>
      </c>
      <c r="P58" s="328" t="s">
        <v>5</v>
      </c>
      <c r="Q58" s="328" t="s">
        <v>5</v>
      </c>
      <c r="R58" s="329" t="s">
        <v>5</v>
      </c>
      <c r="S58" s="328" t="s">
        <v>5</v>
      </c>
      <c r="T58" s="328" t="s">
        <v>5</v>
      </c>
      <c r="U58" s="329" t="s">
        <v>5</v>
      </c>
      <c r="V58" s="328" t="s">
        <v>5</v>
      </c>
      <c r="W58" s="328" t="s">
        <v>5</v>
      </c>
      <c r="X58" s="329" t="s">
        <v>5</v>
      </c>
      <c r="Y58" s="328" t="s">
        <v>5</v>
      </c>
      <c r="Z58" s="329">
        <v>66.872</v>
      </c>
      <c r="AA58" s="328">
        <v>10365158.050000001</v>
      </c>
      <c r="AB58" s="322"/>
      <c r="AH58" s="324"/>
      <c r="AI58" s="324"/>
      <c r="AP58" s="324"/>
      <c r="AQ58" s="324"/>
      <c r="BD58" s="324"/>
      <c r="BE58" s="324"/>
      <c r="BF58" s="324"/>
      <c r="BG58" s="324"/>
      <c r="BH58" s="324"/>
      <c r="BI58" s="324"/>
      <c r="BJ58" s="324"/>
      <c r="BK58" s="324"/>
      <c r="BL58" s="324"/>
      <c r="BM58" s="324"/>
      <c r="BN58" s="324"/>
      <c r="BO58" s="324"/>
      <c r="BW58" s="325"/>
      <c r="BX58" s="325"/>
      <c r="BY58" s="325"/>
      <c r="BZ58" s="325"/>
      <c r="CA58" s="325"/>
      <c r="CB58" s="325"/>
      <c r="CC58" s="325"/>
      <c r="CD58" s="325"/>
      <c r="CE58" s="325"/>
      <c r="CF58" s="325"/>
      <c r="CG58" s="325"/>
      <c r="CH58" s="325"/>
    </row>
    <row r="59" spans="1:86" s="323" customFormat="1" ht="15.75" customHeight="1" x14ac:dyDescent="0.25">
      <c r="A59" s="875" t="s">
        <v>201</v>
      </c>
      <c r="B59" s="867"/>
      <c r="C59" s="867"/>
      <c r="D59" s="867"/>
      <c r="E59" s="867"/>
      <c r="F59" s="867"/>
      <c r="G59" s="867"/>
      <c r="H59" s="867"/>
      <c r="I59" s="867"/>
      <c r="J59" s="867"/>
      <c r="K59" s="867"/>
      <c r="L59" s="867"/>
      <c r="M59" s="867"/>
      <c r="N59" s="867"/>
      <c r="O59" s="867"/>
      <c r="P59" s="867"/>
      <c r="Q59" s="867"/>
      <c r="R59" s="867"/>
      <c r="S59" s="867"/>
      <c r="T59" s="867"/>
      <c r="U59" s="867"/>
      <c r="V59" s="867"/>
      <c r="W59" s="867"/>
      <c r="X59" s="867"/>
      <c r="Y59" s="867"/>
      <c r="Z59" s="867"/>
      <c r="AA59" s="867"/>
      <c r="AB59" s="322"/>
      <c r="AH59" s="324"/>
      <c r="AI59" s="324"/>
      <c r="AP59" s="324"/>
      <c r="AQ59" s="324"/>
      <c r="BD59" s="324"/>
      <c r="BE59" s="324"/>
      <c r="BF59" s="324"/>
      <c r="BG59" s="324"/>
      <c r="BH59" s="324"/>
      <c r="BI59" s="324"/>
      <c r="BJ59" s="324"/>
      <c r="BK59" s="324"/>
      <c r="BL59" s="324"/>
      <c r="BM59" s="324"/>
      <c r="BN59" s="324"/>
      <c r="BO59" s="324"/>
      <c r="BW59" s="325"/>
      <c r="BX59" s="325"/>
      <c r="BY59" s="325"/>
      <c r="BZ59" s="325"/>
      <c r="CA59" s="325"/>
      <c r="CB59" s="325"/>
      <c r="CC59" s="325"/>
      <c r="CD59" s="325"/>
      <c r="CE59" s="325"/>
      <c r="CF59" s="325"/>
      <c r="CG59" s="325"/>
      <c r="CH59" s="325"/>
    </row>
    <row r="60" spans="1:86" s="323" customFormat="1" ht="33.75" x14ac:dyDescent="0.25">
      <c r="A60" s="326" t="s">
        <v>202</v>
      </c>
      <c r="B60" s="326" t="s">
        <v>202</v>
      </c>
      <c r="C60" s="327" t="s">
        <v>203</v>
      </c>
      <c r="D60" s="327" t="s">
        <v>204</v>
      </c>
      <c r="E60" s="326" t="s">
        <v>48</v>
      </c>
      <c r="F60" s="328">
        <v>1713.08</v>
      </c>
      <c r="G60" s="329">
        <v>233.27199999999999</v>
      </c>
      <c r="H60" s="328">
        <v>7752980.5800000001</v>
      </c>
      <c r="I60" s="329" t="s">
        <v>5</v>
      </c>
      <c r="J60" s="328" t="s">
        <v>5</v>
      </c>
      <c r="K60" s="328" t="s">
        <v>5</v>
      </c>
      <c r="L60" s="329" t="s">
        <v>5</v>
      </c>
      <c r="M60" s="328" t="s">
        <v>5</v>
      </c>
      <c r="N60" s="332"/>
      <c r="O60" s="329" t="s">
        <v>5</v>
      </c>
      <c r="P60" s="328" t="s">
        <v>5</v>
      </c>
      <c r="Q60" s="328" t="s">
        <v>5</v>
      </c>
      <c r="R60" s="329" t="s">
        <v>5</v>
      </c>
      <c r="S60" s="328" t="s">
        <v>5</v>
      </c>
      <c r="T60" s="328" t="s">
        <v>5</v>
      </c>
      <c r="U60" s="329" t="s">
        <v>5</v>
      </c>
      <c r="V60" s="328" t="s">
        <v>5</v>
      </c>
      <c r="W60" s="328" t="s">
        <v>5</v>
      </c>
      <c r="X60" s="329" t="s">
        <v>5</v>
      </c>
      <c r="Y60" s="328" t="s">
        <v>5</v>
      </c>
      <c r="Z60" s="329">
        <v>233.27199999999999</v>
      </c>
      <c r="AA60" s="328">
        <v>7752980.5800000001</v>
      </c>
      <c r="AB60" s="322"/>
      <c r="AH60" s="324"/>
      <c r="AI60" s="324"/>
      <c r="AP60" s="324"/>
      <c r="AQ60" s="324"/>
      <c r="BD60" s="324"/>
      <c r="BE60" s="324"/>
      <c r="BF60" s="324"/>
      <c r="BG60" s="324"/>
      <c r="BH60" s="324"/>
      <c r="BI60" s="324"/>
      <c r="BJ60" s="324"/>
      <c r="BK60" s="324"/>
      <c r="BL60" s="324"/>
      <c r="BM60" s="324"/>
      <c r="BN60" s="324"/>
      <c r="BO60" s="324"/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</row>
    <row r="61" spans="1:86" s="323" customFormat="1" ht="22.5" x14ac:dyDescent="0.25">
      <c r="A61" s="326" t="s">
        <v>205</v>
      </c>
      <c r="B61" s="326" t="s">
        <v>206</v>
      </c>
      <c r="C61" s="327" t="s">
        <v>55</v>
      </c>
      <c r="D61" s="327" t="s">
        <v>54</v>
      </c>
      <c r="E61" s="326" t="s">
        <v>56</v>
      </c>
      <c r="F61" s="328">
        <v>17898.38</v>
      </c>
      <c r="G61" s="329">
        <v>233.27199999999999</v>
      </c>
      <c r="H61" s="328">
        <v>36157153.189999998</v>
      </c>
      <c r="I61" s="329" t="s">
        <v>5</v>
      </c>
      <c r="J61" s="328" t="s">
        <v>5</v>
      </c>
      <c r="K61" s="328" t="s">
        <v>5</v>
      </c>
      <c r="L61" s="329" t="s">
        <v>5</v>
      </c>
      <c r="M61" s="328" t="s">
        <v>5</v>
      </c>
      <c r="N61" s="332"/>
      <c r="O61" s="329" t="s">
        <v>5</v>
      </c>
      <c r="P61" s="328" t="s">
        <v>5</v>
      </c>
      <c r="Q61" s="328" t="s">
        <v>5</v>
      </c>
      <c r="R61" s="329" t="s">
        <v>5</v>
      </c>
      <c r="S61" s="328" t="s">
        <v>5</v>
      </c>
      <c r="T61" s="328" t="s">
        <v>5</v>
      </c>
      <c r="U61" s="329" t="s">
        <v>5</v>
      </c>
      <c r="V61" s="328" t="s">
        <v>5</v>
      </c>
      <c r="W61" s="328" t="s">
        <v>5</v>
      </c>
      <c r="X61" s="329" t="s">
        <v>5</v>
      </c>
      <c r="Y61" s="328" t="s">
        <v>5</v>
      </c>
      <c r="Z61" s="329">
        <v>233.27199999999999</v>
      </c>
      <c r="AA61" s="328">
        <v>36157153.189999998</v>
      </c>
      <c r="AB61" s="322"/>
      <c r="AH61" s="324"/>
      <c r="AI61" s="324"/>
      <c r="AP61" s="324"/>
      <c r="AQ61" s="324"/>
      <c r="BD61" s="324"/>
      <c r="BE61" s="324"/>
      <c r="BF61" s="324"/>
      <c r="BG61" s="324"/>
      <c r="BH61" s="324"/>
      <c r="BI61" s="324"/>
      <c r="BJ61" s="324"/>
      <c r="BK61" s="324"/>
      <c r="BL61" s="324"/>
      <c r="BM61" s="324"/>
      <c r="BN61" s="324"/>
      <c r="BO61" s="324"/>
      <c r="BW61" s="325"/>
      <c r="BX61" s="325"/>
      <c r="BY61" s="325"/>
      <c r="BZ61" s="325"/>
      <c r="CA61" s="325"/>
      <c r="CB61" s="325"/>
      <c r="CC61" s="325"/>
      <c r="CD61" s="325"/>
      <c r="CE61" s="325"/>
      <c r="CF61" s="325"/>
      <c r="CG61" s="325"/>
      <c r="CH61" s="325"/>
    </row>
    <row r="62" spans="1:86" s="323" customFormat="1" ht="33.75" x14ac:dyDescent="0.25">
      <c r="A62" s="326" t="s">
        <v>207</v>
      </c>
      <c r="B62" s="326" t="s">
        <v>207</v>
      </c>
      <c r="C62" s="327" t="s">
        <v>208</v>
      </c>
      <c r="D62" s="327" t="s">
        <v>209</v>
      </c>
      <c r="E62" s="326" t="s">
        <v>210</v>
      </c>
      <c r="F62" s="328">
        <v>1557.84</v>
      </c>
      <c r="G62" s="329">
        <v>52.7</v>
      </c>
      <c r="H62" s="328">
        <v>1532503.75</v>
      </c>
      <c r="I62" s="329" t="s">
        <v>5</v>
      </c>
      <c r="J62" s="328" t="s">
        <v>5</v>
      </c>
      <c r="K62" s="328" t="s">
        <v>5</v>
      </c>
      <c r="L62" s="329" t="s">
        <v>5</v>
      </c>
      <c r="M62" s="328" t="s">
        <v>5</v>
      </c>
      <c r="N62" s="332"/>
      <c r="O62" s="329" t="s">
        <v>5</v>
      </c>
      <c r="P62" s="328" t="s">
        <v>5</v>
      </c>
      <c r="Q62" s="328" t="s">
        <v>5</v>
      </c>
      <c r="R62" s="329" t="s">
        <v>5</v>
      </c>
      <c r="S62" s="328" t="s">
        <v>5</v>
      </c>
      <c r="T62" s="328" t="s">
        <v>5</v>
      </c>
      <c r="U62" s="329" t="s">
        <v>5</v>
      </c>
      <c r="V62" s="328" t="s">
        <v>5</v>
      </c>
      <c r="W62" s="328" t="s">
        <v>5</v>
      </c>
      <c r="X62" s="329" t="s">
        <v>5</v>
      </c>
      <c r="Y62" s="328" t="s">
        <v>5</v>
      </c>
      <c r="Z62" s="329">
        <v>52.7</v>
      </c>
      <c r="AA62" s="328">
        <v>1532503.75</v>
      </c>
      <c r="AB62" s="322"/>
      <c r="AH62" s="324"/>
      <c r="AI62" s="324"/>
      <c r="AP62" s="324"/>
      <c r="AQ62" s="324"/>
      <c r="BD62" s="324"/>
      <c r="BE62" s="324"/>
      <c r="BF62" s="324"/>
      <c r="BG62" s="324"/>
      <c r="BH62" s="324"/>
      <c r="BI62" s="324"/>
      <c r="BJ62" s="324"/>
      <c r="BK62" s="324"/>
      <c r="BL62" s="324"/>
      <c r="BM62" s="324"/>
      <c r="BN62" s="324"/>
      <c r="BO62" s="324"/>
      <c r="BW62" s="325"/>
      <c r="BX62" s="325"/>
      <c r="BY62" s="325"/>
      <c r="BZ62" s="325"/>
      <c r="CA62" s="325"/>
      <c r="CB62" s="325"/>
      <c r="CC62" s="325"/>
      <c r="CD62" s="325"/>
      <c r="CE62" s="325"/>
      <c r="CF62" s="325"/>
      <c r="CG62" s="325"/>
      <c r="CH62" s="325"/>
    </row>
    <row r="63" spans="1:86" s="323" customFormat="1" ht="22.5" x14ac:dyDescent="0.25">
      <c r="A63" s="326" t="s">
        <v>211</v>
      </c>
      <c r="B63" s="326" t="s">
        <v>212</v>
      </c>
      <c r="C63" s="327" t="s">
        <v>213</v>
      </c>
      <c r="D63" s="327" t="s">
        <v>54</v>
      </c>
      <c r="E63" s="326" t="s">
        <v>56</v>
      </c>
      <c r="F63" s="328">
        <v>12352.31</v>
      </c>
      <c r="G63" s="329">
        <v>56.7</v>
      </c>
      <c r="H63" s="328">
        <v>6065255.96</v>
      </c>
      <c r="I63" s="329" t="s">
        <v>5</v>
      </c>
      <c r="J63" s="328" t="s">
        <v>5</v>
      </c>
      <c r="K63" s="328" t="s">
        <v>5</v>
      </c>
      <c r="L63" s="329" t="s">
        <v>5</v>
      </c>
      <c r="M63" s="328" t="s">
        <v>5</v>
      </c>
      <c r="N63" s="332"/>
      <c r="O63" s="329" t="s">
        <v>5</v>
      </c>
      <c r="P63" s="328" t="s">
        <v>5</v>
      </c>
      <c r="Q63" s="328" t="s">
        <v>5</v>
      </c>
      <c r="R63" s="329" t="s">
        <v>5</v>
      </c>
      <c r="S63" s="328" t="s">
        <v>5</v>
      </c>
      <c r="T63" s="328" t="s">
        <v>5</v>
      </c>
      <c r="U63" s="329" t="s">
        <v>5</v>
      </c>
      <c r="V63" s="328" t="s">
        <v>5</v>
      </c>
      <c r="W63" s="328" t="s">
        <v>5</v>
      </c>
      <c r="X63" s="329" t="s">
        <v>5</v>
      </c>
      <c r="Y63" s="328" t="s">
        <v>5</v>
      </c>
      <c r="Z63" s="329">
        <v>56.7</v>
      </c>
      <c r="AA63" s="328">
        <v>6065255.96</v>
      </c>
      <c r="AB63" s="322"/>
      <c r="AH63" s="324"/>
      <c r="AI63" s="324"/>
      <c r="AP63" s="324"/>
      <c r="AQ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W63" s="325"/>
      <c r="BX63" s="325"/>
      <c r="BY63" s="325"/>
      <c r="BZ63" s="325"/>
      <c r="CA63" s="325"/>
      <c r="CB63" s="325"/>
      <c r="CC63" s="325"/>
      <c r="CD63" s="325"/>
      <c r="CE63" s="325"/>
      <c r="CF63" s="325"/>
      <c r="CG63" s="325"/>
      <c r="CH63" s="325"/>
    </row>
    <row r="64" spans="1:86" s="323" customFormat="1" ht="33.75" x14ac:dyDescent="0.25">
      <c r="A64" s="326" t="s">
        <v>214</v>
      </c>
      <c r="B64" s="326" t="s">
        <v>214</v>
      </c>
      <c r="C64" s="327" t="s">
        <v>215</v>
      </c>
      <c r="D64" s="327" t="s">
        <v>216</v>
      </c>
      <c r="E64" s="326" t="s">
        <v>56</v>
      </c>
      <c r="F64" s="328">
        <v>22978.37</v>
      </c>
      <c r="G64" s="329">
        <v>1.8972</v>
      </c>
      <c r="H64" s="328">
        <v>377528.92</v>
      </c>
      <c r="I64" s="329" t="s">
        <v>5</v>
      </c>
      <c r="J64" s="328" t="s">
        <v>5</v>
      </c>
      <c r="K64" s="328" t="s">
        <v>5</v>
      </c>
      <c r="L64" s="329" t="s">
        <v>5</v>
      </c>
      <c r="M64" s="328" t="s">
        <v>5</v>
      </c>
      <c r="N64" s="332"/>
      <c r="O64" s="329" t="s">
        <v>5</v>
      </c>
      <c r="P64" s="328" t="s">
        <v>5</v>
      </c>
      <c r="Q64" s="328" t="s">
        <v>5</v>
      </c>
      <c r="R64" s="329" t="s">
        <v>5</v>
      </c>
      <c r="S64" s="328" t="s">
        <v>5</v>
      </c>
      <c r="T64" s="328" t="s">
        <v>5</v>
      </c>
      <c r="U64" s="329" t="s">
        <v>5</v>
      </c>
      <c r="V64" s="328" t="s">
        <v>5</v>
      </c>
      <c r="W64" s="328" t="s">
        <v>5</v>
      </c>
      <c r="X64" s="329" t="s">
        <v>5</v>
      </c>
      <c r="Y64" s="328" t="s">
        <v>5</v>
      </c>
      <c r="Z64" s="329">
        <v>1.8972</v>
      </c>
      <c r="AA64" s="328">
        <v>377528.92</v>
      </c>
      <c r="AB64" s="322"/>
      <c r="AH64" s="324"/>
      <c r="AI64" s="324"/>
      <c r="AP64" s="324"/>
      <c r="AQ64" s="324"/>
      <c r="BD64" s="324"/>
      <c r="BE64" s="324"/>
      <c r="BF64" s="324"/>
      <c r="BG64" s="324"/>
      <c r="BH64" s="324"/>
      <c r="BI64" s="324"/>
      <c r="BJ64" s="324"/>
      <c r="BK64" s="324"/>
      <c r="BL64" s="324"/>
      <c r="BM64" s="324"/>
      <c r="BN64" s="324"/>
      <c r="BO64" s="324"/>
      <c r="BW64" s="325"/>
      <c r="BX64" s="325"/>
      <c r="BY64" s="325"/>
      <c r="BZ64" s="325"/>
      <c r="CA64" s="325"/>
      <c r="CB64" s="325"/>
      <c r="CC64" s="325"/>
      <c r="CD64" s="325"/>
      <c r="CE64" s="325"/>
      <c r="CF64" s="325"/>
      <c r="CG64" s="325"/>
      <c r="CH64" s="325"/>
    </row>
    <row r="65" spans="1:86" s="323" customFormat="1" ht="45" x14ac:dyDescent="0.25">
      <c r="A65" s="326" t="s">
        <v>217</v>
      </c>
      <c r="B65" s="326" t="s">
        <v>217</v>
      </c>
      <c r="C65" s="327" t="s">
        <v>218</v>
      </c>
      <c r="D65" s="327" t="s">
        <v>219</v>
      </c>
      <c r="E65" s="326" t="s">
        <v>220</v>
      </c>
      <c r="F65" s="328">
        <v>5770.84</v>
      </c>
      <c r="G65" s="329">
        <v>65.675700000000006</v>
      </c>
      <c r="H65" s="328">
        <v>6677033.6100000003</v>
      </c>
      <c r="I65" s="329" t="s">
        <v>5</v>
      </c>
      <c r="J65" s="328" t="s">
        <v>5</v>
      </c>
      <c r="K65" s="328" t="s">
        <v>5</v>
      </c>
      <c r="L65" s="329" t="s">
        <v>5</v>
      </c>
      <c r="M65" s="328" t="s">
        <v>5</v>
      </c>
      <c r="N65" s="332"/>
      <c r="O65" s="329" t="s">
        <v>5</v>
      </c>
      <c r="P65" s="328" t="s">
        <v>5</v>
      </c>
      <c r="Q65" s="328" t="s">
        <v>5</v>
      </c>
      <c r="R65" s="329" t="s">
        <v>5</v>
      </c>
      <c r="S65" s="328" t="s">
        <v>5</v>
      </c>
      <c r="T65" s="328" t="s">
        <v>5</v>
      </c>
      <c r="U65" s="329" t="s">
        <v>5</v>
      </c>
      <c r="V65" s="328" t="s">
        <v>5</v>
      </c>
      <c r="W65" s="328" t="s">
        <v>5</v>
      </c>
      <c r="X65" s="329" t="s">
        <v>5</v>
      </c>
      <c r="Y65" s="328" t="s">
        <v>5</v>
      </c>
      <c r="Z65" s="329">
        <v>65.675700000000006</v>
      </c>
      <c r="AA65" s="328">
        <v>6677033.6100000003</v>
      </c>
      <c r="AB65" s="322"/>
      <c r="AH65" s="324"/>
      <c r="AI65" s="324"/>
      <c r="AP65" s="324"/>
      <c r="AQ65" s="324"/>
      <c r="BD65" s="324"/>
      <c r="BE65" s="324"/>
      <c r="BF65" s="324"/>
      <c r="BG65" s="324"/>
      <c r="BH65" s="324"/>
      <c r="BI65" s="324"/>
      <c r="BJ65" s="324"/>
      <c r="BK65" s="324"/>
      <c r="BL65" s="324"/>
      <c r="BM65" s="324"/>
      <c r="BN65" s="324"/>
      <c r="BO65" s="324"/>
      <c r="BW65" s="325"/>
      <c r="BX65" s="325"/>
      <c r="BY65" s="325"/>
      <c r="BZ65" s="325"/>
      <c r="CA65" s="325"/>
      <c r="CB65" s="325"/>
      <c r="CC65" s="325"/>
      <c r="CD65" s="325"/>
      <c r="CE65" s="325"/>
      <c r="CF65" s="325"/>
      <c r="CG65" s="325"/>
      <c r="CH65" s="325"/>
    </row>
    <row r="66" spans="1:86" s="323" customFormat="1" ht="22.5" x14ac:dyDescent="0.25">
      <c r="A66" s="326" t="s">
        <v>221</v>
      </c>
      <c r="B66" s="326" t="s">
        <v>221</v>
      </c>
      <c r="C66" s="327" t="s">
        <v>222</v>
      </c>
      <c r="D66" s="327" t="s">
        <v>223</v>
      </c>
      <c r="E66" s="326" t="s">
        <v>56</v>
      </c>
      <c r="F66" s="328">
        <v>16120.26</v>
      </c>
      <c r="G66" s="329">
        <v>3.7959999999999998</v>
      </c>
      <c r="H66" s="328">
        <v>529927.11</v>
      </c>
      <c r="I66" s="329" t="s">
        <v>5</v>
      </c>
      <c r="J66" s="328" t="s">
        <v>5</v>
      </c>
      <c r="K66" s="328" t="s">
        <v>5</v>
      </c>
      <c r="L66" s="329" t="s">
        <v>5</v>
      </c>
      <c r="M66" s="328" t="s">
        <v>5</v>
      </c>
      <c r="N66" s="332"/>
      <c r="O66" s="329" t="s">
        <v>5</v>
      </c>
      <c r="P66" s="328" t="s">
        <v>5</v>
      </c>
      <c r="Q66" s="328" t="s">
        <v>5</v>
      </c>
      <c r="R66" s="329" t="s">
        <v>5</v>
      </c>
      <c r="S66" s="328" t="s">
        <v>5</v>
      </c>
      <c r="T66" s="328" t="s">
        <v>5</v>
      </c>
      <c r="U66" s="329" t="s">
        <v>5</v>
      </c>
      <c r="V66" s="328" t="s">
        <v>5</v>
      </c>
      <c r="W66" s="328" t="s">
        <v>5</v>
      </c>
      <c r="X66" s="329" t="s">
        <v>5</v>
      </c>
      <c r="Y66" s="328" t="s">
        <v>5</v>
      </c>
      <c r="Z66" s="329">
        <v>3.7959999999999998</v>
      </c>
      <c r="AA66" s="328">
        <v>529927.11</v>
      </c>
      <c r="AB66" s="322"/>
      <c r="AH66" s="324"/>
      <c r="AI66" s="324"/>
      <c r="AP66" s="324"/>
      <c r="AQ66" s="324"/>
      <c r="BD66" s="324"/>
      <c r="BE66" s="324"/>
      <c r="BF66" s="324"/>
      <c r="BG66" s="324"/>
      <c r="BH66" s="324"/>
      <c r="BI66" s="324"/>
      <c r="BJ66" s="324"/>
      <c r="BK66" s="324"/>
      <c r="BL66" s="324"/>
      <c r="BM66" s="324"/>
      <c r="BN66" s="324"/>
      <c r="BO66" s="324"/>
      <c r="BW66" s="325"/>
      <c r="BX66" s="325"/>
      <c r="BY66" s="325"/>
      <c r="BZ66" s="325"/>
      <c r="CA66" s="325"/>
      <c r="CB66" s="325"/>
      <c r="CC66" s="325"/>
      <c r="CD66" s="325"/>
      <c r="CE66" s="325"/>
      <c r="CF66" s="325"/>
      <c r="CG66" s="325"/>
      <c r="CH66" s="325"/>
    </row>
    <row r="67" spans="1:86" s="323" customFormat="1" ht="33.75" x14ac:dyDescent="0.25">
      <c r="A67" s="326" t="s">
        <v>224</v>
      </c>
      <c r="B67" s="326" t="s">
        <v>224</v>
      </c>
      <c r="C67" s="327" t="s">
        <v>215</v>
      </c>
      <c r="D67" s="327" t="s">
        <v>216</v>
      </c>
      <c r="E67" s="326" t="s">
        <v>56</v>
      </c>
      <c r="F67" s="328">
        <v>22978.37</v>
      </c>
      <c r="G67" s="329">
        <v>2.3643000000000001</v>
      </c>
      <c r="H67" s="328">
        <v>470478.4</v>
      </c>
      <c r="I67" s="329" t="s">
        <v>5</v>
      </c>
      <c r="J67" s="328" t="s">
        <v>5</v>
      </c>
      <c r="K67" s="328" t="s">
        <v>5</v>
      </c>
      <c r="L67" s="329" t="s">
        <v>5</v>
      </c>
      <c r="M67" s="328" t="s">
        <v>5</v>
      </c>
      <c r="N67" s="332"/>
      <c r="O67" s="329" t="s">
        <v>5</v>
      </c>
      <c r="P67" s="328" t="s">
        <v>5</v>
      </c>
      <c r="Q67" s="328" t="s">
        <v>5</v>
      </c>
      <c r="R67" s="329" t="s">
        <v>5</v>
      </c>
      <c r="S67" s="328" t="s">
        <v>5</v>
      </c>
      <c r="T67" s="328" t="s">
        <v>5</v>
      </c>
      <c r="U67" s="329" t="s">
        <v>5</v>
      </c>
      <c r="V67" s="328" t="s">
        <v>5</v>
      </c>
      <c r="W67" s="328" t="s">
        <v>5</v>
      </c>
      <c r="X67" s="329" t="s">
        <v>5</v>
      </c>
      <c r="Y67" s="328" t="s">
        <v>5</v>
      </c>
      <c r="Z67" s="329">
        <v>2.3643000000000001</v>
      </c>
      <c r="AA67" s="328">
        <v>470478.4</v>
      </c>
      <c r="AB67" s="322"/>
      <c r="AH67" s="324"/>
      <c r="AI67" s="324"/>
      <c r="AP67" s="324"/>
      <c r="AQ67" s="324"/>
      <c r="BD67" s="324"/>
      <c r="BE67" s="324"/>
      <c r="BF67" s="324"/>
      <c r="BG67" s="324"/>
      <c r="BH67" s="324"/>
      <c r="BI67" s="324"/>
      <c r="BJ67" s="324"/>
      <c r="BK67" s="324"/>
      <c r="BL67" s="324"/>
      <c r="BM67" s="324"/>
      <c r="BN67" s="324"/>
      <c r="BO67" s="324"/>
      <c r="BW67" s="325"/>
      <c r="BX67" s="325"/>
      <c r="BY67" s="325"/>
      <c r="BZ67" s="325"/>
      <c r="CA67" s="325"/>
      <c r="CB67" s="325"/>
      <c r="CC67" s="325"/>
      <c r="CD67" s="325"/>
      <c r="CE67" s="325"/>
      <c r="CF67" s="325"/>
      <c r="CG67" s="325"/>
      <c r="CH67" s="325"/>
    </row>
    <row r="68" spans="1:86" s="323" customFormat="1" ht="22.5" x14ac:dyDescent="0.25">
      <c r="A68" s="326" t="s">
        <v>225</v>
      </c>
      <c r="B68" s="326" t="s">
        <v>226</v>
      </c>
      <c r="C68" s="327" t="s">
        <v>227</v>
      </c>
      <c r="D68" s="327" t="s">
        <v>54</v>
      </c>
      <c r="E68" s="326" t="s">
        <v>56</v>
      </c>
      <c r="F68" s="328">
        <v>15281.29</v>
      </c>
      <c r="G68" s="329">
        <v>54</v>
      </c>
      <c r="H68" s="328">
        <v>7146142.46</v>
      </c>
      <c r="I68" s="329" t="s">
        <v>5</v>
      </c>
      <c r="J68" s="328" t="s">
        <v>5</v>
      </c>
      <c r="K68" s="328" t="s">
        <v>5</v>
      </c>
      <c r="L68" s="329" t="s">
        <v>5</v>
      </c>
      <c r="M68" s="328" t="s">
        <v>5</v>
      </c>
      <c r="N68" s="332"/>
      <c r="O68" s="329" t="s">
        <v>5</v>
      </c>
      <c r="P68" s="328" t="s">
        <v>5</v>
      </c>
      <c r="Q68" s="328" t="s">
        <v>5</v>
      </c>
      <c r="R68" s="329" t="s">
        <v>5</v>
      </c>
      <c r="S68" s="328" t="s">
        <v>5</v>
      </c>
      <c r="T68" s="328" t="s">
        <v>5</v>
      </c>
      <c r="U68" s="329" t="s">
        <v>5</v>
      </c>
      <c r="V68" s="328" t="s">
        <v>5</v>
      </c>
      <c r="W68" s="328" t="s">
        <v>5</v>
      </c>
      <c r="X68" s="329" t="s">
        <v>5</v>
      </c>
      <c r="Y68" s="328" t="s">
        <v>5</v>
      </c>
      <c r="Z68" s="329">
        <v>54</v>
      </c>
      <c r="AA68" s="328">
        <v>7146142.46</v>
      </c>
      <c r="AB68" s="322"/>
      <c r="AH68" s="324"/>
      <c r="AI68" s="324"/>
      <c r="AP68" s="324"/>
      <c r="AQ68" s="324"/>
      <c r="BD68" s="324"/>
      <c r="BE68" s="324"/>
      <c r="BF68" s="324"/>
      <c r="BG68" s="324"/>
      <c r="BH68" s="324"/>
      <c r="BI68" s="324"/>
      <c r="BJ68" s="324"/>
      <c r="BK68" s="324"/>
      <c r="BL68" s="324"/>
      <c r="BM68" s="324"/>
      <c r="BN68" s="324"/>
      <c r="BO68" s="324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</row>
    <row r="69" spans="1:86" s="323" customFormat="1" ht="15.75" customHeight="1" x14ac:dyDescent="0.25">
      <c r="A69" s="875" t="s">
        <v>228</v>
      </c>
      <c r="B69" s="867"/>
      <c r="C69" s="867"/>
      <c r="D69" s="867"/>
      <c r="E69" s="867"/>
      <c r="F69" s="867"/>
      <c r="G69" s="867"/>
      <c r="H69" s="867"/>
      <c r="I69" s="867"/>
      <c r="J69" s="867"/>
      <c r="K69" s="867"/>
      <c r="L69" s="867"/>
      <c r="M69" s="867"/>
      <c r="N69" s="867"/>
      <c r="O69" s="867"/>
      <c r="P69" s="867"/>
      <c r="Q69" s="867"/>
      <c r="R69" s="867"/>
      <c r="S69" s="867"/>
      <c r="T69" s="867"/>
      <c r="U69" s="867"/>
      <c r="V69" s="867"/>
      <c r="W69" s="867"/>
      <c r="X69" s="867"/>
      <c r="Y69" s="867"/>
      <c r="Z69" s="867"/>
      <c r="AA69" s="867"/>
      <c r="AB69" s="322"/>
      <c r="AH69" s="324"/>
      <c r="AI69" s="324"/>
      <c r="AP69" s="324"/>
      <c r="AQ69" s="324"/>
      <c r="BD69" s="324"/>
      <c r="BE69" s="324"/>
      <c r="BF69" s="324"/>
      <c r="BG69" s="324"/>
      <c r="BH69" s="324"/>
      <c r="BI69" s="324"/>
      <c r="BJ69" s="324"/>
      <c r="BK69" s="324"/>
      <c r="BL69" s="324"/>
      <c r="BM69" s="324"/>
      <c r="BN69" s="324"/>
      <c r="BO69" s="324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5"/>
      <c r="CH69" s="325"/>
    </row>
    <row r="70" spans="1:86" s="323" customFormat="1" ht="45" x14ac:dyDescent="0.25">
      <c r="A70" s="326" t="s">
        <v>229</v>
      </c>
      <c r="B70" s="326" t="s">
        <v>229</v>
      </c>
      <c r="C70" s="327" t="s">
        <v>230</v>
      </c>
      <c r="D70" s="327" t="s">
        <v>231</v>
      </c>
      <c r="E70" s="326" t="s">
        <v>232</v>
      </c>
      <c r="F70" s="328">
        <v>6913.13</v>
      </c>
      <c r="G70" s="329">
        <v>4.3680000000000003</v>
      </c>
      <c r="H70" s="328">
        <v>420176.77</v>
      </c>
      <c r="I70" s="329" t="s">
        <v>5</v>
      </c>
      <c r="J70" s="328" t="s">
        <v>5</v>
      </c>
      <c r="K70" s="328" t="s">
        <v>5</v>
      </c>
      <c r="L70" s="329" t="s">
        <v>5</v>
      </c>
      <c r="M70" s="328" t="s">
        <v>5</v>
      </c>
      <c r="N70" s="332"/>
      <c r="O70" s="329" t="s">
        <v>5</v>
      </c>
      <c r="P70" s="328" t="s">
        <v>5</v>
      </c>
      <c r="Q70" s="328" t="s">
        <v>5</v>
      </c>
      <c r="R70" s="329" t="s">
        <v>5</v>
      </c>
      <c r="S70" s="328" t="s">
        <v>5</v>
      </c>
      <c r="T70" s="328" t="s">
        <v>5</v>
      </c>
      <c r="U70" s="329" t="s">
        <v>5</v>
      </c>
      <c r="V70" s="328" t="s">
        <v>5</v>
      </c>
      <c r="W70" s="328" t="s">
        <v>5</v>
      </c>
      <c r="X70" s="329" t="s">
        <v>5</v>
      </c>
      <c r="Y70" s="328" t="s">
        <v>5</v>
      </c>
      <c r="Z70" s="329">
        <v>4.3680000000000003</v>
      </c>
      <c r="AA70" s="328">
        <v>420176.77</v>
      </c>
      <c r="AB70" s="322"/>
      <c r="AH70" s="324"/>
      <c r="AI70" s="324"/>
      <c r="AP70" s="324"/>
      <c r="AQ70" s="324"/>
      <c r="BD70" s="324"/>
      <c r="BE70" s="324"/>
      <c r="BF70" s="324"/>
      <c r="BG70" s="324"/>
      <c r="BH70" s="324"/>
      <c r="BI70" s="324"/>
      <c r="BJ70" s="324"/>
      <c r="BK70" s="324"/>
      <c r="BL70" s="324"/>
      <c r="BM70" s="324"/>
      <c r="BN70" s="324"/>
      <c r="BO70" s="324"/>
      <c r="BW70" s="325"/>
      <c r="BX70" s="325"/>
      <c r="BY70" s="325"/>
      <c r="BZ70" s="325"/>
      <c r="CA70" s="325"/>
      <c r="CB70" s="325"/>
      <c r="CC70" s="325"/>
      <c r="CD70" s="325"/>
      <c r="CE70" s="325"/>
      <c r="CF70" s="325"/>
      <c r="CG70" s="325"/>
      <c r="CH70" s="325"/>
    </row>
    <row r="71" spans="1:86" s="323" customFormat="1" ht="22.5" x14ac:dyDescent="0.25">
      <c r="A71" s="326" t="s">
        <v>233</v>
      </c>
      <c r="B71" s="326" t="s">
        <v>234</v>
      </c>
      <c r="C71" s="327" t="s">
        <v>55</v>
      </c>
      <c r="D71" s="327" t="s">
        <v>54</v>
      </c>
      <c r="E71" s="326" t="s">
        <v>56</v>
      </c>
      <c r="F71" s="328">
        <v>17898.38</v>
      </c>
      <c r="G71" s="329">
        <v>4.3680000000000003</v>
      </c>
      <c r="H71" s="328">
        <v>677039.87</v>
      </c>
      <c r="I71" s="329" t="s">
        <v>5</v>
      </c>
      <c r="J71" s="328" t="s">
        <v>5</v>
      </c>
      <c r="K71" s="328" t="s">
        <v>5</v>
      </c>
      <c r="L71" s="329" t="s">
        <v>5</v>
      </c>
      <c r="M71" s="328" t="s">
        <v>5</v>
      </c>
      <c r="N71" s="332"/>
      <c r="O71" s="329" t="s">
        <v>5</v>
      </c>
      <c r="P71" s="328" t="s">
        <v>5</v>
      </c>
      <c r="Q71" s="328" t="s">
        <v>5</v>
      </c>
      <c r="R71" s="329" t="s">
        <v>5</v>
      </c>
      <c r="S71" s="328" t="s">
        <v>5</v>
      </c>
      <c r="T71" s="328" t="s">
        <v>5</v>
      </c>
      <c r="U71" s="329" t="s">
        <v>5</v>
      </c>
      <c r="V71" s="328" t="s">
        <v>5</v>
      </c>
      <c r="W71" s="328" t="s">
        <v>5</v>
      </c>
      <c r="X71" s="329" t="s">
        <v>5</v>
      </c>
      <c r="Y71" s="328" t="s">
        <v>5</v>
      </c>
      <c r="Z71" s="329">
        <v>4.3680000000000003</v>
      </c>
      <c r="AA71" s="328">
        <v>677039.87</v>
      </c>
      <c r="AB71" s="322"/>
      <c r="AH71" s="324"/>
      <c r="AI71" s="324"/>
      <c r="AP71" s="324"/>
      <c r="AQ71" s="324"/>
      <c r="BD71" s="324"/>
      <c r="BE71" s="324"/>
      <c r="BF71" s="324"/>
      <c r="BG71" s="324"/>
      <c r="BH71" s="324"/>
      <c r="BI71" s="324"/>
      <c r="BJ71" s="324"/>
      <c r="BK71" s="324"/>
      <c r="BL71" s="324"/>
      <c r="BM71" s="324"/>
      <c r="BN71" s="324"/>
      <c r="BO71" s="324"/>
      <c r="BW71" s="325"/>
      <c r="BX71" s="325"/>
      <c r="BY71" s="325"/>
      <c r="BZ71" s="325"/>
      <c r="CA71" s="325"/>
      <c r="CB71" s="325"/>
      <c r="CC71" s="325"/>
      <c r="CD71" s="325"/>
      <c r="CE71" s="325"/>
      <c r="CF71" s="325"/>
      <c r="CG71" s="325"/>
      <c r="CH71" s="325"/>
    </row>
    <row r="72" spans="1:86" s="323" customFormat="1" ht="15.75" customHeight="1" x14ac:dyDescent="0.25">
      <c r="A72" s="875" t="s">
        <v>235</v>
      </c>
      <c r="B72" s="867"/>
      <c r="C72" s="867"/>
      <c r="D72" s="867"/>
      <c r="E72" s="867"/>
      <c r="F72" s="867"/>
      <c r="G72" s="867"/>
      <c r="H72" s="867"/>
      <c r="I72" s="867"/>
      <c r="J72" s="867"/>
      <c r="K72" s="867"/>
      <c r="L72" s="867"/>
      <c r="M72" s="867"/>
      <c r="N72" s="867"/>
      <c r="O72" s="867"/>
      <c r="P72" s="867"/>
      <c r="Q72" s="867"/>
      <c r="R72" s="867"/>
      <c r="S72" s="867"/>
      <c r="T72" s="867"/>
      <c r="U72" s="867"/>
      <c r="V72" s="867"/>
      <c r="W72" s="867"/>
      <c r="X72" s="867"/>
      <c r="Y72" s="867"/>
      <c r="Z72" s="867"/>
      <c r="AA72" s="867"/>
      <c r="AB72" s="322"/>
      <c r="AH72" s="324"/>
      <c r="AI72" s="324"/>
      <c r="AP72" s="324"/>
      <c r="AQ72" s="324"/>
      <c r="BD72" s="324"/>
      <c r="BE72" s="324"/>
      <c r="BF72" s="324"/>
      <c r="BG72" s="324"/>
      <c r="BH72" s="324"/>
      <c r="BI72" s="324"/>
      <c r="BJ72" s="324"/>
      <c r="BK72" s="324"/>
      <c r="BL72" s="324"/>
      <c r="BM72" s="324"/>
      <c r="BN72" s="324"/>
      <c r="BO72" s="324"/>
      <c r="BW72" s="325"/>
      <c r="BX72" s="325"/>
      <c r="BY72" s="325"/>
      <c r="BZ72" s="325"/>
      <c r="CA72" s="325"/>
      <c r="CB72" s="325"/>
      <c r="CC72" s="325"/>
      <c r="CD72" s="325"/>
      <c r="CE72" s="325"/>
      <c r="CF72" s="325"/>
      <c r="CG72" s="325"/>
      <c r="CH72" s="325"/>
    </row>
    <row r="73" spans="1:86" s="323" customFormat="1" ht="56.25" x14ac:dyDescent="0.25">
      <c r="A73" s="326" t="s">
        <v>236</v>
      </c>
      <c r="B73" s="326" t="s">
        <v>236</v>
      </c>
      <c r="C73" s="327" t="s">
        <v>237</v>
      </c>
      <c r="D73" s="327" t="s">
        <v>238</v>
      </c>
      <c r="E73" s="326" t="s">
        <v>239</v>
      </c>
      <c r="F73" s="328">
        <v>169.18</v>
      </c>
      <c r="G73" s="329">
        <v>47.659599999999998</v>
      </c>
      <c r="H73" s="328">
        <v>191503.03</v>
      </c>
      <c r="I73" s="329" t="s">
        <v>5</v>
      </c>
      <c r="J73" s="328" t="s">
        <v>5</v>
      </c>
      <c r="K73" s="328" t="s">
        <v>5</v>
      </c>
      <c r="L73" s="329" t="s">
        <v>5</v>
      </c>
      <c r="M73" s="328" t="s">
        <v>5</v>
      </c>
      <c r="N73" s="332"/>
      <c r="O73" s="329" t="s">
        <v>5</v>
      </c>
      <c r="P73" s="328" t="s">
        <v>5</v>
      </c>
      <c r="Q73" s="328" t="s">
        <v>5</v>
      </c>
      <c r="R73" s="329" t="s">
        <v>5</v>
      </c>
      <c r="S73" s="328" t="s">
        <v>5</v>
      </c>
      <c r="T73" s="328" t="s">
        <v>5</v>
      </c>
      <c r="U73" s="329" t="s">
        <v>5</v>
      </c>
      <c r="V73" s="328" t="s">
        <v>5</v>
      </c>
      <c r="W73" s="328" t="s">
        <v>5</v>
      </c>
      <c r="X73" s="329" t="s">
        <v>5</v>
      </c>
      <c r="Y73" s="328" t="s">
        <v>5</v>
      </c>
      <c r="Z73" s="329">
        <v>47.659599999999998</v>
      </c>
      <c r="AA73" s="328">
        <v>191503.03</v>
      </c>
      <c r="AB73" s="322"/>
      <c r="AH73" s="324"/>
      <c r="AI73" s="324"/>
      <c r="AP73" s="324"/>
      <c r="AQ73" s="324"/>
      <c r="BD73" s="324"/>
      <c r="BE73" s="324"/>
      <c r="BF73" s="324"/>
      <c r="BG73" s="324"/>
      <c r="BH73" s="324"/>
      <c r="BI73" s="324"/>
      <c r="BJ73" s="324"/>
      <c r="BK73" s="324"/>
      <c r="BL73" s="324"/>
      <c r="BM73" s="324"/>
      <c r="BN73" s="324"/>
      <c r="BO73" s="324"/>
      <c r="BW73" s="325"/>
      <c r="BX73" s="325"/>
      <c r="BY73" s="325"/>
      <c r="BZ73" s="325"/>
      <c r="CA73" s="325"/>
      <c r="CB73" s="325"/>
      <c r="CC73" s="325"/>
      <c r="CD73" s="325"/>
      <c r="CE73" s="325"/>
      <c r="CF73" s="325"/>
      <c r="CG73" s="325"/>
      <c r="CH73" s="325"/>
    </row>
    <row r="74" spans="1:86" s="323" customFormat="1" ht="11.25" x14ac:dyDescent="0.25">
      <c r="A74" s="326" t="s">
        <v>240</v>
      </c>
      <c r="B74" s="326" t="s">
        <v>240</v>
      </c>
      <c r="C74" s="327" t="s">
        <v>241</v>
      </c>
      <c r="D74" s="327" t="s">
        <v>54</v>
      </c>
      <c r="E74" s="326" t="s">
        <v>242</v>
      </c>
      <c r="F74" s="328">
        <v>32.47</v>
      </c>
      <c r="G74" s="329">
        <v>571.9</v>
      </c>
      <c r="H74" s="328">
        <v>160812.68</v>
      </c>
      <c r="I74" s="329" t="s">
        <v>5</v>
      </c>
      <c r="J74" s="328" t="s">
        <v>5</v>
      </c>
      <c r="K74" s="328" t="s">
        <v>5</v>
      </c>
      <c r="L74" s="329" t="s">
        <v>5</v>
      </c>
      <c r="M74" s="328" t="s">
        <v>5</v>
      </c>
      <c r="N74" s="332"/>
      <c r="O74" s="329" t="s">
        <v>5</v>
      </c>
      <c r="P74" s="328" t="s">
        <v>5</v>
      </c>
      <c r="Q74" s="328" t="s">
        <v>5</v>
      </c>
      <c r="R74" s="329" t="s">
        <v>5</v>
      </c>
      <c r="S74" s="328" t="s">
        <v>5</v>
      </c>
      <c r="T74" s="328" t="s">
        <v>5</v>
      </c>
      <c r="U74" s="329" t="s">
        <v>5</v>
      </c>
      <c r="V74" s="328" t="s">
        <v>5</v>
      </c>
      <c r="W74" s="328" t="s">
        <v>5</v>
      </c>
      <c r="X74" s="329" t="s">
        <v>5</v>
      </c>
      <c r="Y74" s="328" t="s">
        <v>5</v>
      </c>
      <c r="Z74" s="329">
        <v>571.9</v>
      </c>
      <c r="AA74" s="328">
        <v>160812.68</v>
      </c>
      <c r="AB74" s="322"/>
      <c r="AH74" s="324"/>
      <c r="AI74" s="324"/>
      <c r="AP74" s="324"/>
      <c r="AQ74" s="324"/>
      <c r="BD74" s="324"/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W74" s="325"/>
      <c r="BX74" s="325"/>
      <c r="BY74" s="325"/>
      <c r="BZ74" s="325"/>
      <c r="CA74" s="325"/>
      <c r="CB74" s="325"/>
      <c r="CC74" s="325"/>
      <c r="CD74" s="325"/>
      <c r="CE74" s="325"/>
      <c r="CF74" s="325"/>
      <c r="CG74" s="325"/>
      <c r="CH74" s="325"/>
    </row>
    <row r="75" spans="1:86" s="323" customFormat="1" ht="56.25" x14ac:dyDescent="0.25">
      <c r="A75" s="326" t="s">
        <v>243</v>
      </c>
      <c r="B75" s="326" t="s">
        <v>243</v>
      </c>
      <c r="C75" s="327" t="s">
        <v>244</v>
      </c>
      <c r="D75" s="327" t="s">
        <v>245</v>
      </c>
      <c r="E75" s="326" t="s">
        <v>239</v>
      </c>
      <c r="F75" s="328">
        <v>188.47</v>
      </c>
      <c r="G75" s="329">
        <v>20.565200000000001</v>
      </c>
      <c r="H75" s="328">
        <v>98175.6</v>
      </c>
      <c r="I75" s="329" t="s">
        <v>5</v>
      </c>
      <c r="J75" s="328" t="s">
        <v>5</v>
      </c>
      <c r="K75" s="328" t="s">
        <v>5</v>
      </c>
      <c r="L75" s="329" t="s">
        <v>5</v>
      </c>
      <c r="M75" s="328" t="s">
        <v>5</v>
      </c>
      <c r="N75" s="332"/>
      <c r="O75" s="329" t="s">
        <v>5</v>
      </c>
      <c r="P75" s="328" t="s">
        <v>5</v>
      </c>
      <c r="Q75" s="328" t="s">
        <v>5</v>
      </c>
      <c r="R75" s="329" t="s">
        <v>5</v>
      </c>
      <c r="S75" s="328" t="s">
        <v>5</v>
      </c>
      <c r="T75" s="328" t="s">
        <v>5</v>
      </c>
      <c r="U75" s="329" t="s">
        <v>5</v>
      </c>
      <c r="V75" s="328" t="s">
        <v>5</v>
      </c>
      <c r="W75" s="328" t="s">
        <v>5</v>
      </c>
      <c r="X75" s="329" t="s">
        <v>5</v>
      </c>
      <c r="Y75" s="328" t="s">
        <v>5</v>
      </c>
      <c r="Z75" s="329">
        <v>20.565200000000001</v>
      </c>
      <c r="AA75" s="328">
        <v>98175.6</v>
      </c>
      <c r="AB75" s="322"/>
      <c r="AH75" s="324"/>
      <c r="AI75" s="324"/>
      <c r="AP75" s="324"/>
      <c r="AQ75" s="324"/>
      <c r="BD75" s="324"/>
      <c r="BE75" s="324"/>
      <c r="BF75" s="324"/>
      <c r="BG75" s="324"/>
      <c r="BH75" s="324"/>
      <c r="BI75" s="324"/>
      <c r="BJ75" s="324"/>
      <c r="BK75" s="324"/>
      <c r="BL75" s="324"/>
      <c r="BM75" s="324"/>
      <c r="BN75" s="324"/>
      <c r="BO75" s="324"/>
      <c r="BW75" s="325"/>
      <c r="BX75" s="325"/>
      <c r="BY75" s="325"/>
      <c r="BZ75" s="325"/>
      <c r="CA75" s="325"/>
      <c r="CB75" s="325"/>
      <c r="CC75" s="325"/>
      <c r="CD75" s="325"/>
      <c r="CE75" s="325"/>
      <c r="CF75" s="325"/>
      <c r="CG75" s="325"/>
      <c r="CH75" s="325"/>
    </row>
    <row r="76" spans="1:86" s="323" customFormat="1" ht="11.25" x14ac:dyDescent="0.25">
      <c r="A76" s="326" t="s">
        <v>246</v>
      </c>
      <c r="B76" s="326" t="s">
        <v>246</v>
      </c>
      <c r="C76" s="327" t="s">
        <v>247</v>
      </c>
      <c r="D76" s="327" t="s">
        <v>54</v>
      </c>
      <c r="E76" s="326" t="s">
        <v>242</v>
      </c>
      <c r="F76" s="328">
        <v>40.64</v>
      </c>
      <c r="G76" s="329">
        <v>781.5</v>
      </c>
      <c r="H76" s="328">
        <v>275042.99</v>
      </c>
      <c r="I76" s="329" t="s">
        <v>5</v>
      </c>
      <c r="J76" s="328" t="s">
        <v>5</v>
      </c>
      <c r="K76" s="328" t="s">
        <v>5</v>
      </c>
      <c r="L76" s="329" t="s">
        <v>5</v>
      </c>
      <c r="M76" s="328" t="s">
        <v>5</v>
      </c>
      <c r="N76" s="332"/>
      <c r="O76" s="329" t="s">
        <v>5</v>
      </c>
      <c r="P76" s="328" t="s">
        <v>5</v>
      </c>
      <c r="Q76" s="328" t="s">
        <v>5</v>
      </c>
      <c r="R76" s="329" t="s">
        <v>5</v>
      </c>
      <c r="S76" s="328" t="s">
        <v>5</v>
      </c>
      <c r="T76" s="328" t="s">
        <v>5</v>
      </c>
      <c r="U76" s="329" t="s">
        <v>5</v>
      </c>
      <c r="V76" s="328" t="s">
        <v>5</v>
      </c>
      <c r="W76" s="328" t="s">
        <v>5</v>
      </c>
      <c r="X76" s="329" t="s">
        <v>5</v>
      </c>
      <c r="Y76" s="328" t="s">
        <v>5</v>
      </c>
      <c r="Z76" s="329">
        <v>781.5</v>
      </c>
      <c r="AA76" s="328">
        <v>275042.99</v>
      </c>
      <c r="AB76" s="322"/>
      <c r="AH76" s="324"/>
      <c r="AI76" s="324"/>
      <c r="AP76" s="324"/>
      <c r="AQ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W76" s="325"/>
      <c r="BX76" s="325"/>
      <c r="BY76" s="325"/>
      <c r="BZ76" s="325"/>
      <c r="CA76" s="325"/>
      <c r="CB76" s="325"/>
      <c r="CC76" s="325"/>
      <c r="CD76" s="325"/>
      <c r="CE76" s="325"/>
      <c r="CF76" s="325"/>
      <c r="CG76" s="325"/>
      <c r="CH76" s="325"/>
    </row>
    <row r="77" spans="1:86" s="323" customFormat="1" x14ac:dyDescent="0.25">
      <c r="A77" s="876" t="s">
        <v>248</v>
      </c>
      <c r="B77" s="867"/>
      <c r="C77" s="867"/>
      <c r="D77" s="867"/>
      <c r="E77" s="867"/>
      <c r="F77" s="330"/>
      <c r="G77" s="331" t="s">
        <v>5</v>
      </c>
      <c r="H77" s="331" t="s">
        <v>5</v>
      </c>
      <c r="I77" s="331" t="s">
        <v>5</v>
      </c>
      <c r="J77" s="331" t="s">
        <v>5</v>
      </c>
      <c r="K77" s="331" t="s">
        <v>5</v>
      </c>
      <c r="L77" s="331" t="s">
        <v>5</v>
      </c>
      <c r="M77" s="331" t="s">
        <v>5</v>
      </c>
      <c r="N77" s="331"/>
      <c r="O77" s="331" t="s">
        <v>5</v>
      </c>
      <c r="P77" s="331" t="s">
        <v>5</v>
      </c>
      <c r="Q77" s="331" t="s">
        <v>5</v>
      </c>
      <c r="R77" s="331" t="s">
        <v>5</v>
      </c>
      <c r="S77" s="331" t="s">
        <v>5</v>
      </c>
      <c r="T77" s="331" t="s">
        <v>5</v>
      </c>
      <c r="U77" s="331" t="s">
        <v>5</v>
      </c>
      <c r="V77" s="331" t="s">
        <v>5</v>
      </c>
      <c r="W77" s="331" t="s">
        <v>5</v>
      </c>
      <c r="X77" s="331" t="s">
        <v>5</v>
      </c>
      <c r="Y77" s="331" t="s">
        <v>5</v>
      </c>
      <c r="Z77" s="331" t="s">
        <v>5</v>
      </c>
      <c r="AA77" s="331" t="s">
        <v>5</v>
      </c>
      <c r="AB77" s="322"/>
      <c r="AH77" s="324"/>
      <c r="AI77" s="324"/>
      <c r="AP77" s="324"/>
      <c r="AQ77" s="324"/>
      <c r="BD77" s="324"/>
      <c r="BE77" s="324"/>
      <c r="BF77" s="324"/>
      <c r="BG77" s="324"/>
      <c r="BH77" s="324"/>
      <c r="BI77" s="324"/>
      <c r="BJ77" s="324"/>
      <c r="BK77" s="324"/>
      <c r="BL77" s="324"/>
      <c r="BM77" s="324"/>
      <c r="BN77" s="324"/>
      <c r="BO77" s="324"/>
      <c r="BW77" s="325"/>
      <c r="BX77" s="325"/>
      <c r="BY77" s="325"/>
      <c r="BZ77" s="325"/>
      <c r="CA77" s="325"/>
      <c r="CB77" s="325"/>
      <c r="CC77" s="325"/>
      <c r="CD77" s="325"/>
      <c r="CE77" s="325"/>
      <c r="CF77" s="325"/>
      <c r="CG77" s="325"/>
      <c r="CH77" s="325"/>
    </row>
    <row r="78" spans="1:86" s="323" customFormat="1" x14ac:dyDescent="0.25">
      <c r="A78" s="866" t="s">
        <v>249</v>
      </c>
      <c r="B78" s="867"/>
      <c r="C78" s="867"/>
      <c r="D78" s="867"/>
      <c r="E78" s="867"/>
      <c r="F78" s="330"/>
      <c r="G78" s="331" t="s">
        <v>5</v>
      </c>
      <c r="H78" s="331">
        <v>396110903.19</v>
      </c>
      <c r="I78" s="331" t="s">
        <v>5</v>
      </c>
      <c r="J78" s="331">
        <v>14192893.710000001</v>
      </c>
      <c r="K78" s="331">
        <v>14192893.710000001</v>
      </c>
      <c r="L78" s="331" t="s">
        <v>5</v>
      </c>
      <c r="M78" s="331" t="s">
        <v>5</v>
      </c>
      <c r="N78" s="331"/>
      <c r="O78" s="331" t="s">
        <v>5</v>
      </c>
      <c r="P78" s="331">
        <v>22280519.280000001</v>
      </c>
      <c r="Q78" s="331">
        <v>36473412.990000002</v>
      </c>
      <c r="R78" s="331" t="s">
        <v>5</v>
      </c>
      <c r="S78" s="331">
        <v>25194080.289999999</v>
      </c>
      <c r="T78" s="331">
        <v>61667493.280000001</v>
      </c>
      <c r="U78" s="331" t="s">
        <v>5</v>
      </c>
      <c r="V78" s="331">
        <v>18766511.960000001</v>
      </c>
      <c r="W78" s="331">
        <v>80434005.239999995</v>
      </c>
      <c r="X78" s="331" t="s">
        <v>5</v>
      </c>
      <c r="Y78" s="331">
        <v>80434005.239999995</v>
      </c>
      <c r="Z78" s="331" t="s">
        <v>5</v>
      </c>
      <c r="AA78" s="331">
        <v>315676897.94999999</v>
      </c>
      <c r="AB78" s="322"/>
      <c r="AH78" s="324"/>
      <c r="AI78" s="324"/>
      <c r="AP78" s="324"/>
      <c r="AQ78" s="324"/>
      <c r="BD78" s="324"/>
      <c r="BE78" s="324"/>
      <c r="BF78" s="324"/>
      <c r="BG78" s="324"/>
      <c r="BH78" s="324"/>
      <c r="BI78" s="324"/>
      <c r="BJ78" s="324"/>
      <c r="BK78" s="324"/>
      <c r="BL78" s="324"/>
      <c r="BM78" s="324"/>
      <c r="BN78" s="324"/>
      <c r="BO78" s="324"/>
      <c r="BW78" s="325"/>
      <c r="BX78" s="325"/>
      <c r="BY78" s="325"/>
      <c r="BZ78" s="325"/>
      <c r="CA78" s="325"/>
      <c r="CB78" s="325"/>
      <c r="CC78" s="325"/>
      <c r="CD78" s="325"/>
      <c r="CE78" s="325"/>
      <c r="CF78" s="325"/>
      <c r="CG78" s="325"/>
      <c r="CH78" s="325"/>
    </row>
    <row r="79" spans="1:86" s="323" customFormat="1" x14ac:dyDescent="0.25">
      <c r="A79" s="874" t="s">
        <v>250</v>
      </c>
      <c r="B79" s="867"/>
      <c r="C79" s="867"/>
      <c r="D79" s="867"/>
      <c r="E79" s="867"/>
      <c r="F79" s="330"/>
      <c r="G79" s="331" t="s">
        <v>5</v>
      </c>
      <c r="H79" s="331">
        <v>340676111.56</v>
      </c>
      <c r="I79" s="331" t="s">
        <v>5</v>
      </c>
      <c r="J79" s="331">
        <v>12794119</v>
      </c>
      <c r="K79" s="331">
        <v>12794119</v>
      </c>
      <c r="L79" s="331" t="s">
        <v>5</v>
      </c>
      <c r="M79" s="331" t="s">
        <v>5</v>
      </c>
      <c r="N79" s="331"/>
      <c r="O79" s="331" t="s">
        <v>5</v>
      </c>
      <c r="P79" s="331">
        <v>19834291.57</v>
      </c>
      <c r="Q79" s="331">
        <v>32628410.57</v>
      </c>
      <c r="R79" s="331" t="s">
        <v>5</v>
      </c>
      <c r="S79" s="331">
        <v>21992198.43</v>
      </c>
      <c r="T79" s="331">
        <v>54620609</v>
      </c>
      <c r="U79" s="331" t="s">
        <v>5</v>
      </c>
      <c r="V79" s="331">
        <v>16265829.73</v>
      </c>
      <c r="W79" s="331">
        <v>70886438.730000004</v>
      </c>
      <c r="X79" s="331" t="s">
        <v>5</v>
      </c>
      <c r="Y79" s="331">
        <v>70886438.730000004</v>
      </c>
      <c r="Z79" s="331" t="s">
        <v>5</v>
      </c>
      <c r="AA79" s="331">
        <v>269789672.82999998</v>
      </c>
      <c r="AB79" s="322"/>
      <c r="AH79" s="324"/>
      <c r="AI79" s="324"/>
      <c r="AP79" s="324"/>
      <c r="AQ79" s="324"/>
      <c r="BD79" s="324"/>
      <c r="BE79" s="324"/>
      <c r="BF79" s="324"/>
      <c r="BG79" s="324"/>
      <c r="BH79" s="324"/>
      <c r="BI79" s="324"/>
      <c r="BJ79" s="324"/>
      <c r="BK79" s="324"/>
      <c r="BL79" s="324"/>
      <c r="BM79" s="324"/>
      <c r="BN79" s="324"/>
      <c r="BO79" s="324"/>
      <c r="BW79" s="325"/>
      <c r="BX79" s="325"/>
      <c r="BY79" s="325"/>
      <c r="BZ79" s="325"/>
      <c r="CA79" s="325"/>
      <c r="CB79" s="325"/>
      <c r="CC79" s="325"/>
      <c r="CD79" s="325"/>
      <c r="CE79" s="325"/>
      <c r="CF79" s="325"/>
      <c r="CG79" s="325"/>
      <c r="CH79" s="325"/>
    </row>
    <row r="80" spans="1:86" s="323" customFormat="1" x14ac:dyDescent="0.25">
      <c r="A80" s="874" t="s">
        <v>251</v>
      </c>
      <c r="B80" s="867"/>
      <c r="C80" s="867"/>
      <c r="D80" s="867"/>
      <c r="E80" s="867"/>
      <c r="F80" s="330"/>
      <c r="G80" s="331" t="s">
        <v>5</v>
      </c>
      <c r="H80" s="331">
        <v>17344787.219999999</v>
      </c>
      <c r="I80" s="331" t="s">
        <v>5</v>
      </c>
      <c r="J80" s="331">
        <v>522027</v>
      </c>
      <c r="K80" s="331">
        <v>522027</v>
      </c>
      <c r="L80" s="331" t="s">
        <v>5</v>
      </c>
      <c r="M80" s="331" t="s">
        <v>5</v>
      </c>
      <c r="N80" s="331"/>
      <c r="O80" s="331" t="s">
        <v>5</v>
      </c>
      <c r="P80" s="331">
        <v>792822.03</v>
      </c>
      <c r="Q80" s="331">
        <v>1314849.03</v>
      </c>
      <c r="R80" s="331" t="s">
        <v>5</v>
      </c>
      <c r="S80" s="331">
        <v>906557.54</v>
      </c>
      <c r="T80" s="331">
        <v>2221406.5699999998</v>
      </c>
      <c r="U80" s="331" t="s">
        <v>5</v>
      </c>
      <c r="V80" s="331">
        <v>713230.09</v>
      </c>
      <c r="W80" s="331">
        <v>2934636.66</v>
      </c>
      <c r="X80" s="331" t="s">
        <v>5</v>
      </c>
      <c r="Y80" s="331">
        <v>2934636.66</v>
      </c>
      <c r="Z80" s="331" t="s">
        <v>5</v>
      </c>
      <c r="AA80" s="331">
        <v>14410150.560000001</v>
      </c>
      <c r="AB80" s="322"/>
      <c r="AH80" s="324"/>
      <c r="AI80" s="324"/>
      <c r="AP80" s="324"/>
      <c r="AQ80" s="324"/>
      <c r="BD80" s="324"/>
      <c r="BE80" s="324"/>
      <c r="BF80" s="324"/>
      <c r="BG80" s="324"/>
      <c r="BH80" s="324"/>
      <c r="BI80" s="324"/>
      <c r="BJ80" s="324"/>
      <c r="BK80" s="324"/>
      <c r="BL80" s="324"/>
      <c r="BM80" s="324"/>
      <c r="BN80" s="324"/>
      <c r="BO80" s="324"/>
      <c r="BW80" s="325"/>
      <c r="BX80" s="325"/>
      <c r="BY80" s="325"/>
      <c r="BZ80" s="325"/>
      <c r="CA80" s="325"/>
      <c r="CB80" s="325"/>
      <c r="CC80" s="325"/>
      <c r="CD80" s="325"/>
      <c r="CE80" s="325"/>
      <c r="CF80" s="325"/>
      <c r="CG80" s="325"/>
      <c r="CH80" s="325"/>
    </row>
    <row r="81" spans="1:86" s="323" customFormat="1" x14ac:dyDescent="0.25">
      <c r="A81" s="874" t="s">
        <v>252</v>
      </c>
      <c r="B81" s="867"/>
      <c r="C81" s="867"/>
      <c r="D81" s="867"/>
      <c r="E81" s="867"/>
      <c r="F81" s="330"/>
      <c r="G81" s="331" t="s">
        <v>5</v>
      </c>
      <c r="H81" s="331">
        <v>44541422.020000003</v>
      </c>
      <c r="I81" s="331" t="s">
        <v>5</v>
      </c>
      <c r="J81" s="331">
        <v>1060320.79</v>
      </c>
      <c r="K81" s="331">
        <v>1060320.79</v>
      </c>
      <c r="L81" s="331" t="s">
        <v>5</v>
      </c>
      <c r="M81" s="331" t="s">
        <v>5</v>
      </c>
      <c r="N81" s="331"/>
      <c r="O81" s="331" t="s">
        <v>5</v>
      </c>
      <c r="P81" s="331">
        <v>1944262.38</v>
      </c>
      <c r="Q81" s="331">
        <v>3004583.17</v>
      </c>
      <c r="R81" s="331" t="s">
        <v>5</v>
      </c>
      <c r="S81" s="331">
        <v>2641464.79</v>
      </c>
      <c r="T81" s="331">
        <v>5646047.96</v>
      </c>
      <c r="U81" s="331" t="s">
        <v>5</v>
      </c>
      <c r="V81" s="331">
        <v>2053862.76</v>
      </c>
      <c r="W81" s="331">
        <v>7699910.7199999997</v>
      </c>
      <c r="X81" s="331" t="s">
        <v>5</v>
      </c>
      <c r="Y81" s="331">
        <v>7699910.7199999997</v>
      </c>
      <c r="Z81" s="331" t="s">
        <v>5</v>
      </c>
      <c r="AA81" s="331">
        <v>36841511.299999997</v>
      </c>
      <c r="AB81" s="322"/>
      <c r="AH81" s="324"/>
      <c r="AI81" s="324"/>
      <c r="AP81" s="324"/>
      <c r="AQ81" s="324"/>
      <c r="BD81" s="324"/>
      <c r="BE81" s="324"/>
      <c r="BF81" s="324"/>
      <c r="BG81" s="324"/>
      <c r="BH81" s="324"/>
      <c r="BI81" s="324"/>
      <c r="BJ81" s="324"/>
      <c r="BK81" s="324"/>
      <c r="BL81" s="324"/>
      <c r="BM81" s="324"/>
      <c r="BN81" s="324"/>
      <c r="BO81" s="324"/>
      <c r="BW81" s="325"/>
      <c r="BX81" s="325"/>
      <c r="BY81" s="325"/>
      <c r="BZ81" s="325"/>
      <c r="CA81" s="325"/>
      <c r="CB81" s="325"/>
      <c r="CC81" s="325"/>
      <c r="CD81" s="325"/>
      <c r="CE81" s="325"/>
      <c r="CF81" s="325"/>
      <c r="CG81" s="325"/>
      <c r="CH81" s="325"/>
    </row>
    <row r="82" spans="1:86" s="323" customFormat="1" x14ac:dyDescent="0.25">
      <c r="A82" s="866" t="s">
        <v>253</v>
      </c>
      <c r="B82" s="867"/>
      <c r="C82" s="867"/>
      <c r="D82" s="867"/>
      <c r="E82" s="867"/>
      <c r="F82" s="330"/>
      <c r="G82" s="331" t="s">
        <v>5</v>
      </c>
      <c r="H82" s="331">
        <v>41426144.539999999</v>
      </c>
      <c r="I82" s="331" t="s">
        <v>5</v>
      </c>
      <c r="J82" s="331">
        <v>986098.33</v>
      </c>
      <c r="K82" s="331">
        <v>986098.33</v>
      </c>
      <c r="L82" s="331" t="s">
        <v>5</v>
      </c>
      <c r="M82" s="331" t="s">
        <v>5</v>
      </c>
      <c r="N82" s="331"/>
      <c r="O82" s="331" t="s">
        <v>5</v>
      </c>
      <c r="P82" s="331">
        <v>1808164.01</v>
      </c>
      <c r="Q82" s="331">
        <v>2794262.34</v>
      </c>
      <c r="R82" s="331" t="s">
        <v>5</v>
      </c>
      <c r="S82" s="331">
        <v>2456562.25</v>
      </c>
      <c r="T82" s="331">
        <v>5250824.59</v>
      </c>
      <c r="U82" s="331" t="s">
        <v>5</v>
      </c>
      <c r="V82" s="331">
        <v>1910092.37</v>
      </c>
      <c r="W82" s="331">
        <v>7160916.96</v>
      </c>
      <c r="X82" s="331" t="s">
        <v>5</v>
      </c>
      <c r="Y82" s="331">
        <v>7160916.96</v>
      </c>
      <c r="Z82" s="331" t="s">
        <v>5</v>
      </c>
      <c r="AA82" s="331">
        <v>34265227.579999998</v>
      </c>
      <c r="AB82" s="322"/>
      <c r="AH82" s="324"/>
      <c r="AI82" s="324"/>
      <c r="AP82" s="324"/>
      <c r="AQ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W82" s="325"/>
      <c r="BX82" s="325"/>
      <c r="BY82" s="325"/>
      <c r="BZ82" s="325"/>
      <c r="CA82" s="325"/>
      <c r="CB82" s="325"/>
      <c r="CC82" s="325"/>
      <c r="CD82" s="325"/>
      <c r="CE82" s="325"/>
      <c r="CF82" s="325"/>
      <c r="CG82" s="325"/>
      <c r="CH82" s="325"/>
    </row>
    <row r="83" spans="1:86" s="323" customFormat="1" x14ac:dyDescent="0.25">
      <c r="A83" s="866" t="s">
        <v>254</v>
      </c>
      <c r="B83" s="867"/>
      <c r="C83" s="867"/>
      <c r="D83" s="867"/>
      <c r="E83" s="867"/>
      <c r="F83" s="330"/>
      <c r="G83" s="331" t="s">
        <v>5</v>
      </c>
      <c r="H83" s="331">
        <v>27586838.969999999</v>
      </c>
      <c r="I83" s="331" t="s">
        <v>5</v>
      </c>
      <c r="J83" s="331">
        <v>657398.89</v>
      </c>
      <c r="K83" s="331">
        <v>657398.89</v>
      </c>
      <c r="L83" s="331" t="s">
        <v>5</v>
      </c>
      <c r="M83" s="331" t="s">
        <v>5</v>
      </c>
      <c r="N83" s="331"/>
      <c r="O83" s="331" t="s">
        <v>5</v>
      </c>
      <c r="P83" s="331">
        <v>1205442.68</v>
      </c>
      <c r="Q83" s="331">
        <v>1862841.57</v>
      </c>
      <c r="R83" s="331" t="s">
        <v>5</v>
      </c>
      <c r="S83" s="331">
        <v>1637708.17</v>
      </c>
      <c r="T83" s="331">
        <v>3500549.74</v>
      </c>
      <c r="U83" s="331" t="s">
        <v>5</v>
      </c>
      <c r="V83" s="331">
        <v>1273394.9099999999</v>
      </c>
      <c r="W83" s="331">
        <v>4773944.6500000004</v>
      </c>
      <c r="X83" s="331" t="s">
        <v>5</v>
      </c>
      <c r="Y83" s="331">
        <v>4773944.6500000004</v>
      </c>
      <c r="Z83" s="331" t="s">
        <v>5</v>
      </c>
      <c r="AA83" s="331">
        <v>22812894.32</v>
      </c>
      <c r="AB83" s="322"/>
      <c r="AH83" s="324"/>
      <c r="AI83" s="324"/>
      <c r="AP83" s="324"/>
      <c r="AQ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W83" s="325"/>
      <c r="BX83" s="325"/>
      <c r="BY83" s="325"/>
      <c r="BZ83" s="325"/>
      <c r="CA83" s="325"/>
      <c r="CB83" s="325"/>
      <c r="CC83" s="325"/>
      <c r="CD83" s="325"/>
      <c r="CE83" s="325"/>
      <c r="CF83" s="325"/>
      <c r="CG83" s="325"/>
      <c r="CH83" s="325"/>
    </row>
    <row r="84" spans="1:86" s="323" customFormat="1" x14ac:dyDescent="0.25">
      <c r="A84" s="866" t="s">
        <v>255</v>
      </c>
      <c r="B84" s="867"/>
      <c r="C84" s="867"/>
      <c r="D84" s="867"/>
      <c r="E84" s="867"/>
      <c r="F84" s="330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29288350.710000001</v>
      </c>
      <c r="T84" s="288">
        <v>70418867.609999999</v>
      </c>
      <c r="U84" s="288" t="s">
        <v>5</v>
      </c>
      <c r="V84" s="288">
        <v>21949999.239999998</v>
      </c>
      <c r="W84" s="288">
        <v>92368866.849999994</v>
      </c>
      <c r="X84" s="288" t="s">
        <v>5</v>
      </c>
      <c r="Y84" s="288">
        <v>92368866.849999994</v>
      </c>
      <c r="Z84" s="288" t="s">
        <v>5</v>
      </c>
      <c r="AA84" s="288">
        <v>372755019.85000002</v>
      </c>
      <c r="AB84" s="322"/>
      <c r="AH84" s="324"/>
      <c r="AI84" s="324"/>
      <c r="AP84" s="324"/>
      <c r="AQ84" s="324"/>
      <c r="BD84" s="324"/>
      <c r="BE84" s="324"/>
      <c r="BF84" s="324"/>
      <c r="BG84" s="324"/>
      <c r="BH84" s="324"/>
      <c r="BI84" s="324"/>
      <c r="BJ84" s="324"/>
      <c r="BK84" s="324"/>
      <c r="BL84" s="324"/>
      <c r="BM84" s="324"/>
      <c r="BN84" s="324"/>
      <c r="BO84" s="324"/>
      <c r="BW84" s="325"/>
      <c r="BX84" s="325"/>
      <c r="BY84" s="325"/>
      <c r="BZ84" s="325"/>
      <c r="CA84" s="325"/>
      <c r="CB84" s="325"/>
      <c r="CC84" s="325"/>
      <c r="CD84" s="325"/>
      <c r="CE84" s="325"/>
      <c r="CF84" s="325"/>
      <c r="CG84" s="325"/>
      <c r="CH84" s="325"/>
    </row>
    <row r="85" spans="1:86" s="323" customFormat="1" x14ac:dyDescent="0.25">
      <c r="A85" s="866" t="s">
        <v>325</v>
      </c>
      <c r="B85" s="867"/>
      <c r="C85" s="867"/>
      <c r="D85" s="867"/>
      <c r="E85" s="867"/>
      <c r="F85" s="330"/>
      <c r="G85" s="288" t="s">
        <v>5</v>
      </c>
      <c r="H85" s="288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9943426.7699999996</v>
      </c>
      <c r="T85" s="288">
        <v>21679284.390000001</v>
      </c>
      <c r="U85" s="288" t="s">
        <v>5</v>
      </c>
      <c r="V85" s="288">
        <v>7730707.8700000001</v>
      </c>
      <c r="W85" s="288">
        <v>29409992.260000002</v>
      </c>
      <c r="X85" s="288" t="s">
        <v>5</v>
      </c>
      <c r="Y85" s="288">
        <v>29409992.260000002</v>
      </c>
      <c r="Z85" s="288" t="s">
        <v>5</v>
      </c>
      <c r="AA85" s="288">
        <v>145157653.18000001</v>
      </c>
      <c r="AB85" s="322"/>
      <c r="AH85" s="324"/>
      <c r="AI85" s="324"/>
      <c r="AP85" s="324"/>
      <c r="AQ85" s="324"/>
      <c r="BD85" s="324"/>
      <c r="BE85" s="324"/>
      <c r="BF85" s="324"/>
      <c r="BG85" s="324"/>
      <c r="BH85" s="324"/>
      <c r="BI85" s="324"/>
      <c r="BJ85" s="324"/>
      <c r="BK85" s="324"/>
      <c r="BL85" s="324"/>
      <c r="BM85" s="324"/>
      <c r="BN85" s="324"/>
      <c r="BO85" s="324"/>
      <c r="BW85" s="325"/>
      <c r="BX85" s="325"/>
      <c r="BY85" s="325"/>
      <c r="BZ85" s="325"/>
      <c r="CA85" s="325"/>
      <c r="CB85" s="325"/>
      <c r="CC85" s="325"/>
      <c r="CD85" s="325"/>
      <c r="CE85" s="325"/>
      <c r="CF85" s="325"/>
      <c r="CG85" s="325"/>
      <c r="CH85" s="325"/>
    </row>
    <row r="86" spans="1:86" s="323" customFormat="1" x14ac:dyDescent="0.25">
      <c r="A86" s="333"/>
      <c r="B86" s="333"/>
      <c r="C86" s="333"/>
      <c r="D86" s="333"/>
      <c r="E86" s="333"/>
      <c r="F86" s="333"/>
      <c r="G86" s="333"/>
      <c r="AH86" s="324"/>
      <c r="AI86" s="324"/>
      <c r="AP86" s="324"/>
      <c r="AQ86" s="324"/>
      <c r="BD86" s="324"/>
      <c r="BE86" s="324"/>
      <c r="BF86" s="324"/>
      <c r="BG86" s="324"/>
      <c r="BH86" s="324"/>
      <c r="BI86" s="324"/>
      <c r="BJ86" s="324"/>
      <c r="BK86" s="324"/>
      <c r="BL86" s="324"/>
      <c r="BM86" s="324"/>
      <c r="BN86" s="324"/>
      <c r="BO86" s="324"/>
      <c r="BW86" s="325"/>
      <c r="BX86" s="325"/>
      <c r="BY86" s="325"/>
      <c r="BZ86" s="325"/>
      <c r="CA86" s="325"/>
      <c r="CB86" s="325"/>
      <c r="CC86" s="325"/>
      <c r="CD86" s="325"/>
      <c r="CE86" s="325"/>
      <c r="CF86" s="325"/>
      <c r="CG86" s="325"/>
      <c r="CH86" s="325"/>
    </row>
    <row r="87" spans="1:86" s="323" customFormat="1" x14ac:dyDescent="0.25">
      <c r="A87" s="102"/>
      <c r="B87" s="102"/>
      <c r="C87" s="102"/>
      <c r="D87" s="102"/>
      <c r="E87" s="102"/>
      <c r="F87" s="102"/>
      <c r="G87" s="102"/>
      <c r="AH87" s="324"/>
      <c r="AI87" s="324"/>
      <c r="AP87" s="324"/>
      <c r="AQ87" s="324"/>
      <c r="BD87" s="324"/>
      <c r="BE87" s="324"/>
      <c r="BF87" s="324"/>
      <c r="BG87" s="324"/>
      <c r="BH87" s="324"/>
      <c r="BI87" s="324"/>
      <c r="BJ87" s="324"/>
      <c r="BK87" s="324"/>
      <c r="BL87" s="324"/>
      <c r="BM87" s="324"/>
      <c r="BN87" s="324"/>
      <c r="BO87" s="324"/>
      <c r="BW87" s="325"/>
      <c r="BX87" s="325"/>
      <c r="BY87" s="325"/>
      <c r="BZ87" s="325"/>
      <c r="CA87" s="325"/>
      <c r="CB87" s="325"/>
      <c r="CC87" s="325"/>
      <c r="CD87" s="325"/>
      <c r="CE87" s="325"/>
      <c r="CF87" s="325"/>
      <c r="CG87" s="325"/>
      <c r="CH87" s="325"/>
    </row>
    <row r="88" spans="1:86" s="323" customFormat="1" x14ac:dyDescent="0.25">
      <c r="A88" s="102"/>
      <c r="B88" s="102"/>
      <c r="C88" s="102"/>
      <c r="D88" s="102"/>
      <c r="E88" s="102"/>
      <c r="F88" s="102"/>
      <c r="G88" s="102"/>
      <c r="AH88" s="324"/>
      <c r="AI88" s="324"/>
      <c r="AP88" s="324"/>
      <c r="AQ88" s="324"/>
      <c r="BD88" s="324"/>
      <c r="BE88" s="324"/>
      <c r="BF88" s="324"/>
      <c r="BG88" s="324"/>
      <c r="BH88" s="324"/>
      <c r="BI88" s="324"/>
      <c r="BJ88" s="324"/>
      <c r="BK88" s="324"/>
      <c r="BL88" s="324"/>
      <c r="BM88" s="324"/>
      <c r="BN88" s="324"/>
      <c r="BO88" s="324"/>
      <c r="BW88" s="325"/>
      <c r="BX88" s="325"/>
      <c r="BY88" s="325"/>
      <c r="BZ88" s="325"/>
      <c r="CA88" s="325"/>
      <c r="CB88" s="325"/>
      <c r="CC88" s="325"/>
      <c r="CD88" s="325"/>
      <c r="CE88" s="325"/>
      <c r="CF88" s="325"/>
      <c r="CG88" s="325"/>
      <c r="CH88" s="325"/>
    </row>
    <row r="89" spans="1:86" s="323" customFormat="1" x14ac:dyDescent="0.25">
      <c r="A89" s="102"/>
      <c r="B89" s="102"/>
      <c r="C89" s="102"/>
      <c r="D89" s="102"/>
      <c r="E89" s="102"/>
      <c r="F89" s="102"/>
      <c r="G89" s="102"/>
      <c r="Y89" s="342"/>
      <c r="AH89" s="324"/>
      <c r="AI89" s="324"/>
      <c r="AP89" s="324"/>
      <c r="AQ89" s="324"/>
      <c r="BD89" s="324"/>
      <c r="BE89" s="324"/>
      <c r="BF89" s="324"/>
      <c r="BG89" s="324"/>
      <c r="BH89" s="324"/>
      <c r="BI89" s="324"/>
      <c r="BJ89" s="324"/>
      <c r="BK89" s="324"/>
      <c r="BL89" s="324"/>
      <c r="BM89" s="324"/>
      <c r="BN89" s="324"/>
      <c r="BO89" s="324"/>
      <c r="BW89" s="325"/>
      <c r="BX89" s="325"/>
      <c r="BY89" s="325"/>
      <c r="BZ89" s="325"/>
      <c r="CA89" s="325"/>
      <c r="CB89" s="325"/>
      <c r="CC89" s="325"/>
      <c r="CD89" s="325"/>
      <c r="CE89" s="325"/>
      <c r="CF89" s="325"/>
      <c r="CG89" s="325"/>
      <c r="CH89" s="325"/>
    </row>
    <row r="90" spans="1:86" s="323" customFormat="1" x14ac:dyDescent="0.25">
      <c r="A90" s="102"/>
      <c r="B90" s="102"/>
      <c r="C90" s="102"/>
      <c r="D90" s="102"/>
      <c r="E90" s="102"/>
      <c r="F90" s="102"/>
      <c r="G90" s="102"/>
      <c r="Y90" s="342"/>
      <c r="AH90" s="324"/>
      <c r="AI90" s="324"/>
      <c r="AP90" s="324"/>
      <c r="AQ90" s="324"/>
      <c r="BD90" s="324"/>
      <c r="BE90" s="324"/>
      <c r="BF90" s="324"/>
      <c r="BG90" s="324"/>
      <c r="BH90" s="324"/>
      <c r="BI90" s="324"/>
      <c r="BJ90" s="324"/>
      <c r="BK90" s="324"/>
      <c r="BL90" s="324"/>
      <c r="BM90" s="324"/>
      <c r="BN90" s="324"/>
      <c r="BO90" s="324"/>
      <c r="BW90" s="325"/>
      <c r="BX90" s="325"/>
      <c r="BY90" s="325"/>
      <c r="BZ90" s="325"/>
      <c r="CA90" s="325"/>
      <c r="CB90" s="325"/>
      <c r="CC90" s="325"/>
      <c r="CD90" s="325"/>
      <c r="CE90" s="325"/>
      <c r="CF90" s="325"/>
      <c r="CG90" s="325"/>
      <c r="CH90" s="325"/>
    </row>
    <row r="91" spans="1:86" s="323" customFormat="1" x14ac:dyDescent="0.25">
      <c r="A91" s="102"/>
      <c r="B91" s="102"/>
      <c r="C91" s="102"/>
      <c r="D91" s="102"/>
      <c r="E91" s="102"/>
      <c r="F91" s="102"/>
      <c r="G91" s="102"/>
      <c r="AH91" s="324"/>
      <c r="AI91" s="324"/>
      <c r="AP91" s="324"/>
      <c r="AQ91" s="324"/>
      <c r="BD91" s="324"/>
      <c r="BE91" s="324"/>
      <c r="BF91" s="324"/>
      <c r="BG91" s="324"/>
      <c r="BH91" s="324"/>
      <c r="BI91" s="324"/>
      <c r="BJ91" s="324"/>
      <c r="BK91" s="324"/>
      <c r="BL91" s="324"/>
      <c r="BM91" s="324"/>
      <c r="BN91" s="324"/>
      <c r="BO91" s="324"/>
      <c r="BW91" s="325"/>
      <c r="BX91" s="325"/>
      <c r="BY91" s="325"/>
      <c r="BZ91" s="325"/>
      <c r="CA91" s="325"/>
      <c r="CB91" s="325"/>
      <c r="CC91" s="325"/>
      <c r="CD91" s="325"/>
      <c r="CE91" s="325"/>
      <c r="CF91" s="325"/>
      <c r="CG91" s="325"/>
      <c r="CH91" s="325"/>
    </row>
    <row r="92" spans="1:86" s="323" customFormat="1" x14ac:dyDescent="0.25">
      <c r="A92" s="102"/>
      <c r="B92" s="102"/>
      <c r="C92" s="102"/>
      <c r="D92" s="102"/>
      <c r="E92" s="102"/>
      <c r="F92" s="102"/>
      <c r="G92" s="102"/>
      <c r="AH92" s="324"/>
      <c r="AI92" s="324"/>
      <c r="AP92" s="324"/>
      <c r="AQ92" s="324"/>
      <c r="BD92" s="324"/>
      <c r="BE92" s="324"/>
      <c r="BF92" s="324"/>
      <c r="BG92" s="324"/>
      <c r="BH92" s="324"/>
      <c r="BI92" s="324"/>
      <c r="BJ92" s="324"/>
      <c r="BK92" s="324"/>
      <c r="BL92" s="324"/>
      <c r="BM92" s="324"/>
      <c r="BN92" s="324"/>
      <c r="BO92" s="324"/>
      <c r="BW92" s="325"/>
      <c r="BX92" s="325"/>
      <c r="BY92" s="325"/>
      <c r="BZ92" s="325"/>
      <c r="CA92" s="325"/>
      <c r="CB92" s="325"/>
      <c r="CC92" s="325"/>
      <c r="CD92" s="325"/>
      <c r="CE92" s="325"/>
      <c r="CF92" s="325"/>
      <c r="CG92" s="325"/>
      <c r="CH92" s="325"/>
    </row>
    <row r="93" spans="1:86" s="323" customFormat="1" x14ac:dyDescent="0.25">
      <c r="A93" s="102"/>
      <c r="B93" s="102"/>
      <c r="C93" s="102"/>
      <c r="D93" s="102"/>
      <c r="E93" s="102"/>
      <c r="F93" s="102"/>
      <c r="G93" s="102"/>
      <c r="AH93" s="324"/>
      <c r="AI93" s="324"/>
      <c r="AP93" s="324"/>
      <c r="AQ93" s="324"/>
      <c r="BD93" s="324"/>
      <c r="BE93" s="324"/>
      <c r="BF93" s="324"/>
      <c r="BG93" s="324"/>
      <c r="BH93" s="324"/>
      <c r="BI93" s="324"/>
      <c r="BJ93" s="324"/>
      <c r="BK93" s="324"/>
      <c r="BL93" s="324"/>
      <c r="BM93" s="324"/>
      <c r="BN93" s="324"/>
      <c r="BO93" s="324"/>
      <c r="BW93" s="325"/>
      <c r="BX93" s="325"/>
      <c r="BY93" s="325"/>
      <c r="BZ93" s="325"/>
      <c r="CA93" s="325"/>
      <c r="CB93" s="325"/>
      <c r="CC93" s="325"/>
      <c r="CD93" s="325"/>
      <c r="CE93" s="325"/>
      <c r="CF93" s="325"/>
      <c r="CG93" s="325"/>
      <c r="CH93" s="325"/>
    </row>
    <row r="94" spans="1:86" s="323" customFormat="1" x14ac:dyDescent="0.25">
      <c r="A94" s="102"/>
      <c r="B94" s="102"/>
      <c r="C94" s="102"/>
      <c r="D94" s="102"/>
      <c r="E94" s="102"/>
      <c r="F94" s="102"/>
      <c r="G94" s="102"/>
      <c r="AH94" s="324"/>
      <c r="AI94" s="324"/>
      <c r="AP94" s="324"/>
      <c r="AQ94" s="324"/>
      <c r="BD94" s="324"/>
      <c r="BE94" s="324"/>
      <c r="BF94" s="324"/>
      <c r="BG94" s="324"/>
      <c r="BH94" s="324"/>
      <c r="BI94" s="324"/>
      <c r="BJ94" s="324"/>
      <c r="BK94" s="324"/>
      <c r="BL94" s="324"/>
      <c r="BM94" s="324"/>
      <c r="BN94" s="324"/>
      <c r="BO94" s="324"/>
      <c r="BW94" s="325"/>
      <c r="BX94" s="325"/>
      <c r="BY94" s="325"/>
      <c r="BZ94" s="325"/>
      <c r="CA94" s="325"/>
      <c r="CB94" s="325"/>
      <c r="CC94" s="325"/>
      <c r="CD94" s="325"/>
      <c r="CE94" s="325"/>
      <c r="CF94" s="325"/>
      <c r="CG94" s="325"/>
      <c r="CH94" s="325"/>
    </row>
    <row r="95" spans="1:86" s="323" customFormat="1" x14ac:dyDescent="0.25">
      <c r="A95" s="102"/>
      <c r="B95" s="102"/>
      <c r="C95" s="102"/>
      <c r="D95" s="102"/>
      <c r="E95" s="102"/>
      <c r="F95" s="102"/>
      <c r="G95" s="102"/>
      <c r="AH95" s="324"/>
      <c r="AI95" s="324"/>
      <c r="AP95" s="324"/>
      <c r="AQ95" s="324"/>
      <c r="BD95" s="324"/>
      <c r="BE95" s="324"/>
      <c r="BF95" s="324"/>
      <c r="BG95" s="324"/>
      <c r="BH95" s="324"/>
      <c r="BI95" s="324"/>
      <c r="BJ95" s="324"/>
      <c r="BK95" s="324"/>
      <c r="BL95" s="324"/>
      <c r="BM95" s="324"/>
      <c r="BN95" s="324"/>
      <c r="BO95" s="324"/>
      <c r="BW95" s="325"/>
      <c r="BX95" s="325"/>
      <c r="BY95" s="325"/>
      <c r="BZ95" s="325"/>
      <c r="CA95" s="325"/>
      <c r="CB95" s="325"/>
      <c r="CC95" s="325"/>
      <c r="CD95" s="325"/>
      <c r="CE95" s="325"/>
      <c r="CF95" s="325"/>
      <c r="CG95" s="325"/>
      <c r="CH95" s="325"/>
    </row>
    <row r="96" spans="1:86" s="323" customFormat="1" x14ac:dyDescent="0.25">
      <c r="A96" s="102"/>
      <c r="B96" s="102"/>
      <c r="C96" s="102"/>
      <c r="D96" s="102"/>
      <c r="E96" s="102"/>
      <c r="F96" s="102"/>
      <c r="G96" s="102"/>
      <c r="AH96" s="324"/>
      <c r="AI96" s="324"/>
      <c r="AP96" s="324"/>
      <c r="AQ96" s="324"/>
      <c r="BD96" s="324"/>
      <c r="BE96" s="324"/>
      <c r="BF96" s="324"/>
      <c r="BG96" s="324"/>
      <c r="BH96" s="324"/>
      <c r="BI96" s="324"/>
      <c r="BJ96" s="324"/>
      <c r="BK96" s="324"/>
      <c r="BL96" s="324"/>
      <c r="BM96" s="324"/>
      <c r="BN96" s="324"/>
      <c r="BO96" s="324"/>
      <c r="BW96" s="325"/>
      <c r="BX96" s="325"/>
      <c r="BY96" s="325"/>
      <c r="BZ96" s="325"/>
      <c r="CA96" s="325"/>
      <c r="CB96" s="325"/>
      <c r="CC96" s="325"/>
      <c r="CD96" s="325"/>
      <c r="CE96" s="325"/>
      <c r="CF96" s="325"/>
      <c r="CG96" s="325"/>
      <c r="CH96" s="325"/>
    </row>
    <row r="97" spans="1:86" s="323" customFormat="1" x14ac:dyDescent="0.25">
      <c r="A97" s="102"/>
      <c r="B97" s="102"/>
      <c r="C97" s="102"/>
      <c r="D97" s="102"/>
      <c r="E97" s="102"/>
      <c r="F97" s="102"/>
      <c r="G97" s="102"/>
      <c r="AH97" s="324"/>
      <c r="AI97" s="324"/>
      <c r="AP97" s="324"/>
      <c r="AQ97" s="324"/>
      <c r="BD97" s="324"/>
      <c r="BE97" s="324"/>
      <c r="BF97" s="324"/>
      <c r="BG97" s="324"/>
      <c r="BH97" s="324"/>
      <c r="BI97" s="324"/>
      <c r="BJ97" s="324"/>
      <c r="BK97" s="324"/>
      <c r="BL97" s="324"/>
      <c r="BM97" s="324"/>
      <c r="BN97" s="324"/>
      <c r="BO97" s="324"/>
      <c r="BW97" s="325"/>
      <c r="BX97" s="325"/>
      <c r="BY97" s="325"/>
      <c r="BZ97" s="325"/>
      <c r="CA97" s="325"/>
      <c r="CB97" s="325"/>
      <c r="CC97" s="325"/>
      <c r="CD97" s="325"/>
      <c r="CE97" s="325"/>
      <c r="CF97" s="325"/>
      <c r="CG97" s="325"/>
      <c r="CH97" s="325"/>
    </row>
    <row r="98" spans="1:86" s="323" customFormat="1" x14ac:dyDescent="0.25">
      <c r="A98" s="102"/>
      <c r="B98" s="102"/>
      <c r="C98" s="102"/>
      <c r="D98" s="102"/>
      <c r="E98" s="102"/>
      <c r="F98" s="102"/>
      <c r="G98" s="102"/>
      <c r="AH98" s="324"/>
      <c r="AI98" s="324"/>
      <c r="AP98" s="324"/>
      <c r="AQ98" s="324"/>
      <c r="BD98" s="324"/>
      <c r="BE98" s="324"/>
      <c r="BF98" s="324"/>
      <c r="BG98" s="324"/>
      <c r="BH98" s="324"/>
      <c r="BI98" s="324"/>
      <c r="BJ98" s="324"/>
      <c r="BK98" s="324"/>
      <c r="BL98" s="324"/>
      <c r="BM98" s="324"/>
      <c r="BN98" s="324"/>
      <c r="BO98" s="324"/>
      <c r="BW98" s="325"/>
      <c r="BX98" s="325"/>
      <c r="BY98" s="325"/>
      <c r="BZ98" s="325"/>
      <c r="CA98" s="325"/>
      <c r="CB98" s="325"/>
      <c r="CC98" s="325"/>
      <c r="CD98" s="325"/>
      <c r="CE98" s="325"/>
      <c r="CF98" s="325"/>
      <c r="CG98" s="325"/>
      <c r="CH98" s="325"/>
    </row>
    <row r="99" spans="1:86" s="323" customFormat="1" x14ac:dyDescent="0.25">
      <c r="A99" s="102"/>
      <c r="B99" s="102"/>
      <c r="C99" s="102"/>
      <c r="D99" s="102"/>
      <c r="E99" s="102"/>
      <c r="F99" s="102"/>
      <c r="G99" s="102"/>
      <c r="AH99" s="324"/>
      <c r="AI99" s="324"/>
      <c r="AP99" s="324"/>
      <c r="AQ99" s="324"/>
      <c r="BD99" s="324"/>
      <c r="BE99" s="324"/>
      <c r="BF99" s="324"/>
      <c r="BG99" s="324"/>
      <c r="BH99" s="324"/>
      <c r="BI99" s="324"/>
      <c r="BJ99" s="324"/>
      <c r="BK99" s="324"/>
      <c r="BL99" s="324"/>
      <c r="BM99" s="324"/>
      <c r="BN99" s="324"/>
      <c r="BO99" s="324"/>
      <c r="BW99" s="325"/>
      <c r="BX99" s="325"/>
      <c r="BY99" s="325"/>
      <c r="BZ99" s="325"/>
      <c r="CA99" s="325"/>
      <c r="CB99" s="325"/>
      <c r="CC99" s="325"/>
      <c r="CD99" s="325"/>
      <c r="CE99" s="325"/>
      <c r="CF99" s="325"/>
      <c r="CG99" s="325"/>
      <c r="CH99" s="325"/>
    </row>
    <row r="100" spans="1:86" s="323" customFormat="1" x14ac:dyDescent="0.25">
      <c r="A100" s="102"/>
      <c r="B100" s="102"/>
      <c r="C100" s="102"/>
      <c r="D100" s="102"/>
      <c r="E100" s="102"/>
      <c r="F100" s="102"/>
      <c r="G100" s="102"/>
      <c r="AH100" s="324"/>
      <c r="AI100" s="324"/>
      <c r="AP100" s="324"/>
      <c r="AQ100" s="324"/>
      <c r="BD100" s="324"/>
      <c r="BE100" s="324"/>
      <c r="BF100" s="324"/>
      <c r="BG100" s="324"/>
      <c r="BH100" s="324"/>
      <c r="BI100" s="324"/>
      <c r="BJ100" s="324"/>
      <c r="BK100" s="324"/>
      <c r="BL100" s="324"/>
      <c r="BM100" s="324"/>
      <c r="BN100" s="324"/>
      <c r="BO100" s="324"/>
      <c r="BW100" s="325"/>
      <c r="BX100" s="325"/>
      <c r="BY100" s="325"/>
      <c r="BZ100" s="325"/>
      <c r="CA100" s="325"/>
      <c r="CB100" s="325"/>
      <c r="CC100" s="325"/>
      <c r="CD100" s="325"/>
      <c r="CE100" s="325"/>
      <c r="CF100" s="325"/>
      <c r="CG100" s="325"/>
      <c r="CH100" s="325"/>
    </row>
    <row r="101" spans="1:86" s="323" customFormat="1" x14ac:dyDescent="0.25">
      <c r="A101" s="102"/>
      <c r="B101" s="102"/>
      <c r="C101" s="102"/>
      <c r="D101" s="102"/>
      <c r="E101" s="102"/>
      <c r="F101" s="102"/>
      <c r="G101" s="102"/>
      <c r="AH101" s="324"/>
      <c r="AI101" s="324"/>
      <c r="AP101" s="324"/>
      <c r="AQ101" s="324"/>
      <c r="BD101" s="324"/>
      <c r="BE101" s="324"/>
      <c r="BF101" s="324"/>
      <c r="BG101" s="324"/>
      <c r="BH101" s="324"/>
      <c r="BI101" s="324"/>
      <c r="BJ101" s="324"/>
      <c r="BK101" s="324"/>
      <c r="BL101" s="324"/>
      <c r="BM101" s="324"/>
      <c r="BN101" s="324"/>
      <c r="BO101" s="324"/>
      <c r="BW101" s="325"/>
      <c r="BX101" s="325"/>
      <c r="BY101" s="325"/>
      <c r="BZ101" s="325"/>
      <c r="CA101" s="325"/>
      <c r="CB101" s="325"/>
      <c r="CC101" s="325"/>
      <c r="CD101" s="325"/>
      <c r="CE101" s="325"/>
      <c r="CF101" s="325"/>
      <c r="CG101" s="325"/>
      <c r="CH101" s="325"/>
    </row>
    <row r="102" spans="1:86" s="323" customFormat="1" x14ac:dyDescent="0.25">
      <c r="A102" s="102"/>
      <c r="B102" s="102"/>
      <c r="C102" s="102"/>
      <c r="D102" s="102"/>
      <c r="E102" s="102"/>
      <c r="F102" s="102"/>
      <c r="G102" s="102"/>
      <c r="AH102" s="324"/>
      <c r="AI102" s="324"/>
      <c r="AP102" s="324"/>
      <c r="AQ102" s="324"/>
      <c r="BD102" s="324"/>
      <c r="BE102" s="324"/>
      <c r="BF102" s="324"/>
      <c r="BG102" s="324"/>
      <c r="BH102" s="324"/>
      <c r="BI102" s="324"/>
      <c r="BJ102" s="324"/>
      <c r="BK102" s="324"/>
      <c r="BL102" s="324"/>
      <c r="BM102" s="324"/>
      <c r="BN102" s="324"/>
      <c r="BO102" s="324"/>
      <c r="BW102" s="325"/>
      <c r="BX102" s="325"/>
      <c r="BY102" s="325"/>
      <c r="BZ102" s="325"/>
      <c r="CA102" s="325"/>
      <c r="CB102" s="325"/>
      <c r="CC102" s="325"/>
      <c r="CD102" s="325"/>
      <c r="CE102" s="325"/>
      <c r="CF102" s="325"/>
      <c r="CG102" s="325"/>
      <c r="CH102" s="325"/>
    </row>
    <row r="103" spans="1:86" s="323" customFormat="1" x14ac:dyDescent="0.25">
      <c r="A103" s="102"/>
      <c r="B103" s="102"/>
      <c r="C103" s="102"/>
      <c r="D103" s="102"/>
      <c r="E103" s="102"/>
      <c r="F103" s="102"/>
      <c r="G103" s="102"/>
      <c r="AH103" s="324"/>
      <c r="AI103" s="324"/>
      <c r="AP103" s="324"/>
      <c r="AQ103" s="324"/>
      <c r="BD103" s="324"/>
      <c r="BE103" s="324"/>
      <c r="BF103" s="324"/>
      <c r="BG103" s="324"/>
      <c r="BH103" s="324"/>
      <c r="BI103" s="324"/>
      <c r="BJ103" s="324"/>
      <c r="BK103" s="324"/>
      <c r="BL103" s="324"/>
      <c r="BM103" s="324"/>
      <c r="BN103" s="324"/>
      <c r="BO103" s="324"/>
      <c r="BW103" s="325"/>
      <c r="BX103" s="325"/>
      <c r="BY103" s="325"/>
      <c r="BZ103" s="325"/>
      <c r="CA103" s="325"/>
      <c r="CB103" s="325"/>
      <c r="CC103" s="325"/>
      <c r="CD103" s="325"/>
      <c r="CE103" s="325"/>
      <c r="CF103" s="325"/>
      <c r="CG103" s="325"/>
      <c r="CH103" s="325"/>
    </row>
    <row r="104" spans="1:86" s="323" customFormat="1" x14ac:dyDescent="0.25">
      <c r="A104" s="102"/>
      <c r="B104" s="102"/>
      <c r="C104" s="102"/>
      <c r="D104" s="102"/>
      <c r="E104" s="102"/>
      <c r="F104" s="102"/>
      <c r="G104" s="102"/>
      <c r="AH104" s="324"/>
      <c r="AI104" s="324"/>
      <c r="AP104" s="324"/>
      <c r="AQ104" s="324"/>
      <c r="BD104" s="324"/>
      <c r="BE104" s="324"/>
      <c r="BF104" s="324"/>
      <c r="BG104" s="324"/>
      <c r="BH104" s="324"/>
      <c r="BI104" s="324"/>
      <c r="BJ104" s="324"/>
      <c r="BK104" s="324"/>
      <c r="BL104" s="324"/>
      <c r="BM104" s="324"/>
      <c r="BN104" s="324"/>
      <c r="BO104" s="324"/>
      <c r="BW104" s="325"/>
      <c r="BX104" s="325"/>
      <c r="BY104" s="325"/>
      <c r="BZ104" s="325"/>
      <c r="CA104" s="325"/>
      <c r="CB104" s="325"/>
      <c r="CC104" s="325"/>
      <c r="CD104" s="325"/>
      <c r="CE104" s="325"/>
      <c r="CF104" s="325"/>
      <c r="CG104" s="325"/>
      <c r="CH104" s="325"/>
    </row>
    <row r="105" spans="1:86" s="323" customFormat="1" x14ac:dyDescent="0.25">
      <c r="A105" s="102"/>
      <c r="B105" s="102"/>
      <c r="C105" s="102"/>
      <c r="D105" s="102"/>
      <c r="E105" s="102"/>
      <c r="F105" s="102"/>
      <c r="G105" s="102"/>
      <c r="AH105" s="324"/>
      <c r="AI105" s="324"/>
      <c r="AP105" s="324"/>
      <c r="AQ105" s="324"/>
      <c r="BD105" s="324"/>
      <c r="BE105" s="324"/>
      <c r="BF105" s="324"/>
      <c r="BG105" s="324"/>
      <c r="BH105" s="324"/>
      <c r="BI105" s="324"/>
      <c r="BJ105" s="324"/>
      <c r="BK105" s="324"/>
      <c r="BL105" s="324"/>
      <c r="BM105" s="324"/>
      <c r="BN105" s="324"/>
      <c r="BO105" s="324"/>
      <c r="BW105" s="325"/>
      <c r="BX105" s="325"/>
      <c r="BY105" s="325"/>
      <c r="BZ105" s="325"/>
      <c r="CA105" s="325"/>
      <c r="CB105" s="325"/>
      <c r="CC105" s="325"/>
      <c r="CD105" s="325"/>
      <c r="CE105" s="325"/>
      <c r="CF105" s="325"/>
      <c r="CG105" s="325"/>
      <c r="CH105" s="325"/>
    </row>
    <row r="106" spans="1:86" s="323" customFormat="1" x14ac:dyDescent="0.25">
      <c r="A106" s="102"/>
      <c r="B106" s="102"/>
      <c r="C106" s="102"/>
      <c r="D106" s="102"/>
      <c r="E106" s="102"/>
      <c r="F106" s="102"/>
      <c r="G106" s="102"/>
      <c r="AH106" s="324"/>
      <c r="AI106" s="324"/>
      <c r="AP106" s="324"/>
      <c r="AQ106" s="324"/>
      <c r="BD106" s="324"/>
      <c r="BE106" s="324"/>
      <c r="BF106" s="324"/>
      <c r="BG106" s="324"/>
      <c r="BH106" s="324"/>
      <c r="BI106" s="324"/>
      <c r="BJ106" s="324"/>
      <c r="BK106" s="324"/>
      <c r="BL106" s="324"/>
      <c r="BM106" s="324"/>
      <c r="BN106" s="324"/>
      <c r="BO106" s="324"/>
      <c r="BW106" s="325"/>
      <c r="BX106" s="325"/>
      <c r="BY106" s="325"/>
      <c r="BZ106" s="325"/>
      <c r="CA106" s="325"/>
      <c r="CB106" s="325"/>
      <c r="CC106" s="325"/>
      <c r="CD106" s="325"/>
      <c r="CE106" s="325"/>
      <c r="CF106" s="325"/>
      <c r="CG106" s="325"/>
      <c r="CH106" s="325"/>
    </row>
    <row r="107" spans="1:86" s="323" customFormat="1" x14ac:dyDescent="0.25">
      <c r="A107" s="102"/>
      <c r="B107" s="102"/>
      <c r="C107" s="102"/>
      <c r="D107" s="102"/>
      <c r="E107" s="102"/>
      <c r="F107" s="102"/>
      <c r="G107" s="102"/>
      <c r="AH107" s="324"/>
      <c r="AI107" s="324"/>
      <c r="AP107" s="324"/>
      <c r="AQ107" s="324"/>
      <c r="BD107" s="324"/>
      <c r="BE107" s="324"/>
      <c r="BF107" s="324"/>
      <c r="BG107" s="324"/>
      <c r="BH107" s="324"/>
      <c r="BI107" s="324"/>
      <c r="BJ107" s="324"/>
      <c r="BK107" s="324"/>
      <c r="BL107" s="324"/>
      <c r="BM107" s="324"/>
      <c r="BN107" s="324"/>
      <c r="BO107" s="324"/>
      <c r="BW107" s="325"/>
      <c r="BX107" s="325"/>
      <c r="BY107" s="325"/>
      <c r="BZ107" s="325"/>
      <c r="CA107" s="325"/>
      <c r="CB107" s="325"/>
      <c r="CC107" s="325"/>
      <c r="CD107" s="325"/>
      <c r="CE107" s="325"/>
      <c r="CF107" s="325"/>
      <c r="CG107" s="325"/>
      <c r="CH107" s="325"/>
    </row>
    <row r="108" spans="1:86" s="323" customFormat="1" x14ac:dyDescent="0.25">
      <c r="A108" s="102"/>
      <c r="B108" s="102"/>
      <c r="C108" s="102"/>
      <c r="D108" s="102"/>
      <c r="E108" s="102"/>
      <c r="F108" s="102"/>
      <c r="G108" s="102"/>
      <c r="AH108" s="324"/>
      <c r="AI108" s="324"/>
      <c r="AP108" s="324"/>
      <c r="AQ108" s="324"/>
      <c r="BD108" s="324"/>
      <c r="BE108" s="324"/>
      <c r="BF108" s="324"/>
      <c r="BG108" s="324"/>
      <c r="BH108" s="324"/>
      <c r="BI108" s="324"/>
      <c r="BJ108" s="324"/>
      <c r="BK108" s="324"/>
      <c r="BL108" s="324"/>
      <c r="BM108" s="324"/>
      <c r="BN108" s="324"/>
      <c r="BO108" s="324"/>
      <c r="BW108" s="325"/>
      <c r="BX108" s="325"/>
      <c r="BY108" s="325"/>
      <c r="BZ108" s="325"/>
      <c r="CA108" s="325"/>
      <c r="CB108" s="325"/>
      <c r="CC108" s="325"/>
      <c r="CD108" s="325"/>
      <c r="CE108" s="325"/>
      <c r="CF108" s="325"/>
      <c r="CG108" s="325"/>
      <c r="CH108" s="325"/>
    </row>
    <row r="109" spans="1:86" s="323" customFormat="1" x14ac:dyDescent="0.25">
      <c r="A109" s="102"/>
      <c r="B109" s="102"/>
      <c r="C109" s="102"/>
      <c r="D109" s="102"/>
      <c r="E109" s="102"/>
      <c r="F109" s="102"/>
      <c r="G109" s="102"/>
      <c r="AH109" s="324"/>
      <c r="AI109" s="324"/>
      <c r="AP109" s="324"/>
      <c r="AQ109" s="324"/>
      <c r="BD109" s="324"/>
      <c r="BE109" s="324"/>
      <c r="BF109" s="324"/>
      <c r="BG109" s="324"/>
      <c r="BH109" s="324"/>
      <c r="BI109" s="324"/>
      <c r="BJ109" s="324"/>
      <c r="BK109" s="324"/>
      <c r="BL109" s="324"/>
      <c r="BM109" s="324"/>
      <c r="BN109" s="324"/>
      <c r="BO109" s="324"/>
      <c r="BW109" s="325"/>
      <c r="BX109" s="325"/>
      <c r="BY109" s="325"/>
      <c r="BZ109" s="325"/>
      <c r="CA109" s="325"/>
      <c r="CB109" s="325"/>
      <c r="CC109" s="325"/>
      <c r="CD109" s="325"/>
      <c r="CE109" s="325"/>
      <c r="CF109" s="325"/>
      <c r="CG109" s="325"/>
      <c r="CH109" s="325"/>
    </row>
    <row r="110" spans="1:86" s="323" customFormat="1" x14ac:dyDescent="0.25">
      <c r="A110" s="102"/>
      <c r="B110" s="102"/>
      <c r="C110" s="102"/>
      <c r="D110" s="102"/>
      <c r="E110" s="102"/>
      <c r="F110" s="102"/>
      <c r="G110" s="102"/>
      <c r="AH110" s="324"/>
      <c r="AI110" s="324"/>
      <c r="AP110" s="324"/>
      <c r="AQ110" s="324"/>
      <c r="BD110" s="324"/>
      <c r="BE110" s="324"/>
      <c r="BF110" s="324"/>
      <c r="BG110" s="324"/>
      <c r="BH110" s="324"/>
      <c r="BI110" s="324"/>
      <c r="BJ110" s="324"/>
      <c r="BK110" s="324"/>
      <c r="BL110" s="324"/>
      <c r="BM110" s="324"/>
      <c r="BN110" s="324"/>
      <c r="BO110" s="324"/>
      <c r="BW110" s="325"/>
      <c r="BX110" s="325"/>
      <c r="BY110" s="325"/>
      <c r="BZ110" s="325"/>
      <c r="CA110" s="325"/>
      <c r="CB110" s="325"/>
      <c r="CC110" s="325"/>
      <c r="CD110" s="325"/>
      <c r="CE110" s="325"/>
      <c r="CF110" s="325"/>
      <c r="CG110" s="325"/>
      <c r="CH110" s="325"/>
    </row>
    <row r="111" spans="1:86" s="323" customFormat="1" x14ac:dyDescent="0.25">
      <c r="A111" s="102"/>
      <c r="B111" s="102"/>
      <c r="C111" s="102"/>
      <c r="D111" s="102"/>
      <c r="E111" s="102"/>
      <c r="F111" s="102"/>
      <c r="G111" s="102"/>
      <c r="AH111" s="324"/>
      <c r="AI111" s="324"/>
      <c r="AP111" s="324"/>
      <c r="AQ111" s="324"/>
      <c r="BD111" s="324"/>
      <c r="BE111" s="324"/>
      <c r="BF111" s="324"/>
      <c r="BG111" s="324"/>
      <c r="BH111" s="324"/>
      <c r="BI111" s="324"/>
      <c r="BJ111" s="324"/>
      <c r="BK111" s="324"/>
      <c r="BL111" s="324"/>
      <c r="BM111" s="324"/>
      <c r="BN111" s="324"/>
      <c r="BO111" s="324"/>
      <c r="BW111" s="325"/>
      <c r="BX111" s="325"/>
      <c r="BY111" s="325"/>
      <c r="BZ111" s="325"/>
      <c r="CA111" s="325"/>
      <c r="CB111" s="325"/>
      <c r="CC111" s="325"/>
      <c r="CD111" s="325"/>
      <c r="CE111" s="325"/>
      <c r="CF111" s="325"/>
      <c r="CG111" s="325"/>
      <c r="CH111" s="325"/>
    </row>
    <row r="112" spans="1:86" s="323" customFormat="1" x14ac:dyDescent="0.25">
      <c r="A112" s="102"/>
      <c r="B112" s="102"/>
      <c r="C112" s="102"/>
      <c r="D112" s="102"/>
      <c r="E112" s="102"/>
      <c r="F112" s="102"/>
      <c r="G112" s="102"/>
      <c r="AH112" s="324"/>
      <c r="AI112" s="324"/>
      <c r="AP112" s="324"/>
      <c r="AQ112" s="324"/>
      <c r="BD112" s="324"/>
      <c r="BE112" s="324"/>
      <c r="BF112" s="324"/>
      <c r="BG112" s="324"/>
      <c r="BH112" s="324"/>
      <c r="BI112" s="324"/>
      <c r="BJ112" s="324"/>
      <c r="BK112" s="324"/>
      <c r="BL112" s="324"/>
      <c r="BM112" s="324"/>
      <c r="BN112" s="324"/>
      <c r="BO112" s="324"/>
      <c r="BW112" s="325"/>
      <c r="BX112" s="325"/>
      <c r="BY112" s="325"/>
      <c r="BZ112" s="325"/>
      <c r="CA112" s="325"/>
      <c r="CB112" s="325"/>
      <c r="CC112" s="325"/>
      <c r="CD112" s="325"/>
      <c r="CE112" s="325"/>
      <c r="CF112" s="325"/>
      <c r="CG112" s="325"/>
      <c r="CH112" s="325"/>
    </row>
    <row r="113" spans="1:86" s="323" customFormat="1" x14ac:dyDescent="0.25">
      <c r="A113" s="102"/>
      <c r="B113" s="102"/>
      <c r="C113" s="102"/>
      <c r="D113" s="102"/>
      <c r="E113" s="102"/>
      <c r="F113" s="102"/>
      <c r="G113" s="102"/>
      <c r="AH113" s="324"/>
      <c r="AI113" s="324"/>
      <c r="AP113" s="324"/>
      <c r="AQ113" s="324"/>
      <c r="BD113" s="324"/>
      <c r="BE113" s="324"/>
      <c r="BF113" s="324"/>
      <c r="BG113" s="324"/>
      <c r="BH113" s="324"/>
      <c r="BI113" s="324"/>
      <c r="BJ113" s="324"/>
      <c r="BK113" s="324"/>
      <c r="BL113" s="324"/>
      <c r="BM113" s="324"/>
      <c r="BN113" s="324"/>
      <c r="BO113" s="324"/>
      <c r="BW113" s="325"/>
      <c r="BX113" s="325"/>
      <c r="BY113" s="325"/>
      <c r="BZ113" s="325"/>
      <c r="CA113" s="325"/>
      <c r="CB113" s="325"/>
      <c r="CC113" s="325"/>
      <c r="CD113" s="325"/>
      <c r="CE113" s="325"/>
      <c r="CF113" s="325"/>
      <c r="CG113" s="325"/>
      <c r="CH113" s="325"/>
    </row>
    <row r="114" spans="1:86" s="323" customFormat="1" x14ac:dyDescent="0.25">
      <c r="A114" s="102"/>
      <c r="B114" s="102"/>
      <c r="C114" s="102"/>
      <c r="D114" s="102"/>
      <c r="E114" s="102"/>
      <c r="F114" s="102"/>
      <c r="G114" s="102"/>
      <c r="AH114" s="324"/>
      <c r="AI114" s="324"/>
      <c r="AP114" s="324"/>
      <c r="AQ114" s="324"/>
      <c r="BD114" s="324"/>
      <c r="BE114" s="324"/>
      <c r="BF114" s="324"/>
      <c r="BG114" s="324"/>
      <c r="BH114" s="324"/>
      <c r="BI114" s="324"/>
      <c r="BJ114" s="324"/>
      <c r="BK114" s="324"/>
      <c r="BL114" s="324"/>
      <c r="BM114" s="324"/>
      <c r="BN114" s="324"/>
      <c r="BO114" s="324"/>
      <c r="BW114" s="325"/>
      <c r="BX114" s="325"/>
      <c r="BY114" s="325"/>
      <c r="BZ114" s="325"/>
      <c r="CA114" s="325"/>
      <c r="CB114" s="325"/>
      <c r="CC114" s="325"/>
      <c r="CD114" s="325"/>
      <c r="CE114" s="325"/>
      <c r="CF114" s="325"/>
      <c r="CG114" s="325"/>
      <c r="CH114" s="325"/>
    </row>
    <row r="115" spans="1:86" s="323" customFormat="1" x14ac:dyDescent="0.25">
      <c r="A115" s="102"/>
      <c r="B115" s="102"/>
      <c r="C115" s="102"/>
      <c r="D115" s="102"/>
      <c r="E115" s="102"/>
      <c r="F115" s="102"/>
      <c r="G115" s="102"/>
      <c r="AH115" s="324"/>
      <c r="AI115" s="324"/>
      <c r="AP115" s="324"/>
      <c r="AQ115" s="324"/>
      <c r="BD115" s="324"/>
      <c r="BE115" s="324"/>
      <c r="BF115" s="324"/>
      <c r="BG115" s="324"/>
      <c r="BH115" s="324"/>
      <c r="BI115" s="324"/>
      <c r="BJ115" s="324"/>
      <c r="BK115" s="324"/>
      <c r="BL115" s="324"/>
      <c r="BM115" s="324"/>
      <c r="BN115" s="324"/>
      <c r="BO115" s="324"/>
      <c r="BW115" s="325"/>
      <c r="BX115" s="325"/>
      <c r="BY115" s="325"/>
      <c r="BZ115" s="325"/>
      <c r="CA115" s="325"/>
      <c r="CB115" s="325"/>
      <c r="CC115" s="325"/>
      <c r="CD115" s="325"/>
      <c r="CE115" s="325"/>
      <c r="CF115" s="325"/>
      <c r="CG115" s="325"/>
      <c r="CH115" s="325"/>
    </row>
    <row r="116" spans="1:86" s="323" customFormat="1" x14ac:dyDescent="0.25">
      <c r="A116" s="102"/>
      <c r="B116" s="102"/>
      <c r="C116" s="102"/>
      <c r="D116" s="102"/>
      <c r="E116" s="102"/>
      <c r="F116" s="102"/>
      <c r="G116" s="102"/>
      <c r="AH116" s="324"/>
      <c r="AI116" s="324"/>
      <c r="AP116" s="324"/>
      <c r="AQ116" s="324"/>
      <c r="BD116" s="324"/>
      <c r="BE116" s="324"/>
      <c r="BF116" s="324"/>
      <c r="BG116" s="324"/>
      <c r="BH116" s="324"/>
      <c r="BI116" s="324"/>
      <c r="BJ116" s="324"/>
      <c r="BK116" s="324"/>
      <c r="BL116" s="324"/>
      <c r="BM116" s="324"/>
      <c r="BN116" s="324"/>
      <c r="BO116" s="324"/>
      <c r="BW116" s="325"/>
      <c r="BX116" s="325"/>
      <c r="BY116" s="325"/>
      <c r="BZ116" s="325"/>
      <c r="CA116" s="325"/>
      <c r="CB116" s="325"/>
      <c r="CC116" s="325"/>
      <c r="CD116" s="325"/>
      <c r="CE116" s="325"/>
      <c r="CF116" s="325"/>
      <c r="CG116" s="325"/>
      <c r="CH116" s="325"/>
    </row>
    <row r="117" spans="1:86" s="323" customFormat="1" x14ac:dyDescent="0.25">
      <c r="A117" s="102"/>
      <c r="B117" s="102"/>
      <c r="C117" s="102"/>
      <c r="D117" s="102"/>
      <c r="E117" s="102"/>
      <c r="F117" s="102"/>
      <c r="G117" s="102"/>
      <c r="AH117" s="324"/>
      <c r="AI117" s="324"/>
      <c r="AP117" s="324"/>
      <c r="AQ117" s="324"/>
      <c r="BD117" s="324"/>
      <c r="BE117" s="324"/>
      <c r="BF117" s="324"/>
      <c r="BG117" s="324"/>
      <c r="BH117" s="324"/>
      <c r="BI117" s="324"/>
      <c r="BJ117" s="324"/>
      <c r="BK117" s="324"/>
      <c r="BL117" s="324"/>
      <c r="BM117" s="324"/>
      <c r="BN117" s="324"/>
      <c r="BO117" s="324"/>
      <c r="BW117" s="325"/>
      <c r="BX117" s="325"/>
      <c r="BY117" s="325"/>
      <c r="BZ117" s="325"/>
      <c r="CA117" s="325"/>
      <c r="CB117" s="325"/>
      <c r="CC117" s="325"/>
      <c r="CD117" s="325"/>
      <c r="CE117" s="325"/>
      <c r="CF117" s="325"/>
      <c r="CG117" s="325"/>
      <c r="CH117" s="325"/>
    </row>
    <row r="118" spans="1:86" s="323" customFormat="1" x14ac:dyDescent="0.25">
      <c r="A118" s="102"/>
      <c r="B118" s="102"/>
      <c r="C118" s="102"/>
      <c r="D118" s="102"/>
      <c r="E118" s="102"/>
      <c r="F118" s="102"/>
      <c r="G118" s="102"/>
      <c r="AH118" s="324"/>
      <c r="AI118" s="324"/>
      <c r="AP118" s="324"/>
      <c r="AQ118" s="324"/>
      <c r="BD118" s="324"/>
      <c r="BE118" s="324"/>
      <c r="BF118" s="324"/>
      <c r="BG118" s="324"/>
      <c r="BH118" s="324"/>
      <c r="BI118" s="324"/>
      <c r="BJ118" s="324"/>
      <c r="BK118" s="324"/>
      <c r="BL118" s="324"/>
      <c r="BM118" s="324"/>
      <c r="BN118" s="324"/>
      <c r="BO118" s="324"/>
      <c r="BW118" s="325"/>
      <c r="BX118" s="325"/>
      <c r="BY118" s="325"/>
      <c r="BZ118" s="325"/>
      <c r="CA118" s="325"/>
      <c r="CB118" s="325"/>
      <c r="CC118" s="325"/>
      <c r="CD118" s="325"/>
      <c r="CE118" s="325"/>
      <c r="CF118" s="325"/>
      <c r="CG118" s="325"/>
      <c r="CH118" s="325"/>
    </row>
    <row r="119" spans="1:86" s="323" customFormat="1" x14ac:dyDescent="0.25">
      <c r="A119" s="102"/>
      <c r="B119" s="102"/>
      <c r="C119" s="102"/>
      <c r="D119" s="102"/>
      <c r="E119" s="102"/>
      <c r="F119" s="102"/>
      <c r="G119" s="102"/>
      <c r="AH119" s="324"/>
      <c r="AI119" s="324"/>
      <c r="AP119" s="324"/>
      <c r="AQ119" s="324"/>
      <c r="BD119" s="324"/>
      <c r="BE119" s="324"/>
      <c r="BF119" s="324"/>
      <c r="BG119" s="324"/>
      <c r="BH119" s="324"/>
      <c r="BI119" s="324"/>
      <c r="BJ119" s="324"/>
      <c r="BK119" s="324"/>
      <c r="BL119" s="324"/>
      <c r="BM119" s="324"/>
      <c r="BN119" s="324"/>
      <c r="BO119" s="324"/>
      <c r="BW119" s="325"/>
      <c r="BX119" s="325"/>
      <c r="BY119" s="325"/>
      <c r="BZ119" s="325"/>
      <c r="CA119" s="325"/>
      <c r="CB119" s="325"/>
      <c r="CC119" s="325"/>
      <c r="CD119" s="325"/>
      <c r="CE119" s="325"/>
      <c r="CF119" s="325"/>
      <c r="CG119" s="325"/>
      <c r="CH119" s="325"/>
    </row>
    <row r="120" spans="1:86" s="323" customFormat="1" x14ac:dyDescent="0.25">
      <c r="A120" s="102"/>
      <c r="B120" s="102"/>
      <c r="C120" s="102"/>
      <c r="D120" s="102"/>
      <c r="E120" s="102"/>
      <c r="F120" s="102"/>
      <c r="G120" s="102"/>
      <c r="AH120" s="324"/>
      <c r="AI120" s="324"/>
      <c r="AP120" s="324"/>
      <c r="AQ120" s="324"/>
      <c r="BD120" s="324"/>
      <c r="BE120" s="324"/>
      <c r="BF120" s="324"/>
      <c r="BG120" s="324"/>
      <c r="BH120" s="324"/>
      <c r="BI120" s="324"/>
      <c r="BJ120" s="324"/>
      <c r="BK120" s="324"/>
      <c r="BL120" s="324"/>
      <c r="BM120" s="324"/>
      <c r="BN120" s="324"/>
      <c r="BO120" s="324"/>
      <c r="BW120" s="325"/>
      <c r="BX120" s="325"/>
      <c r="BY120" s="325"/>
      <c r="BZ120" s="325"/>
      <c r="CA120" s="325"/>
      <c r="CB120" s="325"/>
      <c r="CC120" s="325"/>
      <c r="CD120" s="325"/>
      <c r="CE120" s="325"/>
      <c r="CF120" s="325"/>
      <c r="CG120" s="325"/>
      <c r="CH120" s="325"/>
    </row>
    <row r="121" spans="1:86" s="323" customFormat="1" x14ac:dyDescent="0.25">
      <c r="A121" s="102"/>
      <c r="B121" s="102"/>
      <c r="C121" s="102"/>
      <c r="D121" s="102"/>
      <c r="E121" s="102"/>
      <c r="F121" s="102"/>
      <c r="G121" s="102"/>
      <c r="AH121" s="324"/>
      <c r="AI121" s="324"/>
      <c r="AP121" s="324"/>
      <c r="AQ121" s="324"/>
      <c r="BD121" s="324"/>
      <c r="BE121" s="324"/>
      <c r="BF121" s="324"/>
      <c r="BG121" s="324"/>
      <c r="BH121" s="324"/>
      <c r="BI121" s="324"/>
      <c r="BJ121" s="324"/>
      <c r="BK121" s="324"/>
      <c r="BL121" s="324"/>
      <c r="BM121" s="324"/>
      <c r="BN121" s="324"/>
      <c r="BO121" s="324"/>
      <c r="BW121" s="325"/>
      <c r="BX121" s="325"/>
      <c r="BY121" s="325"/>
      <c r="BZ121" s="325"/>
      <c r="CA121" s="325"/>
      <c r="CB121" s="325"/>
      <c r="CC121" s="325"/>
      <c r="CD121" s="325"/>
      <c r="CE121" s="325"/>
      <c r="CF121" s="325"/>
      <c r="CG121" s="325"/>
      <c r="CH121" s="325"/>
    </row>
    <row r="122" spans="1:86" s="323" customFormat="1" x14ac:dyDescent="0.25">
      <c r="A122" s="102"/>
      <c r="B122" s="102"/>
      <c r="C122" s="102"/>
      <c r="D122" s="102"/>
      <c r="E122" s="102"/>
      <c r="F122" s="102"/>
      <c r="G122" s="102"/>
      <c r="AH122" s="324"/>
      <c r="AI122" s="324"/>
      <c r="AP122" s="324"/>
      <c r="AQ122" s="324"/>
      <c r="BD122" s="324"/>
      <c r="BE122" s="324"/>
      <c r="BF122" s="324"/>
      <c r="BG122" s="324"/>
      <c r="BH122" s="324"/>
      <c r="BI122" s="324"/>
      <c r="BJ122" s="324"/>
      <c r="BK122" s="324"/>
      <c r="BL122" s="324"/>
      <c r="BM122" s="324"/>
      <c r="BN122" s="324"/>
      <c r="BO122" s="324"/>
      <c r="BW122" s="325"/>
      <c r="BX122" s="325"/>
      <c r="BY122" s="325"/>
      <c r="BZ122" s="325"/>
      <c r="CA122" s="325"/>
      <c r="CB122" s="325"/>
      <c r="CC122" s="325"/>
      <c r="CD122" s="325"/>
      <c r="CE122" s="325"/>
      <c r="CF122" s="325"/>
      <c r="CG122" s="325"/>
      <c r="CH122" s="325"/>
    </row>
    <row r="123" spans="1:86" s="323" customFormat="1" x14ac:dyDescent="0.25">
      <c r="A123" s="102"/>
      <c r="B123" s="102"/>
      <c r="C123" s="102"/>
      <c r="D123" s="102"/>
      <c r="E123" s="102"/>
      <c r="F123" s="102"/>
      <c r="G123" s="102"/>
      <c r="AH123" s="324"/>
      <c r="AI123" s="324"/>
      <c r="AP123" s="324"/>
      <c r="AQ123" s="324"/>
      <c r="BD123" s="324"/>
      <c r="BE123" s="324"/>
      <c r="BF123" s="324"/>
      <c r="BG123" s="324"/>
      <c r="BH123" s="324"/>
      <c r="BI123" s="324"/>
      <c r="BJ123" s="324"/>
      <c r="BK123" s="324"/>
      <c r="BL123" s="324"/>
      <c r="BM123" s="324"/>
      <c r="BN123" s="324"/>
      <c r="BO123" s="324"/>
      <c r="BW123" s="325"/>
      <c r="BX123" s="325"/>
      <c r="BY123" s="325"/>
      <c r="BZ123" s="325"/>
      <c r="CA123" s="325"/>
      <c r="CB123" s="325"/>
      <c r="CC123" s="325"/>
      <c r="CD123" s="325"/>
      <c r="CE123" s="325"/>
      <c r="CF123" s="325"/>
      <c r="CG123" s="325"/>
      <c r="CH123" s="325"/>
    </row>
    <row r="124" spans="1:86" s="323" customFormat="1" x14ac:dyDescent="0.25">
      <c r="A124" s="102"/>
      <c r="B124" s="102"/>
      <c r="C124" s="102"/>
      <c r="D124" s="102"/>
      <c r="E124" s="102"/>
      <c r="F124" s="102"/>
      <c r="G124" s="102"/>
      <c r="AH124" s="324"/>
      <c r="AI124" s="324"/>
      <c r="AP124" s="324"/>
      <c r="AQ124" s="324"/>
      <c r="BD124" s="324"/>
      <c r="BE124" s="324"/>
      <c r="BF124" s="324"/>
      <c r="BG124" s="324"/>
      <c r="BH124" s="324"/>
      <c r="BI124" s="324"/>
      <c r="BJ124" s="324"/>
      <c r="BK124" s="324"/>
      <c r="BL124" s="324"/>
      <c r="BM124" s="324"/>
      <c r="BN124" s="324"/>
      <c r="BO124" s="324"/>
      <c r="BW124" s="325"/>
      <c r="BX124" s="325"/>
      <c r="BY124" s="325"/>
      <c r="BZ124" s="325"/>
      <c r="CA124" s="325"/>
      <c r="CB124" s="325"/>
      <c r="CC124" s="325"/>
      <c r="CD124" s="325"/>
      <c r="CE124" s="325"/>
      <c r="CF124" s="325"/>
      <c r="CG124" s="325"/>
      <c r="CH124" s="325"/>
    </row>
    <row r="125" spans="1:86" s="323" customFormat="1" x14ac:dyDescent="0.25">
      <c r="A125" s="102"/>
      <c r="B125" s="102"/>
      <c r="C125" s="102"/>
      <c r="D125" s="102"/>
      <c r="E125" s="102"/>
      <c r="F125" s="102"/>
      <c r="G125" s="102"/>
      <c r="AH125" s="324"/>
      <c r="AI125" s="324"/>
      <c r="AP125" s="324"/>
      <c r="AQ125" s="324"/>
      <c r="BD125" s="324"/>
      <c r="BE125" s="324"/>
      <c r="BF125" s="324"/>
      <c r="BG125" s="324"/>
      <c r="BH125" s="324"/>
      <c r="BI125" s="324"/>
      <c r="BJ125" s="324"/>
      <c r="BK125" s="324"/>
      <c r="BL125" s="324"/>
      <c r="BM125" s="324"/>
      <c r="BN125" s="324"/>
      <c r="BO125" s="324"/>
      <c r="BW125" s="325"/>
      <c r="BX125" s="325"/>
      <c r="BY125" s="325"/>
      <c r="BZ125" s="325"/>
      <c r="CA125" s="325"/>
      <c r="CB125" s="325"/>
      <c r="CC125" s="325"/>
      <c r="CD125" s="325"/>
      <c r="CE125" s="325"/>
      <c r="CF125" s="325"/>
      <c r="CG125" s="325"/>
      <c r="CH125" s="325"/>
    </row>
    <row r="126" spans="1:86" s="323" customFormat="1" x14ac:dyDescent="0.25">
      <c r="A126" s="102"/>
      <c r="B126" s="102"/>
      <c r="C126" s="102"/>
      <c r="D126" s="102"/>
      <c r="E126" s="102"/>
      <c r="F126" s="102"/>
      <c r="G126" s="102"/>
      <c r="AH126" s="324"/>
      <c r="AI126" s="324"/>
      <c r="AP126" s="324"/>
      <c r="AQ126" s="324"/>
      <c r="BD126" s="324"/>
      <c r="BE126" s="324"/>
      <c r="BF126" s="324"/>
      <c r="BG126" s="324"/>
      <c r="BH126" s="324"/>
      <c r="BI126" s="324"/>
      <c r="BJ126" s="324"/>
      <c r="BK126" s="324"/>
      <c r="BL126" s="324"/>
      <c r="BM126" s="324"/>
      <c r="BN126" s="324"/>
      <c r="BO126" s="324"/>
      <c r="BW126" s="325"/>
      <c r="BX126" s="325"/>
      <c r="BY126" s="325"/>
      <c r="BZ126" s="325"/>
      <c r="CA126" s="325"/>
      <c r="CB126" s="325"/>
      <c r="CC126" s="325"/>
      <c r="CD126" s="325"/>
      <c r="CE126" s="325"/>
      <c r="CF126" s="325"/>
      <c r="CG126" s="325"/>
      <c r="CH126" s="325"/>
    </row>
    <row r="127" spans="1:86" s="323" customFormat="1" x14ac:dyDescent="0.25">
      <c r="A127" s="102"/>
      <c r="B127" s="102"/>
      <c r="C127" s="102"/>
      <c r="D127" s="102"/>
      <c r="E127" s="102"/>
      <c r="F127" s="102"/>
      <c r="G127" s="102"/>
      <c r="AH127" s="324"/>
      <c r="AI127" s="324"/>
      <c r="AP127" s="324"/>
      <c r="AQ127" s="324"/>
      <c r="BD127" s="324"/>
      <c r="BE127" s="324"/>
      <c r="BF127" s="324"/>
      <c r="BG127" s="324"/>
      <c r="BH127" s="324"/>
      <c r="BI127" s="324"/>
      <c r="BJ127" s="324"/>
      <c r="BK127" s="324"/>
      <c r="BL127" s="324"/>
      <c r="BM127" s="324"/>
      <c r="BN127" s="324"/>
      <c r="BO127" s="324"/>
      <c r="BW127" s="325"/>
      <c r="BX127" s="325"/>
      <c r="BY127" s="325"/>
      <c r="BZ127" s="325"/>
      <c r="CA127" s="325"/>
      <c r="CB127" s="325"/>
      <c r="CC127" s="325"/>
      <c r="CD127" s="325"/>
      <c r="CE127" s="325"/>
      <c r="CF127" s="325"/>
      <c r="CG127" s="325"/>
      <c r="CH127" s="325"/>
    </row>
    <row r="128" spans="1:86" s="323" customFormat="1" x14ac:dyDescent="0.25">
      <c r="A128" s="102"/>
      <c r="B128" s="102"/>
      <c r="C128" s="102"/>
      <c r="D128" s="102"/>
      <c r="E128" s="102"/>
      <c r="F128" s="102"/>
      <c r="G128" s="102"/>
      <c r="AH128" s="324"/>
      <c r="AI128" s="324"/>
      <c r="AP128" s="324"/>
      <c r="AQ128" s="324"/>
      <c r="BD128" s="324"/>
      <c r="BE128" s="324"/>
      <c r="BF128" s="324"/>
      <c r="BG128" s="324"/>
      <c r="BH128" s="324"/>
      <c r="BI128" s="324"/>
      <c r="BJ128" s="324"/>
      <c r="BK128" s="324"/>
      <c r="BL128" s="324"/>
      <c r="BM128" s="324"/>
      <c r="BN128" s="324"/>
      <c r="BO128" s="324"/>
      <c r="BW128" s="325"/>
      <c r="BX128" s="325"/>
      <c r="BY128" s="325"/>
      <c r="BZ128" s="325"/>
      <c r="CA128" s="325"/>
      <c r="CB128" s="325"/>
      <c r="CC128" s="325"/>
      <c r="CD128" s="325"/>
      <c r="CE128" s="325"/>
      <c r="CF128" s="325"/>
      <c r="CG128" s="325"/>
      <c r="CH128" s="325"/>
    </row>
    <row r="129" spans="1:86" s="323" customFormat="1" x14ac:dyDescent="0.25">
      <c r="A129" s="102"/>
      <c r="B129" s="102"/>
      <c r="C129" s="102"/>
      <c r="D129" s="102"/>
      <c r="E129" s="102"/>
      <c r="F129" s="102"/>
      <c r="G129" s="102"/>
      <c r="AH129" s="324"/>
      <c r="AI129" s="324"/>
      <c r="AP129" s="324"/>
      <c r="AQ129" s="324"/>
      <c r="BD129" s="324"/>
      <c r="BE129" s="324"/>
      <c r="BF129" s="324"/>
      <c r="BG129" s="324"/>
      <c r="BH129" s="324"/>
      <c r="BI129" s="324"/>
      <c r="BJ129" s="324"/>
      <c r="BK129" s="324"/>
      <c r="BL129" s="324"/>
      <c r="BM129" s="324"/>
      <c r="BN129" s="324"/>
      <c r="BO129" s="324"/>
      <c r="BW129" s="325"/>
      <c r="BX129" s="325"/>
      <c r="BY129" s="325"/>
      <c r="BZ129" s="325"/>
      <c r="CA129" s="325"/>
      <c r="CB129" s="325"/>
      <c r="CC129" s="325"/>
      <c r="CD129" s="325"/>
      <c r="CE129" s="325"/>
      <c r="CF129" s="325"/>
      <c r="CG129" s="325"/>
      <c r="CH129" s="325"/>
    </row>
    <row r="130" spans="1:86" s="323" customFormat="1" x14ac:dyDescent="0.25">
      <c r="A130" s="102"/>
      <c r="B130" s="102"/>
      <c r="C130" s="102"/>
      <c r="D130" s="102"/>
      <c r="E130" s="102"/>
      <c r="F130" s="102"/>
      <c r="G130" s="102"/>
      <c r="AH130" s="324"/>
      <c r="AI130" s="324"/>
      <c r="AP130" s="324"/>
      <c r="AQ130" s="324"/>
      <c r="BD130" s="324"/>
      <c r="BE130" s="324"/>
      <c r="BF130" s="324"/>
      <c r="BG130" s="324"/>
      <c r="BH130" s="324"/>
      <c r="BI130" s="324"/>
      <c r="BJ130" s="324"/>
      <c r="BK130" s="324"/>
      <c r="BL130" s="324"/>
      <c r="BM130" s="324"/>
      <c r="BN130" s="324"/>
      <c r="BO130" s="324"/>
      <c r="BW130" s="325"/>
      <c r="BX130" s="325"/>
      <c r="BY130" s="325"/>
      <c r="BZ130" s="325"/>
      <c r="CA130" s="325"/>
      <c r="CB130" s="325"/>
      <c r="CC130" s="325"/>
      <c r="CD130" s="325"/>
      <c r="CE130" s="325"/>
      <c r="CF130" s="325"/>
      <c r="CG130" s="325"/>
      <c r="CH130" s="325"/>
    </row>
    <row r="131" spans="1:86" s="323" customFormat="1" x14ac:dyDescent="0.25">
      <c r="A131" s="102"/>
      <c r="B131" s="102"/>
      <c r="C131" s="102"/>
      <c r="D131" s="102"/>
      <c r="E131" s="102"/>
      <c r="F131" s="102"/>
      <c r="G131" s="102"/>
      <c r="AH131" s="324"/>
      <c r="AI131" s="324"/>
      <c r="AP131" s="324"/>
      <c r="AQ131" s="324"/>
      <c r="BD131" s="324"/>
      <c r="BE131" s="324"/>
      <c r="BF131" s="324"/>
      <c r="BG131" s="324"/>
      <c r="BH131" s="324"/>
      <c r="BI131" s="324"/>
      <c r="BJ131" s="324"/>
      <c r="BK131" s="324"/>
      <c r="BL131" s="324"/>
      <c r="BM131" s="324"/>
      <c r="BN131" s="324"/>
      <c r="BO131" s="324"/>
      <c r="BW131" s="325"/>
      <c r="BX131" s="325"/>
      <c r="BY131" s="325"/>
      <c r="BZ131" s="325"/>
      <c r="CA131" s="325"/>
      <c r="CB131" s="325"/>
      <c r="CC131" s="325"/>
      <c r="CD131" s="325"/>
      <c r="CE131" s="325"/>
      <c r="CF131" s="325"/>
      <c r="CG131" s="325"/>
      <c r="CH131" s="325"/>
    </row>
    <row r="132" spans="1:86" s="323" customFormat="1" x14ac:dyDescent="0.25">
      <c r="A132" s="102"/>
      <c r="B132" s="102"/>
      <c r="C132" s="102"/>
      <c r="D132" s="102"/>
      <c r="E132" s="102"/>
      <c r="F132" s="102"/>
      <c r="G132" s="102"/>
      <c r="AH132" s="324"/>
      <c r="AI132" s="324"/>
      <c r="AP132" s="324"/>
      <c r="AQ132" s="324"/>
      <c r="BD132" s="324"/>
      <c r="BE132" s="324"/>
      <c r="BF132" s="324"/>
      <c r="BG132" s="324"/>
      <c r="BH132" s="324"/>
      <c r="BI132" s="324"/>
      <c r="BJ132" s="324"/>
      <c r="BK132" s="324"/>
      <c r="BL132" s="324"/>
      <c r="BM132" s="324"/>
      <c r="BN132" s="324"/>
      <c r="BO132" s="324"/>
      <c r="BW132" s="325"/>
      <c r="BX132" s="325"/>
      <c r="BY132" s="325"/>
      <c r="BZ132" s="325"/>
      <c r="CA132" s="325"/>
      <c r="CB132" s="325"/>
      <c r="CC132" s="325"/>
      <c r="CD132" s="325"/>
      <c r="CE132" s="325"/>
      <c r="CF132" s="325"/>
      <c r="CG132" s="325"/>
      <c r="CH132" s="325"/>
    </row>
    <row r="133" spans="1:86" s="323" customFormat="1" x14ac:dyDescent="0.25">
      <c r="A133" s="102"/>
      <c r="B133" s="102"/>
      <c r="C133" s="102"/>
      <c r="D133" s="102"/>
      <c r="E133" s="102"/>
      <c r="F133" s="102"/>
      <c r="G133" s="102"/>
      <c r="AH133" s="324"/>
      <c r="AI133" s="324"/>
      <c r="AP133" s="324"/>
      <c r="AQ133" s="324"/>
      <c r="BD133" s="324"/>
      <c r="BE133" s="324"/>
      <c r="BF133" s="324"/>
      <c r="BG133" s="324"/>
      <c r="BH133" s="324"/>
      <c r="BI133" s="324"/>
      <c r="BJ133" s="324"/>
      <c r="BK133" s="324"/>
      <c r="BL133" s="324"/>
      <c r="BM133" s="324"/>
      <c r="BN133" s="324"/>
      <c r="BO133" s="324"/>
      <c r="BW133" s="325"/>
      <c r="BX133" s="325"/>
      <c r="BY133" s="325"/>
      <c r="BZ133" s="325"/>
      <c r="CA133" s="325"/>
      <c r="CB133" s="325"/>
      <c r="CC133" s="325"/>
      <c r="CD133" s="325"/>
      <c r="CE133" s="325"/>
      <c r="CF133" s="325"/>
      <c r="CG133" s="325"/>
      <c r="CH133" s="325"/>
    </row>
    <row r="134" spans="1:86" s="323" customFormat="1" x14ac:dyDescent="0.25">
      <c r="A134" s="102"/>
      <c r="B134" s="102"/>
      <c r="C134" s="102"/>
      <c r="D134" s="102"/>
      <c r="E134" s="102"/>
      <c r="F134" s="102"/>
      <c r="G134" s="102"/>
      <c r="AH134" s="324"/>
      <c r="AI134" s="324"/>
      <c r="AP134" s="324"/>
      <c r="AQ134" s="324"/>
      <c r="BD134" s="324"/>
      <c r="BE134" s="324"/>
      <c r="BF134" s="324"/>
      <c r="BG134" s="324"/>
      <c r="BH134" s="324"/>
      <c r="BI134" s="324"/>
      <c r="BJ134" s="324"/>
      <c r="BK134" s="324"/>
      <c r="BL134" s="324"/>
      <c r="BM134" s="324"/>
      <c r="BN134" s="324"/>
      <c r="BO134" s="324"/>
      <c r="BW134" s="325"/>
      <c r="BX134" s="325"/>
      <c r="BY134" s="325"/>
      <c r="BZ134" s="325"/>
      <c r="CA134" s="325"/>
      <c r="CB134" s="325"/>
      <c r="CC134" s="325"/>
      <c r="CD134" s="325"/>
      <c r="CE134" s="325"/>
      <c r="CF134" s="325"/>
      <c r="CG134" s="325"/>
      <c r="CH134" s="325"/>
    </row>
    <row r="135" spans="1:86" s="323" customFormat="1" x14ac:dyDescent="0.25">
      <c r="A135" s="102"/>
      <c r="B135" s="102"/>
      <c r="C135" s="102"/>
      <c r="D135" s="102"/>
      <c r="E135" s="102"/>
      <c r="F135" s="102"/>
      <c r="G135" s="102"/>
      <c r="AH135" s="324"/>
      <c r="AI135" s="324"/>
      <c r="AP135" s="324"/>
      <c r="AQ135" s="324"/>
      <c r="BD135" s="324"/>
      <c r="BE135" s="324"/>
      <c r="BF135" s="324"/>
      <c r="BG135" s="324"/>
      <c r="BH135" s="324"/>
      <c r="BI135" s="324"/>
      <c r="BJ135" s="324"/>
      <c r="BK135" s="324"/>
      <c r="BL135" s="324"/>
      <c r="BM135" s="324"/>
      <c r="BN135" s="324"/>
      <c r="BO135" s="324"/>
      <c r="BW135" s="325"/>
      <c r="BX135" s="325"/>
      <c r="BY135" s="325"/>
      <c r="BZ135" s="325"/>
      <c r="CA135" s="325"/>
      <c r="CB135" s="325"/>
      <c r="CC135" s="325"/>
      <c r="CD135" s="325"/>
      <c r="CE135" s="325"/>
      <c r="CF135" s="325"/>
      <c r="CG135" s="325"/>
      <c r="CH135" s="325"/>
    </row>
    <row r="136" spans="1:86" s="323" customFormat="1" x14ac:dyDescent="0.25">
      <c r="A136" s="102"/>
      <c r="B136" s="102"/>
      <c r="C136" s="102"/>
      <c r="D136" s="102"/>
      <c r="E136" s="102"/>
      <c r="F136" s="102"/>
      <c r="G136" s="102"/>
      <c r="AH136" s="324"/>
      <c r="AI136" s="324"/>
      <c r="AP136" s="324"/>
      <c r="AQ136" s="324"/>
      <c r="BD136" s="324"/>
      <c r="BE136" s="324"/>
      <c r="BF136" s="324"/>
      <c r="BG136" s="324"/>
      <c r="BH136" s="324"/>
      <c r="BI136" s="324"/>
      <c r="BJ136" s="324"/>
      <c r="BK136" s="324"/>
      <c r="BL136" s="324"/>
      <c r="BM136" s="324"/>
      <c r="BN136" s="324"/>
      <c r="BO136" s="324"/>
      <c r="BW136" s="325"/>
      <c r="BX136" s="325"/>
      <c r="BY136" s="325"/>
      <c r="BZ136" s="325"/>
      <c r="CA136" s="325"/>
      <c r="CB136" s="325"/>
      <c r="CC136" s="325"/>
      <c r="CD136" s="325"/>
      <c r="CE136" s="325"/>
      <c r="CF136" s="325"/>
      <c r="CG136" s="325"/>
      <c r="CH136" s="325"/>
    </row>
    <row r="137" spans="1:86" s="323" customFormat="1" x14ac:dyDescent="0.25">
      <c r="A137" s="102"/>
      <c r="B137" s="102"/>
      <c r="C137" s="102"/>
      <c r="D137" s="102"/>
      <c r="E137" s="102"/>
      <c r="F137" s="102"/>
      <c r="G137" s="102"/>
      <c r="AH137" s="324"/>
      <c r="AI137" s="324"/>
      <c r="AP137" s="324"/>
      <c r="AQ137" s="324"/>
      <c r="BD137" s="324"/>
      <c r="BE137" s="324"/>
      <c r="BF137" s="324"/>
      <c r="BG137" s="324"/>
      <c r="BH137" s="324"/>
      <c r="BI137" s="324"/>
      <c r="BJ137" s="324"/>
      <c r="BK137" s="324"/>
      <c r="BL137" s="324"/>
      <c r="BM137" s="324"/>
      <c r="BN137" s="324"/>
      <c r="BO137" s="324"/>
      <c r="BW137" s="325"/>
      <c r="BX137" s="325"/>
      <c r="BY137" s="325"/>
      <c r="BZ137" s="325"/>
      <c r="CA137" s="325"/>
      <c r="CB137" s="325"/>
      <c r="CC137" s="325"/>
      <c r="CD137" s="325"/>
      <c r="CE137" s="325"/>
      <c r="CF137" s="325"/>
      <c r="CG137" s="325"/>
      <c r="CH137" s="325"/>
    </row>
    <row r="138" spans="1:86" s="323" customFormat="1" x14ac:dyDescent="0.25">
      <c r="A138" s="102"/>
      <c r="B138" s="102"/>
      <c r="C138" s="102"/>
      <c r="D138" s="102"/>
      <c r="E138" s="102"/>
      <c r="F138" s="102"/>
      <c r="G138" s="102"/>
      <c r="AH138" s="324"/>
      <c r="AI138" s="324"/>
      <c r="AP138" s="324"/>
      <c r="AQ138" s="324"/>
      <c r="BD138" s="324"/>
      <c r="BE138" s="324"/>
      <c r="BF138" s="324"/>
      <c r="BG138" s="324"/>
      <c r="BH138" s="324"/>
      <c r="BI138" s="324"/>
      <c r="BJ138" s="324"/>
      <c r="BK138" s="324"/>
      <c r="BL138" s="324"/>
      <c r="BM138" s="324"/>
      <c r="BN138" s="324"/>
      <c r="BO138" s="324"/>
      <c r="BW138" s="325"/>
      <c r="BX138" s="325"/>
      <c r="BY138" s="325"/>
      <c r="BZ138" s="325"/>
      <c r="CA138" s="325"/>
      <c r="CB138" s="325"/>
      <c r="CC138" s="325"/>
      <c r="CD138" s="325"/>
      <c r="CE138" s="325"/>
      <c r="CF138" s="325"/>
      <c r="CG138" s="325"/>
      <c r="CH138" s="325"/>
    </row>
    <row r="139" spans="1:86" s="323" customFormat="1" x14ac:dyDescent="0.25">
      <c r="A139" s="102"/>
      <c r="B139" s="102"/>
      <c r="C139" s="102"/>
      <c r="D139" s="102"/>
      <c r="E139" s="102"/>
      <c r="F139" s="102"/>
      <c r="G139" s="102"/>
      <c r="AH139" s="324"/>
      <c r="AI139" s="324"/>
      <c r="AP139" s="324"/>
      <c r="AQ139" s="324"/>
      <c r="BD139" s="324"/>
      <c r="BE139" s="324"/>
      <c r="BF139" s="324"/>
      <c r="BG139" s="324"/>
      <c r="BH139" s="324"/>
      <c r="BI139" s="324"/>
      <c r="BJ139" s="324"/>
      <c r="BK139" s="324"/>
      <c r="BL139" s="324"/>
      <c r="BM139" s="324"/>
      <c r="BN139" s="324"/>
      <c r="BO139" s="324"/>
      <c r="BW139" s="325"/>
      <c r="BX139" s="325"/>
      <c r="BY139" s="325"/>
      <c r="BZ139" s="325"/>
      <c r="CA139" s="325"/>
      <c r="CB139" s="325"/>
      <c r="CC139" s="325"/>
      <c r="CD139" s="325"/>
      <c r="CE139" s="325"/>
      <c r="CF139" s="325"/>
      <c r="CG139" s="325"/>
      <c r="CH139" s="325"/>
    </row>
    <row r="140" spans="1:86" s="323" customFormat="1" x14ac:dyDescent="0.25">
      <c r="A140" s="102"/>
      <c r="B140" s="102"/>
      <c r="C140" s="102"/>
      <c r="D140" s="102"/>
      <c r="E140" s="102"/>
      <c r="F140" s="102"/>
      <c r="G140" s="102"/>
      <c r="AH140" s="324"/>
      <c r="AI140" s="324"/>
      <c r="AP140" s="324"/>
      <c r="AQ140" s="324"/>
      <c r="BD140" s="324"/>
      <c r="BE140" s="324"/>
      <c r="BF140" s="324"/>
      <c r="BG140" s="324"/>
      <c r="BH140" s="324"/>
      <c r="BI140" s="324"/>
      <c r="BJ140" s="324"/>
      <c r="BK140" s="324"/>
      <c r="BL140" s="324"/>
      <c r="BM140" s="324"/>
      <c r="BN140" s="324"/>
      <c r="BO140" s="324"/>
      <c r="BW140" s="325"/>
      <c r="BX140" s="325"/>
      <c r="BY140" s="325"/>
      <c r="BZ140" s="325"/>
      <c r="CA140" s="325"/>
      <c r="CB140" s="325"/>
      <c r="CC140" s="325"/>
      <c r="CD140" s="325"/>
      <c r="CE140" s="325"/>
      <c r="CF140" s="325"/>
      <c r="CG140" s="325"/>
      <c r="CH140" s="325"/>
    </row>
    <row r="141" spans="1:86" s="323" customFormat="1" x14ac:dyDescent="0.25">
      <c r="A141" s="102"/>
      <c r="B141" s="102"/>
      <c r="C141" s="102"/>
      <c r="D141" s="102"/>
      <c r="E141" s="102"/>
      <c r="F141" s="102"/>
      <c r="G141" s="102"/>
      <c r="AH141" s="324"/>
      <c r="AI141" s="324"/>
      <c r="AP141" s="324"/>
      <c r="AQ141" s="324"/>
      <c r="BD141" s="324"/>
      <c r="BE141" s="324"/>
      <c r="BF141" s="324"/>
      <c r="BG141" s="324"/>
      <c r="BH141" s="324"/>
      <c r="BI141" s="324"/>
      <c r="BJ141" s="324"/>
      <c r="BK141" s="324"/>
      <c r="BL141" s="324"/>
      <c r="BM141" s="324"/>
      <c r="BN141" s="324"/>
      <c r="BO141" s="324"/>
      <c r="BW141" s="325"/>
      <c r="BX141" s="325"/>
      <c r="BY141" s="325"/>
      <c r="BZ141" s="325"/>
      <c r="CA141" s="325"/>
      <c r="CB141" s="325"/>
      <c r="CC141" s="325"/>
      <c r="CD141" s="325"/>
      <c r="CE141" s="325"/>
      <c r="CF141" s="325"/>
      <c r="CG141" s="325"/>
      <c r="CH141" s="325"/>
    </row>
    <row r="142" spans="1:86" s="323" customFormat="1" x14ac:dyDescent="0.25">
      <c r="A142" s="102"/>
      <c r="B142" s="102"/>
      <c r="C142" s="102"/>
      <c r="D142" s="102"/>
      <c r="E142" s="102"/>
      <c r="F142" s="102"/>
      <c r="G142" s="102"/>
      <c r="AH142" s="324"/>
      <c r="AI142" s="324"/>
      <c r="AP142" s="324"/>
      <c r="AQ142" s="324"/>
      <c r="BD142" s="324"/>
      <c r="BE142" s="324"/>
      <c r="BF142" s="324"/>
      <c r="BG142" s="324"/>
      <c r="BH142" s="324"/>
      <c r="BI142" s="324"/>
      <c r="BJ142" s="324"/>
      <c r="BK142" s="324"/>
      <c r="BL142" s="324"/>
      <c r="BM142" s="324"/>
      <c r="BN142" s="324"/>
      <c r="BO142" s="324"/>
      <c r="BW142" s="325"/>
      <c r="BX142" s="325"/>
      <c r="BY142" s="325"/>
      <c r="BZ142" s="325"/>
      <c r="CA142" s="325"/>
      <c r="CB142" s="325"/>
      <c r="CC142" s="325"/>
      <c r="CD142" s="325"/>
      <c r="CE142" s="325"/>
      <c r="CF142" s="325"/>
      <c r="CG142" s="325"/>
      <c r="CH142" s="325"/>
    </row>
    <row r="143" spans="1:86" s="323" customFormat="1" x14ac:dyDescent="0.25">
      <c r="A143" s="102"/>
      <c r="B143" s="102"/>
      <c r="C143" s="102"/>
      <c r="D143" s="102"/>
      <c r="E143" s="102"/>
      <c r="F143" s="102"/>
      <c r="G143" s="102"/>
      <c r="AH143" s="324"/>
      <c r="AI143" s="324"/>
      <c r="AP143" s="324"/>
      <c r="AQ143" s="324"/>
      <c r="BD143" s="324"/>
      <c r="BE143" s="324"/>
      <c r="BF143" s="324"/>
      <c r="BG143" s="324"/>
      <c r="BH143" s="324"/>
      <c r="BI143" s="324"/>
      <c r="BJ143" s="324"/>
      <c r="BK143" s="324"/>
      <c r="BL143" s="324"/>
      <c r="BM143" s="324"/>
      <c r="BN143" s="324"/>
      <c r="BO143" s="324"/>
      <c r="BW143" s="325"/>
      <c r="BX143" s="325"/>
      <c r="BY143" s="325"/>
      <c r="BZ143" s="325"/>
      <c r="CA143" s="325"/>
      <c r="CB143" s="325"/>
      <c r="CC143" s="325"/>
      <c r="CD143" s="325"/>
      <c r="CE143" s="325"/>
      <c r="CF143" s="325"/>
      <c r="CG143" s="325"/>
      <c r="CH143" s="325"/>
    </row>
    <row r="144" spans="1:86" s="323" customFormat="1" x14ac:dyDescent="0.25">
      <c r="A144" s="102"/>
      <c r="B144" s="102"/>
      <c r="C144" s="102"/>
      <c r="D144" s="102"/>
      <c r="E144" s="102"/>
      <c r="F144" s="102"/>
      <c r="G144" s="102"/>
      <c r="AH144" s="324"/>
      <c r="AI144" s="324"/>
      <c r="AP144" s="324"/>
      <c r="AQ144" s="324"/>
      <c r="BD144" s="324"/>
      <c r="BE144" s="324"/>
      <c r="BF144" s="324"/>
      <c r="BG144" s="324"/>
      <c r="BH144" s="324"/>
      <c r="BI144" s="324"/>
      <c r="BJ144" s="324"/>
      <c r="BK144" s="324"/>
      <c r="BL144" s="324"/>
      <c r="BM144" s="324"/>
      <c r="BN144" s="324"/>
      <c r="BO144" s="324"/>
      <c r="BW144" s="325"/>
      <c r="BX144" s="325"/>
      <c r="BY144" s="325"/>
      <c r="BZ144" s="325"/>
      <c r="CA144" s="325"/>
      <c r="CB144" s="325"/>
      <c r="CC144" s="325"/>
      <c r="CD144" s="325"/>
      <c r="CE144" s="325"/>
      <c r="CF144" s="325"/>
      <c r="CG144" s="325"/>
      <c r="CH144" s="325"/>
    </row>
    <row r="145" spans="1:86" s="323" customFormat="1" x14ac:dyDescent="0.25">
      <c r="A145" s="102"/>
      <c r="B145" s="102"/>
      <c r="C145" s="102"/>
      <c r="D145" s="102"/>
      <c r="E145" s="102"/>
      <c r="F145" s="102"/>
      <c r="G145" s="102"/>
      <c r="AH145" s="324"/>
      <c r="AI145" s="324"/>
      <c r="AP145" s="324"/>
      <c r="AQ145" s="324"/>
      <c r="BD145" s="324"/>
      <c r="BE145" s="324"/>
      <c r="BF145" s="324"/>
      <c r="BG145" s="324"/>
      <c r="BH145" s="324"/>
      <c r="BI145" s="324"/>
      <c r="BJ145" s="324"/>
      <c r="BK145" s="324"/>
      <c r="BL145" s="324"/>
      <c r="BM145" s="324"/>
      <c r="BN145" s="324"/>
      <c r="BO145" s="324"/>
      <c r="BW145" s="325"/>
      <c r="BX145" s="325"/>
      <c r="BY145" s="325"/>
      <c r="BZ145" s="325"/>
      <c r="CA145" s="325"/>
      <c r="CB145" s="325"/>
      <c r="CC145" s="325"/>
      <c r="CD145" s="325"/>
      <c r="CE145" s="325"/>
      <c r="CF145" s="325"/>
      <c r="CG145" s="325"/>
      <c r="CH145" s="325"/>
    </row>
    <row r="146" spans="1:86" s="323" customFormat="1" x14ac:dyDescent="0.25">
      <c r="A146" s="102"/>
      <c r="B146" s="102"/>
      <c r="C146" s="102"/>
      <c r="D146" s="102"/>
      <c r="E146" s="102"/>
      <c r="F146" s="102"/>
      <c r="G146" s="102"/>
      <c r="AH146" s="324"/>
      <c r="AI146" s="324"/>
      <c r="AP146" s="324"/>
      <c r="AQ146" s="324"/>
      <c r="BD146" s="324"/>
      <c r="BE146" s="324"/>
      <c r="BF146" s="324"/>
      <c r="BG146" s="324"/>
      <c r="BH146" s="324"/>
      <c r="BI146" s="324"/>
      <c r="BJ146" s="324"/>
      <c r="BK146" s="324"/>
      <c r="BL146" s="324"/>
      <c r="BM146" s="324"/>
      <c r="BN146" s="324"/>
      <c r="BO146" s="324"/>
      <c r="BW146" s="325"/>
      <c r="BX146" s="325"/>
      <c r="BY146" s="325"/>
      <c r="BZ146" s="325"/>
      <c r="CA146" s="325"/>
      <c r="CB146" s="325"/>
      <c r="CC146" s="325"/>
      <c r="CD146" s="325"/>
      <c r="CE146" s="325"/>
      <c r="CF146" s="325"/>
      <c r="CG146" s="325"/>
      <c r="CH146" s="325"/>
    </row>
    <row r="147" spans="1:86" s="323" customFormat="1" x14ac:dyDescent="0.25">
      <c r="A147" s="102"/>
      <c r="B147" s="102"/>
      <c r="C147" s="102"/>
      <c r="D147" s="102"/>
      <c r="E147" s="102"/>
      <c r="F147" s="102"/>
      <c r="G147" s="102"/>
      <c r="AH147" s="324"/>
      <c r="AI147" s="324"/>
      <c r="AP147" s="324"/>
      <c r="AQ147" s="324"/>
      <c r="BD147" s="324"/>
      <c r="BE147" s="324"/>
      <c r="BF147" s="324"/>
      <c r="BG147" s="324"/>
      <c r="BH147" s="324"/>
      <c r="BI147" s="324"/>
      <c r="BJ147" s="324"/>
      <c r="BK147" s="324"/>
      <c r="BL147" s="324"/>
      <c r="BM147" s="324"/>
      <c r="BN147" s="324"/>
      <c r="BO147" s="324"/>
      <c r="BW147" s="325"/>
      <c r="BX147" s="325"/>
      <c r="BY147" s="325"/>
      <c r="BZ147" s="325"/>
      <c r="CA147" s="325"/>
      <c r="CB147" s="325"/>
      <c r="CC147" s="325"/>
      <c r="CD147" s="325"/>
      <c r="CE147" s="325"/>
      <c r="CF147" s="325"/>
      <c r="CG147" s="325"/>
      <c r="CH147" s="325"/>
    </row>
    <row r="148" spans="1:86" s="323" customFormat="1" x14ac:dyDescent="0.25">
      <c r="A148" s="102"/>
      <c r="B148" s="102"/>
      <c r="C148" s="102"/>
      <c r="D148" s="102"/>
      <c r="E148" s="102"/>
      <c r="F148" s="102"/>
      <c r="G148" s="102"/>
      <c r="AH148" s="324"/>
      <c r="AI148" s="324"/>
      <c r="AP148" s="324"/>
      <c r="AQ148" s="324"/>
      <c r="BD148" s="324"/>
      <c r="BE148" s="324"/>
      <c r="BF148" s="324"/>
      <c r="BG148" s="324"/>
      <c r="BH148" s="324"/>
      <c r="BI148" s="324"/>
      <c r="BJ148" s="324"/>
      <c r="BK148" s="324"/>
      <c r="BL148" s="324"/>
      <c r="BM148" s="324"/>
      <c r="BN148" s="324"/>
      <c r="BO148" s="324"/>
      <c r="BW148" s="325"/>
      <c r="BX148" s="325"/>
      <c r="BY148" s="325"/>
      <c r="BZ148" s="325"/>
      <c r="CA148" s="325"/>
      <c r="CB148" s="325"/>
      <c r="CC148" s="325"/>
      <c r="CD148" s="325"/>
      <c r="CE148" s="325"/>
      <c r="CF148" s="325"/>
      <c r="CG148" s="325"/>
      <c r="CH148" s="325"/>
    </row>
    <row r="149" spans="1:86" s="323" customFormat="1" x14ac:dyDescent="0.25">
      <c r="A149" s="102"/>
      <c r="B149" s="102"/>
      <c r="C149" s="102"/>
      <c r="D149" s="102"/>
      <c r="E149" s="102"/>
      <c r="F149" s="102"/>
      <c r="G149" s="102"/>
      <c r="AH149" s="324"/>
      <c r="AI149" s="324"/>
      <c r="AP149" s="324"/>
      <c r="AQ149" s="324"/>
      <c r="BD149" s="324"/>
      <c r="BE149" s="324"/>
      <c r="BF149" s="324"/>
      <c r="BG149" s="324"/>
      <c r="BH149" s="324"/>
      <c r="BI149" s="324"/>
      <c r="BJ149" s="324"/>
      <c r="BK149" s="324"/>
      <c r="BL149" s="324"/>
      <c r="BM149" s="324"/>
      <c r="BN149" s="324"/>
      <c r="BO149" s="324"/>
      <c r="BW149" s="325"/>
      <c r="BX149" s="325"/>
      <c r="BY149" s="325"/>
      <c r="BZ149" s="325"/>
      <c r="CA149" s="325"/>
      <c r="CB149" s="325"/>
      <c r="CC149" s="325"/>
      <c r="CD149" s="325"/>
      <c r="CE149" s="325"/>
      <c r="CF149" s="325"/>
      <c r="CG149" s="325"/>
      <c r="CH149" s="325"/>
    </row>
    <row r="150" spans="1:86" s="323" customFormat="1" x14ac:dyDescent="0.25">
      <c r="A150" s="102"/>
      <c r="B150" s="102"/>
      <c r="C150" s="102"/>
      <c r="D150" s="102"/>
      <c r="E150" s="102"/>
      <c r="F150" s="102"/>
      <c r="G150" s="102"/>
      <c r="AH150" s="324"/>
      <c r="AI150" s="324"/>
      <c r="AP150" s="324"/>
      <c r="AQ150" s="324"/>
      <c r="BD150" s="324"/>
      <c r="BE150" s="324"/>
      <c r="BF150" s="324"/>
      <c r="BG150" s="324"/>
      <c r="BH150" s="324"/>
      <c r="BI150" s="324"/>
      <c r="BJ150" s="324"/>
      <c r="BK150" s="324"/>
      <c r="BL150" s="324"/>
      <c r="BM150" s="324"/>
      <c r="BN150" s="324"/>
      <c r="BO150" s="324"/>
      <c r="BW150" s="325"/>
      <c r="BX150" s="325"/>
      <c r="BY150" s="325"/>
      <c r="BZ150" s="325"/>
      <c r="CA150" s="325"/>
      <c r="CB150" s="325"/>
      <c r="CC150" s="325"/>
      <c r="CD150" s="325"/>
      <c r="CE150" s="325"/>
      <c r="CF150" s="325"/>
      <c r="CG150" s="325"/>
      <c r="CH150" s="325"/>
    </row>
    <row r="151" spans="1:86" s="323" customFormat="1" x14ac:dyDescent="0.25">
      <c r="A151" s="102"/>
      <c r="B151" s="102"/>
      <c r="C151" s="102"/>
      <c r="D151" s="102"/>
      <c r="E151" s="102"/>
      <c r="F151" s="102"/>
      <c r="G151" s="102"/>
      <c r="AH151" s="324"/>
      <c r="AI151" s="324"/>
      <c r="AP151" s="324"/>
      <c r="AQ151" s="324"/>
      <c r="BD151" s="324"/>
      <c r="BE151" s="324"/>
      <c r="BF151" s="324"/>
      <c r="BG151" s="324"/>
      <c r="BH151" s="324"/>
      <c r="BI151" s="324"/>
      <c r="BJ151" s="324"/>
      <c r="BK151" s="324"/>
      <c r="BL151" s="324"/>
      <c r="BM151" s="324"/>
      <c r="BN151" s="324"/>
      <c r="BO151" s="324"/>
      <c r="BW151" s="325"/>
      <c r="BX151" s="325"/>
      <c r="BY151" s="325"/>
      <c r="BZ151" s="325"/>
      <c r="CA151" s="325"/>
      <c r="CB151" s="325"/>
      <c r="CC151" s="325"/>
      <c r="CD151" s="325"/>
      <c r="CE151" s="325"/>
      <c r="CF151" s="325"/>
      <c r="CG151" s="325"/>
      <c r="CH151" s="325"/>
    </row>
    <row r="152" spans="1:86" s="323" customFormat="1" x14ac:dyDescent="0.25">
      <c r="A152" s="102"/>
      <c r="B152" s="102"/>
      <c r="C152" s="102"/>
      <c r="D152" s="102"/>
      <c r="E152" s="102"/>
      <c r="F152" s="102"/>
      <c r="G152" s="102"/>
      <c r="AH152" s="324"/>
      <c r="AI152" s="324"/>
      <c r="AP152" s="324"/>
      <c r="AQ152" s="324"/>
      <c r="BD152" s="324"/>
      <c r="BE152" s="324"/>
      <c r="BF152" s="324"/>
      <c r="BG152" s="324"/>
      <c r="BH152" s="324"/>
      <c r="BI152" s="324"/>
      <c r="BJ152" s="324"/>
      <c r="BK152" s="324"/>
      <c r="BL152" s="324"/>
      <c r="BM152" s="324"/>
      <c r="BN152" s="324"/>
      <c r="BO152" s="324"/>
      <c r="BW152" s="325"/>
      <c r="BX152" s="325"/>
      <c r="BY152" s="325"/>
      <c r="BZ152" s="325"/>
      <c r="CA152" s="325"/>
      <c r="CB152" s="325"/>
      <c r="CC152" s="325"/>
      <c r="CD152" s="325"/>
      <c r="CE152" s="325"/>
      <c r="CF152" s="325"/>
      <c r="CG152" s="325"/>
      <c r="CH152" s="325"/>
    </row>
    <row r="153" spans="1:86" s="323" customFormat="1" x14ac:dyDescent="0.25">
      <c r="A153" s="102"/>
      <c r="B153" s="102"/>
      <c r="C153" s="102"/>
      <c r="D153" s="102"/>
      <c r="E153" s="102"/>
      <c r="F153" s="102"/>
      <c r="G153" s="102"/>
      <c r="AH153" s="324"/>
      <c r="AI153" s="324"/>
      <c r="AP153" s="324"/>
      <c r="AQ153" s="324"/>
      <c r="BD153" s="324"/>
      <c r="BE153" s="324"/>
      <c r="BF153" s="324"/>
      <c r="BG153" s="324"/>
      <c r="BH153" s="324"/>
      <c r="BI153" s="324"/>
      <c r="BJ153" s="324"/>
      <c r="BK153" s="324"/>
      <c r="BL153" s="324"/>
      <c r="BM153" s="324"/>
      <c r="BN153" s="324"/>
      <c r="BO153" s="324"/>
      <c r="BW153" s="325"/>
      <c r="BX153" s="325"/>
      <c r="BY153" s="325"/>
      <c r="BZ153" s="325"/>
      <c r="CA153" s="325"/>
      <c r="CB153" s="325"/>
      <c r="CC153" s="325"/>
      <c r="CD153" s="325"/>
      <c r="CE153" s="325"/>
      <c r="CF153" s="325"/>
      <c r="CG153" s="325"/>
      <c r="CH153" s="325"/>
    </row>
    <row r="154" spans="1:86" s="323" customFormat="1" x14ac:dyDescent="0.25">
      <c r="A154" s="102"/>
      <c r="B154" s="102"/>
      <c r="C154" s="102"/>
      <c r="D154" s="102"/>
      <c r="E154" s="102"/>
      <c r="F154" s="102"/>
      <c r="G154" s="102"/>
      <c r="AH154" s="324"/>
      <c r="AI154" s="324"/>
      <c r="AP154" s="324"/>
      <c r="AQ154" s="324"/>
      <c r="BD154" s="324"/>
      <c r="BE154" s="324"/>
      <c r="BF154" s="324"/>
      <c r="BG154" s="324"/>
      <c r="BH154" s="324"/>
      <c r="BI154" s="324"/>
      <c r="BJ154" s="324"/>
      <c r="BK154" s="324"/>
      <c r="BL154" s="324"/>
      <c r="BM154" s="324"/>
      <c r="BN154" s="324"/>
      <c r="BO154" s="324"/>
      <c r="BW154" s="325"/>
      <c r="BX154" s="325"/>
      <c r="BY154" s="325"/>
      <c r="BZ154" s="325"/>
      <c r="CA154" s="325"/>
      <c r="CB154" s="325"/>
      <c r="CC154" s="325"/>
      <c r="CD154" s="325"/>
      <c r="CE154" s="325"/>
      <c r="CF154" s="325"/>
      <c r="CG154" s="325"/>
      <c r="CH154" s="325"/>
    </row>
    <row r="155" spans="1:86" s="323" customFormat="1" x14ac:dyDescent="0.25">
      <c r="A155" s="102"/>
      <c r="B155" s="102"/>
      <c r="C155" s="102"/>
      <c r="D155" s="102"/>
      <c r="E155" s="102"/>
      <c r="F155" s="102"/>
      <c r="G155" s="102"/>
      <c r="AH155" s="324"/>
      <c r="AI155" s="324"/>
      <c r="AP155" s="324"/>
      <c r="AQ155" s="324"/>
      <c r="BD155" s="324"/>
      <c r="BE155" s="324"/>
      <c r="BF155" s="324"/>
      <c r="BG155" s="324"/>
      <c r="BH155" s="324"/>
      <c r="BI155" s="324"/>
      <c r="BJ155" s="324"/>
      <c r="BK155" s="324"/>
      <c r="BL155" s="324"/>
      <c r="BM155" s="324"/>
      <c r="BN155" s="324"/>
      <c r="BO155" s="324"/>
      <c r="BW155" s="325"/>
      <c r="BX155" s="325"/>
      <c r="BY155" s="325"/>
      <c r="BZ155" s="325"/>
      <c r="CA155" s="325"/>
      <c r="CB155" s="325"/>
      <c r="CC155" s="325"/>
      <c r="CD155" s="325"/>
      <c r="CE155" s="325"/>
      <c r="CF155" s="325"/>
      <c r="CG155" s="325"/>
      <c r="CH155" s="325"/>
    </row>
    <row r="156" spans="1:86" s="323" customFormat="1" x14ac:dyDescent="0.25">
      <c r="A156" s="102"/>
      <c r="B156" s="102"/>
      <c r="C156" s="102"/>
      <c r="D156" s="102"/>
      <c r="E156" s="102"/>
      <c r="F156" s="102"/>
      <c r="G156" s="102"/>
      <c r="AH156" s="324"/>
      <c r="AI156" s="324"/>
      <c r="AP156" s="324"/>
      <c r="AQ156" s="324"/>
      <c r="BD156" s="324"/>
      <c r="BE156" s="324"/>
      <c r="BF156" s="324"/>
      <c r="BG156" s="324"/>
      <c r="BH156" s="324"/>
      <c r="BI156" s="324"/>
      <c r="BJ156" s="324"/>
      <c r="BK156" s="324"/>
      <c r="BL156" s="324"/>
      <c r="BM156" s="324"/>
      <c r="BN156" s="324"/>
      <c r="BO156" s="324"/>
      <c r="BW156" s="325"/>
      <c r="BX156" s="325"/>
      <c r="BY156" s="325"/>
      <c r="BZ156" s="325"/>
      <c r="CA156" s="325"/>
      <c r="CB156" s="325"/>
      <c r="CC156" s="325"/>
      <c r="CD156" s="325"/>
      <c r="CE156" s="325"/>
      <c r="CF156" s="325"/>
      <c r="CG156" s="325"/>
      <c r="CH156" s="325"/>
    </row>
    <row r="157" spans="1:86" s="323" customFormat="1" x14ac:dyDescent="0.25">
      <c r="A157" s="102"/>
      <c r="B157" s="102"/>
      <c r="C157" s="102"/>
      <c r="D157" s="102"/>
      <c r="E157" s="102"/>
      <c r="F157" s="102"/>
      <c r="G157" s="102"/>
      <c r="AH157" s="324"/>
      <c r="AI157" s="324"/>
      <c r="AP157" s="324"/>
      <c r="AQ157" s="324"/>
      <c r="BD157" s="324"/>
      <c r="BE157" s="324"/>
      <c r="BF157" s="324"/>
      <c r="BG157" s="324"/>
      <c r="BH157" s="324"/>
      <c r="BI157" s="324"/>
      <c r="BJ157" s="324"/>
      <c r="BK157" s="324"/>
      <c r="BL157" s="324"/>
      <c r="BM157" s="324"/>
      <c r="BN157" s="324"/>
      <c r="BO157" s="324"/>
      <c r="BW157" s="325"/>
      <c r="BX157" s="325"/>
      <c r="BY157" s="325"/>
      <c r="BZ157" s="325"/>
      <c r="CA157" s="325"/>
      <c r="CB157" s="325"/>
      <c r="CC157" s="325"/>
      <c r="CD157" s="325"/>
      <c r="CE157" s="325"/>
      <c r="CF157" s="325"/>
      <c r="CG157" s="325"/>
      <c r="CH157" s="325"/>
    </row>
    <row r="158" spans="1:86" s="323" customFormat="1" x14ac:dyDescent="0.25">
      <c r="A158" s="102"/>
      <c r="B158" s="102"/>
      <c r="C158" s="102"/>
      <c r="D158" s="102"/>
      <c r="E158" s="102"/>
      <c r="F158" s="102"/>
      <c r="G158" s="102"/>
      <c r="AH158" s="324"/>
      <c r="AI158" s="324"/>
      <c r="AP158" s="324"/>
      <c r="AQ158" s="324"/>
      <c r="BD158" s="324"/>
      <c r="BE158" s="324"/>
      <c r="BF158" s="324"/>
      <c r="BG158" s="324"/>
      <c r="BH158" s="324"/>
      <c r="BI158" s="324"/>
      <c r="BJ158" s="324"/>
      <c r="BK158" s="324"/>
      <c r="BL158" s="324"/>
      <c r="BM158" s="324"/>
      <c r="BN158" s="324"/>
      <c r="BO158" s="324"/>
      <c r="BW158" s="325"/>
      <c r="BX158" s="325"/>
      <c r="BY158" s="325"/>
      <c r="BZ158" s="325"/>
      <c r="CA158" s="325"/>
      <c r="CB158" s="325"/>
      <c r="CC158" s="325"/>
      <c r="CD158" s="325"/>
      <c r="CE158" s="325"/>
      <c r="CF158" s="325"/>
      <c r="CG158" s="325"/>
      <c r="CH158" s="325"/>
    </row>
    <row r="159" spans="1:86" s="323" customFormat="1" x14ac:dyDescent="0.25">
      <c r="A159" s="102"/>
      <c r="B159" s="102"/>
      <c r="C159" s="102"/>
      <c r="D159" s="102"/>
      <c r="E159" s="102"/>
      <c r="F159" s="102"/>
      <c r="G159" s="102"/>
      <c r="AH159" s="324"/>
      <c r="AI159" s="324"/>
      <c r="AP159" s="324"/>
      <c r="AQ159" s="324"/>
      <c r="BD159" s="324"/>
      <c r="BE159" s="324"/>
      <c r="BF159" s="324"/>
      <c r="BG159" s="324"/>
      <c r="BH159" s="324"/>
      <c r="BI159" s="324"/>
      <c r="BJ159" s="324"/>
      <c r="BK159" s="324"/>
      <c r="BL159" s="324"/>
      <c r="BM159" s="324"/>
      <c r="BN159" s="324"/>
      <c r="BO159" s="324"/>
      <c r="BW159" s="325"/>
      <c r="BX159" s="325"/>
      <c r="BY159" s="325"/>
      <c r="BZ159" s="325"/>
      <c r="CA159" s="325"/>
      <c r="CB159" s="325"/>
      <c r="CC159" s="325"/>
      <c r="CD159" s="325"/>
      <c r="CE159" s="325"/>
      <c r="CF159" s="325"/>
      <c r="CG159" s="325"/>
      <c r="CH159" s="325"/>
    </row>
    <row r="160" spans="1:86" s="323" customFormat="1" x14ac:dyDescent="0.25">
      <c r="A160" s="102"/>
      <c r="B160" s="102"/>
      <c r="C160" s="102"/>
      <c r="D160" s="102"/>
      <c r="E160" s="102"/>
      <c r="F160" s="102"/>
      <c r="G160" s="102"/>
      <c r="AH160" s="324"/>
      <c r="AI160" s="324"/>
      <c r="AP160" s="324"/>
      <c r="AQ160" s="324"/>
      <c r="BD160" s="324"/>
      <c r="BE160" s="324"/>
      <c r="BF160" s="324"/>
      <c r="BG160" s="324"/>
      <c r="BH160" s="324"/>
      <c r="BI160" s="324"/>
      <c r="BJ160" s="324"/>
      <c r="BK160" s="324"/>
      <c r="BL160" s="324"/>
      <c r="BM160" s="324"/>
      <c r="BN160" s="324"/>
      <c r="BO160" s="324"/>
      <c r="BW160" s="325"/>
      <c r="BX160" s="325"/>
      <c r="BY160" s="325"/>
      <c r="BZ160" s="325"/>
      <c r="CA160" s="325"/>
      <c r="CB160" s="325"/>
      <c r="CC160" s="325"/>
      <c r="CD160" s="325"/>
      <c r="CE160" s="325"/>
      <c r="CF160" s="325"/>
      <c r="CG160" s="325"/>
      <c r="CH160" s="325"/>
    </row>
    <row r="161" spans="1:86" s="323" customFormat="1" x14ac:dyDescent="0.25">
      <c r="A161" s="102"/>
      <c r="B161" s="102"/>
      <c r="C161" s="102"/>
      <c r="D161" s="102"/>
      <c r="E161" s="102"/>
      <c r="F161" s="102"/>
      <c r="G161" s="102"/>
      <c r="AH161" s="324"/>
      <c r="AI161" s="324"/>
      <c r="AP161" s="324"/>
      <c r="AQ161" s="324"/>
      <c r="BD161" s="324"/>
      <c r="BE161" s="324"/>
      <c r="BF161" s="324"/>
      <c r="BG161" s="324"/>
      <c r="BH161" s="324"/>
      <c r="BI161" s="324"/>
      <c r="BJ161" s="324"/>
      <c r="BK161" s="324"/>
      <c r="BL161" s="324"/>
      <c r="BM161" s="324"/>
      <c r="BN161" s="324"/>
      <c r="BO161" s="324"/>
      <c r="BW161" s="325"/>
      <c r="BX161" s="325"/>
      <c r="BY161" s="325"/>
      <c r="BZ161" s="325"/>
      <c r="CA161" s="325"/>
      <c r="CB161" s="325"/>
      <c r="CC161" s="325"/>
      <c r="CD161" s="325"/>
      <c r="CE161" s="325"/>
      <c r="CF161" s="325"/>
      <c r="CG161" s="325"/>
      <c r="CH161" s="325"/>
    </row>
    <row r="162" spans="1:86" s="323" customFormat="1" x14ac:dyDescent="0.25">
      <c r="A162" s="102"/>
      <c r="B162" s="102"/>
      <c r="C162" s="102"/>
      <c r="D162" s="102"/>
      <c r="E162" s="102"/>
      <c r="F162" s="102"/>
      <c r="G162" s="102"/>
      <c r="AH162" s="324"/>
      <c r="AI162" s="324"/>
      <c r="AP162" s="324"/>
      <c r="AQ162" s="324"/>
      <c r="BD162" s="324"/>
      <c r="BE162" s="324"/>
      <c r="BF162" s="324"/>
      <c r="BG162" s="324"/>
      <c r="BH162" s="324"/>
      <c r="BI162" s="324"/>
      <c r="BJ162" s="324"/>
      <c r="BK162" s="324"/>
      <c r="BL162" s="324"/>
      <c r="BM162" s="324"/>
      <c r="BN162" s="324"/>
      <c r="BO162" s="324"/>
      <c r="BW162" s="325"/>
      <c r="BX162" s="325"/>
      <c r="BY162" s="325"/>
      <c r="BZ162" s="325"/>
      <c r="CA162" s="325"/>
      <c r="CB162" s="325"/>
      <c r="CC162" s="325"/>
      <c r="CD162" s="325"/>
      <c r="CE162" s="325"/>
      <c r="CF162" s="325"/>
      <c r="CG162" s="325"/>
      <c r="CH162" s="325"/>
    </row>
    <row r="163" spans="1:86" s="323" customFormat="1" x14ac:dyDescent="0.25">
      <c r="A163" s="102"/>
      <c r="B163" s="102"/>
      <c r="C163" s="102"/>
      <c r="D163" s="102"/>
      <c r="E163" s="102"/>
      <c r="F163" s="102"/>
      <c r="G163" s="102"/>
      <c r="AH163" s="324"/>
      <c r="AI163" s="324"/>
      <c r="AP163" s="324"/>
      <c r="AQ163" s="324"/>
      <c r="BD163" s="324"/>
      <c r="BE163" s="324"/>
      <c r="BF163" s="324"/>
      <c r="BG163" s="324"/>
      <c r="BH163" s="324"/>
      <c r="BI163" s="324"/>
      <c r="BJ163" s="324"/>
      <c r="BK163" s="324"/>
      <c r="BL163" s="324"/>
      <c r="BM163" s="324"/>
      <c r="BN163" s="324"/>
      <c r="BO163" s="324"/>
      <c r="BW163" s="325"/>
      <c r="BX163" s="325"/>
      <c r="BY163" s="325"/>
      <c r="BZ163" s="325"/>
      <c r="CA163" s="325"/>
      <c r="CB163" s="325"/>
      <c r="CC163" s="325"/>
      <c r="CD163" s="325"/>
      <c r="CE163" s="325"/>
      <c r="CF163" s="325"/>
      <c r="CG163" s="325"/>
      <c r="CH163" s="325"/>
    </row>
    <row r="164" spans="1:86" s="323" customFormat="1" x14ac:dyDescent="0.25">
      <c r="A164" s="102"/>
      <c r="B164" s="102"/>
      <c r="C164" s="102"/>
      <c r="D164" s="102"/>
      <c r="E164" s="102"/>
      <c r="F164" s="102"/>
      <c r="G164" s="102"/>
      <c r="AH164" s="324"/>
      <c r="AI164" s="324"/>
      <c r="AP164" s="324"/>
      <c r="AQ164" s="324"/>
      <c r="BD164" s="324"/>
      <c r="BE164" s="324"/>
      <c r="BF164" s="324"/>
      <c r="BG164" s="324"/>
      <c r="BH164" s="324"/>
      <c r="BI164" s="324"/>
      <c r="BJ164" s="324"/>
      <c r="BK164" s="324"/>
      <c r="BL164" s="324"/>
      <c r="BM164" s="324"/>
      <c r="BN164" s="324"/>
      <c r="BO164" s="324"/>
      <c r="BW164" s="325"/>
      <c r="BX164" s="325"/>
      <c r="BY164" s="325"/>
      <c r="BZ164" s="325"/>
      <c r="CA164" s="325"/>
      <c r="CB164" s="325"/>
      <c r="CC164" s="325"/>
      <c r="CD164" s="325"/>
      <c r="CE164" s="325"/>
      <c r="CF164" s="325"/>
      <c r="CG164" s="325"/>
      <c r="CH164" s="325"/>
    </row>
    <row r="165" spans="1:86" s="323" customFormat="1" x14ac:dyDescent="0.25">
      <c r="A165" s="102"/>
      <c r="B165" s="102"/>
      <c r="C165" s="102"/>
      <c r="D165" s="102"/>
      <c r="E165" s="102"/>
      <c r="F165" s="102"/>
      <c r="G165" s="102"/>
      <c r="AH165" s="324"/>
      <c r="AI165" s="324"/>
      <c r="AP165" s="324"/>
      <c r="AQ165" s="324"/>
      <c r="BD165" s="324"/>
      <c r="BE165" s="324"/>
      <c r="BF165" s="324"/>
      <c r="BG165" s="324"/>
      <c r="BH165" s="324"/>
      <c r="BI165" s="324"/>
      <c r="BJ165" s="324"/>
      <c r="BK165" s="324"/>
      <c r="BL165" s="324"/>
      <c r="BM165" s="324"/>
      <c r="BN165" s="324"/>
      <c r="BO165" s="324"/>
      <c r="BW165" s="325"/>
      <c r="BX165" s="325"/>
      <c r="BY165" s="325"/>
      <c r="BZ165" s="325"/>
      <c r="CA165" s="325"/>
      <c r="CB165" s="325"/>
      <c r="CC165" s="325"/>
      <c r="CD165" s="325"/>
      <c r="CE165" s="325"/>
      <c r="CF165" s="325"/>
      <c r="CG165" s="325"/>
      <c r="CH165" s="325"/>
    </row>
    <row r="166" spans="1:86" s="323" customFormat="1" x14ac:dyDescent="0.25">
      <c r="A166" s="102"/>
      <c r="B166" s="102"/>
      <c r="C166" s="102"/>
      <c r="D166" s="102"/>
      <c r="E166" s="102"/>
      <c r="F166" s="102"/>
      <c r="G166" s="102"/>
      <c r="AH166" s="324"/>
      <c r="AI166" s="324"/>
      <c r="AP166" s="324"/>
      <c r="AQ166" s="324"/>
      <c r="BD166" s="324"/>
      <c r="BE166" s="324"/>
      <c r="BF166" s="324"/>
      <c r="BG166" s="324"/>
      <c r="BH166" s="324"/>
      <c r="BI166" s="324"/>
      <c r="BJ166" s="324"/>
      <c r="BK166" s="324"/>
      <c r="BL166" s="324"/>
      <c r="BM166" s="324"/>
      <c r="BN166" s="324"/>
      <c r="BO166" s="324"/>
      <c r="BW166" s="325"/>
      <c r="BX166" s="325"/>
      <c r="BY166" s="325"/>
      <c r="BZ166" s="325"/>
      <c r="CA166" s="325"/>
      <c r="CB166" s="325"/>
      <c r="CC166" s="325"/>
      <c r="CD166" s="325"/>
      <c r="CE166" s="325"/>
      <c r="CF166" s="325"/>
      <c r="CG166" s="325"/>
      <c r="CH166" s="325"/>
    </row>
    <row r="167" spans="1:86" s="323" customFormat="1" x14ac:dyDescent="0.25">
      <c r="A167" s="102"/>
      <c r="B167" s="102"/>
      <c r="C167" s="102"/>
      <c r="D167" s="102"/>
      <c r="E167" s="102"/>
      <c r="F167" s="102"/>
      <c r="G167" s="102"/>
      <c r="AH167" s="324"/>
      <c r="AI167" s="324"/>
      <c r="AP167" s="324"/>
      <c r="AQ167" s="324"/>
      <c r="BD167" s="324"/>
      <c r="BE167" s="324"/>
      <c r="BF167" s="324"/>
      <c r="BG167" s="324"/>
      <c r="BH167" s="324"/>
      <c r="BI167" s="324"/>
      <c r="BJ167" s="324"/>
      <c r="BK167" s="324"/>
      <c r="BL167" s="324"/>
      <c r="BM167" s="324"/>
      <c r="BN167" s="324"/>
      <c r="BO167" s="324"/>
      <c r="BW167" s="325"/>
      <c r="BX167" s="325"/>
      <c r="BY167" s="325"/>
      <c r="BZ167" s="325"/>
      <c r="CA167" s="325"/>
      <c r="CB167" s="325"/>
      <c r="CC167" s="325"/>
      <c r="CD167" s="325"/>
      <c r="CE167" s="325"/>
      <c r="CF167" s="325"/>
      <c r="CG167" s="325"/>
      <c r="CH167" s="325"/>
    </row>
    <row r="168" spans="1:86" s="323" customFormat="1" x14ac:dyDescent="0.25">
      <c r="A168" s="102"/>
      <c r="B168" s="102"/>
      <c r="C168" s="102"/>
      <c r="D168" s="102"/>
      <c r="E168" s="102"/>
      <c r="F168" s="102"/>
      <c r="G168" s="102"/>
      <c r="AH168" s="324"/>
      <c r="AI168" s="324"/>
      <c r="AP168" s="324"/>
      <c r="AQ168" s="324"/>
      <c r="BD168" s="324"/>
      <c r="BE168" s="324"/>
      <c r="BF168" s="324"/>
      <c r="BG168" s="324"/>
      <c r="BH168" s="324"/>
      <c r="BI168" s="324"/>
      <c r="BJ168" s="324"/>
      <c r="BK168" s="324"/>
      <c r="BL168" s="324"/>
      <c r="BM168" s="324"/>
      <c r="BN168" s="324"/>
      <c r="BO168" s="324"/>
      <c r="BW168" s="325"/>
      <c r="BX168" s="325"/>
      <c r="BY168" s="325"/>
      <c r="BZ168" s="325"/>
      <c r="CA168" s="325"/>
      <c r="CB168" s="325"/>
      <c r="CC168" s="325"/>
      <c r="CD168" s="325"/>
      <c r="CE168" s="325"/>
      <c r="CF168" s="325"/>
      <c r="CG168" s="325"/>
      <c r="CH168" s="325"/>
    </row>
    <row r="169" spans="1:86" s="323" customFormat="1" x14ac:dyDescent="0.25">
      <c r="A169" s="102"/>
      <c r="B169" s="102"/>
      <c r="C169" s="102"/>
      <c r="D169" s="102"/>
      <c r="E169" s="102"/>
      <c r="F169" s="102"/>
      <c r="G169" s="102"/>
      <c r="AH169" s="324"/>
      <c r="AI169" s="324"/>
      <c r="AP169" s="324"/>
      <c r="AQ169" s="324"/>
      <c r="BD169" s="324"/>
      <c r="BE169" s="324"/>
      <c r="BF169" s="324"/>
      <c r="BG169" s="324"/>
      <c r="BH169" s="324"/>
      <c r="BI169" s="324"/>
      <c r="BJ169" s="324"/>
      <c r="BK169" s="324"/>
      <c r="BL169" s="324"/>
      <c r="BM169" s="324"/>
      <c r="BN169" s="324"/>
      <c r="BO169" s="324"/>
      <c r="BW169" s="325"/>
      <c r="BX169" s="325"/>
      <c r="BY169" s="325"/>
      <c r="BZ169" s="325"/>
      <c r="CA169" s="325"/>
      <c r="CB169" s="325"/>
      <c r="CC169" s="325"/>
      <c r="CD169" s="325"/>
      <c r="CE169" s="325"/>
      <c r="CF169" s="325"/>
      <c r="CG169" s="325"/>
      <c r="CH169" s="325"/>
    </row>
    <row r="170" spans="1:86" s="323" customFormat="1" x14ac:dyDescent="0.25">
      <c r="A170" s="102"/>
      <c r="B170" s="102"/>
      <c r="C170" s="102"/>
      <c r="D170" s="102"/>
      <c r="E170" s="102"/>
      <c r="F170" s="102"/>
      <c r="G170" s="102"/>
      <c r="AH170" s="324"/>
      <c r="AI170" s="324"/>
      <c r="AP170" s="324"/>
      <c r="AQ170" s="324"/>
      <c r="BD170" s="324"/>
      <c r="BE170" s="324"/>
      <c r="BF170" s="324"/>
      <c r="BG170" s="324"/>
      <c r="BH170" s="324"/>
      <c r="BI170" s="324"/>
      <c r="BJ170" s="324"/>
      <c r="BK170" s="324"/>
      <c r="BL170" s="324"/>
      <c r="BM170" s="324"/>
      <c r="BN170" s="324"/>
      <c r="BO170" s="324"/>
      <c r="BW170" s="325"/>
      <c r="BX170" s="325"/>
      <c r="BY170" s="325"/>
      <c r="BZ170" s="325"/>
      <c r="CA170" s="325"/>
      <c r="CB170" s="325"/>
      <c r="CC170" s="325"/>
      <c r="CD170" s="325"/>
      <c r="CE170" s="325"/>
      <c r="CF170" s="325"/>
      <c r="CG170" s="325"/>
      <c r="CH170" s="325"/>
    </row>
    <row r="171" spans="1:86" s="323" customFormat="1" x14ac:dyDescent="0.25">
      <c r="A171" s="102"/>
      <c r="B171" s="102"/>
      <c r="C171" s="102"/>
      <c r="D171" s="102"/>
      <c r="E171" s="102"/>
      <c r="F171" s="102"/>
      <c r="G171" s="102"/>
      <c r="AH171" s="324"/>
      <c r="AI171" s="324"/>
      <c r="AP171" s="324"/>
      <c r="AQ171" s="324"/>
      <c r="BD171" s="324"/>
      <c r="BE171" s="324"/>
      <c r="BF171" s="324"/>
      <c r="BG171" s="324"/>
      <c r="BH171" s="324"/>
      <c r="BI171" s="324"/>
      <c r="BJ171" s="324"/>
      <c r="BK171" s="324"/>
      <c r="BL171" s="324"/>
      <c r="BM171" s="324"/>
      <c r="BN171" s="324"/>
      <c r="BO171" s="324"/>
      <c r="BW171" s="325"/>
      <c r="BX171" s="325"/>
      <c r="BY171" s="325"/>
      <c r="BZ171" s="325"/>
      <c r="CA171" s="325"/>
      <c r="CB171" s="325"/>
      <c r="CC171" s="325"/>
      <c r="CD171" s="325"/>
      <c r="CE171" s="325"/>
      <c r="CF171" s="325"/>
      <c r="CG171" s="325"/>
      <c r="CH171" s="325"/>
    </row>
    <row r="172" spans="1:86" s="323" customFormat="1" x14ac:dyDescent="0.25">
      <c r="A172" s="102"/>
      <c r="B172" s="102"/>
      <c r="C172" s="102"/>
      <c r="D172" s="102"/>
      <c r="E172" s="102"/>
      <c r="F172" s="102"/>
      <c r="G172" s="102"/>
      <c r="AH172" s="324"/>
      <c r="AI172" s="324"/>
      <c r="AP172" s="324"/>
      <c r="AQ172" s="324"/>
      <c r="BD172" s="324"/>
      <c r="BE172" s="324"/>
      <c r="BF172" s="324"/>
      <c r="BG172" s="324"/>
      <c r="BH172" s="324"/>
      <c r="BI172" s="324"/>
      <c r="BJ172" s="324"/>
      <c r="BK172" s="324"/>
      <c r="BL172" s="324"/>
      <c r="BM172" s="324"/>
      <c r="BN172" s="324"/>
      <c r="BO172" s="324"/>
      <c r="BW172" s="325"/>
      <c r="BX172" s="325"/>
      <c r="BY172" s="325"/>
      <c r="BZ172" s="325"/>
      <c r="CA172" s="325"/>
      <c r="CB172" s="325"/>
      <c r="CC172" s="325"/>
      <c r="CD172" s="325"/>
      <c r="CE172" s="325"/>
      <c r="CF172" s="325"/>
      <c r="CG172" s="325"/>
      <c r="CH172" s="325"/>
    </row>
    <row r="173" spans="1:86" s="323" customFormat="1" x14ac:dyDescent="0.25">
      <c r="A173" s="102"/>
      <c r="B173" s="102"/>
      <c r="C173" s="102"/>
      <c r="D173" s="102"/>
      <c r="E173" s="102"/>
      <c r="F173" s="102"/>
      <c r="G173" s="102"/>
      <c r="AH173" s="324"/>
      <c r="AI173" s="324"/>
      <c r="AP173" s="324"/>
      <c r="AQ173" s="324"/>
      <c r="BD173" s="324"/>
      <c r="BE173" s="324"/>
      <c r="BF173" s="324"/>
      <c r="BG173" s="324"/>
      <c r="BH173" s="324"/>
      <c r="BI173" s="324"/>
      <c r="BJ173" s="324"/>
      <c r="BK173" s="324"/>
      <c r="BL173" s="324"/>
      <c r="BM173" s="324"/>
      <c r="BN173" s="324"/>
      <c r="BO173" s="324"/>
      <c r="BW173" s="325"/>
      <c r="BX173" s="325"/>
      <c r="BY173" s="325"/>
      <c r="BZ173" s="325"/>
      <c r="CA173" s="325"/>
      <c r="CB173" s="325"/>
      <c r="CC173" s="325"/>
      <c r="CD173" s="325"/>
      <c r="CE173" s="325"/>
      <c r="CF173" s="325"/>
      <c r="CG173" s="325"/>
      <c r="CH173" s="325"/>
    </row>
    <row r="174" spans="1:86" s="323" customFormat="1" x14ac:dyDescent="0.25">
      <c r="A174" s="102"/>
      <c r="B174" s="102"/>
      <c r="C174" s="102"/>
      <c r="D174" s="102"/>
      <c r="E174" s="102"/>
      <c r="F174" s="102"/>
      <c r="G174" s="102"/>
      <c r="AH174" s="324"/>
      <c r="AI174" s="324"/>
      <c r="AP174" s="324"/>
      <c r="AQ174" s="324"/>
      <c r="BD174" s="324"/>
      <c r="BE174" s="324"/>
      <c r="BF174" s="324"/>
      <c r="BG174" s="324"/>
      <c r="BH174" s="324"/>
      <c r="BI174" s="324"/>
      <c r="BJ174" s="324"/>
      <c r="BK174" s="324"/>
      <c r="BL174" s="324"/>
      <c r="BM174" s="324"/>
      <c r="BN174" s="324"/>
      <c r="BO174" s="324"/>
      <c r="BW174" s="325"/>
      <c r="BX174" s="325"/>
      <c r="BY174" s="325"/>
      <c r="BZ174" s="325"/>
      <c r="CA174" s="325"/>
      <c r="CB174" s="325"/>
      <c r="CC174" s="325"/>
      <c r="CD174" s="325"/>
      <c r="CE174" s="325"/>
      <c r="CF174" s="325"/>
      <c r="CG174" s="325"/>
      <c r="CH174" s="325"/>
    </row>
    <row r="175" spans="1:86" s="323" customFormat="1" x14ac:dyDescent="0.25">
      <c r="A175" s="102"/>
      <c r="B175" s="102"/>
      <c r="C175" s="102"/>
      <c r="D175" s="102"/>
      <c r="E175" s="102"/>
      <c r="F175" s="102"/>
      <c r="G175" s="102"/>
      <c r="AH175" s="324"/>
      <c r="AI175" s="324"/>
      <c r="AP175" s="324"/>
      <c r="AQ175" s="324"/>
      <c r="BD175" s="324"/>
      <c r="BE175" s="324"/>
      <c r="BF175" s="324"/>
      <c r="BG175" s="324"/>
      <c r="BH175" s="324"/>
      <c r="BI175" s="324"/>
      <c r="BJ175" s="324"/>
      <c r="BK175" s="324"/>
      <c r="BL175" s="324"/>
      <c r="BM175" s="324"/>
      <c r="BN175" s="324"/>
      <c r="BO175" s="324"/>
      <c r="BW175" s="325"/>
      <c r="BX175" s="325"/>
      <c r="BY175" s="325"/>
      <c r="BZ175" s="325"/>
      <c r="CA175" s="325"/>
      <c r="CB175" s="325"/>
      <c r="CC175" s="325"/>
      <c r="CD175" s="325"/>
      <c r="CE175" s="325"/>
      <c r="CF175" s="325"/>
      <c r="CG175" s="325"/>
      <c r="CH175" s="325"/>
    </row>
    <row r="176" spans="1:86" s="323" customFormat="1" x14ac:dyDescent="0.25">
      <c r="A176" s="102"/>
      <c r="B176" s="102"/>
      <c r="C176" s="102"/>
      <c r="D176" s="102"/>
      <c r="E176" s="102"/>
      <c r="F176" s="102"/>
      <c r="G176" s="102"/>
      <c r="AH176" s="324"/>
      <c r="AI176" s="324"/>
      <c r="AP176" s="324"/>
      <c r="AQ176" s="324"/>
      <c r="BD176" s="324"/>
      <c r="BE176" s="324"/>
      <c r="BF176" s="324"/>
      <c r="BG176" s="324"/>
      <c r="BH176" s="324"/>
      <c r="BI176" s="324"/>
      <c r="BJ176" s="324"/>
      <c r="BK176" s="324"/>
      <c r="BL176" s="324"/>
      <c r="BM176" s="324"/>
      <c r="BN176" s="324"/>
      <c r="BO176" s="324"/>
      <c r="BW176" s="325"/>
      <c r="BX176" s="325"/>
      <c r="BY176" s="325"/>
      <c r="BZ176" s="325"/>
      <c r="CA176" s="325"/>
      <c r="CB176" s="325"/>
      <c r="CC176" s="325"/>
      <c r="CD176" s="325"/>
      <c r="CE176" s="325"/>
      <c r="CF176" s="325"/>
      <c r="CG176" s="325"/>
      <c r="CH176" s="325"/>
    </row>
    <row r="177" spans="1:86" s="323" customFormat="1" x14ac:dyDescent="0.25">
      <c r="A177" s="102"/>
      <c r="B177" s="102"/>
      <c r="C177" s="102"/>
      <c r="D177" s="102"/>
      <c r="E177" s="102"/>
      <c r="F177" s="102"/>
      <c r="G177" s="102"/>
      <c r="AH177" s="324"/>
      <c r="AI177" s="324"/>
      <c r="AP177" s="324"/>
      <c r="AQ177" s="324"/>
      <c r="BD177" s="324"/>
      <c r="BE177" s="324"/>
      <c r="BF177" s="324"/>
      <c r="BG177" s="324"/>
      <c r="BH177" s="324"/>
      <c r="BI177" s="324"/>
      <c r="BJ177" s="324"/>
      <c r="BK177" s="324"/>
      <c r="BL177" s="324"/>
      <c r="BM177" s="324"/>
      <c r="BN177" s="324"/>
      <c r="BO177" s="324"/>
      <c r="BW177" s="325"/>
      <c r="BX177" s="325"/>
      <c r="BY177" s="325"/>
      <c r="BZ177" s="325"/>
      <c r="CA177" s="325"/>
      <c r="CB177" s="325"/>
      <c r="CC177" s="325"/>
      <c r="CD177" s="325"/>
      <c r="CE177" s="325"/>
      <c r="CF177" s="325"/>
      <c r="CG177" s="325"/>
      <c r="CH177" s="325"/>
    </row>
    <row r="178" spans="1:86" s="323" customFormat="1" x14ac:dyDescent="0.25">
      <c r="A178" s="102"/>
      <c r="B178" s="102"/>
      <c r="C178" s="102"/>
      <c r="D178" s="102"/>
      <c r="E178" s="102"/>
      <c r="F178" s="102"/>
      <c r="G178" s="102"/>
      <c r="AH178" s="324"/>
      <c r="AI178" s="324"/>
      <c r="AP178" s="324"/>
      <c r="AQ178" s="324"/>
      <c r="BD178" s="324"/>
      <c r="BE178" s="324"/>
      <c r="BF178" s="324"/>
      <c r="BG178" s="324"/>
      <c r="BH178" s="324"/>
      <c r="BI178" s="324"/>
      <c r="BJ178" s="324"/>
      <c r="BK178" s="324"/>
      <c r="BL178" s="324"/>
      <c r="BM178" s="324"/>
      <c r="BN178" s="324"/>
      <c r="BO178" s="324"/>
      <c r="BW178" s="325"/>
      <c r="BX178" s="325"/>
      <c r="BY178" s="325"/>
      <c r="BZ178" s="325"/>
      <c r="CA178" s="325"/>
      <c r="CB178" s="325"/>
      <c r="CC178" s="325"/>
      <c r="CD178" s="325"/>
      <c r="CE178" s="325"/>
      <c r="CF178" s="325"/>
      <c r="CG178" s="325"/>
      <c r="CH178" s="325"/>
    </row>
    <row r="179" spans="1:86" s="323" customFormat="1" x14ac:dyDescent="0.25">
      <c r="A179" s="102"/>
      <c r="B179" s="102"/>
      <c r="C179" s="102"/>
      <c r="D179" s="102"/>
      <c r="E179" s="102"/>
      <c r="F179" s="102"/>
      <c r="G179" s="102"/>
      <c r="AH179" s="324"/>
      <c r="AI179" s="324"/>
      <c r="AP179" s="324"/>
      <c r="AQ179" s="324"/>
      <c r="BD179" s="324"/>
      <c r="BE179" s="324"/>
      <c r="BF179" s="324"/>
      <c r="BG179" s="324"/>
      <c r="BH179" s="324"/>
      <c r="BI179" s="324"/>
      <c r="BJ179" s="324"/>
      <c r="BK179" s="324"/>
      <c r="BL179" s="324"/>
      <c r="BM179" s="324"/>
      <c r="BN179" s="324"/>
      <c r="BO179" s="324"/>
      <c r="BW179" s="325"/>
      <c r="BX179" s="325"/>
      <c r="BY179" s="325"/>
      <c r="BZ179" s="325"/>
      <c r="CA179" s="325"/>
      <c r="CB179" s="325"/>
      <c r="CC179" s="325"/>
      <c r="CD179" s="325"/>
      <c r="CE179" s="325"/>
      <c r="CF179" s="325"/>
      <c r="CG179" s="325"/>
      <c r="CH179" s="325"/>
    </row>
    <row r="180" spans="1:86" s="323" customFormat="1" x14ac:dyDescent="0.25">
      <c r="A180" s="102"/>
      <c r="B180" s="102"/>
      <c r="C180" s="102"/>
      <c r="D180" s="102"/>
      <c r="E180" s="102"/>
      <c r="F180" s="102"/>
      <c r="G180" s="102"/>
      <c r="AH180" s="324"/>
      <c r="AI180" s="324"/>
      <c r="AP180" s="324"/>
      <c r="AQ180" s="324"/>
      <c r="BD180" s="324"/>
      <c r="BE180" s="324"/>
      <c r="BF180" s="324"/>
      <c r="BG180" s="324"/>
      <c r="BH180" s="324"/>
      <c r="BI180" s="324"/>
      <c r="BJ180" s="324"/>
      <c r="BK180" s="324"/>
      <c r="BL180" s="324"/>
      <c r="BM180" s="324"/>
      <c r="BN180" s="324"/>
      <c r="BO180" s="324"/>
      <c r="BW180" s="325"/>
      <c r="BX180" s="325"/>
      <c r="BY180" s="325"/>
      <c r="BZ180" s="325"/>
      <c r="CA180" s="325"/>
      <c r="CB180" s="325"/>
      <c r="CC180" s="325"/>
      <c r="CD180" s="325"/>
      <c r="CE180" s="325"/>
      <c r="CF180" s="325"/>
      <c r="CG180" s="325"/>
      <c r="CH180" s="325"/>
    </row>
    <row r="181" spans="1:86" s="323" customFormat="1" x14ac:dyDescent="0.25">
      <c r="A181" s="102"/>
      <c r="B181" s="102"/>
      <c r="C181" s="102"/>
      <c r="D181" s="102"/>
      <c r="E181" s="102"/>
      <c r="F181" s="102"/>
      <c r="G181" s="102"/>
      <c r="AH181" s="324"/>
      <c r="AI181" s="324"/>
      <c r="AP181" s="324"/>
      <c r="AQ181" s="324"/>
      <c r="BD181" s="324"/>
      <c r="BE181" s="324"/>
      <c r="BF181" s="324"/>
      <c r="BG181" s="324"/>
      <c r="BH181" s="324"/>
      <c r="BI181" s="324"/>
      <c r="BJ181" s="324"/>
      <c r="BK181" s="324"/>
      <c r="BL181" s="324"/>
      <c r="BM181" s="324"/>
      <c r="BN181" s="324"/>
      <c r="BO181" s="324"/>
      <c r="BW181" s="325"/>
      <c r="BX181" s="325"/>
      <c r="BY181" s="325"/>
      <c r="BZ181" s="325"/>
      <c r="CA181" s="325"/>
      <c r="CB181" s="325"/>
      <c r="CC181" s="325"/>
      <c r="CD181" s="325"/>
      <c r="CE181" s="325"/>
      <c r="CF181" s="325"/>
      <c r="CG181" s="325"/>
      <c r="CH181" s="325"/>
    </row>
    <row r="182" spans="1:86" s="323" customFormat="1" x14ac:dyDescent="0.25">
      <c r="A182" s="102"/>
      <c r="B182" s="102"/>
      <c r="C182" s="102"/>
      <c r="D182" s="102"/>
      <c r="E182" s="102"/>
      <c r="F182" s="102"/>
      <c r="G182" s="102"/>
      <c r="AH182" s="324"/>
      <c r="AI182" s="324"/>
      <c r="AP182" s="324"/>
      <c r="AQ182" s="324"/>
      <c r="BD182" s="324"/>
      <c r="BE182" s="324"/>
      <c r="BF182" s="324"/>
      <c r="BG182" s="324"/>
      <c r="BH182" s="324"/>
      <c r="BI182" s="324"/>
      <c r="BJ182" s="324"/>
      <c r="BK182" s="324"/>
      <c r="BL182" s="324"/>
      <c r="BM182" s="324"/>
      <c r="BN182" s="324"/>
      <c r="BO182" s="324"/>
      <c r="BW182" s="325"/>
      <c r="BX182" s="325"/>
      <c r="BY182" s="325"/>
      <c r="BZ182" s="325"/>
      <c r="CA182" s="325"/>
      <c r="CB182" s="325"/>
      <c r="CC182" s="325"/>
      <c r="CD182" s="325"/>
      <c r="CE182" s="325"/>
      <c r="CF182" s="325"/>
      <c r="CG182" s="325"/>
      <c r="CH182" s="325"/>
    </row>
    <row r="183" spans="1:86" s="323" customFormat="1" x14ac:dyDescent="0.25">
      <c r="A183" s="102"/>
      <c r="B183" s="102"/>
      <c r="C183" s="102"/>
      <c r="D183" s="102"/>
      <c r="E183" s="102"/>
      <c r="F183" s="102"/>
      <c r="G183" s="102"/>
      <c r="AH183" s="324"/>
      <c r="AI183" s="324"/>
      <c r="AP183" s="324"/>
      <c r="AQ183" s="324"/>
      <c r="BD183" s="324"/>
      <c r="BE183" s="324"/>
      <c r="BF183" s="324"/>
      <c r="BG183" s="324"/>
      <c r="BH183" s="324"/>
      <c r="BI183" s="324"/>
      <c r="BJ183" s="324"/>
      <c r="BK183" s="324"/>
      <c r="BL183" s="324"/>
      <c r="BM183" s="324"/>
      <c r="BN183" s="324"/>
      <c r="BO183" s="324"/>
      <c r="BW183" s="325"/>
      <c r="BX183" s="325"/>
      <c r="BY183" s="325"/>
      <c r="BZ183" s="325"/>
      <c r="CA183" s="325"/>
      <c r="CB183" s="325"/>
      <c r="CC183" s="325"/>
      <c r="CD183" s="325"/>
      <c r="CE183" s="325"/>
      <c r="CF183" s="325"/>
      <c r="CG183" s="325"/>
      <c r="CH183" s="325"/>
    </row>
    <row r="184" spans="1:86" s="323" customFormat="1" x14ac:dyDescent="0.25">
      <c r="A184" s="102"/>
      <c r="B184" s="102"/>
      <c r="C184" s="102"/>
      <c r="D184" s="102"/>
      <c r="E184" s="102"/>
      <c r="F184" s="102"/>
      <c r="G184" s="102"/>
      <c r="AH184" s="324"/>
      <c r="AI184" s="324"/>
      <c r="AP184" s="324"/>
      <c r="AQ184" s="324"/>
      <c r="BD184" s="324"/>
      <c r="BE184" s="324"/>
      <c r="BF184" s="324"/>
      <c r="BG184" s="324"/>
      <c r="BH184" s="324"/>
      <c r="BI184" s="324"/>
      <c r="BJ184" s="324"/>
      <c r="BK184" s="324"/>
      <c r="BL184" s="324"/>
      <c r="BM184" s="324"/>
      <c r="BN184" s="324"/>
      <c r="BO184" s="324"/>
      <c r="BW184" s="325"/>
      <c r="BX184" s="325"/>
      <c r="BY184" s="325"/>
      <c r="BZ184" s="325"/>
      <c r="CA184" s="325"/>
      <c r="CB184" s="325"/>
      <c r="CC184" s="325"/>
      <c r="CD184" s="325"/>
      <c r="CE184" s="325"/>
      <c r="CF184" s="325"/>
      <c r="CG184" s="325"/>
      <c r="CH184" s="325"/>
    </row>
    <row r="185" spans="1:86" s="323" customFormat="1" x14ac:dyDescent="0.25">
      <c r="A185" s="102"/>
      <c r="B185" s="102"/>
      <c r="C185" s="102"/>
      <c r="D185" s="102"/>
      <c r="E185" s="102"/>
      <c r="F185" s="102"/>
      <c r="G185" s="102"/>
      <c r="AH185" s="324"/>
      <c r="AI185" s="324"/>
      <c r="AP185" s="324"/>
      <c r="AQ185" s="324"/>
      <c r="BD185" s="324"/>
      <c r="BE185" s="324"/>
      <c r="BF185" s="324"/>
      <c r="BG185" s="324"/>
      <c r="BH185" s="324"/>
      <c r="BI185" s="324"/>
      <c r="BJ185" s="324"/>
      <c r="BK185" s="324"/>
      <c r="BL185" s="324"/>
      <c r="BM185" s="324"/>
      <c r="BN185" s="324"/>
      <c r="BO185" s="324"/>
      <c r="BW185" s="325"/>
      <c r="BX185" s="325"/>
      <c r="BY185" s="325"/>
      <c r="BZ185" s="325"/>
      <c r="CA185" s="325"/>
      <c r="CB185" s="325"/>
      <c r="CC185" s="325"/>
      <c r="CD185" s="325"/>
      <c r="CE185" s="325"/>
      <c r="CF185" s="325"/>
      <c r="CG185" s="325"/>
      <c r="CH185" s="325"/>
    </row>
    <row r="186" spans="1:86" s="323" customFormat="1" x14ac:dyDescent="0.25">
      <c r="A186" s="102"/>
      <c r="B186" s="102"/>
      <c r="C186" s="102"/>
      <c r="D186" s="102"/>
      <c r="E186" s="102"/>
      <c r="F186" s="102"/>
      <c r="G186" s="102"/>
      <c r="AH186" s="324"/>
      <c r="AI186" s="324"/>
      <c r="AP186" s="324"/>
      <c r="AQ186" s="324"/>
      <c r="BD186" s="324"/>
      <c r="BE186" s="324"/>
      <c r="BF186" s="324"/>
      <c r="BG186" s="324"/>
      <c r="BH186" s="324"/>
      <c r="BI186" s="324"/>
      <c r="BJ186" s="324"/>
      <c r="BK186" s="324"/>
      <c r="BL186" s="324"/>
      <c r="BM186" s="324"/>
      <c r="BN186" s="324"/>
      <c r="BO186" s="324"/>
      <c r="BW186" s="325"/>
      <c r="BX186" s="325"/>
      <c r="BY186" s="325"/>
      <c r="BZ186" s="325"/>
      <c r="CA186" s="325"/>
      <c r="CB186" s="325"/>
      <c r="CC186" s="325"/>
      <c r="CD186" s="325"/>
      <c r="CE186" s="325"/>
      <c r="CF186" s="325"/>
      <c r="CG186" s="325"/>
      <c r="CH186" s="325"/>
    </row>
    <row r="187" spans="1:86" s="323" customFormat="1" x14ac:dyDescent="0.25">
      <c r="A187" s="102"/>
      <c r="B187" s="102"/>
      <c r="C187" s="102"/>
      <c r="D187" s="102"/>
      <c r="E187" s="102"/>
      <c r="F187" s="102"/>
      <c r="G187" s="102"/>
      <c r="AH187" s="324"/>
      <c r="AI187" s="324"/>
      <c r="AP187" s="324"/>
      <c r="AQ187" s="324"/>
      <c r="BD187" s="324"/>
      <c r="BE187" s="324"/>
      <c r="BF187" s="324"/>
      <c r="BG187" s="324"/>
      <c r="BH187" s="324"/>
      <c r="BI187" s="324"/>
      <c r="BJ187" s="324"/>
      <c r="BK187" s="324"/>
      <c r="BL187" s="324"/>
      <c r="BM187" s="324"/>
      <c r="BN187" s="324"/>
      <c r="BO187" s="324"/>
      <c r="BW187" s="325"/>
      <c r="BX187" s="325"/>
      <c r="BY187" s="325"/>
      <c r="BZ187" s="325"/>
      <c r="CA187" s="325"/>
      <c r="CB187" s="325"/>
      <c r="CC187" s="325"/>
      <c r="CD187" s="325"/>
      <c r="CE187" s="325"/>
      <c r="CF187" s="325"/>
      <c r="CG187" s="325"/>
      <c r="CH187" s="325"/>
    </row>
    <row r="188" spans="1:86" s="323" customFormat="1" x14ac:dyDescent="0.25">
      <c r="A188" s="102"/>
      <c r="B188" s="102"/>
      <c r="C188" s="102"/>
      <c r="D188" s="102"/>
      <c r="E188" s="102"/>
      <c r="F188" s="102"/>
      <c r="G188" s="102"/>
      <c r="AH188" s="324"/>
      <c r="AI188" s="324"/>
      <c r="AP188" s="324"/>
      <c r="AQ188" s="324"/>
      <c r="BD188" s="324"/>
      <c r="BE188" s="324"/>
      <c r="BF188" s="324"/>
      <c r="BG188" s="324"/>
      <c r="BH188" s="324"/>
      <c r="BI188" s="324"/>
      <c r="BJ188" s="324"/>
      <c r="BK188" s="324"/>
      <c r="BL188" s="324"/>
      <c r="BM188" s="324"/>
      <c r="BN188" s="324"/>
      <c r="BO188" s="324"/>
      <c r="BW188" s="325"/>
      <c r="BX188" s="325"/>
      <c r="BY188" s="325"/>
      <c r="BZ188" s="325"/>
      <c r="CA188" s="325"/>
      <c r="CB188" s="325"/>
      <c r="CC188" s="325"/>
      <c r="CD188" s="325"/>
      <c r="CE188" s="325"/>
      <c r="CF188" s="325"/>
      <c r="CG188" s="325"/>
      <c r="CH188" s="325"/>
    </row>
    <row r="189" spans="1:86" s="323" customFormat="1" x14ac:dyDescent="0.25">
      <c r="A189" s="102"/>
      <c r="B189" s="102"/>
      <c r="C189" s="102"/>
      <c r="D189" s="102"/>
      <c r="E189" s="102"/>
      <c r="F189" s="102"/>
      <c r="G189" s="102"/>
      <c r="AH189" s="324"/>
      <c r="AI189" s="324"/>
      <c r="AP189" s="324"/>
      <c r="AQ189" s="324"/>
      <c r="BD189" s="324"/>
      <c r="BE189" s="324"/>
      <c r="BF189" s="324"/>
      <c r="BG189" s="324"/>
      <c r="BH189" s="324"/>
      <c r="BI189" s="324"/>
      <c r="BJ189" s="324"/>
      <c r="BK189" s="324"/>
      <c r="BL189" s="324"/>
      <c r="BM189" s="324"/>
      <c r="BN189" s="324"/>
      <c r="BO189" s="324"/>
      <c r="BW189" s="325"/>
      <c r="BX189" s="325"/>
      <c r="BY189" s="325"/>
      <c r="BZ189" s="325"/>
      <c r="CA189" s="325"/>
      <c r="CB189" s="325"/>
      <c r="CC189" s="325"/>
      <c r="CD189" s="325"/>
      <c r="CE189" s="325"/>
      <c r="CF189" s="325"/>
      <c r="CG189" s="325"/>
      <c r="CH189" s="325"/>
    </row>
    <row r="190" spans="1:86" s="323" customFormat="1" x14ac:dyDescent="0.25">
      <c r="A190" s="102"/>
      <c r="B190" s="102"/>
      <c r="C190" s="102"/>
      <c r="D190" s="102"/>
      <c r="E190" s="102"/>
      <c r="F190" s="102"/>
      <c r="G190" s="102"/>
      <c r="AH190" s="324"/>
      <c r="AI190" s="324"/>
      <c r="AP190" s="324"/>
      <c r="AQ190" s="324"/>
      <c r="BD190" s="324"/>
      <c r="BE190" s="324"/>
      <c r="BF190" s="324"/>
      <c r="BG190" s="324"/>
      <c r="BH190" s="324"/>
      <c r="BI190" s="324"/>
      <c r="BJ190" s="324"/>
      <c r="BK190" s="324"/>
      <c r="BL190" s="324"/>
      <c r="BM190" s="324"/>
      <c r="BN190" s="324"/>
      <c r="BO190" s="324"/>
      <c r="BW190" s="325"/>
      <c r="BX190" s="325"/>
      <c r="BY190" s="325"/>
      <c r="BZ190" s="325"/>
      <c r="CA190" s="325"/>
      <c r="CB190" s="325"/>
      <c r="CC190" s="325"/>
      <c r="CD190" s="325"/>
      <c r="CE190" s="325"/>
      <c r="CF190" s="325"/>
      <c r="CG190" s="325"/>
      <c r="CH190" s="325"/>
    </row>
    <row r="191" spans="1:86" s="323" customFormat="1" x14ac:dyDescent="0.25">
      <c r="A191" s="102"/>
      <c r="B191" s="102"/>
      <c r="C191" s="102"/>
      <c r="D191" s="102"/>
      <c r="E191" s="102"/>
      <c r="F191" s="102"/>
      <c r="G191" s="102"/>
      <c r="AH191" s="324"/>
      <c r="AI191" s="324"/>
      <c r="AP191" s="324"/>
      <c r="AQ191" s="324"/>
      <c r="BD191" s="324"/>
      <c r="BE191" s="324"/>
      <c r="BF191" s="324"/>
      <c r="BG191" s="324"/>
      <c r="BH191" s="324"/>
      <c r="BI191" s="324"/>
      <c r="BJ191" s="324"/>
      <c r="BK191" s="324"/>
      <c r="BL191" s="324"/>
      <c r="BM191" s="324"/>
      <c r="BN191" s="324"/>
      <c r="BO191" s="324"/>
      <c r="BW191" s="325"/>
      <c r="BX191" s="325"/>
      <c r="BY191" s="325"/>
      <c r="BZ191" s="325"/>
      <c r="CA191" s="325"/>
      <c r="CB191" s="325"/>
      <c r="CC191" s="325"/>
      <c r="CD191" s="325"/>
      <c r="CE191" s="325"/>
      <c r="CF191" s="325"/>
      <c r="CG191" s="325"/>
      <c r="CH191" s="325"/>
    </row>
    <row r="192" spans="1:86" s="323" customFormat="1" x14ac:dyDescent="0.25">
      <c r="A192" s="102"/>
      <c r="B192" s="102"/>
      <c r="C192" s="102"/>
      <c r="D192" s="102"/>
      <c r="E192" s="102"/>
      <c r="F192" s="102"/>
      <c r="G192" s="102"/>
      <c r="AH192" s="324"/>
      <c r="AI192" s="324"/>
      <c r="AP192" s="324"/>
      <c r="AQ192" s="324"/>
      <c r="BD192" s="324"/>
      <c r="BE192" s="324"/>
      <c r="BF192" s="324"/>
      <c r="BG192" s="324"/>
      <c r="BH192" s="324"/>
      <c r="BI192" s="324"/>
      <c r="BJ192" s="324"/>
      <c r="BK192" s="324"/>
      <c r="BL192" s="324"/>
      <c r="BM192" s="324"/>
      <c r="BN192" s="324"/>
      <c r="BO192" s="324"/>
      <c r="BW192" s="325"/>
      <c r="BX192" s="325"/>
      <c r="BY192" s="325"/>
      <c r="BZ192" s="325"/>
      <c r="CA192" s="325"/>
      <c r="CB192" s="325"/>
      <c r="CC192" s="325"/>
      <c r="CD192" s="325"/>
      <c r="CE192" s="325"/>
      <c r="CF192" s="325"/>
      <c r="CG192" s="325"/>
      <c r="CH192" s="325"/>
    </row>
    <row r="193" spans="1:86" s="323" customFormat="1" x14ac:dyDescent="0.25">
      <c r="A193" s="102"/>
      <c r="B193" s="102"/>
      <c r="C193" s="102"/>
      <c r="D193" s="102"/>
      <c r="E193" s="102"/>
      <c r="F193" s="102"/>
      <c r="G193" s="102"/>
      <c r="AH193" s="324"/>
      <c r="AI193" s="324"/>
      <c r="AP193" s="324"/>
      <c r="AQ193" s="324"/>
      <c r="BD193" s="324"/>
      <c r="BE193" s="324"/>
      <c r="BF193" s="324"/>
      <c r="BG193" s="324"/>
      <c r="BH193" s="324"/>
      <c r="BI193" s="324"/>
      <c r="BJ193" s="324"/>
      <c r="BK193" s="324"/>
      <c r="BL193" s="324"/>
      <c r="BM193" s="324"/>
      <c r="BN193" s="324"/>
      <c r="BO193" s="324"/>
      <c r="BW193" s="325"/>
      <c r="BX193" s="325"/>
      <c r="BY193" s="325"/>
      <c r="BZ193" s="325"/>
      <c r="CA193" s="325"/>
      <c r="CB193" s="325"/>
      <c r="CC193" s="325"/>
      <c r="CD193" s="325"/>
      <c r="CE193" s="325"/>
      <c r="CF193" s="325"/>
      <c r="CG193" s="325"/>
      <c r="CH193" s="325"/>
    </row>
    <row r="194" spans="1:86" s="323" customFormat="1" x14ac:dyDescent="0.25">
      <c r="A194" s="102"/>
      <c r="B194" s="102"/>
      <c r="C194" s="102"/>
      <c r="D194" s="102"/>
      <c r="E194" s="102"/>
      <c r="F194" s="102"/>
      <c r="G194" s="102"/>
      <c r="AH194" s="324"/>
      <c r="AI194" s="324"/>
      <c r="AP194" s="324"/>
      <c r="AQ194" s="324"/>
      <c r="BD194" s="324"/>
      <c r="BE194" s="324"/>
      <c r="BF194" s="324"/>
      <c r="BG194" s="324"/>
      <c r="BH194" s="324"/>
      <c r="BI194" s="324"/>
      <c r="BJ194" s="324"/>
      <c r="BK194" s="324"/>
      <c r="BL194" s="324"/>
      <c r="BM194" s="324"/>
      <c r="BN194" s="324"/>
      <c r="BO194" s="324"/>
      <c r="BW194" s="325"/>
      <c r="BX194" s="325"/>
      <c r="BY194" s="325"/>
      <c r="BZ194" s="325"/>
      <c r="CA194" s="325"/>
      <c r="CB194" s="325"/>
      <c r="CC194" s="325"/>
      <c r="CD194" s="325"/>
      <c r="CE194" s="325"/>
      <c r="CF194" s="325"/>
      <c r="CG194" s="325"/>
      <c r="CH194" s="325"/>
    </row>
    <row r="195" spans="1:86" s="323" customFormat="1" x14ac:dyDescent="0.25">
      <c r="A195" s="102"/>
      <c r="B195" s="102"/>
      <c r="C195" s="102"/>
      <c r="D195" s="102"/>
      <c r="E195" s="102"/>
      <c r="F195" s="102"/>
      <c r="G195" s="102"/>
      <c r="AH195" s="324"/>
      <c r="AI195" s="324"/>
      <c r="AP195" s="324"/>
      <c r="AQ195" s="324"/>
      <c r="BD195" s="324"/>
      <c r="BE195" s="324"/>
      <c r="BF195" s="324"/>
      <c r="BG195" s="324"/>
      <c r="BH195" s="324"/>
      <c r="BI195" s="324"/>
      <c r="BJ195" s="324"/>
      <c r="BK195" s="324"/>
      <c r="BL195" s="324"/>
      <c r="BM195" s="324"/>
      <c r="BN195" s="324"/>
      <c r="BO195" s="324"/>
      <c r="BW195" s="325"/>
      <c r="BX195" s="325"/>
      <c r="BY195" s="325"/>
      <c r="BZ195" s="325"/>
      <c r="CA195" s="325"/>
      <c r="CB195" s="325"/>
      <c r="CC195" s="325"/>
      <c r="CD195" s="325"/>
      <c r="CE195" s="325"/>
      <c r="CF195" s="325"/>
      <c r="CG195" s="325"/>
      <c r="CH195" s="325"/>
    </row>
    <row r="196" spans="1:86" s="323" customFormat="1" x14ac:dyDescent="0.25">
      <c r="A196" s="102"/>
      <c r="B196" s="102"/>
      <c r="C196" s="102"/>
      <c r="D196" s="102"/>
      <c r="E196" s="102"/>
      <c r="F196" s="102"/>
      <c r="G196" s="102"/>
      <c r="AH196" s="324"/>
      <c r="AI196" s="324"/>
      <c r="AP196" s="324"/>
      <c r="AQ196" s="324"/>
      <c r="BD196" s="324"/>
      <c r="BE196" s="324"/>
      <c r="BF196" s="324"/>
      <c r="BG196" s="324"/>
      <c r="BH196" s="324"/>
      <c r="BI196" s="324"/>
      <c r="BJ196" s="324"/>
      <c r="BK196" s="324"/>
      <c r="BL196" s="324"/>
      <c r="BM196" s="324"/>
      <c r="BN196" s="324"/>
      <c r="BO196" s="324"/>
      <c r="BW196" s="325"/>
      <c r="BX196" s="325"/>
      <c r="BY196" s="325"/>
      <c r="BZ196" s="325"/>
      <c r="CA196" s="325"/>
      <c r="CB196" s="325"/>
      <c r="CC196" s="325"/>
      <c r="CD196" s="325"/>
      <c r="CE196" s="325"/>
      <c r="CF196" s="325"/>
      <c r="CG196" s="325"/>
      <c r="CH196" s="325"/>
    </row>
    <row r="197" spans="1:86" s="323" customFormat="1" x14ac:dyDescent="0.25">
      <c r="A197" s="102"/>
      <c r="B197" s="102"/>
      <c r="C197" s="102"/>
      <c r="D197" s="102"/>
      <c r="E197" s="102"/>
      <c r="F197" s="102"/>
      <c r="G197" s="102"/>
      <c r="AH197" s="324"/>
      <c r="AI197" s="324"/>
      <c r="AP197" s="324"/>
      <c r="AQ197" s="324"/>
      <c r="BD197" s="324"/>
      <c r="BE197" s="324"/>
      <c r="BF197" s="324"/>
      <c r="BG197" s="324"/>
      <c r="BH197" s="324"/>
      <c r="BI197" s="324"/>
      <c r="BJ197" s="324"/>
      <c r="BK197" s="324"/>
      <c r="BL197" s="324"/>
      <c r="BM197" s="324"/>
      <c r="BN197" s="324"/>
      <c r="BO197" s="324"/>
      <c r="BW197" s="325"/>
      <c r="BX197" s="325"/>
      <c r="BY197" s="325"/>
      <c r="BZ197" s="325"/>
      <c r="CA197" s="325"/>
      <c r="CB197" s="325"/>
      <c r="CC197" s="325"/>
      <c r="CD197" s="325"/>
      <c r="CE197" s="325"/>
      <c r="CF197" s="325"/>
      <c r="CG197" s="325"/>
      <c r="CH197" s="325"/>
    </row>
    <row r="198" spans="1:86" s="323" customFormat="1" x14ac:dyDescent="0.25">
      <c r="A198" s="102"/>
      <c r="B198" s="102"/>
      <c r="C198" s="102"/>
      <c r="D198" s="102"/>
      <c r="E198" s="102"/>
      <c r="F198" s="102"/>
      <c r="G198" s="102"/>
      <c r="AH198" s="324"/>
      <c r="AI198" s="324"/>
      <c r="AP198" s="324"/>
      <c r="AQ198" s="324"/>
      <c r="BD198" s="324"/>
      <c r="BE198" s="324"/>
      <c r="BF198" s="324"/>
      <c r="BG198" s="324"/>
      <c r="BH198" s="324"/>
      <c r="BI198" s="324"/>
      <c r="BJ198" s="324"/>
      <c r="BK198" s="324"/>
      <c r="BL198" s="324"/>
      <c r="BM198" s="324"/>
      <c r="BN198" s="324"/>
      <c r="BO198" s="324"/>
      <c r="BW198" s="325"/>
      <c r="BX198" s="325"/>
      <c r="BY198" s="325"/>
      <c r="BZ198" s="325"/>
      <c r="CA198" s="325"/>
      <c r="CB198" s="325"/>
      <c r="CC198" s="325"/>
      <c r="CD198" s="325"/>
      <c r="CE198" s="325"/>
      <c r="CF198" s="325"/>
      <c r="CG198" s="325"/>
      <c r="CH198" s="325"/>
    </row>
    <row r="199" spans="1:86" s="323" customFormat="1" x14ac:dyDescent="0.25">
      <c r="A199" s="102"/>
      <c r="B199" s="102"/>
      <c r="C199" s="102"/>
      <c r="D199" s="102"/>
      <c r="E199" s="102"/>
      <c r="F199" s="102"/>
      <c r="G199" s="102"/>
      <c r="AH199" s="324"/>
      <c r="AI199" s="324"/>
      <c r="AP199" s="324"/>
      <c r="AQ199" s="324"/>
      <c r="BD199" s="324"/>
      <c r="BE199" s="324"/>
      <c r="BF199" s="324"/>
      <c r="BG199" s="324"/>
      <c r="BH199" s="324"/>
      <c r="BI199" s="324"/>
      <c r="BJ199" s="324"/>
      <c r="BK199" s="324"/>
      <c r="BL199" s="324"/>
      <c r="BM199" s="324"/>
      <c r="BN199" s="324"/>
      <c r="BO199" s="324"/>
      <c r="BW199" s="325"/>
      <c r="BX199" s="325"/>
      <c r="BY199" s="325"/>
      <c r="BZ199" s="325"/>
      <c r="CA199" s="325"/>
      <c r="CB199" s="325"/>
      <c r="CC199" s="325"/>
      <c r="CD199" s="325"/>
      <c r="CE199" s="325"/>
      <c r="CF199" s="325"/>
      <c r="CG199" s="325"/>
      <c r="CH199" s="325"/>
    </row>
    <row r="200" spans="1:86" s="323" customFormat="1" x14ac:dyDescent="0.25">
      <c r="A200" s="102"/>
      <c r="B200" s="102"/>
      <c r="C200" s="102"/>
      <c r="D200" s="102"/>
      <c r="E200" s="102"/>
      <c r="F200" s="102"/>
      <c r="G200" s="102"/>
      <c r="AH200" s="324"/>
      <c r="AI200" s="324"/>
      <c r="AP200" s="324"/>
      <c r="AQ200" s="324"/>
      <c r="BD200" s="324"/>
      <c r="BE200" s="324"/>
      <c r="BF200" s="324"/>
      <c r="BG200" s="324"/>
      <c r="BH200" s="324"/>
      <c r="BI200" s="324"/>
      <c r="BJ200" s="324"/>
      <c r="BK200" s="324"/>
      <c r="BL200" s="324"/>
      <c r="BM200" s="324"/>
      <c r="BN200" s="324"/>
      <c r="BO200" s="324"/>
      <c r="BW200" s="325"/>
      <c r="BX200" s="325"/>
      <c r="BY200" s="325"/>
      <c r="BZ200" s="325"/>
      <c r="CA200" s="325"/>
      <c r="CB200" s="325"/>
      <c r="CC200" s="325"/>
      <c r="CD200" s="325"/>
      <c r="CE200" s="325"/>
      <c r="CF200" s="325"/>
      <c r="CG200" s="325"/>
      <c r="CH200" s="325"/>
    </row>
    <row r="201" spans="1:86" s="323" customFormat="1" x14ac:dyDescent="0.25">
      <c r="A201" s="102"/>
      <c r="B201" s="102"/>
      <c r="C201" s="102"/>
      <c r="D201" s="102"/>
      <c r="E201" s="102"/>
      <c r="F201" s="102"/>
      <c r="G201" s="102"/>
      <c r="AH201" s="324"/>
      <c r="AI201" s="324"/>
      <c r="AP201" s="324"/>
      <c r="AQ201" s="324"/>
      <c r="BD201" s="324"/>
      <c r="BE201" s="324"/>
      <c r="BF201" s="324"/>
      <c r="BG201" s="324"/>
      <c r="BH201" s="324"/>
      <c r="BI201" s="324"/>
      <c r="BJ201" s="324"/>
      <c r="BK201" s="324"/>
      <c r="BL201" s="324"/>
      <c r="BM201" s="324"/>
      <c r="BN201" s="324"/>
      <c r="BO201" s="324"/>
      <c r="BW201" s="325"/>
      <c r="BX201" s="325"/>
      <c r="BY201" s="325"/>
      <c r="BZ201" s="325"/>
      <c r="CA201" s="325"/>
      <c r="CB201" s="325"/>
      <c r="CC201" s="325"/>
      <c r="CD201" s="325"/>
      <c r="CE201" s="325"/>
      <c r="CF201" s="325"/>
      <c r="CG201" s="325"/>
      <c r="CH201" s="325"/>
    </row>
    <row r="202" spans="1:86" s="323" customFormat="1" x14ac:dyDescent="0.25">
      <c r="A202" s="102"/>
      <c r="B202" s="102"/>
      <c r="C202" s="102"/>
      <c r="D202" s="102"/>
      <c r="E202" s="102"/>
      <c r="F202" s="102"/>
      <c r="G202" s="102"/>
      <c r="AH202" s="324"/>
      <c r="AI202" s="324"/>
      <c r="AP202" s="324"/>
      <c r="AQ202" s="324"/>
      <c r="BD202" s="324"/>
      <c r="BE202" s="324"/>
      <c r="BF202" s="324"/>
      <c r="BG202" s="324"/>
      <c r="BH202" s="324"/>
      <c r="BI202" s="324"/>
      <c r="BJ202" s="324"/>
      <c r="BK202" s="324"/>
      <c r="BL202" s="324"/>
      <c r="BM202" s="324"/>
      <c r="BN202" s="324"/>
      <c r="BO202" s="324"/>
      <c r="BW202" s="325"/>
      <c r="BX202" s="325"/>
      <c r="BY202" s="325"/>
      <c r="BZ202" s="325"/>
      <c r="CA202" s="325"/>
      <c r="CB202" s="325"/>
      <c r="CC202" s="325"/>
      <c r="CD202" s="325"/>
      <c r="CE202" s="325"/>
      <c r="CF202" s="325"/>
      <c r="CG202" s="325"/>
      <c r="CH202" s="325"/>
    </row>
    <row r="203" spans="1:86" s="323" customFormat="1" x14ac:dyDescent="0.25">
      <c r="A203" s="102"/>
      <c r="B203" s="102"/>
      <c r="C203" s="102"/>
      <c r="D203" s="102"/>
      <c r="E203" s="102"/>
      <c r="F203" s="102"/>
      <c r="G203" s="102"/>
      <c r="AH203" s="324"/>
      <c r="AI203" s="324"/>
      <c r="AP203" s="324"/>
      <c r="AQ203" s="324"/>
      <c r="BD203" s="324"/>
      <c r="BE203" s="324"/>
      <c r="BF203" s="324"/>
      <c r="BG203" s="324"/>
      <c r="BH203" s="324"/>
      <c r="BI203" s="324"/>
      <c r="BJ203" s="324"/>
      <c r="BK203" s="324"/>
      <c r="BL203" s="324"/>
      <c r="BM203" s="324"/>
      <c r="BN203" s="324"/>
      <c r="BO203" s="324"/>
      <c r="BW203" s="325"/>
      <c r="BX203" s="325"/>
      <c r="BY203" s="325"/>
      <c r="BZ203" s="325"/>
      <c r="CA203" s="325"/>
      <c r="CB203" s="325"/>
      <c r="CC203" s="325"/>
      <c r="CD203" s="325"/>
      <c r="CE203" s="325"/>
      <c r="CF203" s="325"/>
      <c r="CG203" s="325"/>
      <c r="CH203" s="325"/>
    </row>
    <row r="204" spans="1:86" s="323" customFormat="1" x14ac:dyDescent="0.25">
      <c r="A204" s="102"/>
      <c r="B204" s="102"/>
      <c r="C204" s="102"/>
      <c r="D204" s="102"/>
      <c r="E204" s="102"/>
      <c r="F204" s="102"/>
      <c r="G204" s="102"/>
      <c r="AH204" s="324"/>
      <c r="AI204" s="324"/>
      <c r="AP204" s="324"/>
      <c r="AQ204" s="324"/>
      <c r="BD204" s="324"/>
      <c r="BE204" s="324"/>
      <c r="BF204" s="324"/>
      <c r="BG204" s="324"/>
      <c r="BH204" s="324"/>
      <c r="BI204" s="324"/>
      <c r="BJ204" s="324"/>
      <c r="BK204" s="324"/>
      <c r="BL204" s="324"/>
      <c r="BM204" s="324"/>
      <c r="BN204" s="324"/>
      <c r="BO204" s="324"/>
      <c r="BW204" s="325"/>
      <c r="BX204" s="325"/>
      <c r="BY204" s="325"/>
      <c r="BZ204" s="325"/>
      <c r="CA204" s="325"/>
      <c r="CB204" s="325"/>
      <c r="CC204" s="325"/>
      <c r="CD204" s="325"/>
      <c r="CE204" s="325"/>
      <c r="CF204" s="325"/>
      <c r="CG204" s="325"/>
      <c r="CH204" s="325"/>
    </row>
    <row r="205" spans="1:86" s="323" customFormat="1" x14ac:dyDescent="0.25">
      <c r="A205" s="102"/>
      <c r="B205" s="102"/>
      <c r="C205" s="102"/>
      <c r="D205" s="102"/>
      <c r="E205" s="102"/>
      <c r="F205" s="102"/>
      <c r="G205" s="102"/>
      <c r="AH205" s="324"/>
      <c r="AI205" s="324"/>
      <c r="AP205" s="324"/>
      <c r="AQ205" s="324"/>
      <c r="BD205" s="324"/>
      <c r="BE205" s="324"/>
      <c r="BF205" s="324"/>
      <c r="BG205" s="324"/>
      <c r="BH205" s="324"/>
      <c r="BI205" s="324"/>
      <c r="BJ205" s="324"/>
      <c r="BK205" s="324"/>
      <c r="BL205" s="324"/>
      <c r="BM205" s="324"/>
      <c r="BN205" s="324"/>
      <c r="BO205" s="324"/>
      <c r="BW205" s="325"/>
      <c r="BX205" s="325"/>
      <c r="BY205" s="325"/>
      <c r="BZ205" s="325"/>
      <c r="CA205" s="325"/>
      <c r="CB205" s="325"/>
      <c r="CC205" s="325"/>
      <c r="CD205" s="325"/>
      <c r="CE205" s="325"/>
      <c r="CF205" s="325"/>
      <c r="CG205" s="325"/>
      <c r="CH205" s="325"/>
    </row>
    <row r="206" spans="1:86" s="323" customFormat="1" x14ac:dyDescent="0.25">
      <c r="A206" s="102"/>
      <c r="B206" s="102"/>
      <c r="C206" s="102"/>
      <c r="D206" s="102"/>
      <c r="E206" s="102"/>
      <c r="F206" s="102"/>
      <c r="G206" s="102"/>
      <c r="AH206" s="324"/>
      <c r="AI206" s="324"/>
      <c r="AP206" s="324"/>
      <c r="AQ206" s="324"/>
      <c r="BD206" s="324"/>
      <c r="BE206" s="324"/>
      <c r="BF206" s="324"/>
      <c r="BG206" s="324"/>
      <c r="BH206" s="324"/>
      <c r="BI206" s="324"/>
      <c r="BJ206" s="324"/>
      <c r="BK206" s="324"/>
      <c r="BL206" s="324"/>
      <c r="BM206" s="324"/>
      <c r="BN206" s="324"/>
      <c r="BO206" s="324"/>
      <c r="BW206" s="325"/>
      <c r="BX206" s="325"/>
      <c r="BY206" s="325"/>
      <c r="BZ206" s="325"/>
      <c r="CA206" s="325"/>
      <c r="CB206" s="325"/>
      <c r="CC206" s="325"/>
      <c r="CD206" s="325"/>
      <c r="CE206" s="325"/>
      <c r="CF206" s="325"/>
      <c r="CG206" s="325"/>
      <c r="CH206" s="325"/>
    </row>
    <row r="207" spans="1:86" s="323" customFormat="1" x14ac:dyDescent="0.25">
      <c r="A207" s="102"/>
      <c r="B207" s="102"/>
      <c r="C207" s="102"/>
      <c r="D207" s="102"/>
      <c r="E207" s="102"/>
      <c r="F207" s="102"/>
      <c r="G207" s="102"/>
      <c r="AH207" s="324"/>
      <c r="AI207" s="324"/>
      <c r="AP207" s="324"/>
      <c r="AQ207" s="324"/>
      <c r="BD207" s="324"/>
      <c r="BE207" s="324"/>
      <c r="BF207" s="324"/>
      <c r="BG207" s="324"/>
      <c r="BH207" s="324"/>
      <c r="BI207" s="324"/>
      <c r="BJ207" s="324"/>
      <c r="BK207" s="324"/>
      <c r="BL207" s="324"/>
      <c r="BM207" s="324"/>
      <c r="BN207" s="324"/>
      <c r="BO207" s="324"/>
      <c r="BW207" s="325"/>
      <c r="BX207" s="325"/>
      <c r="BY207" s="325"/>
      <c r="BZ207" s="325"/>
      <c r="CA207" s="325"/>
      <c r="CB207" s="325"/>
      <c r="CC207" s="325"/>
      <c r="CD207" s="325"/>
      <c r="CE207" s="325"/>
      <c r="CF207" s="325"/>
      <c r="CG207" s="325"/>
      <c r="CH207" s="325"/>
    </row>
    <row r="208" spans="1:86" s="323" customFormat="1" x14ac:dyDescent="0.25">
      <c r="A208" s="102"/>
      <c r="B208" s="102"/>
      <c r="C208" s="102"/>
      <c r="D208" s="102"/>
      <c r="E208" s="102"/>
      <c r="F208" s="102"/>
      <c r="G208" s="102"/>
      <c r="AH208" s="324"/>
      <c r="AI208" s="324"/>
      <c r="AP208" s="324"/>
      <c r="AQ208" s="324"/>
      <c r="BD208" s="324"/>
      <c r="BE208" s="324"/>
      <c r="BF208" s="324"/>
      <c r="BG208" s="324"/>
      <c r="BH208" s="324"/>
      <c r="BI208" s="324"/>
      <c r="BJ208" s="324"/>
      <c r="BK208" s="324"/>
      <c r="BL208" s="324"/>
      <c r="BM208" s="324"/>
      <c r="BN208" s="324"/>
      <c r="BO208" s="324"/>
      <c r="BW208" s="325"/>
      <c r="BX208" s="325"/>
      <c r="BY208" s="325"/>
      <c r="BZ208" s="325"/>
      <c r="CA208" s="325"/>
      <c r="CB208" s="325"/>
      <c r="CC208" s="325"/>
      <c r="CD208" s="325"/>
      <c r="CE208" s="325"/>
      <c r="CF208" s="325"/>
      <c r="CG208" s="325"/>
      <c r="CH208" s="325"/>
    </row>
    <row r="209" spans="1:86" s="323" customFormat="1" x14ac:dyDescent="0.25">
      <c r="A209" s="102"/>
      <c r="B209" s="102"/>
      <c r="C209" s="102"/>
      <c r="D209" s="102"/>
      <c r="E209" s="102"/>
      <c r="F209" s="102"/>
      <c r="G209" s="102"/>
      <c r="AH209" s="324"/>
      <c r="AI209" s="324"/>
      <c r="AP209" s="324"/>
      <c r="AQ209" s="324"/>
      <c r="BD209" s="324"/>
      <c r="BE209" s="324"/>
      <c r="BF209" s="324"/>
      <c r="BG209" s="324"/>
      <c r="BH209" s="324"/>
      <c r="BI209" s="324"/>
      <c r="BJ209" s="324"/>
      <c r="BK209" s="324"/>
      <c r="BL209" s="324"/>
      <c r="BM209" s="324"/>
      <c r="BN209" s="324"/>
      <c r="BO209" s="324"/>
      <c r="BW209" s="325"/>
      <c r="BX209" s="325"/>
      <c r="BY209" s="325"/>
      <c r="BZ209" s="325"/>
      <c r="CA209" s="325"/>
      <c r="CB209" s="325"/>
      <c r="CC209" s="325"/>
      <c r="CD209" s="325"/>
      <c r="CE209" s="325"/>
      <c r="CF209" s="325"/>
      <c r="CG209" s="325"/>
      <c r="CH209" s="325"/>
    </row>
    <row r="210" spans="1:86" s="323" customFormat="1" x14ac:dyDescent="0.25">
      <c r="A210" s="102"/>
      <c r="B210" s="102"/>
      <c r="C210" s="102"/>
      <c r="D210" s="102"/>
      <c r="E210" s="102"/>
      <c r="F210" s="102"/>
      <c r="G210" s="102"/>
      <c r="AH210" s="324"/>
      <c r="AI210" s="324"/>
      <c r="AP210" s="324"/>
      <c r="AQ210" s="324"/>
      <c r="BD210" s="324"/>
      <c r="BE210" s="324"/>
      <c r="BF210" s="324"/>
      <c r="BG210" s="324"/>
      <c r="BH210" s="324"/>
      <c r="BI210" s="324"/>
      <c r="BJ210" s="324"/>
      <c r="BK210" s="324"/>
      <c r="BL210" s="324"/>
      <c r="BM210" s="324"/>
      <c r="BN210" s="324"/>
      <c r="BO210" s="324"/>
      <c r="BW210" s="325"/>
      <c r="BX210" s="325"/>
      <c r="BY210" s="325"/>
      <c r="BZ210" s="325"/>
      <c r="CA210" s="325"/>
      <c r="CB210" s="325"/>
      <c r="CC210" s="325"/>
      <c r="CD210" s="325"/>
      <c r="CE210" s="325"/>
      <c r="CF210" s="325"/>
      <c r="CG210" s="325"/>
      <c r="CH210" s="325"/>
    </row>
    <row r="211" spans="1:86" s="323" customFormat="1" x14ac:dyDescent="0.25">
      <c r="A211" s="102"/>
      <c r="B211" s="102"/>
      <c r="C211" s="102"/>
      <c r="D211" s="102"/>
      <c r="E211" s="102"/>
      <c r="F211" s="102"/>
      <c r="G211" s="102"/>
      <c r="AH211" s="324"/>
      <c r="AI211" s="324"/>
      <c r="AP211" s="324"/>
      <c r="AQ211" s="324"/>
      <c r="BD211" s="324"/>
      <c r="BE211" s="324"/>
      <c r="BF211" s="324"/>
      <c r="BG211" s="324"/>
      <c r="BH211" s="324"/>
      <c r="BI211" s="324"/>
      <c r="BJ211" s="324"/>
      <c r="BK211" s="324"/>
      <c r="BL211" s="324"/>
      <c r="BM211" s="324"/>
      <c r="BN211" s="324"/>
      <c r="BO211" s="324"/>
      <c r="BW211" s="325"/>
      <c r="BX211" s="325"/>
      <c r="BY211" s="325"/>
      <c r="BZ211" s="325"/>
      <c r="CA211" s="325"/>
      <c r="CB211" s="325"/>
      <c r="CC211" s="325"/>
      <c r="CD211" s="325"/>
      <c r="CE211" s="325"/>
      <c r="CF211" s="325"/>
      <c r="CG211" s="325"/>
      <c r="CH211" s="325"/>
    </row>
    <row r="212" spans="1:86" s="323" customFormat="1" x14ac:dyDescent="0.25">
      <c r="A212" s="102"/>
      <c r="B212" s="102"/>
      <c r="C212" s="102"/>
      <c r="D212" s="102"/>
      <c r="E212" s="102"/>
      <c r="F212" s="102"/>
      <c r="G212" s="102"/>
      <c r="AH212" s="324"/>
      <c r="AI212" s="324"/>
      <c r="AP212" s="324"/>
      <c r="AQ212" s="324"/>
      <c r="BD212" s="324"/>
      <c r="BE212" s="324"/>
      <c r="BF212" s="324"/>
      <c r="BG212" s="324"/>
      <c r="BH212" s="324"/>
      <c r="BI212" s="324"/>
      <c r="BJ212" s="324"/>
      <c r="BK212" s="324"/>
      <c r="BL212" s="324"/>
      <c r="BM212" s="324"/>
      <c r="BN212" s="324"/>
      <c r="BO212" s="324"/>
      <c r="BW212" s="325"/>
      <c r="BX212" s="325"/>
      <c r="BY212" s="325"/>
      <c r="BZ212" s="325"/>
      <c r="CA212" s="325"/>
      <c r="CB212" s="325"/>
      <c r="CC212" s="325"/>
      <c r="CD212" s="325"/>
      <c r="CE212" s="325"/>
      <c r="CF212" s="325"/>
      <c r="CG212" s="325"/>
      <c r="CH212" s="325"/>
    </row>
    <row r="213" spans="1:86" s="323" customFormat="1" x14ac:dyDescent="0.25">
      <c r="A213" s="102"/>
      <c r="B213" s="102"/>
      <c r="C213" s="102"/>
      <c r="D213" s="102"/>
      <c r="E213" s="102"/>
      <c r="F213" s="102"/>
      <c r="G213" s="102"/>
      <c r="AH213" s="324"/>
      <c r="AI213" s="324"/>
      <c r="AP213" s="324"/>
      <c r="AQ213" s="324"/>
      <c r="BD213" s="324"/>
      <c r="BE213" s="324"/>
      <c r="BF213" s="324"/>
      <c r="BG213" s="324"/>
      <c r="BH213" s="324"/>
      <c r="BI213" s="324"/>
      <c r="BJ213" s="324"/>
      <c r="BK213" s="324"/>
      <c r="BL213" s="324"/>
      <c r="BM213" s="324"/>
      <c r="BN213" s="324"/>
      <c r="BO213" s="324"/>
      <c r="BW213" s="325"/>
      <c r="BX213" s="325"/>
      <c r="BY213" s="325"/>
      <c r="BZ213" s="325"/>
      <c r="CA213" s="325"/>
      <c r="CB213" s="325"/>
      <c r="CC213" s="325"/>
      <c r="CD213" s="325"/>
      <c r="CE213" s="325"/>
      <c r="CF213" s="325"/>
      <c r="CG213" s="325"/>
      <c r="CH213" s="325"/>
    </row>
    <row r="214" spans="1:86" s="323" customFormat="1" x14ac:dyDescent="0.25">
      <c r="A214" s="102"/>
      <c r="B214" s="102"/>
      <c r="C214" s="102"/>
      <c r="D214" s="102"/>
      <c r="E214" s="102"/>
      <c r="F214" s="102"/>
      <c r="G214" s="102"/>
      <c r="AH214" s="324"/>
      <c r="AI214" s="324"/>
      <c r="AP214" s="324"/>
      <c r="AQ214" s="324"/>
      <c r="BD214" s="324"/>
      <c r="BE214" s="324"/>
      <c r="BF214" s="324"/>
      <c r="BG214" s="324"/>
      <c r="BH214" s="324"/>
      <c r="BI214" s="324"/>
      <c r="BJ214" s="324"/>
      <c r="BK214" s="324"/>
      <c r="BL214" s="324"/>
      <c r="BM214" s="324"/>
      <c r="BN214" s="324"/>
      <c r="BO214" s="324"/>
      <c r="BW214" s="325"/>
      <c r="BX214" s="325"/>
      <c r="BY214" s="325"/>
      <c r="BZ214" s="325"/>
      <c r="CA214" s="325"/>
      <c r="CB214" s="325"/>
      <c r="CC214" s="325"/>
      <c r="CD214" s="325"/>
      <c r="CE214" s="325"/>
      <c r="CF214" s="325"/>
      <c r="CG214" s="325"/>
      <c r="CH214" s="325"/>
    </row>
    <row r="215" spans="1:86" s="323" customFormat="1" x14ac:dyDescent="0.25">
      <c r="A215" s="102"/>
      <c r="B215" s="102"/>
      <c r="C215" s="102"/>
      <c r="D215" s="102"/>
      <c r="E215" s="102"/>
      <c r="F215" s="102"/>
      <c r="G215" s="102"/>
      <c r="AH215" s="324"/>
      <c r="AI215" s="324"/>
      <c r="AP215" s="324"/>
      <c r="AQ215" s="324"/>
      <c r="BD215" s="324"/>
      <c r="BE215" s="324"/>
      <c r="BF215" s="324"/>
      <c r="BG215" s="324"/>
      <c r="BH215" s="324"/>
      <c r="BI215" s="324"/>
      <c r="BJ215" s="324"/>
      <c r="BK215" s="324"/>
      <c r="BL215" s="324"/>
      <c r="BM215" s="324"/>
      <c r="BN215" s="324"/>
      <c r="BO215" s="324"/>
      <c r="BW215" s="325"/>
      <c r="BX215" s="325"/>
      <c r="BY215" s="325"/>
      <c r="BZ215" s="325"/>
      <c r="CA215" s="325"/>
      <c r="CB215" s="325"/>
      <c r="CC215" s="325"/>
      <c r="CD215" s="325"/>
      <c r="CE215" s="325"/>
      <c r="CF215" s="325"/>
      <c r="CG215" s="325"/>
      <c r="CH215" s="325"/>
    </row>
    <row r="216" spans="1:86" s="323" customFormat="1" x14ac:dyDescent="0.25">
      <c r="A216" s="102"/>
      <c r="B216" s="102"/>
      <c r="C216" s="102"/>
      <c r="D216" s="102"/>
      <c r="E216" s="102"/>
      <c r="F216" s="102"/>
      <c r="G216" s="102"/>
      <c r="AH216" s="324"/>
      <c r="AI216" s="324"/>
      <c r="AP216" s="324"/>
      <c r="AQ216" s="324"/>
      <c r="BD216" s="324"/>
      <c r="BE216" s="324"/>
      <c r="BF216" s="324"/>
      <c r="BG216" s="324"/>
      <c r="BH216" s="324"/>
      <c r="BI216" s="324"/>
      <c r="BJ216" s="324"/>
      <c r="BK216" s="324"/>
      <c r="BL216" s="324"/>
      <c r="BM216" s="324"/>
      <c r="BN216" s="324"/>
      <c r="BO216" s="324"/>
      <c r="BW216" s="325"/>
      <c r="BX216" s="325"/>
      <c r="BY216" s="325"/>
      <c r="BZ216" s="325"/>
      <c r="CA216" s="325"/>
      <c r="CB216" s="325"/>
      <c r="CC216" s="325"/>
      <c r="CD216" s="325"/>
      <c r="CE216" s="325"/>
      <c r="CF216" s="325"/>
      <c r="CG216" s="325"/>
      <c r="CH216" s="325"/>
    </row>
    <row r="217" spans="1:86" s="323" customFormat="1" x14ac:dyDescent="0.25">
      <c r="A217" s="102"/>
      <c r="B217" s="102"/>
      <c r="C217" s="102"/>
      <c r="D217" s="102"/>
      <c r="E217" s="102"/>
      <c r="F217" s="102"/>
      <c r="G217" s="102"/>
      <c r="AH217" s="324"/>
      <c r="AI217" s="324"/>
      <c r="AP217" s="324"/>
      <c r="AQ217" s="324"/>
      <c r="BD217" s="324"/>
      <c r="BE217" s="324"/>
      <c r="BF217" s="324"/>
      <c r="BG217" s="324"/>
      <c r="BH217" s="324"/>
      <c r="BI217" s="324"/>
      <c r="BJ217" s="324"/>
      <c r="BK217" s="324"/>
      <c r="BL217" s="324"/>
      <c r="BM217" s="324"/>
      <c r="BN217" s="324"/>
      <c r="BO217" s="324"/>
      <c r="BW217" s="325"/>
      <c r="BX217" s="325"/>
      <c r="BY217" s="325"/>
      <c r="BZ217" s="325"/>
      <c r="CA217" s="325"/>
      <c r="CB217" s="325"/>
      <c r="CC217" s="325"/>
      <c r="CD217" s="325"/>
      <c r="CE217" s="325"/>
      <c r="CF217" s="325"/>
      <c r="CG217" s="325"/>
      <c r="CH217" s="325"/>
    </row>
    <row r="218" spans="1:86" s="323" customFormat="1" x14ac:dyDescent="0.25">
      <c r="A218" s="102"/>
      <c r="B218" s="102"/>
      <c r="C218" s="102"/>
      <c r="D218" s="102"/>
      <c r="E218" s="102"/>
      <c r="F218" s="102"/>
      <c r="G218" s="102"/>
      <c r="AH218" s="324"/>
      <c r="AI218" s="324"/>
      <c r="AP218" s="324"/>
      <c r="AQ218" s="324"/>
      <c r="BD218" s="324"/>
      <c r="BE218" s="324"/>
      <c r="BF218" s="324"/>
      <c r="BG218" s="324"/>
      <c r="BH218" s="324"/>
      <c r="BI218" s="324"/>
      <c r="BJ218" s="324"/>
      <c r="BK218" s="324"/>
      <c r="BL218" s="324"/>
      <c r="BM218" s="324"/>
      <c r="BN218" s="324"/>
      <c r="BO218" s="324"/>
      <c r="BW218" s="325"/>
      <c r="BX218" s="325"/>
      <c r="BY218" s="325"/>
      <c r="BZ218" s="325"/>
      <c r="CA218" s="325"/>
      <c r="CB218" s="325"/>
      <c r="CC218" s="325"/>
      <c r="CD218" s="325"/>
      <c r="CE218" s="325"/>
      <c r="CF218" s="325"/>
      <c r="CG218" s="325"/>
      <c r="CH218" s="325"/>
    </row>
    <row r="219" spans="1:86" s="323" customFormat="1" x14ac:dyDescent="0.25">
      <c r="A219" s="102"/>
      <c r="B219" s="102"/>
      <c r="C219" s="102"/>
      <c r="D219" s="102"/>
      <c r="E219" s="102"/>
      <c r="F219" s="102"/>
      <c r="G219" s="102"/>
      <c r="AH219" s="324"/>
      <c r="AI219" s="324"/>
      <c r="AP219" s="324"/>
      <c r="AQ219" s="324"/>
      <c r="BD219" s="324"/>
      <c r="BE219" s="324"/>
      <c r="BF219" s="324"/>
      <c r="BG219" s="324"/>
      <c r="BH219" s="324"/>
      <c r="BI219" s="324"/>
      <c r="BJ219" s="324"/>
      <c r="BK219" s="324"/>
      <c r="BL219" s="324"/>
      <c r="BM219" s="324"/>
      <c r="BN219" s="324"/>
      <c r="BO219" s="324"/>
      <c r="BW219" s="325"/>
      <c r="BX219" s="325"/>
      <c r="BY219" s="325"/>
      <c r="BZ219" s="325"/>
      <c r="CA219" s="325"/>
      <c r="CB219" s="325"/>
      <c r="CC219" s="325"/>
      <c r="CD219" s="325"/>
      <c r="CE219" s="325"/>
      <c r="CF219" s="325"/>
      <c r="CG219" s="325"/>
      <c r="CH219" s="325"/>
    </row>
    <row r="220" spans="1:86" s="323" customFormat="1" x14ac:dyDescent="0.25">
      <c r="A220" s="102"/>
      <c r="B220" s="102"/>
      <c r="C220" s="102"/>
      <c r="D220" s="102"/>
      <c r="E220" s="102"/>
      <c r="F220" s="102"/>
      <c r="G220" s="102"/>
      <c r="AH220" s="324"/>
      <c r="AI220" s="324"/>
      <c r="AP220" s="324"/>
      <c r="AQ220" s="324"/>
      <c r="BD220" s="324"/>
      <c r="BE220" s="324"/>
      <c r="BF220" s="324"/>
      <c r="BG220" s="324"/>
      <c r="BH220" s="324"/>
      <c r="BI220" s="324"/>
      <c r="BJ220" s="324"/>
      <c r="BK220" s="324"/>
      <c r="BL220" s="324"/>
      <c r="BM220" s="324"/>
      <c r="BN220" s="324"/>
      <c r="BO220" s="324"/>
      <c r="BW220" s="325"/>
      <c r="BX220" s="325"/>
      <c r="BY220" s="325"/>
      <c r="BZ220" s="325"/>
      <c r="CA220" s="325"/>
      <c r="CB220" s="325"/>
      <c r="CC220" s="325"/>
      <c r="CD220" s="325"/>
      <c r="CE220" s="325"/>
      <c r="CF220" s="325"/>
      <c r="CG220" s="325"/>
      <c r="CH220" s="325"/>
    </row>
    <row r="221" spans="1:86" s="323" customFormat="1" x14ac:dyDescent="0.25">
      <c r="A221" s="102"/>
      <c r="B221" s="102"/>
      <c r="C221" s="102"/>
      <c r="D221" s="102"/>
      <c r="E221" s="102"/>
      <c r="F221" s="102"/>
      <c r="G221" s="102"/>
      <c r="AH221" s="324"/>
      <c r="AI221" s="324"/>
      <c r="AP221" s="324"/>
      <c r="AQ221" s="324"/>
      <c r="BD221" s="324"/>
      <c r="BE221" s="324"/>
      <c r="BF221" s="324"/>
      <c r="BG221" s="324"/>
      <c r="BH221" s="324"/>
      <c r="BI221" s="324"/>
      <c r="BJ221" s="324"/>
      <c r="BK221" s="324"/>
      <c r="BL221" s="324"/>
      <c r="BM221" s="324"/>
      <c r="BN221" s="324"/>
      <c r="BO221" s="324"/>
      <c r="BW221" s="325"/>
      <c r="BX221" s="325"/>
      <c r="BY221" s="325"/>
      <c r="BZ221" s="325"/>
      <c r="CA221" s="325"/>
      <c r="CB221" s="325"/>
      <c r="CC221" s="325"/>
      <c r="CD221" s="325"/>
      <c r="CE221" s="325"/>
      <c r="CF221" s="325"/>
      <c r="CG221" s="325"/>
      <c r="CH221" s="325"/>
    </row>
    <row r="222" spans="1:86" s="323" customFormat="1" x14ac:dyDescent="0.25">
      <c r="A222" s="102"/>
      <c r="B222" s="102"/>
      <c r="C222" s="102"/>
      <c r="D222" s="102"/>
      <c r="E222" s="102"/>
      <c r="F222" s="102"/>
      <c r="G222" s="102"/>
      <c r="AH222" s="324"/>
      <c r="AI222" s="324"/>
      <c r="AP222" s="324"/>
      <c r="AQ222" s="324"/>
      <c r="BD222" s="324"/>
      <c r="BE222" s="324"/>
      <c r="BF222" s="324"/>
      <c r="BG222" s="324"/>
      <c r="BH222" s="324"/>
      <c r="BI222" s="324"/>
      <c r="BJ222" s="324"/>
      <c r="BK222" s="324"/>
      <c r="BL222" s="324"/>
      <c r="BM222" s="324"/>
      <c r="BN222" s="324"/>
      <c r="BO222" s="324"/>
      <c r="BW222" s="325"/>
      <c r="BX222" s="325"/>
      <c r="BY222" s="325"/>
      <c r="BZ222" s="325"/>
      <c r="CA222" s="325"/>
      <c r="CB222" s="325"/>
      <c r="CC222" s="325"/>
      <c r="CD222" s="325"/>
      <c r="CE222" s="325"/>
      <c r="CF222" s="325"/>
      <c r="CG222" s="325"/>
      <c r="CH222" s="325"/>
    </row>
    <row r="223" spans="1:86" s="323" customFormat="1" x14ac:dyDescent="0.25">
      <c r="A223" s="102"/>
      <c r="B223" s="102"/>
      <c r="C223" s="102"/>
      <c r="D223" s="102"/>
      <c r="E223" s="102"/>
      <c r="F223" s="102"/>
      <c r="G223" s="102"/>
      <c r="AH223" s="324"/>
      <c r="AI223" s="324"/>
      <c r="AP223" s="324"/>
      <c r="AQ223" s="324"/>
      <c r="BD223" s="324"/>
      <c r="BE223" s="324"/>
      <c r="BF223" s="324"/>
      <c r="BG223" s="324"/>
      <c r="BH223" s="324"/>
      <c r="BI223" s="324"/>
      <c r="BJ223" s="324"/>
      <c r="BK223" s="324"/>
      <c r="BL223" s="324"/>
      <c r="BM223" s="324"/>
      <c r="BN223" s="324"/>
      <c r="BO223" s="324"/>
      <c r="BW223" s="325"/>
      <c r="BX223" s="325"/>
      <c r="BY223" s="325"/>
      <c r="BZ223" s="325"/>
      <c r="CA223" s="325"/>
      <c r="CB223" s="325"/>
      <c r="CC223" s="325"/>
      <c r="CD223" s="325"/>
      <c r="CE223" s="325"/>
      <c r="CF223" s="325"/>
      <c r="CG223" s="325"/>
      <c r="CH223" s="325"/>
    </row>
    <row r="224" spans="1:86" s="323" customFormat="1" x14ac:dyDescent="0.25">
      <c r="A224" s="102"/>
      <c r="B224" s="102"/>
      <c r="C224" s="102"/>
      <c r="D224" s="102"/>
      <c r="E224" s="102"/>
      <c r="F224" s="102"/>
      <c r="G224" s="102"/>
      <c r="AH224" s="324"/>
      <c r="AI224" s="324"/>
      <c r="AP224" s="324"/>
      <c r="AQ224" s="324"/>
      <c r="BD224" s="324"/>
      <c r="BE224" s="324"/>
      <c r="BF224" s="324"/>
      <c r="BG224" s="324"/>
      <c r="BH224" s="324"/>
      <c r="BI224" s="324"/>
      <c r="BJ224" s="324"/>
      <c r="BK224" s="324"/>
      <c r="BL224" s="324"/>
      <c r="BM224" s="324"/>
      <c r="BN224" s="324"/>
      <c r="BO224" s="324"/>
      <c r="BW224" s="325"/>
      <c r="BX224" s="325"/>
      <c r="BY224" s="325"/>
      <c r="BZ224" s="325"/>
      <c r="CA224" s="325"/>
      <c r="CB224" s="325"/>
      <c r="CC224" s="325"/>
      <c r="CD224" s="325"/>
      <c r="CE224" s="325"/>
      <c r="CF224" s="325"/>
      <c r="CG224" s="325"/>
      <c r="CH224" s="325"/>
    </row>
    <row r="225" spans="1:86" s="323" customFormat="1" x14ac:dyDescent="0.25">
      <c r="A225" s="102"/>
      <c r="B225" s="102"/>
      <c r="C225" s="102"/>
      <c r="D225" s="102"/>
      <c r="E225" s="102"/>
      <c r="F225" s="102"/>
      <c r="G225" s="102"/>
      <c r="AH225" s="324"/>
      <c r="AI225" s="324"/>
      <c r="AP225" s="324"/>
      <c r="AQ225" s="324"/>
      <c r="BD225" s="324"/>
      <c r="BE225" s="324"/>
      <c r="BF225" s="324"/>
      <c r="BG225" s="324"/>
      <c r="BH225" s="324"/>
      <c r="BI225" s="324"/>
      <c r="BJ225" s="324"/>
      <c r="BK225" s="324"/>
      <c r="BL225" s="324"/>
      <c r="BM225" s="324"/>
      <c r="BN225" s="324"/>
      <c r="BO225" s="324"/>
      <c r="BW225" s="325"/>
      <c r="BX225" s="325"/>
      <c r="BY225" s="325"/>
      <c r="BZ225" s="325"/>
      <c r="CA225" s="325"/>
      <c r="CB225" s="325"/>
      <c r="CC225" s="325"/>
      <c r="CD225" s="325"/>
      <c r="CE225" s="325"/>
      <c r="CF225" s="325"/>
      <c r="CG225" s="325"/>
      <c r="CH225" s="325"/>
    </row>
    <row r="226" spans="1:86" s="323" customFormat="1" x14ac:dyDescent="0.25">
      <c r="A226" s="102"/>
      <c r="B226" s="102"/>
      <c r="C226" s="102"/>
      <c r="D226" s="102"/>
      <c r="E226" s="102"/>
      <c r="F226" s="102"/>
      <c r="G226" s="102"/>
      <c r="AH226" s="324"/>
      <c r="AI226" s="324"/>
      <c r="AP226" s="324"/>
      <c r="AQ226" s="324"/>
      <c r="BD226" s="324"/>
      <c r="BE226" s="324"/>
      <c r="BF226" s="324"/>
      <c r="BG226" s="324"/>
      <c r="BH226" s="324"/>
      <c r="BI226" s="324"/>
      <c r="BJ226" s="324"/>
      <c r="BK226" s="324"/>
      <c r="BL226" s="324"/>
      <c r="BM226" s="324"/>
      <c r="BN226" s="324"/>
      <c r="BO226" s="324"/>
      <c r="BW226" s="325"/>
      <c r="BX226" s="325"/>
      <c r="BY226" s="325"/>
      <c r="BZ226" s="325"/>
      <c r="CA226" s="325"/>
      <c r="CB226" s="325"/>
      <c r="CC226" s="325"/>
      <c r="CD226" s="325"/>
      <c r="CE226" s="325"/>
      <c r="CF226" s="325"/>
      <c r="CG226" s="325"/>
      <c r="CH226" s="325"/>
    </row>
    <row r="227" spans="1:86" s="323" customFormat="1" x14ac:dyDescent="0.25">
      <c r="A227" s="102"/>
      <c r="B227" s="102"/>
      <c r="C227" s="102"/>
      <c r="D227" s="102"/>
      <c r="E227" s="102"/>
      <c r="F227" s="102"/>
      <c r="G227" s="102"/>
      <c r="AH227" s="324"/>
      <c r="AI227" s="324"/>
      <c r="AP227" s="324"/>
      <c r="AQ227" s="324"/>
      <c r="BD227" s="324"/>
      <c r="BE227" s="324"/>
      <c r="BF227" s="324"/>
      <c r="BG227" s="324"/>
      <c r="BH227" s="324"/>
      <c r="BI227" s="324"/>
      <c r="BJ227" s="324"/>
      <c r="BK227" s="324"/>
      <c r="BL227" s="324"/>
      <c r="BM227" s="324"/>
      <c r="BN227" s="324"/>
      <c r="BO227" s="324"/>
      <c r="BW227" s="325"/>
      <c r="BX227" s="325"/>
      <c r="BY227" s="325"/>
      <c r="BZ227" s="325"/>
      <c r="CA227" s="325"/>
      <c r="CB227" s="325"/>
      <c r="CC227" s="325"/>
      <c r="CD227" s="325"/>
      <c r="CE227" s="325"/>
      <c r="CF227" s="325"/>
      <c r="CG227" s="325"/>
      <c r="CH227" s="325"/>
    </row>
    <row r="228" spans="1:86" s="323" customFormat="1" x14ac:dyDescent="0.25">
      <c r="A228" s="102"/>
      <c r="B228" s="102"/>
      <c r="C228" s="102"/>
      <c r="D228" s="102"/>
      <c r="E228" s="102"/>
      <c r="F228" s="102"/>
      <c r="G228" s="102"/>
      <c r="AH228" s="324"/>
      <c r="AI228" s="324"/>
      <c r="AP228" s="324"/>
      <c r="AQ228" s="324"/>
      <c r="BD228" s="324"/>
      <c r="BE228" s="324"/>
      <c r="BF228" s="324"/>
      <c r="BG228" s="324"/>
      <c r="BH228" s="324"/>
      <c r="BI228" s="324"/>
      <c r="BJ228" s="324"/>
      <c r="BK228" s="324"/>
      <c r="BL228" s="324"/>
      <c r="BM228" s="324"/>
      <c r="BN228" s="324"/>
      <c r="BO228" s="324"/>
      <c r="BW228" s="325"/>
      <c r="BX228" s="325"/>
      <c r="BY228" s="325"/>
      <c r="BZ228" s="325"/>
      <c r="CA228" s="325"/>
      <c r="CB228" s="325"/>
      <c r="CC228" s="325"/>
      <c r="CD228" s="325"/>
      <c r="CE228" s="325"/>
      <c r="CF228" s="325"/>
      <c r="CG228" s="325"/>
      <c r="CH228" s="325"/>
    </row>
    <row r="229" spans="1:86" s="323" customFormat="1" x14ac:dyDescent="0.25">
      <c r="A229" s="102"/>
      <c r="B229" s="102"/>
      <c r="C229" s="102"/>
      <c r="D229" s="102"/>
      <c r="E229" s="102"/>
      <c r="F229" s="102"/>
      <c r="G229" s="102"/>
      <c r="AH229" s="324"/>
      <c r="AI229" s="324"/>
      <c r="AP229" s="324"/>
      <c r="AQ229" s="324"/>
      <c r="BD229" s="324"/>
      <c r="BE229" s="324"/>
      <c r="BF229" s="324"/>
      <c r="BG229" s="324"/>
      <c r="BH229" s="324"/>
      <c r="BI229" s="324"/>
      <c r="BJ229" s="324"/>
      <c r="BK229" s="324"/>
      <c r="BL229" s="324"/>
      <c r="BM229" s="324"/>
      <c r="BN229" s="324"/>
      <c r="BO229" s="324"/>
      <c r="BW229" s="325"/>
      <c r="BX229" s="325"/>
      <c r="BY229" s="325"/>
      <c r="BZ229" s="325"/>
      <c r="CA229" s="325"/>
      <c r="CB229" s="325"/>
      <c r="CC229" s="325"/>
      <c r="CD229" s="325"/>
      <c r="CE229" s="325"/>
      <c r="CF229" s="325"/>
      <c r="CG229" s="325"/>
      <c r="CH229" s="325"/>
    </row>
    <row r="230" spans="1:86" s="323" customFormat="1" x14ac:dyDescent="0.25">
      <c r="A230" s="102"/>
      <c r="B230" s="102"/>
      <c r="C230" s="102"/>
      <c r="D230" s="102"/>
      <c r="E230" s="102"/>
      <c r="F230" s="102"/>
      <c r="G230" s="102"/>
      <c r="AH230" s="324"/>
      <c r="AI230" s="324"/>
      <c r="AP230" s="324"/>
      <c r="AQ230" s="324"/>
      <c r="BD230" s="324"/>
      <c r="BE230" s="324"/>
      <c r="BF230" s="324"/>
      <c r="BG230" s="324"/>
      <c r="BH230" s="324"/>
      <c r="BI230" s="324"/>
      <c r="BJ230" s="324"/>
      <c r="BK230" s="324"/>
      <c r="BL230" s="324"/>
      <c r="BM230" s="324"/>
      <c r="BN230" s="324"/>
      <c r="BO230" s="324"/>
      <c r="BW230" s="325"/>
      <c r="BX230" s="325"/>
      <c r="BY230" s="325"/>
      <c r="BZ230" s="325"/>
      <c r="CA230" s="325"/>
      <c r="CB230" s="325"/>
      <c r="CC230" s="325"/>
      <c r="CD230" s="325"/>
      <c r="CE230" s="325"/>
      <c r="CF230" s="325"/>
      <c r="CG230" s="325"/>
      <c r="CH230" s="325"/>
    </row>
    <row r="231" spans="1:86" s="323" customFormat="1" x14ac:dyDescent="0.25">
      <c r="A231" s="102"/>
      <c r="B231" s="102"/>
      <c r="C231" s="102"/>
      <c r="D231" s="102"/>
      <c r="E231" s="102"/>
      <c r="F231" s="102"/>
      <c r="G231" s="102"/>
      <c r="AH231" s="324"/>
      <c r="AI231" s="324"/>
      <c r="AP231" s="324"/>
      <c r="AQ231" s="324"/>
      <c r="BD231" s="324"/>
      <c r="BE231" s="324"/>
      <c r="BF231" s="324"/>
      <c r="BG231" s="324"/>
      <c r="BH231" s="324"/>
      <c r="BI231" s="324"/>
      <c r="BJ231" s="324"/>
      <c r="BK231" s="324"/>
      <c r="BL231" s="324"/>
      <c r="BM231" s="324"/>
      <c r="BN231" s="324"/>
      <c r="BO231" s="324"/>
      <c r="BW231" s="325"/>
      <c r="BX231" s="325"/>
      <c r="BY231" s="325"/>
      <c r="BZ231" s="325"/>
      <c r="CA231" s="325"/>
      <c r="CB231" s="325"/>
      <c r="CC231" s="325"/>
      <c r="CD231" s="325"/>
      <c r="CE231" s="325"/>
      <c r="CF231" s="325"/>
      <c r="CG231" s="325"/>
      <c r="CH231" s="325"/>
    </row>
    <row r="232" spans="1:86" s="323" customFormat="1" x14ac:dyDescent="0.25">
      <c r="A232" s="102"/>
      <c r="B232" s="102"/>
      <c r="C232" s="102"/>
      <c r="D232" s="102"/>
      <c r="E232" s="102"/>
      <c r="F232" s="102"/>
      <c r="G232" s="102"/>
      <c r="AH232" s="324"/>
      <c r="AI232" s="324"/>
      <c r="AP232" s="324"/>
      <c r="AQ232" s="324"/>
      <c r="BD232" s="324"/>
      <c r="BE232" s="324"/>
      <c r="BF232" s="324"/>
      <c r="BG232" s="324"/>
      <c r="BH232" s="324"/>
      <c r="BI232" s="324"/>
      <c r="BJ232" s="324"/>
      <c r="BK232" s="324"/>
      <c r="BL232" s="324"/>
      <c r="BM232" s="324"/>
      <c r="BN232" s="324"/>
      <c r="BO232" s="324"/>
      <c r="BW232" s="325"/>
      <c r="BX232" s="325"/>
      <c r="BY232" s="325"/>
      <c r="BZ232" s="325"/>
      <c r="CA232" s="325"/>
      <c r="CB232" s="325"/>
      <c r="CC232" s="325"/>
      <c r="CD232" s="325"/>
      <c r="CE232" s="325"/>
      <c r="CF232" s="325"/>
      <c r="CG232" s="325"/>
      <c r="CH232" s="325"/>
    </row>
    <row r="233" spans="1:86" s="323" customFormat="1" x14ac:dyDescent="0.25">
      <c r="A233" s="102"/>
      <c r="B233" s="102"/>
      <c r="C233" s="102"/>
      <c r="D233" s="102"/>
      <c r="E233" s="102"/>
      <c r="F233" s="102"/>
      <c r="G233" s="102"/>
      <c r="AH233" s="324"/>
      <c r="AI233" s="324"/>
      <c r="AP233" s="324"/>
      <c r="AQ233" s="324"/>
      <c r="BD233" s="324"/>
      <c r="BE233" s="324"/>
      <c r="BF233" s="324"/>
      <c r="BG233" s="324"/>
      <c r="BH233" s="324"/>
      <c r="BI233" s="324"/>
      <c r="BJ233" s="324"/>
      <c r="BK233" s="324"/>
      <c r="BL233" s="324"/>
      <c r="BM233" s="324"/>
      <c r="BN233" s="324"/>
      <c r="BO233" s="324"/>
      <c r="BW233" s="325"/>
      <c r="BX233" s="325"/>
      <c r="BY233" s="325"/>
      <c r="BZ233" s="325"/>
      <c r="CA233" s="325"/>
      <c r="CB233" s="325"/>
      <c r="CC233" s="325"/>
      <c r="CD233" s="325"/>
      <c r="CE233" s="325"/>
      <c r="CF233" s="325"/>
      <c r="CG233" s="325"/>
      <c r="CH233" s="325"/>
    </row>
    <row r="234" spans="1:86" s="323" customFormat="1" x14ac:dyDescent="0.25">
      <c r="A234" s="102"/>
      <c r="B234" s="102"/>
      <c r="C234" s="102"/>
      <c r="D234" s="102"/>
      <c r="E234" s="102"/>
      <c r="F234" s="102"/>
      <c r="G234" s="102"/>
      <c r="AH234" s="324"/>
      <c r="AI234" s="324"/>
      <c r="AP234" s="324"/>
      <c r="AQ234" s="324"/>
      <c r="BD234" s="324"/>
      <c r="BE234" s="324"/>
      <c r="BF234" s="324"/>
      <c r="BG234" s="324"/>
      <c r="BH234" s="324"/>
      <c r="BI234" s="324"/>
      <c r="BJ234" s="324"/>
      <c r="BK234" s="324"/>
      <c r="BL234" s="324"/>
      <c r="BM234" s="324"/>
      <c r="BN234" s="324"/>
      <c r="BO234" s="324"/>
      <c r="BW234" s="325"/>
      <c r="BX234" s="325"/>
      <c r="BY234" s="325"/>
      <c r="BZ234" s="325"/>
      <c r="CA234" s="325"/>
      <c r="CB234" s="325"/>
      <c r="CC234" s="325"/>
      <c r="CD234" s="325"/>
      <c r="CE234" s="325"/>
      <c r="CF234" s="325"/>
      <c r="CG234" s="325"/>
      <c r="CH234" s="325"/>
    </row>
    <row r="235" spans="1:86" s="323" customFormat="1" x14ac:dyDescent="0.25">
      <c r="A235" s="102"/>
      <c r="B235" s="102"/>
      <c r="C235" s="102"/>
      <c r="D235" s="102"/>
      <c r="E235" s="102"/>
      <c r="F235" s="102"/>
      <c r="G235" s="102"/>
      <c r="AH235" s="324"/>
      <c r="AI235" s="324"/>
      <c r="AP235" s="324"/>
      <c r="AQ235" s="324"/>
      <c r="BD235" s="324"/>
      <c r="BE235" s="324"/>
      <c r="BF235" s="324"/>
      <c r="BG235" s="324"/>
      <c r="BH235" s="324"/>
      <c r="BI235" s="324"/>
      <c r="BJ235" s="324"/>
      <c r="BK235" s="324"/>
      <c r="BL235" s="324"/>
      <c r="BM235" s="324"/>
      <c r="BN235" s="324"/>
      <c r="BO235" s="324"/>
      <c r="BW235" s="325"/>
      <c r="BX235" s="325"/>
      <c r="BY235" s="325"/>
      <c r="BZ235" s="325"/>
      <c r="CA235" s="325"/>
      <c r="CB235" s="325"/>
      <c r="CC235" s="325"/>
      <c r="CD235" s="325"/>
      <c r="CE235" s="325"/>
      <c r="CF235" s="325"/>
      <c r="CG235" s="325"/>
      <c r="CH235" s="325"/>
    </row>
    <row r="236" spans="1:86" s="323" customFormat="1" x14ac:dyDescent="0.25">
      <c r="A236" s="102"/>
      <c r="B236" s="102"/>
      <c r="C236" s="102"/>
      <c r="D236" s="102"/>
      <c r="E236" s="102"/>
      <c r="F236" s="102"/>
      <c r="G236" s="102"/>
      <c r="AH236" s="324"/>
      <c r="AI236" s="324"/>
      <c r="AP236" s="324"/>
      <c r="AQ236" s="324"/>
      <c r="BD236" s="324"/>
      <c r="BE236" s="324"/>
      <c r="BF236" s="324"/>
      <c r="BG236" s="324"/>
      <c r="BH236" s="324"/>
      <c r="BI236" s="324"/>
      <c r="BJ236" s="324"/>
      <c r="BK236" s="324"/>
      <c r="BL236" s="324"/>
      <c r="BM236" s="324"/>
      <c r="BN236" s="324"/>
      <c r="BO236" s="324"/>
      <c r="BW236" s="325"/>
      <c r="BX236" s="325"/>
      <c r="BY236" s="325"/>
      <c r="BZ236" s="325"/>
      <c r="CA236" s="325"/>
      <c r="CB236" s="325"/>
      <c r="CC236" s="325"/>
      <c r="CD236" s="325"/>
      <c r="CE236" s="325"/>
      <c r="CF236" s="325"/>
      <c r="CG236" s="325"/>
      <c r="CH236" s="325"/>
    </row>
    <row r="237" spans="1:86" s="323" customFormat="1" x14ac:dyDescent="0.25">
      <c r="A237" s="102"/>
      <c r="B237" s="102"/>
      <c r="C237" s="102"/>
      <c r="D237" s="102"/>
      <c r="E237" s="102"/>
      <c r="F237" s="102"/>
      <c r="G237" s="102"/>
      <c r="AH237" s="324"/>
      <c r="AI237" s="324"/>
      <c r="AP237" s="324"/>
      <c r="AQ237" s="324"/>
      <c r="BD237" s="324"/>
      <c r="BE237" s="324"/>
      <c r="BF237" s="324"/>
      <c r="BG237" s="324"/>
      <c r="BH237" s="324"/>
      <c r="BI237" s="324"/>
      <c r="BJ237" s="324"/>
      <c r="BK237" s="324"/>
      <c r="BL237" s="324"/>
      <c r="BM237" s="324"/>
      <c r="BN237" s="324"/>
      <c r="BO237" s="324"/>
      <c r="BW237" s="325"/>
      <c r="BX237" s="325"/>
      <c r="BY237" s="325"/>
      <c r="BZ237" s="325"/>
      <c r="CA237" s="325"/>
      <c r="CB237" s="325"/>
      <c r="CC237" s="325"/>
      <c r="CD237" s="325"/>
      <c r="CE237" s="325"/>
      <c r="CF237" s="325"/>
      <c r="CG237" s="325"/>
      <c r="CH237" s="325"/>
    </row>
    <row r="238" spans="1:86" s="323" customFormat="1" x14ac:dyDescent="0.25">
      <c r="A238" s="102"/>
      <c r="B238" s="102"/>
      <c r="C238" s="102"/>
      <c r="D238" s="102"/>
      <c r="E238" s="102"/>
      <c r="F238" s="102"/>
      <c r="G238" s="102"/>
      <c r="AH238" s="324"/>
      <c r="AI238" s="324"/>
      <c r="AP238" s="324"/>
      <c r="AQ238" s="324"/>
      <c r="BD238" s="324"/>
      <c r="BE238" s="324"/>
      <c r="BF238" s="324"/>
      <c r="BG238" s="324"/>
      <c r="BH238" s="324"/>
      <c r="BI238" s="324"/>
      <c r="BJ238" s="324"/>
      <c r="BK238" s="324"/>
      <c r="BL238" s="324"/>
      <c r="BM238" s="324"/>
      <c r="BN238" s="324"/>
      <c r="BO238" s="324"/>
      <c r="BW238" s="325"/>
      <c r="BX238" s="325"/>
      <c r="BY238" s="325"/>
      <c r="BZ238" s="325"/>
      <c r="CA238" s="325"/>
      <c r="CB238" s="325"/>
      <c r="CC238" s="325"/>
      <c r="CD238" s="325"/>
      <c r="CE238" s="325"/>
      <c r="CF238" s="325"/>
      <c r="CG238" s="325"/>
      <c r="CH238" s="325"/>
    </row>
    <row r="239" spans="1:86" s="323" customFormat="1" x14ac:dyDescent="0.25">
      <c r="A239" s="102"/>
      <c r="B239" s="102"/>
      <c r="C239" s="102"/>
      <c r="D239" s="102"/>
      <c r="E239" s="102"/>
      <c r="F239" s="102"/>
      <c r="G239" s="102"/>
      <c r="AH239" s="324"/>
      <c r="AI239" s="324"/>
      <c r="AP239" s="324"/>
      <c r="AQ239" s="324"/>
      <c r="BD239" s="324"/>
      <c r="BE239" s="324"/>
      <c r="BF239" s="324"/>
      <c r="BG239" s="324"/>
      <c r="BH239" s="324"/>
      <c r="BI239" s="324"/>
      <c r="BJ239" s="324"/>
      <c r="BK239" s="324"/>
      <c r="BL239" s="324"/>
      <c r="BM239" s="324"/>
      <c r="BN239" s="324"/>
      <c r="BO239" s="324"/>
      <c r="BW239" s="325"/>
      <c r="BX239" s="325"/>
      <c r="BY239" s="325"/>
      <c r="BZ239" s="325"/>
      <c r="CA239" s="325"/>
      <c r="CB239" s="325"/>
      <c r="CC239" s="325"/>
      <c r="CD239" s="325"/>
      <c r="CE239" s="325"/>
      <c r="CF239" s="325"/>
      <c r="CG239" s="325"/>
      <c r="CH239" s="325"/>
    </row>
    <row r="240" spans="1:86" s="323" customFormat="1" x14ac:dyDescent="0.25">
      <c r="A240" s="102"/>
      <c r="B240" s="102"/>
      <c r="C240" s="102"/>
      <c r="D240" s="102"/>
      <c r="E240" s="102"/>
      <c r="F240" s="102"/>
      <c r="G240" s="102"/>
      <c r="AH240" s="324"/>
      <c r="AI240" s="324"/>
      <c r="AP240" s="324"/>
      <c r="AQ240" s="324"/>
      <c r="BD240" s="324"/>
      <c r="BE240" s="324"/>
      <c r="BF240" s="324"/>
      <c r="BG240" s="324"/>
      <c r="BH240" s="324"/>
      <c r="BI240" s="324"/>
      <c r="BJ240" s="324"/>
      <c r="BK240" s="324"/>
      <c r="BL240" s="324"/>
      <c r="BM240" s="324"/>
      <c r="BN240" s="324"/>
      <c r="BO240" s="324"/>
      <c r="BW240" s="325"/>
      <c r="BX240" s="325"/>
      <c r="BY240" s="325"/>
      <c r="BZ240" s="325"/>
      <c r="CA240" s="325"/>
      <c r="CB240" s="325"/>
      <c r="CC240" s="325"/>
      <c r="CD240" s="325"/>
      <c r="CE240" s="325"/>
      <c r="CF240" s="325"/>
      <c r="CG240" s="325"/>
      <c r="CH240" s="325"/>
    </row>
    <row r="241" spans="1:86" s="323" customFormat="1" x14ac:dyDescent="0.25">
      <c r="A241" s="102"/>
      <c r="B241" s="102"/>
      <c r="C241" s="102"/>
      <c r="D241" s="102"/>
      <c r="E241" s="102"/>
      <c r="F241" s="102"/>
      <c r="G241" s="102"/>
      <c r="AH241" s="324"/>
      <c r="AI241" s="324"/>
      <c r="AP241" s="324"/>
      <c r="AQ241" s="324"/>
      <c r="BD241" s="324"/>
      <c r="BE241" s="324"/>
      <c r="BF241" s="324"/>
      <c r="BG241" s="324"/>
      <c r="BH241" s="324"/>
      <c r="BI241" s="324"/>
      <c r="BJ241" s="324"/>
      <c r="BK241" s="324"/>
      <c r="BL241" s="324"/>
      <c r="BM241" s="324"/>
      <c r="BN241" s="324"/>
      <c r="BO241" s="324"/>
      <c r="BW241" s="325"/>
      <c r="BX241" s="325"/>
      <c r="BY241" s="325"/>
      <c r="BZ241" s="325"/>
      <c r="CA241" s="325"/>
      <c r="CB241" s="325"/>
      <c r="CC241" s="325"/>
      <c r="CD241" s="325"/>
      <c r="CE241" s="325"/>
      <c r="CF241" s="325"/>
      <c r="CG241" s="325"/>
      <c r="CH241" s="325"/>
    </row>
    <row r="242" spans="1:86" s="323" customFormat="1" x14ac:dyDescent="0.25">
      <c r="A242" s="102"/>
      <c r="B242" s="102"/>
      <c r="C242" s="102"/>
      <c r="D242" s="102"/>
      <c r="E242" s="102"/>
      <c r="F242" s="102"/>
      <c r="G242" s="102"/>
      <c r="AH242" s="324"/>
      <c r="AI242" s="324"/>
      <c r="AP242" s="324"/>
      <c r="AQ242" s="324"/>
      <c r="BD242" s="324"/>
      <c r="BE242" s="324"/>
      <c r="BF242" s="324"/>
      <c r="BG242" s="324"/>
      <c r="BH242" s="324"/>
      <c r="BI242" s="324"/>
      <c r="BJ242" s="324"/>
      <c r="BK242" s="324"/>
      <c r="BL242" s="324"/>
      <c r="BM242" s="324"/>
      <c r="BN242" s="324"/>
      <c r="BO242" s="324"/>
      <c r="BW242" s="325"/>
      <c r="BX242" s="325"/>
      <c r="BY242" s="325"/>
      <c r="BZ242" s="325"/>
      <c r="CA242" s="325"/>
      <c r="CB242" s="325"/>
      <c r="CC242" s="325"/>
      <c r="CD242" s="325"/>
      <c r="CE242" s="325"/>
      <c r="CF242" s="325"/>
      <c r="CG242" s="325"/>
      <c r="CH242" s="325"/>
    </row>
    <row r="243" spans="1:86" s="323" customFormat="1" x14ac:dyDescent="0.25">
      <c r="A243" s="102"/>
      <c r="B243" s="102"/>
      <c r="C243" s="102"/>
      <c r="D243" s="102"/>
      <c r="E243" s="102"/>
      <c r="F243" s="102"/>
      <c r="G243" s="102"/>
      <c r="AH243" s="324"/>
      <c r="AI243" s="324"/>
      <c r="AP243" s="324"/>
      <c r="AQ243" s="324"/>
      <c r="BD243" s="324"/>
      <c r="BE243" s="324"/>
      <c r="BF243" s="324"/>
      <c r="BG243" s="324"/>
      <c r="BH243" s="324"/>
      <c r="BI243" s="324"/>
      <c r="BJ243" s="324"/>
      <c r="BK243" s="324"/>
      <c r="BL243" s="324"/>
      <c r="BM243" s="324"/>
      <c r="BN243" s="324"/>
      <c r="BO243" s="324"/>
      <c r="BW243" s="325"/>
      <c r="BX243" s="325"/>
      <c r="BY243" s="325"/>
      <c r="BZ243" s="325"/>
      <c r="CA243" s="325"/>
      <c r="CB243" s="325"/>
      <c r="CC243" s="325"/>
      <c r="CD243" s="325"/>
      <c r="CE243" s="325"/>
      <c r="CF243" s="325"/>
      <c r="CG243" s="325"/>
      <c r="CH243" s="325"/>
    </row>
    <row r="244" spans="1:86" s="323" customFormat="1" x14ac:dyDescent="0.25">
      <c r="A244" s="102"/>
      <c r="B244" s="102"/>
      <c r="C244" s="102"/>
      <c r="D244" s="102"/>
      <c r="E244" s="102"/>
      <c r="F244" s="102"/>
      <c r="G244" s="102"/>
      <c r="AH244" s="324"/>
      <c r="AI244" s="324"/>
      <c r="AP244" s="324"/>
      <c r="AQ244" s="324"/>
      <c r="BD244" s="324"/>
      <c r="BE244" s="324"/>
      <c r="BF244" s="324"/>
      <c r="BG244" s="324"/>
      <c r="BH244" s="324"/>
      <c r="BI244" s="324"/>
      <c r="BJ244" s="324"/>
      <c r="BK244" s="324"/>
      <c r="BL244" s="324"/>
      <c r="BM244" s="324"/>
      <c r="BN244" s="324"/>
      <c r="BO244" s="324"/>
      <c r="BW244" s="325"/>
      <c r="BX244" s="325"/>
      <c r="BY244" s="325"/>
      <c r="BZ244" s="325"/>
      <c r="CA244" s="325"/>
      <c r="CB244" s="325"/>
      <c r="CC244" s="325"/>
      <c r="CD244" s="325"/>
      <c r="CE244" s="325"/>
      <c r="CF244" s="325"/>
      <c r="CG244" s="325"/>
      <c r="CH244" s="325"/>
    </row>
    <row r="245" spans="1:86" s="323" customFormat="1" x14ac:dyDescent="0.25">
      <c r="A245" s="102"/>
      <c r="B245" s="102"/>
      <c r="C245" s="102"/>
      <c r="D245" s="102"/>
      <c r="E245" s="102"/>
      <c r="F245" s="102"/>
      <c r="G245" s="102"/>
      <c r="AH245" s="324"/>
      <c r="AI245" s="324"/>
      <c r="AP245" s="324"/>
      <c r="AQ245" s="324"/>
      <c r="BD245" s="324"/>
      <c r="BE245" s="324"/>
      <c r="BF245" s="324"/>
      <c r="BG245" s="324"/>
      <c r="BH245" s="324"/>
      <c r="BI245" s="324"/>
      <c r="BJ245" s="324"/>
      <c r="BK245" s="324"/>
      <c r="BL245" s="324"/>
      <c r="BM245" s="324"/>
      <c r="BN245" s="324"/>
      <c r="BO245" s="324"/>
      <c r="BW245" s="325"/>
      <c r="BX245" s="325"/>
      <c r="BY245" s="325"/>
      <c r="BZ245" s="325"/>
      <c r="CA245" s="325"/>
      <c r="CB245" s="325"/>
      <c r="CC245" s="325"/>
      <c r="CD245" s="325"/>
      <c r="CE245" s="325"/>
      <c r="CF245" s="325"/>
      <c r="CG245" s="325"/>
      <c r="CH245" s="325"/>
    </row>
    <row r="246" spans="1:86" s="323" customFormat="1" x14ac:dyDescent="0.25">
      <c r="A246" s="102"/>
      <c r="B246" s="102"/>
      <c r="C246" s="102"/>
      <c r="D246" s="102"/>
      <c r="E246" s="102"/>
      <c r="F246" s="102"/>
      <c r="G246" s="102"/>
      <c r="AH246" s="324"/>
      <c r="AI246" s="324"/>
      <c r="AP246" s="324"/>
      <c r="AQ246" s="324"/>
      <c r="BD246" s="324"/>
      <c r="BE246" s="324"/>
      <c r="BF246" s="324"/>
      <c r="BG246" s="324"/>
      <c r="BH246" s="324"/>
      <c r="BI246" s="324"/>
      <c r="BJ246" s="324"/>
      <c r="BK246" s="324"/>
      <c r="BL246" s="324"/>
      <c r="BM246" s="324"/>
      <c r="BN246" s="324"/>
      <c r="BO246" s="324"/>
      <c r="BW246" s="325"/>
      <c r="BX246" s="325"/>
      <c r="BY246" s="325"/>
      <c r="BZ246" s="325"/>
      <c r="CA246" s="325"/>
      <c r="CB246" s="325"/>
      <c r="CC246" s="325"/>
      <c r="CD246" s="325"/>
      <c r="CE246" s="325"/>
      <c r="CF246" s="325"/>
      <c r="CG246" s="325"/>
      <c r="CH246" s="325"/>
    </row>
    <row r="247" spans="1:86" s="323" customFormat="1" x14ac:dyDescent="0.25">
      <c r="A247" s="102"/>
      <c r="B247" s="102"/>
      <c r="C247" s="102"/>
      <c r="D247" s="102"/>
      <c r="E247" s="102"/>
      <c r="F247" s="102"/>
      <c r="G247" s="102"/>
      <c r="AH247" s="324"/>
      <c r="AI247" s="324"/>
      <c r="AP247" s="324"/>
      <c r="AQ247" s="324"/>
      <c r="BD247" s="324"/>
      <c r="BE247" s="324"/>
      <c r="BF247" s="324"/>
      <c r="BG247" s="324"/>
      <c r="BH247" s="324"/>
      <c r="BI247" s="324"/>
      <c r="BJ247" s="324"/>
      <c r="BK247" s="324"/>
      <c r="BL247" s="324"/>
      <c r="BM247" s="324"/>
      <c r="BN247" s="324"/>
      <c r="BO247" s="324"/>
      <c r="BW247" s="325"/>
      <c r="BX247" s="325"/>
      <c r="BY247" s="325"/>
      <c r="BZ247" s="325"/>
      <c r="CA247" s="325"/>
      <c r="CB247" s="325"/>
      <c r="CC247" s="325"/>
      <c r="CD247" s="325"/>
      <c r="CE247" s="325"/>
      <c r="CF247" s="325"/>
      <c r="CG247" s="325"/>
      <c r="CH247" s="325"/>
    </row>
    <row r="248" spans="1:86" s="323" customFormat="1" x14ac:dyDescent="0.25">
      <c r="A248" s="102"/>
      <c r="B248" s="102"/>
      <c r="C248" s="102"/>
      <c r="D248" s="102"/>
      <c r="E248" s="102"/>
      <c r="F248" s="102"/>
      <c r="G248" s="102"/>
      <c r="AH248" s="324"/>
      <c r="AI248" s="324"/>
      <c r="AP248" s="324"/>
      <c r="AQ248" s="324"/>
      <c r="BD248" s="324"/>
      <c r="BE248" s="324"/>
      <c r="BF248" s="324"/>
      <c r="BG248" s="324"/>
      <c r="BH248" s="324"/>
      <c r="BI248" s="324"/>
      <c r="BJ248" s="324"/>
      <c r="BK248" s="324"/>
      <c r="BL248" s="324"/>
      <c r="BM248" s="324"/>
      <c r="BN248" s="324"/>
      <c r="BO248" s="324"/>
      <c r="BW248" s="325"/>
      <c r="BX248" s="325"/>
      <c r="BY248" s="325"/>
      <c r="BZ248" s="325"/>
      <c r="CA248" s="325"/>
      <c r="CB248" s="325"/>
      <c r="CC248" s="325"/>
      <c r="CD248" s="325"/>
      <c r="CE248" s="325"/>
      <c r="CF248" s="325"/>
      <c r="CG248" s="325"/>
      <c r="CH248" s="325"/>
    </row>
    <row r="249" spans="1:86" s="323" customFormat="1" x14ac:dyDescent="0.25">
      <c r="A249" s="102"/>
      <c r="B249" s="102"/>
      <c r="C249" s="102"/>
      <c r="D249" s="102"/>
      <c r="E249" s="102"/>
      <c r="F249" s="102"/>
      <c r="G249" s="102"/>
      <c r="AH249" s="324"/>
      <c r="AI249" s="324"/>
      <c r="AP249" s="324"/>
      <c r="AQ249" s="324"/>
      <c r="BD249" s="324"/>
      <c r="BE249" s="324"/>
      <c r="BF249" s="324"/>
      <c r="BG249" s="324"/>
      <c r="BH249" s="324"/>
      <c r="BI249" s="324"/>
      <c r="BJ249" s="324"/>
      <c r="BK249" s="324"/>
      <c r="BL249" s="324"/>
      <c r="BM249" s="324"/>
      <c r="BN249" s="324"/>
      <c r="BO249" s="324"/>
      <c r="BW249" s="325"/>
      <c r="BX249" s="325"/>
      <c r="BY249" s="325"/>
      <c r="BZ249" s="325"/>
      <c r="CA249" s="325"/>
      <c r="CB249" s="325"/>
      <c r="CC249" s="325"/>
      <c r="CD249" s="325"/>
      <c r="CE249" s="325"/>
      <c r="CF249" s="325"/>
      <c r="CG249" s="325"/>
      <c r="CH249" s="325"/>
    </row>
    <row r="250" spans="1:86" s="323" customFormat="1" x14ac:dyDescent="0.25">
      <c r="A250" s="102"/>
      <c r="B250" s="102"/>
      <c r="C250" s="102"/>
      <c r="D250" s="102"/>
      <c r="E250" s="102"/>
      <c r="F250" s="102"/>
      <c r="G250" s="102"/>
      <c r="AH250" s="324"/>
      <c r="AI250" s="324"/>
      <c r="AP250" s="324"/>
      <c r="AQ250" s="324"/>
      <c r="BD250" s="324"/>
      <c r="BE250" s="324"/>
      <c r="BF250" s="324"/>
      <c r="BG250" s="324"/>
      <c r="BH250" s="324"/>
      <c r="BI250" s="324"/>
      <c r="BJ250" s="324"/>
      <c r="BK250" s="324"/>
      <c r="BL250" s="324"/>
      <c r="BM250" s="324"/>
      <c r="BN250" s="324"/>
      <c r="BO250" s="324"/>
      <c r="BW250" s="325"/>
      <c r="BX250" s="325"/>
      <c r="BY250" s="325"/>
      <c r="BZ250" s="325"/>
      <c r="CA250" s="325"/>
      <c r="CB250" s="325"/>
      <c r="CC250" s="325"/>
      <c r="CD250" s="325"/>
      <c r="CE250" s="325"/>
      <c r="CF250" s="325"/>
      <c r="CG250" s="325"/>
      <c r="CH250" s="325"/>
    </row>
    <row r="251" spans="1:86" s="323" customFormat="1" x14ac:dyDescent="0.25">
      <c r="A251" s="102"/>
      <c r="B251" s="102"/>
      <c r="C251" s="102"/>
      <c r="D251" s="102"/>
      <c r="E251" s="102"/>
      <c r="F251" s="102"/>
      <c r="G251" s="102"/>
      <c r="AH251" s="324"/>
      <c r="AI251" s="324"/>
      <c r="AP251" s="324"/>
      <c r="AQ251" s="324"/>
      <c r="BD251" s="324"/>
      <c r="BE251" s="324"/>
      <c r="BF251" s="324"/>
      <c r="BG251" s="324"/>
      <c r="BH251" s="324"/>
      <c r="BI251" s="324"/>
      <c r="BJ251" s="324"/>
      <c r="BK251" s="324"/>
      <c r="BL251" s="324"/>
      <c r="BM251" s="324"/>
      <c r="BN251" s="324"/>
      <c r="BO251" s="324"/>
      <c r="BW251" s="325"/>
      <c r="BX251" s="325"/>
      <c r="BY251" s="325"/>
      <c r="BZ251" s="325"/>
      <c r="CA251" s="325"/>
      <c r="CB251" s="325"/>
      <c r="CC251" s="325"/>
      <c r="CD251" s="325"/>
      <c r="CE251" s="325"/>
      <c r="CF251" s="325"/>
      <c r="CG251" s="325"/>
      <c r="CH251" s="325"/>
    </row>
    <row r="252" spans="1:86" s="323" customFormat="1" x14ac:dyDescent="0.25">
      <c r="A252" s="102"/>
      <c r="B252" s="102"/>
      <c r="C252" s="102"/>
      <c r="D252" s="102"/>
      <c r="E252" s="102"/>
      <c r="F252" s="102"/>
      <c r="G252" s="102"/>
      <c r="AH252" s="324"/>
      <c r="AI252" s="324"/>
      <c r="AP252" s="324"/>
      <c r="AQ252" s="324"/>
      <c r="BD252" s="324"/>
      <c r="BE252" s="324"/>
      <c r="BF252" s="324"/>
      <c r="BG252" s="324"/>
      <c r="BH252" s="324"/>
      <c r="BI252" s="324"/>
      <c r="BJ252" s="324"/>
      <c r="BK252" s="324"/>
      <c r="BL252" s="324"/>
      <c r="BM252" s="324"/>
      <c r="BN252" s="324"/>
      <c r="BO252" s="324"/>
      <c r="BW252" s="325"/>
      <c r="BX252" s="325"/>
      <c r="BY252" s="325"/>
      <c r="BZ252" s="325"/>
      <c r="CA252" s="325"/>
      <c r="CB252" s="325"/>
      <c r="CC252" s="325"/>
      <c r="CD252" s="325"/>
      <c r="CE252" s="325"/>
      <c r="CF252" s="325"/>
      <c r="CG252" s="325"/>
      <c r="CH252" s="325"/>
    </row>
    <row r="253" spans="1:86" s="323" customFormat="1" x14ac:dyDescent="0.25">
      <c r="A253" s="102"/>
      <c r="B253" s="102"/>
      <c r="C253" s="102"/>
      <c r="D253" s="102"/>
      <c r="E253" s="102"/>
      <c r="F253" s="102"/>
      <c r="G253" s="102"/>
      <c r="AH253" s="324"/>
      <c r="AI253" s="324"/>
      <c r="AP253" s="324"/>
      <c r="AQ253" s="324"/>
      <c r="BD253" s="324"/>
      <c r="BE253" s="324"/>
      <c r="BF253" s="324"/>
      <c r="BG253" s="324"/>
      <c r="BH253" s="324"/>
      <c r="BI253" s="324"/>
      <c r="BJ253" s="324"/>
      <c r="BK253" s="324"/>
      <c r="BL253" s="324"/>
      <c r="BM253" s="324"/>
      <c r="BN253" s="324"/>
      <c r="BO253" s="324"/>
      <c r="BW253" s="325"/>
      <c r="BX253" s="325"/>
      <c r="BY253" s="325"/>
      <c r="BZ253" s="325"/>
      <c r="CA253" s="325"/>
      <c r="CB253" s="325"/>
      <c r="CC253" s="325"/>
      <c r="CD253" s="325"/>
      <c r="CE253" s="325"/>
      <c r="CF253" s="325"/>
      <c r="CG253" s="325"/>
      <c r="CH253" s="325"/>
    </row>
    <row r="254" spans="1:86" s="323" customFormat="1" x14ac:dyDescent="0.25">
      <c r="A254" s="102"/>
      <c r="B254" s="102"/>
      <c r="C254" s="102"/>
      <c r="D254" s="102"/>
      <c r="E254" s="102"/>
      <c r="F254" s="102"/>
      <c r="G254" s="102"/>
      <c r="AH254" s="324"/>
      <c r="AI254" s="324"/>
      <c r="AP254" s="324"/>
      <c r="AQ254" s="324"/>
      <c r="BD254" s="324"/>
      <c r="BE254" s="324"/>
      <c r="BF254" s="324"/>
      <c r="BG254" s="324"/>
      <c r="BH254" s="324"/>
      <c r="BI254" s="324"/>
      <c r="BJ254" s="324"/>
      <c r="BK254" s="324"/>
      <c r="BL254" s="324"/>
      <c r="BM254" s="324"/>
      <c r="BN254" s="324"/>
      <c r="BO254" s="324"/>
      <c r="BW254" s="325"/>
      <c r="BX254" s="325"/>
      <c r="BY254" s="325"/>
      <c r="BZ254" s="325"/>
      <c r="CA254" s="325"/>
      <c r="CB254" s="325"/>
      <c r="CC254" s="325"/>
      <c r="CD254" s="325"/>
      <c r="CE254" s="325"/>
      <c r="CF254" s="325"/>
      <c r="CG254" s="325"/>
      <c r="CH254" s="325"/>
    </row>
    <row r="255" spans="1:86" s="323" customFormat="1" x14ac:dyDescent="0.25">
      <c r="A255" s="102"/>
      <c r="B255" s="102"/>
      <c r="C255" s="102"/>
      <c r="D255" s="102"/>
      <c r="E255" s="102"/>
      <c r="F255" s="102"/>
      <c r="G255" s="102"/>
      <c r="AH255" s="324"/>
      <c r="AI255" s="324"/>
      <c r="AP255" s="324"/>
      <c r="AQ255" s="324"/>
      <c r="BD255" s="324"/>
      <c r="BE255" s="324"/>
      <c r="BF255" s="324"/>
      <c r="BG255" s="324"/>
      <c r="BH255" s="324"/>
      <c r="BI255" s="324"/>
      <c r="BJ255" s="324"/>
      <c r="BK255" s="324"/>
      <c r="BL255" s="324"/>
      <c r="BM255" s="324"/>
      <c r="BN255" s="324"/>
      <c r="BO255" s="324"/>
      <c r="BW255" s="325"/>
      <c r="BX255" s="325"/>
      <c r="BY255" s="325"/>
      <c r="BZ255" s="325"/>
      <c r="CA255" s="325"/>
      <c r="CB255" s="325"/>
      <c r="CC255" s="325"/>
      <c r="CD255" s="325"/>
      <c r="CE255" s="325"/>
      <c r="CF255" s="325"/>
      <c r="CG255" s="325"/>
      <c r="CH255" s="325"/>
    </row>
    <row r="256" spans="1:86" s="323" customFormat="1" x14ac:dyDescent="0.25">
      <c r="A256" s="102"/>
      <c r="B256" s="102"/>
      <c r="C256" s="102"/>
      <c r="D256" s="102"/>
      <c r="E256" s="102"/>
      <c r="F256" s="102"/>
      <c r="G256" s="102"/>
      <c r="AH256" s="324"/>
      <c r="AI256" s="324"/>
      <c r="AP256" s="324"/>
      <c r="AQ256" s="324"/>
      <c r="BD256" s="324"/>
      <c r="BE256" s="324"/>
      <c r="BF256" s="324"/>
      <c r="BG256" s="324"/>
      <c r="BH256" s="324"/>
      <c r="BI256" s="324"/>
      <c r="BJ256" s="324"/>
      <c r="BK256" s="324"/>
      <c r="BL256" s="324"/>
      <c r="BM256" s="324"/>
      <c r="BN256" s="324"/>
      <c r="BO256" s="324"/>
      <c r="BW256" s="325"/>
      <c r="BX256" s="325"/>
      <c r="BY256" s="325"/>
      <c r="BZ256" s="325"/>
      <c r="CA256" s="325"/>
      <c r="CB256" s="325"/>
      <c r="CC256" s="325"/>
      <c r="CD256" s="325"/>
      <c r="CE256" s="325"/>
      <c r="CF256" s="325"/>
      <c r="CG256" s="325"/>
      <c r="CH256" s="325"/>
    </row>
    <row r="257" spans="1:86" s="323" customFormat="1" x14ac:dyDescent="0.25">
      <c r="A257" s="102"/>
      <c r="B257" s="102"/>
      <c r="C257" s="102"/>
      <c r="D257" s="102"/>
      <c r="E257" s="102"/>
      <c r="F257" s="102"/>
      <c r="G257" s="102"/>
      <c r="AH257" s="324"/>
      <c r="AI257" s="324"/>
      <c r="AP257" s="324"/>
      <c r="AQ257" s="324"/>
      <c r="BD257" s="324"/>
      <c r="BE257" s="324"/>
      <c r="BF257" s="324"/>
      <c r="BG257" s="324"/>
      <c r="BH257" s="324"/>
      <c r="BI257" s="324"/>
      <c r="BJ257" s="324"/>
      <c r="BK257" s="324"/>
      <c r="BL257" s="324"/>
      <c r="BM257" s="324"/>
      <c r="BN257" s="324"/>
      <c r="BO257" s="324"/>
      <c r="BW257" s="325"/>
      <c r="BX257" s="325"/>
      <c r="BY257" s="325"/>
      <c r="BZ257" s="325"/>
      <c r="CA257" s="325"/>
      <c r="CB257" s="325"/>
      <c r="CC257" s="325"/>
      <c r="CD257" s="325"/>
      <c r="CE257" s="325"/>
      <c r="CF257" s="325"/>
      <c r="CG257" s="325"/>
      <c r="CH257" s="325"/>
    </row>
    <row r="258" spans="1:86" s="323" customFormat="1" x14ac:dyDescent="0.25">
      <c r="A258" s="102"/>
      <c r="B258" s="102"/>
      <c r="C258" s="102"/>
      <c r="D258" s="102"/>
      <c r="E258" s="102"/>
      <c r="F258" s="102"/>
      <c r="G258" s="102"/>
      <c r="AH258" s="324"/>
      <c r="AI258" s="324"/>
      <c r="AP258" s="324"/>
      <c r="AQ258" s="324"/>
      <c r="BD258" s="324"/>
      <c r="BE258" s="324"/>
      <c r="BF258" s="324"/>
      <c r="BG258" s="324"/>
      <c r="BH258" s="324"/>
      <c r="BI258" s="324"/>
      <c r="BJ258" s="324"/>
      <c r="BK258" s="324"/>
      <c r="BL258" s="324"/>
      <c r="BM258" s="324"/>
      <c r="BN258" s="324"/>
      <c r="BO258" s="324"/>
      <c r="BW258" s="325"/>
      <c r="BX258" s="325"/>
      <c r="BY258" s="325"/>
      <c r="BZ258" s="325"/>
      <c r="CA258" s="325"/>
      <c r="CB258" s="325"/>
      <c r="CC258" s="325"/>
      <c r="CD258" s="325"/>
      <c r="CE258" s="325"/>
      <c r="CF258" s="325"/>
      <c r="CG258" s="325"/>
      <c r="CH258" s="325"/>
    </row>
    <row r="259" spans="1:86" s="323" customFormat="1" x14ac:dyDescent="0.25">
      <c r="A259" s="102"/>
      <c r="B259" s="102"/>
      <c r="C259" s="102"/>
      <c r="D259" s="102"/>
      <c r="E259" s="102"/>
      <c r="F259" s="102"/>
      <c r="G259" s="102"/>
      <c r="AH259" s="324"/>
      <c r="AI259" s="324"/>
      <c r="AP259" s="324"/>
      <c r="AQ259" s="324"/>
      <c r="BD259" s="324"/>
      <c r="BE259" s="324"/>
      <c r="BF259" s="324"/>
      <c r="BG259" s="324"/>
      <c r="BH259" s="324"/>
      <c r="BI259" s="324"/>
      <c r="BJ259" s="324"/>
      <c r="BK259" s="324"/>
      <c r="BL259" s="324"/>
      <c r="BM259" s="324"/>
      <c r="BN259" s="324"/>
      <c r="BO259" s="324"/>
      <c r="BW259" s="325"/>
      <c r="BX259" s="325"/>
      <c r="BY259" s="325"/>
      <c r="BZ259" s="325"/>
      <c r="CA259" s="325"/>
      <c r="CB259" s="325"/>
      <c r="CC259" s="325"/>
      <c r="CD259" s="325"/>
      <c r="CE259" s="325"/>
      <c r="CF259" s="325"/>
      <c r="CG259" s="325"/>
      <c r="CH259" s="325"/>
    </row>
    <row r="260" spans="1:86" s="323" customFormat="1" x14ac:dyDescent="0.25">
      <c r="A260" s="102"/>
      <c r="B260" s="102"/>
      <c r="C260" s="102"/>
      <c r="D260" s="102"/>
      <c r="E260" s="102"/>
      <c r="F260" s="102"/>
      <c r="G260" s="102"/>
      <c r="AH260" s="324"/>
      <c r="AI260" s="324"/>
      <c r="AP260" s="324"/>
      <c r="AQ260" s="324"/>
      <c r="BD260" s="324"/>
      <c r="BE260" s="324"/>
      <c r="BF260" s="324"/>
      <c r="BG260" s="324"/>
      <c r="BH260" s="324"/>
      <c r="BI260" s="324"/>
      <c r="BJ260" s="324"/>
      <c r="BK260" s="324"/>
      <c r="BL260" s="324"/>
      <c r="BM260" s="324"/>
      <c r="BN260" s="324"/>
      <c r="BO260" s="324"/>
      <c r="BW260" s="325"/>
      <c r="BX260" s="325"/>
      <c r="BY260" s="325"/>
      <c r="BZ260" s="325"/>
      <c r="CA260" s="325"/>
      <c r="CB260" s="325"/>
      <c r="CC260" s="325"/>
      <c r="CD260" s="325"/>
      <c r="CE260" s="325"/>
      <c r="CF260" s="325"/>
      <c r="CG260" s="325"/>
      <c r="CH260" s="325"/>
    </row>
    <row r="261" spans="1:86" s="323" customFormat="1" x14ac:dyDescent="0.25">
      <c r="A261" s="102"/>
      <c r="B261" s="102"/>
      <c r="C261" s="102"/>
      <c r="D261" s="102"/>
      <c r="E261" s="102"/>
      <c r="F261" s="102"/>
      <c r="G261" s="102"/>
      <c r="AH261" s="324"/>
      <c r="AI261" s="324"/>
      <c r="AP261" s="324"/>
      <c r="AQ261" s="324"/>
      <c r="BD261" s="324"/>
      <c r="BE261" s="324"/>
      <c r="BF261" s="324"/>
      <c r="BG261" s="324"/>
      <c r="BH261" s="324"/>
      <c r="BI261" s="324"/>
      <c r="BJ261" s="324"/>
      <c r="BK261" s="324"/>
      <c r="BL261" s="324"/>
      <c r="BM261" s="324"/>
      <c r="BN261" s="324"/>
      <c r="BO261" s="324"/>
      <c r="BW261" s="325"/>
      <c r="BX261" s="325"/>
      <c r="BY261" s="325"/>
      <c r="BZ261" s="325"/>
      <c r="CA261" s="325"/>
      <c r="CB261" s="325"/>
      <c r="CC261" s="325"/>
      <c r="CD261" s="325"/>
      <c r="CE261" s="325"/>
      <c r="CF261" s="325"/>
      <c r="CG261" s="325"/>
      <c r="CH261" s="325"/>
    </row>
    <row r="262" spans="1:86" s="323" customFormat="1" x14ac:dyDescent="0.25">
      <c r="A262" s="102"/>
      <c r="B262" s="102"/>
      <c r="C262" s="102"/>
      <c r="D262" s="102"/>
      <c r="E262" s="102"/>
      <c r="F262" s="102"/>
      <c r="G262" s="102"/>
      <c r="AH262" s="324"/>
      <c r="AI262" s="324"/>
      <c r="AP262" s="324"/>
      <c r="AQ262" s="324"/>
      <c r="BD262" s="324"/>
      <c r="BE262" s="324"/>
      <c r="BF262" s="324"/>
      <c r="BG262" s="324"/>
      <c r="BH262" s="324"/>
      <c r="BI262" s="324"/>
      <c r="BJ262" s="324"/>
      <c r="BK262" s="324"/>
      <c r="BL262" s="324"/>
      <c r="BM262" s="324"/>
      <c r="BN262" s="324"/>
      <c r="BO262" s="324"/>
      <c r="BW262" s="325"/>
      <c r="BX262" s="325"/>
      <c r="BY262" s="325"/>
      <c r="BZ262" s="325"/>
      <c r="CA262" s="325"/>
      <c r="CB262" s="325"/>
      <c r="CC262" s="325"/>
      <c r="CD262" s="325"/>
      <c r="CE262" s="325"/>
      <c r="CF262" s="325"/>
      <c r="CG262" s="325"/>
      <c r="CH262" s="325"/>
    </row>
    <row r="263" spans="1:86" s="323" customFormat="1" x14ac:dyDescent="0.25">
      <c r="A263" s="102"/>
      <c r="B263" s="102"/>
      <c r="C263" s="102"/>
      <c r="D263" s="102"/>
      <c r="E263" s="102"/>
      <c r="F263" s="102"/>
      <c r="G263" s="102"/>
      <c r="AH263" s="324"/>
      <c r="AI263" s="324"/>
      <c r="AP263" s="324"/>
      <c r="AQ263" s="324"/>
      <c r="BD263" s="324"/>
      <c r="BE263" s="324"/>
      <c r="BF263" s="324"/>
      <c r="BG263" s="324"/>
      <c r="BH263" s="324"/>
      <c r="BI263" s="324"/>
      <c r="BJ263" s="324"/>
      <c r="BK263" s="324"/>
      <c r="BL263" s="324"/>
      <c r="BM263" s="324"/>
      <c r="BN263" s="324"/>
      <c r="BO263" s="324"/>
      <c r="BW263" s="325"/>
      <c r="BX263" s="325"/>
      <c r="BY263" s="325"/>
      <c r="BZ263" s="325"/>
      <c r="CA263" s="325"/>
      <c r="CB263" s="325"/>
      <c r="CC263" s="325"/>
      <c r="CD263" s="325"/>
      <c r="CE263" s="325"/>
      <c r="CF263" s="325"/>
      <c r="CG263" s="325"/>
      <c r="CH263" s="325"/>
    </row>
    <row r="264" spans="1:86" s="323" customFormat="1" x14ac:dyDescent="0.25">
      <c r="A264" s="102"/>
      <c r="B264" s="102"/>
      <c r="C264" s="102"/>
      <c r="D264" s="102"/>
      <c r="E264" s="102"/>
      <c r="F264" s="102"/>
      <c r="G264" s="102"/>
      <c r="AH264" s="324"/>
      <c r="AI264" s="324"/>
      <c r="AP264" s="324"/>
      <c r="AQ264" s="324"/>
      <c r="BD264" s="324"/>
      <c r="BE264" s="324"/>
      <c r="BF264" s="324"/>
      <c r="BG264" s="324"/>
      <c r="BH264" s="324"/>
      <c r="BI264" s="324"/>
      <c r="BJ264" s="324"/>
      <c r="BK264" s="324"/>
      <c r="BL264" s="324"/>
      <c r="BM264" s="324"/>
      <c r="BN264" s="324"/>
      <c r="BO264" s="324"/>
      <c r="BW264" s="325"/>
      <c r="BX264" s="325"/>
      <c r="BY264" s="325"/>
      <c r="BZ264" s="325"/>
      <c r="CA264" s="325"/>
      <c r="CB264" s="325"/>
      <c r="CC264" s="325"/>
      <c r="CD264" s="325"/>
      <c r="CE264" s="325"/>
      <c r="CF264" s="325"/>
      <c r="CG264" s="325"/>
      <c r="CH264" s="325"/>
    </row>
    <row r="265" spans="1:86" s="323" customFormat="1" x14ac:dyDescent="0.25">
      <c r="A265" s="102"/>
      <c r="B265" s="102"/>
      <c r="C265" s="102"/>
      <c r="D265" s="102"/>
      <c r="E265" s="102"/>
      <c r="F265" s="102"/>
      <c r="G265" s="102"/>
      <c r="AH265" s="324"/>
      <c r="AI265" s="324"/>
      <c r="AP265" s="324"/>
      <c r="AQ265" s="324"/>
      <c r="BD265" s="324"/>
      <c r="BE265" s="324"/>
      <c r="BF265" s="324"/>
      <c r="BG265" s="324"/>
      <c r="BH265" s="324"/>
      <c r="BI265" s="324"/>
      <c r="BJ265" s="324"/>
      <c r="BK265" s="324"/>
      <c r="BL265" s="324"/>
      <c r="BM265" s="324"/>
      <c r="BN265" s="324"/>
      <c r="BO265" s="324"/>
      <c r="BW265" s="325"/>
      <c r="BX265" s="325"/>
      <c r="BY265" s="325"/>
      <c r="BZ265" s="325"/>
      <c r="CA265" s="325"/>
      <c r="CB265" s="325"/>
      <c r="CC265" s="325"/>
      <c r="CD265" s="325"/>
      <c r="CE265" s="325"/>
      <c r="CF265" s="325"/>
      <c r="CG265" s="325"/>
      <c r="CH265" s="325"/>
    </row>
    <row r="266" spans="1:86" s="323" customFormat="1" x14ac:dyDescent="0.25">
      <c r="A266" s="102"/>
      <c r="B266" s="102"/>
      <c r="C266" s="102"/>
      <c r="D266" s="102"/>
      <c r="E266" s="102"/>
      <c r="F266" s="102"/>
      <c r="G266" s="102"/>
      <c r="AH266" s="324"/>
      <c r="AI266" s="324"/>
      <c r="AP266" s="324"/>
      <c r="AQ266" s="324"/>
      <c r="BD266" s="324"/>
      <c r="BE266" s="324"/>
      <c r="BF266" s="324"/>
      <c r="BG266" s="324"/>
      <c r="BH266" s="324"/>
      <c r="BI266" s="324"/>
      <c r="BJ266" s="324"/>
      <c r="BK266" s="324"/>
      <c r="BL266" s="324"/>
      <c r="BM266" s="324"/>
      <c r="BN266" s="324"/>
      <c r="BO266" s="324"/>
      <c r="BW266" s="325"/>
      <c r="BX266" s="325"/>
      <c r="BY266" s="325"/>
      <c r="BZ266" s="325"/>
      <c r="CA266" s="325"/>
      <c r="CB266" s="325"/>
      <c r="CC266" s="325"/>
      <c r="CD266" s="325"/>
      <c r="CE266" s="325"/>
      <c r="CF266" s="325"/>
      <c r="CG266" s="325"/>
      <c r="CH266" s="325"/>
    </row>
    <row r="267" spans="1:86" s="323" customFormat="1" x14ac:dyDescent="0.25">
      <c r="A267" s="102"/>
      <c r="B267" s="102"/>
      <c r="C267" s="102"/>
      <c r="D267" s="102"/>
      <c r="E267" s="102"/>
      <c r="F267" s="102"/>
      <c r="G267" s="102"/>
      <c r="AH267" s="324"/>
      <c r="AI267" s="324"/>
      <c r="AP267" s="324"/>
      <c r="AQ267" s="324"/>
      <c r="BD267" s="324"/>
      <c r="BE267" s="324"/>
      <c r="BF267" s="324"/>
      <c r="BG267" s="324"/>
      <c r="BH267" s="324"/>
      <c r="BI267" s="324"/>
      <c r="BJ267" s="324"/>
      <c r="BK267" s="324"/>
      <c r="BL267" s="324"/>
      <c r="BM267" s="324"/>
      <c r="BN267" s="324"/>
      <c r="BO267" s="324"/>
      <c r="BW267" s="325"/>
      <c r="BX267" s="325"/>
      <c r="BY267" s="325"/>
      <c r="BZ267" s="325"/>
      <c r="CA267" s="325"/>
      <c r="CB267" s="325"/>
      <c r="CC267" s="325"/>
      <c r="CD267" s="325"/>
      <c r="CE267" s="325"/>
      <c r="CF267" s="325"/>
      <c r="CG267" s="325"/>
      <c r="CH267" s="325"/>
    </row>
    <row r="268" spans="1:86" s="323" customFormat="1" x14ac:dyDescent="0.25">
      <c r="A268" s="102"/>
      <c r="B268" s="102"/>
      <c r="C268" s="102"/>
      <c r="D268" s="102"/>
      <c r="E268" s="102"/>
      <c r="F268" s="102"/>
      <c r="G268" s="102"/>
      <c r="AH268" s="324"/>
      <c r="AI268" s="324"/>
      <c r="AP268" s="324"/>
      <c r="AQ268" s="324"/>
      <c r="BD268" s="324"/>
      <c r="BE268" s="324"/>
      <c r="BF268" s="324"/>
      <c r="BG268" s="324"/>
      <c r="BH268" s="324"/>
      <c r="BI268" s="324"/>
      <c r="BJ268" s="324"/>
      <c r="BK268" s="324"/>
      <c r="BL268" s="324"/>
      <c r="BM268" s="324"/>
      <c r="BN268" s="324"/>
      <c r="BO268" s="324"/>
      <c r="BW268" s="325"/>
      <c r="BX268" s="325"/>
      <c r="BY268" s="325"/>
      <c r="BZ268" s="325"/>
      <c r="CA268" s="325"/>
      <c r="CB268" s="325"/>
      <c r="CC268" s="325"/>
      <c r="CD268" s="325"/>
      <c r="CE268" s="325"/>
      <c r="CF268" s="325"/>
      <c r="CG268" s="325"/>
      <c r="CH268" s="325"/>
    </row>
    <row r="269" spans="1:86" s="323" customFormat="1" x14ac:dyDescent="0.25">
      <c r="A269" s="102"/>
      <c r="B269" s="102"/>
      <c r="C269" s="102"/>
      <c r="D269" s="102"/>
      <c r="E269" s="102"/>
      <c r="F269" s="102"/>
      <c r="G269" s="102"/>
      <c r="AH269" s="324"/>
      <c r="AI269" s="324"/>
      <c r="AP269" s="324"/>
      <c r="AQ269" s="324"/>
      <c r="BD269" s="324"/>
      <c r="BE269" s="324"/>
      <c r="BF269" s="324"/>
      <c r="BG269" s="324"/>
      <c r="BH269" s="324"/>
      <c r="BI269" s="324"/>
      <c r="BJ269" s="324"/>
      <c r="BK269" s="324"/>
      <c r="BL269" s="324"/>
      <c r="BM269" s="324"/>
      <c r="BN269" s="324"/>
      <c r="BO269" s="324"/>
      <c r="BW269" s="325"/>
      <c r="BX269" s="325"/>
      <c r="BY269" s="325"/>
      <c r="BZ269" s="325"/>
      <c r="CA269" s="325"/>
      <c r="CB269" s="325"/>
      <c r="CC269" s="325"/>
      <c r="CD269" s="325"/>
      <c r="CE269" s="325"/>
      <c r="CF269" s="325"/>
      <c r="CG269" s="325"/>
      <c r="CH269" s="325"/>
    </row>
    <row r="270" spans="1:86" s="323" customFormat="1" x14ac:dyDescent="0.25">
      <c r="A270" s="102"/>
      <c r="B270" s="102"/>
      <c r="C270" s="102"/>
      <c r="D270" s="102"/>
      <c r="E270" s="102"/>
      <c r="F270" s="102"/>
      <c r="G270" s="102"/>
      <c r="AH270" s="324"/>
      <c r="AI270" s="324"/>
      <c r="AP270" s="324"/>
      <c r="AQ270" s="324"/>
      <c r="BD270" s="324"/>
      <c r="BE270" s="324"/>
      <c r="BF270" s="324"/>
      <c r="BG270" s="324"/>
      <c r="BH270" s="324"/>
      <c r="BI270" s="324"/>
      <c r="BJ270" s="324"/>
      <c r="BK270" s="324"/>
      <c r="BL270" s="324"/>
      <c r="BM270" s="324"/>
      <c r="BN270" s="324"/>
      <c r="BO270" s="324"/>
      <c r="BW270" s="325"/>
      <c r="BX270" s="325"/>
      <c r="BY270" s="325"/>
      <c r="BZ270" s="325"/>
      <c r="CA270" s="325"/>
      <c r="CB270" s="325"/>
      <c r="CC270" s="325"/>
      <c r="CD270" s="325"/>
      <c r="CE270" s="325"/>
      <c r="CF270" s="325"/>
      <c r="CG270" s="325"/>
      <c r="CH270" s="325"/>
    </row>
    <row r="271" spans="1:86" s="323" customFormat="1" x14ac:dyDescent="0.25">
      <c r="A271" s="102"/>
      <c r="B271" s="102"/>
      <c r="C271" s="102"/>
      <c r="D271" s="102"/>
      <c r="E271" s="102"/>
      <c r="F271" s="102"/>
      <c r="G271" s="102"/>
      <c r="AH271" s="324"/>
      <c r="AI271" s="324"/>
      <c r="AP271" s="324"/>
      <c r="AQ271" s="324"/>
      <c r="BD271" s="324"/>
      <c r="BE271" s="324"/>
      <c r="BF271" s="324"/>
      <c r="BG271" s="324"/>
      <c r="BH271" s="324"/>
      <c r="BI271" s="324"/>
      <c r="BJ271" s="324"/>
      <c r="BK271" s="324"/>
      <c r="BL271" s="324"/>
      <c r="BM271" s="324"/>
      <c r="BN271" s="324"/>
      <c r="BO271" s="324"/>
      <c r="BW271" s="325"/>
      <c r="BX271" s="325"/>
      <c r="BY271" s="325"/>
      <c r="BZ271" s="325"/>
      <c r="CA271" s="325"/>
      <c r="CB271" s="325"/>
      <c r="CC271" s="325"/>
      <c r="CD271" s="325"/>
      <c r="CE271" s="325"/>
      <c r="CF271" s="325"/>
      <c r="CG271" s="325"/>
      <c r="CH271" s="325"/>
    </row>
    <row r="272" spans="1:86" s="323" customFormat="1" x14ac:dyDescent="0.25">
      <c r="A272" s="102"/>
      <c r="B272" s="102"/>
      <c r="C272" s="102"/>
      <c r="D272" s="102"/>
      <c r="E272" s="102"/>
      <c r="F272" s="102"/>
      <c r="G272" s="102"/>
      <c r="AH272" s="324"/>
      <c r="AI272" s="324"/>
      <c r="AP272" s="324"/>
      <c r="AQ272" s="324"/>
      <c r="BD272" s="324"/>
      <c r="BE272" s="324"/>
      <c r="BF272" s="324"/>
      <c r="BG272" s="324"/>
      <c r="BH272" s="324"/>
      <c r="BI272" s="324"/>
      <c r="BJ272" s="324"/>
      <c r="BK272" s="324"/>
      <c r="BL272" s="324"/>
      <c r="BM272" s="324"/>
      <c r="BN272" s="324"/>
      <c r="BO272" s="324"/>
      <c r="BW272" s="325"/>
      <c r="BX272" s="325"/>
      <c r="BY272" s="325"/>
      <c r="BZ272" s="325"/>
      <c r="CA272" s="325"/>
      <c r="CB272" s="325"/>
      <c r="CC272" s="325"/>
      <c r="CD272" s="325"/>
      <c r="CE272" s="325"/>
      <c r="CF272" s="325"/>
      <c r="CG272" s="325"/>
      <c r="CH272" s="325"/>
    </row>
    <row r="273" spans="1:86" s="323" customFormat="1" x14ac:dyDescent="0.25">
      <c r="A273" s="102"/>
      <c r="B273" s="102"/>
      <c r="C273" s="102"/>
      <c r="D273" s="102"/>
      <c r="E273" s="102"/>
      <c r="F273" s="102"/>
      <c r="G273" s="102"/>
      <c r="AH273" s="324"/>
      <c r="AI273" s="324"/>
      <c r="AP273" s="324"/>
      <c r="AQ273" s="324"/>
      <c r="BD273" s="324"/>
      <c r="BE273" s="324"/>
      <c r="BF273" s="324"/>
      <c r="BG273" s="324"/>
      <c r="BH273" s="324"/>
      <c r="BI273" s="324"/>
      <c r="BJ273" s="324"/>
      <c r="BK273" s="324"/>
      <c r="BL273" s="324"/>
      <c r="BM273" s="324"/>
      <c r="BN273" s="324"/>
      <c r="BO273" s="324"/>
      <c r="BW273" s="325"/>
      <c r="BX273" s="325"/>
      <c r="BY273" s="325"/>
      <c r="BZ273" s="325"/>
      <c r="CA273" s="325"/>
      <c r="CB273" s="325"/>
      <c r="CC273" s="325"/>
      <c r="CD273" s="325"/>
      <c r="CE273" s="325"/>
      <c r="CF273" s="325"/>
      <c r="CG273" s="325"/>
      <c r="CH273" s="325"/>
    </row>
    <row r="274" spans="1:86" s="323" customFormat="1" x14ac:dyDescent="0.25">
      <c r="A274" s="102"/>
      <c r="B274" s="102"/>
      <c r="C274" s="102"/>
      <c r="D274" s="102"/>
      <c r="E274" s="102"/>
      <c r="F274" s="102"/>
      <c r="G274" s="102"/>
      <c r="AH274" s="324"/>
      <c r="AI274" s="324"/>
      <c r="AP274" s="324"/>
      <c r="AQ274" s="324"/>
      <c r="BD274" s="324"/>
      <c r="BE274" s="324"/>
      <c r="BF274" s="324"/>
      <c r="BG274" s="324"/>
      <c r="BH274" s="324"/>
      <c r="BI274" s="324"/>
      <c r="BJ274" s="324"/>
      <c r="BK274" s="324"/>
      <c r="BL274" s="324"/>
      <c r="BM274" s="324"/>
      <c r="BN274" s="324"/>
      <c r="BO274" s="324"/>
      <c r="BW274" s="325"/>
      <c r="BX274" s="325"/>
      <c r="BY274" s="325"/>
      <c r="BZ274" s="325"/>
      <c r="CA274" s="325"/>
      <c r="CB274" s="325"/>
      <c r="CC274" s="325"/>
      <c r="CD274" s="325"/>
      <c r="CE274" s="325"/>
      <c r="CF274" s="325"/>
      <c r="CG274" s="325"/>
      <c r="CH274" s="325"/>
    </row>
    <row r="275" spans="1:86" s="323" customFormat="1" x14ac:dyDescent="0.25">
      <c r="A275" s="102"/>
      <c r="B275" s="102"/>
      <c r="C275" s="102"/>
      <c r="D275" s="102"/>
      <c r="E275" s="102"/>
      <c r="F275" s="102"/>
      <c r="G275" s="102"/>
      <c r="AH275" s="324"/>
      <c r="AI275" s="324"/>
      <c r="AP275" s="324"/>
      <c r="AQ275" s="324"/>
      <c r="BD275" s="324"/>
      <c r="BE275" s="324"/>
      <c r="BF275" s="324"/>
      <c r="BG275" s="324"/>
      <c r="BH275" s="324"/>
      <c r="BI275" s="324"/>
      <c r="BJ275" s="324"/>
      <c r="BK275" s="324"/>
      <c r="BL275" s="324"/>
      <c r="BM275" s="324"/>
      <c r="BN275" s="324"/>
      <c r="BO275" s="324"/>
      <c r="BW275" s="325"/>
      <c r="BX275" s="325"/>
      <c r="BY275" s="325"/>
      <c r="BZ275" s="325"/>
      <c r="CA275" s="325"/>
      <c r="CB275" s="325"/>
      <c r="CC275" s="325"/>
      <c r="CD275" s="325"/>
      <c r="CE275" s="325"/>
      <c r="CF275" s="325"/>
      <c r="CG275" s="325"/>
      <c r="CH275" s="325"/>
    </row>
    <row r="276" spans="1:86" s="323" customFormat="1" x14ac:dyDescent="0.25">
      <c r="A276" s="102"/>
      <c r="B276" s="102"/>
      <c r="C276" s="102"/>
      <c r="D276" s="102"/>
      <c r="E276" s="102"/>
      <c r="F276" s="102"/>
      <c r="G276" s="102"/>
      <c r="AH276" s="324"/>
      <c r="AI276" s="324"/>
      <c r="AP276" s="324"/>
      <c r="AQ276" s="324"/>
      <c r="BD276" s="324"/>
      <c r="BE276" s="324"/>
      <c r="BF276" s="324"/>
      <c r="BG276" s="324"/>
      <c r="BH276" s="324"/>
      <c r="BI276" s="324"/>
      <c r="BJ276" s="324"/>
      <c r="BK276" s="324"/>
      <c r="BL276" s="324"/>
      <c r="BM276" s="324"/>
      <c r="BN276" s="324"/>
      <c r="BO276" s="324"/>
      <c r="BW276" s="325"/>
      <c r="BX276" s="325"/>
      <c r="BY276" s="325"/>
      <c r="BZ276" s="325"/>
      <c r="CA276" s="325"/>
      <c r="CB276" s="325"/>
      <c r="CC276" s="325"/>
      <c r="CD276" s="325"/>
      <c r="CE276" s="325"/>
      <c r="CF276" s="325"/>
      <c r="CG276" s="325"/>
      <c r="CH276" s="325"/>
    </row>
    <row r="277" spans="1:86" s="323" customFormat="1" x14ac:dyDescent="0.25">
      <c r="A277" s="102"/>
      <c r="B277" s="102"/>
      <c r="C277" s="102"/>
      <c r="D277" s="102"/>
      <c r="E277" s="102"/>
      <c r="F277" s="102"/>
      <c r="G277" s="102"/>
      <c r="AH277" s="324"/>
      <c r="AI277" s="324"/>
      <c r="AP277" s="324"/>
      <c r="AQ277" s="324"/>
      <c r="BD277" s="324"/>
      <c r="BE277" s="324"/>
      <c r="BF277" s="324"/>
      <c r="BG277" s="324"/>
      <c r="BH277" s="324"/>
      <c r="BI277" s="324"/>
      <c r="BJ277" s="324"/>
      <c r="BK277" s="324"/>
      <c r="BL277" s="324"/>
      <c r="BM277" s="324"/>
      <c r="BN277" s="324"/>
      <c r="BO277" s="324"/>
      <c r="BW277" s="325"/>
      <c r="BX277" s="325"/>
      <c r="BY277" s="325"/>
      <c r="BZ277" s="325"/>
      <c r="CA277" s="325"/>
      <c r="CB277" s="325"/>
      <c r="CC277" s="325"/>
      <c r="CD277" s="325"/>
      <c r="CE277" s="325"/>
      <c r="CF277" s="325"/>
      <c r="CG277" s="325"/>
      <c r="CH277" s="325"/>
    </row>
    <row r="278" spans="1:86" s="323" customFormat="1" x14ac:dyDescent="0.25">
      <c r="A278" s="102"/>
      <c r="B278" s="102"/>
      <c r="C278" s="102"/>
      <c r="D278" s="102"/>
      <c r="E278" s="102"/>
      <c r="F278" s="102"/>
      <c r="G278" s="102"/>
      <c r="AH278" s="324"/>
      <c r="AI278" s="324"/>
      <c r="AP278" s="324"/>
      <c r="AQ278" s="324"/>
      <c r="BD278" s="324"/>
      <c r="BE278" s="324"/>
      <c r="BF278" s="324"/>
      <c r="BG278" s="324"/>
      <c r="BH278" s="324"/>
      <c r="BI278" s="324"/>
      <c r="BJ278" s="324"/>
      <c r="BK278" s="324"/>
      <c r="BL278" s="324"/>
      <c r="BM278" s="324"/>
      <c r="BN278" s="324"/>
      <c r="BO278" s="324"/>
      <c r="BW278" s="325"/>
      <c r="BX278" s="325"/>
      <c r="BY278" s="325"/>
      <c r="BZ278" s="325"/>
      <c r="CA278" s="325"/>
      <c r="CB278" s="325"/>
      <c r="CC278" s="325"/>
      <c r="CD278" s="325"/>
      <c r="CE278" s="325"/>
      <c r="CF278" s="325"/>
      <c r="CG278" s="325"/>
      <c r="CH278" s="325"/>
    </row>
    <row r="279" spans="1:86" s="323" customFormat="1" x14ac:dyDescent="0.25">
      <c r="A279" s="102"/>
      <c r="B279" s="102"/>
      <c r="C279" s="102"/>
      <c r="D279" s="102"/>
      <c r="E279" s="102"/>
      <c r="F279" s="102"/>
      <c r="G279" s="102"/>
      <c r="AH279" s="324"/>
      <c r="AI279" s="324"/>
      <c r="AP279" s="324"/>
      <c r="AQ279" s="324"/>
      <c r="BD279" s="324"/>
      <c r="BE279" s="324"/>
      <c r="BF279" s="324"/>
      <c r="BG279" s="324"/>
      <c r="BH279" s="324"/>
      <c r="BI279" s="324"/>
      <c r="BJ279" s="324"/>
      <c r="BK279" s="324"/>
      <c r="BL279" s="324"/>
      <c r="BM279" s="324"/>
      <c r="BN279" s="324"/>
      <c r="BO279" s="324"/>
      <c r="BW279" s="325"/>
      <c r="BX279" s="325"/>
      <c r="BY279" s="325"/>
      <c r="BZ279" s="325"/>
      <c r="CA279" s="325"/>
      <c r="CB279" s="325"/>
      <c r="CC279" s="325"/>
      <c r="CD279" s="325"/>
      <c r="CE279" s="325"/>
      <c r="CF279" s="325"/>
      <c r="CG279" s="325"/>
      <c r="CH279" s="325"/>
    </row>
    <row r="280" spans="1:86" s="323" customFormat="1" x14ac:dyDescent="0.25">
      <c r="A280" s="102"/>
      <c r="B280" s="102"/>
      <c r="C280" s="102"/>
      <c r="D280" s="102"/>
      <c r="E280" s="102"/>
      <c r="F280" s="102"/>
      <c r="G280" s="102"/>
      <c r="AH280" s="324"/>
      <c r="AI280" s="324"/>
      <c r="AP280" s="324"/>
      <c r="AQ280" s="324"/>
      <c r="BD280" s="324"/>
      <c r="BE280" s="324"/>
      <c r="BF280" s="324"/>
      <c r="BG280" s="324"/>
      <c r="BH280" s="324"/>
      <c r="BI280" s="324"/>
      <c r="BJ280" s="324"/>
      <c r="BK280" s="324"/>
      <c r="BL280" s="324"/>
      <c r="BM280" s="324"/>
      <c r="BN280" s="324"/>
      <c r="BO280" s="324"/>
      <c r="BW280" s="325"/>
      <c r="BX280" s="325"/>
      <c r="BY280" s="325"/>
      <c r="BZ280" s="325"/>
      <c r="CA280" s="325"/>
      <c r="CB280" s="325"/>
      <c r="CC280" s="325"/>
      <c r="CD280" s="325"/>
      <c r="CE280" s="325"/>
      <c r="CF280" s="325"/>
      <c r="CG280" s="325"/>
      <c r="CH280" s="325"/>
    </row>
    <row r="281" spans="1:86" s="323" customFormat="1" x14ac:dyDescent="0.25">
      <c r="A281" s="102"/>
      <c r="B281" s="102"/>
      <c r="C281" s="102"/>
      <c r="D281" s="102"/>
      <c r="E281" s="102"/>
      <c r="F281" s="102"/>
      <c r="G281" s="102"/>
      <c r="AH281" s="324"/>
      <c r="AI281" s="324"/>
      <c r="AP281" s="324"/>
      <c r="AQ281" s="324"/>
      <c r="BD281" s="324"/>
      <c r="BE281" s="324"/>
      <c r="BF281" s="324"/>
      <c r="BG281" s="324"/>
      <c r="BH281" s="324"/>
      <c r="BI281" s="324"/>
      <c r="BJ281" s="324"/>
      <c r="BK281" s="324"/>
      <c r="BL281" s="324"/>
      <c r="BM281" s="324"/>
      <c r="BN281" s="324"/>
      <c r="BO281" s="324"/>
      <c r="BW281" s="325"/>
      <c r="BX281" s="325"/>
      <c r="BY281" s="325"/>
      <c r="BZ281" s="325"/>
      <c r="CA281" s="325"/>
      <c r="CB281" s="325"/>
      <c r="CC281" s="325"/>
      <c r="CD281" s="325"/>
      <c r="CE281" s="325"/>
      <c r="CF281" s="325"/>
      <c r="CG281" s="325"/>
      <c r="CH281" s="325"/>
    </row>
    <row r="282" spans="1:86" s="323" customFormat="1" x14ac:dyDescent="0.25">
      <c r="A282" s="102"/>
      <c r="B282" s="102"/>
      <c r="C282" s="102"/>
      <c r="D282" s="102"/>
      <c r="E282" s="102"/>
      <c r="F282" s="102"/>
      <c r="G282" s="102"/>
      <c r="AH282" s="324"/>
      <c r="AI282" s="324"/>
      <c r="AP282" s="324"/>
      <c r="AQ282" s="324"/>
      <c r="BD282" s="324"/>
      <c r="BE282" s="324"/>
      <c r="BF282" s="324"/>
      <c r="BG282" s="324"/>
      <c r="BH282" s="324"/>
      <c r="BI282" s="324"/>
      <c r="BJ282" s="324"/>
      <c r="BK282" s="324"/>
      <c r="BL282" s="324"/>
      <c r="BM282" s="324"/>
      <c r="BN282" s="324"/>
      <c r="BO282" s="324"/>
      <c r="BW282" s="325"/>
      <c r="BX282" s="325"/>
      <c r="BY282" s="325"/>
      <c r="BZ282" s="325"/>
      <c r="CA282" s="325"/>
      <c r="CB282" s="325"/>
      <c r="CC282" s="325"/>
      <c r="CD282" s="325"/>
      <c r="CE282" s="325"/>
      <c r="CF282" s="325"/>
      <c r="CG282" s="325"/>
      <c r="CH282" s="325"/>
    </row>
    <row r="283" spans="1:86" s="323" customFormat="1" x14ac:dyDescent="0.25">
      <c r="A283" s="102"/>
      <c r="B283" s="102"/>
      <c r="C283" s="102"/>
      <c r="D283" s="102"/>
      <c r="E283" s="102"/>
      <c r="F283" s="102"/>
      <c r="G283" s="102"/>
      <c r="AH283" s="324"/>
      <c r="AI283" s="324"/>
      <c r="AP283" s="324"/>
      <c r="AQ283" s="324"/>
      <c r="BD283" s="324"/>
      <c r="BE283" s="324"/>
      <c r="BF283" s="324"/>
      <c r="BG283" s="324"/>
      <c r="BH283" s="324"/>
      <c r="BI283" s="324"/>
      <c r="BJ283" s="324"/>
      <c r="BK283" s="324"/>
      <c r="BL283" s="324"/>
      <c r="BM283" s="324"/>
      <c r="BN283" s="324"/>
      <c r="BO283" s="324"/>
      <c r="BW283" s="325"/>
      <c r="BX283" s="325"/>
      <c r="BY283" s="325"/>
      <c r="BZ283" s="325"/>
      <c r="CA283" s="325"/>
      <c r="CB283" s="325"/>
      <c r="CC283" s="325"/>
      <c r="CD283" s="325"/>
      <c r="CE283" s="325"/>
      <c r="CF283" s="325"/>
      <c r="CG283" s="325"/>
      <c r="CH283" s="325"/>
    </row>
    <row r="284" spans="1:86" s="323" customFormat="1" x14ac:dyDescent="0.25">
      <c r="A284" s="102"/>
      <c r="B284" s="102"/>
      <c r="C284" s="102"/>
      <c r="D284" s="102"/>
      <c r="E284" s="102"/>
      <c r="F284" s="102"/>
      <c r="G284" s="102"/>
      <c r="AH284" s="324"/>
      <c r="AI284" s="324"/>
      <c r="AP284" s="324"/>
      <c r="AQ284" s="324"/>
      <c r="BD284" s="324"/>
      <c r="BE284" s="324"/>
      <c r="BF284" s="324"/>
      <c r="BG284" s="324"/>
      <c r="BH284" s="324"/>
      <c r="BI284" s="324"/>
      <c r="BJ284" s="324"/>
      <c r="BK284" s="324"/>
      <c r="BL284" s="324"/>
      <c r="BM284" s="324"/>
      <c r="BN284" s="324"/>
      <c r="BO284" s="324"/>
      <c r="BW284" s="325"/>
      <c r="BX284" s="325"/>
      <c r="BY284" s="325"/>
      <c r="BZ284" s="325"/>
      <c r="CA284" s="325"/>
      <c r="CB284" s="325"/>
      <c r="CC284" s="325"/>
      <c r="CD284" s="325"/>
      <c r="CE284" s="325"/>
      <c r="CF284" s="325"/>
      <c r="CG284" s="325"/>
      <c r="CH284" s="325"/>
    </row>
    <row r="285" spans="1:86" s="323" customFormat="1" x14ac:dyDescent="0.25">
      <c r="A285" s="102"/>
      <c r="B285" s="102"/>
      <c r="C285" s="102"/>
      <c r="D285" s="102"/>
      <c r="E285" s="102"/>
      <c r="F285" s="102"/>
      <c r="G285" s="102"/>
      <c r="AH285" s="324"/>
      <c r="AI285" s="324"/>
      <c r="AP285" s="324"/>
      <c r="AQ285" s="324"/>
      <c r="BD285" s="324"/>
      <c r="BE285" s="324"/>
      <c r="BF285" s="324"/>
      <c r="BG285" s="324"/>
      <c r="BH285" s="324"/>
      <c r="BI285" s="324"/>
      <c r="BJ285" s="324"/>
      <c r="BK285" s="324"/>
      <c r="BL285" s="324"/>
      <c r="BM285" s="324"/>
      <c r="BN285" s="324"/>
      <c r="BO285" s="324"/>
      <c r="BW285" s="325"/>
      <c r="BX285" s="325"/>
      <c r="BY285" s="325"/>
      <c r="BZ285" s="325"/>
      <c r="CA285" s="325"/>
      <c r="CB285" s="325"/>
      <c r="CC285" s="325"/>
      <c r="CD285" s="325"/>
      <c r="CE285" s="325"/>
      <c r="CF285" s="325"/>
      <c r="CG285" s="325"/>
      <c r="CH285" s="325"/>
    </row>
    <row r="286" spans="1:86" s="323" customFormat="1" x14ac:dyDescent="0.25">
      <c r="A286" s="102"/>
      <c r="B286" s="102"/>
      <c r="C286" s="102"/>
      <c r="D286" s="102"/>
      <c r="E286" s="102"/>
      <c r="F286" s="102"/>
      <c r="G286" s="102"/>
      <c r="AH286" s="324"/>
      <c r="AI286" s="324"/>
      <c r="AP286" s="324"/>
      <c r="AQ286" s="324"/>
      <c r="BD286" s="324"/>
      <c r="BE286" s="324"/>
      <c r="BF286" s="324"/>
      <c r="BG286" s="324"/>
      <c r="BH286" s="324"/>
      <c r="BI286" s="324"/>
      <c r="BJ286" s="324"/>
      <c r="BK286" s="324"/>
      <c r="BL286" s="324"/>
      <c r="BM286" s="324"/>
      <c r="BN286" s="324"/>
      <c r="BO286" s="324"/>
      <c r="BW286" s="325"/>
      <c r="BX286" s="325"/>
      <c r="BY286" s="325"/>
      <c r="BZ286" s="325"/>
      <c r="CA286" s="325"/>
      <c r="CB286" s="325"/>
      <c r="CC286" s="325"/>
      <c r="CD286" s="325"/>
      <c r="CE286" s="325"/>
      <c r="CF286" s="325"/>
      <c r="CG286" s="325"/>
      <c r="CH286" s="325"/>
    </row>
    <row r="287" spans="1:86" s="323" customFormat="1" x14ac:dyDescent="0.25">
      <c r="A287" s="102"/>
      <c r="B287" s="102"/>
      <c r="C287" s="102"/>
      <c r="D287" s="102"/>
      <c r="E287" s="102"/>
      <c r="F287" s="102"/>
      <c r="G287" s="102"/>
      <c r="AH287" s="324"/>
      <c r="AI287" s="324"/>
      <c r="AP287" s="324"/>
      <c r="AQ287" s="324"/>
      <c r="BD287" s="324"/>
      <c r="BE287" s="324"/>
      <c r="BF287" s="324"/>
      <c r="BG287" s="324"/>
      <c r="BH287" s="324"/>
      <c r="BI287" s="324"/>
      <c r="BJ287" s="324"/>
      <c r="BK287" s="324"/>
      <c r="BL287" s="324"/>
      <c r="BM287" s="324"/>
      <c r="BN287" s="324"/>
      <c r="BO287" s="324"/>
      <c r="BW287" s="325"/>
      <c r="BX287" s="325"/>
      <c r="BY287" s="325"/>
      <c r="BZ287" s="325"/>
      <c r="CA287" s="325"/>
      <c r="CB287" s="325"/>
      <c r="CC287" s="325"/>
      <c r="CD287" s="325"/>
      <c r="CE287" s="325"/>
      <c r="CF287" s="325"/>
      <c r="CG287" s="325"/>
      <c r="CH287" s="325"/>
    </row>
    <row r="288" spans="1:86" s="323" customFormat="1" x14ac:dyDescent="0.25">
      <c r="A288" s="102"/>
      <c r="B288" s="102"/>
      <c r="C288" s="102"/>
      <c r="D288" s="102"/>
      <c r="E288" s="102"/>
      <c r="F288" s="102"/>
      <c r="G288" s="102"/>
      <c r="AH288" s="324"/>
      <c r="AI288" s="324"/>
      <c r="AP288" s="324"/>
      <c r="AQ288" s="324"/>
      <c r="BD288" s="324"/>
      <c r="BE288" s="324"/>
      <c r="BF288" s="324"/>
      <c r="BG288" s="324"/>
      <c r="BH288" s="324"/>
      <c r="BI288" s="324"/>
      <c r="BJ288" s="324"/>
      <c r="BK288" s="324"/>
      <c r="BL288" s="324"/>
      <c r="BM288" s="324"/>
      <c r="BN288" s="324"/>
      <c r="BO288" s="324"/>
      <c r="BW288" s="325"/>
      <c r="BX288" s="325"/>
      <c r="BY288" s="325"/>
      <c r="BZ288" s="325"/>
      <c r="CA288" s="325"/>
      <c r="CB288" s="325"/>
      <c r="CC288" s="325"/>
      <c r="CD288" s="325"/>
      <c r="CE288" s="325"/>
      <c r="CF288" s="325"/>
      <c r="CG288" s="325"/>
      <c r="CH288" s="325"/>
    </row>
    <row r="289" spans="1:86" s="323" customFormat="1" x14ac:dyDescent="0.25">
      <c r="A289" s="102"/>
      <c r="B289" s="102"/>
      <c r="C289" s="102"/>
      <c r="D289" s="102"/>
      <c r="E289" s="102"/>
      <c r="F289" s="102"/>
      <c r="G289" s="102"/>
      <c r="AH289" s="324"/>
      <c r="AI289" s="324"/>
      <c r="AP289" s="324"/>
      <c r="AQ289" s="324"/>
      <c r="BD289" s="324"/>
      <c r="BE289" s="324"/>
      <c r="BF289" s="324"/>
      <c r="BG289" s="324"/>
      <c r="BH289" s="324"/>
      <c r="BI289" s="324"/>
      <c r="BJ289" s="324"/>
      <c r="BK289" s="324"/>
      <c r="BL289" s="324"/>
      <c r="BM289" s="324"/>
      <c r="BN289" s="324"/>
      <c r="BO289" s="324"/>
      <c r="BW289" s="325"/>
      <c r="BX289" s="325"/>
      <c r="BY289" s="325"/>
      <c r="BZ289" s="325"/>
      <c r="CA289" s="325"/>
      <c r="CB289" s="325"/>
      <c r="CC289" s="325"/>
      <c r="CD289" s="325"/>
      <c r="CE289" s="325"/>
      <c r="CF289" s="325"/>
      <c r="CG289" s="325"/>
      <c r="CH289" s="325"/>
    </row>
    <row r="290" spans="1:86" s="323" customFormat="1" x14ac:dyDescent="0.25">
      <c r="A290" s="102"/>
      <c r="B290" s="102"/>
      <c r="C290" s="102"/>
      <c r="D290" s="102"/>
      <c r="E290" s="102"/>
      <c r="F290" s="102"/>
      <c r="G290" s="102"/>
      <c r="AH290" s="324"/>
      <c r="AI290" s="324"/>
      <c r="AP290" s="324"/>
      <c r="AQ290" s="324"/>
      <c r="BD290" s="324"/>
      <c r="BE290" s="324"/>
      <c r="BF290" s="324"/>
      <c r="BG290" s="324"/>
      <c r="BH290" s="324"/>
      <c r="BI290" s="324"/>
      <c r="BJ290" s="324"/>
      <c r="BK290" s="324"/>
      <c r="BL290" s="324"/>
      <c r="BM290" s="324"/>
      <c r="BN290" s="324"/>
      <c r="BO290" s="324"/>
      <c r="BW290" s="325"/>
      <c r="BX290" s="325"/>
      <c r="BY290" s="325"/>
      <c r="BZ290" s="325"/>
      <c r="CA290" s="325"/>
      <c r="CB290" s="325"/>
      <c r="CC290" s="325"/>
      <c r="CD290" s="325"/>
      <c r="CE290" s="325"/>
      <c r="CF290" s="325"/>
      <c r="CG290" s="325"/>
      <c r="CH290" s="325"/>
    </row>
    <row r="291" spans="1:86" s="323" customFormat="1" x14ac:dyDescent="0.25">
      <c r="A291" s="102"/>
      <c r="B291" s="102"/>
      <c r="C291" s="102"/>
      <c r="D291" s="102"/>
      <c r="E291" s="102"/>
      <c r="F291" s="102"/>
      <c r="G291" s="102"/>
      <c r="AH291" s="324"/>
      <c r="AI291" s="324"/>
      <c r="AP291" s="324"/>
      <c r="AQ291" s="324"/>
      <c r="BD291" s="324"/>
      <c r="BE291" s="324"/>
      <c r="BF291" s="324"/>
      <c r="BG291" s="324"/>
      <c r="BH291" s="324"/>
      <c r="BI291" s="324"/>
      <c r="BJ291" s="324"/>
      <c r="BK291" s="324"/>
      <c r="BL291" s="324"/>
      <c r="BM291" s="324"/>
      <c r="BN291" s="324"/>
      <c r="BO291" s="324"/>
      <c r="BW291" s="325"/>
      <c r="BX291" s="325"/>
      <c r="BY291" s="325"/>
      <c r="BZ291" s="325"/>
      <c r="CA291" s="325"/>
      <c r="CB291" s="325"/>
      <c r="CC291" s="325"/>
      <c r="CD291" s="325"/>
      <c r="CE291" s="325"/>
      <c r="CF291" s="325"/>
      <c r="CG291" s="325"/>
      <c r="CH291" s="325"/>
    </row>
    <row r="292" spans="1:86" s="323" customFormat="1" x14ac:dyDescent="0.25">
      <c r="A292" s="102"/>
      <c r="B292" s="102"/>
      <c r="C292" s="102"/>
      <c r="D292" s="102"/>
      <c r="E292" s="102"/>
      <c r="F292" s="102"/>
      <c r="G292" s="102"/>
      <c r="AH292" s="324"/>
      <c r="AI292" s="324"/>
      <c r="AP292" s="324"/>
      <c r="AQ292" s="324"/>
      <c r="BD292" s="324"/>
      <c r="BE292" s="324"/>
      <c r="BF292" s="324"/>
      <c r="BG292" s="324"/>
      <c r="BH292" s="324"/>
      <c r="BI292" s="324"/>
      <c r="BJ292" s="324"/>
      <c r="BK292" s="324"/>
      <c r="BL292" s="324"/>
      <c r="BM292" s="324"/>
      <c r="BN292" s="324"/>
      <c r="BO292" s="324"/>
      <c r="BW292" s="325"/>
      <c r="BX292" s="325"/>
      <c r="BY292" s="325"/>
      <c r="BZ292" s="325"/>
      <c r="CA292" s="325"/>
      <c r="CB292" s="325"/>
      <c r="CC292" s="325"/>
      <c r="CD292" s="325"/>
      <c r="CE292" s="325"/>
      <c r="CF292" s="325"/>
      <c r="CG292" s="325"/>
      <c r="CH292" s="325"/>
    </row>
    <row r="293" spans="1:86" s="323" customFormat="1" x14ac:dyDescent="0.25">
      <c r="A293" s="102"/>
      <c r="B293" s="102"/>
      <c r="C293" s="102"/>
      <c r="D293" s="102"/>
      <c r="E293" s="102"/>
      <c r="F293" s="102"/>
      <c r="G293" s="102"/>
      <c r="AH293" s="324"/>
      <c r="AI293" s="324"/>
      <c r="AP293" s="324"/>
      <c r="AQ293" s="324"/>
      <c r="BD293" s="324"/>
      <c r="BE293" s="324"/>
      <c r="BF293" s="324"/>
      <c r="BG293" s="324"/>
      <c r="BH293" s="324"/>
      <c r="BI293" s="324"/>
      <c r="BJ293" s="324"/>
      <c r="BK293" s="324"/>
      <c r="BL293" s="324"/>
      <c r="BM293" s="324"/>
      <c r="BN293" s="324"/>
      <c r="BO293" s="324"/>
      <c r="BW293" s="325"/>
      <c r="BX293" s="325"/>
      <c r="BY293" s="325"/>
      <c r="BZ293" s="325"/>
      <c r="CA293" s="325"/>
      <c r="CB293" s="325"/>
      <c r="CC293" s="325"/>
      <c r="CD293" s="325"/>
      <c r="CE293" s="325"/>
      <c r="CF293" s="325"/>
      <c r="CG293" s="325"/>
      <c r="CH293" s="325"/>
    </row>
    <row r="294" spans="1:86" s="323" customFormat="1" x14ac:dyDescent="0.25">
      <c r="A294" s="102"/>
      <c r="B294" s="102"/>
      <c r="C294" s="102"/>
      <c r="D294" s="102"/>
      <c r="E294" s="102"/>
      <c r="F294" s="102"/>
      <c r="G294" s="102"/>
      <c r="AH294" s="324"/>
      <c r="AI294" s="324"/>
      <c r="AP294" s="324"/>
      <c r="AQ294" s="324"/>
      <c r="BD294" s="324"/>
      <c r="BE294" s="324"/>
      <c r="BF294" s="324"/>
      <c r="BG294" s="324"/>
      <c r="BH294" s="324"/>
      <c r="BI294" s="324"/>
      <c r="BJ294" s="324"/>
      <c r="BK294" s="324"/>
      <c r="BL294" s="324"/>
      <c r="BM294" s="324"/>
      <c r="BN294" s="324"/>
      <c r="BO294" s="324"/>
      <c r="BW294" s="325"/>
      <c r="BX294" s="325"/>
      <c r="BY294" s="325"/>
      <c r="BZ294" s="325"/>
      <c r="CA294" s="325"/>
      <c r="CB294" s="325"/>
      <c r="CC294" s="325"/>
      <c r="CD294" s="325"/>
      <c r="CE294" s="325"/>
      <c r="CF294" s="325"/>
      <c r="CG294" s="325"/>
      <c r="CH294" s="325"/>
    </row>
    <row r="295" spans="1:86" s="323" customFormat="1" x14ac:dyDescent="0.25">
      <c r="A295" s="102"/>
      <c r="B295" s="102"/>
      <c r="C295" s="102"/>
      <c r="D295" s="102"/>
      <c r="E295" s="102"/>
      <c r="F295" s="102"/>
      <c r="G295" s="102"/>
      <c r="AH295" s="324"/>
      <c r="AI295" s="324"/>
      <c r="AP295" s="324"/>
      <c r="AQ295" s="324"/>
      <c r="BD295" s="324"/>
      <c r="BE295" s="324"/>
      <c r="BF295" s="324"/>
      <c r="BG295" s="324"/>
      <c r="BH295" s="324"/>
      <c r="BI295" s="324"/>
      <c r="BJ295" s="324"/>
      <c r="BK295" s="324"/>
      <c r="BL295" s="324"/>
      <c r="BM295" s="324"/>
      <c r="BN295" s="324"/>
      <c r="BO295" s="324"/>
      <c r="BW295" s="325"/>
      <c r="BX295" s="325"/>
      <c r="BY295" s="325"/>
      <c r="BZ295" s="325"/>
      <c r="CA295" s="325"/>
      <c r="CB295" s="325"/>
      <c r="CC295" s="325"/>
      <c r="CD295" s="325"/>
      <c r="CE295" s="325"/>
      <c r="CF295" s="325"/>
      <c r="CG295" s="325"/>
      <c r="CH295" s="325"/>
    </row>
    <row r="296" spans="1:86" s="323" customFormat="1" x14ac:dyDescent="0.25">
      <c r="A296" s="102"/>
      <c r="B296" s="102"/>
      <c r="C296" s="102"/>
      <c r="D296" s="102"/>
      <c r="E296" s="102"/>
      <c r="F296" s="102"/>
      <c r="G296" s="102"/>
      <c r="AH296" s="324"/>
      <c r="AI296" s="324"/>
      <c r="AP296" s="324"/>
      <c r="AQ296" s="324"/>
      <c r="BD296" s="324"/>
      <c r="BE296" s="324"/>
      <c r="BF296" s="324"/>
      <c r="BG296" s="324"/>
      <c r="BH296" s="324"/>
      <c r="BI296" s="324"/>
      <c r="BJ296" s="324"/>
      <c r="BK296" s="324"/>
      <c r="BL296" s="324"/>
      <c r="BM296" s="324"/>
      <c r="BN296" s="324"/>
      <c r="BO296" s="324"/>
      <c r="BW296" s="325"/>
      <c r="BX296" s="325"/>
      <c r="BY296" s="325"/>
      <c r="BZ296" s="325"/>
      <c r="CA296" s="325"/>
      <c r="CB296" s="325"/>
      <c r="CC296" s="325"/>
      <c r="CD296" s="325"/>
      <c r="CE296" s="325"/>
      <c r="CF296" s="325"/>
      <c r="CG296" s="325"/>
      <c r="CH296" s="325"/>
    </row>
    <row r="297" spans="1:86" s="323" customFormat="1" x14ac:dyDescent="0.25">
      <c r="A297" s="102"/>
      <c r="B297" s="102"/>
      <c r="C297" s="102"/>
      <c r="D297" s="102"/>
      <c r="E297" s="102"/>
      <c r="F297" s="102"/>
      <c r="G297" s="102"/>
      <c r="AH297" s="324"/>
      <c r="AI297" s="324"/>
      <c r="AP297" s="324"/>
      <c r="AQ297" s="324"/>
      <c r="BD297" s="324"/>
      <c r="BE297" s="324"/>
      <c r="BF297" s="324"/>
      <c r="BG297" s="324"/>
      <c r="BH297" s="324"/>
      <c r="BI297" s="324"/>
      <c r="BJ297" s="324"/>
      <c r="BK297" s="324"/>
      <c r="BL297" s="324"/>
      <c r="BM297" s="324"/>
      <c r="BN297" s="324"/>
      <c r="BO297" s="324"/>
      <c r="BW297" s="325"/>
      <c r="BX297" s="325"/>
      <c r="BY297" s="325"/>
      <c r="BZ297" s="325"/>
      <c r="CA297" s="325"/>
      <c r="CB297" s="325"/>
      <c r="CC297" s="325"/>
      <c r="CD297" s="325"/>
      <c r="CE297" s="325"/>
      <c r="CF297" s="325"/>
      <c r="CG297" s="325"/>
      <c r="CH297" s="325"/>
    </row>
    <row r="298" spans="1:86" s="323" customFormat="1" x14ac:dyDescent="0.25">
      <c r="A298" s="102"/>
      <c r="B298" s="102"/>
      <c r="C298" s="102"/>
      <c r="D298" s="102"/>
      <c r="E298" s="102"/>
      <c r="F298" s="102"/>
      <c r="G298" s="102"/>
      <c r="AH298" s="324"/>
      <c r="AI298" s="324"/>
      <c r="AP298" s="324"/>
      <c r="AQ298" s="324"/>
      <c r="BD298" s="324"/>
      <c r="BE298" s="324"/>
      <c r="BF298" s="324"/>
      <c r="BG298" s="324"/>
      <c r="BH298" s="324"/>
      <c r="BI298" s="324"/>
      <c r="BJ298" s="324"/>
      <c r="BK298" s="324"/>
      <c r="BL298" s="324"/>
      <c r="BM298" s="324"/>
      <c r="BN298" s="324"/>
      <c r="BO298" s="324"/>
      <c r="BW298" s="325"/>
      <c r="BX298" s="325"/>
      <c r="BY298" s="325"/>
      <c r="BZ298" s="325"/>
      <c r="CA298" s="325"/>
      <c r="CB298" s="325"/>
      <c r="CC298" s="325"/>
      <c r="CD298" s="325"/>
      <c r="CE298" s="325"/>
      <c r="CF298" s="325"/>
      <c r="CG298" s="325"/>
      <c r="CH298" s="325"/>
    </row>
    <row r="299" spans="1:86" s="323" customFormat="1" x14ac:dyDescent="0.25">
      <c r="A299" s="102"/>
      <c r="B299" s="102"/>
      <c r="C299" s="102"/>
      <c r="D299" s="102"/>
      <c r="E299" s="102"/>
      <c r="F299" s="102"/>
      <c r="G299" s="102"/>
      <c r="AH299" s="324"/>
      <c r="AI299" s="324"/>
      <c r="AP299" s="324"/>
      <c r="AQ299" s="324"/>
      <c r="BD299" s="324"/>
      <c r="BE299" s="324"/>
      <c r="BF299" s="324"/>
      <c r="BG299" s="324"/>
      <c r="BH299" s="324"/>
      <c r="BI299" s="324"/>
      <c r="BJ299" s="324"/>
      <c r="BK299" s="324"/>
      <c r="BL299" s="324"/>
      <c r="BM299" s="324"/>
      <c r="BN299" s="324"/>
      <c r="BO299" s="324"/>
      <c r="BW299" s="325"/>
      <c r="BX299" s="325"/>
      <c r="BY299" s="325"/>
      <c r="BZ299" s="325"/>
      <c r="CA299" s="325"/>
      <c r="CB299" s="325"/>
      <c r="CC299" s="325"/>
      <c r="CD299" s="325"/>
      <c r="CE299" s="325"/>
      <c r="CF299" s="325"/>
      <c r="CG299" s="325"/>
      <c r="CH299" s="325"/>
    </row>
    <row r="300" spans="1:86" s="323" customFormat="1" x14ac:dyDescent="0.25">
      <c r="A300" s="102"/>
      <c r="B300" s="102"/>
      <c r="C300" s="102"/>
      <c r="D300" s="102"/>
      <c r="E300" s="102"/>
      <c r="F300" s="102"/>
      <c r="G300" s="102"/>
      <c r="AH300" s="324"/>
      <c r="AI300" s="324"/>
      <c r="AP300" s="324"/>
      <c r="AQ300" s="324"/>
      <c r="BD300" s="324"/>
      <c r="BE300" s="324"/>
      <c r="BF300" s="324"/>
      <c r="BG300" s="324"/>
      <c r="BH300" s="324"/>
      <c r="BI300" s="324"/>
      <c r="BJ300" s="324"/>
      <c r="BK300" s="324"/>
      <c r="BL300" s="324"/>
      <c r="BM300" s="324"/>
      <c r="BN300" s="324"/>
      <c r="BO300" s="324"/>
      <c r="BW300" s="325"/>
      <c r="BX300" s="325"/>
      <c r="BY300" s="325"/>
      <c r="BZ300" s="325"/>
      <c r="CA300" s="325"/>
      <c r="CB300" s="325"/>
      <c r="CC300" s="325"/>
      <c r="CD300" s="325"/>
      <c r="CE300" s="325"/>
      <c r="CF300" s="325"/>
      <c r="CG300" s="325"/>
      <c r="CH300" s="325"/>
    </row>
    <row r="301" spans="1:86" s="323" customFormat="1" x14ac:dyDescent="0.25">
      <c r="A301" s="102"/>
      <c r="B301" s="102"/>
      <c r="C301" s="102"/>
      <c r="D301" s="102"/>
      <c r="E301" s="102"/>
      <c r="F301" s="102"/>
      <c r="G301" s="102"/>
      <c r="AH301" s="324"/>
      <c r="AI301" s="324"/>
      <c r="AP301" s="324"/>
      <c r="AQ301" s="324"/>
      <c r="BD301" s="324"/>
      <c r="BE301" s="324"/>
      <c r="BF301" s="324"/>
      <c r="BG301" s="324"/>
      <c r="BH301" s="324"/>
      <c r="BI301" s="324"/>
      <c r="BJ301" s="324"/>
      <c r="BK301" s="324"/>
      <c r="BL301" s="324"/>
      <c r="BM301" s="324"/>
      <c r="BN301" s="324"/>
      <c r="BO301" s="324"/>
      <c r="BW301" s="325"/>
      <c r="BX301" s="325"/>
      <c r="BY301" s="325"/>
      <c r="BZ301" s="325"/>
      <c r="CA301" s="325"/>
      <c r="CB301" s="325"/>
      <c r="CC301" s="325"/>
      <c r="CD301" s="325"/>
      <c r="CE301" s="325"/>
      <c r="CF301" s="325"/>
      <c r="CG301" s="325"/>
      <c r="CH301" s="325"/>
    </row>
    <row r="302" spans="1:86" s="323" customFormat="1" x14ac:dyDescent="0.25">
      <c r="A302" s="102"/>
      <c r="B302" s="102"/>
      <c r="C302" s="102"/>
      <c r="D302" s="102"/>
      <c r="E302" s="102"/>
      <c r="F302" s="102"/>
      <c r="G302" s="102"/>
      <c r="AH302" s="324"/>
      <c r="AI302" s="324"/>
      <c r="AP302" s="324"/>
      <c r="AQ302" s="324"/>
      <c r="BD302" s="324"/>
      <c r="BE302" s="324"/>
      <c r="BF302" s="324"/>
      <c r="BG302" s="324"/>
      <c r="BH302" s="324"/>
      <c r="BI302" s="324"/>
      <c r="BJ302" s="324"/>
      <c r="BK302" s="324"/>
      <c r="BL302" s="324"/>
      <c r="BM302" s="324"/>
      <c r="BN302" s="324"/>
      <c r="BO302" s="324"/>
      <c r="BW302" s="325"/>
      <c r="BX302" s="325"/>
      <c r="BY302" s="325"/>
      <c r="BZ302" s="325"/>
      <c r="CA302" s="325"/>
      <c r="CB302" s="325"/>
      <c r="CC302" s="325"/>
      <c r="CD302" s="325"/>
      <c r="CE302" s="325"/>
      <c r="CF302" s="325"/>
      <c r="CG302" s="325"/>
      <c r="CH302" s="325"/>
    </row>
    <row r="303" spans="1:86" s="323" customFormat="1" x14ac:dyDescent="0.25">
      <c r="A303" s="102"/>
      <c r="B303" s="102"/>
      <c r="C303" s="102"/>
      <c r="D303" s="102"/>
      <c r="E303" s="102"/>
      <c r="F303" s="102"/>
      <c r="G303" s="102"/>
      <c r="AH303" s="324"/>
      <c r="AI303" s="324"/>
      <c r="AP303" s="324"/>
      <c r="AQ303" s="324"/>
      <c r="BD303" s="324"/>
      <c r="BE303" s="324"/>
      <c r="BF303" s="324"/>
      <c r="BG303" s="324"/>
      <c r="BH303" s="324"/>
      <c r="BI303" s="324"/>
      <c r="BJ303" s="324"/>
      <c r="BK303" s="324"/>
      <c r="BL303" s="324"/>
      <c r="BM303" s="324"/>
      <c r="BN303" s="324"/>
      <c r="BO303" s="324"/>
      <c r="BW303" s="325"/>
      <c r="BX303" s="325"/>
      <c r="BY303" s="325"/>
      <c r="BZ303" s="325"/>
      <c r="CA303" s="325"/>
      <c r="CB303" s="325"/>
      <c r="CC303" s="325"/>
      <c r="CD303" s="325"/>
      <c r="CE303" s="325"/>
      <c r="CF303" s="325"/>
      <c r="CG303" s="325"/>
      <c r="CH303" s="325"/>
    </row>
    <row r="304" spans="1:86" s="323" customFormat="1" x14ac:dyDescent="0.25">
      <c r="A304" s="102"/>
      <c r="B304" s="102"/>
      <c r="C304" s="102"/>
      <c r="D304" s="102"/>
      <c r="E304" s="102"/>
      <c r="F304" s="102"/>
      <c r="G304" s="102"/>
      <c r="AH304" s="324"/>
      <c r="AI304" s="324"/>
      <c r="AP304" s="324"/>
      <c r="AQ304" s="324"/>
      <c r="BD304" s="324"/>
      <c r="BE304" s="324"/>
      <c r="BF304" s="324"/>
      <c r="BG304" s="324"/>
      <c r="BH304" s="324"/>
      <c r="BI304" s="324"/>
      <c r="BJ304" s="324"/>
      <c r="BK304" s="324"/>
      <c r="BL304" s="324"/>
      <c r="BM304" s="324"/>
      <c r="BN304" s="324"/>
      <c r="BO304" s="324"/>
      <c r="BW304" s="325"/>
      <c r="BX304" s="325"/>
      <c r="BY304" s="325"/>
      <c r="BZ304" s="325"/>
      <c r="CA304" s="325"/>
      <c r="CB304" s="325"/>
      <c r="CC304" s="325"/>
      <c r="CD304" s="325"/>
      <c r="CE304" s="325"/>
      <c r="CF304" s="325"/>
      <c r="CG304" s="325"/>
      <c r="CH304" s="325"/>
    </row>
    <row r="305" spans="1:86" s="323" customFormat="1" x14ac:dyDescent="0.25">
      <c r="A305" s="102"/>
      <c r="B305" s="102"/>
      <c r="C305" s="102"/>
      <c r="D305" s="102"/>
      <c r="E305" s="102"/>
      <c r="F305" s="102"/>
      <c r="G305" s="102"/>
      <c r="AH305" s="324"/>
      <c r="AI305" s="324"/>
      <c r="AP305" s="324"/>
      <c r="AQ305" s="324"/>
      <c r="BD305" s="324"/>
      <c r="BE305" s="324"/>
      <c r="BF305" s="324"/>
      <c r="BG305" s="324"/>
      <c r="BH305" s="324"/>
      <c r="BI305" s="324"/>
      <c r="BJ305" s="324"/>
      <c r="BK305" s="324"/>
      <c r="BL305" s="324"/>
      <c r="BM305" s="324"/>
      <c r="BN305" s="324"/>
      <c r="BO305" s="324"/>
      <c r="BW305" s="325"/>
      <c r="BX305" s="325"/>
      <c r="BY305" s="325"/>
      <c r="BZ305" s="325"/>
      <c r="CA305" s="325"/>
      <c r="CB305" s="325"/>
      <c r="CC305" s="325"/>
      <c r="CD305" s="325"/>
      <c r="CE305" s="325"/>
      <c r="CF305" s="325"/>
      <c r="CG305" s="325"/>
      <c r="CH305" s="325"/>
    </row>
    <row r="306" spans="1:86" s="323" customFormat="1" x14ac:dyDescent="0.25">
      <c r="A306" s="102"/>
      <c r="B306" s="102"/>
      <c r="C306" s="102"/>
      <c r="D306" s="102"/>
      <c r="E306" s="102"/>
      <c r="F306" s="102"/>
      <c r="G306" s="102"/>
      <c r="AH306" s="324"/>
      <c r="AI306" s="324"/>
      <c r="AP306" s="324"/>
      <c r="AQ306" s="324"/>
      <c r="BD306" s="324"/>
      <c r="BE306" s="324"/>
      <c r="BF306" s="324"/>
      <c r="BG306" s="324"/>
      <c r="BH306" s="324"/>
      <c r="BI306" s="324"/>
      <c r="BJ306" s="324"/>
      <c r="BK306" s="324"/>
      <c r="BL306" s="324"/>
      <c r="BM306" s="324"/>
      <c r="BN306" s="324"/>
      <c r="BO306" s="324"/>
      <c r="BW306" s="325"/>
      <c r="BX306" s="325"/>
      <c r="BY306" s="325"/>
      <c r="BZ306" s="325"/>
      <c r="CA306" s="325"/>
      <c r="CB306" s="325"/>
      <c r="CC306" s="325"/>
      <c r="CD306" s="325"/>
      <c r="CE306" s="325"/>
      <c r="CF306" s="325"/>
      <c r="CG306" s="325"/>
      <c r="CH306" s="325"/>
    </row>
    <row r="307" spans="1:86" s="323" customFormat="1" x14ac:dyDescent="0.25">
      <c r="A307" s="102"/>
      <c r="B307" s="102"/>
      <c r="C307" s="102"/>
      <c r="D307" s="102"/>
      <c r="E307" s="102"/>
      <c r="F307" s="102"/>
      <c r="G307" s="102"/>
      <c r="AH307" s="324"/>
      <c r="AI307" s="324"/>
      <c r="AP307" s="324"/>
      <c r="AQ307" s="324"/>
      <c r="BD307" s="324"/>
      <c r="BE307" s="324"/>
      <c r="BF307" s="324"/>
      <c r="BG307" s="324"/>
      <c r="BH307" s="324"/>
      <c r="BI307" s="324"/>
      <c r="BJ307" s="324"/>
      <c r="BK307" s="324"/>
      <c r="BL307" s="324"/>
      <c r="BM307" s="324"/>
      <c r="BN307" s="324"/>
      <c r="BO307" s="324"/>
      <c r="BW307" s="325"/>
      <c r="BX307" s="325"/>
      <c r="BY307" s="325"/>
      <c r="BZ307" s="325"/>
      <c r="CA307" s="325"/>
      <c r="CB307" s="325"/>
      <c r="CC307" s="325"/>
      <c r="CD307" s="325"/>
      <c r="CE307" s="325"/>
      <c r="CF307" s="325"/>
      <c r="CG307" s="325"/>
      <c r="CH307" s="325"/>
    </row>
    <row r="308" spans="1:86" s="323" customFormat="1" x14ac:dyDescent="0.25">
      <c r="A308" s="102"/>
      <c r="B308" s="102"/>
      <c r="C308" s="102"/>
      <c r="D308" s="102"/>
      <c r="E308" s="102"/>
      <c r="F308" s="102"/>
      <c r="G308" s="102"/>
      <c r="AH308" s="324"/>
      <c r="AI308" s="324"/>
      <c r="AP308" s="324"/>
      <c r="AQ308" s="324"/>
      <c r="BD308" s="324"/>
      <c r="BE308" s="324"/>
      <c r="BF308" s="324"/>
      <c r="BG308" s="324"/>
      <c r="BH308" s="324"/>
      <c r="BI308" s="324"/>
      <c r="BJ308" s="324"/>
      <c r="BK308" s="324"/>
      <c r="BL308" s="324"/>
      <c r="BM308" s="324"/>
      <c r="BN308" s="324"/>
      <c r="BO308" s="324"/>
      <c r="BW308" s="325"/>
      <c r="BX308" s="325"/>
      <c r="BY308" s="325"/>
      <c r="BZ308" s="325"/>
      <c r="CA308" s="325"/>
      <c r="CB308" s="325"/>
      <c r="CC308" s="325"/>
      <c r="CD308" s="325"/>
      <c r="CE308" s="325"/>
      <c r="CF308" s="325"/>
      <c r="CG308" s="325"/>
      <c r="CH308" s="325"/>
    </row>
    <row r="309" spans="1:86" s="323" customFormat="1" x14ac:dyDescent="0.25">
      <c r="A309" s="102"/>
      <c r="B309" s="102"/>
      <c r="C309" s="102"/>
      <c r="D309" s="102"/>
      <c r="E309" s="102"/>
      <c r="F309" s="102"/>
      <c r="G309" s="102"/>
      <c r="AH309" s="324"/>
      <c r="AI309" s="324"/>
      <c r="AP309" s="324"/>
      <c r="AQ309" s="324"/>
      <c r="BD309" s="324"/>
      <c r="BE309" s="324"/>
      <c r="BF309" s="324"/>
      <c r="BG309" s="324"/>
      <c r="BH309" s="324"/>
      <c r="BI309" s="324"/>
      <c r="BJ309" s="324"/>
      <c r="BK309" s="324"/>
      <c r="BL309" s="324"/>
      <c r="BM309" s="324"/>
      <c r="BN309" s="324"/>
      <c r="BO309" s="324"/>
      <c r="BW309" s="325"/>
      <c r="BX309" s="325"/>
      <c r="BY309" s="325"/>
      <c r="BZ309" s="325"/>
      <c r="CA309" s="325"/>
      <c r="CB309" s="325"/>
      <c r="CC309" s="325"/>
      <c r="CD309" s="325"/>
      <c r="CE309" s="325"/>
      <c r="CF309" s="325"/>
      <c r="CG309" s="325"/>
      <c r="CH309" s="325"/>
    </row>
    <row r="310" spans="1:86" s="323" customFormat="1" x14ac:dyDescent="0.25">
      <c r="A310" s="102"/>
      <c r="B310" s="102"/>
      <c r="C310" s="102"/>
      <c r="D310" s="102"/>
      <c r="E310" s="102"/>
      <c r="F310" s="102"/>
      <c r="G310" s="102"/>
      <c r="AH310" s="324"/>
      <c r="AI310" s="324"/>
      <c r="AP310" s="324"/>
      <c r="AQ310" s="324"/>
      <c r="BD310" s="324"/>
      <c r="BE310" s="324"/>
      <c r="BF310" s="324"/>
      <c r="BG310" s="324"/>
      <c r="BH310" s="324"/>
      <c r="BI310" s="324"/>
      <c r="BJ310" s="324"/>
      <c r="BK310" s="324"/>
      <c r="BL310" s="324"/>
      <c r="BM310" s="324"/>
      <c r="BN310" s="324"/>
      <c r="BO310" s="324"/>
      <c r="BW310" s="325"/>
      <c r="BX310" s="325"/>
      <c r="BY310" s="325"/>
      <c r="BZ310" s="325"/>
      <c r="CA310" s="325"/>
      <c r="CB310" s="325"/>
      <c r="CC310" s="325"/>
      <c r="CD310" s="325"/>
      <c r="CE310" s="325"/>
      <c r="CF310" s="325"/>
      <c r="CG310" s="325"/>
      <c r="CH310" s="325"/>
    </row>
    <row r="311" spans="1:86" s="323" customFormat="1" x14ac:dyDescent="0.25">
      <c r="A311" s="102"/>
      <c r="B311" s="102"/>
      <c r="C311" s="102"/>
      <c r="D311" s="102"/>
      <c r="E311" s="102"/>
      <c r="F311" s="102"/>
      <c r="G311" s="102"/>
      <c r="AH311" s="324"/>
      <c r="AI311" s="324"/>
      <c r="AP311" s="324"/>
      <c r="AQ311" s="324"/>
      <c r="BD311" s="324"/>
      <c r="BE311" s="324"/>
      <c r="BF311" s="324"/>
      <c r="BG311" s="324"/>
      <c r="BH311" s="324"/>
      <c r="BI311" s="324"/>
      <c r="BJ311" s="324"/>
      <c r="BK311" s="324"/>
      <c r="BL311" s="324"/>
      <c r="BM311" s="324"/>
      <c r="BN311" s="324"/>
      <c r="BO311" s="324"/>
      <c r="BW311" s="325"/>
      <c r="BX311" s="325"/>
      <c r="BY311" s="325"/>
      <c r="BZ311" s="325"/>
      <c r="CA311" s="325"/>
      <c r="CB311" s="325"/>
      <c r="CC311" s="325"/>
      <c r="CD311" s="325"/>
      <c r="CE311" s="325"/>
      <c r="CF311" s="325"/>
      <c r="CG311" s="325"/>
      <c r="CH311" s="325"/>
    </row>
    <row r="312" spans="1:86" s="323" customFormat="1" x14ac:dyDescent="0.25">
      <c r="A312" s="102"/>
      <c r="B312" s="102"/>
      <c r="C312" s="102"/>
      <c r="D312" s="102"/>
      <c r="E312" s="102"/>
      <c r="F312" s="102"/>
      <c r="G312" s="102"/>
      <c r="AH312" s="324"/>
      <c r="AI312" s="324"/>
      <c r="AP312" s="324"/>
      <c r="AQ312" s="324"/>
      <c r="BD312" s="324"/>
      <c r="BE312" s="324"/>
      <c r="BF312" s="324"/>
      <c r="BG312" s="324"/>
      <c r="BH312" s="324"/>
      <c r="BI312" s="324"/>
      <c r="BJ312" s="324"/>
      <c r="BK312" s="324"/>
      <c r="BL312" s="324"/>
      <c r="BM312" s="324"/>
      <c r="BN312" s="324"/>
      <c r="BO312" s="324"/>
      <c r="BW312" s="325"/>
      <c r="BX312" s="325"/>
      <c r="BY312" s="325"/>
      <c r="BZ312" s="325"/>
      <c r="CA312" s="325"/>
      <c r="CB312" s="325"/>
      <c r="CC312" s="325"/>
      <c r="CD312" s="325"/>
      <c r="CE312" s="325"/>
      <c r="CF312" s="325"/>
      <c r="CG312" s="325"/>
      <c r="CH312" s="325"/>
    </row>
    <row r="313" spans="1:86" s="323" customFormat="1" x14ac:dyDescent="0.25">
      <c r="A313" s="102"/>
      <c r="B313" s="102"/>
      <c r="C313" s="102"/>
      <c r="D313" s="102"/>
      <c r="E313" s="102"/>
      <c r="F313" s="102"/>
      <c r="G313" s="102"/>
      <c r="AH313" s="324"/>
      <c r="AI313" s="324"/>
      <c r="AP313" s="324"/>
      <c r="AQ313" s="324"/>
      <c r="BD313" s="324"/>
      <c r="BE313" s="324"/>
      <c r="BF313" s="324"/>
      <c r="BG313" s="324"/>
      <c r="BH313" s="324"/>
      <c r="BI313" s="324"/>
      <c r="BJ313" s="324"/>
      <c r="BK313" s="324"/>
      <c r="BL313" s="324"/>
      <c r="BM313" s="324"/>
      <c r="BN313" s="324"/>
      <c r="BO313" s="324"/>
      <c r="BW313" s="325"/>
      <c r="BX313" s="325"/>
      <c r="BY313" s="325"/>
      <c r="BZ313" s="325"/>
      <c r="CA313" s="325"/>
      <c r="CB313" s="325"/>
      <c r="CC313" s="325"/>
      <c r="CD313" s="325"/>
      <c r="CE313" s="325"/>
      <c r="CF313" s="325"/>
      <c r="CG313" s="325"/>
      <c r="CH313" s="325"/>
    </row>
    <row r="314" spans="1:86" s="323" customFormat="1" x14ac:dyDescent="0.25">
      <c r="A314" s="102"/>
      <c r="B314" s="102"/>
      <c r="C314" s="102"/>
      <c r="D314" s="102"/>
      <c r="E314" s="102"/>
      <c r="F314" s="102"/>
      <c r="G314" s="102"/>
      <c r="AH314" s="324"/>
      <c r="AI314" s="324"/>
      <c r="AP314" s="324"/>
      <c r="AQ314" s="324"/>
      <c r="BD314" s="324"/>
      <c r="BE314" s="324"/>
      <c r="BF314" s="324"/>
      <c r="BG314" s="324"/>
      <c r="BH314" s="324"/>
      <c r="BI314" s="324"/>
      <c r="BJ314" s="324"/>
      <c r="BK314" s="324"/>
      <c r="BL314" s="324"/>
      <c r="BM314" s="324"/>
      <c r="BN314" s="324"/>
      <c r="BO314" s="324"/>
      <c r="BW314" s="325"/>
      <c r="BX314" s="325"/>
      <c r="BY314" s="325"/>
      <c r="BZ314" s="325"/>
      <c r="CA314" s="325"/>
      <c r="CB314" s="325"/>
      <c r="CC314" s="325"/>
      <c r="CD314" s="325"/>
      <c r="CE314" s="325"/>
      <c r="CF314" s="325"/>
      <c r="CG314" s="325"/>
      <c r="CH314" s="325"/>
    </row>
    <row r="315" spans="1:86" s="323" customFormat="1" x14ac:dyDescent="0.25">
      <c r="A315" s="102"/>
      <c r="B315" s="102"/>
      <c r="C315" s="102"/>
      <c r="D315" s="102"/>
      <c r="E315" s="102"/>
      <c r="F315" s="102"/>
      <c r="G315" s="102"/>
      <c r="AH315" s="324"/>
      <c r="AI315" s="324"/>
      <c r="AP315" s="324"/>
      <c r="AQ315" s="324"/>
      <c r="BD315" s="324"/>
      <c r="BE315" s="324"/>
      <c r="BF315" s="324"/>
      <c r="BG315" s="324"/>
      <c r="BH315" s="324"/>
      <c r="BI315" s="324"/>
      <c r="BJ315" s="324"/>
      <c r="BK315" s="324"/>
      <c r="BL315" s="324"/>
      <c r="BM315" s="324"/>
      <c r="BN315" s="324"/>
      <c r="BO315" s="324"/>
      <c r="BW315" s="325"/>
      <c r="BX315" s="325"/>
      <c r="BY315" s="325"/>
      <c r="BZ315" s="325"/>
      <c r="CA315" s="325"/>
      <c r="CB315" s="325"/>
      <c r="CC315" s="325"/>
      <c r="CD315" s="325"/>
      <c r="CE315" s="325"/>
      <c r="CF315" s="325"/>
      <c r="CG315" s="325"/>
      <c r="CH315" s="325"/>
    </row>
    <row r="316" spans="1:86" s="323" customFormat="1" x14ac:dyDescent="0.25">
      <c r="A316" s="102"/>
      <c r="B316" s="102"/>
      <c r="C316" s="102"/>
      <c r="D316" s="102"/>
      <c r="E316" s="102"/>
      <c r="F316" s="102"/>
      <c r="G316" s="102"/>
      <c r="AH316" s="324"/>
      <c r="AI316" s="324"/>
      <c r="AP316" s="324"/>
      <c r="AQ316" s="324"/>
      <c r="BD316" s="324"/>
      <c r="BE316" s="324"/>
      <c r="BF316" s="324"/>
      <c r="BG316" s="324"/>
      <c r="BH316" s="324"/>
      <c r="BI316" s="324"/>
      <c r="BJ316" s="324"/>
      <c r="BK316" s="324"/>
      <c r="BL316" s="324"/>
      <c r="BM316" s="324"/>
      <c r="BN316" s="324"/>
      <c r="BO316" s="324"/>
      <c r="BW316" s="325"/>
      <c r="BX316" s="325"/>
      <c r="BY316" s="325"/>
      <c r="BZ316" s="325"/>
      <c r="CA316" s="325"/>
      <c r="CB316" s="325"/>
      <c r="CC316" s="325"/>
      <c r="CD316" s="325"/>
      <c r="CE316" s="325"/>
      <c r="CF316" s="325"/>
      <c r="CG316" s="325"/>
      <c r="CH316" s="325"/>
    </row>
    <row r="317" spans="1:86" s="323" customFormat="1" x14ac:dyDescent="0.25">
      <c r="A317" s="102"/>
      <c r="B317" s="102"/>
      <c r="C317" s="102"/>
      <c r="D317" s="102"/>
      <c r="E317" s="102"/>
      <c r="F317" s="102"/>
      <c r="G317" s="102"/>
      <c r="AH317" s="324"/>
      <c r="AI317" s="324"/>
      <c r="AP317" s="324"/>
      <c r="AQ317" s="324"/>
      <c r="BD317" s="324"/>
      <c r="BE317" s="324"/>
      <c r="BF317" s="324"/>
      <c r="BG317" s="324"/>
      <c r="BH317" s="324"/>
      <c r="BI317" s="324"/>
      <c r="BJ317" s="324"/>
      <c r="BK317" s="324"/>
      <c r="BL317" s="324"/>
      <c r="BM317" s="324"/>
      <c r="BN317" s="324"/>
      <c r="BO317" s="324"/>
      <c r="BW317" s="325"/>
      <c r="BX317" s="325"/>
      <c r="BY317" s="325"/>
      <c r="BZ317" s="325"/>
      <c r="CA317" s="325"/>
      <c r="CB317" s="325"/>
      <c r="CC317" s="325"/>
      <c r="CD317" s="325"/>
      <c r="CE317" s="325"/>
      <c r="CF317" s="325"/>
      <c r="CG317" s="325"/>
      <c r="CH317" s="325"/>
    </row>
    <row r="318" spans="1:86" s="323" customFormat="1" x14ac:dyDescent="0.25">
      <c r="A318" s="102"/>
      <c r="B318" s="102"/>
      <c r="C318" s="102"/>
      <c r="D318" s="102"/>
      <c r="E318" s="102"/>
      <c r="F318" s="102"/>
      <c r="G318" s="102"/>
      <c r="AH318" s="324"/>
      <c r="AI318" s="324"/>
      <c r="AP318" s="324"/>
      <c r="AQ318" s="324"/>
      <c r="BD318" s="324"/>
      <c r="BE318" s="324"/>
      <c r="BF318" s="324"/>
      <c r="BG318" s="324"/>
      <c r="BH318" s="324"/>
      <c r="BI318" s="324"/>
      <c r="BJ318" s="324"/>
      <c r="BK318" s="324"/>
      <c r="BL318" s="324"/>
      <c r="BM318" s="324"/>
      <c r="BN318" s="324"/>
      <c r="BO318" s="324"/>
      <c r="BW318" s="325"/>
      <c r="BX318" s="325"/>
      <c r="BY318" s="325"/>
      <c r="BZ318" s="325"/>
      <c r="CA318" s="325"/>
      <c r="CB318" s="325"/>
      <c r="CC318" s="325"/>
      <c r="CD318" s="325"/>
      <c r="CE318" s="325"/>
      <c r="CF318" s="325"/>
      <c r="CG318" s="325"/>
      <c r="CH318" s="325"/>
    </row>
    <row r="319" spans="1:86" s="323" customFormat="1" x14ac:dyDescent="0.25">
      <c r="A319" s="102"/>
      <c r="B319" s="102"/>
      <c r="C319" s="102"/>
      <c r="D319" s="102"/>
      <c r="E319" s="102"/>
      <c r="F319" s="102"/>
      <c r="G319" s="102"/>
      <c r="AH319" s="324"/>
      <c r="AI319" s="324"/>
      <c r="AP319" s="324"/>
      <c r="AQ319" s="324"/>
      <c r="BD319" s="324"/>
      <c r="BE319" s="324"/>
      <c r="BF319" s="324"/>
      <c r="BG319" s="324"/>
      <c r="BH319" s="324"/>
      <c r="BI319" s="324"/>
      <c r="BJ319" s="324"/>
      <c r="BK319" s="324"/>
      <c r="BL319" s="324"/>
      <c r="BM319" s="324"/>
      <c r="BN319" s="324"/>
      <c r="BO319" s="324"/>
      <c r="BW319" s="325"/>
      <c r="BX319" s="325"/>
      <c r="BY319" s="325"/>
      <c r="BZ319" s="325"/>
      <c r="CA319" s="325"/>
      <c r="CB319" s="325"/>
      <c r="CC319" s="325"/>
      <c r="CD319" s="325"/>
      <c r="CE319" s="325"/>
      <c r="CF319" s="325"/>
      <c r="CG319" s="325"/>
      <c r="CH319" s="325"/>
    </row>
    <row r="320" spans="1:86" s="323" customFormat="1" x14ac:dyDescent="0.25">
      <c r="A320" s="102"/>
      <c r="B320" s="102"/>
      <c r="C320" s="102"/>
      <c r="D320" s="102"/>
      <c r="E320" s="102"/>
      <c r="F320" s="102"/>
      <c r="G320" s="102"/>
      <c r="AH320" s="324"/>
      <c r="AI320" s="324"/>
      <c r="AP320" s="324"/>
      <c r="AQ320" s="324"/>
      <c r="BD320" s="324"/>
      <c r="BE320" s="324"/>
      <c r="BF320" s="324"/>
      <c r="BG320" s="324"/>
      <c r="BH320" s="324"/>
      <c r="BI320" s="324"/>
      <c r="BJ320" s="324"/>
      <c r="BK320" s="324"/>
      <c r="BL320" s="324"/>
      <c r="BM320" s="324"/>
      <c r="BN320" s="324"/>
      <c r="BO320" s="324"/>
      <c r="BW320" s="325"/>
      <c r="BX320" s="325"/>
      <c r="BY320" s="325"/>
      <c r="BZ320" s="325"/>
      <c r="CA320" s="325"/>
      <c r="CB320" s="325"/>
      <c r="CC320" s="325"/>
      <c r="CD320" s="325"/>
      <c r="CE320" s="325"/>
      <c r="CF320" s="325"/>
      <c r="CG320" s="325"/>
      <c r="CH320" s="325"/>
    </row>
    <row r="321" spans="1:86" s="323" customFormat="1" x14ac:dyDescent="0.25">
      <c r="A321" s="102"/>
      <c r="B321" s="102"/>
      <c r="C321" s="102"/>
      <c r="D321" s="102"/>
      <c r="E321" s="102"/>
      <c r="F321" s="102"/>
      <c r="G321" s="102"/>
      <c r="AH321" s="324"/>
      <c r="AI321" s="324"/>
      <c r="AP321" s="324"/>
      <c r="AQ321" s="324"/>
      <c r="BD321" s="324"/>
      <c r="BE321" s="324"/>
      <c r="BF321" s="324"/>
      <c r="BG321" s="324"/>
      <c r="BH321" s="324"/>
      <c r="BI321" s="324"/>
      <c r="BJ321" s="324"/>
      <c r="BK321" s="324"/>
      <c r="BL321" s="324"/>
      <c r="BM321" s="324"/>
      <c r="BN321" s="324"/>
      <c r="BO321" s="324"/>
      <c r="BW321" s="325"/>
      <c r="BX321" s="325"/>
      <c r="BY321" s="325"/>
      <c r="BZ321" s="325"/>
      <c r="CA321" s="325"/>
      <c r="CB321" s="325"/>
      <c r="CC321" s="325"/>
      <c r="CD321" s="325"/>
      <c r="CE321" s="325"/>
      <c r="CF321" s="325"/>
      <c r="CG321" s="325"/>
      <c r="CH321" s="325"/>
    </row>
    <row r="322" spans="1:86" s="323" customFormat="1" x14ac:dyDescent="0.25">
      <c r="A322" s="102"/>
      <c r="B322" s="102"/>
      <c r="C322" s="102"/>
      <c r="D322" s="102"/>
      <c r="E322" s="102"/>
      <c r="F322" s="102"/>
      <c r="G322" s="102"/>
      <c r="AH322" s="324"/>
      <c r="AI322" s="324"/>
      <c r="AP322" s="324"/>
      <c r="AQ322" s="324"/>
      <c r="BD322" s="324"/>
      <c r="BE322" s="324"/>
      <c r="BF322" s="324"/>
      <c r="BG322" s="324"/>
      <c r="BH322" s="324"/>
      <c r="BI322" s="324"/>
      <c r="BJ322" s="324"/>
      <c r="BK322" s="324"/>
      <c r="BL322" s="324"/>
      <c r="BM322" s="324"/>
      <c r="BN322" s="324"/>
      <c r="BO322" s="324"/>
      <c r="BW322" s="325"/>
      <c r="BX322" s="325"/>
      <c r="BY322" s="325"/>
      <c r="BZ322" s="325"/>
      <c r="CA322" s="325"/>
      <c r="CB322" s="325"/>
      <c r="CC322" s="325"/>
      <c r="CD322" s="325"/>
      <c r="CE322" s="325"/>
      <c r="CF322" s="325"/>
      <c r="CG322" s="325"/>
      <c r="CH322" s="325"/>
    </row>
    <row r="323" spans="1:86" s="323" customFormat="1" x14ac:dyDescent="0.25">
      <c r="A323" s="102"/>
      <c r="B323" s="102"/>
      <c r="C323" s="102"/>
      <c r="D323" s="102"/>
      <c r="E323" s="102"/>
      <c r="F323" s="102"/>
      <c r="G323" s="102"/>
      <c r="AH323" s="324"/>
      <c r="AI323" s="324"/>
      <c r="AP323" s="324"/>
      <c r="AQ323" s="324"/>
      <c r="BD323" s="324"/>
      <c r="BE323" s="324"/>
      <c r="BF323" s="324"/>
      <c r="BG323" s="324"/>
      <c r="BH323" s="324"/>
      <c r="BI323" s="324"/>
      <c r="BJ323" s="324"/>
      <c r="BK323" s="324"/>
      <c r="BL323" s="324"/>
      <c r="BM323" s="324"/>
      <c r="BN323" s="324"/>
      <c r="BO323" s="324"/>
      <c r="BW323" s="325"/>
      <c r="BX323" s="325"/>
      <c r="BY323" s="325"/>
      <c r="BZ323" s="325"/>
      <c r="CA323" s="325"/>
      <c r="CB323" s="325"/>
      <c r="CC323" s="325"/>
      <c r="CD323" s="325"/>
      <c r="CE323" s="325"/>
      <c r="CF323" s="325"/>
      <c r="CG323" s="325"/>
      <c r="CH323" s="325"/>
    </row>
    <row r="324" spans="1:86" s="323" customFormat="1" x14ac:dyDescent="0.25">
      <c r="A324" s="102"/>
      <c r="B324" s="102"/>
      <c r="C324" s="102"/>
      <c r="D324" s="102"/>
      <c r="E324" s="102"/>
      <c r="F324" s="102"/>
      <c r="G324" s="102"/>
      <c r="AH324" s="324"/>
      <c r="AI324" s="324"/>
      <c r="AP324" s="324"/>
      <c r="AQ324" s="324"/>
      <c r="BD324" s="324"/>
      <c r="BE324" s="324"/>
      <c r="BF324" s="324"/>
      <c r="BG324" s="324"/>
      <c r="BH324" s="324"/>
      <c r="BI324" s="324"/>
      <c r="BJ324" s="324"/>
      <c r="BK324" s="324"/>
      <c r="BL324" s="324"/>
      <c r="BM324" s="324"/>
      <c r="BN324" s="324"/>
      <c r="BO324" s="324"/>
      <c r="BW324" s="325"/>
      <c r="BX324" s="325"/>
      <c r="BY324" s="325"/>
      <c r="BZ324" s="325"/>
      <c r="CA324" s="325"/>
      <c r="CB324" s="325"/>
      <c r="CC324" s="325"/>
      <c r="CD324" s="325"/>
      <c r="CE324" s="325"/>
      <c r="CF324" s="325"/>
      <c r="CG324" s="325"/>
      <c r="CH324" s="325"/>
    </row>
    <row r="325" spans="1:86" s="323" customFormat="1" x14ac:dyDescent="0.25">
      <c r="A325" s="102"/>
      <c r="B325" s="102"/>
      <c r="C325" s="102"/>
      <c r="D325" s="102"/>
      <c r="E325" s="102"/>
      <c r="F325" s="102"/>
      <c r="G325" s="102"/>
      <c r="AH325" s="324"/>
      <c r="AI325" s="324"/>
      <c r="AP325" s="324"/>
      <c r="AQ325" s="324"/>
      <c r="BD325" s="324"/>
      <c r="BE325" s="324"/>
      <c r="BF325" s="324"/>
      <c r="BG325" s="324"/>
      <c r="BH325" s="324"/>
      <c r="BI325" s="324"/>
      <c r="BJ325" s="324"/>
      <c r="BK325" s="324"/>
      <c r="BL325" s="324"/>
      <c r="BM325" s="324"/>
      <c r="BN325" s="324"/>
      <c r="BO325" s="324"/>
      <c r="BW325" s="325"/>
      <c r="BX325" s="325"/>
      <c r="BY325" s="325"/>
      <c r="BZ325" s="325"/>
      <c r="CA325" s="325"/>
      <c r="CB325" s="325"/>
      <c r="CC325" s="325"/>
      <c r="CD325" s="325"/>
      <c r="CE325" s="325"/>
      <c r="CF325" s="325"/>
      <c r="CG325" s="325"/>
      <c r="CH325" s="325"/>
    </row>
    <row r="326" spans="1:86" s="323" customFormat="1" x14ac:dyDescent="0.25">
      <c r="A326" s="102"/>
      <c r="B326" s="102"/>
      <c r="C326" s="102"/>
      <c r="D326" s="102"/>
      <c r="E326" s="102"/>
      <c r="F326" s="102"/>
      <c r="G326" s="102"/>
      <c r="AH326" s="324"/>
      <c r="AI326" s="324"/>
      <c r="AP326" s="324"/>
      <c r="AQ326" s="324"/>
      <c r="BD326" s="324"/>
      <c r="BE326" s="324"/>
      <c r="BF326" s="324"/>
      <c r="BG326" s="324"/>
      <c r="BH326" s="324"/>
      <c r="BI326" s="324"/>
      <c r="BJ326" s="324"/>
      <c r="BK326" s="324"/>
      <c r="BL326" s="324"/>
      <c r="BM326" s="324"/>
      <c r="BN326" s="324"/>
      <c r="BO326" s="324"/>
      <c r="BW326" s="325"/>
      <c r="BX326" s="325"/>
      <c r="BY326" s="325"/>
      <c r="BZ326" s="325"/>
      <c r="CA326" s="325"/>
      <c r="CB326" s="325"/>
      <c r="CC326" s="325"/>
      <c r="CD326" s="325"/>
      <c r="CE326" s="325"/>
      <c r="CF326" s="325"/>
      <c r="CG326" s="325"/>
      <c r="CH326" s="325"/>
    </row>
    <row r="327" spans="1:86" s="323" customFormat="1" x14ac:dyDescent="0.25">
      <c r="A327" s="102"/>
      <c r="B327" s="102"/>
      <c r="C327" s="102"/>
      <c r="D327" s="102"/>
      <c r="E327" s="102"/>
      <c r="F327" s="102"/>
      <c r="G327" s="102"/>
      <c r="AH327" s="324"/>
      <c r="AI327" s="324"/>
      <c r="AP327" s="324"/>
      <c r="AQ327" s="324"/>
      <c r="BD327" s="324"/>
      <c r="BE327" s="324"/>
      <c r="BF327" s="324"/>
      <c r="BG327" s="324"/>
      <c r="BH327" s="324"/>
      <c r="BI327" s="324"/>
      <c r="BJ327" s="324"/>
      <c r="BK327" s="324"/>
      <c r="BL327" s="324"/>
      <c r="BM327" s="324"/>
      <c r="BN327" s="324"/>
      <c r="BO327" s="324"/>
      <c r="BW327" s="325"/>
      <c r="BX327" s="325"/>
      <c r="BY327" s="325"/>
      <c r="BZ327" s="325"/>
      <c r="CA327" s="325"/>
      <c r="CB327" s="325"/>
      <c r="CC327" s="325"/>
      <c r="CD327" s="325"/>
      <c r="CE327" s="325"/>
      <c r="CF327" s="325"/>
      <c r="CG327" s="325"/>
      <c r="CH327" s="325"/>
    </row>
    <row r="328" spans="1:86" s="323" customFormat="1" x14ac:dyDescent="0.25">
      <c r="A328" s="102"/>
      <c r="B328" s="102"/>
      <c r="C328" s="102"/>
      <c r="D328" s="102"/>
      <c r="E328" s="102"/>
      <c r="F328" s="102"/>
      <c r="G328" s="102"/>
      <c r="AH328" s="324"/>
      <c r="AI328" s="324"/>
      <c r="AP328" s="324"/>
      <c r="AQ328" s="324"/>
      <c r="BD328" s="324"/>
      <c r="BE328" s="324"/>
      <c r="BF328" s="324"/>
      <c r="BG328" s="324"/>
      <c r="BH328" s="324"/>
      <c r="BI328" s="324"/>
      <c r="BJ328" s="324"/>
      <c r="BK328" s="324"/>
      <c r="BL328" s="324"/>
      <c r="BM328" s="324"/>
      <c r="BN328" s="324"/>
      <c r="BO328" s="324"/>
      <c r="BW328" s="325"/>
      <c r="BX328" s="325"/>
      <c r="BY328" s="325"/>
      <c r="BZ328" s="325"/>
      <c r="CA328" s="325"/>
      <c r="CB328" s="325"/>
      <c r="CC328" s="325"/>
      <c r="CD328" s="325"/>
      <c r="CE328" s="325"/>
      <c r="CF328" s="325"/>
      <c r="CG328" s="325"/>
      <c r="CH328" s="325"/>
    </row>
    <row r="329" spans="1:86" s="323" customFormat="1" x14ac:dyDescent="0.25">
      <c r="A329" s="102"/>
      <c r="B329" s="102"/>
      <c r="C329" s="102"/>
      <c r="D329" s="102"/>
      <c r="E329" s="102"/>
      <c r="F329" s="102"/>
      <c r="G329" s="102"/>
      <c r="AH329" s="324"/>
      <c r="AI329" s="324"/>
      <c r="AP329" s="324"/>
      <c r="AQ329" s="324"/>
      <c r="BD329" s="324"/>
      <c r="BE329" s="324"/>
      <c r="BF329" s="324"/>
      <c r="BG329" s="324"/>
      <c r="BH329" s="324"/>
      <c r="BI329" s="324"/>
      <c r="BJ329" s="324"/>
      <c r="BK329" s="324"/>
      <c r="BL329" s="324"/>
      <c r="BM329" s="324"/>
      <c r="BN329" s="324"/>
      <c r="BO329" s="324"/>
      <c r="BW329" s="325"/>
      <c r="BX329" s="325"/>
      <c r="BY329" s="325"/>
      <c r="BZ329" s="325"/>
      <c r="CA329" s="325"/>
      <c r="CB329" s="325"/>
      <c r="CC329" s="325"/>
      <c r="CD329" s="325"/>
      <c r="CE329" s="325"/>
      <c r="CF329" s="325"/>
      <c r="CG329" s="325"/>
      <c r="CH329" s="325"/>
    </row>
    <row r="330" spans="1:86" s="323" customFormat="1" x14ac:dyDescent="0.25">
      <c r="A330" s="102"/>
      <c r="B330" s="102"/>
      <c r="C330" s="102"/>
      <c r="D330" s="102"/>
      <c r="E330" s="102"/>
      <c r="F330" s="102"/>
      <c r="G330" s="102"/>
      <c r="AH330" s="324"/>
      <c r="AI330" s="324"/>
      <c r="AP330" s="324"/>
      <c r="AQ330" s="324"/>
      <c r="BD330" s="324"/>
      <c r="BE330" s="324"/>
      <c r="BF330" s="324"/>
      <c r="BG330" s="324"/>
      <c r="BH330" s="324"/>
      <c r="BI330" s="324"/>
      <c r="BJ330" s="324"/>
      <c r="BK330" s="324"/>
      <c r="BL330" s="324"/>
      <c r="BM330" s="324"/>
      <c r="BN330" s="324"/>
      <c r="BO330" s="324"/>
      <c r="BW330" s="325"/>
      <c r="BX330" s="325"/>
      <c r="BY330" s="325"/>
      <c r="BZ330" s="325"/>
      <c r="CA330" s="325"/>
      <c r="CB330" s="325"/>
      <c r="CC330" s="325"/>
      <c r="CD330" s="325"/>
      <c r="CE330" s="325"/>
      <c r="CF330" s="325"/>
      <c r="CG330" s="325"/>
      <c r="CH330" s="325"/>
    </row>
    <row r="331" spans="1:86" s="323" customFormat="1" x14ac:dyDescent="0.25">
      <c r="A331" s="102"/>
      <c r="B331" s="102"/>
      <c r="C331" s="102"/>
      <c r="D331" s="102"/>
      <c r="E331" s="102"/>
      <c r="F331" s="102"/>
      <c r="G331" s="102"/>
      <c r="AH331" s="324"/>
      <c r="AI331" s="324"/>
      <c r="AP331" s="324"/>
      <c r="AQ331" s="324"/>
      <c r="BD331" s="324"/>
      <c r="BE331" s="324"/>
      <c r="BF331" s="324"/>
      <c r="BG331" s="324"/>
      <c r="BH331" s="324"/>
      <c r="BI331" s="324"/>
      <c r="BJ331" s="324"/>
      <c r="BK331" s="324"/>
      <c r="BL331" s="324"/>
      <c r="BM331" s="324"/>
      <c r="BN331" s="324"/>
      <c r="BO331" s="324"/>
      <c r="BW331" s="325"/>
      <c r="BX331" s="325"/>
      <c r="BY331" s="325"/>
      <c r="BZ331" s="325"/>
      <c r="CA331" s="325"/>
      <c r="CB331" s="325"/>
      <c r="CC331" s="325"/>
      <c r="CD331" s="325"/>
      <c r="CE331" s="325"/>
      <c r="CF331" s="325"/>
      <c r="CG331" s="325"/>
      <c r="CH331" s="325"/>
    </row>
    <row r="332" spans="1:86" s="323" customFormat="1" x14ac:dyDescent="0.25">
      <c r="A332" s="102"/>
      <c r="B332" s="102"/>
      <c r="C332" s="102"/>
      <c r="D332" s="102"/>
      <c r="E332" s="102"/>
      <c r="F332" s="102"/>
      <c r="G332" s="102"/>
      <c r="AH332" s="324"/>
      <c r="AI332" s="324"/>
      <c r="AP332" s="324"/>
      <c r="AQ332" s="324"/>
      <c r="BD332" s="324"/>
      <c r="BE332" s="324"/>
      <c r="BF332" s="324"/>
      <c r="BG332" s="324"/>
      <c r="BH332" s="324"/>
      <c r="BI332" s="324"/>
      <c r="BJ332" s="324"/>
      <c r="BK332" s="324"/>
      <c r="BL332" s="324"/>
      <c r="BM332" s="324"/>
      <c r="BN332" s="324"/>
      <c r="BO332" s="324"/>
      <c r="BW332" s="325"/>
      <c r="BX332" s="325"/>
      <c r="BY332" s="325"/>
      <c r="BZ332" s="325"/>
      <c r="CA332" s="325"/>
      <c r="CB332" s="325"/>
      <c r="CC332" s="325"/>
      <c r="CD332" s="325"/>
      <c r="CE332" s="325"/>
      <c r="CF332" s="325"/>
      <c r="CG332" s="325"/>
      <c r="CH332" s="325"/>
    </row>
    <row r="333" spans="1:86" s="323" customFormat="1" x14ac:dyDescent="0.25">
      <c r="A333" s="102"/>
      <c r="B333" s="102"/>
      <c r="C333" s="102"/>
      <c r="D333" s="102"/>
      <c r="E333" s="102"/>
      <c r="F333" s="102"/>
      <c r="G333" s="102"/>
      <c r="AH333" s="324"/>
      <c r="AI333" s="324"/>
      <c r="AP333" s="324"/>
      <c r="AQ333" s="324"/>
      <c r="BD333" s="324"/>
      <c r="BE333" s="324"/>
      <c r="BF333" s="324"/>
      <c r="BG333" s="324"/>
      <c r="BH333" s="324"/>
      <c r="BI333" s="324"/>
      <c r="BJ333" s="324"/>
      <c r="BK333" s="324"/>
      <c r="BL333" s="324"/>
      <c r="BM333" s="324"/>
      <c r="BN333" s="324"/>
      <c r="BO333" s="324"/>
      <c r="BW333" s="325"/>
      <c r="BX333" s="325"/>
      <c r="BY333" s="325"/>
      <c r="BZ333" s="325"/>
      <c r="CA333" s="325"/>
      <c r="CB333" s="325"/>
      <c r="CC333" s="325"/>
      <c r="CD333" s="325"/>
      <c r="CE333" s="325"/>
      <c r="CF333" s="325"/>
      <c r="CG333" s="325"/>
      <c r="CH333" s="325"/>
    </row>
    <row r="334" spans="1:86" s="323" customFormat="1" x14ac:dyDescent="0.25">
      <c r="A334" s="102"/>
      <c r="B334" s="102"/>
      <c r="C334" s="102"/>
      <c r="D334" s="102"/>
      <c r="E334" s="102"/>
      <c r="F334" s="102"/>
      <c r="G334" s="102"/>
      <c r="AH334" s="324"/>
      <c r="AI334" s="324"/>
      <c r="AP334" s="324"/>
      <c r="AQ334" s="324"/>
      <c r="BD334" s="324"/>
      <c r="BE334" s="324"/>
      <c r="BF334" s="324"/>
      <c r="BG334" s="324"/>
      <c r="BH334" s="324"/>
      <c r="BI334" s="324"/>
      <c r="BJ334" s="324"/>
      <c r="BK334" s="324"/>
      <c r="BL334" s="324"/>
      <c r="BM334" s="324"/>
      <c r="BN334" s="324"/>
      <c r="BO334" s="324"/>
      <c r="BW334" s="325"/>
      <c r="BX334" s="325"/>
      <c r="BY334" s="325"/>
      <c r="BZ334" s="325"/>
      <c r="CA334" s="325"/>
      <c r="CB334" s="325"/>
      <c r="CC334" s="325"/>
      <c r="CD334" s="325"/>
      <c r="CE334" s="325"/>
      <c r="CF334" s="325"/>
      <c r="CG334" s="325"/>
      <c r="CH334" s="325"/>
    </row>
    <row r="335" spans="1:86" s="323" customFormat="1" x14ac:dyDescent="0.25">
      <c r="A335" s="102"/>
      <c r="B335" s="102"/>
      <c r="C335" s="102"/>
      <c r="D335" s="102"/>
      <c r="E335" s="102"/>
      <c r="F335" s="102"/>
      <c r="G335" s="102"/>
      <c r="AH335" s="324"/>
      <c r="AI335" s="324"/>
      <c r="AP335" s="324"/>
      <c r="AQ335" s="324"/>
      <c r="BD335" s="324"/>
      <c r="BE335" s="324"/>
      <c r="BF335" s="324"/>
      <c r="BG335" s="324"/>
      <c r="BH335" s="324"/>
      <c r="BI335" s="324"/>
      <c r="BJ335" s="324"/>
      <c r="BK335" s="324"/>
      <c r="BL335" s="324"/>
      <c r="BM335" s="324"/>
      <c r="BN335" s="324"/>
      <c r="BO335" s="324"/>
      <c r="BW335" s="325"/>
      <c r="BX335" s="325"/>
      <c r="BY335" s="325"/>
      <c r="BZ335" s="325"/>
      <c r="CA335" s="325"/>
      <c r="CB335" s="325"/>
      <c r="CC335" s="325"/>
      <c r="CD335" s="325"/>
      <c r="CE335" s="325"/>
      <c r="CF335" s="325"/>
      <c r="CG335" s="325"/>
      <c r="CH335" s="325"/>
    </row>
    <row r="336" spans="1:86" s="323" customFormat="1" x14ac:dyDescent="0.25">
      <c r="A336" s="102"/>
      <c r="B336" s="102"/>
      <c r="C336" s="102"/>
      <c r="D336" s="102"/>
      <c r="E336" s="102"/>
      <c r="F336" s="102"/>
      <c r="G336" s="102"/>
      <c r="AH336" s="324"/>
      <c r="AI336" s="324"/>
      <c r="AP336" s="324"/>
      <c r="AQ336" s="324"/>
      <c r="BD336" s="324"/>
      <c r="BE336" s="324"/>
      <c r="BF336" s="324"/>
      <c r="BG336" s="324"/>
      <c r="BH336" s="324"/>
      <c r="BI336" s="324"/>
      <c r="BJ336" s="324"/>
      <c r="BK336" s="324"/>
      <c r="BL336" s="324"/>
      <c r="BM336" s="324"/>
      <c r="BN336" s="324"/>
      <c r="BO336" s="324"/>
      <c r="BW336" s="325"/>
      <c r="BX336" s="325"/>
      <c r="BY336" s="325"/>
      <c r="BZ336" s="325"/>
      <c r="CA336" s="325"/>
      <c r="CB336" s="325"/>
      <c r="CC336" s="325"/>
      <c r="CD336" s="325"/>
      <c r="CE336" s="325"/>
      <c r="CF336" s="325"/>
      <c r="CG336" s="325"/>
      <c r="CH336" s="325"/>
    </row>
    <row r="337" spans="1:86" s="323" customFormat="1" x14ac:dyDescent="0.25">
      <c r="A337" s="102"/>
      <c r="B337" s="102"/>
      <c r="C337" s="102"/>
      <c r="D337" s="102"/>
      <c r="E337" s="102"/>
      <c r="F337" s="102"/>
      <c r="G337" s="102"/>
      <c r="AH337" s="324"/>
      <c r="AI337" s="324"/>
      <c r="AP337" s="324"/>
      <c r="AQ337" s="324"/>
      <c r="BD337" s="324"/>
      <c r="BE337" s="324"/>
      <c r="BF337" s="324"/>
      <c r="BG337" s="324"/>
      <c r="BH337" s="324"/>
      <c r="BI337" s="324"/>
      <c r="BJ337" s="324"/>
      <c r="BK337" s="324"/>
      <c r="BL337" s="324"/>
      <c r="BM337" s="324"/>
      <c r="BN337" s="324"/>
      <c r="BO337" s="324"/>
      <c r="BW337" s="325"/>
      <c r="BX337" s="325"/>
      <c r="BY337" s="325"/>
      <c r="BZ337" s="325"/>
      <c r="CA337" s="325"/>
      <c r="CB337" s="325"/>
      <c r="CC337" s="325"/>
      <c r="CD337" s="325"/>
      <c r="CE337" s="325"/>
      <c r="CF337" s="325"/>
      <c r="CG337" s="325"/>
      <c r="CH337" s="325"/>
    </row>
    <row r="338" spans="1:86" s="323" customFormat="1" x14ac:dyDescent="0.25">
      <c r="A338" s="102"/>
      <c r="B338" s="102"/>
      <c r="C338" s="102"/>
      <c r="D338" s="102"/>
      <c r="E338" s="102"/>
      <c r="F338" s="102"/>
      <c r="G338" s="102"/>
      <c r="AH338" s="324"/>
      <c r="AI338" s="324"/>
      <c r="AP338" s="324"/>
      <c r="AQ338" s="324"/>
      <c r="BD338" s="324"/>
      <c r="BE338" s="324"/>
      <c r="BF338" s="324"/>
      <c r="BG338" s="324"/>
      <c r="BH338" s="324"/>
      <c r="BI338" s="324"/>
      <c r="BJ338" s="324"/>
      <c r="BK338" s="324"/>
      <c r="BL338" s="324"/>
      <c r="BM338" s="324"/>
      <c r="BN338" s="324"/>
      <c r="BO338" s="324"/>
      <c r="BW338" s="325"/>
      <c r="BX338" s="325"/>
      <c r="BY338" s="325"/>
      <c r="BZ338" s="325"/>
      <c r="CA338" s="325"/>
      <c r="CB338" s="325"/>
      <c r="CC338" s="325"/>
      <c r="CD338" s="325"/>
      <c r="CE338" s="325"/>
      <c r="CF338" s="325"/>
      <c r="CG338" s="325"/>
      <c r="CH338" s="325"/>
    </row>
    <row r="339" spans="1:86" s="323" customFormat="1" x14ac:dyDescent="0.25">
      <c r="A339" s="102"/>
      <c r="B339" s="102"/>
      <c r="C339" s="102"/>
      <c r="D339" s="102"/>
      <c r="E339" s="102"/>
      <c r="F339" s="102"/>
      <c r="G339" s="102"/>
      <c r="AH339" s="324"/>
      <c r="AI339" s="324"/>
      <c r="AP339" s="324"/>
      <c r="AQ339" s="324"/>
      <c r="BD339" s="324"/>
      <c r="BE339" s="324"/>
      <c r="BF339" s="324"/>
      <c r="BG339" s="324"/>
      <c r="BH339" s="324"/>
      <c r="BI339" s="324"/>
      <c r="BJ339" s="324"/>
      <c r="BK339" s="324"/>
      <c r="BL339" s="324"/>
      <c r="BM339" s="324"/>
      <c r="BN339" s="324"/>
      <c r="BO339" s="324"/>
      <c r="BW339" s="325"/>
      <c r="BX339" s="325"/>
      <c r="BY339" s="325"/>
      <c r="BZ339" s="325"/>
      <c r="CA339" s="325"/>
      <c r="CB339" s="325"/>
      <c r="CC339" s="325"/>
      <c r="CD339" s="325"/>
      <c r="CE339" s="325"/>
      <c r="CF339" s="325"/>
      <c r="CG339" s="325"/>
      <c r="CH339" s="325"/>
    </row>
    <row r="340" spans="1:86" s="323" customFormat="1" x14ac:dyDescent="0.25">
      <c r="A340" s="102"/>
      <c r="B340" s="102"/>
      <c r="C340" s="102"/>
      <c r="D340" s="102"/>
      <c r="E340" s="102"/>
      <c r="F340" s="102"/>
      <c r="G340" s="102"/>
      <c r="AH340" s="324"/>
      <c r="AI340" s="324"/>
      <c r="AP340" s="324"/>
      <c r="AQ340" s="324"/>
      <c r="BD340" s="324"/>
      <c r="BE340" s="324"/>
      <c r="BF340" s="324"/>
      <c r="BG340" s="324"/>
      <c r="BH340" s="324"/>
      <c r="BI340" s="324"/>
      <c r="BJ340" s="324"/>
      <c r="BK340" s="324"/>
      <c r="BL340" s="324"/>
      <c r="BM340" s="324"/>
      <c r="BN340" s="324"/>
      <c r="BO340" s="324"/>
      <c r="BW340" s="325"/>
      <c r="BX340" s="325"/>
      <c r="BY340" s="325"/>
      <c r="BZ340" s="325"/>
      <c r="CA340" s="325"/>
      <c r="CB340" s="325"/>
      <c r="CC340" s="325"/>
      <c r="CD340" s="325"/>
      <c r="CE340" s="325"/>
      <c r="CF340" s="325"/>
      <c r="CG340" s="325"/>
      <c r="CH340" s="325"/>
    </row>
    <row r="341" spans="1:86" s="323" customFormat="1" x14ac:dyDescent="0.25">
      <c r="A341" s="102"/>
      <c r="B341" s="102"/>
      <c r="C341" s="102"/>
      <c r="D341" s="102"/>
      <c r="E341" s="102"/>
      <c r="F341" s="102"/>
      <c r="G341" s="102"/>
      <c r="AH341" s="324"/>
      <c r="AI341" s="324"/>
      <c r="AP341" s="324"/>
      <c r="AQ341" s="324"/>
      <c r="BD341" s="324"/>
      <c r="BE341" s="324"/>
      <c r="BF341" s="324"/>
      <c r="BG341" s="324"/>
      <c r="BH341" s="324"/>
      <c r="BI341" s="324"/>
      <c r="BJ341" s="324"/>
      <c r="BK341" s="324"/>
      <c r="BL341" s="324"/>
      <c r="BM341" s="324"/>
      <c r="BN341" s="324"/>
      <c r="BO341" s="324"/>
      <c r="BW341" s="325"/>
      <c r="BX341" s="325"/>
      <c r="BY341" s="325"/>
      <c r="BZ341" s="325"/>
      <c r="CA341" s="325"/>
      <c r="CB341" s="325"/>
      <c r="CC341" s="325"/>
      <c r="CD341" s="325"/>
      <c r="CE341" s="325"/>
      <c r="CF341" s="325"/>
      <c r="CG341" s="325"/>
      <c r="CH341" s="325"/>
    </row>
    <row r="342" spans="1:86" s="323" customFormat="1" x14ac:dyDescent="0.25">
      <c r="A342" s="102"/>
      <c r="B342" s="102"/>
      <c r="C342" s="102"/>
      <c r="D342" s="102"/>
      <c r="E342" s="102"/>
      <c r="F342" s="102"/>
      <c r="G342" s="102"/>
      <c r="AH342" s="324"/>
      <c r="AI342" s="324"/>
      <c r="AP342" s="324"/>
      <c r="AQ342" s="324"/>
      <c r="BD342" s="324"/>
      <c r="BE342" s="324"/>
      <c r="BF342" s="324"/>
      <c r="BG342" s="324"/>
      <c r="BH342" s="324"/>
      <c r="BI342" s="324"/>
      <c r="BJ342" s="324"/>
      <c r="BK342" s="324"/>
      <c r="BL342" s="324"/>
      <c r="BM342" s="324"/>
      <c r="BN342" s="324"/>
      <c r="BO342" s="324"/>
      <c r="BW342" s="325"/>
      <c r="BX342" s="325"/>
      <c r="BY342" s="325"/>
      <c r="BZ342" s="325"/>
      <c r="CA342" s="325"/>
      <c r="CB342" s="325"/>
      <c r="CC342" s="325"/>
      <c r="CD342" s="325"/>
      <c r="CE342" s="325"/>
      <c r="CF342" s="325"/>
      <c r="CG342" s="325"/>
      <c r="CH342" s="325"/>
    </row>
    <row r="343" spans="1:86" s="323" customFormat="1" x14ac:dyDescent="0.25">
      <c r="A343" s="102"/>
      <c r="B343" s="102"/>
      <c r="C343" s="102"/>
      <c r="D343" s="102"/>
      <c r="E343" s="102"/>
      <c r="F343" s="102"/>
      <c r="G343" s="102"/>
      <c r="AH343" s="324"/>
      <c r="AI343" s="324"/>
      <c r="AP343" s="324"/>
      <c r="AQ343" s="324"/>
      <c r="BD343" s="324"/>
      <c r="BE343" s="324"/>
      <c r="BF343" s="324"/>
      <c r="BG343" s="324"/>
      <c r="BH343" s="324"/>
      <c r="BI343" s="324"/>
      <c r="BJ343" s="324"/>
      <c r="BK343" s="324"/>
      <c r="BL343" s="324"/>
      <c r="BM343" s="324"/>
      <c r="BN343" s="324"/>
      <c r="BO343" s="324"/>
      <c r="BW343" s="325"/>
      <c r="BX343" s="325"/>
      <c r="BY343" s="325"/>
      <c r="BZ343" s="325"/>
      <c r="CA343" s="325"/>
      <c r="CB343" s="325"/>
      <c r="CC343" s="325"/>
      <c r="CD343" s="325"/>
      <c r="CE343" s="325"/>
      <c r="CF343" s="325"/>
      <c r="CG343" s="325"/>
      <c r="CH343" s="325"/>
    </row>
    <row r="344" spans="1:86" s="323" customFormat="1" x14ac:dyDescent="0.25">
      <c r="A344" s="102"/>
      <c r="B344" s="102"/>
      <c r="C344" s="102"/>
      <c r="D344" s="102"/>
      <c r="E344" s="102"/>
      <c r="F344" s="102"/>
      <c r="G344" s="102"/>
      <c r="AH344" s="324"/>
      <c r="AI344" s="324"/>
      <c r="AP344" s="324"/>
      <c r="AQ344" s="324"/>
      <c r="BD344" s="324"/>
      <c r="BE344" s="324"/>
      <c r="BF344" s="324"/>
      <c r="BG344" s="324"/>
      <c r="BH344" s="324"/>
      <c r="BI344" s="324"/>
      <c r="BJ344" s="324"/>
      <c r="BK344" s="324"/>
      <c r="BL344" s="324"/>
      <c r="BM344" s="324"/>
      <c r="BN344" s="324"/>
      <c r="BO344" s="324"/>
      <c r="BW344" s="325"/>
      <c r="BX344" s="325"/>
      <c r="BY344" s="325"/>
      <c r="BZ344" s="325"/>
      <c r="CA344" s="325"/>
      <c r="CB344" s="325"/>
      <c r="CC344" s="325"/>
      <c r="CD344" s="325"/>
      <c r="CE344" s="325"/>
      <c r="CF344" s="325"/>
      <c r="CG344" s="325"/>
      <c r="CH344" s="325"/>
    </row>
    <row r="345" spans="1:86" s="323" customFormat="1" x14ac:dyDescent="0.25">
      <c r="A345" s="102"/>
      <c r="B345" s="102"/>
      <c r="C345" s="102"/>
      <c r="D345" s="102"/>
      <c r="E345" s="102"/>
      <c r="F345" s="102"/>
      <c r="G345" s="102"/>
      <c r="AH345" s="324"/>
      <c r="AI345" s="324"/>
      <c r="AP345" s="324"/>
      <c r="AQ345" s="324"/>
      <c r="BD345" s="324"/>
      <c r="BE345" s="324"/>
      <c r="BF345" s="324"/>
      <c r="BG345" s="324"/>
      <c r="BH345" s="324"/>
      <c r="BI345" s="324"/>
      <c r="BJ345" s="324"/>
      <c r="BK345" s="324"/>
      <c r="BL345" s="324"/>
      <c r="BM345" s="324"/>
      <c r="BN345" s="324"/>
      <c r="BO345" s="324"/>
      <c r="BW345" s="325"/>
      <c r="BX345" s="325"/>
      <c r="BY345" s="325"/>
      <c r="BZ345" s="325"/>
      <c r="CA345" s="325"/>
      <c r="CB345" s="325"/>
      <c r="CC345" s="325"/>
      <c r="CD345" s="325"/>
      <c r="CE345" s="325"/>
      <c r="CF345" s="325"/>
      <c r="CG345" s="325"/>
      <c r="CH345" s="325"/>
    </row>
    <row r="346" spans="1:86" s="323" customFormat="1" x14ac:dyDescent="0.25">
      <c r="A346" s="102"/>
      <c r="B346" s="102"/>
      <c r="C346" s="102"/>
      <c r="D346" s="102"/>
      <c r="E346" s="102"/>
      <c r="F346" s="102"/>
      <c r="G346" s="102"/>
      <c r="AH346" s="324"/>
      <c r="AI346" s="324"/>
      <c r="AP346" s="324"/>
      <c r="AQ346" s="324"/>
      <c r="BD346" s="324"/>
      <c r="BE346" s="324"/>
      <c r="BF346" s="324"/>
      <c r="BG346" s="324"/>
      <c r="BH346" s="324"/>
      <c r="BI346" s="324"/>
      <c r="BJ346" s="324"/>
      <c r="BK346" s="324"/>
      <c r="BL346" s="324"/>
      <c r="BM346" s="324"/>
      <c r="BN346" s="324"/>
      <c r="BO346" s="324"/>
      <c r="BW346" s="325"/>
      <c r="BX346" s="325"/>
      <c r="BY346" s="325"/>
      <c r="BZ346" s="325"/>
      <c r="CA346" s="325"/>
      <c r="CB346" s="325"/>
      <c r="CC346" s="325"/>
      <c r="CD346" s="325"/>
      <c r="CE346" s="325"/>
      <c r="CF346" s="325"/>
      <c r="CG346" s="325"/>
      <c r="CH346" s="325"/>
    </row>
    <row r="347" spans="1:86" s="323" customFormat="1" x14ac:dyDescent="0.25">
      <c r="A347" s="102"/>
      <c r="B347" s="102"/>
      <c r="C347" s="102"/>
      <c r="D347" s="102"/>
      <c r="E347" s="102"/>
      <c r="F347" s="102"/>
      <c r="G347" s="102"/>
      <c r="AH347" s="324"/>
      <c r="AI347" s="324"/>
      <c r="AP347" s="324"/>
      <c r="AQ347" s="324"/>
      <c r="BD347" s="324"/>
      <c r="BE347" s="324"/>
      <c r="BF347" s="324"/>
      <c r="BG347" s="324"/>
      <c r="BH347" s="324"/>
      <c r="BI347" s="324"/>
      <c r="BJ347" s="324"/>
      <c r="BK347" s="324"/>
      <c r="BL347" s="324"/>
      <c r="BM347" s="324"/>
      <c r="BN347" s="324"/>
      <c r="BO347" s="324"/>
      <c r="BW347" s="325"/>
      <c r="BX347" s="325"/>
      <c r="BY347" s="325"/>
      <c r="BZ347" s="325"/>
      <c r="CA347" s="325"/>
      <c r="CB347" s="325"/>
      <c r="CC347" s="325"/>
      <c r="CD347" s="325"/>
      <c r="CE347" s="325"/>
      <c r="CF347" s="325"/>
      <c r="CG347" s="325"/>
      <c r="CH347" s="325"/>
    </row>
    <row r="348" spans="1:86" s="323" customFormat="1" x14ac:dyDescent="0.25">
      <c r="A348" s="102"/>
      <c r="B348" s="102"/>
      <c r="C348" s="102"/>
      <c r="D348" s="102"/>
      <c r="E348" s="102"/>
      <c r="F348" s="102"/>
      <c r="G348" s="102"/>
      <c r="AH348" s="324"/>
      <c r="AI348" s="324"/>
      <c r="AP348" s="324"/>
      <c r="AQ348" s="324"/>
      <c r="BD348" s="324"/>
      <c r="BE348" s="324"/>
      <c r="BF348" s="324"/>
      <c r="BG348" s="324"/>
      <c r="BH348" s="324"/>
      <c r="BI348" s="324"/>
      <c r="BJ348" s="324"/>
      <c r="BK348" s="324"/>
      <c r="BL348" s="324"/>
      <c r="BM348" s="324"/>
      <c r="BN348" s="324"/>
      <c r="BO348" s="324"/>
      <c r="BW348" s="325"/>
      <c r="BX348" s="325"/>
      <c r="BY348" s="325"/>
      <c r="BZ348" s="325"/>
      <c r="CA348" s="325"/>
      <c r="CB348" s="325"/>
      <c r="CC348" s="325"/>
      <c r="CD348" s="325"/>
      <c r="CE348" s="325"/>
      <c r="CF348" s="325"/>
      <c r="CG348" s="325"/>
      <c r="CH348" s="325"/>
    </row>
    <row r="349" spans="1:86" s="323" customFormat="1" x14ac:dyDescent="0.25">
      <c r="A349" s="102"/>
      <c r="B349" s="102"/>
      <c r="C349" s="102"/>
      <c r="D349" s="102"/>
      <c r="E349" s="102"/>
      <c r="F349" s="102"/>
      <c r="G349" s="102"/>
      <c r="AH349" s="324"/>
      <c r="AI349" s="324"/>
      <c r="AP349" s="324"/>
      <c r="AQ349" s="324"/>
      <c r="BD349" s="324"/>
      <c r="BE349" s="324"/>
      <c r="BF349" s="324"/>
      <c r="BG349" s="324"/>
      <c r="BH349" s="324"/>
      <c r="BI349" s="324"/>
      <c r="BJ349" s="324"/>
      <c r="BK349" s="324"/>
      <c r="BL349" s="324"/>
      <c r="BM349" s="324"/>
      <c r="BN349" s="324"/>
      <c r="BO349" s="324"/>
      <c r="BW349" s="325"/>
      <c r="BX349" s="325"/>
      <c r="BY349" s="325"/>
      <c r="BZ349" s="325"/>
      <c r="CA349" s="325"/>
      <c r="CB349" s="325"/>
      <c r="CC349" s="325"/>
      <c r="CD349" s="325"/>
      <c r="CE349" s="325"/>
      <c r="CF349" s="325"/>
      <c r="CG349" s="325"/>
      <c r="CH349" s="325"/>
    </row>
    <row r="350" spans="1:86" s="323" customFormat="1" x14ac:dyDescent="0.25">
      <c r="A350" s="102"/>
      <c r="B350" s="102"/>
      <c r="C350" s="102"/>
      <c r="D350" s="102"/>
      <c r="E350" s="102"/>
      <c r="F350" s="102"/>
      <c r="G350" s="102"/>
      <c r="AH350" s="324"/>
      <c r="AI350" s="324"/>
      <c r="AP350" s="324"/>
      <c r="AQ350" s="324"/>
      <c r="BD350" s="324"/>
      <c r="BE350" s="324"/>
      <c r="BF350" s="324"/>
      <c r="BG350" s="324"/>
      <c r="BH350" s="324"/>
      <c r="BI350" s="324"/>
      <c r="BJ350" s="324"/>
      <c r="BK350" s="324"/>
      <c r="BL350" s="324"/>
      <c r="BM350" s="324"/>
      <c r="BN350" s="324"/>
      <c r="BO350" s="324"/>
      <c r="BW350" s="325"/>
      <c r="BX350" s="325"/>
      <c r="BY350" s="325"/>
      <c r="BZ350" s="325"/>
      <c r="CA350" s="325"/>
      <c r="CB350" s="325"/>
      <c r="CC350" s="325"/>
      <c r="CD350" s="325"/>
      <c r="CE350" s="325"/>
      <c r="CF350" s="325"/>
      <c r="CG350" s="325"/>
      <c r="CH350" s="325"/>
    </row>
    <row r="351" spans="1:86" s="323" customFormat="1" x14ac:dyDescent="0.25">
      <c r="A351" s="102"/>
      <c r="B351" s="102"/>
      <c r="C351" s="102"/>
      <c r="D351" s="102"/>
      <c r="E351" s="102"/>
      <c r="F351" s="102"/>
      <c r="G351" s="102"/>
      <c r="AH351" s="324"/>
      <c r="AI351" s="324"/>
      <c r="AP351" s="324"/>
      <c r="AQ351" s="324"/>
      <c r="BD351" s="324"/>
      <c r="BE351" s="324"/>
      <c r="BF351" s="324"/>
      <c r="BG351" s="324"/>
      <c r="BH351" s="324"/>
      <c r="BI351" s="324"/>
      <c r="BJ351" s="324"/>
      <c r="BK351" s="324"/>
      <c r="BL351" s="324"/>
      <c r="BM351" s="324"/>
      <c r="BN351" s="324"/>
      <c r="BO351" s="324"/>
      <c r="BW351" s="325"/>
      <c r="BX351" s="325"/>
      <c r="BY351" s="325"/>
      <c r="BZ351" s="325"/>
      <c r="CA351" s="325"/>
      <c r="CB351" s="325"/>
      <c r="CC351" s="325"/>
      <c r="CD351" s="325"/>
      <c r="CE351" s="325"/>
      <c r="CF351" s="325"/>
      <c r="CG351" s="325"/>
      <c r="CH351" s="325"/>
    </row>
    <row r="352" spans="1:86" s="323" customFormat="1" x14ac:dyDescent="0.25">
      <c r="A352" s="102"/>
      <c r="B352" s="102"/>
      <c r="C352" s="102"/>
      <c r="D352" s="102"/>
      <c r="E352" s="102"/>
      <c r="F352" s="102"/>
      <c r="G352" s="102"/>
      <c r="AH352" s="324"/>
      <c r="AI352" s="324"/>
      <c r="AP352" s="324"/>
      <c r="AQ352" s="324"/>
      <c r="BD352" s="324"/>
      <c r="BE352" s="324"/>
      <c r="BF352" s="324"/>
      <c r="BG352" s="324"/>
      <c r="BH352" s="324"/>
      <c r="BI352" s="324"/>
      <c r="BJ352" s="324"/>
      <c r="BK352" s="324"/>
      <c r="BL352" s="324"/>
      <c r="BM352" s="324"/>
      <c r="BN352" s="324"/>
      <c r="BO352" s="324"/>
      <c r="BW352" s="325"/>
      <c r="BX352" s="325"/>
      <c r="BY352" s="325"/>
      <c r="BZ352" s="325"/>
      <c r="CA352" s="325"/>
      <c r="CB352" s="325"/>
      <c r="CC352" s="325"/>
      <c r="CD352" s="325"/>
      <c r="CE352" s="325"/>
      <c r="CF352" s="325"/>
      <c r="CG352" s="325"/>
      <c r="CH352" s="325"/>
    </row>
    <row r="353" spans="1:86" s="323" customFormat="1" x14ac:dyDescent="0.25">
      <c r="A353" s="102"/>
      <c r="B353" s="102"/>
      <c r="C353" s="102"/>
      <c r="D353" s="102"/>
      <c r="E353" s="102"/>
      <c r="F353" s="102"/>
      <c r="G353" s="102"/>
      <c r="AH353" s="324"/>
      <c r="AI353" s="324"/>
      <c r="AP353" s="324"/>
      <c r="AQ353" s="324"/>
      <c r="BD353" s="324"/>
      <c r="BE353" s="324"/>
      <c r="BF353" s="324"/>
      <c r="BG353" s="324"/>
      <c r="BH353" s="324"/>
      <c r="BI353" s="324"/>
      <c r="BJ353" s="324"/>
      <c r="BK353" s="324"/>
      <c r="BL353" s="324"/>
      <c r="BM353" s="324"/>
      <c r="BN353" s="324"/>
      <c r="BO353" s="324"/>
      <c r="BW353" s="325"/>
      <c r="BX353" s="325"/>
      <c r="BY353" s="325"/>
      <c r="BZ353" s="325"/>
      <c r="CA353" s="325"/>
      <c r="CB353" s="325"/>
      <c r="CC353" s="325"/>
      <c r="CD353" s="325"/>
      <c r="CE353" s="325"/>
      <c r="CF353" s="325"/>
      <c r="CG353" s="325"/>
      <c r="CH353" s="325"/>
    </row>
    <row r="354" spans="1:86" s="323" customFormat="1" x14ac:dyDescent="0.25">
      <c r="A354" s="102"/>
      <c r="B354" s="102"/>
      <c r="C354" s="102"/>
      <c r="D354" s="102"/>
      <c r="E354" s="102"/>
      <c r="F354" s="102"/>
      <c r="G354" s="102"/>
      <c r="AH354" s="324"/>
      <c r="AI354" s="324"/>
      <c r="AP354" s="324"/>
      <c r="AQ354" s="324"/>
      <c r="BD354" s="324"/>
      <c r="BE354" s="324"/>
      <c r="BF354" s="324"/>
      <c r="BG354" s="324"/>
      <c r="BH354" s="324"/>
      <c r="BI354" s="324"/>
      <c r="BJ354" s="324"/>
      <c r="BK354" s="324"/>
      <c r="BL354" s="324"/>
      <c r="BM354" s="324"/>
      <c r="BN354" s="324"/>
      <c r="BO354" s="324"/>
      <c r="BW354" s="325"/>
      <c r="BX354" s="325"/>
      <c r="BY354" s="325"/>
      <c r="BZ354" s="325"/>
      <c r="CA354" s="325"/>
      <c r="CB354" s="325"/>
      <c r="CC354" s="325"/>
      <c r="CD354" s="325"/>
      <c r="CE354" s="325"/>
      <c r="CF354" s="325"/>
      <c r="CG354" s="325"/>
      <c r="CH354" s="325"/>
    </row>
    <row r="355" spans="1:86" s="323" customFormat="1" x14ac:dyDescent="0.25">
      <c r="A355" s="102"/>
      <c r="B355" s="102"/>
      <c r="C355" s="102"/>
      <c r="D355" s="102"/>
      <c r="E355" s="102"/>
      <c r="F355" s="102"/>
      <c r="G355" s="102"/>
      <c r="AH355" s="324"/>
      <c r="AI355" s="324"/>
      <c r="AP355" s="324"/>
      <c r="AQ355" s="324"/>
      <c r="BD355" s="324"/>
      <c r="BE355" s="324"/>
      <c r="BF355" s="324"/>
      <c r="BG355" s="324"/>
      <c r="BH355" s="324"/>
      <c r="BI355" s="324"/>
      <c r="BJ355" s="324"/>
      <c r="BK355" s="324"/>
      <c r="BL355" s="324"/>
      <c r="BM355" s="324"/>
      <c r="BN355" s="324"/>
      <c r="BO355" s="324"/>
      <c r="BW355" s="325"/>
      <c r="BX355" s="325"/>
      <c r="BY355" s="325"/>
      <c r="BZ355" s="325"/>
      <c r="CA355" s="325"/>
      <c r="CB355" s="325"/>
      <c r="CC355" s="325"/>
      <c r="CD355" s="325"/>
      <c r="CE355" s="325"/>
      <c r="CF355" s="325"/>
      <c r="CG355" s="325"/>
      <c r="CH355" s="325"/>
    </row>
    <row r="356" spans="1:86" s="323" customFormat="1" x14ac:dyDescent="0.25">
      <c r="A356" s="102"/>
      <c r="B356" s="102"/>
      <c r="C356" s="102"/>
      <c r="D356" s="102"/>
      <c r="E356" s="102"/>
      <c r="F356" s="102"/>
      <c r="G356" s="102"/>
      <c r="AH356" s="324"/>
      <c r="AI356" s="324"/>
      <c r="AP356" s="324"/>
      <c r="AQ356" s="324"/>
      <c r="BD356" s="324"/>
      <c r="BE356" s="324"/>
      <c r="BF356" s="324"/>
      <c r="BG356" s="324"/>
      <c r="BH356" s="324"/>
      <c r="BI356" s="324"/>
      <c r="BJ356" s="324"/>
      <c r="BK356" s="324"/>
      <c r="BL356" s="324"/>
      <c r="BM356" s="324"/>
      <c r="BN356" s="324"/>
      <c r="BO356" s="324"/>
      <c r="BW356" s="325"/>
      <c r="BX356" s="325"/>
      <c r="BY356" s="325"/>
      <c r="BZ356" s="325"/>
      <c r="CA356" s="325"/>
      <c r="CB356" s="325"/>
      <c r="CC356" s="325"/>
      <c r="CD356" s="325"/>
      <c r="CE356" s="325"/>
      <c r="CF356" s="325"/>
      <c r="CG356" s="325"/>
      <c r="CH356" s="325"/>
    </row>
    <row r="357" spans="1:86" s="323" customFormat="1" x14ac:dyDescent="0.25">
      <c r="A357" s="102"/>
      <c r="B357" s="102"/>
      <c r="C357" s="102"/>
      <c r="D357" s="102"/>
      <c r="E357" s="102"/>
      <c r="F357" s="102"/>
      <c r="G357" s="102"/>
      <c r="AH357" s="324"/>
      <c r="AI357" s="324"/>
      <c r="AP357" s="324"/>
      <c r="AQ357" s="324"/>
      <c r="BD357" s="324"/>
      <c r="BE357" s="324"/>
      <c r="BF357" s="324"/>
      <c r="BG357" s="324"/>
      <c r="BH357" s="324"/>
      <c r="BI357" s="324"/>
      <c r="BJ357" s="324"/>
      <c r="BK357" s="324"/>
      <c r="BL357" s="324"/>
      <c r="BM357" s="324"/>
      <c r="BN357" s="324"/>
      <c r="BO357" s="324"/>
      <c r="BW357" s="325"/>
      <c r="BX357" s="325"/>
      <c r="BY357" s="325"/>
      <c r="BZ357" s="325"/>
      <c r="CA357" s="325"/>
      <c r="CB357" s="325"/>
      <c r="CC357" s="325"/>
      <c r="CD357" s="325"/>
      <c r="CE357" s="325"/>
      <c r="CF357" s="325"/>
      <c r="CG357" s="325"/>
      <c r="CH357" s="325"/>
    </row>
    <row r="358" spans="1:86" s="323" customFormat="1" x14ac:dyDescent="0.25">
      <c r="A358" s="102"/>
      <c r="B358" s="102"/>
      <c r="C358" s="102"/>
      <c r="D358" s="102"/>
      <c r="E358" s="102"/>
      <c r="F358" s="102"/>
      <c r="G358" s="102"/>
      <c r="AH358" s="324"/>
      <c r="AI358" s="324"/>
      <c r="AP358" s="324"/>
      <c r="AQ358" s="324"/>
      <c r="BD358" s="324"/>
      <c r="BE358" s="324"/>
      <c r="BF358" s="324"/>
      <c r="BG358" s="324"/>
      <c r="BH358" s="324"/>
      <c r="BI358" s="324"/>
      <c r="BJ358" s="324"/>
      <c r="BK358" s="324"/>
      <c r="BL358" s="324"/>
      <c r="BM358" s="324"/>
      <c r="BN358" s="324"/>
      <c r="BO358" s="324"/>
      <c r="BW358" s="325"/>
      <c r="BX358" s="325"/>
      <c r="BY358" s="325"/>
      <c r="BZ358" s="325"/>
      <c r="CA358" s="325"/>
      <c r="CB358" s="325"/>
      <c r="CC358" s="325"/>
      <c r="CD358" s="325"/>
      <c r="CE358" s="325"/>
      <c r="CF358" s="325"/>
      <c r="CG358" s="325"/>
      <c r="CH358" s="325"/>
    </row>
    <row r="359" spans="1:86" s="323" customFormat="1" x14ac:dyDescent="0.25">
      <c r="A359" s="102"/>
      <c r="B359" s="102"/>
      <c r="C359" s="102"/>
      <c r="D359" s="102"/>
      <c r="E359" s="102"/>
      <c r="F359" s="102"/>
      <c r="G359" s="102"/>
      <c r="AH359" s="324"/>
      <c r="AI359" s="324"/>
      <c r="AP359" s="324"/>
      <c r="AQ359" s="324"/>
      <c r="BD359" s="324"/>
      <c r="BE359" s="324"/>
      <c r="BF359" s="324"/>
      <c r="BG359" s="324"/>
      <c r="BH359" s="324"/>
      <c r="BI359" s="324"/>
      <c r="BJ359" s="324"/>
      <c r="BK359" s="324"/>
      <c r="BL359" s="324"/>
      <c r="BM359" s="324"/>
      <c r="BN359" s="324"/>
      <c r="BO359" s="324"/>
      <c r="BW359" s="325"/>
      <c r="BX359" s="325"/>
      <c r="BY359" s="325"/>
      <c r="BZ359" s="325"/>
      <c r="CA359" s="325"/>
      <c r="CB359" s="325"/>
      <c r="CC359" s="325"/>
      <c r="CD359" s="325"/>
      <c r="CE359" s="325"/>
      <c r="CF359" s="325"/>
      <c r="CG359" s="325"/>
      <c r="CH359" s="325"/>
    </row>
    <row r="360" spans="1:86" s="323" customFormat="1" x14ac:dyDescent="0.25">
      <c r="A360" s="102"/>
      <c r="B360" s="102"/>
      <c r="C360" s="102"/>
      <c r="D360" s="102"/>
      <c r="E360" s="102"/>
      <c r="F360" s="102"/>
      <c r="G360" s="102"/>
      <c r="AH360" s="324"/>
      <c r="AI360" s="324"/>
      <c r="AP360" s="324"/>
      <c r="AQ360" s="324"/>
      <c r="BD360" s="324"/>
      <c r="BE360" s="324"/>
      <c r="BF360" s="324"/>
      <c r="BG360" s="324"/>
      <c r="BH360" s="324"/>
      <c r="BI360" s="324"/>
      <c r="BJ360" s="324"/>
      <c r="BK360" s="324"/>
      <c r="BL360" s="324"/>
      <c r="BM360" s="324"/>
      <c r="BN360" s="324"/>
      <c r="BO360" s="324"/>
      <c r="BW360" s="325"/>
      <c r="BX360" s="325"/>
      <c r="BY360" s="325"/>
      <c r="BZ360" s="325"/>
      <c r="CA360" s="325"/>
      <c r="CB360" s="325"/>
      <c r="CC360" s="325"/>
      <c r="CD360" s="325"/>
      <c r="CE360" s="325"/>
      <c r="CF360" s="325"/>
      <c r="CG360" s="325"/>
      <c r="CH360" s="325"/>
    </row>
    <row r="361" spans="1:86" s="323" customFormat="1" x14ac:dyDescent="0.25">
      <c r="A361" s="102"/>
      <c r="B361" s="102"/>
      <c r="C361" s="102"/>
      <c r="D361" s="102"/>
      <c r="E361" s="102"/>
      <c r="F361" s="102"/>
      <c r="G361" s="102"/>
      <c r="AH361" s="324"/>
      <c r="AI361" s="324"/>
      <c r="AP361" s="324"/>
      <c r="AQ361" s="324"/>
      <c r="BD361" s="324"/>
      <c r="BE361" s="324"/>
      <c r="BF361" s="324"/>
      <c r="BG361" s="324"/>
      <c r="BH361" s="324"/>
      <c r="BI361" s="324"/>
      <c r="BJ361" s="324"/>
      <c r="BK361" s="324"/>
      <c r="BL361" s="324"/>
      <c r="BM361" s="324"/>
      <c r="BN361" s="324"/>
      <c r="BO361" s="324"/>
      <c r="BW361" s="325"/>
      <c r="BX361" s="325"/>
      <c r="BY361" s="325"/>
      <c r="BZ361" s="325"/>
      <c r="CA361" s="325"/>
      <c r="CB361" s="325"/>
      <c r="CC361" s="325"/>
      <c r="CD361" s="325"/>
      <c r="CE361" s="325"/>
      <c r="CF361" s="325"/>
      <c r="CG361" s="325"/>
      <c r="CH361" s="325"/>
    </row>
    <row r="362" spans="1:86" s="323" customFormat="1" x14ac:dyDescent="0.25">
      <c r="A362" s="102"/>
      <c r="B362" s="102"/>
      <c r="C362" s="102"/>
      <c r="D362" s="102"/>
      <c r="E362" s="102"/>
      <c r="F362" s="102"/>
      <c r="G362" s="102"/>
      <c r="AH362" s="324"/>
      <c r="AI362" s="324"/>
      <c r="AP362" s="324"/>
      <c r="AQ362" s="324"/>
      <c r="BD362" s="324"/>
      <c r="BE362" s="324"/>
      <c r="BF362" s="324"/>
      <c r="BG362" s="324"/>
      <c r="BH362" s="324"/>
      <c r="BI362" s="324"/>
      <c r="BJ362" s="324"/>
      <c r="BK362" s="324"/>
      <c r="BL362" s="324"/>
      <c r="BM362" s="324"/>
      <c r="BN362" s="324"/>
      <c r="BO362" s="324"/>
      <c r="BW362" s="325"/>
      <c r="BX362" s="325"/>
      <c r="BY362" s="325"/>
      <c r="BZ362" s="325"/>
      <c r="CA362" s="325"/>
      <c r="CB362" s="325"/>
      <c r="CC362" s="325"/>
      <c r="CD362" s="325"/>
      <c r="CE362" s="325"/>
      <c r="CF362" s="325"/>
      <c r="CG362" s="325"/>
      <c r="CH362" s="325"/>
    </row>
    <row r="363" spans="1:86" s="323" customFormat="1" x14ac:dyDescent="0.25">
      <c r="A363" s="102"/>
      <c r="B363" s="102"/>
      <c r="C363" s="102"/>
      <c r="D363" s="102"/>
      <c r="E363" s="102"/>
      <c r="F363" s="102"/>
      <c r="G363" s="102"/>
      <c r="AH363" s="324"/>
      <c r="AI363" s="324"/>
      <c r="AP363" s="324"/>
      <c r="AQ363" s="324"/>
      <c r="BD363" s="324"/>
      <c r="BE363" s="324"/>
      <c r="BF363" s="324"/>
      <c r="BG363" s="324"/>
      <c r="BH363" s="324"/>
      <c r="BI363" s="324"/>
      <c r="BJ363" s="324"/>
      <c r="BK363" s="324"/>
      <c r="BL363" s="324"/>
      <c r="BM363" s="324"/>
      <c r="BN363" s="324"/>
      <c r="BO363" s="324"/>
      <c r="BW363" s="325"/>
      <c r="BX363" s="325"/>
      <c r="BY363" s="325"/>
      <c r="BZ363" s="325"/>
      <c r="CA363" s="325"/>
      <c r="CB363" s="325"/>
      <c r="CC363" s="325"/>
      <c r="CD363" s="325"/>
      <c r="CE363" s="325"/>
      <c r="CF363" s="325"/>
      <c r="CG363" s="325"/>
      <c r="CH363" s="325"/>
    </row>
    <row r="364" spans="1:86" s="323" customFormat="1" x14ac:dyDescent="0.25">
      <c r="A364" s="102"/>
      <c r="B364" s="102"/>
      <c r="C364" s="102"/>
      <c r="D364" s="102"/>
      <c r="E364" s="102"/>
      <c r="F364" s="102"/>
      <c r="G364" s="102"/>
      <c r="AH364" s="324"/>
      <c r="AI364" s="324"/>
      <c r="AP364" s="324"/>
      <c r="AQ364" s="324"/>
      <c r="BD364" s="324"/>
      <c r="BE364" s="324"/>
      <c r="BF364" s="324"/>
      <c r="BG364" s="324"/>
      <c r="BH364" s="324"/>
      <c r="BI364" s="324"/>
      <c r="BJ364" s="324"/>
      <c r="BK364" s="324"/>
      <c r="BL364" s="324"/>
      <c r="BM364" s="324"/>
      <c r="BN364" s="324"/>
      <c r="BO364" s="324"/>
      <c r="BW364" s="325"/>
      <c r="BX364" s="325"/>
      <c r="BY364" s="325"/>
      <c r="BZ364" s="325"/>
      <c r="CA364" s="325"/>
      <c r="CB364" s="325"/>
      <c r="CC364" s="325"/>
      <c r="CD364" s="325"/>
      <c r="CE364" s="325"/>
      <c r="CF364" s="325"/>
      <c r="CG364" s="325"/>
      <c r="CH364" s="325"/>
    </row>
    <row r="365" spans="1:86" s="323" customFormat="1" x14ac:dyDescent="0.25">
      <c r="A365" s="102"/>
      <c r="B365" s="102"/>
      <c r="C365" s="102"/>
      <c r="D365" s="102"/>
      <c r="E365" s="102"/>
      <c r="F365" s="102"/>
      <c r="G365" s="102"/>
      <c r="AH365" s="324"/>
      <c r="AI365" s="324"/>
      <c r="AP365" s="324"/>
      <c r="AQ365" s="324"/>
      <c r="BD365" s="324"/>
      <c r="BE365" s="324"/>
      <c r="BF365" s="324"/>
      <c r="BG365" s="324"/>
      <c r="BH365" s="324"/>
      <c r="BI365" s="324"/>
      <c r="BJ365" s="324"/>
      <c r="BK365" s="324"/>
      <c r="BL365" s="324"/>
      <c r="BM365" s="324"/>
      <c r="BN365" s="324"/>
      <c r="BO365" s="324"/>
      <c r="BW365" s="325"/>
      <c r="BX365" s="325"/>
      <c r="BY365" s="325"/>
      <c r="BZ365" s="325"/>
      <c r="CA365" s="325"/>
      <c r="CB365" s="325"/>
      <c r="CC365" s="325"/>
      <c r="CD365" s="325"/>
      <c r="CE365" s="325"/>
      <c r="CF365" s="325"/>
      <c r="CG365" s="325"/>
      <c r="CH365" s="325"/>
    </row>
    <row r="366" spans="1:86" s="323" customFormat="1" x14ac:dyDescent="0.25">
      <c r="A366" s="102"/>
      <c r="B366" s="102"/>
      <c r="C366" s="102"/>
      <c r="D366" s="102"/>
      <c r="E366" s="102"/>
      <c r="F366" s="102"/>
      <c r="G366" s="102"/>
      <c r="AH366" s="324"/>
      <c r="AI366" s="324"/>
      <c r="AP366" s="324"/>
      <c r="AQ366" s="324"/>
      <c r="BD366" s="324"/>
      <c r="BE366" s="324"/>
      <c r="BF366" s="324"/>
      <c r="BG366" s="324"/>
      <c r="BH366" s="324"/>
      <c r="BI366" s="324"/>
      <c r="BJ366" s="324"/>
      <c r="BK366" s="324"/>
      <c r="BL366" s="324"/>
      <c r="BM366" s="324"/>
      <c r="BN366" s="324"/>
      <c r="BO366" s="324"/>
      <c r="BW366" s="325"/>
      <c r="BX366" s="325"/>
      <c r="BY366" s="325"/>
      <c r="BZ366" s="325"/>
      <c r="CA366" s="325"/>
      <c r="CB366" s="325"/>
      <c r="CC366" s="325"/>
      <c r="CD366" s="325"/>
      <c r="CE366" s="325"/>
      <c r="CF366" s="325"/>
      <c r="CG366" s="325"/>
      <c r="CH366" s="325"/>
    </row>
    <row r="367" spans="1:86" s="323" customFormat="1" x14ac:dyDescent="0.25">
      <c r="A367" s="102"/>
      <c r="B367" s="102"/>
      <c r="C367" s="102"/>
      <c r="D367" s="102"/>
      <c r="E367" s="102"/>
      <c r="F367" s="102"/>
      <c r="G367" s="102"/>
      <c r="AH367" s="324"/>
      <c r="AI367" s="324"/>
      <c r="AP367" s="324"/>
      <c r="AQ367" s="324"/>
      <c r="BD367" s="324"/>
      <c r="BE367" s="324"/>
      <c r="BF367" s="324"/>
      <c r="BG367" s="324"/>
      <c r="BH367" s="324"/>
      <c r="BI367" s="324"/>
      <c r="BJ367" s="324"/>
      <c r="BK367" s="324"/>
      <c r="BL367" s="324"/>
      <c r="BM367" s="324"/>
      <c r="BN367" s="324"/>
      <c r="BO367" s="324"/>
      <c r="BW367" s="325"/>
      <c r="BX367" s="325"/>
      <c r="BY367" s="325"/>
      <c r="BZ367" s="325"/>
      <c r="CA367" s="325"/>
      <c r="CB367" s="325"/>
      <c r="CC367" s="325"/>
      <c r="CD367" s="325"/>
      <c r="CE367" s="325"/>
      <c r="CF367" s="325"/>
      <c r="CG367" s="325"/>
      <c r="CH367" s="325"/>
    </row>
    <row r="368" spans="1:86" s="323" customFormat="1" x14ac:dyDescent="0.25">
      <c r="A368" s="102"/>
      <c r="B368" s="102"/>
      <c r="C368" s="102"/>
      <c r="D368" s="102"/>
      <c r="E368" s="102"/>
      <c r="F368" s="102"/>
      <c r="G368" s="102"/>
      <c r="AH368" s="324"/>
      <c r="AI368" s="324"/>
      <c r="AP368" s="324"/>
      <c r="AQ368" s="324"/>
      <c r="BD368" s="324"/>
      <c r="BE368" s="324"/>
      <c r="BF368" s="324"/>
      <c r="BG368" s="324"/>
      <c r="BH368" s="324"/>
      <c r="BI368" s="324"/>
      <c r="BJ368" s="324"/>
      <c r="BK368" s="324"/>
      <c r="BL368" s="324"/>
      <c r="BM368" s="324"/>
      <c r="BN368" s="324"/>
      <c r="BO368" s="324"/>
      <c r="BW368" s="325"/>
      <c r="BX368" s="325"/>
      <c r="BY368" s="325"/>
      <c r="BZ368" s="325"/>
      <c r="CA368" s="325"/>
      <c r="CB368" s="325"/>
      <c r="CC368" s="325"/>
      <c r="CD368" s="325"/>
      <c r="CE368" s="325"/>
      <c r="CF368" s="325"/>
      <c r="CG368" s="325"/>
      <c r="CH368" s="325"/>
    </row>
    <row r="369" spans="1:86" s="323" customFormat="1" x14ac:dyDescent="0.25">
      <c r="A369" s="102"/>
      <c r="B369" s="102"/>
      <c r="C369" s="102"/>
      <c r="D369" s="102"/>
      <c r="E369" s="102"/>
      <c r="F369" s="102"/>
      <c r="G369" s="102"/>
      <c r="AH369" s="324"/>
      <c r="AI369" s="324"/>
      <c r="AP369" s="324"/>
      <c r="AQ369" s="324"/>
      <c r="BD369" s="324"/>
      <c r="BE369" s="324"/>
      <c r="BF369" s="324"/>
      <c r="BG369" s="324"/>
      <c r="BH369" s="324"/>
      <c r="BI369" s="324"/>
      <c r="BJ369" s="324"/>
      <c r="BK369" s="324"/>
      <c r="BL369" s="324"/>
      <c r="BM369" s="324"/>
      <c r="BN369" s="324"/>
      <c r="BO369" s="324"/>
      <c r="BW369" s="325"/>
      <c r="BX369" s="325"/>
      <c r="BY369" s="325"/>
      <c r="BZ369" s="325"/>
      <c r="CA369" s="325"/>
      <c r="CB369" s="325"/>
      <c r="CC369" s="325"/>
      <c r="CD369" s="325"/>
      <c r="CE369" s="325"/>
      <c r="CF369" s="325"/>
      <c r="CG369" s="325"/>
      <c r="CH369" s="325"/>
    </row>
    <row r="370" spans="1:86" s="323" customFormat="1" x14ac:dyDescent="0.25">
      <c r="A370" s="102"/>
      <c r="B370" s="102"/>
      <c r="C370" s="102"/>
      <c r="D370" s="102"/>
      <c r="E370" s="102"/>
      <c r="F370" s="102"/>
      <c r="G370" s="102"/>
      <c r="AH370" s="324"/>
      <c r="AI370" s="324"/>
      <c r="AP370" s="324"/>
      <c r="AQ370" s="324"/>
      <c r="BD370" s="324"/>
      <c r="BE370" s="324"/>
      <c r="BF370" s="324"/>
      <c r="BG370" s="324"/>
      <c r="BH370" s="324"/>
      <c r="BI370" s="324"/>
      <c r="BJ370" s="324"/>
      <c r="BK370" s="324"/>
      <c r="BL370" s="324"/>
      <c r="BM370" s="324"/>
      <c r="BN370" s="324"/>
      <c r="BO370" s="324"/>
      <c r="BW370" s="325"/>
      <c r="BX370" s="325"/>
      <c r="BY370" s="325"/>
      <c r="BZ370" s="325"/>
      <c r="CA370" s="325"/>
      <c r="CB370" s="325"/>
      <c r="CC370" s="325"/>
      <c r="CD370" s="325"/>
      <c r="CE370" s="325"/>
      <c r="CF370" s="325"/>
      <c r="CG370" s="325"/>
      <c r="CH370" s="325"/>
    </row>
    <row r="371" spans="1:86" s="323" customFormat="1" x14ac:dyDescent="0.25">
      <c r="A371" s="102"/>
      <c r="B371" s="102"/>
      <c r="C371" s="102"/>
      <c r="D371" s="102"/>
      <c r="E371" s="102"/>
      <c r="F371" s="102"/>
      <c r="G371" s="102"/>
      <c r="AH371" s="324"/>
      <c r="AI371" s="324"/>
      <c r="AP371" s="324"/>
      <c r="AQ371" s="324"/>
      <c r="BD371" s="324"/>
      <c r="BE371" s="324"/>
      <c r="BF371" s="324"/>
      <c r="BG371" s="324"/>
      <c r="BH371" s="324"/>
      <c r="BI371" s="324"/>
      <c r="BJ371" s="324"/>
      <c r="BK371" s="324"/>
      <c r="BL371" s="324"/>
      <c r="BM371" s="324"/>
      <c r="BN371" s="324"/>
      <c r="BO371" s="324"/>
      <c r="BW371" s="325"/>
      <c r="BX371" s="325"/>
      <c r="BY371" s="325"/>
      <c r="BZ371" s="325"/>
      <c r="CA371" s="325"/>
      <c r="CB371" s="325"/>
      <c r="CC371" s="325"/>
      <c r="CD371" s="325"/>
      <c r="CE371" s="325"/>
      <c r="CF371" s="325"/>
      <c r="CG371" s="325"/>
      <c r="CH371" s="325"/>
    </row>
    <row r="372" spans="1:86" s="323" customFormat="1" x14ac:dyDescent="0.25">
      <c r="A372" s="102"/>
      <c r="B372" s="102"/>
      <c r="C372" s="102"/>
      <c r="D372" s="102"/>
      <c r="E372" s="102"/>
      <c r="F372" s="102"/>
      <c r="G372" s="102"/>
      <c r="AH372" s="324"/>
      <c r="AI372" s="324"/>
      <c r="AP372" s="324"/>
      <c r="AQ372" s="324"/>
      <c r="BD372" s="324"/>
      <c r="BE372" s="324"/>
      <c r="BF372" s="324"/>
      <c r="BG372" s="324"/>
      <c r="BH372" s="324"/>
      <c r="BI372" s="324"/>
      <c r="BJ372" s="324"/>
      <c r="BK372" s="324"/>
      <c r="BL372" s="324"/>
      <c r="BM372" s="324"/>
      <c r="BN372" s="324"/>
      <c r="BO372" s="324"/>
      <c r="BW372" s="325"/>
      <c r="BX372" s="325"/>
      <c r="BY372" s="325"/>
      <c r="BZ372" s="325"/>
      <c r="CA372" s="325"/>
      <c r="CB372" s="325"/>
      <c r="CC372" s="325"/>
      <c r="CD372" s="325"/>
      <c r="CE372" s="325"/>
      <c r="CF372" s="325"/>
      <c r="CG372" s="325"/>
      <c r="CH372" s="325"/>
    </row>
    <row r="373" spans="1:86" s="323" customFormat="1" x14ac:dyDescent="0.25">
      <c r="A373" s="102"/>
      <c r="B373" s="102"/>
      <c r="C373" s="102"/>
      <c r="D373" s="102"/>
      <c r="E373" s="102"/>
      <c r="F373" s="102"/>
      <c r="G373" s="102"/>
      <c r="AH373" s="324"/>
      <c r="AI373" s="324"/>
      <c r="AP373" s="324"/>
      <c r="AQ373" s="324"/>
      <c r="BD373" s="324"/>
      <c r="BE373" s="324"/>
      <c r="BF373" s="324"/>
      <c r="BG373" s="324"/>
      <c r="BH373" s="324"/>
      <c r="BI373" s="324"/>
      <c r="BJ373" s="324"/>
      <c r="BK373" s="324"/>
      <c r="BL373" s="324"/>
      <c r="BM373" s="324"/>
      <c r="BN373" s="324"/>
      <c r="BO373" s="324"/>
      <c r="BW373" s="325"/>
      <c r="BX373" s="325"/>
      <c r="BY373" s="325"/>
      <c r="BZ373" s="325"/>
      <c r="CA373" s="325"/>
      <c r="CB373" s="325"/>
      <c r="CC373" s="325"/>
      <c r="CD373" s="325"/>
      <c r="CE373" s="325"/>
      <c r="CF373" s="325"/>
      <c r="CG373" s="325"/>
      <c r="CH373" s="325"/>
    </row>
    <row r="374" spans="1:86" s="323" customFormat="1" x14ac:dyDescent="0.25">
      <c r="A374" s="102"/>
      <c r="B374" s="102"/>
      <c r="C374" s="102"/>
      <c r="D374" s="102"/>
      <c r="E374" s="102"/>
      <c r="F374" s="102"/>
      <c r="G374" s="102"/>
      <c r="AH374" s="324"/>
      <c r="AI374" s="324"/>
      <c r="AP374" s="324"/>
      <c r="AQ374" s="324"/>
      <c r="BD374" s="324"/>
      <c r="BE374" s="324"/>
      <c r="BF374" s="324"/>
      <c r="BG374" s="324"/>
      <c r="BH374" s="324"/>
      <c r="BI374" s="324"/>
      <c r="BJ374" s="324"/>
      <c r="BK374" s="324"/>
      <c r="BL374" s="324"/>
      <c r="BM374" s="324"/>
      <c r="BN374" s="324"/>
      <c r="BO374" s="324"/>
      <c r="BW374" s="325"/>
      <c r="BX374" s="325"/>
      <c r="BY374" s="325"/>
      <c r="BZ374" s="325"/>
      <c r="CA374" s="325"/>
      <c r="CB374" s="325"/>
      <c r="CC374" s="325"/>
      <c r="CD374" s="325"/>
      <c r="CE374" s="325"/>
      <c r="CF374" s="325"/>
      <c r="CG374" s="325"/>
      <c r="CH374" s="325"/>
    </row>
    <row r="375" spans="1:86" s="323" customFormat="1" x14ac:dyDescent="0.25">
      <c r="A375" s="102"/>
      <c r="B375" s="102"/>
      <c r="C375" s="102"/>
      <c r="D375" s="102"/>
      <c r="E375" s="102"/>
      <c r="F375" s="102"/>
      <c r="G375" s="102"/>
      <c r="AH375" s="324"/>
      <c r="AI375" s="324"/>
      <c r="AP375" s="324"/>
      <c r="AQ375" s="324"/>
      <c r="BD375" s="324"/>
      <c r="BE375" s="324"/>
      <c r="BF375" s="324"/>
      <c r="BG375" s="324"/>
      <c r="BH375" s="324"/>
      <c r="BI375" s="324"/>
      <c r="BJ375" s="324"/>
      <c r="BK375" s="324"/>
      <c r="BL375" s="324"/>
      <c r="BM375" s="324"/>
      <c r="BN375" s="324"/>
      <c r="BO375" s="324"/>
      <c r="BW375" s="325"/>
      <c r="BX375" s="325"/>
      <c r="BY375" s="325"/>
      <c r="BZ375" s="325"/>
      <c r="CA375" s="325"/>
      <c r="CB375" s="325"/>
      <c r="CC375" s="325"/>
      <c r="CD375" s="325"/>
      <c r="CE375" s="325"/>
      <c r="CF375" s="325"/>
      <c r="CG375" s="325"/>
      <c r="CH375" s="325"/>
    </row>
    <row r="376" spans="1:86" s="323" customFormat="1" x14ac:dyDescent="0.25">
      <c r="A376" s="102"/>
      <c r="B376" s="102"/>
      <c r="C376" s="102"/>
      <c r="D376" s="102"/>
      <c r="E376" s="102"/>
      <c r="F376" s="102"/>
      <c r="G376" s="102"/>
      <c r="AH376" s="324"/>
      <c r="AI376" s="324"/>
      <c r="AP376" s="324"/>
      <c r="AQ376" s="324"/>
      <c r="BD376" s="324"/>
      <c r="BE376" s="324"/>
      <c r="BF376" s="324"/>
      <c r="BG376" s="324"/>
      <c r="BH376" s="324"/>
      <c r="BI376" s="324"/>
      <c r="BJ376" s="324"/>
      <c r="BK376" s="324"/>
      <c r="BL376" s="324"/>
      <c r="BM376" s="324"/>
      <c r="BN376" s="324"/>
      <c r="BO376" s="324"/>
      <c r="BW376" s="325"/>
      <c r="BX376" s="325"/>
      <c r="BY376" s="325"/>
      <c r="BZ376" s="325"/>
      <c r="CA376" s="325"/>
      <c r="CB376" s="325"/>
      <c r="CC376" s="325"/>
      <c r="CD376" s="325"/>
      <c r="CE376" s="325"/>
      <c r="CF376" s="325"/>
      <c r="CG376" s="325"/>
      <c r="CH376" s="325"/>
    </row>
    <row r="377" spans="1:86" s="323" customFormat="1" x14ac:dyDescent="0.25">
      <c r="A377" s="102"/>
      <c r="B377" s="102"/>
      <c r="C377" s="102"/>
      <c r="D377" s="102"/>
      <c r="E377" s="102"/>
      <c r="F377" s="102"/>
      <c r="G377" s="102"/>
      <c r="AH377" s="324"/>
      <c r="AI377" s="324"/>
      <c r="AP377" s="324"/>
      <c r="AQ377" s="324"/>
      <c r="BD377" s="324"/>
      <c r="BE377" s="324"/>
      <c r="BF377" s="324"/>
      <c r="BG377" s="324"/>
      <c r="BH377" s="324"/>
      <c r="BI377" s="324"/>
      <c r="BJ377" s="324"/>
      <c r="BK377" s="324"/>
      <c r="BL377" s="324"/>
      <c r="BM377" s="324"/>
      <c r="BN377" s="324"/>
      <c r="BO377" s="324"/>
      <c r="BW377" s="325"/>
      <c r="BX377" s="325"/>
      <c r="BY377" s="325"/>
      <c r="BZ377" s="325"/>
      <c r="CA377" s="325"/>
      <c r="CB377" s="325"/>
      <c r="CC377" s="325"/>
      <c r="CD377" s="325"/>
      <c r="CE377" s="325"/>
      <c r="CF377" s="325"/>
      <c r="CG377" s="325"/>
      <c r="CH377" s="325"/>
    </row>
    <row r="378" spans="1:86" s="323" customFormat="1" x14ac:dyDescent="0.25">
      <c r="A378" s="102"/>
      <c r="B378" s="102"/>
      <c r="C378" s="102"/>
      <c r="D378" s="102"/>
      <c r="E378" s="102"/>
      <c r="F378" s="102"/>
      <c r="G378" s="102"/>
      <c r="AH378" s="324"/>
      <c r="AI378" s="324"/>
      <c r="AP378" s="324"/>
      <c r="AQ378" s="324"/>
      <c r="BD378" s="324"/>
      <c r="BE378" s="324"/>
      <c r="BF378" s="324"/>
      <c r="BG378" s="324"/>
      <c r="BH378" s="324"/>
      <c r="BI378" s="324"/>
      <c r="BJ378" s="324"/>
      <c r="BK378" s="324"/>
      <c r="BL378" s="324"/>
      <c r="BM378" s="324"/>
      <c r="BN378" s="324"/>
      <c r="BO378" s="324"/>
      <c r="BW378" s="325"/>
      <c r="BX378" s="325"/>
      <c r="BY378" s="325"/>
      <c r="BZ378" s="325"/>
      <c r="CA378" s="325"/>
      <c r="CB378" s="325"/>
      <c r="CC378" s="325"/>
      <c r="CD378" s="325"/>
      <c r="CE378" s="325"/>
      <c r="CF378" s="325"/>
      <c r="CG378" s="325"/>
      <c r="CH378" s="325"/>
    </row>
    <row r="379" spans="1:86" s="323" customFormat="1" x14ac:dyDescent="0.25">
      <c r="A379" s="102"/>
      <c r="B379" s="102"/>
      <c r="C379" s="102"/>
      <c r="D379" s="102"/>
      <c r="E379" s="102"/>
      <c r="F379" s="102"/>
      <c r="G379" s="102"/>
      <c r="AH379" s="324"/>
      <c r="AI379" s="324"/>
      <c r="AP379" s="324"/>
      <c r="AQ379" s="324"/>
      <c r="BD379" s="324"/>
      <c r="BE379" s="324"/>
      <c r="BF379" s="324"/>
      <c r="BG379" s="324"/>
      <c r="BH379" s="324"/>
      <c r="BI379" s="324"/>
      <c r="BJ379" s="324"/>
      <c r="BK379" s="324"/>
      <c r="BL379" s="324"/>
      <c r="BM379" s="324"/>
      <c r="BN379" s="324"/>
      <c r="BO379" s="324"/>
      <c r="BW379" s="325"/>
      <c r="BX379" s="325"/>
      <c r="BY379" s="325"/>
      <c r="BZ379" s="325"/>
      <c r="CA379" s="325"/>
      <c r="CB379" s="325"/>
      <c r="CC379" s="325"/>
      <c r="CD379" s="325"/>
      <c r="CE379" s="325"/>
      <c r="CF379" s="325"/>
      <c r="CG379" s="325"/>
      <c r="CH379" s="325"/>
    </row>
    <row r="380" spans="1:86" s="323" customFormat="1" x14ac:dyDescent="0.25">
      <c r="A380" s="102"/>
      <c r="B380" s="102"/>
      <c r="C380" s="102"/>
      <c r="D380" s="102"/>
      <c r="E380" s="102"/>
      <c r="F380" s="102"/>
      <c r="G380" s="102"/>
      <c r="AH380" s="324"/>
      <c r="AI380" s="324"/>
      <c r="AP380" s="324"/>
      <c r="AQ380" s="324"/>
      <c r="BD380" s="324"/>
      <c r="BE380" s="324"/>
      <c r="BF380" s="324"/>
      <c r="BG380" s="324"/>
      <c r="BH380" s="324"/>
      <c r="BI380" s="324"/>
      <c r="BJ380" s="324"/>
      <c r="BK380" s="324"/>
      <c r="BL380" s="324"/>
      <c r="BM380" s="324"/>
      <c r="BN380" s="324"/>
      <c r="BO380" s="324"/>
      <c r="BW380" s="325"/>
      <c r="BX380" s="325"/>
      <c r="BY380" s="325"/>
      <c r="BZ380" s="325"/>
      <c r="CA380" s="325"/>
      <c r="CB380" s="325"/>
      <c r="CC380" s="325"/>
      <c r="CD380" s="325"/>
      <c r="CE380" s="325"/>
      <c r="CF380" s="325"/>
      <c r="CG380" s="325"/>
      <c r="CH380" s="325"/>
    </row>
    <row r="381" spans="1:86" s="323" customFormat="1" x14ac:dyDescent="0.25">
      <c r="A381" s="102"/>
      <c r="B381" s="102"/>
      <c r="C381" s="102"/>
      <c r="D381" s="102"/>
      <c r="E381" s="102"/>
      <c r="F381" s="102"/>
      <c r="G381" s="102"/>
      <c r="AH381" s="324"/>
      <c r="AI381" s="324"/>
      <c r="AP381" s="324"/>
      <c r="AQ381" s="324"/>
      <c r="BD381" s="324"/>
      <c r="BE381" s="324"/>
      <c r="BF381" s="324"/>
      <c r="BG381" s="324"/>
      <c r="BH381" s="324"/>
      <c r="BI381" s="324"/>
      <c r="BJ381" s="324"/>
      <c r="BK381" s="324"/>
      <c r="BL381" s="324"/>
      <c r="BM381" s="324"/>
      <c r="BN381" s="324"/>
      <c r="BO381" s="324"/>
      <c r="BW381" s="325"/>
      <c r="BX381" s="325"/>
      <c r="BY381" s="325"/>
      <c r="BZ381" s="325"/>
      <c r="CA381" s="325"/>
      <c r="CB381" s="325"/>
      <c r="CC381" s="325"/>
      <c r="CD381" s="325"/>
      <c r="CE381" s="325"/>
      <c r="CF381" s="325"/>
      <c r="CG381" s="325"/>
      <c r="CH381" s="325"/>
    </row>
    <row r="382" spans="1:86" s="323" customFormat="1" x14ac:dyDescent="0.25">
      <c r="A382" s="102"/>
      <c r="B382" s="102"/>
      <c r="C382" s="102"/>
      <c r="D382" s="102"/>
      <c r="E382" s="102"/>
      <c r="F382" s="102"/>
      <c r="G382" s="102"/>
      <c r="AH382" s="324"/>
      <c r="AI382" s="324"/>
      <c r="AP382" s="324"/>
      <c r="AQ382" s="324"/>
      <c r="BD382" s="324"/>
      <c r="BE382" s="324"/>
      <c r="BF382" s="324"/>
      <c r="BG382" s="324"/>
      <c r="BH382" s="324"/>
      <c r="BI382" s="324"/>
      <c r="BJ382" s="324"/>
      <c r="BK382" s="324"/>
      <c r="BL382" s="324"/>
      <c r="BM382" s="324"/>
      <c r="BN382" s="324"/>
      <c r="BO382" s="324"/>
      <c r="BW382" s="325"/>
      <c r="BX382" s="325"/>
      <c r="BY382" s="325"/>
      <c r="BZ382" s="325"/>
      <c r="CA382" s="325"/>
      <c r="CB382" s="325"/>
      <c r="CC382" s="325"/>
      <c r="CD382" s="325"/>
      <c r="CE382" s="325"/>
      <c r="CF382" s="325"/>
      <c r="CG382" s="325"/>
      <c r="CH382" s="325"/>
    </row>
    <row r="383" spans="1:86" s="323" customFormat="1" x14ac:dyDescent="0.25">
      <c r="A383" s="102"/>
      <c r="B383" s="102"/>
      <c r="C383" s="102"/>
      <c r="D383" s="102"/>
      <c r="E383" s="102"/>
      <c r="F383" s="102"/>
      <c r="G383" s="102"/>
      <c r="AH383" s="324"/>
      <c r="AI383" s="324"/>
      <c r="AP383" s="324"/>
      <c r="AQ383" s="324"/>
      <c r="BD383" s="324"/>
      <c r="BE383" s="324"/>
      <c r="BF383" s="324"/>
      <c r="BG383" s="324"/>
      <c r="BH383" s="324"/>
      <c r="BI383" s="324"/>
      <c r="BJ383" s="324"/>
      <c r="BK383" s="324"/>
      <c r="BL383" s="324"/>
      <c r="BM383" s="324"/>
      <c r="BN383" s="324"/>
      <c r="BO383" s="324"/>
      <c r="BW383" s="325"/>
      <c r="BX383" s="325"/>
      <c r="BY383" s="325"/>
      <c r="BZ383" s="325"/>
      <c r="CA383" s="325"/>
      <c r="CB383" s="325"/>
      <c r="CC383" s="325"/>
      <c r="CD383" s="325"/>
      <c r="CE383" s="325"/>
      <c r="CF383" s="325"/>
      <c r="CG383" s="325"/>
      <c r="CH383" s="325"/>
    </row>
    <row r="384" spans="1:86" s="323" customFormat="1" x14ac:dyDescent="0.25">
      <c r="A384" s="102"/>
      <c r="B384" s="102"/>
      <c r="C384" s="102"/>
      <c r="D384" s="102"/>
      <c r="E384" s="102"/>
      <c r="F384" s="102"/>
      <c r="G384" s="102"/>
      <c r="AH384" s="324"/>
      <c r="AI384" s="324"/>
      <c r="AP384" s="324"/>
      <c r="AQ384" s="324"/>
      <c r="BD384" s="324"/>
      <c r="BE384" s="324"/>
      <c r="BF384" s="324"/>
      <c r="BG384" s="324"/>
      <c r="BH384" s="324"/>
      <c r="BI384" s="324"/>
      <c r="BJ384" s="324"/>
      <c r="BK384" s="324"/>
      <c r="BL384" s="324"/>
      <c r="BM384" s="324"/>
      <c r="BN384" s="324"/>
      <c r="BO384" s="324"/>
      <c r="BW384" s="325"/>
      <c r="BX384" s="325"/>
      <c r="BY384" s="325"/>
      <c r="BZ384" s="325"/>
      <c r="CA384" s="325"/>
      <c r="CB384" s="325"/>
      <c r="CC384" s="325"/>
      <c r="CD384" s="325"/>
      <c r="CE384" s="325"/>
      <c r="CF384" s="325"/>
      <c r="CG384" s="325"/>
      <c r="CH384" s="325"/>
    </row>
    <row r="385" spans="1:86" s="323" customFormat="1" x14ac:dyDescent="0.25">
      <c r="A385" s="102"/>
      <c r="B385" s="102"/>
      <c r="C385" s="102"/>
      <c r="D385" s="102"/>
      <c r="E385" s="102"/>
      <c r="F385" s="102"/>
      <c r="G385" s="102"/>
      <c r="AH385" s="324"/>
      <c r="AI385" s="324"/>
      <c r="AP385" s="324"/>
      <c r="AQ385" s="324"/>
      <c r="BD385" s="324"/>
      <c r="BE385" s="324"/>
      <c r="BF385" s="324"/>
      <c r="BG385" s="324"/>
      <c r="BH385" s="324"/>
      <c r="BI385" s="324"/>
      <c r="BJ385" s="324"/>
      <c r="BK385" s="324"/>
      <c r="BL385" s="324"/>
      <c r="BM385" s="324"/>
      <c r="BN385" s="324"/>
      <c r="BO385" s="324"/>
      <c r="BW385" s="325"/>
      <c r="BX385" s="325"/>
      <c r="BY385" s="325"/>
      <c r="BZ385" s="325"/>
      <c r="CA385" s="325"/>
      <c r="CB385" s="325"/>
      <c r="CC385" s="325"/>
      <c r="CD385" s="325"/>
      <c r="CE385" s="325"/>
      <c r="CF385" s="325"/>
      <c r="CG385" s="325"/>
      <c r="CH385" s="325"/>
    </row>
    <row r="386" spans="1:86" s="323" customFormat="1" x14ac:dyDescent="0.25">
      <c r="A386" s="102"/>
      <c r="B386" s="102"/>
      <c r="C386" s="102"/>
      <c r="D386" s="102"/>
      <c r="E386" s="102"/>
      <c r="F386" s="102"/>
      <c r="G386" s="102"/>
      <c r="AH386" s="324"/>
      <c r="AI386" s="324"/>
      <c r="AP386" s="324"/>
      <c r="AQ386" s="324"/>
      <c r="BD386" s="324"/>
      <c r="BE386" s="324"/>
      <c r="BF386" s="324"/>
      <c r="BG386" s="324"/>
      <c r="BH386" s="324"/>
      <c r="BI386" s="324"/>
      <c r="BJ386" s="324"/>
      <c r="BK386" s="324"/>
      <c r="BL386" s="324"/>
      <c r="BM386" s="324"/>
      <c r="BN386" s="324"/>
      <c r="BO386" s="324"/>
      <c r="BW386" s="325"/>
      <c r="BX386" s="325"/>
      <c r="BY386" s="325"/>
      <c r="BZ386" s="325"/>
      <c r="CA386" s="325"/>
      <c r="CB386" s="325"/>
      <c r="CC386" s="325"/>
      <c r="CD386" s="325"/>
      <c r="CE386" s="325"/>
      <c r="CF386" s="325"/>
      <c r="CG386" s="325"/>
      <c r="CH386" s="325"/>
    </row>
    <row r="387" spans="1:86" s="323" customFormat="1" x14ac:dyDescent="0.25">
      <c r="A387" s="102"/>
      <c r="B387" s="102"/>
      <c r="C387" s="102"/>
      <c r="D387" s="102"/>
      <c r="E387" s="102"/>
      <c r="F387" s="102"/>
      <c r="G387" s="102"/>
      <c r="AH387" s="324"/>
      <c r="AI387" s="324"/>
      <c r="AP387" s="324"/>
      <c r="AQ387" s="324"/>
      <c r="BD387" s="324"/>
      <c r="BE387" s="324"/>
      <c r="BF387" s="324"/>
      <c r="BG387" s="324"/>
      <c r="BH387" s="324"/>
      <c r="BI387" s="324"/>
      <c r="BJ387" s="324"/>
      <c r="BK387" s="324"/>
      <c r="BL387" s="324"/>
      <c r="BM387" s="324"/>
      <c r="BN387" s="324"/>
      <c r="BO387" s="324"/>
      <c r="BW387" s="325"/>
      <c r="BX387" s="325"/>
      <c r="BY387" s="325"/>
      <c r="BZ387" s="325"/>
      <c r="CA387" s="325"/>
      <c r="CB387" s="325"/>
      <c r="CC387" s="325"/>
      <c r="CD387" s="325"/>
      <c r="CE387" s="325"/>
      <c r="CF387" s="325"/>
      <c r="CG387" s="325"/>
      <c r="CH387" s="325"/>
    </row>
    <row r="388" spans="1:86" s="323" customFormat="1" x14ac:dyDescent="0.25">
      <c r="A388" s="102"/>
      <c r="B388" s="102"/>
      <c r="C388" s="102"/>
      <c r="D388" s="102"/>
      <c r="E388" s="102"/>
      <c r="F388" s="102"/>
      <c r="G388" s="102"/>
      <c r="AH388" s="324"/>
      <c r="AI388" s="324"/>
      <c r="AP388" s="324"/>
      <c r="AQ388" s="324"/>
      <c r="BD388" s="324"/>
      <c r="BE388" s="324"/>
      <c r="BF388" s="324"/>
      <c r="BG388" s="324"/>
      <c r="BH388" s="324"/>
      <c r="BI388" s="324"/>
      <c r="BJ388" s="324"/>
      <c r="BK388" s="324"/>
      <c r="BL388" s="324"/>
      <c r="BM388" s="324"/>
      <c r="BN388" s="324"/>
      <c r="BO388" s="324"/>
      <c r="BW388" s="325"/>
      <c r="BX388" s="325"/>
      <c r="BY388" s="325"/>
      <c r="BZ388" s="325"/>
      <c r="CA388" s="325"/>
      <c r="CB388" s="325"/>
      <c r="CC388" s="325"/>
      <c r="CD388" s="325"/>
      <c r="CE388" s="325"/>
      <c r="CF388" s="325"/>
      <c r="CG388" s="325"/>
      <c r="CH388" s="325"/>
    </row>
    <row r="389" spans="1:86" s="323" customFormat="1" x14ac:dyDescent="0.25">
      <c r="A389" s="102"/>
      <c r="B389" s="102"/>
      <c r="C389" s="102"/>
      <c r="D389" s="102"/>
      <c r="E389" s="102"/>
      <c r="F389" s="102"/>
      <c r="G389" s="102"/>
      <c r="AH389" s="324"/>
      <c r="AI389" s="324"/>
      <c r="AP389" s="324"/>
      <c r="AQ389" s="324"/>
      <c r="BD389" s="324"/>
      <c r="BE389" s="324"/>
      <c r="BF389" s="324"/>
      <c r="BG389" s="324"/>
      <c r="BH389" s="324"/>
      <c r="BI389" s="324"/>
      <c r="BJ389" s="324"/>
      <c r="BK389" s="324"/>
      <c r="BL389" s="324"/>
      <c r="BM389" s="324"/>
      <c r="BN389" s="324"/>
      <c r="BO389" s="324"/>
      <c r="BW389" s="325"/>
      <c r="BX389" s="325"/>
      <c r="BY389" s="325"/>
      <c r="BZ389" s="325"/>
      <c r="CA389" s="325"/>
      <c r="CB389" s="325"/>
      <c r="CC389" s="325"/>
      <c r="CD389" s="325"/>
      <c r="CE389" s="325"/>
      <c r="CF389" s="325"/>
      <c r="CG389" s="325"/>
      <c r="CH389" s="325"/>
    </row>
    <row r="390" spans="1:86" s="323" customFormat="1" x14ac:dyDescent="0.25">
      <c r="A390" s="102"/>
      <c r="B390" s="102"/>
      <c r="C390" s="102"/>
      <c r="D390" s="102"/>
      <c r="E390" s="102"/>
      <c r="F390" s="102"/>
      <c r="G390" s="102"/>
      <c r="AH390" s="324"/>
      <c r="AI390" s="324"/>
      <c r="AP390" s="324"/>
      <c r="AQ390" s="324"/>
      <c r="BD390" s="324"/>
      <c r="BE390" s="324"/>
      <c r="BF390" s="324"/>
      <c r="BG390" s="324"/>
      <c r="BH390" s="324"/>
      <c r="BI390" s="324"/>
      <c r="BJ390" s="324"/>
      <c r="BK390" s="324"/>
      <c r="BL390" s="324"/>
      <c r="BM390" s="324"/>
      <c r="BN390" s="324"/>
      <c r="BO390" s="324"/>
      <c r="BW390" s="325"/>
      <c r="BX390" s="325"/>
      <c r="BY390" s="325"/>
      <c r="BZ390" s="325"/>
      <c r="CA390" s="325"/>
      <c r="CB390" s="325"/>
      <c r="CC390" s="325"/>
      <c r="CD390" s="325"/>
      <c r="CE390" s="325"/>
      <c r="CF390" s="325"/>
      <c r="CG390" s="325"/>
      <c r="CH390" s="325"/>
    </row>
    <row r="391" spans="1:86" s="323" customFormat="1" x14ac:dyDescent="0.25">
      <c r="A391" s="102"/>
      <c r="B391" s="102"/>
      <c r="C391" s="102"/>
      <c r="D391" s="102"/>
      <c r="E391" s="102"/>
      <c r="F391" s="102"/>
      <c r="G391" s="102"/>
      <c r="AH391" s="324"/>
      <c r="AI391" s="324"/>
      <c r="AP391" s="324"/>
      <c r="AQ391" s="324"/>
      <c r="BD391" s="324"/>
      <c r="BE391" s="324"/>
      <c r="BF391" s="324"/>
      <c r="BG391" s="324"/>
      <c r="BH391" s="324"/>
      <c r="BI391" s="324"/>
      <c r="BJ391" s="324"/>
      <c r="BK391" s="324"/>
      <c r="BL391" s="324"/>
      <c r="BM391" s="324"/>
      <c r="BN391" s="324"/>
      <c r="BO391" s="324"/>
      <c r="BW391" s="325"/>
      <c r="BX391" s="325"/>
      <c r="BY391" s="325"/>
      <c r="BZ391" s="325"/>
      <c r="CA391" s="325"/>
      <c r="CB391" s="325"/>
      <c r="CC391" s="325"/>
      <c r="CD391" s="325"/>
      <c r="CE391" s="325"/>
      <c r="CF391" s="325"/>
      <c r="CG391" s="325"/>
      <c r="CH391" s="325"/>
    </row>
    <row r="392" spans="1:86" s="323" customFormat="1" x14ac:dyDescent="0.25">
      <c r="A392" s="102"/>
      <c r="B392" s="102"/>
      <c r="C392" s="102"/>
      <c r="D392" s="102"/>
      <c r="E392" s="102"/>
      <c r="F392" s="102"/>
      <c r="G392" s="102"/>
      <c r="AH392" s="324"/>
      <c r="AI392" s="324"/>
      <c r="AP392" s="324"/>
      <c r="AQ392" s="324"/>
      <c r="BD392" s="324"/>
      <c r="BE392" s="324"/>
      <c r="BF392" s="324"/>
      <c r="BG392" s="324"/>
      <c r="BH392" s="324"/>
      <c r="BI392" s="324"/>
      <c r="BJ392" s="324"/>
      <c r="BK392" s="324"/>
      <c r="BL392" s="324"/>
      <c r="BM392" s="324"/>
      <c r="BN392" s="324"/>
      <c r="BO392" s="324"/>
      <c r="BW392" s="325"/>
      <c r="BX392" s="325"/>
      <c r="BY392" s="325"/>
      <c r="BZ392" s="325"/>
      <c r="CA392" s="325"/>
      <c r="CB392" s="325"/>
      <c r="CC392" s="325"/>
      <c r="CD392" s="325"/>
      <c r="CE392" s="325"/>
      <c r="CF392" s="325"/>
      <c r="CG392" s="325"/>
      <c r="CH392" s="325"/>
    </row>
    <row r="393" spans="1:86" s="323" customFormat="1" x14ac:dyDescent="0.25">
      <c r="A393" s="102"/>
      <c r="B393" s="102"/>
      <c r="C393" s="102"/>
      <c r="D393" s="102"/>
      <c r="E393" s="102"/>
      <c r="F393" s="102"/>
      <c r="G393" s="102"/>
      <c r="AH393" s="324"/>
      <c r="AI393" s="324"/>
      <c r="AP393" s="324"/>
      <c r="AQ393" s="324"/>
      <c r="BD393" s="324"/>
      <c r="BE393" s="324"/>
      <c r="BF393" s="324"/>
      <c r="BG393" s="324"/>
      <c r="BH393" s="324"/>
      <c r="BI393" s="324"/>
      <c r="BJ393" s="324"/>
      <c r="BK393" s="324"/>
      <c r="BL393" s="324"/>
      <c r="BM393" s="324"/>
      <c r="BN393" s="324"/>
      <c r="BO393" s="324"/>
      <c r="BW393" s="325"/>
      <c r="BX393" s="325"/>
      <c r="BY393" s="325"/>
      <c r="BZ393" s="325"/>
      <c r="CA393" s="325"/>
      <c r="CB393" s="325"/>
      <c r="CC393" s="325"/>
      <c r="CD393" s="325"/>
      <c r="CE393" s="325"/>
      <c r="CF393" s="325"/>
      <c r="CG393" s="325"/>
      <c r="CH393" s="325"/>
    </row>
    <row r="394" spans="1:86" s="323" customFormat="1" x14ac:dyDescent="0.25">
      <c r="A394" s="102"/>
      <c r="B394" s="102"/>
      <c r="C394" s="102"/>
      <c r="D394" s="102"/>
      <c r="E394" s="102"/>
      <c r="F394" s="102"/>
      <c r="G394" s="102"/>
      <c r="AH394" s="324"/>
      <c r="AI394" s="324"/>
      <c r="AP394" s="324"/>
      <c r="AQ394" s="324"/>
      <c r="BD394" s="324"/>
      <c r="BE394" s="324"/>
      <c r="BF394" s="324"/>
      <c r="BG394" s="324"/>
      <c r="BH394" s="324"/>
      <c r="BI394" s="324"/>
      <c r="BJ394" s="324"/>
      <c r="BK394" s="324"/>
      <c r="BL394" s="324"/>
      <c r="BM394" s="324"/>
      <c r="BN394" s="324"/>
      <c r="BO394" s="324"/>
      <c r="BW394" s="325"/>
      <c r="BX394" s="325"/>
      <c r="BY394" s="325"/>
      <c r="BZ394" s="325"/>
      <c r="CA394" s="325"/>
      <c r="CB394" s="325"/>
      <c r="CC394" s="325"/>
      <c r="CD394" s="325"/>
      <c r="CE394" s="325"/>
      <c r="CF394" s="325"/>
      <c r="CG394" s="325"/>
      <c r="CH394" s="325"/>
    </row>
    <row r="395" spans="1:86" s="323" customFormat="1" x14ac:dyDescent="0.25">
      <c r="A395" s="102"/>
      <c r="B395" s="102"/>
      <c r="C395" s="102"/>
      <c r="D395" s="102"/>
      <c r="E395" s="102"/>
      <c r="F395" s="102"/>
      <c r="G395" s="102"/>
      <c r="AH395" s="324"/>
      <c r="AI395" s="324"/>
      <c r="AP395" s="324"/>
      <c r="AQ395" s="324"/>
      <c r="BD395" s="324"/>
      <c r="BE395" s="324"/>
      <c r="BF395" s="324"/>
      <c r="BG395" s="324"/>
      <c r="BH395" s="324"/>
      <c r="BI395" s="324"/>
      <c r="BJ395" s="324"/>
      <c r="BK395" s="324"/>
      <c r="BL395" s="324"/>
      <c r="BM395" s="324"/>
      <c r="BN395" s="324"/>
      <c r="BO395" s="324"/>
      <c r="BW395" s="325"/>
      <c r="BX395" s="325"/>
      <c r="BY395" s="325"/>
      <c r="BZ395" s="325"/>
      <c r="CA395" s="325"/>
      <c r="CB395" s="325"/>
      <c r="CC395" s="325"/>
      <c r="CD395" s="325"/>
      <c r="CE395" s="325"/>
      <c r="CF395" s="325"/>
      <c r="CG395" s="325"/>
      <c r="CH395" s="325"/>
    </row>
    <row r="396" spans="1:86" s="323" customFormat="1" x14ac:dyDescent="0.25">
      <c r="A396" s="102"/>
      <c r="B396" s="102"/>
      <c r="C396" s="102"/>
      <c r="D396" s="102"/>
      <c r="E396" s="102"/>
      <c r="F396" s="102"/>
      <c r="G396" s="102"/>
      <c r="AH396" s="324"/>
      <c r="AI396" s="324"/>
      <c r="AP396" s="324"/>
      <c r="AQ396" s="324"/>
      <c r="BD396" s="324"/>
      <c r="BE396" s="324"/>
      <c r="BF396" s="324"/>
      <c r="BG396" s="324"/>
      <c r="BH396" s="324"/>
      <c r="BI396" s="324"/>
      <c r="BJ396" s="324"/>
      <c r="BK396" s="324"/>
      <c r="BL396" s="324"/>
      <c r="BM396" s="324"/>
      <c r="BN396" s="324"/>
      <c r="BO396" s="324"/>
      <c r="BW396" s="325"/>
      <c r="BX396" s="325"/>
      <c r="BY396" s="325"/>
      <c r="BZ396" s="325"/>
      <c r="CA396" s="325"/>
      <c r="CB396" s="325"/>
      <c r="CC396" s="325"/>
      <c r="CD396" s="325"/>
      <c r="CE396" s="325"/>
      <c r="CF396" s="325"/>
      <c r="CG396" s="325"/>
      <c r="CH396" s="325"/>
    </row>
    <row r="397" spans="1:86" s="323" customFormat="1" x14ac:dyDescent="0.25">
      <c r="A397" s="102"/>
      <c r="B397" s="102"/>
      <c r="C397" s="102"/>
      <c r="D397" s="102"/>
      <c r="E397" s="102"/>
      <c r="F397" s="102"/>
      <c r="G397" s="102"/>
      <c r="AH397" s="324"/>
      <c r="AI397" s="324"/>
      <c r="AP397" s="324"/>
      <c r="AQ397" s="324"/>
      <c r="BD397" s="324"/>
      <c r="BE397" s="324"/>
      <c r="BF397" s="324"/>
      <c r="BG397" s="324"/>
      <c r="BH397" s="324"/>
      <c r="BI397" s="324"/>
      <c r="BJ397" s="324"/>
      <c r="BK397" s="324"/>
      <c r="BL397" s="324"/>
      <c r="BM397" s="324"/>
      <c r="BN397" s="324"/>
      <c r="BO397" s="324"/>
      <c r="BW397" s="325"/>
      <c r="BX397" s="325"/>
      <c r="BY397" s="325"/>
      <c r="BZ397" s="325"/>
      <c r="CA397" s="325"/>
      <c r="CB397" s="325"/>
      <c r="CC397" s="325"/>
      <c r="CD397" s="325"/>
      <c r="CE397" s="325"/>
      <c r="CF397" s="325"/>
      <c r="CG397" s="325"/>
      <c r="CH397" s="325"/>
    </row>
    <row r="398" spans="1:86" s="323" customFormat="1" x14ac:dyDescent="0.25">
      <c r="A398" s="102"/>
      <c r="B398" s="102"/>
      <c r="C398" s="102"/>
      <c r="D398" s="102"/>
      <c r="E398" s="102"/>
      <c r="F398" s="102"/>
      <c r="G398" s="102"/>
      <c r="AH398" s="324"/>
      <c r="AI398" s="324"/>
      <c r="AP398" s="324"/>
      <c r="AQ398" s="324"/>
      <c r="BD398" s="324"/>
      <c r="BE398" s="324"/>
      <c r="BF398" s="324"/>
      <c r="BG398" s="324"/>
      <c r="BH398" s="324"/>
      <c r="BI398" s="324"/>
      <c r="BJ398" s="324"/>
      <c r="BK398" s="324"/>
      <c r="BL398" s="324"/>
      <c r="BM398" s="324"/>
      <c r="BN398" s="324"/>
      <c r="BO398" s="324"/>
      <c r="BW398" s="325"/>
      <c r="BX398" s="325"/>
      <c r="BY398" s="325"/>
      <c r="BZ398" s="325"/>
      <c r="CA398" s="325"/>
      <c r="CB398" s="325"/>
      <c r="CC398" s="325"/>
      <c r="CD398" s="325"/>
      <c r="CE398" s="325"/>
      <c r="CF398" s="325"/>
      <c r="CG398" s="325"/>
      <c r="CH398" s="325"/>
    </row>
    <row r="399" spans="1:86" s="323" customFormat="1" x14ac:dyDescent="0.25">
      <c r="A399" s="102"/>
      <c r="B399" s="102"/>
      <c r="C399" s="102"/>
      <c r="D399" s="102"/>
      <c r="E399" s="102"/>
      <c r="F399" s="102"/>
      <c r="G399" s="102"/>
      <c r="AH399" s="324"/>
      <c r="AI399" s="324"/>
      <c r="AP399" s="324"/>
      <c r="AQ399" s="324"/>
      <c r="BD399" s="324"/>
      <c r="BE399" s="324"/>
      <c r="BF399" s="324"/>
      <c r="BG399" s="324"/>
      <c r="BH399" s="324"/>
      <c r="BI399" s="324"/>
      <c r="BJ399" s="324"/>
      <c r="BK399" s="324"/>
      <c r="BL399" s="324"/>
      <c r="BM399" s="324"/>
      <c r="BN399" s="324"/>
      <c r="BO399" s="324"/>
      <c r="BW399" s="325"/>
      <c r="BX399" s="325"/>
      <c r="BY399" s="325"/>
      <c r="BZ399" s="325"/>
      <c r="CA399" s="325"/>
      <c r="CB399" s="325"/>
      <c r="CC399" s="325"/>
      <c r="CD399" s="325"/>
      <c r="CE399" s="325"/>
      <c r="CF399" s="325"/>
      <c r="CG399" s="325"/>
      <c r="CH399" s="325"/>
    </row>
    <row r="400" spans="1:86" s="323" customFormat="1" x14ac:dyDescent="0.25">
      <c r="A400" s="102"/>
      <c r="B400" s="102"/>
      <c r="C400" s="102"/>
      <c r="D400" s="102"/>
      <c r="E400" s="102"/>
      <c r="F400" s="102"/>
      <c r="G400" s="102"/>
      <c r="AH400" s="324"/>
      <c r="AI400" s="324"/>
      <c r="AP400" s="324"/>
      <c r="AQ400" s="324"/>
      <c r="BD400" s="324"/>
      <c r="BE400" s="324"/>
      <c r="BF400" s="324"/>
      <c r="BG400" s="324"/>
      <c r="BH400" s="324"/>
      <c r="BI400" s="324"/>
      <c r="BJ400" s="324"/>
      <c r="BK400" s="324"/>
      <c r="BL400" s="324"/>
      <c r="BM400" s="324"/>
      <c r="BN400" s="324"/>
      <c r="BO400" s="324"/>
      <c r="BW400" s="325"/>
      <c r="BX400" s="325"/>
      <c r="BY400" s="325"/>
      <c r="BZ400" s="325"/>
      <c r="CA400" s="325"/>
      <c r="CB400" s="325"/>
      <c r="CC400" s="325"/>
      <c r="CD400" s="325"/>
      <c r="CE400" s="325"/>
      <c r="CF400" s="325"/>
      <c r="CG400" s="325"/>
      <c r="CH400" s="325"/>
    </row>
    <row r="401" spans="1:86" s="323" customFormat="1" x14ac:dyDescent="0.25">
      <c r="A401" s="102"/>
      <c r="B401" s="102"/>
      <c r="C401" s="102"/>
      <c r="D401" s="102"/>
      <c r="E401" s="102"/>
      <c r="F401" s="102"/>
      <c r="G401" s="102"/>
      <c r="AH401" s="324"/>
      <c r="AI401" s="324"/>
      <c r="AP401" s="324"/>
      <c r="AQ401" s="324"/>
      <c r="BD401" s="324"/>
      <c r="BE401" s="324"/>
      <c r="BF401" s="324"/>
      <c r="BG401" s="324"/>
      <c r="BH401" s="324"/>
      <c r="BI401" s="324"/>
      <c r="BJ401" s="324"/>
      <c r="BK401" s="324"/>
      <c r="BL401" s="324"/>
      <c r="BM401" s="324"/>
      <c r="BN401" s="324"/>
      <c r="BO401" s="324"/>
      <c r="BW401" s="325"/>
      <c r="BX401" s="325"/>
      <c r="BY401" s="325"/>
      <c r="BZ401" s="325"/>
      <c r="CA401" s="325"/>
      <c r="CB401" s="325"/>
      <c r="CC401" s="325"/>
      <c r="CD401" s="325"/>
      <c r="CE401" s="325"/>
      <c r="CF401" s="325"/>
      <c r="CG401" s="325"/>
      <c r="CH401" s="325"/>
    </row>
    <row r="402" spans="1:86" s="323" customFormat="1" x14ac:dyDescent="0.25">
      <c r="A402" s="102"/>
      <c r="B402" s="102"/>
      <c r="C402" s="102"/>
      <c r="D402" s="102"/>
      <c r="E402" s="102"/>
      <c r="F402" s="102"/>
      <c r="G402" s="102"/>
      <c r="AH402" s="324"/>
      <c r="AI402" s="324"/>
      <c r="AP402" s="324"/>
      <c r="AQ402" s="324"/>
      <c r="BD402" s="324"/>
      <c r="BE402" s="324"/>
      <c r="BF402" s="324"/>
      <c r="BG402" s="324"/>
      <c r="BH402" s="324"/>
      <c r="BI402" s="324"/>
      <c r="BJ402" s="324"/>
      <c r="BK402" s="324"/>
      <c r="BL402" s="324"/>
      <c r="BM402" s="324"/>
      <c r="BN402" s="324"/>
      <c r="BO402" s="324"/>
      <c r="BW402" s="325"/>
      <c r="BX402" s="325"/>
      <c r="BY402" s="325"/>
      <c r="BZ402" s="325"/>
      <c r="CA402" s="325"/>
      <c r="CB402" s="325"/>
      <c r="CC402" s="325"/>
      <c r="CD402" s="325"/>
      <c r="CE402" s="325"/>
      <c r="CF402" s="325"/>
      <c r="CG402" s="325"/>
      <c r="CH402" s="325"/>
    </row>
    <row r="403" spans="1:86" s="323" customFormat="1" x14ac:dyDescent="0.25">
      <c r="A403" s="102"/>
      <c r="B403" s="102"/>
      <c r="C403" s="102"/>
      <c r="D403" s="102"/>
      <c r="E403" s="102"/>
      <c r="F403" s="102"/>
      <c r="G403" s="102"/>
      <c r="AH403" s="324"/>
      <c r="AI403" s="324"/>
      <c r="AP403" s="324"/>
      <c r="AQ403" s="324"/>
      <c r="BD403" s="324"/>
      <c r="BE403" s="324"/>
      <c r="BF403" s="324"/>
      <c r="BG403" s="324"/>
      <c r="BH403" s="324"/>
      <c r="BI403" s="324"/>
      <c r="BJ403" s="324"/>
      <c r="BK403" s="324"/>
      <c r="BL403" s="324"/>
      <c r="BM403" s="324"/>
      <c r="BN403" s="324"/>
      <c r="BO403" s="324"/>
      <c r="BW403" s="325"/>
      <c r="BX403" s="325"/>
      <c r="BY403" s="325"/>
      <c r="BZ403" s="325"/>
      <c r="CA403" s="325"/>
      <c r="CB403" s="325"/>
      <c r="CC403" s="325"/>
      <c r="CD403" s="325"/>
      <c r="CE403" s="325"/>
      <c r="CF403" s="325"/>
      <c r="CG403" s="325"/>
      <c r="CH403" s="325"/>
    </row>
    <row r="404" spans="1:86" s="323" customFormat="1" x14ac:dyDescent="0.25">
      <c r="A404" s="102"/>
      <c r="B404" s="102"/>
      <c r="C404" s="102"/>
      <c r="D404" s="102"/>
      <c r="E404" s="102"/>
      <c r="F404" s="102"/>
      <c r="G404" s="102"/>
      <c r="AH404" s="324"/>
      <c r="AI404" s="324"/>
      <c r="AP404" s="324"/>
      <c r="AQ404" s="324"/>
      <c r="BD404" s="324"/>
      <c r="BE404" s="324"/>
      <c r="BF404" s="324"/>
      <c r="BG404" s="324"/>
      <c r="BH404" s="324"/>
      <c r="BI404" s="324"/>
      <c r="BJ404" s="324"/>
      <c r="BK404" s="324"/>
      <c r="BL404" s="324"/>
      <c r="BM404" s="324"/>
      <c r="BN404" s="324"/>
      <c r="BO404" s="324"/>
      <c r="BW404" s="325"/>
      <c r="BX404" s="325"/>
      <c r="BY404" s="325"/>
      <c r="BZ404" s="325"/>
      <c r="CA404" s="325"/>
      <c r="CB404" s="325"/>
      <c r="CC404" s="325"/>
      <c r="CD404" s="325"/>
      <c r="CE404" s="325"/>
      <c r="CF404" s="325"/>
      <c r="CG404" s="325"/>
      <c r="CH404" s="325"/>
    </row>
    <row r="405" spans="1:86" s="323" customFormat="1" x14ac:dyDescent="0.25">
      <c r="A405" s="102"/>
      <c r="B405" s="102"/>
      <c r="C405" s="102"/>
      <c r="D405" s="102"/>
      <c r="E405" s="102"/>
      <c r="F405" s="102"/>
      <c r="G405" s="102"/>
      <c r="AH405" s="324"/>
      <c r="AI405" s="324"/>
      <c r="AP405" s="324"/>
      <c r="AQ405" s="324"/>
      <c r="BD405" s="324"/>
      <c r="BE405" s="324"/>
      <c r="BF405" s="324"/>
      <c r="BG405" s="324"/>
      <c r="BH405" s="324"/>
      <c r="BI405" s="324"/>
      <c r="BJ405" s="324"/>
      <c r="BK405" s="324"/>
      <c r="BL405" s="324"/>
      <c r="BM405" s="324"/>
      <c r="BN405" s="324"/>
      <c r="BO405" s="324"/>
      <c r="BW405" s="325"/>
      <c r="BX405" s="325"/>
      <c r="BY405" s="325"/>
      <c r="BZ405" s="325"/>
      <c r="CA405" s="325"/>
      <c r="CB405" s="325"/>
      <c r="CC405" s="325"/>
      <c r="CD405" s="325"/>
      <c r="CE405" s="325"/>
      <c r="CF405" s="325"/>
      <c r="CG405" s="325"/>
      <c r="CH405" s="325"/>
    </row>
    <row r="406" spans="1:86" s="323" customFormat="1" x14ac:dyDescent="0.25">
      <c r="A406" s="102"/>
      <c r="B406" s="102"/>
      <c r="C406" s="102"/>
      <c r="D406" s="102"/>
      <c r="E406" s="102"/>
      <c r="F406" s="102"/>
      <c r="G406" s="102"/>
      <c r="AH406" s="324"/>
      <c r="AI406" s="324"/>
      <c r="AP406" s="324"/>
      <c r="AQ406" s="324"/>
      <c r="BD406" s="324"/>
      <c r="BE406" s="324"/>
      <c r="BF406" s="324"/>
      <c r="BG406" s="324"/>
      <c r="BH406" s="324"/>
      <c r="BI406" s="324"/>
      <c r="BJ406" s="324"/>
      <c r="BK406" s="324"/>
      <c r="BL406" s="324"/>
      <c r="BM406" s="324"/>
      <c r="BN406" s="324"/>
      <c r="BO406" s="324"/>
      <c r="BW406" s="325"/>
      <c r="BX406" s="325"/>
      <c r="BY406" s="325"/>
      <c r="BZ406" s="325"/>
      <c r="CA406" s="325"/>
      <c r="CB406" s="325"/>
      <c r="CC406" s="325"/>
      <c r="CD406" s="325"/>
      <c r="CE406" s="325"/>
      <c r="CF406" s="325"/>
      <c r="CG406" s="325"/>
      <c r="CH406" s="325"/>
    </row>
    <row r="407" spans="1:86" s="323" customFormat="1" x14ac:dyDescent="0.25">
      <c r="A407" s="102"/>
      <c r="B407" s="102"/>
      <c r="C407" s="102"/>
      <c r="D407" s="102"/>
      <c r="E407" s="102"/>
      <c r="F407" s="102"/>
      <c r="G407" s="102"/>
      <c r="AH407" s="324"/>
      <c r="AI407" s="324"/>
      <c r="AP407" s="324"/>
      <c r="AQ407" s="324"/>
      <c r="BD407" s="324"/>
      <c r="BE407" s="324"/>
      <c r="BF407" s="324"/>
      <c r="BG407" s="324"/>
      <c r="BH407" s="324"/>
      <c r="BI407" s="324"/>
      <c r="BJ407" s="324"/>
      <c r="BK407" s="324"/>
      <c r="BL407" s="324"/>
      <c r="BM407" s="324"/>
      <c r="BN407" s="324"/>
      <c r="BO407" s="324"/>
      <c r="BW407" s="325"/>
      <c r="BX407" s="325"/>
      <c r="BY407" s="325"/>
      <c r="BZ407" s="325"/>
      <c r="CA407" s="325"/>
      <c r="CB407" s="325"/>
      <c r="CC407" s="325"/>
      <c r="CD407" s="325"/>
      <c r="CE407" s="325"/>
      <c r="CF407" s="325"/>
      <c r="CG407" s="325"/>
      <c r="CH407" s="325"/>
    </row>
    <row r="408" spans="1:86" s="323" customFormat="1" x14ac:dyDescent="0.25">
      <c r="A408" s="102"/>
      <c r="B408" s="102"/>
      <c r="C408" s="102"/>
      <c r="D408" s="102"/>
      <c r="E408" s="102"/>
      <c r="F408" s="102"/>
      <c r="G408" s="102"/>
      <c r="AH408" s="324"/>
      <c r="AI408" s="324"/>
      <c r="AP408" s="324"/>
      <c r="AQ408" s="324"/>
      <c r="BD408" s="324"/>
      <c r="BE408" s="324"/>
      <c r="BF408" s="324"/>
      <c r="BG408" s="324"/>
      <c r="BH408" s="324"/>
      <c r="BI408" s="324"/>
      <c r="BJ408" s="324"/>
      <c r="BK408" s="324"/>
      <c r="BL408" s="324"/>
      <c r="BM408" s="324"/>
      <c r="BN408" s="324"/>
      <c r="BO408" s="324"/>
      <c r="BW408" s="325"/>
      <c r="BX408" s="325"/>
      <c r="BY408" s="325"/>
      <c r="BZ408" s="325"/>
      <c r="CA408" s="325"/>
      <c r="CB408" s="325"/>
      <c r="CC408" s="325"/>
      <c r="CD408" s="325"/>
      <c r="CE408" s="325"/>
      <c r="CF408" s="325"/>
      <c r="CG408" s="325"/>
      <c r="CH408" s="325"/>
    </row>
    <row r="409" spans="1:86" s="323" customFormat="1" x14ac:dyDescent="0.25">
      <c r="A409" s="102"/>
      <c r="B409" s="102"/>
      <c r="C409" s="102"/>
      <c r="D409" s="102"/>
      <c r="E409" s="102"/>
      <c r="F409" s="102"/>
      <c r="G409" s="102"/>
      <c r="AH409" s="324"/>
      <c r="AI409" s="324"/>
      <c r="AP409" s="324"/>
      <c r="AQ409" s="324"/>
      <c r="BD409" s="324"/>
      <c r="BE409" s="324"/>
      <c r="BF409" s="324"/>
      <c r="BG409" s="324"/>
      <c r="BH409" s="324"/>
      <c r="BI409" s="324"/>
      <c r="BJ409" s="324"/>
      <c r="BK409" s="324"/>
      <c r="BL409" s="324"/>
      <c r="BM409" s="324"/>
      <c r="BN409" s="324"/>
      <c r="BO409" s="324"/>
      <c r="BW409" s="325"/>
      <c r="BX409" s="325"/>
      <c r="BY409" s="325"/>
      <c r="BZ409" s="325"/>
      <c r="CA409" s="325"/>
      <c r="CB409" s="325"/>
      <c r="CC409" s="325"/>
      <c r="CD409" s="325"/>
      <c r="CE409" s="325"/>
      <c r="CF409" s="325"/>
      <c r="CG409" s="325"/>
      <c r="CH409" s="325"/>
    </row>
    <row r="410" spans="1:86" s="323" customFormat="1" x14ac:dyDescent="0.25">
      <c r="A410" s="102"/>
      <c r="B410" s="102"/>
      <c r="C410" s="102"/>
      <c r="D410" s="102"/>
      <c r="E410" s="102"/>
      <c r="F410" s="102"/>
      <c r="G410" s="102"/>
      <c r="AH410" s="324"/>
      <c r="AI410" s="324"/>
      <c r="AP410" s="324"/>
      <c r="AQ410" s="324"/>
      <c r="BD410" s="324"/>
      <c r="BE410" s="324"/>
      <c r="BF410" s="324"/>
      <c r="BG410" s="324"/>
      <c r="BH410" s="324"/>
      <c r="BI410" s="324"/>
      <c r="BJ410" s="324"/>
      <c r="BK410" s="324"/>
      <c r="BL410" s="324"/>
      <c r="BM410" s="324"/>
      <c r="BN410" s="324"/>
      <c r="BO410" s="324"/>
      <c r="BW410" s="325"/>
      <c r="BX410" s="325"/>
      <c r="BY410" s="325"/>
      <c r="BZ410" s="325"/>
      <c r="CA410" s="325"/>
      <c r="CB410" s="325"/>
      <c r="CC410" s="325"/>
      <c r="CD410" s="325"/>
      <c r="CE410" s="325"/>
      <c r="CF410" s="325"/>
      <c r="CG410" s="325"/>
      <c r="CH410" s="325"/>
    </row>
    <row r="411" spans="1:86" s="323" customFormat="1" x14ac:dyDescent="0.25">
      <c r="A411" s="102"/>
      <c r="B411" s="102"/>
      <c r="C411" s="102"/>
      <c r="D411" s="102"/>
      <c r="E411" s="102"/>
      <c r="F411" s="102"/>
      <c r="G411" s="102"/>
      <c r="AH411" s="324"/>
      <c r="AI411" s="324"/>
      <c r="AP411" s="324"/>
      <c r="AQ411" s="324"/>
      <c r="BD411" s="324"/>
      <c r="BE411" s="324"/>
      <c r="BF411" s="324"/>
      <c r="BG411" s="324"/>
      <c r="BH411" s="324"/>
      <c r="BI411" s="324"/>
      <c r="BJ411" s="324"/>
      <c r="BK411" s="324"/>
      <c r="BL411" s="324"/>
      <c r="BM411" s="324"/>
      <c r="BN411" s="324"/>
      <c r="BO411" s="324"/>
      <c r="BW411" s="325"/>
      <c r="BX411" s="325"/>
      <c r="BY411" s="325"/>
      <c r="BZ411" s="325"/>
      <c r="CA411" s="325"/>
      <c r="CB411" s="325"/>
      <c r="CC411" s="325"/>
      <c r="CD411" s="325"/>
      <c r="CE411" s="325"/>
      <c r="CF411" s="325"/>
      <c r="CG411" s="325"/>
      <c r="CH411" s="325"/>
    </row>
    <row r="412" spans="1:86" s="323" customFormat="1" x14ac:dyDescent="0.25">
      <c r="A412" s="102"/>
      <c r="B412" s="102"/>
      <c r="C412" s="102"/>
      <c r="D412" s="102"/>
      <c r="E412" s="102"/>
      <c r="F412" s="102"/>
      <c r="G412" s="102"/>
      <c r="AH412" s="324"/>
      <c r="AI412" s="324"/>
      <c r="AP412" s="324"/>
      <c r="AQ412" s="324"/>
      <c r="BD412" s="324"/>
      <c r="BE412" s="324"/>
      <c r="BF412" s="324"/>
      <c r="BG412" s="324"/>
      <c r="BH412" s="324"/>
      <c r="BI412" s="324"/>
      <c r="BJ412" s="324"/>
      <c r="BK412" s="324"/>
      <c r="BL412" s="324"/>
      <c r="BM412" s="324"/>
      <c r="BN412" s="324"/>
      <c r="BO412" s="324"/>
      <c r="BW412" s="325"/>
      <c r="BX412" s="325"/>
      <c r="BY412" s="325"/>
      <c r="BZ412" s="325"/>
      <c r="CA412" s="325"/>
      <c r="CB412" s="325"/>
      <c r="CC412" s="325"/>
      <c r="CD412" s="325"/>
      <c r="CE412" s="325"/>
      <c r="CF412" s="325"/>
      <c r="CG412" s="325"/>
      <c r="CH412" s="325"/>
    </row>
    <row r="413" spans="1:86" s="323" customFormat="1" x14ac:dyDescent="0.25">
      <c r="A413" s="102"/>
      <c r="B413" s="102"/>
      <c r="C413" s="102"/>
      <c r="D413" s="102"/>
      <c r="E413" s="102"/>
      <c r="F413" s="102"/>
      <c r="G413" s="102"/>
      <c r="AH413" s="324"/>
      <c r="AI413" s="324"/>
      <c r="AP413" s="324"/>
      <c r="AQ413" s="324"/>
      <c r="BD413" s="324"/>
      <c r="BE413" s="324"/>
      <c r="BF413" s="324"/>
      <c r="BG413" s="324"/>
      <c r="BH413" s="324"/>
      <c r="BI413" s="324"/>
      <c r="BJ413" s="324"/>
      <c r="BK413" s="324"/>
      <c r="BL413" s="324"/>
      <c r="BM413" s="324"/>
      <c r="BN413" s="324"/>
      <c r="BO413" s="324"/>
      <c r="BW413" s="325"/>
      <c r="BX413" s="325"/>
      <c r="BY413" s="325"/>
      <c r="BZ413" s="325"/>
      <c r="CA413" s="325"/>
      <c r="CB413" s="325"/>
      <c r="CC413" s="325"/>
      <c r="CD413" s="325"/>
      <c r="CE413" s="325"/>
      <c r="CF413" s="325"/>
      <c r="CG413" s="325"/>
      <c r="CH413" s="325"/>
    </row>
    <row r="414" spans="1:86" s="323" customFormat="1" x14ac:dyDescent="0.25">
      <c r="A414" s="102"/>
      <c r="B414" s="102"/>
      <c r="C414" s="102"/>
      <c r="D414" s="102"/>
      <c r="E414" s="102"/>
      <c r="F414" s="102"/>
      <c r="G414" s="102"/>
      <c r="AH414" s="324"/>
      <c r="AI414" s="324"/>
      <c r="AP414" s="324"/>
      <c r="AQ414" s="324"/>
      <c r="BD414" s="324"/>
      <c r="BE414" s="324"/>
      <c r="BF414" s="324"/>
      <c r="BG414" s="324"/>
      <c r="BH414" s="324"/>
      <c r="BI414" s="324"/>
      <c r="BJ414" s="324"/>
      <c r="BK414" s="324"/>
      <c r="BL414" s="324"/>
      <c r="BM414" s="324"/>
      <c r="BN414" s="324"/>
      <c r="BO414" s="324"/>
      <c r="BW414" s="325"/>
      <c r="BX414" s="325"/>
      <c r="BY414" s="325"/>
      <c r="BZ414" s="325"/>
      <c r="CA414" s="325"/>
      <c r="CB414" s="325"/>
      <c r="CC414" s="325"/>
      <c r="CD414" s="325"/>
      <c r="CE414" s="325"/>
      <c r="CF414" s="325"/>
      <c r="CG414" s="325"/>
      <c r="CH414" s="325"/>
    </row>
    <row r="415" spans="1:86" s="323" customFormat="1" x14ac:dyDescent="0.25">
      <c r="A415" s="102"/>
      <c r="B415" s="102"/>
      <c r="C415" s="102"/>
      <c r="D415" s="102"/>
      <c r="E415" s="102"/>
      <c r="F415" s="102"/>
      <c r="G415" s="102"/>
      <c r="AH415" s="324"/>
      <c r="AI415" s="324"/>
      <c r="AP415" s="324"/>
      <c r="AQ415" s="324"/>
      <c r="BD415" s="324"/>
      <c r="BE415" s="324"/>
      <c r="BF415" s="324"/>
      <c r="BG415" s="324"/>
      <c r="BH415" s="324"/>
      <c r="BI415" s="324"/>
      <c r="BJ415" s="324"/>
      <c r="BK415" s="324"/>
      <c r="BL415" s="324"/>
      <c r="BM415" s="324"/>
      <c r="BN415" s="324"/>
      <c r="BO415" s="324"/>
      <c r="BW415" s="325"/>
      <c r="BX415" s="325"/>
      <c r="BY415" s="325"/>
      <c r="BZ415" s="325"/>
      <c r="CA415" s="325"/>
      <c r="CB415" s="325"/>
      <c r="CC415" s="325"/>
      <c r="CD415" s="325"/>
      <c r="CE415" s="325"/>
      <c r="CF415" s="325"/>
      <c r="CG415" s="325"/>
      <c r="CH415" s="325"/>
    </row>
    <row r="416" spans="1:86" s="323" customFormat="1" x14ac:dyDescent="0.25">
      <c r="A416" s="102"/>
      <c r="B416" s="102"/>
      <c r="C416" s="102"/>
      <c r="D416" s="102"/>
      <c r="E416" s="102"/>
      <c r="F416" s="102"/>
      <c r="G416" s="102"/>
      <c r="AH416" s="324"/>
      <c r="AI416" s="324"/>
      <c r="AP416" s="324"/>
      <c r="AQ416" s="324"/>
      <c r="BD416" s="324"/>
      <c r="BE416" s="324"/>
      <c r="BF416" s="324"/>
      <c r="BG416" s="324"/>
      <c r="BH416" s="324"/>
      <c r="BI416" s="324"/>
      <c r="BJ416" s="324"/>
      <c r="BK416" s="324"/>
      <c r="BL416" s="324"/>
      <c r="BM416" s="324"/>
      <c r="BN416" s="324"/>
      <c r="BO416" s="324"/>
      <c r="BW416" s="325"/>
      <c r="BX416" s="325"/>
      <c r="BY416" s="325"/>
      <c r="BZ416" s="325"/>
      <c r="CA416" s="325"/>
      <c r="CB416" s="325"/>
      <c r="CC416" s="325"/>
      <c r="CD416" s="325"/>
      <c r="CE416" s="325"/>
      <c r="CF416" s="325"/>
      <c r="CG416" s="325"/>
      <c r="CH416" s="325"/>
    </row>
    <row r="417" spans="1:86" s="323" customFormat="1" x14ac:dyDescent="0.25">
      <c r="A417" s="102"/>
      <c r="B417" s="102"/>
      <c r="C417" s="102"/>
      <c r="D417" s="102"/>
      <c r="E417" s="102"/>
      <c r="F417" s="102"/>
      <c r="G417" s="102"/>
      <c r="AH417" s="324"/>
      <c r="AI417" s="324"/>
      <c r="AP417" s="324"/>
      <c r="AQ417" s="324"/>
      <c r="BD417" s="324"/>
      <c r="BE417" s="324"/>
      <c r="BF417" s="324"/>
      <c r="BG417" s="324"/>
      <c r="BH417" s="324"/>
      <c r="BI417" s="324"/>
      <c r="BJ417" s="324"/>
      <c r="BK417" s="324"/>
      <c r="BL417" s="324"/>
      <c r="BM417" s="324"/>
      <c r="BN417" s="324"/>
      <c r="BO417" s="324"/>
      <c r="BW417" s="325"/>
      <c r="BX417" s="325"/>
      <c r="BY417" s="325"/>
      <c r="BZ417" s="325"/>
      <c r="CA417" s="325"/>
      <c r="CB417" s="325"/>
      <c r="CC417" s="325"/>
      <c r="CD417" s="325"/>
      <c r="CE417" s="325"/>
      <c r="CF417" s="325"/>
      <c r="CG417" s="325"/>
      <c r="CH417" s="325"/>
    </row>
    <row r="418" spans="1:86" s="323" customFormat="1" x14ac:dyDescent="0.25">
      <c r="A418" s="102"/>
      <c r="B418" s="102"/>
      <c r="C418" s="102"/>
      <c r="D418" s="102"/>
      <c r="E418" s="102"/>
      <c r="F418" s="102"/>
      <c r="G418" s="102"/>
      <c r="AH418" s="324"/>
      <c r="AI418" s="324"/>
      <c r="AP418" s="324"/>
      <c r="AQ418" s="324"/>
      <c r="BD418" s="324"/>
      <c r="BE418" s="324"/>
      <c r="BF418" s="324"/>
      <c r="BG418" s="324"/>
      <c r="BH418" s="324"/>
      <c r="BI418" s="324"/>
      <c r="BJ418" s="324"/>
      <c r="BK418" s="324"/>
      <c r="BL418" s="324"/>
      <c r="BM418" s="324"/>
      <c r="BN418" s="324"/>
      <c r="BO418" s="324"/>
      <c r="BW418" s="325"/>
      <c r="BX418" s="325"/>
      <c r="BY418" s="325"/>
      <c r="BZ418" s="325"/>
      <c r="CA418" s="325"/>
      <c r="CB418" s="325"/>
      <c r="CC418" s="325"/>
      <c r="CD418" s="325"/>
      <c r="CE418" s="325"/>
      <c r="CF418" s="325"/>
      <c r="CG418" s="325"/>
      <c r="CH418" s="325"/>
    </row>
    <row r="419" spans="1:86" s="323" customFormat="1" x14ac:dyDescent="0.25">
      <c r="A419" s="102"/>
      <c r="B419" s="102"/>
      <c r="C419" s="102"/>
      <c r="D419" s="102"/>
      <c r="E419" s="102"/>
      <c r="F419" s="102"/>
      <c r="G419" s="102"/>
      <c r="AH419" s="324"/>
      <c r="AI419" s="324"/>
      <c r="AP419" s="324"/>
      <c r="AQ419" s="324"/>
      <c r="BD419" s="324"/>
      <c r="BE419" s="324"/>
      <c r="BF419" s="324"/>
      <c r="BG419" s="324"/>
      <c r="BH419" s="324"/>
      <c r="BI419" s="324"/>
      <c r="BJ419" s="324"/>
      <c r="BK419" s="324"/>
      <c r="BL419" s="324"/>
      <c r="BM419" s="324"/>
      <c r="BN419" s="324"/>
      <c r="BO419" s="324"/>
      <c r="BW419" s="325"/>
      <c r="BX419" s="325"/>
      <c r="BY419" s="325"/>
      <c r="BZ419" s="325"/>
      <c r="CA419" s="325"/>
      <c r="CB419" s="325"/>
      <c r="CC419" s="325"/>
      <c r="CD419" s="325"/>
      <c r="CE419" s="325"/>
      <c r="CF419" s="325"/>
      <c r="CG419" s="325"/>
      <c r="CH419" s="325"/>
    </row>
    <row r="420" spans="1:86" s="323" customFormat="1" x14ac:dyDescent="0.25">
      <c r="A420" s="102"/>
      <c r="B420" s="102"/>
      <c r="C420" s="102"/>
      <c r="D420" s="102"/>
      <c r="E420" s="102"/>
      <c r="F420" s="102"/>
      <c r="G420" s="102"/>
      <c r="AH420" s="324"/>
      <c r="AI420" s="324"/>
      <c r="AP420" s="324"/>
      <c r="AQ420" s="324"/>
      <c r="BD420" s="324"/>
      <c r="BE420" s="324"/>
      <c r="BF420" s="324"/>
      <c r="BG420" s="324"/>
      <c r="BH420" s="324"/>
      <c r="BI420" s="324"/>
      <c r="BJ420" s="324"/>
      <c r="BK420" s="324"/>
      <c r="BL420" s="324"/>
      <c r="BM420" s="324"/>
      <c r="BN420" s="324"/>
      <c r="BO420" s="324"/>
      <c r="BW420" s="325"/>
      <c r="BX420" s="325"/>
      <c r="BY420" s="325"/>
      <c r="BZ420" s="325"/>
      <c r="CA420" s="325"/>
      <c r="CB420" s="325"/>
      <c r="CC420" s="325"/>
      <c r="CD420" s="325"/>
      <c r="CE420" s="325"/>
      <c r="CF420" s="325"/>
      <c r="CG420" s="325"/>
      <c r="CH420" s="325"/>
    </row>
    <row r="421" spans="1:86" s="323" customFormat="1" x14ac:dyDescent="0.25">
      <c r="A421" s="102"/>
      <c r="B421" s="102"/>
      <c r="C421" s="102"/>
      <c r="D421" s="102"/>
      <c r="E421" s="102"/>
      <c r="F421" s="102"/>
      <c r="G421" s="102"/>
      <c r="AH421" s="324"/>
      <c r="AI421" s="324"/>
      <c r="AP421" s="324"/>
      <c r="AQ421" s="324"/>
      <c r="BD421" s="324"/>
      <c r="BE421" s="324"/>
      <c r="BF421" s="324"/>
      <c r="BG421" s="324"/>
      <c r="BH421" s="324"/>
      <c r="BI421" s="324"/>
      <c r="BJ421" s="324"/>
      <c r="BK421" s="324"/>
      <c r="BL421" s="324"/>
      <c r="BM421" s="324"/>
      <c r="BN421" s="324"/>
      <c r="BO421" s="324"/>
      <c r="BW421" s="325"/>
      <c r="BX421" s="325"/>
      <c r="BY421" s="325"/>
      <c r="BZ421" s="325"/>
      <c r="CA421" s="325"/>
      <c r="CB421" s="325"/>
      <c r="CC421" s="325"/>
      <c r="CD421" s="325"/>
      <c r="CE421" s="325"/>
      <c r="CF421" s="325"/>
      <c r="CG421" s="325"/>
      <c r="CH421" s="325"/>
    </row>
    <row r="422" spans="1:86" s="323" customFormat="1" x14ac:dyDescent="0.25">
      <c r="A422" s="102"/>
      <c r="B422" s="102"/>
      <c r="C422" s="102"/>
      <c r="D422" s="102"/>
      <c r="E422" s="102"/>
      <c r="F422" s="102"/>
      <c r="G422" s="102"/>
      <c r="AH422" s="324"/>
      <c r="AI422" s="324"/>
      <c r="AP422" s="324"/>
      <c r="AQ422" s="324"/>
      <c r="BD422" s="324"/>
      <c r="BE422" s="324"/>
      <c r="BF422" s="324"/>
      <c r="BG422" s="324"/>
      <c r="BH422" s="324"/>
      <c r="BI422" s="324"/>
      <c r="BJ422" s="324"/>
      <c r="BK422" s="324"/>
      <c r="BL422" s="324"/>
      <c r="BM422" s="324"/>
      <c r="BN422" s="324"/>
      <c r="BO422" s="324"/>
      <c r="BW422" s="325"/>
      <c r="BX422" s="325"/>
      <c r="BY422" s="325"/>
      <c r="BZ422" s="325"/>
      <c r="CA422" s="325"/>
      <c r="CB422" s="325"/>
      <c r="CC422" s="325"/>
      <c r="CD422" s="325"/>
      <c r="CE422" s="325"/>
      <c r="CF422" s="325"/>
      <c r="CG422" s="325"/>
      <c r="CH422" s="325"/>
    </row>
    <row r="423" spans="1:86" s="323" customFormat="1" x14ac:dyDescent="0.25">
      <c r="A423" s="102"/>
      <c r="B423" s="102"/>
      <c r="C423" s="102"/>
      <c r="D423" s="102"/>
      <c r="E423" s="102"/>
      <c r="F423" s="102"/>
      <c r="G423" s="102"/>
      <c r="AH423" s="324"/>
      <c r="AI423" s="324"/>
      <c r="AP423" s="324"/>
      <c r="AQ423" s="324"/>
      <c r="BD423" s="324"/>
      <c r="BE423" s="324"/>
      <c r="BF423" s="324"/>
      <c r="BG423" s="324"/>
      <c r="BH423" s="324"/>
      <c r="BI423" s="324"/>
      <c r="BJ423" s="324"/>
      <c r="BK423" s="324"/>
      <c r="BL423" s="324"/>
      <c r="BM423" s="324"/>
      <c r="BN423" s="324"/>
      <c r="BO423" s="324"/>
      <c r="BW423" s="325"/>
      <c r="BX423" s="325"/>
      <c r="BY423" s="325"/>
      <c r="BZ423" s="325"/>
      <c r="CA423" s="325"/>
      <c r="CB423" s="325"/>
      <c r="CC423" s="325"/>
      <c r="CD423" s="325"/>
      <c r="CE423" s="325"/>
      <c r="CF423" s="325"/>
      <c r="CG423" s="325"/>
      <c r="CH423" s="325"/>
    </row>
    <row r="424" spans="1:86" s="323" customFormat="1" x14ac:dyDescent="0.25">
      <c r="A424" s="102"/>
      <c r="B424" s="102"/>
      <c r="C424" s="102"/>
      <c r="D424" s="102"/>
      <c r="E424" s="102"/>
      <c r="F424" s="102"/>
      <c r="G424" s="102"/>
      <c r="AH424" s="324"/>
      <c r="AI424" s="324"/>
      <c r="AP424" s="324"/>
      <c r="AQ424" s="324"/>
      <c r="BD424" s="324"/>
      <c r="BE424" s="324"/>
      <c r="BF424" s="324"/>
      <c r="BG424" s="324"/>
      <c r="BH424" s="324"/>
      <c r="BI424" s="324"/>
      <c r="BJ424" s="324"/>
      <c r="BK424" s="324"/>
      <c r="BL424" s="324"/>
      <c r="BM424" s="324"/>
      <c r="BN424" s="324"/>
      <c r="BO424" s="324"/>
      <c r="BW424" s="325"/>
      <c r="BX424" s="325"/>
      <c r="BY424" s="325"/>
      <c r="BZ424" s="325"/>
      <c r="CA424" s="325"/>
      <c r="CB424" s="325"/>
      <c r="CC424" s="325"/>
      <c r="CD424" s="325"/>
      <c r="CE424" s="325"/>
      <c r="CF424" s="325"/>
      <c r="CG424" s="325"/>
      <c r="CH424" s="325"/>
    </row>
    <row r="425" spans="1:86" s="323" customFormat="1" x14ac:dyDescent="0.25">
      <c r="A425" s="102"/>
      <c r="B425" s="102"/>
      <c r="C425" s="102"/>
      <c r="D425" s="102"/>
      <c r="E425" s="102"/>
      <c r="F425" s="102"/>
      <c r="G425" s="102"/>
      <c r="AH425" s="324"/>
      <c r="AI425" s="324"/>
      <c r="AP425" s="324"/>
      <c r="AQ425" s="324"/>
      <c r="BD425" s="324"/>
      <c r="BE425" s="324"/>
      <c r="BF425" s="324"/>
      <c r="BG425" s="324"/>
      <c r="BH425" s="324"/>
      <c r="BI425" s="324"/>
      <c r="BJ425" s="324"/>
      <c r="BK425" s="324"/>
      <c r="BL425" s="324"/>
      <c r="BM425" s="324"/>
      <c r="BN425" s="324"/>
      <c r="BO425" s="324"/>
      <c r="BW425" s="325"/>
      <c r="BX425" s="325"/>
      <c r="BY425" s="325"/>
      <c r="BZ425" s="325"/>
      <c r="CA425" s="325"/>
      <c r="CB425" s="325"/>
      <c r="CC425" s="325"/>
      <c r="CD425" s="325"/>
      <c r="CE425" s="325"/>
      <c r="CF425" s="325"/>
      <c r="CG425" s="325"/>
      <c r="CH425" s="325"/>
    </row>
    <row r="426" spans="1:86" s="323" customFormat="1" x14ac:dyDescent="0.25">
      <c r="A426" s="102"/>
      <c r="B426" s="102"/>
      <c r="C426" s="102"/>
      <c r="D426" s="102"/>
      <c r="E426" s="102"/>
      <c r="F426" s="102"/>
      <c r="G426" s="102"/>
      <c r="AH426" s="324"/>
      <c r="AI426" s="324"/>
      <c r="AP426" s="324"/>
      <c r="AQ426" s="324"/>
      <c r="BD426" s="324"/>
      <c r="BE426" s="324"/>
      <c r="BF426" s="324"/>
      <c r="BG426" s="324"/>
      <c r="BH426" s="324"/>
      <c r="BI426" s="324"/>
      <c r="BJ426" s="324"/>
      <c r="BK426" s="324"/>
      <c r="BL426" s="324"/>
      <c r="BM426" s="324"/>
      <c r="BN426" s="324"/>
      <c r="BO426" s="324"/>
      <c r="BW426" s="325"/>
      <c r="BX426" s="325"/>
      <c r="BY426" s="325"/>
      <c r="BZ426" s="325"/>
      <c r="CA426" s="325"/>
      <c r="CB426" s="325"/>
      <c r="CC426" s="325"/>
      <c r="CD426" s="325"/>
      <c r="CE426" s="325"/>
      <c r="CF426" s="325"/>
      <c r="CG426" s="325"/>
      <c r="CH426" s="325"/>
    </row>
    <row r="427" spans="1:86" s="323" customFormat="1" x14ac:dyDescent="0.25">
      <c r="A427" s="102"/>
      <c r="B427" s="102"/>
      <c r="C427" s="102"/>
      <c r="D427" s="102"/>
      <c r="E427" s="102"/>
      <c r="F427" s="102"/>
      <c r="G427" s="102"/>
      <c r="AH427" s="324"/>
      <c r="AI427" s="324"/>
      <c r="AP427" s="324"/>
      <c r="AQ427" s="324"/>
      <c r="BD427" s="324"/>
      <c r="BE427" s="324"/>
      <c r="BF427" s="324"/>
      <c r="BG427" s="324"/>
      <c r="BH427" s="324"/>
      <c r="BI427" s="324"/>
      <c r="BJ427" s="324"/>
      <c r="BK427" s="324"/>
      <c r="BL427" s="324"/>
      <c r="BM427" s="324"/>
      <c r="BN427" s="324"/>
      <c r="BO427" s="324"/>
      <c r="BW427" s="325"/>
      <c r="BX427" s="325"/>
      <c r="BY427" s="325"/>
      <c r="BZ427" s="325"/>
      <c r="CA427" s="325"/>
      <c r="CB427" s="325"/>
      <c r="CC427" s="325"/>
      <c r="CD427" s="325"/>
      <c r="CE427" s="325"/>
      <c r="CF427" s="325"/>
      <c r="CG427" s="325"/>
      <c r="CH427" s="325"/>
    </row>
    <row r="428" spans="1:86" s="323" customFormat="1" x14ac:dyDescent="0.25">
      <c r="A428" s="102"/>
      <c r="B428" s="102"/>
      <c r="C428" s="102"/>
      <c r="D428" s="102"/>
      <c r="E428" s="102"/>
      <c r="F428" s="102"/>
      <c r="G428" s="102"/>
      <c r="AH428" s="324"/>
      <c r="AI428" s="324"/>
      <c r="AP428" s="324"/>
      <c r="AQ428" s="324"/>
      <c r="BD428" s="324"/>
      <c r="BE428" s="324"/>
      <c r="BF428" s="324"/>
      <c r="BG428" s="324"/>
      <c r="BH428" s="324"/>
      <c r="BI428" s="324"/>
      <c r="BJ428" s="324"/>
      <c r="BK428" s="324"/>
      <c r="BL428" s="324"/>
      <c r="BM428" s="324"/>
      <c r="BN428" s="324"/>
      <c r="BO428" s="324"/>
      <c r="BW428" s="325"/>
      <c r="BX428" s="325"/>
      <c r="BY428" s="325"/>
      <c r="BZ428" s="325"/>
      <c r="CA428" s="325"/>
      <c r="CB428" s="325"/>
      <c r="CC428" s="325"/>
      <c r="CD428" s="325"/>
      <c r="CE428" s="325"/>
      <c r="CF428" s="325"/>
      <c r="CG428" s="325"/>
      <c r="CH428" s="325"/>
    </row>
    <row r="429" spans="1:86" s="323" customFormat="1" x14ac:dyDescent="0.25">
      <c r="A429" s="102"/>
      <c r="B429" s="102"/>
      <c r="C429" s="102"/>
      <c r="D429" s="102"/>
      <c r="E429" s="102"/>
      <c r="F429" s="102"/>
      <c r="G429" s="102"/>
      <c r="AH429" s="324"/>
      <c r="AI429" s="324"/>
      <c r="AP429" s="324"/>
      <c r="AQ429" s="324"/>
      <c r="BD429" s="324"/>
      <c r="BE429" s="324"/>
      <c r="BF429" s="324"/>
      <c r="BG429" s="324"/>
      <c r="BH429" s="324"/>
      <c r="BI429" s="324"/>
      <c r="BJ429" s="324"/>
      <c r="BK429" s="324"/>
      <c r="BL429" s="324"/>
      <c r="BM429" s="324"/>
      <c r="BN429" s="324"/>
      <c r="BO429" s="324"/>
      <c r="BW429" s="325"/>
      <c r="BX429" s="325"/>
      <c r="BY429" s="325"/>
      <c r="BZ429" s="325"/>
      <c r="CA429" s="325"/>
      <c r="CB429" s="325"/>
      <c r="CC429" s="325"/>
      <c r="CD429" s="325"/>
      <c r="CE429" s="325"/>
      <c r="CF429" s="325"/>
      <c r="CG429" s="325"/>
      <c r="CH429" s="325"/>
    </row>
    <row r="430" spans="1:86" s="323" customFormat="1" x14ac:dyDescent="0.25">
      <c r="A430" s="102"/>
      <c r="B430" s="102"/>
      <c r="C430" s="102"/>
      <c r="D430" s="102"/>
      <c r="E430" s="102"/>
      <c r="F430" s="102"/>
      <c r="G430" s="102"/>
      <c r="AH430" s="324"/>
      <c r="AI430" s="324"/>
      <c r="AP430" s="324"/>
      <c r="AQ430" s="324"/>
      <c r="BD430" s="324"/>
      <c r="BE430" s="324"/>
      <c r="BF430" s="324"/>
      <c r="BG430" s="324"/>
      <c r="BH430" s="324"/>
      <c r="BI430" s="324"/>
      <c r="BJ430" s="324"/>
      <c r="BK430" s="324"/>
      <c r="BL430" s="324"/>
      <c r="BM430" s="324"/>
      <c r="BN430" s="324"/>
      <c r="BO430" s="324"/>
      <c r="BW430" s="325"/>
      <c r="BX430" s="325"/>
      <c r="BY430" s="325"/>
      <c r="BZ430" s="325"/>
      <c r="CA430" s="325"/>
      <c r="CB430" s="325"/>
      <c r="CC430" s="325"/>
      <c r="CD430" s="325"/>
      <c r="CE430" s="325"/>
      <c r="CF430" s="325"/>
      <c r="CG430" s="325"/>
      <c r="CH430" s="325"/>
    </row>
    <row r="431" spans="1:86" s="323" customFormat="1" x14ac:dyDescent="0.25">
      <c r="A431" s="102"/>
      <c r="B431" s="102"/>
      <c r="C431" s="102"/>
      <c r="D431" s="102"/>
      <c r="E431" s="102"/>
      <c r="F431" s="102"/>
      <c r="G431" s="102"/>
      <c r="AH431" s="324"/>
      <c r="AI431" s="324"/>
      <c r="AP431" s="324"/>
      <c r="AQ431" s="324"/>
      <c r="BD431" s="324"/>
      <c r="BE431" s="324"/>
      <c r="BF431" s="324"/>
      <c r="BG431" s="324"/>
      <c r="BH431" s="324"/>
      <c r="BI431" s="324"/>
      <c r="BJ431" s="324"/>
      <c r="BK431" s="324"/>
      <c r="BL431" s="324"/>
      <c r="BM431" s="324"/>
      <c r="BN431" s="324"/>
      <c r="BO431" s="324"/>
      <c r="BW431" s="325"/>
      <c r="BX431" s="325"/>
      <c r="BY431" s="325"/>
      <c r="BZ431" s="325"/>
      <c r="CA431" s="325"/>
      <c r="CB431" s="325"/>
      <c r="CC431" s="325"/>
      <c r="CD431" s="325"/>
      <c r="CE431" s="325"/>
      <c r="CF431" s="325"/>
      <c r="CG431" s="325"/>
      <c r="CH431" s="325"/>
    </row>
    <row r="432" spans="1:86" s="323" customFormat="1" x14ac:dyDescent="0.25">
      <c r="A432" s="102"/>
      <c r="B432" s="102"/>
      <c r="C432" s="102"/>
      <c r="D432" s="102"/>
      <c r="E432" s="102"/>
      <c r="F432" s="102"/>
      <c r="G432" s="102"/>
      <c r="AH432" s="324"/>
      <c r="AI432" s="324"/>
      <c r="AP432" s="324"/>
      <c r="AQ432" s="324"/>
      <c r="BD432" s="324"/>
      <c r="BE432" s="324"/>
      <c r="BF432" s="324"/>
      <c r="BG432" s="324"/>
      <c r="BH432" s="324"/>
      <c r="BI432" s="324"/>
      <c r="BJ432" s="324"/>
      <c r="BK432" s="324"/>
      <c r="BL432" s="324"/>
      <c r="BM432" s="324"/>
      <c r="BN432" s="324"/>
      <c r="BO432" s="324"/>
      <c r="BW432" s="325"/>
      <c r="BX432" s="325"/>
      <c r="BY432" s="325"/>
      <c r="BZ432" s="325"/>
      <c r="CA432" s="325"/>
      <c r="CB432" s="325"/>
      <c r="CC432" s="325"/>
      <c r="CD432" s="325"/>
      <c r="CE432" s="325"/>
      <c r="CF432" s="325"/>
      <c r="CG432" s="325"/>
      <c r="CH432" s="325"/>
    </row>
    <row r="433" spans="1:86" s="323" customFormat="1" x14ac:dyDescent="0.25">
      <c r="A433" s="102"/>
      <c r="B433" s="102"/>
      <c r="C433" s="102"/>
      <c r="D433" s="102"/>
      <c r="E433" s="102"/>
      <c r="F433" s="102"/>
      <c r="G433" s="102"/>
      <c r="AH433" s="324"/>
      <c r="AI433" s="324"/>
      <c r="AP433" s="324"/>
      <c r="AQ433" s="324"/>
      <c r="BD433" s="324"/>
      <c r="BE433" s="324"/>
      <c r="BF433" s="324"/>
      <c r="BG433" s="324"/>
      <c r="BH433" s="324"/>
      <c r="BI433" s="324"/>
      <c r="BJ433" s="324"/>
      <c r="BK433" s="324"/>
      <c r="BL433" s="324"/>
      <c r="BM433" s="324"/>
      <c r="BN433" s="324"/>
      <c r="BO433" s="324"/>
      <c r="BW433" s="325"/>
      <c r="BX433" s="325"/>
      <c r="BY433" s="325"/>
      <c r="BZ433" s="325"/>
      <c r="CA433" s="325"/>
      <c r="CB433" s="325"/>
      <c r="CC433" s="325"/>
      <c r="CD433" s="325"/>
      <c r="CE433" s="325"/>
      <c r="CF433" s="325"/>
      <c r="CG433" s="325"/>
      <c r="CH433" s="325"/>
    </row>
    <row r="434" spans="1:86" s="323" customFormat="1" x14ac:dyDescent="0.25">
      <c r="A434" s="102"/>
      <c r="B434" s="102"/>
      <c r="C434" s="102"/>
      <c r="D434" s="102"/>
      <c r="E434" s="102"/>
      <c r="F434" s="102"/>
      <c r="G434" s="102"/>
      <c r="AH434" s="324"/>
      <c r="AI434" s="324"/>
      <c r="AP434" s="324"/>
      <c r="AQ434" s="324"/>
      <c r="BD434" s="324"/>
      <c r="BE434" s="324"/>
      <c r="BF434" s="324"/>
      <c r="BG434" s="324"/>
      <c r="BH434" s="324"/>
      <c r="BI434" s="324"/>
      <c r="BJ434" s="324"/>
      <c r="BK434" s="324"/>
      <c r="BL434" s="324"/>
      <c r="BM434" s="324"/>
      <c r="BN434" s="324"/>
      <c r="BO434" s="324"/>
      <c r="BW434" s="325"/>
      <c r="BX434" s="325"/>
      <c r="BY434" s="325"/>
      <c r="BZ434" s="325"/>
      <c r="CA434" s="325"/>
      <c r="CB434" s="325"/>
      <c r="CC434" s="325"/>
      <c r="CD434" s="325"/>
      <c r="CE434" s="325"/>
      <c r="CF434" s="325"/>
      <c r="CG434" s="325"/>
      <c r="CH434" s="325"/>
    </row>
    <row r="435" spans="1:86" s="323" customFormat="1" x14ac:dyDescent="0.25">
      <c r="A435" s="102"/>
      <c r="B435" s="102"/>
      <c r="C435" s="102"/>
      <c r="D435" s="102"/>
      <c r="E435" s="102"/>
      <c r="F435" s="102"/>
      <c r="G435" s="102"/>
      <c r="AH435" s="324"/>
      <c r="AI435" s="324"/>
      <c r="AP435" s="324"/>
      <c r="AQ435" s="324"/>
      <c r="BD435" s="324"/>
      <c r="BE435" s="324"/>
      <c r="BF435" s="324"/>
      <c r="BG435" s="324"/>
      <c r="BH435" s="324"/>
      <c r="BI435" s="324"/>
      <c r="BJ435" s="324"/>
      <c r="BK435" s="324"/>
      <c r="BL435" s="324"/>
      <c r="BM435" s="324"/>
      <c r="BN435" s="324"/>
      <c r="BO435" s="324"/>
      <c r="BW435" s="325"/>
      <c r="BX435" s="325"/>
      <c r="BY435" s="325"/>
      <c r="BZ435" s="325"/>
      <c r="CA435" s="325"/>
      <c r="CB435" s="325"/>
      <c r="CC435" s="325"/>
      <c r="CD435" s="325"/>
      <c r="CE435" s="325"/>
      <c r="CF435" s="325"/>
      <c r="CG435" s="325"/>
      <c r="CH435" s="325"/>
    </row>
    <row r="436" spans="1:86" s="323" customFormat="1" x14ac:dyDescent="0.25">
      <c r="A436" s="102"/>
      <c r="B436" s="102"/>
      <c r="C436" s="102"/>
      <c r="D436" s="102"/>
      <c r="E436" s="102"/>
      <c r="F436" s="102"/>
      <c r="G436" s="102"/>
      <c r="AH436" s="324"/>
      <c r="AI436" s="324"/>
      <c r="AP436" s="324"/>
      <c r="AQ436" s="324"/>
      <c r="BD436" s="324"/>
      <c r="BE436" s="324"/>
      <c r="BF436" s="324"/>
      <c r="BG436" s="324"/>
      <c r="BH436" s="324"/>
      <c r="BI436" s="324"/>
      <c r="BJ436" s="324"/>
      <c r="BK436" s="324"/>
      <c r="BL436" s="324"/>
      <c r="BM436" s="324"/>
      <c r="BN436" s="324"/>
      <c r="BO436" s="324"/>
      <c r="BW436" s="325"/>
      <c r="BX436" s="325"/>
      <c r="BY436" s="325"/>
      <c r="BZ436" s="325"/>
      <c r="CA436" s="325"/>
      <c r="CB436" s="325"/>
      <c r="CC436" s="325"/>
      <c r="CD436" s="325"/>
      <c r="CE436" s="325"/>
      <c r="CF436" s="325"/>
      <c r="CG436" s="325"/>
      <c r="CH436" s="325"/>
    </row>
    <row r="437" spans="1:86" s="323" customFormat="1" x14ac:dyDescent="0.25">
      <c r="A437" s="102"/>
      <c r="B437" s="102"/>
      <c r="C437" s="102"/>
      <c r="D437" s="102"/>
      <c r="E437" s="102"/>
      <c r="F437" s="102"/>
      <c r="G437" s="102"/>
      <c r="AH437" s="324"/>
      <c r="AI437" s="324"/>
      <c r="AP437" s="324"/>
      <c r="AQ437" s="324"/>
      <c r="BD437" s="324"/>
      <c r="BE437" s="324"/>
      <c r="BF437" s="324"/>
      <c r="BG437" s="324"/>
      <c r="BH437" s="324"/>
      <c r="BI437" s="324"/>
      <c r="BJ437" s="324"/>
      <c r="BK437" s="324"/>
      <c r="BL437" s="324"/>
      <c r="BM437" s="324"/>
      <c r="BN437" s="324"/>
      <c r="BO437" s="324"/>
      <c r="BW437" s="325"/>
      <c r="BX437" s="325"/>
      <c r="BY437" s="325"/>
      <c r="BZ437" s="325"/>
      <c r="CA437" s="325"/>
      <c r="CB437" s="325"/>
      <c r="CC437" s="325"/>
      <c r="CD437" s="325"/>
      <c r="CE437" s="325"/>
      <c r="CF437" s="325"/>
      <c r="CG437" s="325"/>
      <c r="CH437" s="325"/>
    </row>
    <row r="438" spans="1:86" s="323" customFormat="1" x14ac:dyDescent="0.25">
      <c r="A438" s="102"/>
      <c r="B438" s="102"/>
      <c r="C438" s="102"/>
      <c r="D438" s="102"/>
      <c r="E438" s="102"/>
      <c r="F438" s="102"/>
      <c r="G438" s="102"/>
      <c r="AH438" s="324"/>
      <c r="AI438" s="324"/>
      <c r="AP438" s="324"/>
      <c r="AQ438" s="324"/>
      <c r="BD438" s="324"/>
      <c r="BE438" s="324"/>
      <c r="BF438" s="324"/>
      <c r="BG438" s="324"/>
      <c r="BH438" s="324"/>
      <c r="BI438" s="324"/>
      <c r="BJ438" s="324"/>
      <c r="BK438" s="324"/>
      <c r="BL438" s="324"/>
      <c r="BM438" s="324"/>
      <c r="BN438" s="324"/>
      <c r="BO438" s="324"/>
      <c r="BW438" s="325"/>
      <c r="BX438" s="325"/>
      <c r="BY438" s="325"/>
      <c r="BZ438" s="325"/>
      <c r="CA438" s="325"/>
      <c r="CB438" s="325"/>
      <c r="CC438" s="325"/>
      <c r="CD438" s="325"/>
      <c r="CE438" s="325"/>
      <c r="CF438" s="325"/>
      <c r="CG438" s="325"/>
      <c r="CH438" s="325"/>
    </row>
    <row r="439" spans="1:86" s="323" customFormat="1" x14ac:dyDescent="0.25">
      <c r="A439" s="102"/>
      <c r="B439" s="102"/>
      <c r="C439" s="102"/>
      <c r="D439" s="102"/>
      <c r="E439" s="102"/>
      <c r="F439" s="102"/>
      <c r="G439" s="102"/>
      <c r="AH439" s="324"/>
      <c r="AI439" s="324"/>
      <c r="AP439" s="324"/>
      <c r="AQ439" s="324"/>
      <c r="BD439" s="324"/>
      <c r="BE439" s="324"/>
      <c r="BF439" s="324"/>
      <c r="BG439" s="324"/>
      <c r="BH439" s="324"/>
      <c r="BI439" s="324"/>
      <c r="BJ439" s="324"/>
      <c r="BK439" s="324"/>
      <c r="BL439" s="324"/>
      <c r="BM439" s="324"/>
      <c r="BN439" s="324"/>
      <c r="BO439" s="324"/>
      <c r="BW439" s="325"/>
      <c r="BX439" s="325"/>
      <c r="BY439" s="325"/>
      <c r="BZ439" s="325"/>
      <c r="CA439" s="325"/>
      <c r="CB439" s="325"/>
      <c r="CC439" s="325"/>
      <c r="CD439" s="325"/>
      <c r="CE439" s="325"/>
      <c r="CF439" s="325"/>
      <c r="CG439" s="325"/>
      <c r="CH439" s="325"/>
    </row>
    <row r="440" spans="1:86" s="323" customFormat="1" x14ac:dyDescent="0.25">
      <c r="A440" s="102"/>
      <c r="B440" s="102"/>
      <c r="C440" s="102"/>
      <c r="D440" s="102"/>
      <c r="E440" s="102"/>
      <c r="F440" s="102"/>
      <c r="G440" s="102"/>
      <c r="AH440" s="324"/>
      <c r="AI440" s="324"/>
      <c r="AP440" s="324"/>
      <c r="AQ440" s="324"/>
      <c r="BD440" s="324"/>
      <c r="BE440" s="324"/>
      <c r="BF440" s="324"/>
      <c r="BG440" s="324"/>
      <c r="BH440" s="324"/>
      <c r="BI440" s="324"/>
      <c r="BJ440" s="324"/>
      <c r="BK440" s="324"/>
      <c r="BL440" s="324"/>
      <c r="BM440" s="324"/>
      <c r="BN440" s="324"/>
      <c r="BO440" s="324"/>
      <c r="BW440" s="325"/>
      <c r="BX440" s="325"/>
      <c r="BY440" s="325"/>
      <c r="BZ440" s="325"/>
      <c r="CA440" s="325"/>
      <c r="CB440" s="325"/>
      <c r="CC440" s="325"/>
      <c r="CD440" s="325"/>
      <c r="CE440" s="325"/>
      <c r="CF440" s="325"/>
      <c r="CG440" s="325"/>
      <c r="CH440" s="325"/>
    </row>
    <row r="441" spans="1:86" s="323" customFormat="1" x14ac:dyDescent="0.25">
      <c r="A441" s="102"/>
      <c r="B441" s="102"/>
      <c r="C441" s="102"/>
      <c r="D441" s="102"/>
      <c r="E441" s="102"/>
      <c r="F441" s="102"/>
      <c r="G441" s="102"/>
      <c r="AH441" s="324"/>
      <c r="AI441" s="324"/>
      <c r="AP441" s="324"/>
      <c r="AQ441" s="324"/>
      <c r="BD441" s="324"/>
      <c r="BE441" s="324"/>
      <c r="BF441" s="324"/>
      <c r="BG441" s="324"/>
      <c r="BH441" s="324"/>
      <c r="BI441" s="324"/>
      <c r="BJ441" s="324"/>
      <c r="BK441" s="324"/>
      <c r="BL441" s="324"/>
      <c r="BM441" s="324"/>
      <c r="BN441" s="324"/>
      <c r="BO441" s="324"/>
      <c r="BW441" s="325"/>
      <c r="BX441" s="325"/>
      <c r="BY441" s="325"/>
      <c r="BZ441" s="325"/>
      <c r="CA441" s="325"/>
      <c r="CB441" s="325"/>
      <c r="CC441" s="325"/>
      <c r="CD441" s="325"/>
      <c r="CE441" s="325"/>
      <c r="CF441" s="325"/>
      <c r="CG441" s="325"/>
      <c r="CH441" s="325"/>
    </row>
    <row r="442" spans="1:86" s="323" customFormat="1" x14ac:dyDescent="0.25">
      <c r="A442" s="102"/>
      <c r="B442" s="102"/>
      <c r="C442" s="102"/>
      <c r="D442" s="102"/>
      <c r="E442" s="102"/>
      <c r="F442" s="102"/>
      <c r="G442" s="102"/>
      <c r="AH442" s="324"/>
      <c r="AI442" s="324"/>
      <c r="AP442" s="324"/>
      <c r="AQ442" s="324"/>
      <c r="BD442" s="324"/>
      <c r="BE442" s="324"/>
      <c r="BF442" s="324"/>
      <c r="BG442" s="324"/>
      <c r="BH442" s="324"/>
      <c r="BI442" s="324"/>
      <c r="BJ442" s="324"/>
      <c r="BK442" s="324"/>
      <c r="BL442" s="324"/>
      <c r="BM442" s="324"/>
      <c r="BN442" s="324"/>
      <c r="BO442" s="324"/>
      <c r="BW442" s="325"/>
      <c r="BX442" s="325"/>
      <c r="BY442" s="325"/>
      <c r="BZ442" s="325"/>
      <c r="CA442" s="325"/>
      <c r="CB442" s="325"/>
      <c r="CC442" s="325"/>
      <c r="CD442" s="325"/>
      <c r="CE442" s="325"/>
      <c r="CF442" s="325"/>
      <c r="CG442" s="325"/>
      <c r="CH442" s="325"/>
    </row>
    <row r="443" spans="1:86" s="323" customFormat="1" x14ac:dyDescent="0.25">
      <c r="A443" s="102"/>
      <c r="B443" s="102"/>
      <c r="C443" s="102"/>
      <c r="D443" s="102"/>
      <c r="E443" s="102"/>
      <c r="F443" s="102"/>
      <c r="G443" s="102"/>
      <c r="AH443" s="324"/>
      <c r="AI443" s="324"/>
      <c r="AP443" s="324"/>
      <c r="AQ443" s="324"/>
      <c r="BD443" s="324"/>
      <c r="BE443" s="324"/>
      <c r="BF443" s="324"/>
      <c r="BG443" s="324"/>
      <c r="BH443" s="324"/>
      <c r="BI443" s="324"/>
      <c r="BJ443" s="324"/>
      <c r="BK443" s="324"/>
      <c r="BL443" s="324"/>
      <c r="BM443" s="324"/>
      <c r="BN443" s="324"/>
      <c r="BO443" s="324"/>
      <c r="BW443" s="325"/>
      <c r="BX443" s="325"/>
      <c r="BY443" s="325"/>
      <c r="BZ443" s="325"/>
      <c r="CA443" s="325"/>
      <c r="CB443" s="325"/>
      <c r="CC443" s="325"/>
      <c r="CD443" s="325"/>
      <c r="CE443" s="325"/>
      <c r="CF443" s="325"/>
      <c r="CG443" s="325"/>
      <c r="CH443" s="325"/>
    </row>
    <row r="444" spans="1:86" s="323" customFormat="1" x14ac:dyDescent="0.25">
      <c r="A444" s="102"/>
      <c r="B444" s="102"/>
      <c r="C444" s="102"/>
      <c r="D444" s="102"/>
      <c r="E444" s="102"/>
      <c r="F444" s="102"/>
      <c r="G444" s="102"/>
      <c r="AH444" s="324"/>
      <c r="AI444" s="324"/>
      <c r="AP444" s="324"/>
      <c r="AQ444" s="324"/>
      <c r="BD444" s="324"/>
      <c r="BE444" s="324"/>
      <c r="BF444" s="324"/>
      <c r="BG444" s="324"/>
      <c r="BH444" s="324"/>
      <c r="BI444" s="324"/>
      <c r="BJ444" s="324"/>
      <c r="BK444" s="324"/>
      <c r="BL444" s="324"/>
      <c r="BM444" s="324"/>
      <c r="BN444" s="324"/>
      <c r="BO444" s="324"/>
      <c r="BW444" s="325"/>
      <c r="BX444" s="325"/>
      <c r="BY444" s="325"/>
      <c r="BZ444" s="325"/>
      <c r="CA444" s="325"/>
      <c r="CB444" s="325"/>
      <c r="CC444" s="325"/>
      <c r="CD444" s="325"/>
      <c r="CE444" s="325"/>
      <c r="CF444" s="325"/>
      <c r="CG444" s="325"/>
      <c r="CH444" s="325"/>
    </row>
    <row r="445" spans="1:86" s="323" customFormat="1" x14ac:dyDescent="0.25">
      <c r="A445" s="102"/>
      <c r="B445" s="102"/>
      <c r="C445" s="102"/>
      <c r="D445" s="102"/>
      <c r="E445" s="102"/>
      <c r="F445" s="102"/>
      <c r="G445" s="102"/>
      <c r="AH445" s="324"/>
      <c r="AI445" s="324"/>
      <c r="AP445" s="324"/>
      <c r="AQ445" s="324"/>
      <c r="BD445" s="324"/>
      <c r="BE445" s="324"/>
      <c r="BF445" s="324"/>
      <c r="BG445" s="324"/>
      <c r="BH445" s="324"/>
      <c r="BI445" s="324"/>
      <c r="BJ445" s="324"/>
      <c r="BK445" s="324"/>
      <c r="BL445" s="324"/>
      <c r="BM445" s="324"/>
      <c r="BN445" s="324"/>
      <c r="BO445" s="324"/>
      <c r="BW445" s="325"/>
      <c r="BX445" s="325"/>
      <c r="BY445" s="325"/>
      <c r="BZ445" s="325"/>
      <c r="CA445" s="325"/>
      <c r="CB445" s="325"/>
      <c r="CC445" s="325"/>
      <c r="CD445" s="325"/>
      <c r="CE445" s="325"/>
      <c r="CF445" s="325"/>
      <c r="CG445" s="325"/>
      <c r="CH445" s="325"/>
    </row>
    <row r="446" spans="1:86" s="323" customFormat="1" x14ac:dyDescent="0.25">
      <c r="A446" s="102"/>
      <c r="B446" s="102"/>
      <c r="C446" s="102"/>
      <c r="D446" s="102"/>
      <c r="E446" s="102"/>
      <c r="F446" s="102"/>
      <c r="G446" s="102"/>
      <c r="AH446" s="324"/>
      <c r="AI446" s="324"/>
      <c r="AP446" s="324"/>
      <c r="AQ446" s="324"/>
      <c r="BD446" s="324"/>
      <c r="BE446" s="324"/>
      <c r="BF446" s="324"/>
      <c r="BG446" s="324"/>
      <c r="BH446" s="324"/>
      <c r="BI446" s="324"/>
      <c r="BJ446" s="324"/>
      <c r="BK446" s="324"/>
      <c r="BL446" s="324"/>
      <c r="BM446" s="324"/>
      <c r="BN446" s="324"/>
      <c r="BO446" s="324"/>
      <c r="BW446" s="325"/>
      <c r="BX446" s="325"/>
      <c r="BY446" s="325"/>
      <c r="BZ446" s="325"/>
      <c r="CA446" s="325"/>
      <c r="CB446" s="325"/>
      <c r="CC446" s="325"/>
      <c r="CD446" s="325"/>
      <c r="CE446" s="325"/>
      <c r="CF446" s="325"/>
      <c r="CG446" s="325"/>
      <c r="CH446" s="325"/>
    </row>
    <row r="447" spans="1:86" s="323" customFormat="1" x14ac:dyDescent="0.25">
      <c r="A447" s="102"/>
      <c r="B447" s="102"/>
      <c r="C447" s="102"/>
      <c r="D447" s="102"/>
      <c r="E447" s="102"/>
      <c r="F447" s="102"/>
      <c r="G447" s="102"/>
      <c r="AH447" s="324"/>
      <c r="AI447" s="324"/>
      <c r="AP447" s="324"/>
      <c r="AQ447" s="324"/>
      <c r="BD447" s="324"/>
      <c r="BE447" s="324"/>
      <c r="BF447" s="324"/>
      <c r="BG447" s="324"/>
      <c r="BH447" s="324"/>
      <c r="BI447" s="324"/>
      <c r="BJ447" s="324"/>
      <c r="BK447" s="324"/>
      <c r="BL447" s="324"/>
      <c r="BM447" s="324"/>
      <c r="BN447" s="324"/>
      <c r="BO447" s="324"/>
      <c r="BW447" s="325"/>
      <c r="BX447" s="325"/>
      <c r="BY447" s="325"/>
      <c r="BZ447" s="325"/>
      <c r="CA447" s="325"/>
      <c r="CB447" s="325"/>
      <c r="CC447" s="325"/>
      <c r="CD447" s="325"/>
      <c r="CE447" s="325"/>
      <c r="CF447" s="325"/>
      <c r="CG447" s="325"/>
      <c r="CH447" s="325"/>
    </row>
    <row r="448" spans="1:86" s="323" customFormat="1" x14ac:dyDescent="0.25">
      <c r="A448" s="102"/>
      <c r="B448" s="102"/>
      <c r="C448" s="102"/>
      <c r="D448" s="102"/>
      <c r="E448" s="102"/>
      <c r="F448" s="102"/>
      <c r="G448" s="102"/>
      <c r="AH448" s="324"/>
      <c r="AI448" s="324"/>
      <c r="AP448" s="324"/>
      <c r="AQ448" s="324"/>
      <c r="BD448" s="324"/>
      <c r="BE448" s="324"/>
      <c r="BF448" s="324"/>
      <c r="BG448" s="324"/>
      <c r="BH448" s="324"/>
      <c r="BI448" s="324"/>
      <c r="BJ448" s="324"/>
      <c r="BK448" s="324"/>
      <c r="BL448" s="324"/>
      <c r="BM448" s="324"/>
      <c r="BN448" s="324"/>
      <c r="BO448" s="324"/>
      <c r="BW448" s="325"/>
      <c r="BX448" s="325"/>
      <c r="BY448" s="325"/>
      <c r="BZ448" s="325"/>
      <c r="CA448" s="325"/>
      <c r="CB448" s="325"/>
      <c r="CC448" s="325"/>
      <c r="CD448" s="325"/>
      <c r="CE448" s="325"/>
      <c r="CF448" s="325"/>
      <c r="CG448" s="325"/>
      <c r="CH448" s="325"/>
    </row>
    <row r="449" spans="1:86" s="323" customFormat="1" x14ac:dyDescent="0.25">
      <c r="A449" s="102"/>
      <c r="B449" s="102"/>
      <c r="C449" s="102"/>
      <c r="D449" s="102"/>
      <c r="E449" s="102"/>
      <c r="F449" s="102"/>
      <c r="G449" s="102"/>
      <c r="AH449" s="324"/>
      <c r="AI449" s="324"/>
      <c r="AP449" s="324"/>
      <c r="AQ449" s="324"/>
      <c r="BD449" s="324"/>
      <c r="BE449" s="324"/>
      <c r="BF449" s="324"/>
      <c r="BG449" s="324"/>
      <c r="BH449" s="324"/>
      <c r="BI449" s="324"/>
      <c r="BJ449" s="324"/>
      <c r="BK449" s="324"/>
      <c r="BL449" s="324"/>
      <c r="BM449" s="324"/>
      <c r="BN449" s="324"/>
      <c r="BO449" s="324"/>
      <c r="BW449" s="325"/>
      <c r="BX449" s="325"/>
      <c r="BY449" s="325"/>
      <c r="BZ449" s="325"/>
      <c r="CA449" s="325"/>
      <c r="CB449" s="325"/>
      <c r="CC449" s="325"/>
      <c r="CD449" s="325"/>
      <c r="CE449" s="325"/>
      <c r="CF449" s="325"/>
      <c r="CG449" s="325"/>
      <c r="CH449" s="325"/>
    </row>
    <row r="450" spans="1:86" s="323" customFormat="1" x14ac:dyDescent="0.25">
      <c r="A450" s="102"/>
      <c r="B450" s="102"/>
      <c r="C450" s="102"/>
      <c r="D450" s="102"/>
      <c r="E450" s="102"/>
      <c r="F450" s="102"/>
      <c r="G450" s="102"/>
      <c r="AH450" s="324"/>
      <c r="AI450" s="324"/>
      <c r="AP450" s="324"/>
      <c r="AQ450" s="324"/>
      <c r="BD450" s="324"/>
      <c r="BE450" s="324"/>
      <c r="BF450" s="324"/>
      <c r="BG450" s="324"/>
      <c r="BH450" s="324"/>
      <c r="BI450" s="324"/>
      <c r="BJ450" s="324"/>
      <c r="BK450" s="324"/>
      <c r="BL450" s="324"/>
      <c r="BM450" s="324"/>
      <c r="BN450" s="324"/>
      <c r="BO450" s="324"/>
      <c r="BW450" s="325"/>
      <c r="BX450" s="325"/>
      <c r="BY450" s="325"/>
      <c r="BZ450" s="325"/>
      <c r="CA450" s="325"/>
      <c r="CB450" s="325"/>
      <c r="CC450" s="325"/>
      <c r="CD450" s="325"/>
      <c r="CE450" s="325"/>
      <c r="CF450" s="325"/>
      <c r="CG450" s="325"/>
      <c r="CH450" s="325"/>
    </row>
    <row r="451" spans="1:86" s="323" customFormat="1" x14ac:dyDescent="0.25">
      <c r="A451" s="102"/>
      <c r="B451" s="102"/>
      <c r="C451" s="102"/>
      <c r="D451" s="102"/>
      <c r="E451" s="102"/>
      <c r="F451" s="102"/>
      <c r="G451" s="102"/>
      <c r="AH451" s="324"/>
      <c r="AI451" s="324"/>
      <c r="AP451" s="324"/>
      <c r="AQ451" s="324"/>
      <c r="BD451" s="324"/>
      <c r="BE451" s="324"/>
      <c r="BF451" s="324"/>
      <c r="BG451" s="324"/>
      <c r="BH451" s="324"/>
      <c r="BI451" s="324"/>
      <c r="BJ451" s="324"/>
      <c r="BK451" s="324"/>
      <c r="BL451" s="324"/>
      <c r="BM451" s="324"/>
      <c r="BN451" s="324"/>
      <c r="BO451" s="324"/>
      <c r="BW451" s="325"/>
      <c r="BX451" s="325"/>
      <c r="BY451" s="325"/>
      <c r="BZ451" s="325"/>
      <c r="CA451" s="325"/>
      <c r="CB451" s="325"/>
      <c r="CC451" s="325"/>
      <c r="CD451" s="325"/>
      <c r="CE451" s="325"/>
      <c r="CF451" s="325"/>
      <c r="CG451" s="325"/>
      <c r="CH451" s="325"/>
    </row>
    <row r="452" spans="1:86" s="323" customFormat="1" x14ac:dyDescent="0.25">
      <c r="A452" s="102"/>
      <c r="B452" s="102"/>
      <c r="C452" s="102"/>
      <c r="D452" s="102"/>
      <c r="E452" s="102"/>
      <c r="F452" s="102"/>
      <c r="G452" s="102"/>
      <c r="AH452" s="324"/>
      <c r="AI452" s="324"/>
      <c r="AP452" s="324"/>
      <c r="AQ452" s="324"/>
      <c r="BD452" s="324"/>
      <c r="BE452" s="324"/>
      <c r="BF452" s="324"/>
      <c r="BG452" s="324"/>
      <c r="BH452" s="324"/>
      <c r="BI452" s="324"/>
      <c r="BJ452" s="324"/>
      <c r="BK452" s="324"/>
      <c r="BL452" s="324"/>
      <c r="BM452" s="324"/>
      <c r="BN452" s="324"/>
      <c r="BO452" s="324"/>
      <c r="BW452" s="325"/>
      <c r="BX452" s="325"/>
      <c r="BY452" s="325"/>
      <c r="BZ452" s="325"/>
      <c r="CA452" s="325"/>
      <c r="CB452" s="325"/>
      <c r="CC452" s="325"/>
      <c r="CD452" s="325"/>
      <c r="CE452" s="325"/>
      <c r="CF452" s="325"/>
      <c r="CG452" s="325"/>
      <c r="CH452" s="325"/>
    </row>
    <row r="453" spans="1:86" s="323" customFormat="1" x14ac:dyDescent="0.25">
      <c r="A453" s="102"/>
      <c r="B453" s="102"/>
      <c r="C453" s="102"/>
      <c r="D453" s="102"/>
      <c r="E453" s="102"/>
      <c r="F453" s="102"/>
      <c r="G453" s="102"/>
      <c r="AH453" s="324"/>
      <c r="AI453" s="324"/>
      <c r="AP453" s="324"/>
      <c r="AQ453" s="324"/>
      <c r="BD453" s="324"/>
      <c r="BE453" s="324"/>
      <c r="BF453" s="324"/>
      <c r="BG453" s="324"/>
      <c r="BH453" s="324"/>
      <c r="BI453" s="324"/>
      <c r="BJ453" s="324"/>
      <c r="BK453" s="324"/>
      <c r="BL453" s="324"/>
      <c r="BM453" s="324"/>
      <c r="BN453" s="324"/>
      <c r="BO453" s="324"/>
      <c r="BW453" s="325"/>
      <c r="BX453" s="325"/>
      <c r="BY453" s="325"/>
      <c r="BZ453" s="325"/>
      <c r="CA453" s="325"/>
      <c r="CB453" s="325"/>
      <c r="CC453" s="325"/>
      <c r="CD453" s="325"/>
      <c r="CE453" s="325"/>
      <c r="CF453" s="325"/>
      <c r="CG453" s="325"/>
      <c r="CH453" s="325"/>
    </row>
    <row r="454" spans="1:86" s="323" customFormat="1" x14ac:dyDescent="0.25">
      <c r="A454" s="102"/>
      <c r="B454" s="102"/>
      <c r="C454" s="102"/>
      <c r="D454" s="102"/>
      <c r="E454" s="102"/>
      <c r="F454" s="102"/>
      <c r="G454" s="102"/>
      <c r="AH454" s="324"/>
      <c r="AI454" s="324"/>
      <c r="AP454" s="324"/>
      <c r="AQ454" s="324"/>
      <c r="BD454" s="324"/>
      <c r="BE454" s="324"/>
      <c r="BF454" s="324"/>
      <c r="BG454" s="324"/>
      <c r="BH454" s="324"/>
      <c r="BI454" s="324"/>
      <c r="BJ454" s="324"/>
      <c r="BK454" s="324"/>
      <c r="BL454" s="324"/>
      <c r="BM454" s="324"/>
      <c r="BN454" s="324"/>
      <c r="BO454" s="324"/>
      <c r="BW454" s="325"/>
      <c r="BX454" s="325"/>
      <c r="BY454" s="325"/>
      <c r="BZ454" s="325"/>
      <c r="CA454" s="325"/>
      <c r="CB454" s="325"/>
      <c r="CC454" s="325"/>
      <c r="CD454" s="325"/>
      <c r="CE454" s="325"/>
      <c r="CF454" s="325"/>
      <c r="CG454" s="325"/>
      <c r="CH454" s="325"/>
    </row>
    <row r="455" spans="1:86" s="323" customFormat="1" x14ac:dyDescent="0.25">
      <c r="A455" s="102"/>
      <c r="B455" s="102"/>
      <c r="C455" s="102"/>
      <c r="D455" s="102"/>
      <c r="E455" s="102"/>
      <c r="F455" s="102"/>
      <c r="G455" s="102"/>
      <c r="AH455" s="324"/>
      <c r="AI455" s="324"/>
      <c r="AP455" s="324"/>
      <c r="AQ455" s="324"/>
      <c r="BD455" s="324"/>
      <c r="BE455" s="324"/>
      <c r="BF455" s="324"/>
      <c r="BG455" s="324"/>
      <c r="BH455" s="324"/>
      <c r="BI455" s="324"/>
      <c r="BJ455" s="324"/>
      <c r="BK455" s="324"/>
      <c r="BL455" s="324"/>
      <c r="BM455" s="324"/>
      <c r="BN455" s="324"/>
      <c r="BO455" s="324"/>
      <c r="BW455" s="325"/>
      <c r="BX455" s="325"/>
      <c r="BY455" s="325"/>
      <c r="BZ455" s="325"/>
      <c r="CA455" s="325"/>
      <c r="CB455" s="325"/>
      <c r="CC455" s="325"/>
      <c r="CD455" s="325"/>
      <c r="CE455" s="325"/>
      <c r="CF455" s="325"/>
      <c r="CG455" s="325"/>
      <c r="CH455" s="325"/>
    </row>
    <row r="456" spans="1:86" s="323" customFormat="1" x14ac:dyDescent="0.25">
      <c r="A456" s="102"/>
      <c r="B456" s="102"/>
      <c r="C456" s="102"/>
      <c r="D456" s="102"/>
      <c r="E456" s="102"/>
      <c r="F456" s="102"/>
      <c r="G456" s="102"/>
      <c r="AH456" s="324"/>
      <c r="AI456" s="324"/>
      <c r="AP456" s="324"/>
      <c r="AQ456" s="324"/>
      <c r="BD456" s="324"/>
      <c r="BE456" s="324"/>
      <c r="BF456" s="324"/>
      <c r="BG456" s="324"/>
      <c r="BH456" s="324"/>
      <c r="BI456" s="324"/>
      <c r="BJ456" s="324"/>
      <c r="BK456" s="324"/>
      <c r="BL456" s="324"/>
      <c r="BM456" s="324"/>
      <c r="BN456" s="324"/>
      <c r="BO456" s="324"/>
      <c r="BW456" s="325"/>
      <c r="BX456" s="325"/>
      <c r="BY456" s="325"/>
      <c r="BZ456" s="325"/>
      <c r="CA456" s="325"/>
      <c r="CB456" s="325"/>
      <c r="CC456" s="325"/>
      <c r="CD456" s="325"/>
      <c r="CE456" s="325"/>
      <c r="CF456" s="325"/>
      <c r="CG456" s="325"/>
      <c r="CH456" s="325"/>
    </row>
    <row r="457" spans="1:86" s="323" customFormat="1" x14ac:dyDescent="0.25">
      <c r="A457" s="102"/>
      <c r="B457" s="102"/>
      <c r="C457" s="102"/>
      <c r="D457" s="102"/>
      <c r="E457" s="102"/>
      <c r="F457" s="102"/>
      <c r="G457" s="102"/>
      <c r="AH457" s="324"/>
      <c r="AI457" s="324"/>
      <c r="AP457" s="324"/>
      <c r="AQ457" s="324"/>
      <c r="BD457" s="324"/>
      <c r="BE457" s="324"/>
      <c r="BF457" s="324"/>
      <c r="BG457" s="324"/>
      <c r="BH457" s="324"/>
      <c r="BI457" s="324"/>
      <c r="BJ457" s="324"/>
      <c r="BK457" s="324"/>
      <c r="BL457" s="324"/>
      <c r="BM457" s="324"/>
      <c r="BN457" s="324"/>
      <c r="BO457" s="324"/>
      <c r="BW457" s="325"/>
      <c r="BX457" s="325"/>
      <c r="BY457" s="325"/>
      <c r="BZ457" s="325"/>
      <c r="CA457" s="325"/>
      <c r="CB457" s="325"/>
      <c r="CC457" s="325"/>
      <c r="CD457" s="325"/>
      <c r="CE457" s="325"/>
      <c r="CF457" s="325"/>
      <c r="CG457" s="325"/>
      <c r="CH457" s="325"/>
    </row>
    <row r="458" spans="1:86" s="323" customFormat="1" x14ac:dyDescent="0.25">
      <c r="A458" s="102"/>
      <c r="B458" s="102"/>
      <c r="C458" s="102"/>
      <c r="D458" s="102"/>
      <c r="E458" s="102"/>
      <c r="F458" s="102"/>
      <c r="G458" s="102"/>
      <c r="AH458" s="324"/>
      <c r="AI458" s="324"/>
      <c r="AP458" s="324"/>
      <c r="AQ458" s="324"/>
      <c r="BD458" s="324"/>
      <c r="BE458" s="324"/>
      <c r="BF458" s="324"/>
      <c r="BG458" s="324"/>
      <c r="BH458" s="324"/>
      <c r="BI458" s="324"/>
      <c r="BJ458" s="324"/>
      <c r="BK458" s="324"/>
      <c r="BL458" s="324"/>
      <c r="BM458" s="324"/>
      <c r="BN458" s="324"/>
      <c r="BO458" s="324"/>
      <c r="BW458" s="325"/>
      <c r="BX458" s="325"/>
      <c r="BY458" s="325"/>
      <c r="BZ458" s="325"/>
      <c r="CA458" s="325"/>
      <c r="CB458" s="325"/>
      <c r="CC458" s="325"/>
      <c r="CD458" s="325"/>
      <c r="CE458" s="325"/>
      <c r="CF458" s="325"/>
      <c r="CG458" s="325"/>
      <c r="CH458" s="325"/>
    </row>
    <row r="459" spans="1:86" s="323" customFormat="1" x14ac:dyDescent="0.25">
      <c r="A459" s="102"/>
      <c r="B459" s="102"/>
      <c r="C459" s="102"/>
      <c r="D459" s="102"/>
      <c r="E459" s="102"/>
      <c r="F459" s="102"/>
      <c r="G459" s="102"/>
      <c r="AH459" s="324"/>
      <c r="AI459" s="324"/>
      <c r="AP459" s="324"/>
      <c r="AQ459" s="324"/>
      <c r="BD459" s="324"/>
      <c r="BE459" s="324"/>
      <c r="BF459" s="324"/>
      <c r="BG459" s="324"/>
      <c r="BH459" s="324"/>
      <c r="BI459" s="324"/>
      <c r="BJ459" s="324"/>
      <c r="BK459" s="324"/>
      <c r="BL459" s="324"/>
      <c r="BM459" s="324"/>
      <c r="BN459" s="324"/>
      <c r="BO459" s="324"/>
      <c r="BW459" s="325"/>
      <c r="BX459" s="325"/>
      <c r="BY459" s="325"/>
      <c r="BZ459" s="325"/>
      <c r="CA459" s="325"/>
      <c r="CB459" s="325"/>
      <c r="CC459" s="325"/>
      <c r="CD459" s="325"/>
      <c r="CE459" s="325"/>
      <c r="CF459" s="325"/>
      <c r="CG459" s="325"/>
      <c r="CH459" s="325"/>
    </row>
    <row r="460" spans="1:86" s="323" customFormat="1" x14ac:dyDescent="0.25">
      <c r="A460" s="102"/>
      <c r="B460" s="102"/>
      <c r="C460" s="102"/>
      <c r="D460" s="102"/>
      <c r="E460" s="102"/>
      <c r="F460" s="102"/>
      <c r="G460" s="102"/>
      <c r="AH460" s="324"/>
      <c r="AI460" s="324"/>
      <c r="AP460" s="324"/>
      <c r="AQ460" s="324"/>
      <c r="BD460" s="324"/>
      <c r="BE460" s="324"/>
      <c r="BF460" s="324"/>
      <c r="BG460" s="324"/>
      <c r="BH460" s="324"/>
      <c r="BI460" s="324"/>
      <c r="BJ460" s="324"/>
      <c r="BK460" s="324"/>
      <c r="BL460" s="324"/>
      <c r="BM460" s="324"/>
      <c r="BN460" s="324"/>
      <c r="BO460" s="324"/>
      <c r="BW460" s="325"/>
      <c r="BX460" s="325"/>
      <c r="BY460" s="325"/>
      <c r="BZ460" s="325"/>
      <c r="CA460" s="325"/>
      <c r="CB460" s="325"/>
      <c r="CC460" s="325"/>
      <c r="CD460" s="325"/>
      <c r="CE460" s="325"/>
      <c r="CF460" s="325"/>
      <c r="CG460" s="325"/>
      <c r="CH460" s="325"/>
    </row>
    <row r="461" spans="1:86" s="323" customFormat="1" x14ac:dyDescent="0.25">
      <c r="A461" s="102"/>
      <c r="B461" s="102"/>
      <c r="C461" s="102"/>
      <c r="D461" s="102"/>
      <c r="E461" s="102"/>
      <c r="F461" s="102"/>
      <c r="G461" s="102"/>
      <c r="AH461" s="324"/>
      <c r="AI461" s="324"/>
      <c r="AP461" s="324"/>
      <c r="AQ461" s="324"/>
      <c r="BD461" s="324"/>
      <c r="BE461" s="324"/>
      <c r="BF461" s="324"/>
      <c r="BG461" s="324"/>
      <c r="BH461" s="324"/>
      <c r="BI461" s="324"/>
      <c r="BJ461" s="324"/>
      <c r="BK461" s="324"/>
      <c r="BL461" s="324"/>
      <c r="BM461" s="324"/>
      <c r="BN461" s="324"/>
      <c r="BO461" s="324"/>
      <c r="BW461" s="325"/>
      <c r="BX461" s="325"/>
      <c r="BY461" s="325"/>
      <c r="BZ461" s="325"/>
      <c r="CA461" s="325"/>
      <c r="CB461" s="325"/>
      <c r="CC461" s="325"/>
      <c r="CD461" s="325"/>
      <c r="CE461" s="325"/>
      <c r="CF461" s="325"/>
      <c r="CG461" s="325"/>
      <c r="CH461" s="325"/>
    </row>
    <row r="462" spans="1:86" s="323" customFormat="1" x14ac:dyDescent="0.25">
      <c r="A462" s="102"/>
      <c r="B462" s="102"/>
      <c r="C462" s="102"/>
      <c r="D462" s="102"/>
      <c r="E462" s="102"/>
      <c r="F462" s="102"/>
      <c r="G462" s="102"/>
      <c r="AH462" s="324"/>
      <c r="AI462" s="324"/>
      <c r="AP462" s="324"/>
      <c r="AQ462" s="324"/>
      <c r="BD462" s="324"/>
      <c r="BE462" s="324"/>
      <c r="BF462" s="324"/>
      <c r="BG462" s="324"/>
      <c r="BH462" s="324"/>
      <c r="BI462" s="324"/>
      <c r="BJ462" s="324"/>
      <c r="BK462" s="324"/>
      <c r="BL462" s="324"/>
      <c r="BM462" s="324"/>
      <c r="BN462" s="324"/>
      <c r="BO462" s="324"/>
      <c r="BW462" s="325"/>
      <c r="BX462" s="325"/>
      <c r="BY462" s="325"/>
      <c r="BZ462" s="325"/>
      <c r="CA462" s="325"/>
      <c r="CB462" s="325"/>
      <c r="CC462" s="325"/>
      <c r="CD462" s="325"/>
      <c r="CE462" s="325"/>
      <c r="CF462" s="325"/>
      <c r="CG462" s="325"/>
      <c r="CH462" s="325"/>
    </row>
    <row r="463" spans="1:86" s="323" customFormat="1" x14ac:dyDescent="0.25">
      <c r="A463" s="102"/>
      <c r="B463" s="102"/>
      <c r="C463" s="102"/>
      <c r="D463" s="102"/>
      <c r="E463" s="102"/>
      <c r="F463" s="102"/>
      <c r="G463" s="102"/>
      <c r="AH463" s="324"/>
      <c r="AI463" s="324"/>
      <c r="AP463" s="324"/>
      <c r="AQ463" s="324"/>
      <c r="BD463" s="324"/>
      <c r="BE463" s="324"/>
      <c r="BF463" s="324"/>
      <c r="BG463" s="324"/>
      <c r="BH463" s="324"/>
      <c r="BI463" s="324"/>
      <c r="BJ463" s="324"/>
      <c r="BK463" s="324"/>
      <c r="BL463" s="324"/>
      <c r="BM463" s="324"/>
      <c r="BN463" s="324"/>
      <c r="BO463" s="324"/>
      <c r="BW463" s="325"/>
      <c r="BX463" s="325"/>
      <c r="BY463" s="325"/>
      <c r="BZ463" s="325"/>
      <c r="CA463" s="325"/>
      <c r="CB463" s="325"/>
      <c r="CC463" s="325"/>
      <c r="CD463" s="325"/>
      <c r="CE463" s="325"/>
      <c r="CF463" s="325"/>
      <c r="CG463" s="325"/>
      <c r="CH463" s="325"/>
    </row>
    <row r="464" spans="1:86" s="323" customFormat="1" x14ac:dyDescent="0.25">
      <c r="A464" s="102"/>
      <c r="B464" s="102"/>
      <c r="C464" s="102"/>
      <c r="D464" s="102"/>
      <c r="E464" s="102"/>
      <c r="F464" s="102"/>
      <c r="G464" s="102"/>
      <c r="AH464" s="324"/>
      <c r="AI464" s="324"/>
      <c r="AP464" s="324"/>
      <c r="AQ464" s="324"/>
      <c r="BD464" s="324"/>
      <c r="BE464" s="324"/>
      <c r="BF464" s="324"/>
      <c r="BG464" s="324"/>
      <c r="BH464" s="324"/>
      <c r="BI464" s="324"/>
      <c r="BJ464" s="324"/>
      <c r="BK464" s="324"/>
      <c r="BL464" s="324"/>
      <c r="BM464" s="324"/>
      <c r="BN464" s="324"/>
      <c r="BO464" s="324"/>
      <c r="BW464" s="325"/>
      <c r="BX464" s="325"/>
      <c r="BY464" s="325"/>
      <c r="BZ464" s="325"/>
      <c r="CA464" s="325"/>
      <c r="CB464" s="325"/>
      <c r="CC464" s="325"/>
      <c r="CD464" s="325"/>
      <c r="CE464" s="325"/>
      <c r="CF464" s="325"/>
      <c r="CG464" s="325"/>
      <c r="CH464" s="325"/>
    </row>
    <row r="465" spans="1:86" s="323" customFormat="1" x14ac:dyDescent="0.25">
      <c r="A465" s="102"/>
      <c r="B465" s="102"/>
      <c r="C465" s="102"/>
      <c r="D465" s="102"/>
      <c r="E465" s="102"/>
      <c r="F465" s="102"/>
      <c r="G465" s="102"/>
      <c r="AH465" s="324"/>
      <c r="AI465" s="324"/>
      <c r="AP465" s="324"/>
      <c r="AQ465" s="324"/>
      <c r="BD465" s="324"/>
      <c r="BE465" s="324"/>
      <c r="BF465" s="324"/>
      <c r="BG465" s="324"/>
      <c r="BH465" s="324"/>
      <c r="BI465" s="324"/>
      <c r="BJ465" s="324"/>
      <c r="BK465" s="324"/>
      <c r="BL465" s="324"/>
      <c r="BM465" s="324"/>
      <c r="BN465" s="324"/>
      <c r="BO465" s="324"/>
      <c r="BW465" s="325"/>
      <c r="BX465" s="325"/>
      <c r="BY465" s="325"/>
      <c r="BZ465" s="325"/>
      <c r="CA465" s="325"/>
      <c r="CB465" s="325"/>
      <c r="CC465" s="325"/>
      <c r="CD465" s="325"/>
      <c r="CE465" s="325"/>
      <c r="CF465" s="325"/>
      <c r="CG465" s="325"/>
      <c r="CH465" s="325"/>
    </row>
    <row r="466" spans="1:86" s="323" customFormat="1" x14ac:dyDescent="0.25">
      <c r="A466" s="102"/>
      <c r="B466" s="102"/>
      <c r="C466" s="102"/>
      <c r="D466" s="102"/>
      <c r="E466" s="102"/>
      <c r="F466" s="102"/>
      <c r="G466" s="102"/>
      <c r="AH466" s="324"/>
      <c r="AI466" s="324"/>
      <c r="AP466" s="324"/>
      <c r="AQ466" s="324"/>
      <c r="BD466" s="324"/>
      <c r="BE466" s="324"/>
      <c r="BF466" s="324"/>
      <c r="BG466" s="324"/>
      <c r="BH466" s="324"/>
      <c r="BI466" s="324"/>
      <c r="BJ466" s="324"/>
      <c r="BK466" s="324"/>
      <c r="BL466" s="324"/>
      <c r="BM466" s="324"/>
      <c r="BN466" s="324"/>
      <c r="BO466" s="324"/>
      <c r="BW466" s="325"/>
      <c r="BX466" s="325"/>
      <c r="BY466" s="325"/>
      <c r="BZ466" s="325"/>
      <c r="CA466" s="325"/>
      <c r="CB466" s="325"/>
      <c r="CC466" s="325"/>
      <c r="CD466" s="325"/>
      <c r="CE466" s="325"/>
      <c r="CF466" s="325"/>
      <c r="CG466" s="325"/>
      <c r="CH466" s="325"/>
    </row>
    <row r="467" spans="1:86" s="323" customFormat="1" x14ac:dyDescent="0.25">
      <c r="A467" s="102"/>
      <c r="B467" s="102"/>
      <c r="C467" s="102"/>
      <c r="D467" s="102"/>
      <c r="E467" s="102"/>
      <c r="F467" s="102"/>
      <c r="G467" s="102"/>
      <c r="AH467" s="324"/>
      <c r="AI467" s="324"/>
      <c r="AP467" s="324"/>
      <c r="AQ467" s="324"/>
      <c r="BD467" s="324"/>
      <c r="BE467" s="324"/>
      <c r="BF467" s="324"/>
      <c r="BG467" s="324"/>
      <c r="BH467" s="324"/>
      <c r="BI467" s="324"/>
      <c r="BJ467" s="324"/>
      <c r="BK467" s="324"/>
      <c r="BL467" s="324"/>
      <c r="BM467" s="324"/>
      <c r="BN467" s="324"/>
      <c r="BO467" s="324"/>
      <c r="BW467" s="325"/>
      <c r="BX467" s="325"/>
      <c r="BY467" s="325"/>
      <c r="BZ467" s="325"/>
      <c r="CA467" s="325"/>
      <c r="CB467" s="325"/>
      <c r="CC467" s="325"/>
      <c r="CD467" s="325"/>
      <c r="CE467" s="325"/>
      <c r="CF467" s="325"/>
      <c r="CG467" s="325"/>
      <c r="CH467" s="325"/>
    </row>
    <row r="468" spans="1:86" s="323" customFormat="1" x14ac:dyDescent="0.25">
      <c r="A468" s="102"/>
      <c r="B468" s="102"/>
      <c r="C468" s="102"/>
      <c r="D468" s="102"/>
      <c r="E468" s="102"/>
      <c r="F468" s="102"/>
      <c r="G468" s="102"/>
      <c r="AH468" s="324"/>
      <c r="AI468" s="324"/>
      <c r="AP468" s="324"/>
      <c r="AQ468" s="324"/>
      <c r="BD468" s="324"/>
      <c r="BE468" s="324"/>
      <c r="BF468" s="324"/>
      <c r="BG468" s="324"/>
      <c r="BH468" s="324"/>
      <c r="BI468" s="324"/>
      <c r="BJ468" s="324"/>
      <c r="BK468" s="324"/>
      <c r="BL468" s="324"/>
      <c r="BM468" s="324"/>
      <c r="BN468" s="324"/>
      <c r="BO468" s="324"/>
      <c r="BW468" s="325"/>
      <c r="BX468" s="325"/>
      <c r="BY468" s="325"/>
      <c r="BZ468" s="325"/>
      <c r="CA468" s="325"/>
      <c r="CB468" s="325"/>
      <c r="CC468" s="325"/>
      <c r="CD468" s="325"/>
      <c r="CE468" s="325"/>
      <c r="CF468" s="325"/>
      <c r="CG468" s="325"/>
      <c r="CH468" s="325"/>
    </row>
    <row r="469" spans="1:86" s="323" customFormat="1" x14ac:dyDescent="0.25">
      <c r="A469" s="102"/>
      <c r="B469" s="102"/>
      <c r="C469" s="102"/>
      <c r="D469" s="102"/>
      <c r="E469" s="102"/>
      <c r="F469" s="102"/>
      <c r="G469" s="102"/>
      <c r="AH469" s="324"/>
      <c r="AI469" s="324"/>
      <c r="AP469" s="324"/>
      <c r="AQ469" s="324"/>
      <c r="BD469" s="324"/>
      <c r="BE469" s="324"/>
      <c r="BF469" s="324"/>
      <c r="BG469" s="324"/>
      <c r="BH469" s="324"/>
      <c r="BI469" s="324"/>
      <c r="BJ469" s="324"/>
      <c r="BK469" s="324"/>
      <c r="BL469" s="324"/>
      <c r="BM469" s="324"/>
      <c r="BN469" s="324"/>
      <c r="BO469" s="324"/>
      <c r="BW469" s="325"/>
      <c r="BX469" s="325"/>
      <c r="BY469" s="325"/>
      <c r="BZ469" s="325"/>
      <c r="CA469" s="325"/>
      <c r="CB469" s="325"/>
      <c r="CC469" s="325"/>
      <c r="CD469" s="325"/>
      <c r="CE469" s="325"/>
      <c r="CF469" s="325"/>
      <c r="CG469" s="325"/>
      <c r="CH469" s="325"/>
    </row>
    <row r="470" spans="1:86" s="323" customFormat="1" x14ac:dyDescent="0.25">
      <c r="A470" s="102"/>
      <c r="B470" s="102"/>
      <c r="C470" s="102"/>
      <c r="D470" s="102"/>
      <c r="E470" s="102"/>
      <c r="F470" s="102"/>
      <c r="G470" s="102"/>
      <c r="AH470" s="324"/>
      <c r="AI470" s="324"/>
      <c r="AP470" s="324"/>
      <c r="AQ470" s="324"/>
      <c r="BD470" s="324"/>
      <c r="BE470" s="324"/>
      <c r="BF470" s="324"/>
      <c r="BG470" s="324"/>
      <c r="BH470" s="324"/>
      <c r="BI470" s="324"/>
      <c r="BJ470" s="324"/>
      <c r="BK470" s="324"/>
      <c r="BL470" s="324"/>
      <c r="BM470" s="324"/>
      <c r="BN470" s="324"/>
      <c r="BO470" s="324"/>
      <c r="BW470" s="325"/>
      <c r="BX470" s="325"/>
      <c r="BY470" s="325"/>
      <c r="BZ470" s="325"/>
      <c r="CA470" s="325"/>
      <c r="CB470" s="325"/>
      <c r="CC470" s="325"/>
      <c r="CD470" s="325"/>
      <c r="CE470" s="325"/>
      <c r="CF470" s="325"/>
      <c r="CG470" s="325"/>
      <c r="CH470" s="325"/>
    </row>
    <row r="471" spans="1:86" s="323" customFormat="1" x14ac:dyDescent="0.25">
      <c r="A471" s="102"/>
      <c r="B471" s="102"/>
      <c r="C471" s="102"/>
      <c r="D471" s="102"/>
      <c r="E471" s="102"/>
      <c r="F471" s="102"/>
      <c r="G471" s="102"/>
      <c r="AH471" s="324"/>
      <c r="AI471" s="324"/>
      <c r="AP471" s="324"/>
      <c r="AQ471" s="324"/>
      <c r="BD471" s="324"/>
      <c r="BE471" s="324"/>
      <c r="BF471" s="324"/>
      <c r="BG471" s="324"/>
      <c r="BH471" s="324"/>
      <c r="BI471" s="324"/>
      <c r="BJ471" s="324"/>
      <c r="BK471" s="324"/>
      <c r="BL471" s="324"/>
      <c r="BM471" s="324"/>
      <c r="BN471" s="324"/>
      <c r="BO471" s="324"/>
      <c r="BW471" s="325"/>
      <c r="BX471" s="325"/>
      <c r="BY471" s="325"/>
      <c r="BZ471" s="325"/>
      <c r="CA471" s="325"/>
      <c r="CB471" s="325"/>
      <c r="CC471" s="325"/>
      <c r="CD471" s="325"/>
      <c r="CE471" s="325"/>
      <c r="CF471" s="325"/>
      <c r="CG471" s="325"/>
      <c r="CH471" s="325"/>
    </row>
    <row r="472" spans="1:86" s="323" customFormat="1" x14ac:dyDescent="0.25">
      <c r="A472" s="102"/>
      <c r="B472" s="102"/>
      <c r="C472" s="102"/>
      <c r="D472" s="102"/>
      <c r="E472" s="102"/>
      <c r="F472" s="102"/>
      <c r="G472" s="102"/>
      <c r="AH472" s="324"/>
      <c r="AI472" s="324"/>
      <c r="AP472" s="324"/>
      <c r="AQ472" s="324"/>
      <c r="BD472" s="324"/>
      <c r="BE472" s="324"/>
      <c r="BF472" s="324"/>
      <c r="BG472" s="324"/>
      <c r="BH472" s="324"/>
      <c r="BI472" s="324"/>
      <c r="BJ472" s="324"/>
      <c r="BK472" s="324"/>
      <c r="BL472" s="324"/>
      <c r="BM472" s="324"/>
      <c r="BN472" s="324"/>
      <c r="BO472" s="324"/>
      <c r="BW472" s="325"/>
      <c r="BX472" s="325"/>
      <c r="BY472" s="325"/>
      <c r="BZ472" s="325"/>
      <c r="CA472" s="325"/>
      <c r="CB472" s="325"/>
      <c r="CC472" s="325"/>
      <c r="CD472" s="325"/>
      <c r="CE472" s="325"/>
      <c r="CF472" s="325"/>
      <c r="CG472" s="325"/>
      <c r="CH472" s="325"/>
    </row>
    <row r="473" spans="1:86" s="323" customFormat="1" x14ac:dyDescent="0.25">
      <c r="A473" s="102"/>
      <c r="B473" s="102"/>
      <c r="C473" s="102"/>
      <c r="D473" s="102"/>
      <c r="E473" s="102"/>
      <c r="F473" s="102"/>
      <c r="G473" s="102"/>
      <c r="AH473" s="324"/>
      <c r="AI473" s="324"/>
      <c r="AP473" s="324"/>
      <c r="AQ473" s="324"/>
      <c r="BD473" s="324"/>
      <c r="BE473" s="324"/>
      <c r="BF473" s="324"/>
      <c r="BG473" s="324"/>
      <c r="BH473" s="324"/>
      <c r="BI473" s="324"/>
      <c r="BJ473" s="324"/>
      <c r="BK473" s="324"/>
      <c r="BL473" s="324"/>
      <c r="BM473" s="324"/>
      <c r="BN473" s="324"/>
      <c r="BO473" s="324"/>
      <c r="BW473" s="325"/>
      <c r="BX473" s="325"/>
      <c r="BY473" s="325"/>
      <c r="BZ473" s="325"/>
      <c r="CA473" s="325"/>
      <c r="CB473" s="325"/>
      <c r="CC473" s="325"/>
      <c r="CD473" s="325"/>
      <c r="CE473" s="325"/>
      <c r="CF473" s="325"/>
      <c r="CG473" s="325"/>
      <c r="CH473" s="325"/>
    </row>
    <row r="474" spans="1:86" s="323" customFormat="1" x14ac:dyDescent="0.25">
      <c r="A474" s="102"/>
      <c r="B474" s="102"/>
      <c r="C474" s="102"/>
      <c r="D474" s="102"/>
      <c r="E474" s="102"/>
      <c r="F474" s="102"/>
      <c r="G474" s="102"/>
      <c r="AH474" s="324"/>
      <c r="AI474" s="324"/>
      <c r="AP474" s="324"/>
      <c r="AQ474" s="324"/>
      <c r="BD474" s="324"/>
      <c r="BE474" s="324"/>
      <c r="BF474" s="324"/>
      <c r="BG474" s="324"/>
      <c r="BH474" s="324"/>
      <c r="BI474" s="324"/>
      <c r="BJ474" s="324"/>
      <c r="BK474" s="324"/>
      <c r="BL474" s="324"/>
      <c r="BM474" s="324"/>
      <c r="BN474" s="324"/>
      <c r="BO474" s="324"/>
      <c r="BW474" s="325"/>
      <c r="BX474" s="325"/>
      <c r="BY474" s="325"/>
      <c r="BZ474" s="325"/>
      <c r="CA474" s="325"/>
      <c r="CB474" s="325"/>
      <c r="CC474" s="325"/>
      <c r="CD474" s="325"/>
      <c r="CE474" s="325"/>
      <c r="CF474" s="325"/>
      <c r="CG474" s="325"/>
      <c r="CH474" s="325"/>
    </row>
    <row r="475" spans="1:86" s="323" customFormat="1" x14ac:dyDescent="0.25">
      <c r="A475" s="102"/>
      <c r="B475" s="102"/>
      <c r="C475" s="102"/>
      <c r="D475" s="102"/>
      <c r="E475" s="102"/>
      <c r="F475" s="102"/>
      <c r="G475" s="102"/>
      <c r="AH475" s="324"/>
      <c r="AI475" s="324"/>
      <c r="AP475" s="324"/>
      <c r="AQ475" s="324"/>
      <c r="BD475" s="324"/>
      <c r="BE475" s="324"/>
      <c r="BF475" s="324"/>
      <c r="BG475" s="324"/>
      <c r="BH475" s="324"/>
      <c r="BI475" s="324"/>
      <c r="BJ475" s="324"/>
      <c r="BK475" s="324"/>
      <c r="BL475" s="324"/>
      <c r="BM475" s="324"/>
      <c r="BN475" s="324"/>
      <c r="BO475" s="324"/>
      <c r="BW475" s="325"/>
      <c r="BX475" s="325"/>
      <c r="BY475" s="325"/>
      <c r="BZ475" s="325"/>
      <c r="CA475" s="325"/>
      <c r="CB475" s="325"/>
      <c r="CC475" s="325"/>
      <c r="CD475" s="325"/>
      <c r="CE475" s="325"/>
      <c r="CF475" s="325"/>
      <c r="CG475" s="325"/>
      <c r="CH475" s="325"/>
    </row>
    <row r="476" spans="1:86" s="323" customFormat="1" x14ac:dyDescent="0.25">
      <c r="A476" s="102"/>
      <c r="B476" s="102"/>
      <c r="C476" s="102"/>
      <c r="D476" s="102"/>
      <c r="E476" s="102"/>
      <c r="F476" s="102"/>
      <c r="G476" s="102"/>
      <c r="AH476" s="324"/>
      <c r="AI476" s="324"/>
      <c r="AP476" s="324"/>
      <c r="AQ476" s="324"/>
      <c r="BD476" s="324"/>
      <c r="BE476" s="324"/>
      <c r="BF476" s="324"/>
      <c r="BG476" s="324"/>
      <c r="BH476" s="324"/>
      <c r="BI476" s="324"/>
      <c r="BJ476" s="324"/>
      <c r="BK476" s="324"/>
      <c r="BL476" s="324"/>
      <c r="BM476" s="324"/>
      <c r="BN476" s="324"/>
      <c r="BO476" s="324"/>
      <c r="BW476" s="325"/>
      <c r="BX476" s="325"/>
      <c r="BY476" s="325"/>
      <c r="BZ476" s="325"/>
      <c r="CA476" s="325"/>
      <c r="CB476" s="325"/>
      <c r="CC476" s="325"/>
      <c r="CD476" s="325"/>
      <c r="CE476" s="325"/>
      <c r="CF476" s="325"/>
      <c r="CG476" s="325"/>
      <c r="CH476" s="325"/>
    </row>
    <row r="477" spans="1:86" s="323" customFormat="1" x14ac:dyDescent="0.25">
      <c r="A477" s="102"/>
      <c r="B477" s="102"/>
      <c r="C477" s="102"/>
      <c r="D477" s="102"/>
      <c r="E477" s="102"/>
      <c r="F477" s="102"/>
      <c r="G477" s="102"/>
      <c r="AH477" s="324"/>
      <c r="AI477" s="324"/>
      <c r="AP477" s="324"/>
      <c r="AQ477" s="324"/>
      <c r="BD477" s="324"/>
      <c r="BE477" s="324"/>
      <c r="BF477" s="324"/>
      <c r="BG477" s="324"/>
      <c r="BH477" s="324"/>
      <c r="BI477" s="324"/>
      <c r="BJ477" s="324"/>
      <c r="BK477" s="324"/>
      <c r="BL477" s="324"/>
      <c r="BM477" s="324"/>
      <c r="BN477" s="324"/>
      <c r="BO477" s="324"/>
      <c r="BW477" s="325"/>
      <c r="BX477" s="325"/>
      <c r="BY477" s="325"/>
      <c r="BZ477" s="325"/>
      <c r="CA477" s="325"/>
      <c r="CB477" s="325"/>
      <c r="CC477" s="325"/>
      <c r="CD477" s="325"/>
      <c r="CE477" s="325"/>
      <c r="CF477" s="325"/>
      <c r="CG477" s="325"/>
      <c r="CH477" s="325"/>
    </row>
    <row r="478" spans="1:86" s="323" customFormat="1" x14ac:dyDescent="0.25">
      <c r="A478" s="102"/>
      <c r="B478" s="102"/>
      <c r="C478" s="102"/>
      <c r="D478" s="102"/>
      <c r="E478" s="102"/>
      <c r="F478" s="102"/>
      <c r="G478" s="102"/>
      <c r="AH478" s="324"/>
      <c r="AI478" s="324"/>
      <c r="AP478" s="324"/>
      <c r="AQ478" s="324"/>
      <c r="BD478" s="324"/>
      <c r="BE478" s="324"/>
      <c r="BF478" s="324"/>
      <c r="BG478" s="324"/>
      <c r="BH478" s="324"/>
      <c r="BI478" s="324"/>
      <c r="BJ478" s="324"/>
      <c r="BK478" s="324"/>
      <c r="BL478" s="324"/>
      <c r="BM478" s="324"/>
      <c r="BN478" s="324"/>
      <c r="BO478" s="324"/>
      <c r="BW478" s="325"/>
      <c r="BX478" s="325"/>
      <c r="BY478" s="325"/>
      <c r="BZ478" s="325"/>
      <c r="CA478" s="325"/>
      <c r="CB478" s="325"/>
      <c r="CC478" s="325"/>
      <c r="CD478" s="325"/>
      <c r="CE478" s="325"/>
      <c r="CF478" s="325"/>
      <c r="CG478" s="325"/>
      <c r="CH478" s="325"/>
    </row>
    <row r="479" spans="1:86" s="323" customFormat="1" x14ac:dyDescent="0.25">
      <c r="A479" s="102"/>
      <c r="B479" s="102"/>
      <c r="C479" s="102"/>
      <c r="D479" s="102"/>
      <c r="E479" s="102"/>
      <c r="F479" s="102"/>
      <c r="G479" s="102"/>
      <c r="AH479" s="324"/>
      <c r="AI479" s="324"/>
      <c r="AP479" s="324"/>
      <c r="AQ479" s="324"/>
      <c r="BD479" s="324"/>
      <c r="BE479" s="324"/>
      <c r="BF479" s="324"/>
      <c r="BG479" s="324"/>
      <c r="BH479" s="324"/>
      <c r="BI479" s="324"/>
      <c r="BJ479" s="324"/>
      <c r="BK479" s="324"/>
      <c r="BL479" s="324"/>
      <c r="BM479" s="324"/>
      <c r="BN479" s="324"/>
      <c r="BO479" s="324"/>
      <c r="BW479" s="325"/>
      <c r="BX479" s="325"/>
      <c r="BY479" s="325"/>
      <c r="BZ479" s="325"/>
      <c r="CA479" s="325"/>
      <c r="CB479" s="325"/>
      <c r="CC479" s="325"/>
      <c r="CD479" s="325"/>
      <c r="CE479" s="325"/>
      <c r="CF479" s="325"/>
      <c r="CG479" s="325"/>
      <c r="CH479" s="325"/>
    </row>
    <row r="480" spans="1:86" s="323" customFormat="1" x14ac:dyDescent="0.25">
      <c r="A480" s="102"/>
      <c r="B480" s="102"/>
      <c r="C480" s="102"/>
      <c r="D480" s="102"/>
      <c r="E480" s="102"/>
      <c r="F480" s="102"/>
      <c r="G480" s="102"/>
      <c r="AH480" s="324"/>
      <c r="AI480" s="324"/>
      <c r="AP480" s="324"/>
      <c r="AQ480" s="324"/>
      <c r="BD480" s="324"/>
      <c r="BE480" s="324"/>
      <c r="BF480" s="324"/>
      <c r="BG480" s="324"/>
      <c r="BH480" s="324"/>
      <c r="BI480" s="324"/>
      <c r="BJ480" s="324"/>
      <c r="BK480" s="324"/>
      <c r="BL480" s="324"/>
      <c r="BM480" s="324"/>
      <c r="BN480" s="324"/>
      <c r="BO480" s="324"/>
      <c r="BW480" s="325"/>
      <c r="BX480" s="325"/>
      <c r="BY480" s="325"/>
      <c r="BZ480" s="325"/>
      <c r="CA480" s="325"/>
      <c r="CB480" s="325"/>
      <c r="CC480" s="325"/>
      <c r="CD480" s="325"/>
      <c r="CE480" s="325"/>
      <c r="CF480" s="325"/>
      <c r="CG480" s="325"/>
      <c r="CH480" s="325"/>
    </row>
    <row r="481" spans="1:86" s="323" customFormat="1" x14ac:dyDescent="0.25">
      <c r="A481" s="102"/>
      <c r="B481" s="102"/>
      <c r="C481" s="102"/>
      <c r="D481" s="102"/>
      <c r="E481" s="102"/>
      <c r="F481" s="102"/>
      <c r="G481" s="102"/>
      <c r="AH481" s="324"/>
      <c r="AI481" s="324"/>
      <c r="AP481" s="324"/>
      <c r="AQ481" s="324"/>
      <c r="BD481" s="324"/>
      <c r="BE481" s="324"/>
      <c r="BF481" s="324"/>
      <c r="BG481" s="324"/>
      <c r="BH481" s="324"/>
      <c r="BI481" s="324"/>
      <c r="BJ481" s="324"/>
      <c r="BK481" s="324"/>
      <c r="BL481" s="324"/>
      <c r="BM481" s="324"/>
      <c r="BN481" s="324"/>
      <c r="BO481" s="324"/>
      <c r="BW481" s="325"/>
      <c r="BX481" s="325"/>
      <c r="BY481" s="325"/>
      <c r="BZ481" s="325"/>
      <c r="CA481" s="325"/>
      <c r="CB481" s="325"/>
      <c r="CC481" s="325"/>
      <c r="CD481" s="325"/>
      <c r="CE481" s="325"/>
      <c r="CF481" s="325"/>
      <c r="CG481" s="325"/>
      <c r="CH481" s="325"/>
    </row>
    <row r="482" spans="1:86" s="323" customFormat="1" x14ac:dyDescent="0.25">
      <c r="A482" s="102"/>
      <c r="B482" s="102"/>
      <c r="C482" s="102"/>
      <c r="D482" s="102"/>
      <c r="E482" s="102"/>
      <c r="F482" s="102"/>
      <c r="G482" s="102"/>
      <c r="AH482" s="324"/>
      <c r="AI482" s="324"/>
      <c r="AP482" s="324"/>
      <c r="AQ482" s="324"/>
      <c r="BD482" s="324"/>
      <c r="BE482" s="324"/>
      <c r="BF482" s="324"/>
      <c r="BG482" s="324"/>
      <c r="BH482" s="324"/>
      <c r="BI482" s="324"/>
      <c r="BJ482" s="324"/>
      <c r="BK482" s="324"/>
      <c r="BL482" s="324"/>
      <c r="BM482" s="324"/>
      <c r="BN482" s="324"/>
      <c r="BO482" s="324"/>
      <c r="BW482" s="325"/>
      <c r="BX482" s="325"/>
      <c r="BY482" s="325"/>
      <c r="BZ482" s="325"/>
      <c r="CA482" s="325"/>
      <c r="CB482" s="325"/>
      <c r="CC482" s="325"/>
      <c r="CD482" s="325"/>
      <c r="CE482" s="325"/>
      <c r="CF482" s="325"/>
      <c r="CG482" s="325"/>
      <c r="CH482" s="325"/>
    </row>
    <row r="483" spans="1:86" s="323" customFormat="1" x14ac:dyDescent="0.25">
      <c r="A483" s="102"/>
      <c r="B483" s="102"/>
      <c r="C483" s="102"/>
      <c r="D483" s="102"/>
      <c r="E483" s="102"/>
      <c r="F483" s="102"/>
      <c r="G483" s="102"/>
      <c r="AH483" s="324"/>
      <c r="AI483" s="324"/>
      <c r="AP483" s="324"/>
      <c r="AQ483" s="324"/>
      <c r="BD483" s="324"/>
      <c r="BE483" s="324"/>
      <c r="BF483" s="324"/>
      <c r="BG483" s="324"/>
      <c r="BH483" s="324"/>
      <c r="BI483" s="324"/>
      <c r="BJ483" s="324"/>
      <c r="BK483" s="324"/>
      <c r="BL483" s="324"/>
      <c r="BM483" s="324"/>
      <c r="BN483" s="324"/>
      <c r="BO483" s="324"/>
      <c r="BW483" s="325"/>
      <c r="BX483" s="325"/>
      <c r="BY483" s="325"/>
      <c r="BZ483" s="325"/>
      <c r="CA483" s="325"/>
      <c r="CB483" s="325"/>
      <c r="CC483" s="325"/>
      <c r="CD483" s="325"/>
      <c r="CE483" s="325"/>
      <c r="CF483" s="325"/>
      <c r="CG483" s="325"/>
      <c r="CH483" s="325"/>
    </row>
    <row r="484" spans="1:86" s="323" customFormat="1" x14ac:dyDescent="0.25">
      <c r="A484" s="102"/>
      <c r="B484" s="102"/>
      <c r="C484" s="102"/>
      <c r="D484" s="102"/>
      <c r="E484" s="102"/>
      <c r="F484" s="102"/>
      <c r="G484" s="102"/>
      <c r="AH484" s="324"/>
      <c r="AI484" s="324"/>
      <c r="AP484" s="324"/>
      <c r="AQ484" s="324"/>
      <c r="BD484" s="324"/>
      <c r="BE484" s="324"/>
      <c r="BF484" s="324"/>
      <c r="BG484" s="324"/>
      <c r="BH484" s="324"/>
      <c r="BI484" s="324"/>
      <c r="BJ484" s="324"/>
      <c r="BK484" s="324"/>
      <c r="BL484" s="324"/>
      <c r="BM484" s="324"/>
      <c r="BN484" s="324"/>
      <c r="BO484" s="324"/>
      <c r="BW484" s="325"/>
      <c r="BX484" s="325"/>
      <c r="BY484" s="325"/>
      <c r="BZ484" s="325"/>
      <c r="CA484" s="325"/>
      <c r="CB484" s="325"/>
      <c r="CC484" s="325"/>
      <c r="CD484" s="325"/>
      <c r="CE484" s="325"/>
      <c r="CF484" s="325"/>
      <c r="CG484" s="325"/>
      <c r="CH484" s="325"/>
    </row>
    <row r="485" spans="1:86" s="323" customFormat="1" x14ac:dyDescent="0.25">
      <c r="A485" s="102"/>
      <c r="B485" s="102"/>
      <c r="C485" s="102"/>
      <c r="D485" s="102"/>
      <c r="E485" s="102"/>
      <c r="F485" s="102"/>
      <c r="G485" s="102"/>
      <c r="AH485" s="324"/>
      <c r="AI485" s="324"/>
      <c r="AP485" s="324"/>
      <c r="AQ485" s="324"/>
      <c r="BD485" s="324"/>
      <c r="BE485" s="324"/>
      <c r="BF485" s="324"/>
      <c r="BG485" s="324"/>
      <c r="BH485" s="324"/>
      <c r="BI485" s="324"/>
      <c r="BJ485" s="324"/>
      <c r="BK485" s="324"/>
      <c r="BL485" s="324"/>
      <c r="BM485" s="324"/>
      <c r="BN485" s="324"/>
      <c r="BO485" s="324"/>
      <c r="BW485" s="325"/>
      <c r="BX485" s="325"/>
      <c r="BY485" s="325"/>
      <c r="BZ485" s="325"/>
      <c r="CA485" s="325"/>
      <c r="CB485" s="325"/>
      <c r="CC485" s="325"/>
      <c r="CD485" s="325"/>
      <c r="CE485" s="325"/>
      <c r="CF485" s="325"/>
      <c r="CG485" s="325"/>
      <c r="CH485" s="325"/>
    </row>
    <row r="486" spans="1:86" s="323" customFormat="1" x14ac:dyDescent="0.25">
      <c r="A486" s="102"/>
      <c r="B486" s="102"/>
      <c r="C486" s="102"/>
      <c r="D486" s="102"/>
      <c r="E486" s="102"/>
      <c r="F486" s="102"/>
      <c r="G486" s="102"/>
      <c r="AH486" s="324"/>
      <c r="AI486" s="324"/>
      <c r="AP486" s="324"/>
      <c r="AQ486" s="324"/>
      <c r="BD486" s="324"/>
      <c r="BE486" s="324"/>
      <c r="BF486" s="324"/>
      <c r="BG486" s="324"/>
      <c r="BH486" s="324"/>
      <c r="BI486" s="324"/>
      <c r="BJ486" s="324"/>
      <c r="BK486" s="324"/>
      <c r="BL486" s="324"/>
      <c r="BM486" s="324"/>
      <c r="BN486" s="324"/>
      <c r="BO486" s="324"/>
      <c r="BW486" s="325"/>
      <c r="BX486" s="325"/>
      <c r="BY486" s="325"/>
      <c r="BZ486" s="325"/>
      <c r="CA486" s="325"/>
      <c r="CB486" s="325"/>
      <c r="CC486" s="325"/>
      <c r="CD486" s="325"/>
      <c r="CE486" s="325"/>
      <c r="CF486" s="325"/>
      <c r="CG486" s="325"/>
      <c r="CH486" s="325"/>
    </row>
    <row r="487" spans="1:86" s="323" customFormat="1" x14ac:dyDescent="0.25">
      <c r="A487" s="102"/>
      <c r="B487" s="102"/>
      <c r="C487" s="102"/>
      <c r="D487" s="102"/>
      <c r="E487" s="102"/>
      <c r="F487" s="102"/>
      <c r="G487" s="102"/>
      <c r="AH487" s="324"/>
      <c r="AI487" s="324"/>
      <c r="AP487" s="324"/>
      <c r="AQ487" s="324"/>
      <c r="BD487" s="324"/>
      <c r="BE487" s="324"/>
      <c r="BF487" s="324"/>
      <c r="BG487" s="324"/>
      <c r="BH487" s="324"/>
      <c r="BI487" s="324"/>
      <c r="BJ487" s="324"/>
      <c r="BK487" s="324"/>
      <c r="BL487" s="324"/>
      <c r="BM487" s="324"/>
      <c r="BN487" s="324"/>
      <c r="BO487" s="324"/>
      <c r="BW487" s="325"/>
      <c r="BX487" s="325"/>
      <c r="BY487" s="325"/>
      <c r="BZ487" s="325"/>
      <c r="CA487" s="325"/>
      <c r="CB487" s="325"/>
      <c r="CC487" s="325"/>
      <c r="CD487" s="325"/>
      <c r="CE487" s="325"/>
      <c r="CF487" s="325"/>
      <c r="CG487" s="325"/>
      <c r="CH487" s="325"/>
    </row>
    <row r="488" spans="1:86" s="323" customFormat="1" x14ac:dyDescent="0.25">
      <c r="A488" s="102"/>
      <c r="B488" s="102"/>
      <c r="C488" s="102"/>
      <c r="D488" s="102"/>
      <c r="E488" s="102"/>
      <c r="F488" s="102"/>
      <c r="G488" s="102"/>
      <c r="AH488" s="324"/>
      <c r="AI488" s="324"/>
      <c r="AP488" s="324"/>
      <c r="AQ488" s="324"/>
      <c r="BD488" s="324"/>
      <c r="BE488" s="324"/>
      <c r="BF488" s="324"/>
      <c r="BG488" s="324"/>
      <c r="BH488" s="324"/>
      <c r="BI488" s="324"/>
      <c r="BJ488" s="324"/>
      <c r="BK488" s="324"/>
      <c r="BL488" s="324"/>
      <c r="BM488" s="324"/>
      <c r="BN488" s="324"/>
      <c r="BO488" s="324"/>
      <c r="BW488" s="325"/>
      <c r="BX488" s="325"/>
      <c r="BY488" s="325"/>
      <c r="BZ488" s="325"/>
      <c r="CA488" s="325"/>
      <c r="CB488" s="325"/>
      <c r="CC488" s="325"/>
      <c r="CD488" s="325"/>
      <c r="CE488" s="325"/>
      <c r="CF488" s="325"/>
      <c r="CG488" s="325"/>
      <c r="CH488" s="325"/>
    </row>
    <row r="489" spans="1:86" s="323" customFormat="1" x14ac:dyDescent="0.25">
      <c r="A489" s="102"/>
      <c r="B489" s="102"/>
      <c r="C489" s="102"/>
      <c r="D489" s="102"/>
      <c r="E489" s="102"/>
      <c r="F489" s="102"/>
      <c r="G489" s="102"/>
      <c r="AH489" s="324"/>
      <c r="AI489" s="324"/>
      <c r="AP489" s="324"/>
      <c r="AQ489" s="324"/>
      <c r="BD489" s="324"/>
      <c r="BE489" s="324"/>
      <c r="BF489" s="324"/>
      <c r="BG489" s="324"/>
      <c r="BH489" s="324"/>
      <c r="BI489" s="324"/>
      <c r="BJ489" s="324"/>
      <c r="BK489" s="324"/>
      <c r="BL489" s="324"/>
      <c r="BM489" s="324"/>
      <c r="BN489" s="324"/>
      <c r="BO489" s="324"/>
      <c r="BW489" s="325"/>
      <c r="BX489" s="325"/>
      <c r="BY489" s="325"/>
      <c r="BZ489" s="325"/>
      <c r="CA489" s="325"/>
      <c r="CB489" s="325"/>
      <c r="CC489" s="325"/>
      <c r="CD489" s="325"/>
      <c r="CE489" s="325"/>
      <c r="CF489" s="325"/>
      <c r="CG489" s="325"/>
      <c r="CH489" s="325"/>
    </row>
    <row r="490" spans="1:86" s="323" customFormat="1" x14ac:dyDescent="0.25">
      <c r="A490" s="102"/>
      <c r="B490" s="102"/>
      <c r="C490" s="102"/>
      <c r="D490" s="102"/>
      <c r="E490" s="102"/>
      <c r="F490" s="102"/>
      <c r="G490" s="102"/>
      <c r="AH490" s="324"/>
      <c r="AI490" s="324"/>
      <c r="AP490" s="324"/>
      <c r="AQ490" s="324"/>
      <c r="BD490" s="324"/>
      <c r="BE490" s="324"/>
      <c r="BF490" s="324"/>
      <c r="BG490" s="324"/>
      <c r="BH490" s="324"/>
      <c r="BI490" s="324"/>
      <c r="BJ490" s="324"/>
      <c r="BK490" s="324"/>
      <c r="BL490" s="324"/>
      <c r="BM490" s="324"/>
      <c r="BN490" s="324"/>
      <c r="BO490" s="324"/>
      <c r="BW490" s="325"/>
      <c r="BX490" s="325"/>
      <c r="BY490" s="325"/>
      <c r="BZ490" s="325"/>
      <c r="CA490" s="325"/>
      <c r="CB490" s="325"/>
      <c r="CC490" s="325"/>
      <c r="CD490" s="325"/>
      <c r="CE490" s="325"/>
      <c r="CF490" s="325"/>
      <c r="CG490" s="325"/>
      <c r="CH490" s="325"/>
    </row>
    <row r="491" spans="1:86" s="323" customFormat="1" x14ac:dyDescent="0.25">
      <c r="A491" s="102"/>
      <c r="B491" s="102"/>
      <c r="C491" s="102"/>
      <c r="D491" s="102"/>
      <c r="E491" s="102"/>
      <c r="F491" s="102"/>
      <c r="G491" s="102"/>
      <c r="AH491" s="324"/>
      <c r="AI491" s="324"/>
      <c r="AP491" s="324"/>
      <c r="AQ491" s="324"/>
      <c r="BD491" s="324"/>
      <c r="BE491" s="324"/>
      <c r="BF491" s="324"/>
      <c r="BG491" s="324"/>
      <c r="BH491" s="324"/>
      <c r="BI491" s="324"/>
      <c r="BJ491" s="324"/>
      <c r="BK491" s="324"/>
      <c r="BL491" s="324"/>
      <c r="BM491" s="324"/>
      <c r="BN491" s="324"/>
      <c r="BO491" s="324"/>
      <c r="BW491" s="325"/>
      <c r="BX491" s="325"/>
      <c r="BY491" s="325"/>
      <c r="BZ491" s="325"/>
      <c r="CA491" s="325"/>
      <c r="CB491" s="325"/>
      <c r="CC491" s="325"/>
      <c r="CD491" s="325"/>
      <c r="CE491" s="325"/>
      <c r="CF491" s="325"/>
      <c r="CG491" s="325"/>
      <c r="CH491" s="325"/>
    </row>
    <row r="492" spans="1:86" s="323" customFormat="1" x14ac:dyDescent="0.25">
      <c r="A492" s="102"/>
      <c r="B492" s="102"/>
      <c r="C492" s="102"/>
      <c r="D492" s="102"/>
      <c r="E492" s="102"/>
      <c r="F492" s="102"/>
      <c r="G492" s="102"/>
      <c r="AH492" s="324"/>
      <c r="AI492" s="324"/>
      <c r="AP492" s="324"/>
      <c r="AQ492" s="324"/>
      <c r="BD492" s="324"/>
      <c r="BE492" s="324"/>
      <c r="BF492" s="324"/>
      <c r="BG492" s="324"/>
      <c r="BH492" s="324"/>
      <c r="BI492" s="324"/>
      <c r="BJ492" s="324"/>
      <c r="BK492" s="324"/>
      <c r="BL492" s="324"/>
      <c r="BM492" s="324"/>
      <c r="BN492" s="324"/>
      <c r="BO492" s="324"/>
      <c r="BW492" s="325"/>
      <c r="BX492" s="325"/>
      <c r="BY492" s="325"/>
      <c r="BZ492" s="325"/>
      <c r="CA492" s="325"/>
      <c r="CB492" s="325"/>
      <c r="CC492" s="325"/>
      <c r="CD492" s="325"/>
      <c r="CE492" s="325"/>
      <c r="CF492" s="325"/>
      <c r="CG492" s="325"/>
      <c r="CH492" s="325"/>
    </row>
    <row r="493" spans="1:86" s="323" customFormat="1" x14ac:dyDescent="0.25">
      <c r="A493" s="102"/>
      <c r="B493" s="102"/>
      <c r="C493" s="102"/>
      <c r="D493" s="102"/>
      <c r="E493" s="102"/>
      <c r="F493" s="102"/>
      <c r="G493" s="102"/>
      <c r="AH493" s="324"/>
      <c r="AI493" s="324"/>
      <c r="AP493" s="324"/>
      <c r="AQ493" s="324"/>
      <c r="BD493" s="324"/>
      <c r="BE493" s="324"/>
      <c r="BF493" s="324"/>
      <c r="BG493" s="324"/>
      <c r="BH493" s="324"/>
      <c r="BI493" s="324"/>
      <c r="BJ493" s="324"/>
      <c r="BK493" s="324"/>
      <c r="BL493" s="324"/>
      <c r="BM493" s="324"/>
      <c r="BN493" s="324"/>
      <c r="BO493" s="324"/>
      <c r="BW493" s="325"/>
      <c r="BX493" s="325"/>
      <c r="BY493" s="325"/>
      <c r="BZ493" s="325"/>
      <c r="CA493" s="325"/>
      <c r="CB493" s="325"/>
      <c r="CC493" s="325"/>
      <c r="CD493" s="325"/>
      <c r="CE493" s="325"/>
      <c r="CF493" s="325"/>
      <c r="CG493" s="325"/>
      <c r="CH493" s="325"/>
    </row>
    <row r="494" spans="1:86" s="323" customFormat="1" x14ac:dyDescent="0.25">
      <c r="A494" s="102"/>
      <c r="B494" s="102"/>
      <c r="C494" s="102"/>
      <c r="D494" s="102"/>
      <c r="E494" s="102"/>
      <c r="F494" s="102"/>
      <c r="G494" s="102"/>
      <c r="AH494" s="324"/>
      <c r="AI494" s="324"/>
      <c r="AP494" s="324"/>
      <c r="AQ494" s="324"/>
      <c r="BD494" s="324"/>
      <c r="BE494" s="324"/>
      <c r="BF494" s="324"/>
      <c r="BG494" s="324"/>
      <c r="BH494" s="324"/>
      <c r="BI494" s="324"/>
      <c r="BJ494" s="324"/>
      <c r="BK494" s="324"/>
      <c r="BL494" s="324"/>
      <c r="BM494" s="324"/>
      <c r="BN494" s="324"/>
      <c r="BO494" s="324"/>
      <c r="BW494" s="325"/>
      <c r="BX494" s="325"/>
      <c r="BY494" s="325"/>
      <c r="BZ494" s="325"/>
      <c r="CA494" s="325"/>
      <c r="CB494" s="325"/>
      <c r="CC494" s="325"/>
      <c r="CD494" s="325"/>
      <c r="CE494" s="325"/>
      <c r="CF494" s="325"/>
      <c r="CG494" s="325"/>
      <c r="CH494" s="325"/>
    </row>
    <row r="495" spans="1:86" s="323" customFormat="1" x14ac:dyDescent="0.25">
      <c r="A495" s="102"/>
      <c r="B495" s="102"/>
      <c r="C495" s="102"/>
      <c r="D495" s="102"/>
      <c r="E495" s="102"/>
      <c r="F495" s="102"/>
      <c r="G495" s="102"/>
      <c r="AH495" s="324"/>
      <c r="AI495" s="324"/>
      <c r="AP495" s="324"/>
      <c r="AQ495" s="324"/>
      <c r="BD495" s="324"/>
      <c r="BE495" s="324"/>
      <c r="BF495" s="324"/>
      <c r="BG495" s="324"/>
      <c r="BH495" s="324"/>
      <c r="BI495" s="324"/>
      <c r="BJ495" s="324"/>
      <c r="BK495" s="324"/>
      <c r="BL495" s="324"/>
      <c r="BM495" s="324"/>
      <c r="BN495" s="324"/>
      <c r="BO495" s="324"/>
      <c r="BW495" s="325"/>
      <c r="BX495" s="325"/>
      <c r="BY495" s="325"/>
      <c r="BZ495" s="325"/>
      <c r="CA495" s="325"/>
      <c r="CB495" s="325"/>
      <c r="CC495" s="325"/>
      <c r="CD495" s="325"/>
      <c r="CE495" s="325"/>
      <c r="CF495" s="325"/>
      <c r="CG495" s="325"/>
      <c r="CH495" s="325"/>
    </row>
    <row r="496" spans="1:86" s="323" customFormat="1" x14ac:dyDescent="0.25">
      <c r="A496" s="102"/>
      <c r="B496" s="102"/>
      <c r="C496" s="102"/>
      <c r="D496" s="102"/>
      <c r="E496" s="102"/>
      <c r="F496" s="102"/>
      <c r="G496" s="102"/>
      <c r="AH496" s="324"/>
      <c r="AI496" s="324"/>
      <c r="AP496" s="324"/>
      <c r="AQ496" s="324"/>
      <c r="BD496" s="324"/>
      <c r="BE496" s="324"/>
      <c r="BF496" s="324"/>
      <c r="BG496" s="324"/>
      <c r="BH496" s="324"/>
      <c r="BI496" s="324"/>
      <c r="BJ496" s="324"/>
      <c r="BK496" s="324"/>
      <c r="BL496" s="324"/>
      <c r="BM496" s="324"/>
      <c r="BN496" s="324"/>
      <c r="BO496" s="324"/>
      <c r="BW496" s="325"/>
      <c r="BX496" s="325"/>
      <c r="BY496" s="325"/>
      <c r="BZ496" s="325"/>
      <c r="CA496" s="325"/>
      <c r="CB496" s="325"/>
      <c r="CC496" s="325"/>
      <c r="CD496" s="325"/>
      <c r="CE496" s="325"/>
      <c r="CF496" s="325"/>
      <c r="CG496" s="325"/>
      <c r="CH496" s="325"/>
    </row>
    <row r="497" spans="1:86" s="323" customFormat="1" x14ac:dyDescent="0.25">
      <c r="A497" s="102"/>
      <c r="B497" s="102"/>
      <c r="C497" s="102"/>
      <c r="D497" s="102"/>
      <c r="E497" s="102"/>
      <c r="F497" s="102"/>
      <c r="G497" s="102"/>
      <c r="AH497" s="324"/>
      <c r="AI497" s="324"/>
      <c r="AP497" s="324"/>
      <c r="AQ497" s="324"/>
      <c r="BD497" s="324"/>
      <c r="BE497" s="324"/>
      <c r="BF497" s="324"/>
      <c r="BG497" s="324"/>
      <c r="BH497" s="324"/>
      <c r="BI497" s="324"/>
      <c r="BJ497" s="324"/>
      <c r="BK497" s="324"/>
      <c r="BL497" s="324"/>
      <c r="BM497" s="324"/>
      <c r="BN497" s="324"/>
      <c r="BO497" s="324"/>
      <c r="BW497" s="325"/>
      <c r="BX497" s="325"/>
      <c r="BY497" s="325"/>
      <c r="BZ497" s="325"/>
      <c r="CA497" s="325"/>
      <c r="CB497" s="325"/>
      <c r="CC497" s="325"/>
      <c r="CD497" s="325"/>
      <c r="CE497" s="325"/>
      <c r="CF497" s="325"/>
      <c r="CG497" s="325"/>
      <c r="CH497" s="325"/>
    </row>
    <row r="498" spans="1:86" s="323" customFormat="1" x14ac:dyDescent="0.25">
      <c r="A498" s="102"/>
      <c r="B498" s="102"/>
      <c r="C498" s="102"/>
      <c r="D498" s="102"/>
      <c r="E498" s="102"/>
      <c r="F498" s="102"/>
      <c r="G498" s="102"/>
      <c r="AH498" s="324"/>
      <c r="AI498" s="324"/>
      <c r="AP498" s="324"/>
      <c r="AQ498" s="324"/>
      <c r="BD498" s="324"/>
      <c r="BE498" s="324"/>
      <c r="BF498" s="324"/>
      <c r="BG498" s="324"/>
      <c r="BH498" s="324"/>
      <c r="BI498" s="324"/>
      <c r="BJ498" s="324"/>
      <c r="BK498" s="324"/>
      <c r="BL498" s="324"/>
      <c r="BM498" s="324"/>
      <c r="BN498" s="324"/>
      <c r="BO498" s="324"/>
      <c r="BW498" s="325"/>
      <c r="BX498" s="325"/>
      <c r="BY498" s="325"/>
      <c r="BZ498" s="325"/>
      <c r="CA498" s="325"/>
      <c r="CB498" s="325"/>
      <c r="CC498" s="325"/>
      <c r="CD498" s="325"/>
      <c r="CE498" s="325"/>
      <c r="CF498" s="325"/>
      <c r="CG498" s="325"/>
      <c r="CH498" s="325"/>
    </row>
    <row r="499" spans="1:86" s="323" customFormat="1" x14ac:dyDescent="0.25">
      <c r="A499" s="102"/>
      <c r="B499" s="102"/>
      <c r="C499" s="102"/>
      <c r="D499" s="102"/>
      <c r="E499" s="102"/>
      <c r="F499" s="102"/>
      <c r="G499" s="102"/>
      <c r="AH499" s="324"/>
      <c r="AI499" s="324"/>
      <c r="AP499" s="324"/>
      <c r="AQ499" s="324"/>
      <c r="BD499" s="324"/>
      <c r="BE499" s="324"/>
      <c r="BF499" s="324"/>
      <c r="BG499" s="324"/>
      <c r="BH499" s="324"/>
      <c r="BI499" s="324"/>
      <c r="BJ499" s="324"/>
      <c r="BK499" s="324"/>
      <c r="BL499" s="324"/>
      <c r="BM499" s="324"/>
      <c r="BN499" s="324"/>
      <c r="BO499" s="324"/>
      <c r="BW499" s="325"/>
      <c r="BX499" s="325"/>
      <c r="BY499" s="325"/>
      <c r="BZ499" s="325"/>
      <c r="CA499" s="325"/>
      <c r="CB499" s="325"/>
      <c r="CC499" s="325"/>
      <c r="CD499" s="325"/>
      <c r="CE499" s="325"/>
      <c r="CF499" s="325"/>
      <c r="CG499" s="325"/>
      <c r="CH499" s="325"/>
    </row>
    <row r="500" spans="1:86" s="323" customFormat="1" x14ac:dyDescent="0.25">
      <c r="A500" s="102"/>
      <c r="B500" s="102"/>
      <c r="C500" s="102"/>
      <c r="D500" s="102"/>
      <c r="E500" s="102"/>
      <c r="F500" s="102"/>
      <c r="G500" s="102"/>
      <c r="AH500" s="324"/>
      <c r="AI500" s="324"/>
      <c r="AP500" s="324"/>
      <c r="AQ500" s="324"/>
      <c r="BD500" s="324"/>
      <c r="BE500" s="324"/>
      <c r="BF500" s="324"/>
      <c r="BG500" s="324"/>
      <c r="BH500" s="324"/>
      <c r="BI500" s="324"/>
      <c r="BJ500" s="324"/>
      <c r="BK500" s="324"/>
      <c r="BL500" s="324"/>
      <c r="BM500" s="324"/>
      <c r="BN500" s="324"/>
      <c r="BO500" s="324"/>
      <c r="BW500" s="325"/>
      <c r="BX500" s="325"/>
      <c r="BY500" s="325"/>
      <c r="BZ500" s="325"/>
      <c r="CA500" s="325"/>
      <c r="CB500" s="325"/>
      <c r="CC500" s="325"/>
      <c r="CD500" s="325"/>
      <c r="CE500" s="325"/>
      <c r="CF500" s="325"/>
      <c r="CG500" s="325"/>
      <c r="CH500" s="325"/>
    </row>
    <row r="501" spans="1:86" s="323" customFormat="1" x14ac:dyDescent="0.25">
      <c r="A501" s="102"/>
      <c r="B501" s="102"/>
      <c r="C501" s="102"/>
      <c r="D501" s="102"/>
      <c r="E501" s="102"/>
      <c r="F501" s="102"/>
      <c r="G501" s="102"/>
      <c r="AH501" s="324"/>
      <c r="AI501" s="324"/>
      <c r="AP501" s="324"/>
      <c r="AQ501" s="324"/>
      <c r="BD501" s="324"/>
      <c r="BE501" s="324"/>
      <c r="BF501" s="324"/>
      <c r="BG501" s="324"/>
      <c r="BH501" s="324"/>
      <c r="BI501" s="324"/>
      <c r="BJ501" s="324"/>
      <c r="BK501" s="324"/>
      <c r="BL501" s="324"/>
      <c r="BM501" s="324"/>
      <c r="BN501" s="324"/>
      <c r="BO501" s="324"/>
      <c r="BW501" s="325"/>
      <c r="BX501" s="325"/>
      <c r="BY501" s="325"/>
      <c r="BZ501" s="325"/>
      <c r="CA501" s="325"/>
      <c r="CB501" s="325"/>
      <c r="CC501" s="325"/>
      <c r="CD501" s="325"/>
      <c r="CE501" s="325"/>
      <c r="CF501" s="325"/>
      <c r="CG501" s="325"/>
      <c r="CH501" s="325"/>
    </row>
    <row r="502" spans="1:86" s="323" customFormat="1" x14ac:dyDescent="0.25">
      <c r="A502" s="102"/>
      <c r="B502" s="102"/>
      <c r="C502" s="102"/>
      <c r="D502" s="102"/>
      <c r="E502" s="102"/>
      <c r="F502" s="102"/>
      <c r="G502" s="102"/>
      <c r="AH502" s="324"/>
      <c r="AI502" s="324"/>
      <c r="AP502" s="324"/>
      <c r="AQ502" s="324"/>
      <c r="BD502" s="324"/>
      <c r="BE502" s="324"/>
      <c r="BF502" s="324"/>
      <c r="BG502" s="324"/>
      <c r="BH502" s="324"/>
      <c r="BI502" s="324"/>
      <c r="BJ502" s="324"/>
      <c r="BK502" s="324"/>
      <c r="BL502" s="324"/>
      <c r="BM502" s="324"/>
      <c r="BN502" s="324"/>
      <c r="BO502" s="324"/>
      <c r="BW502" s="325"/>
      <c r="BX502" s="325"/>
      <c r="BY502" s="325"/>
      <c r="BZ502" s="325"/>
      <c r="CA502" s="325"/>
      <c r="CB502" s="325"/>
      <c r="CC502" s="325"/>
      <c r="CD502" s="325"/>
      <c r="CE502" s="325"/>
      <c r="CF502" s="325"/>
      <c r="CG502" s="325"/>
      <c r="CH502" s="325"/>
    </row>
    <row r="503" spans="1:86" s="323" customFormat="1" x14ac:dyDescent="0.25">
      <c r="A503" s="102"/>
      <c r="B503" s="102"/>
      <c r="C503" s="102"/>
      <c r="D503" s="102"/>
      <c r="E503" s="102"/>
      <c r="F503" s="102"/>
      <c r="G503" s="102"/>
      <c r="AH503" s="324"/>
      <c r="AI503" s="324"/>
      <c r="AP503" s="324"/>
      <c r="AQ503" s="324"/>
      <c r="BD503" s="324"/>
      <c r="BE503" s="324"/>
      <c r="BF503" s="324"/>
      <c r="BG503" s="324"/>
      <c r="BH503" s="324"/>
      <c r="BI503" s="324"/>
      <c r="BJ503" s="324"/>
      <c r="BK503" s="324"/>
      <c r="BL503" s="324"/>
      <c r="BM503" s="324"/>
      <c r="BN503" s="324"/>
      <c r="BO503" s="324"/>
      <c r="BW503" s="325"/>
      <c r="BX503" s="325"/>
      <c r="BY503" s="325"/>
      <c r="BZ503" s="325"/>
      <c r="CA503" s="325"/>
      <c r="CB503" s="325"/>
      <c r="CC503" s="325"/>
      <c r="CD503" s="325"/>
      <c r="CE503" s="325"/>
      <c r="CF503" s="325"/>
      <c r="CG503" s="325"/>
      <c r="CH503" s="325"/>
    </row>
    <row r="504" spans="1:86" s="323" customFormat="1" x14ac:dyDescent="0.25">
      <c r="A504" s="102"/>
      <c r="B504" s="102"/>
      <c r="C504" s="102"/>
      <c r="D504" s="102"/>
      <c r="E504" s="102"/>
      <c r="F504" s="102"/>
      <c r="G504" s="102"/>
      <c r="AH504" s="324"/>
      <c r="AI504" s="324"/>
      <c r="AP504" s="324"/>
      <c r="AQ504" s="324"/>
      <c r="BD504" s="324"/>
      <c r="BE504" s="324"/>
      <c r="BF504" s="324"/>
      <c r="BG504" s="324"/>
      <c r="BH504" s="324"/>
      <c r="BI504" s="324"/>
      <c r="BJ504" s="324"/>
      <c r="BK504" s="324"/>
      <c r="BL504" s="324"/>
      <c r="BM504" s="324"/>
      <c r="BN504" s="324"/>
      <c r="BO504" s="324"/>
      <c r="BW504" s="325"/>
      <c r="BX504" s="325"/>
      <c r="BY504" s="325"/>
      <c r="BZ504" s="325"/>
      <c r="CA504" s="325"/>
      <c r="CB504" s="325"/>
      <c r="CC504" s="325"/>
      <c r="CD504" s="325"/>
      <c r="CE504" s="325"/>
      <c r="CF504" s="325"/>
      <c r="CG504" s="325"/>
      <c r="CH504" s="325"/>
    </row>
    <row r="505" spans="1:86" s="323" customFormat="1" x14ac:dyDescent="0.25">
      <c r="A505" s="102"/>
      <c r="B505" s="102"/>
      <c r="C505" s="102"/>
      <c r="D505" s="102"/>
      <c r="E505" s="102"/>
      <c r="F505" s="102"/>
      <c r="G505" s="102"/>
      <c r="AH505" s="324"/>
      <c r="AI505" s="324"/>
      <c r="AP505" s="324"/>
      <c r="AQ505" s="324"/>
      <c r="BD505" s="324"/>
      <c r="BE505" s="324"/>
      <c r="BF505" s="324"/>
      <c r="BG505" s="324"/>
      <c r="BH505" s="324"/>
      <c r="BI505" s="324"/>
      <c r="BJ505" s="324"/>
      <c r="BK505" s="324"/>
      <c r="BL505" s="324"/>
      <c r="BM505" s="324"/>
      <c r="BN505" s="324"/>
      <c r="BO505" s="324"/>
      <c r="BW505" s="325"/>
      <c r="BX505" s="325"/>
      <c r="BY505" s="325"/>
      <c r="BZ505" s="325"/>
      <c r="CA505" s="325"/>
      <c r="CB505" s="325"/>
      <c r="CC505" s="325"/>
      <c r="CD505" s="325"/>
      <c r="CE505" s="325"/>
      <c r="CF505" s="325"/>
      <c r="CG505" s="325"/>
      <c r="CH505" s="325"/>
    </row>
    <row r="506" spans="1:86" s="323" customFormat="1" x14ac:dyDescent="0.25">
      <c r="A506" s="102"/>
      <c r="B506" s="102"/>
      <c r="C506" s="102"/>
      <c r="D506" s="102"/>
      <c r="E506" s="102"/>
      <c r="F506" s="102"/>
      <c r="G506" s="102"/>
      <c r="AH506" s="324"/>
      <c r="AI506" s="324"/>
      <c r="AP506" s="324"/>
      <c r="AQ506" s="324"/>
      <c r="BD506" s="324"/>
      <c r="BE506" s="324"/>
      <c r="BF506" s="324"/>
      <c r="BG506" s="324"/>
      <c r="BH506" s="324"/>
      <c r="BI506" s="324"/>
      <c r="BJ506" s="324"/>
      <c r="BK506" s="324"/>
      <c r="BL506" s="324"/>
      <c r="BM506" s="324"/>
      <c r="BN506" s="324"/>
      <c r="BO506" s="324"/>
      <c r="BW506" s="325"/>
      <c r="BX506" s="325"/>
      <c r="BY506" s="325"/>
      <c r="BZ506" s="325"/>
      <c r="CA506" s="325"/>
      <c r="CB506" s="325"/>
      <c r="CC506" s="325"/>
      <c r="CD506" s="325"/>
      <c r="CE506" s="325"/>
      <c r="CF506" s="325"/>
      <c r="CG506" s="325"/>
      <c r="CH506" s="325"/>
    </row>
    <row r="507" spans="1:86" s="323" customFormat="1" x14ac:dyDescent="0.25">
      <c r="A507" s="102"/>
      <c r="B507" s="102"/>
      <c r="C507" s="102"/>
      <c r="D507" s="102"/>
      <c r="E507" s="102"/>
      <c r="F507" s="102"/>
      <c r="G507" s="102"/>
      <c r="AH507" s="324"/>
      <c r="AI507" s="324"/>
      <c r="AP507" s="324"/>
      <c r="AQ507" s="324"/>
      <c r="BD507" s="324"/>
      <c r="BE507" s="324"/>
      <c r="BF507" s="324"/>
      <c r="BG507" s="324"/>
      <c r="BH507" s="324"/>
      <c r="BI507" s="324"/>
      <c r="BJ507" s="324"/>
      <c r="BK507" s="324"/>
      <c r="BL507" s="324"/>
      <c r="BM507" s="324"/>
      <c r="BN507" s="324"/>
      <c r="BO507" s="324"/>
      <c r="BW507" s="325"/>
      <c r="BX507" s="325"/>
      <c r="BY507" s="325"/>
      <c r="BZ507" s="325"/>
      <c r="CA507" s="325"/>
      <c r="CB507" s="325"/>
      <c r="CC507" s="325"/>
      <c r="CD507" s="325"/>
      <c r="CE507" s="325"/>
      <c r="CF507" s="325"/>
      <c r="CG507" s="325"/>
      <c r="CH507" s="325"/>
    </row>
    <row r="508" spans="1:86" s="323" customFormat="1" x14ac:dyDescent="0.25">
      <c r="A508" s="102"/>
      <c r="B508" s="102"/>
      <c r="C508" s="102"/>
      <c r="D508" s="102"/>
      <c r="E508" s="102"/>
      <c r="F508" s="102"/>
      <c r="G508" s="102"/>
      <c r="AH508" s="324"/>
      <c r="AI508" s="324"/>
      <c r="AP508" s="324"/>
      <c r="AQ508" s="324"/>
      <c r="BD508" s="324"/>
      <c r="BE508" s="324"/>
      <c r="BF508" s="324"/>
      <c r="BG508" s="324"/>
      <c r="BH508" s="324"/>
      <c r="BI508" s="324"/>
      <c r="BJ508" s="324"/>
      <c r="BK508" s="324"/>
      <c r="BL508" s="324"/>
      <c r="BM508" s="324"/>
      <c r="BN508" s="324"/>
      <c r="BO508" s="324"/>
      <c r="BW508" s="325"/>
      <c r="BX508" s="325"/>
      <c r="BY508" s="325"/>
      <c r="BZ508" s="325"/>
      <c r="CA508" s="325"/>
      <c r="CB508" s="325"/>
      <c r="CC508" s="325"/>
      <c r="CD508" s="325"/>
      <c r="CE508" s="325"/>
      <c r="CF508" s="325"/>
      <c r="CG508" s="325"/>
      <c r="CH508" s="325"/>
    </row>
    <row r="509" spans="1:86" s="323" customFormat="1" x14ac:dyDescent="0.25">
      <c r="A509" s="102"/>
      <c r="B509" s="102"/>
      <c r="C509" s="102"/>
      <c r="D509" s="102"/>
      <c r="E509" s="102"/>
      <c r="F509" s="102"/>
      <c r="G509" s="102"/>
      <c r="AH509" s="324"/>
      <c r="AI509" s="324"/>
      <c r="AP509" s="324"/>
      <c r="AQ509" s="324"/>
      <c r="BD509" s="324"/>
      <c r="BE509" s="324"/>
      <c r="BF509" s="324"/>
      <c r="BG509" s="324"/>
      <c r="BH509" s="324"/>
      <c r="BI509" s="324"/>
      <c r="BJ509" s="324"/>
      <c r="BK509" s="324"/>
      <c r="BL509" s="324"/>
      <c r="BM509" s="324"/>
      <c r="BN509" s="324"/>
      <c r="BO509" s="324"/>
      <c r="BW509" s="325"/>
      <c r="BX509" s="325"/>
      <c r="BY509" s="325"/>
      <c r="BZ509" s="325"/>
      <c r="CA509" s="325"/>
      <c r="CB509" s="325"/>
      <c r="CC509" s="325"/>
      <c r="CD509" s="325"/>
      <c r="CE509" s="325"/>
      <c r="CF509" s="325"/>
      <c r="CG509" s="325"/>
      <c r="CH509" s="325"/>
    </row>
    <row r="510" spans="1:86" s="323" customFormat="1" x14ac:dyDescent="0.25">
      <c r="A510" s="102"/>
      <c r="B510" s="102"/>
      <c r="C510" s="102"/>
      <c r="D510" s="102"/>
      <c r="E510" s="102"/>
      <c r="F510" s="102"/>
      <c r="G510" s="102"/>
      <c r="AH510" s="324"/>
      <c r="AI510" s="324"/>
      <c r="AP510" s="324"/>
      <c r="AQ510" s="324"/>
      <c r="BD510" s="324"/>
      <c r="BE510" s="324"/>
      <c r="BF510" s="324"/>
      <c r="BG510" s="324"/>
      <c r="BH510" s="324"/>
      <c r="BI510" s="324"/>
      <c r="BJ510" s="324"/>
      <c r="BK510" s="324"/>
      <c r="BL510" s="324"/>
      <c r="BM510" s="324"/>
      <c r="BN510" s="324"/>
      <c r="BO510" s="324"/>
      <c r="BW510" s="325"/>
      <c r="BX510" s="325"/>
      <c r="BY510" s="325"/>
      <c r="BZ510" s="325"/>
      <c r="CA510" s="325"/>
      <c r="CB510" s="325"/>
      <c r="CC510" s="325"/>
      <c r="CD510" s="325"/>
      <c r="CE510" s="325"/>
      <c r="CF510" s="325"/>
      <c r="CG510" s="325"/>
      <c r="CH510" s="325"/>
    </row>
    <row r="511" spans="1:86" s="323" customFormat="1" x14ac:dyDescent="0.25">
      <c r="A511" s="102"/>
      <c r="B511" s="102"/>
      <c r="C511" s="102"/>
      <c r="D511" s="102"/>
      <c r="E511" s="102"/>
      <c r="F511" s="102"/>
      <c r="G511" s="102"/>
      <c r="AH511" s="324"/>
      <c r="AI511" s="324"/>
      <c r="AP511" s="324"/>
      <c r="AQ511" s="324"/>
      <c r="BD511" s="324"/>
      <c r="BE511" s="324"/>
      <c r="BF511" s="324"/>
      <c r="BG511" s="324"/>
      <c r="BH511" s="324"/>
      <c r="BI511" s="324"/>
      <c r="BJ511" s="324"/>
      <c r="BK511" s="324"/>
      <c r="BL511" s="324"/>
      <c r="BM511" s="324"/>
      <c r="BN511" s="324"/>
      <c r="BO511" s="324"/>
      <c r="BW511" s="325"/>
      <c r="BX511" s="325"/>
      <c r="BY511" s="325"/>
      <c r="BZ511" s="325"/>
      <c r="CA511" s="325"/>
      <c r="CB511" s="325"/>
      <c r="CC511" s="325"/>
      <c r="CD511" s="325"/>
      <c r="CE511" s="325"/>
      <c r="CF511" s="325"/>
      <c r="CG511" s="325"/>
      <c r="CH511" s="325"/>
    </row>
    <row r="512" spans="1:86" s="323" customFormat="1" x14ac:dyDescent="0.25">
      <c r="A512" s="102"/>
      <c r="B512" s="102"/>
      <c r="C512" s="102"/>
      <c r="D512" s="102"/>
      <c r="E512" s="102"/>
      <c r="F512" s="102"/>
      <c r="G512" s="102"/>
      <c r="AH512" s="324"/>
      <c r="AI512" s="324"/>
      <c r="AP512" s="324"/>
      <c r="AQ512" s="324"/>
      <c r="BD512" s="324"/>
      <c r="BE512" s="324"/>
      <c r="BF512" s="324"/>
      <c r="BG512" s="324"/>
      <c r="BH512" s="324"/>
      <c r="BI512" s="324"/>
      <c r="BJ512" s="324"/>
      <c r="BK512" s="324"/>
      <c r="BL512" s="324"/>
      <c r="BM512" s="324"/>
      <c r="BN512" s="324"/>
      <c r="BO512" s="324"/>
      <c r="BW512" s="325"/>
      <c r="BX512" s="325"/>
      <c r="BY512" s="325"/>
      <c r="BZ512" s="325"/>
      <c r="CA512" s="325"/>
      <c r="CB512" s="325"/>
      <c r="CC512" s="325"/>
      <c r="CD512" s="325"/>
      <c r="CE512" s="325"/>
      <c r="CF512" s="325"/>
      <c r="CG512" s="325"/>
      <c r="CH512" s="325"/>
    </row>
    <row r="513" spans="1:86" s="323" customFormat="1" x14ac:dyDescent="0.25">
      <c r="A513" s="102"/>
      <c r="B513" s="102"/>
      <c r="C513" s="102"/>
      <c r="D513" s="102"/>
      <c r="E513" s="102"/>
      <c r="F513" s="102"/>
      <c r="G513" s="102"/>
      <c r="AH513" s="324"/>
      <c r="AI513" s="324"/>
      <c r="AP513" s="324"/>
      <c r="AQ513" s="324"/>
      <c r="BD513" s="324"/>
      <c r="BE513" s="324"/>
      <c r="BF513" s="324"/>
      <c r="BG513" s="324"/>
      <c r="BH513" s="324"/>
      <c r="BI513" s="324"/>
      <c r="BJ513" s="324"/>
      <c r="BK513" s="324"/>
      <c r="BL513" s="324"/>
      <c r="BM513" s="324"/>
      <c r="BN513" s="324"/>
      <c r="BO513" s="324"/>
      <c r="BW513" s="325"/>
      <c r="BX513" s="325"/>
      <c r="BY513" s="325"/>
      <c r="BZ513" s="325"/>
      <c r="CA513" s="325"/>
      <c r="CB513" s="325"/>
      <c r="CC513" s="325"/>
      <c r="CD513" s="325"/>
      <c r="CE513" s="325"/>
      <c r="CF513" s="325"/>
      <c r="CG513" s="325"/>
      <c r="CH513" s="325"/>
    </row>
    <row r="514" spans="1:86" s="323" customFormat="1" x14ac:dyDescent="0.25">
      <c r="A514" s="102"/>
      <c r="B514" s="102"/>
      <c r="C514" s="102"/>
      <c r="D514" s="102"/>
      <c r="E514" s="102"/>
      <c r="F514" s="102"/>
      <c r="G514" s="102"/>
      <c r="AH514" s="324"/>
      <c r="AI514" s="324"/>
      <c r="AP514" s="324"/>
      <c r="AQ514" s="324"/>
      <c r="BD514" s="324"/>
      <c r="BE514" s="324"/>
      <c r="BF514" s="324"/>
      <c r="BG514" s="324"/>
      <c r="BH514" s="324"/>
      <c r="BI514" s="324"/>
      <c r="BJ514" s="324"/>
      <c r="BK514" s="324"/>
      <c r="BL514" s="324"/>
      <c r="BM514" s="324"/>
      <c r="BN514" s="324"/>
      <c r="BO514" s="324"/>
      <c r="BW514" s="325"/>
      <c r="BX514" s="325"/>
      <c r="BY514" s="325"/>
      <c r="BZ514" s="325"/>
      <c r="CA514" s="325"/>
      <c r="CB514" s="325"/>
      <c r="CC514" s="325"/>
      <c r="CD514" s="325"/>
      <c r="CE514" s="325"/>
      <c r="CF514" s="325"/>
      <c r="CG514" s="325"/>
      <c r="CH514" s="325"/>
    </row>
    <row r="515" spans="1:86" s="323" customFormat="1" x14ac:dyDescent="0.25">
      <c r="A515" s="102"/>
      <c r="B515" s="102"/>
      <c r="C515" s="102"/>
      <c r="D515" s="102"/>
      <c r="E515" s="102"/>
      <c r="F515" s="102"/>
      <c r="G515" s="102"/>
      <c r="AH515" s="324"/>
      <c r="AI515" s="324"/>
      <c r="AP515" s="324"/>
      <c r="AQ515" s="324"/>
      <c r="BD515" s="324"/>
      <c r="BE515" s="324"/>
      <c r="BF515" s="324"/>
      <c r="BG515" s="324"/>
      <c r="BH515" s="324"/>
      <c r="BI515" s="324"/>
      <c r="BJ515" s="324"/>
      <c r="BK515" s="324"/>
      <c r="BL515" s="324"/>
      <c r="BM515" s="324"/>
      <c r="BN515" s="324"/>
      <c r="BO515" s="324"/>
      <c r="BW515" s="325"/>
      <c r="BX515" s="325"/>
      <c r="BY515" s="325"/>
      <c r="BZ515" s="325"/>
      <c r="CA515" s="325"/>
      <c r="CB515" s="325"/>
      <c r="CC515" s="325"/>
      <c r="CD515" s="325"/>
      <c r="CE515" s="325"/>
      <c r="CF515" s="325"/>
      <c r="CG515" s="325"/>
      <c r="CH515" s="325"/>
    </row>
    <row r="516" spans="1:86" s="323" customFormat="1" x14ac:dyDescent="0.25">
      <c r="A516" s="102"/>
      <c r="B516" s="102"/>
      <c r="C516" s="102"/>
      <c r="D516" s="102"/>
      <c r="E516" s="102"/>
      <c r="F516" s="102"/>
      <c r="G516" s="102"/>
      <c r="AH516" s="324"/>
      <c r="AI516" s="324"/>
      <c r="AP516" s="324"/>
      <c r="AQ516" s="324"/>
      <c r="BD516" s="324"/>
      <c r="BE516" s="324"/>
      <c r="BF516" s="324"/>
      <c r="BG516" s="324"/>
      <c r="BH516" s="324"/>
      <c r="BI516" s="324"/>
      <c r="BJ516" s="324"/>
      <c r="BK516" s="324"/>
      <c r="BL516" s="324"/>
      <c r="BM516" s="324"/>
      <c r="BN516" s="324"/>
      <c r="BO516" s="324"/>
      <c r="BW516" s="325"/>
      <c r="BX516" s="325"/>
      <c r="BY516" s="325"/>
      <c r="BZ516" s="325"/>
      <c r="CA516" s="325"/>
      <c r="CB516" s="325"/>
      <c r="CC516" s="325"/>
      <c r="CD516" s="325"/>
      <c r="CE516" s="325"/>
      <c r="CF516" s="325"/>
      <c r="CG516" s="325"/>
      <c r="CH516" s="325"/>
    </row>
    <row r="517" spans="1:86" s="323" customFormat="1" x14ac:dyDescent="0.25">
      <c r="A517" s="102"/>
      <c r="B517" s="102"/>
      <c r="C517" s="102"/>
      <c r="D517" s="102"/>
      <c r="E517" s="102"/>
      <c r="F517" s="102"/>
      <c r="G517" s="102"/>
      <c r="AH517" s="324"/>
      <c r="AI517" s="324"/>
      <c r="AP517" s="324"/>
      <c r="AQ517" s="324"/>
      <c r="BD517" s="324"/>
      <c r="BE517" s="324"/>
      <c r="BF517" s="324"/>
      <c r="BG517" s="324"/>
      <c r="BH517" s="324"/>
      <c r="BI517" s="324"/>
      <c r="BJ517" s="324"/>
      <c r="BK517" s="324"/>
      <c r="BL517" s="324"/>
      <c r="BM517" s="324"/>
      <c r="BN517" s="324"/>
      <c r="BO517" s="324"/>
      <c r="BW517" s="325"/>
      <c r="BX517" s="325"/>
      <c r="BY517" s="325"/>
      <c r="BZ517" s="325"/>
      <c r="CA517" s="325"/>
      <c r="CB517" s="325"/>
      <c r="CC517" s="325"/>
      <c r="CD517" s="325"/>
      <c r="CE517" s="325"/>
      <c r="CF517" s="325"/>
      <c r="CG517" s="325"/>
      <c r="CH517" s="325"/>
    </row>
    <row r="518" spans="1:86" s="323" customFormat="1" x14ac:dyDescent="0.25">
      <c r="A518" s="102"/>
      <c r="B518" s="102"/>
      <c r="C518" s="102"/>
      <c r="D518" s="102"/>
      <c r="E518" s="102"/>
      <c r="F518" s="102"/>
      <c r="G518" s="102"/>
      <c r="AH518" s="324"/>
      <c r="AI518" s="324"/>
      <c r="AP518" s="324"/>
      <c r="AQ518" s="324"/>
      <c r="BD518" s="324"/>
      <c r="BE518" s="324"/>
      <c r="BF518" s="324"/>
      <c r="BG518" s="324"/>
      <c r="BH518" s="324"/>
      <c r="BI518" s="324"/>
      <c r="BJ518" s="324"/>
      <c r="BK518" s="324"/>
      <c r="BL518" s="324"/>
      <c r="BM518" s="324"/>
      <c r="BN518" s="324"/>
      <c r="BO518" s="324"/>
      <c r="BW518" s="325"/>
      <c r="BX518" s="325"/>
      <c r="BY518" s="325"/>
      <c r="BZ518" s="325"/>
      <c r="CA518" s="325"/>
      <c r="CB518" s="325"/>
      <c r="CC518" s="325"/>
      <c r="CD518" s="325"/>
      <c r="CE518" s="325"/>
      <c r="CF518" s="325"/>
      <c r="CG518" s="325"/>
      <c r="CH518" s="325"/>
    </row>
    <row r="519" spans="1:86" s="323" customFormat="1" x14ac:dyDescent="0.25">
      <c r="A519" s="102"/>
      <c r="B519" s="102"/>
      <c r="C519" s="102"/>
      <c r="D519" s="102"/>
      <c r="E519" s="102"/>
      <c r="F519" s="102"/>
      <c r="G519" s="102"/>
      <c r="AH519" s="324"/>
      <c r="AI519" s="324"/>
      <c r="AP519" s="324"/>
      <c r="AQ519" s="324"/>
      <c r="BD519" s="324"/>
      <c r="BE519" s="324"/>
      <c r="BF519" s="324"/>
      <c r="BG519" s="324"/>
      <c r="BH519" s="324"/>
      <c r="BI519" s="324"/>
      <c r="BJ519" s="324"/>
      <c r="BK519" s="324"/>
      <c r="BL519" s="324"/>
      <c r="BM519" s="324"/>
      <c r="BN519" s="324"/>
      <c r="BO519" s="324"/>
      <c r="BW519" s="325"/>
      <c r="BX519" s="325"/>
      <c r="BY519" s="325"/>
      <c r="BZ519" s="325"/>
      <c r="CA519" s="325"/>
      <c r="CB519" s="325"/>
      <c r="CC519" s="325"/>
      <c r="CD519" s="325"/>
      <c r="CE519" s="325"/>
      <c r="CF519" s="325"/>
      <c r="CG519" s="325"/>
      <c r="CH519" s="325"/>
    </row>
    <row r="520" spans="1:86" s="323" customFormat="1" x14ac:dyDescent="0.25">
      <c r="A520" s="102"/>
      <c r="B520" s="102"/>
      <c r="C520" s="102"/>
      <c r="D520" s="102"/>
      <c r="E520" s="102"/>
      <c r="F520" s="102"/>
      <c r="G520" s="102"/>
      <c r="AH520" s="324"/>
      <c r="AI520" s="324"/>
      <c r="AP520" s="324"/>
      <c r="AQ520" s="324"/>
      <c r="BD520" s="324"/>
      <c r="BE520" s="324"/>
      <c r="BF520" s="324"/>
      <c r="BG520" s="324"/>
      <c r="BH520" s="324"/>
      <c r="BI520" s="324"/>
      <c r="BJ520" s="324"/>
      <c r="BK520" s="324"/>
      <c r="BL520" s="324"/>
      <c r="BM520" s="324"/>
      <c r="BN520" s="324"/>
      <c r="BO520" s="324"/>
      <c r="BW520" s="325"/>
      <c r="BX520" s="325"/>
      <c r="BY520" s="325"/>
      <c r="BZ520" s="325"/>
      <c r="CA520" s="325"/>
      <c r="CB520" s="325"/>
      <c r="CC520" s="325"/>
      <c r="CD520" s="325"/>
      <c r="CE520" s="325"/>
      <c r="CF520" s="325"/>
      <c r="CG520" s="325"/>
      <c r="CH520" s="325"/>
    </row>
    <row r="521" spans="1:86" s="323" customFormat="1" x14ac:dyDescent="0.25">
      <c r="A521" s="102"/>
      <c r="B521" s="102"/>
      <c r="C521" s="102"/>
      <c r="D521" s="102"/>
      <c r="E521" s="102"/>
      <c r="F521" s="102"/>
      <c r="G521" s="102"/>
      <c r="AH521" s="324"/>
      <c r="AI521" s="324"/>
      <c r="AP521" s="324"/>
      <c r="AQ521" s="324"/>
      <c r="BD521" s="324"/>
      <c r="BE521" s="324"/>
      <c r="BF521" s="324"/>
      <c r="BG521" s="324"/>
      <c r="BH521" s="324"/>
      <c r="BI521" s="324"/>
      <c r="BJ521" s="324"/>
      <c r="BK521" s="324"/>
      <c r="BL521" s="324"/>
      <c r="BM521" s="324"/>
      <c r="BN521" s="324"/>
      <c r="BO521" s="324"/>
      <c r="BW521" s="325"/>
      <c r="BX521" s="325"/>
      <c r="BY521" s="325"/>
      <c r="BZ521" s="325"/>
      <c r="CA521" s="325"/>
      <c r="CB521" s="325"/>
      <c r="CC521" s="325"/>
      <c r="CD521" s="325"/>
      <c r="CE521" s="325"/>
      <c r="CF521" s="325"/>
      <c r="CG521" s="325"/>
      <c r="CH521" s="325"/>
    </row>
    <row r="522" spans="1:86" s="323" customFormat="1" x14ac:dyDescent="0.25">
      <c r="A522" s="102"/>
      <c r="B522" s="102"/>
      <c r="C522" s="102"/>
      <c r="D522" s="102"/>
      <c r="E522" s="102"/>
      <c r="F522" s="102"/>
      <c r="G522" s="102"/>
      <c r="AH522" s="324"/>
      <c r="AI522" s="324"/>
      <c r="AP522" s="324"/>
      <c r="AQ522" s="324"/>
      <c r="BD522" s="324"/>
      <c r="BE522" s="324"/>
      <c r="BF522" s="324"/>
      <c r="BG522" s="324"/>
      <c r="BH522" s="324"/>
      <c r="BI522" s="324"/>
      <c r="BJ522" s="324"/>
      <c r="BK522" s="324"/>
      <c r="BL522" s="324"/>
      <c r="BM522" s="324"/>
      <c r="BN522" s="324"/>
      <c r="BO522" s="324"/>
      <c r="BW522" s="325"/>
      <c r="BX522" s="325"/>
      <c r="BY522" s="325"/>
      <c r="BZ522" s="325"/>
      <c r="CA522" s="325"/>
      <c r="CB522" s="325"/>
      <c r="CC522" s="325"/>
      <c r="CD522" s="325"/>
      <c r="CE522" s="325"/>
      <c r="CF522" s="325"/>
      <c r="CG522" s="325"/>
      <c r="CH522" s="325"/>
    </row>
    <row r="523" spans="1:86" s="323" customFormat="1" x14ac:dyDescent="0.25">
      <c r="A523" s="102"/>
      <c r="B523" s="102"/>
      <c r="C523" s="102"/>
      <c r="D523" s="102"/>
      <c r="E523" s="102"/>
      <c r="F523" s="102"/>
      <c r="G523" s="102"/>
      <c r="AH523" s="324"/>
      <c r="AI523" s="324"/>
      <c r="AP523" s="324"/>
      <c r="AQ523" s="324"/>
      <c r="BD523" s="324"/>
      <c r="BE523" s="324"/>
      <c r="BF523" s="324"/>
      <c r="BG523" s="324"/>
      <c r="BH523" s="324"/>
      <c r="BI523" s="324"/>
      <c r="BJ523" s="324"/>
      <c r="BK523" s="324"/>
      <c r="BL523" s="324"/>
      <c r="BM523" s="324"/>
      <c r="BN523" s="324"/>
      <c r="BO523" s="324"/>
      <c r="BW523" s="325"/>
      <c r="BX523" s="325"/>
      <c r="BY523" s="325"/>
      <c r="BZ523" s="325"/>
      <c r="CA523" s="325"/>
      <c r="CB523" s="325"/>
      <c r="CC523" s="325"/>
      <c r="CD523" s="325"/>
      <c r="CE523" s="325"/>
      <c r="CF523" s="325"/>
      <c r="CG523" s="325"/>
      <c r="CH523" s="325"/>
    </row>
    <row r="524" spans="1:86" s="323" customFormat="1" x14ac:dyDescent="0.25">
      <c r="A524" s="102"/>
      <c r="B524" s="102"/>
      <c r="C524" s="102"/>
      <c r="D524" s="102"/>
      <c r="E524" s="102"/>
      <c r="F524" s="102"/>
      <c r="G524" s="102"/>
      <c r="AH524" s="324"/>
      <c r="AI524" s="324"/>
      <c r="AP524" s="324"/>
      <c r="AQ524" s="324"/>
      <c r="BD524" s="324"/>
      <c r="BE524" s="324"/>
      <c r="BF524" s="324"/>
      <c r="BG524" s="324"/>
      <c r="BH524" s="324"/>
      <c r="BI524" s="324"/>
      <c r="BJ524" s="324"/>
      <c r="BK524" s="324"/>
      <c r="BL524" s="324"/>
      <c r="BM524" s="324"/>
      <c r="BN524" s="324"/>
      <c r="BO524" s="324"/>
      <c r="BW524" s="325"/>
      <c r="BX524" s="325"/>
      <c r="BY524" s="325"/>
      <c r="BZ524" s="325"/>
      <c r="CA524" s="325"/>
      <c r="CB524" s="325"/>
      <c r="CC524" s="325"/>
      <c r="CD524" s="325"/>
      <c r="CE524" s="325"/>
      <c r="CF524" s="325"/>
      <c r="CG524" s="325"/>
      <c r="CH524" s="325"/>
    </row>
    <row r="525" spans="1:86" s="323" customFormat="1" x14ac:dyDescent="0.25">
      <c r="A525" s="102"/>
      <c r="B525" s="102"/>
      <c r="C525" s="102"/>
      <c r="D525" s="102"/>
      <c r="E525" s="102"/>
      <c r="F525" s="102"/>
      <c r="G525" s="102"/>
      <c r="AH525" s="324"/>
      <c r="AI525" s="324"/>
      <c r="AP525" s="324"/>
      <c r="AQ525" s="324"/>
      <c r="BD525" s="324"/>
      <c r="BE525" s="324"/>
      <c r="BF525" s="324"/>
      <c r="BG525" s="324"/>
      <c r="BH525" s="324"/>
      <c r="BI525" s="324"/>
      <c r="BJ525" s="324"/>
      <c r="BK525" s="324"/>
      <c r="BL525" s="324"/>
      <c r="BM525" s="324"/>
      <c r="BN525" s="324"/>
      <c r="BO525" s="324"/>
      <c r="BW525" s="325"/>
      <c r="BX525" s="325"/>
      <c r="BY525" s="325"/>
      <c r="BZ525" s="325"/>
      <c r="CA525" s="325"/>
      <c r="CB525" s="325"/>
      <c r="CC525" s="325"/>
      <c r="CD525" s="325"/>
      <c r="CE525" s="325"/>
      <c r="CF525" s="325"/>
      <c r="CG525" s="325"/>
      <c r="CH525" s="325"/>
    </row>
    <row r="526" spans="1:86" s="323" customFormat="1" x14ac:dyDescent="0.25">
      <c r="A526" s="102"/>
      <c r="B526" s="102"/>
      <c r="C526" s="102"/>
      <c r="D526" s="102"/>
      <c r="E526" s="102"/>
      <c r="F526" s="102"/>
      <c r="G526" s="102"/>
      <c r="AH526" s="324"/>
      <c r="AI526" s="324"/>
      <c r="AP526" s="324"/>
      <c r="AQ526" s="324"/>
      <c r="BD526" s="324"/>
      <c r="BE526" s="324"/>
      <c r="BF526" s="324"/>
      <c r="BG526" s="324"/>
      <c r="BH526" s="324"/>
      <c r="BI526" s="324"/>
      <c r="BJ526" s="324"/>
      <c r="BK526" s="324"/>
      <c r="BL526" s="324"/>
      <c r="BM526" s="324"/>
      <c r="BN526" s="324"/>
      <c r="BO526" s="324"/>
      <c r="BW526" s="325"/>
      <c r="BX526" s="325"/>
      <c r="BY526" s="325"/>
      <c r="BZ526" s="325"/>
      <c r="CA526" s="325"/>
      <c r="CB526" s="325"/>
      <c r="CC526" s="325"/>
      <c r="CD526" s="325"/>
      <c r="CE526" s="325"/>
      <c r="CF526" s="325"/>
      <c r="CG526" s="325"/>
      <c r="CH526" s="325"/>
    </row>
    <row r="527" spans="1:86" s="323" customFormat="1" x14ac:dyDescent="0.25">
      <c r="A527" s="102"/>
      <c r="B527" s="102"/>
      <c r="C527" s="102"/>
      <c r="D527" s="102"/>
      <c r="E527" s="102"/>
      <c r="F527" s="102"/>
      <c r="G527" s="102"/>
      <c r="AH527" s="324"/>
      <c r="AI527" s="324"/>
      <c r="AP527" s="324"/>
      <c r="AQ527" s="324"/>
      <c r="BD527" s="324"/>
      <c r="BE527" s="324"/>
      <c r="BF527" s="324"/>
      <c r="BG527" s="324"/>
      <c r="BH527" s="324"/>
      <c r="BI527" s="324"/>
      <c r="BJ527" s="324"/>
      <c r="BK527" s="324"/>
      <c r="BL527" s="324"/>
      <c r="BM527" s="324"/>
      <c r="BN527" s="324"/>
      <c r="BO527" s="324"/>
      <c r="BW527" s="325"/>
      <c r="BX527" s="325"/>
      <c r="BY527" s="325"/>
      <c r="BZ527" s="325"/>
      <c r="CA527" s="325"/>
      <c r="CB527" s="325"/>
      <c r="CC527" s="325"/>
      <c r="CD527" s="325"/>
      <c r="CE527" s="325"/>
      <c r="CF527" s="325"/>
      <c r="CG527" s="325"/>
      <c r="CH527" s="325"/>
    </row>
    <row r="528" spans="1:86" s="323" customFormat="1" x14ac:dyDescent="0.25">
      <c r="A528" s="102"/>
      <c r="B528" s="102"/>
      <c r="C528" s="102"/>
      <c r="D528" s="102"/>
      <c r="E528" s="102"/>
      <c r="F528" s="102"/>
      <c r="G528" s="102"/>
      <c r="AH528" s="324"/>
      <c r="AI528" s="324"/>
      <c r="AP528" s="324"/>
      <c r="AQ528" s="324"/>
      <c r="BD528" s="324"/>
      <c r="BE528" s="324"/>
      <c r="BF528" s="324"/>
      <c r="BG528" s="324"/>
      <c r="BH528" s="324"/>
      <c r="BI528" s="324"/>
      <c r="BJ528" s="324"/>
      <c r="BK528" s="324"/>
      <c r="BL528" s="324"/>
      <c r="BM528" s="324"/>
      <c r="BN528" s="324"/>
      <c r="BO528" s="324"/>
      <c r="BW528" s="325"/>
      <c r="BX528" s="325"/>
      <c r="BY528" s="325"/>
      <c r="BZ528" s="325"/>
      <c r="CA528" s="325"/>
      <c r="CB528" s="325"/>
      <c r="CC528" s="325"/>
      <c r="CD528" s="325"/>
      <c r="CE528" s="325"/>
      <c r="CF528" s="325"/>
      <c r="CG528" s="325"/>
      <c r="CH528" s="325"/>
    </row>
    <row r="529" spans="1:86" s="323" customFormat="1" x14ac:dyDescent="0.25">
      <c r="A529" s="102"/>
      <c r="B529" s="102"/>
      <c r="C529" s="102"/>
      <c r="D529" s="102"/>
      <c r="E529" s="102"/>
      <c r="F529" s="102"/>
      <c r="G529" s="102"/>
      <c r="AH529" s="324"/>
      <c r="AI529" s="324"/>
      <c r="AP529" s="324"/>
      <c r="AQ529" s="324"/>
      <c r="BD529" s="324"/>
      <c r="BE529" s="324"/>
      <c r="BF529" s="324"/>
      <c r="BG529" s="324"/>
      <c r="BH529" s="324"/>
      <c r="BI529" s="324"/>
      <c r="BJ529" s="324"/>
      <c r="BK529" s="324"/>
      <c r="BL529" s="324"/>
      <c r="BM529" s="324"/>
      <c r="BN529" s="324"/>
      <c r="BO529" s="324"/>
      <c r="BW529" s="325"/>
      <c r="BX529" s="325"/>
      <c r="BY529" s="325"/>
      <c r="BZ529" s="325"/>
      <c r="CA529" s="325"/>
      <c r="CB529" s="325"/>
      <c r="CC529" s="325"/>
      <c r="CD529" s="325"/>
      <c r="CE529" s="325"/>
      <c r="CF529" s="325"/>
      <c r="CG529" s="325"/>
      <c r="CH529" s="325"/>
    </row>
    <row r="530" spans="1:86" s="323" customFormat="1" x14ac:dyDescent="0.25">
      <c r="A530" s="102"/>
      <c r="B530" s="102"/>
      <c r="C530" s="102"/>
      <c r="D530" s="102"/>
      <c r="E530" s="102"/>
      <c r="F530" s="102"/>
      <c r="G530" s="102"/>
      <c r="AH530" s="324"/>
      <c r="AI530" s="324"/>
      <c r="AP530" s="324"/>
      <c r="AQ530" s="324"/>
      <c r="BD530" s="324"/>
      <c r="BE530" s="324"/>
      <c r="BF530" s="324"/>
      <c r="BG530" s="324"/>
      <c r="BH530" s="324"/>
      <c r="BI530" s="324"/>
      <c r="BJ530" s="324"/>
      <c r="BK530" s="324"/>
      <c r="BL530" s="324"/>
      <c r="BM530" s="324"/>
      <c r="BN530" s="324"/>
      <c r="BO530" s="324"/>
      <c r="BW530" s="325"/>
      <c r="BX530" s="325"/>
      <c r="BY530" s="325"/>
      <c r="BZ530" s="325"/>
      <c r="CA530" s="325"/>
      <c r="CB530" s="325"/>
      <c r="CC530" s="325"/>
      <c r="CD530" s="325"/>
      <c r="CE530" s="325"/>
      <c r="CF530" s="325"/>
      <c r="CG530" s="325"/>
      <c r="CH530" s="325"/>
    </row>
    <row r="531" spans="1:86" s="323" customFormat="1" x14ac:dyDescent="0.25">
      <c r="A531" s="102"/>
      <c r="B531" s="102"/>
      <c r="C531" s="102"/>
      <c r="D531" s="102"/>
      <c r="E531" s="102"/>
      <c r="F531" s="102"/>
      <c r="G531" s="102"/>
      <c r="AH531" s="324"/>
      <c r="AI531" s="324"/>
      <c r="AP531" s="324"/>
      <c r="AQ531" s="324"/>
      <c r="BD531" s="324"/>
      <c r="BE531" s="324"/>
      <c r="BF531" s="324"/>
      <c r="BG531" s="324"/>
      <c r="BH531" s="324"/>
      <c r="BI531" s="324"/>
      <c r="BJ531" s="324"/>
      <c r="BK531" s="324"/>
      <c r="BL531" s="324"/>
      <c r="BM531" s="324"/>
      <c r="BN531" s="324"/>
      <c r="BO531" s="324"/>
      <c r="BW531" s="325"/>
      <c r="BX531" s="325"/>
      <c r="BY531" s="325"/>
      <c r="BZ531" s="325"/>
      <c r="CA531" s="325"/>
      <c r="CB531" s="325"/>
      <c r="CC531" s="325"/>
      <c r="CD531" s="325"/>
      <c r="CE531" s="325"/>
      <c r="CF531" s="325"/>
      <c r="CG531" s="325"/>
      <c r="CH531" s="325"/>
    </row>
    <row r="532" spans="1:86" s="323" customFormat="1" x14ac:dyDescent="0.25">
      <c r="A532" s="102"/>
      <c r="B532" s="102"/>
      <c r="C532" s="102"/>
      <c r="D532" s="102"/>
      <c r="E532" s="102"/>
      <c r="F532" s="102"/>
      <c r="G532" s="102"/>
      <c r="AH532" s="324"/>
      <c r="AI532" s="324"/>
      <c r="AP532" s="324"/>
      <c r="AQ532" s="324"/>
      <c r="BD532" s="324"/>
      <c r="BE532" s="324"/>
      <c r="BF532" s="324"/>
      <c r="BG532" s="324"/>
      <c r="BH532" s="324"/>
      <c r="BI532" s="324"/>
      <c r="BJ532" s="324"/>
      <c r="BK532" s="324"/>
      <c r="BL532" s="324"/>
      <c r="BM532" s="324"/>
      <c r="BN532" s="324"/>
      <c r="BO532" s="324"/>
      <c r="BW532" s="325"/>
      <c r="BX532" s="325"/>
      <c r="BY532" s="325"/>
      <c r="BZ532" s="325"/>
      <c r="CA532" s="325"/>
      <c r="CB532" s="325"/>
      <c r="CC532" s="325"/>
      <c r="CD532" s="325"/>
      <c r="CE532" s="325"/>
      <c r="CF532" s="325"/>
      <c r="CG532" s="325"/>
      <c r="CH532" s="325"/>
    </row>
    <row r="533" spans="1:86" s="323" customFormat="1" x14ac:dyDescent="0.25">
      <c r="A533" s="102"/>
      <c r="B533" s="102"/>
      <c r="C533" s="102"/>
      <c r="D533" s="102"/>
      <c r="E533" s="102"/>
      <c r="F533" s="102"/>
      <c r="G533" s="102"/>
      <c r="AH533" s="324"/>
      <c r="AI533" s="324"/>
      <c r="AP533" s="324"/>
      <c r="AQ533" s="324"/>
      <c r="BD533" s="324"/>
      <c r="BE533" s="324"/>
      <c r="BF533" s="324"/>
      <c r="BG533" s="324"/>
      <c r="BH533" s="324"/>
      <c r="BI533" s="324"/>
      <c r="BJ533" s="324"/>
      <c r="BK533" s="324"/>
      <c r="BL533" s="324"/>
      <c r="BM533" s="324"/>
      <c r="BN533" s="324"/>
      <c r="BO533" s="324"/>
      <c r="BW533" s="325"/>
      <c r="BX533" s="325"/>
      <c r="BY533" s="325"/>
      <c r="BZ533" s="325"/>
      <c r="CA533" s="325"/>
      <c r="CB533" s="325"/>
      <c r="CC533" s="325"/>
      <c r="CD533" s="325"/>
      <c r="CE533" s="325"/>
      <c r="CF533" s="325"/>
      <c r="CG533" s="325"/>
      <c r="CH533" s="325"/>
    </row>
    <row r="534" spans="1:86" s="323" customFormat="1" x14ac:dyDescent="0.25">
      <c r="A534" s="102"/>
      <c r="B534" s="102"/>
      <c r="C534" s="102"/>
      <c r="D534" s="102"/>
      <c r="E534" s="102"/>
      <c r="F534" s="102"/>
      <c r="G534" s="102"/>
      <c r="AH534" s="324"/>
      <c r="AI534" s="324"/>
      <c r="AP534" s="324"/>
      <c r="AQ534" s="324"/>
      <c r="BD534" s="324"/>
      <c r="BE534" s="324"/>
      <c r="BF534" s="324"/>
      <c r="BG534" s="324"/>
      <c r="BH534" s="324"/>
      <c r="BI534" s="324"/>
      <c r="BJ534" s="324"/>
      <c r="BK534" s="324"/>
      <c r="BL534" s="324"/>
      <c r="BM534" s="324"/>
      <c r="BN534" s="324"/>
      <c r="BO534" s="324"/>
      <c r="BW534" s="325"/>
      <c r="BX534" s="325"/>
      <c r="BY534" s="325"/>
      <c r="BZ534" s="325"/>
      <c r="CA534" s="325"/>
      <c r="CB534" s="325"/>
      <c r="CC534" s="325"/>
      <c r="CD534" s="325"/>
      <c r="CE534" s="325"/>
      <c r="CF534" s="325"/>
      <c r="CG534" s="325"/>
      <c r="CH534" s="325"/>
    </row>
    <row r="535" spans="1:86" s="323" customFormat="1" x14ac:dyDescent="0.25">
      <c r="A535" s="102"/>
      <c r="B535" s="102"/>
      <c r="C535" s="102"/>
      <c r="D535" s="102"/>
      <c r="E535" s="102"/>
      <c r="F535" s="102"/>
      <c r="G535" s="102"/>
      <c r="AH535" s="324"/>
      <c r="AI535" s="324"/>
      <c r="AP535" s="324"/>
      <c r="AQ535" s="324"/>
      <c r="BD535" s="324"/>
      <c r="BE535" s="324"/>
      <c r="BF535" s="324"/>
      <c r="BG535" s="324"/>
      <c r="BH535" s="324"/>
      <c r="BI535" s="324"/>
      <c r="BJ535" s="324"/>
      <c r="BK535" s="324"/>
      <c r="BL535" s="324"/>
      <c r="BM535" s="324"/>
      <c r="BN535" s="324"/>
      <c r="BO535" s="324"/>
      <c r="BW535" s="325"/>
      <c r="BX535" s="325"/>
      <c r="BY535" s="325"/>
      <c r="BZ535" s="325"/>
      <c r="CA535" s="325"/>
      <c r="CB535" s="325"/>
      <c r="CC535" s="325"/>
      <c r="CD535" s="325"/>
      <c r="CE535" s="325"/>
      <c r="CF535" s="325"/>
      <c r="CG535" s="325"/>
      <c r="CH535" s="325"/>
    </row>
    <row r="536" spans="1:86" s="323" customFormat="1" x14ac:dyDescent="0.25">
      <c r="A536" s="102"/>
      <c r="B536" s="102"/>
      <c r="C536" s="102"/>
      <c r="D536" s="102"/>
      <c r="E536" s="102"/>
      <c r="F536" s="102"/>
      <c r="G536" s="102"/>
      <c r="AH536" s="324"/>
      <c r="AI536" s="324"/>
      <c r="AP536" s="324"/>
      <c r="AQ536" s="324"/>
      <c r="BD536" s="324"/>
      <c r="BE536" s="324"/>
      <c r="BF536" s="324"/>
      <c r="BG536" s="324"/>
      <c r="BH536" s="324"/>
      <c r="BI536" s="324"/>
      <c r="BJ536" s="324"/>
      <c r="BK536" s="324"/>
      <c r="BL536" s="324"/>
      <c r="BM536" s="324"/>
      <c r="BN536" s="324"/>
      <c r="BO536" s="324"/>
      <c r="BW536" s="325"/>
      <c r="BX536" s="325"/>
      <c r="BY536" s="325"/>
      <c r="BZ536" s="325"/>
      <c r="CA536" s="325"/>
      <c r="CB536" s="325"/>
      <c r="CC536" s="325"/>
      <c r="CD536" s="325"/>
      <c r="CE536" s="325"/>
      <c r="CF536" s="325"/>
      <c r="CG536" s="325"/>
      <c r="CH536" s="325"/>
    </row>
    <row r="537" spans="1:86" s="323" customFormat="1" x14ac:dyDescent="0.25">
      <c r="A537" s="102"/>
      <c r="B537" s="102"/>
      <c r="C537" s="102"/>
      <c r="D537" s="102"/>
      <c r="E537" s="102"/>
      <c r="F537" s="102"/>
      <c r="G537" s="102"/>
      <c r="AH537" s="324"/>
      <c r="AI537" s="324"/>
      <c r="AP537" s="324"/>
      <c r="AQ537" s="324"/>
      <c r="BD537" s="324"/>
      <c r="BE537" s="324"/>
      <c r="BF537" s="324"/>
      <c r="BG537" s="324"/>
      <c r="BH537" s="324"/>
      <c r="BI537" s="324"/>
      <c r="BJ537" s="324"/>
      <c r="BK537" s="324"/>
      <c r="BL537" s="324"/>
      <c r="BM537" s="324"/>
      <c r="BN537" s="324"/>
      <c r="BO537" s="324"/>
      <c r="BW537" s="325"/>
      <c r="BX537" s="325"/>
      <c r="BY537" s="325"/>
      <c r="BZ537" s="325"/>
      <c r="CA537" s="325"/>
      <c r="CB537" s="325"/>
      <c r="CC537" s="325"/>
      <c r="CD537" s="325"/>
      <c r="CE537" s="325"/>
      <c r="CF537" s="325"/>
      <c r="CG537" s="325"/>
      <c r="CH537" s="325"/>
    </row>
    <row r="538" spans="1:86" s="323" customFormat="1" x14ac:dyDescent="0.25">
      <c r="A538" s="102"/>
      <c r="B538" s="102"/>
      <c r="C538" s="102"/>
      <c r="D538" s="102"/>
      <c r="E538" s="102"/>
      <c r="F538" s="102"/>
      <c r="G538" s="102"/>
      <c r="AH538" s="324"/>
      <c r="AI538" s="324"/>
      <c r="AP538" s="324"/>
      <c r="AQ538" s="324"/>
      <c r="BD538" s="324"/>
      <c r="BE538" s="324"/>
      <c r="BF538" s="324"/>
      <c r="BG538" s="324"/>
      <c r="BH538" s="324"/>
      <c r="BI538" s="324"/>
      <c r="BJ538" s="324"/>
      <c r="BK538" s="324"/>
      <c r="BL538" s="324"/>
      <c r="BM538" s="324"/>
      <c r="BN538" s="324"/>
      <c r="BO538" s="324"/>
      <c r="BW538" s="325"/>
      <c r="BX538" s="325"/>
      <c r="BY538" s="325"/>
      <c r="BZ538" s="325"/>
      <c r="CA538" s="325"/>
      <c r="CB538" s="325"/>
      <c r="CC538" s="325"/>
      <c r="CD538" s="325"/>
      <c r="CE538" s="325"/>
      <c r="CF538" s="325"/>
      <c r="CG538" s="325"/>
      <c r="CH538" s="325"/>
    </row>
    <row r="539" spans="1:86" s="323" customFormat="1" x14ac:dyDescent="0.25">
      <c r="A539" s="102"/>
      <c r="B539" s="102"/>
      <c r="C539" s="102"/>
      <c r="D539" s="102"/>
      <c r="E539" s="102"/>
      <c r="F539" s="102"/>
      <c r="G539" s="102"/>
      <c r="AH539" s="324"/>
      <c r="AI539" s="324"/>
      <c r="AP539" s="324"/>
      <c r="AQ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W539" s="325"/>
      <c r="BX539" s="325"/>
      <c r="BY539" s="325"/>
      <c r="BZ539" s="325"/>
      <c r="CA539" s="325"/>
      <c r="CB539" s="325"/>
      <c r="CC539" s="325"/>
      <c r="CD539" s="325"/>
      <c r="CE539" s="325"/>
      <c r="CF539" s="325"/>
      <c r="CG539" s="325"/>
      <c r="CH539" s="325"/>
    </row>
    <row r="540" spans="1:86" s="323" customFormat="1" x14ac:dyDescent="0.25">
      <c r="A540" s="102"/>
      <c r="B540" s="102"/>
      <c r="C540" s="102"/>
      <c r="D540" s="102"/>
      <c r="E540" s="102"/>
      <c r="F540" s="102"/>
      <c r="G540" s="102"/>
      <c r="AH540" s="324"/>
      <c r="AI540" s="324"/>
      <c r="AP540" s="324"/>
      <c r="AQ540" s="324"/>
      <c r="BD540" s="324"/>
      <c r="BE540" s="324"/>
      <c r="BF540" s="324"/>
      <c r="BG540" s="324"/>
      <c r="BH540" s="324"/>
      <c r="BI540" s="324"/>
      <c r="BJ540" s="324"/>
      <c r="BK540" s="324"/>
      <c r="BL540" s="324"/>
      <c r="BM540" s="324"/>
      <c r="BN540" s="324"/>
      <c r="BO540" s="324"/>
      <c r="BW540" s="325"/>
      <c r="BX540" s="325"/>
      <c r="BY540" s="325"/>
      <c r="BZ540" s="325"/>
      <c r="CA540" s="325"/>
      <c r="CB540" s="325"/>
      <c r="CC540" s="325"/>
      <c r="CD540" s="325"/>
      <c r="CE540" s="325"/>
      <c r="CF540" s="325"/>
      <c r="CG540" s="325"/>
      <c r="CH540" s="325"/>
    </row>
    <row r="541" spans="1:86" s="323" customFormat="1" x14ac:dyDescent="0.25">
      <c r="A541" s="102"/>
      <c r="B541" s="102"/>
      <c r="C541" s="102"/>
      <c r="D541" s="102"/>
      <c r="E541" s="102"/>
      <c r="F541" s="102"/>
      <c r="G541" s="102"/>
      <c r="AH541" s="324"/>
      <c r="AI541" s="324"/>
      <c r="AP541" s="324"/>
      <c r="AQ541" s="324"/>
      <c r="BD541" s="324"/>
      <c r="BE541" s="324"/>
      <c r="BF541" s="324"/>
      <c r="BG541" s="324"/>
      <c r="BH541" s="324"/>
      <c r="BI541" s="324"/>
      <c r="BJ541" s="324"/>
      <c r="BK541" s="324"/>
      <c r="BL541" s="324"/>
      <c r="BM541" s="324"/>
      <c r="BN541" s="324"/>
      <c r="BO541" s="324"/>
      <c r="BW541" s="325"/>
      <c r="BX541" s="325"/>
      <c r="BY541" s="325"/>
      <c r="BZ541" s="325"/>
      <c r="CA541" s="325"/>
      <c r="CB541" s="325"/>
      <c r="CC541" s="325"/>
      <c r="CD541" s="325"/>
      <c r="CE541" s="325"/>
      <c r="CF541" s="325"/>
      <c r="CG541" s="325"/>
      <c r="CH541" s="325"/>
    </row>
    <row r="542" spans="1:86" s="323" customFormat="1" x14ac:dyDescent="0.25">
      <c r="A542" s="102"/>
      <c r="B542" s="102"/>
      <c r="C542" s="102"/>
      <c r="D542" s="102"/>
      <c r="E542" s="102"/>
      <c r="F542" s="102"/>
      <c r="G542" s="102"/>
      <c r="AH542" s="324"/>
      <c r="AI542" s="324"/>
      <c r="AP542" s="324"/>
      <c r="AQ542" s="324"/>
      <c r="BD542" s="324"/>
      <c r="BE542" s="324"/>
      <c r="BF542" s="324"/>
      <c r="BG542" s="324"/>
      <c r="BH542" s="324"/>
      <c r="BI542" s="324"/>
      <c r="BJ542" s="324"/>
      <c r="BK542" s="324"/>
      <c r="BL542" s="324"/>
      <c r="BM542" s="324"/>
      <c r="BN542" s="324"/>
      <c r="BO542" s="324"/>
      <c r="BW542" s="325"/>
      <c r="BX542" s="325"/>
      <c r="BY542" s="325"/>
      <c r="BZ542" s="325"/>
      <c r="CA542" s="325"/>
      <c r="CB542" s="325"/>
      <c r="CC542" s="325"/>
      <c r="CD542" s="325"/>
      <c r="CE542" s="325"/>
      <c r="CF542" s="325"/>
      <c r="CG542" s="325"/>
      <c r="CH542" s="325"/>
    </row>
    <row r="543" spans="1:86" s="323" customFormat="1" x14ac:dyDescent="0.25">
      <c r="A543" s="102"/>
      <c r="B543" s="102"/>
      <c r="C543" s="102"/>
      <c r="D543" s="102"/>
      <c r="E543" s="102"/>
      <c r="F543" s="102"/>
      <c r="G543" s="102"/>
      <c r="AH543" s="324"/>
      <c r="AI543" s="324"/>
      <c r="AP543" s="324"/>
      <c r="AQ543" s="324"/>
      <c r="BD543" s="324"/>
      <c r="BE543" s="324"/>
      <c r="BF543" s="324"/>
      <c r="BG543" s="324"/>
      <c r="BH543" s="324"/>
      <c r="BI543" s="324"/>
      <c r="BJ543" s="324"/>
      <c r="BK543" s="324"/>
      <c r="BL543" s="324"/>
      <c r="BM543" s="324"/>
      <c r="BN543" s="324"/>
      <c r="BO543" s="324"/>
      <c r="BW543" s="325"/>
      <c r="BX543" s="325"/>
      <c r="BY543" s="325"/>
      <c r="BZ543" s="325"/>
      <c r="CA543" s="325"/>
      <c r="CB543" s="325"/>
      <c r="CC543" s="325"/>
      <c r="CD543" s="325"/>
      <c r="CE543" s="325"/>
      <c r="CF543" s="325"/>
      <c r="CG543" s="325"/>
      <c r="CH543" s="325"/>
    </row>
    <row r="544" spans="1:86" s="323" customFormat="1" x14ac:dyDescent="0.25">
      <c r="A544" s="102"/>
      <c r="B544" s="102"/>
      <c r="C544" s="102"/>
      <c r="D544" s="102"/>
      <c r="E544" s="102"/>
      <c r="F544" s="102"/>
      <c r="G544" s="102"/>
      <c r="AH544" s="324"/>
      <c r="AI544" s="324"/>
      <c r="AP544" s="324"/>
      <c r="AQ544" s="324"/>
      <c r="BD544" s="324"/>
      <c r="BE544" s="324"/>
      <c r="BF544" s="324"/>
      <c r="BG544" s="324"/>
      <c r="BH544" s="324"/>
      <c r="BI544" s="324"/>
      <c r="BJ544" s="324"/>
      <c r="BK544" s="324"/>
      <c r="BL544" s="324"/>
      <c r="BM544" s="324"/>
      <c r="BN544" s="324"/>
      <c r="BO544" s="324"/>
      <c r="BW544" s="325"/>
      <c r="BX544" s="325"/>
      <c r="BY544" s="325"/>
      <c r="BZ544" s="325"/>
      <c r="CA544" s="325"/>
      <c r="CB544" s="325"/>
      <c r="CC544" s="325"/>
      <c r="CD544" s="325"/>
      <c r="CE544" s="325"/>
      <c r="CF544" s="325"/>
      <c r="CG544" s="325"/>
      <c r="CH544" s="325"/>
    </row>
    <row r="545" spans="1:86" s="323" customFormat="1" x14ac:dyDescent="0.25">
      <c r="A545" s="102"/>
      <c r="B545" s="102"/>
      <c r="C545" s="102"/>
      <c r="D545" s="102"/>
      <c r="E545" s="102"/>
      <c r="F545" s="102"/>
      <c r="G545" s="102"/>
      <c r="AH545" s="324"/>
      <c r="AI545" s="324"/>
      <c r="AP545" s="324"/>
      <c r="AQ545" s="324"/>
      <c r="BD545" s="324"/>
      <c r="BE545" s="324"/>
      <c r="BF545" s="324"/>
      <c r="BG545" s="324"/>
      <c r="BH545" s="324"/>
      <c r="BI545" s="324"/>
      <c r="BJ545" s="324"/>
      <c r="BK545" s="324"/>
      <c r="BL545" s="324"/>
      <c r="BM545" s="324"/>
      <c r="BN545" s="324"/>
      <c r="BO545" s="324"/>
      <c r="BW545" s="325"/>
      <c r="BX545" s="325"/>
      <c r="BY545" s="325"/>
      <c r="BZ545" s="325"/>
      <c r="CA545" s="325"/>
      <c r="CB545" s="325"/>
      <c r="CC545" s="325"/>
      <c r="CD545" s="325"/>
      <c r="CE545" s="325"/>
      <c r="CF545" s="325"/>
      <c r="CG545" s="325"/>
      <c r="CH545" s="325"/>
    </row>
    <row r="546" spans="1:86" s="323" customFormat="1" x14ac:dyDescent="0.25">
      <c r="A546" s="102"/>
      <c r="B546" s="102"/>
      <c r="C546" s="102"/>
      <c r="D546" s="102"/>
      <c r="E546" s="102"/>
      <c r="F546" s="102"/>
      <c r="G546" s="102"/>
      <c r="AH546" s="324"/>
      <c r="AI546" s="324"/>
      <c r="AP546" s="324"/>
      <c r="AQ546" s="324"/>
      <c r="BD546" s="324"/>
      <c r="BE546" s="324"/>
      <c r="BF546" s="324"/>
      <c r="BG546" s="324"/>
      <c r="BH546" s="324"/>
      <c r="BI546" s="324"/>
      <c r="BJ546" s="324"/>
      <c r="BK546" s="324"/>
      <c r="BL546" s="324"/>
      <c r="BM546" s="324"/>
      <c r="BN546" s="324"/>
      <c r="BO546" s="324"/>
      <c r="BW546" s="325"/>
      <c r="BX546" s="325"/>
      <c r="BY546" s="325"/>
      <c r="BZ546" s="325"/>
      <c r="CA546" s="325"/>
      <c r="CB546" s="325"/>
      <c r="CC546" s="325"/>
      <c r="CD546" s="325"/>
      <c r="CE546" s="325"/>
      <c r="CF546" s="325"/>
      <c r="CG546" s="325"/>
      <c r="CH546" s="325"/>
    </row>
    <row r="547" spans="1:86" s="323" customFormat="1" x14ac:dyDescent="0.25">
      <c r="A547" s="102"/>
      <c r="B547" s="102"/>
      <c r="C547" s="102"/>
      <c r="D547" s="102"/>
      <c r="E547" s="102"/>
      <c r="F547" s="102"/>
      <c r="G547" s="102"/>
      <c r="AH547" s="324"/>
      <c r="AI547" s="324"/>
      <c r="AP547" s="324"/>
      <c r="AQ547" s="324"/>
      <c r="BD547" s="324"/>
      <c r="BE547" s="324"/>
      <c r="BF547" s="324"/>
      <c r="BG547" s="324"/>
      <c r="BH547" s="324"/>
      <c r="BI547" s="324"/>
      <c r="BJ547" s="324"/>
      <c r="BK547" s="324"/>
      <c r="BL547" s="324"/>
      <c r="BM547" s="324"/>
      <c r="BN547" s="324"/>
      <c r="BO547" s="324"/>
      <c r="BW547" s="325"/>
      <c r="BX547" s="325"/>
      <c r="BY547" s="325"/>
      <c r="BZ547" s="325"/>
      <c r="CA547" s="325"/>
      <c r="CB547" s="325"/>
      <c r="CC547" s="325"/>
      <c r="CD547" s="325"/>
      <c r="CE547" s="325"/>
      <c r="CF547" s="325"/>
      <c r="CG547" s="325"/>
      <c r="CH547" s="325"/>
    </row>
    <row r="548" spans="1:86" s="323" customFormat="1" x14ac:dyDescent="0.25">
      <c r="A548" s="102"/>
      <c r="B548" s="102"/>
      <c r="C548" s="102"/>
      <c r="D548" s="102"/>
      <c r="E548" s="102"/>
      <c r="F548" s="102"/>
      <c r="G548" s="102"/>
      <c r="AH548" s="324"/>
      <c r="AI548" s="324"/>
      <c r="AP548" s="324"/>
      <c r="AQ548" s="324"/>
      <c r="BD548" s="324"/>
      <c r="BE548" s="324"/>
      <c r="BF548" s="324"/>
      <c r="BG548" s="324"/>
      <c r="BH548" s="324"/>
      <c r="BI548" s="324"/>
      <c r="BJ548" s="324"/>
      <c r="BK548" s="324"/>
      <c r="BL548" s="324"/>
      <c r="BM548" s="324"/>
      <c r="BN548" s="324"/>
      <c r="BO548" s="324"/>
      <c r="BW548" s="325"/>
      <c r="BX548" s="325"/>
      <c r="BY548" s="325"/>
      <c r="BZ548" s="325"/>
      <c r="CA548" s="325"/>
      <c r="CB548" s="325"/>
      <c r="CC548" s="325"/>
      <c r="CD548" s="325"/>
      <c r="CE548" s="325"/>
      <c r="CF548" s="325"/>
      <c r="CG548" s="325"/>
      <c r="CH548" s="325"/>
    </row>
    <row r="549" spans="1:86" s="323" customFormat="1" x14ac:dyDescent="0.25">
      <c r="A549" s="102"/>
      <c r="B549" s="102"/>
      <c r="C549" s="102"/>
      <c r="D549" s="102"/>
      <c r="E549" s="102"/>
      <c r="F549" s="102"/>
      <c r="G549" s="102"/>
      <c r="AH549" s="324"/>
      <c r="AI549" s="324"/>
      <c r="AP549" s="324"/>
      <c r="AQ549" s="324"/>
      <c r="BD549" s="324"/>
      <c r="BE549" s="324"/>
      <c r="BF549" s="324"/>
      <c r="BG549" s="324"/>
      <c r="BH549" s="324"/>
      <c r="BI549" s="324"/>
      <c r="BJ549" s="324"/>
      <c r="BK549" s="324"/>
      <c r="BL549" s="324"/>
      <c r="BM549" s="324"/>
      <c r="BN549" s="324"/>
      <c r="BO549" s="324"/>
      <c r="BW549" s="325"/>
      <c r="BX549" s="325"/>
      <c r="BY549" s="325"/>
      <c r="BZ549" s="325"/>
      <c r="CA549" s="325"/>
      <c r="CB549" s="325"/>
      <c r="CC549" s="325"/>
      <c r="CD549" s="325"/>
      <c r="CE549" s="325"/>
      <c r="CF549" s="325"/>
      <c r="CG549" s="325"/>
      <c r="CH549" s="325"/>
    </row>
    <row r="550" spans="1:86" s="323" customFormat="1" x14ac:dyDescent="0.25">
      <c r="A550" s="102"/>
      <c r="B550" s="102"/>
      <c r="C550" s="102"/>
      <c r="D550" s="102"/>
      <c r="E550" s="102"/>
      <c r="F550" s="102"/>
      <c r="G550" s="102"/>
      <c r="AH550" s="324"/>
      <c r="AI550" s="324"/>
      <c r="AP550" s="324"/>
      <c r="AQ550" s="324"/>
      <c r="BD550" s="324"/>
      <c r="BE550" s="324"/>
      <c r="BF550" s="324"/>
      <c r="BG550" s="324"/>
      <c r="BH550" s="324"/>
      <c r="BI550" s="324"/>
      <c r="BJ550" s="324"/>
      <c r="BK550" s="324"/>
      <c r="BL550" s="324"/>
      <c r="BM550" s="324"/>
      <c r="BN550" s="324"/>
      <c r="BO550" s="324"/>
      <c r="BW550" s="325"/>
      <c r="BX550" s="325"/>
      <c r="BY550" s="325"/>
      <c r="BZ550" s="325"/>
      <c r="CA550" s="325"/>
      <c r="CB550" s="325"/>
      <c r="CC550" s="325"/>
      <c r="CD550" s="325"/>
      <c r="CE550" s="325"/>
      <c r="CF550" s="325"/>
      <c r="CG550" s="325"/>
      <c r="CH550" s="325"/>
    </row>
    <row r="551" spans="1:86" s="323" customFormat="1" x14ac:dyDescent="0.25">
      <c r="A551" s="102"/>
      <c r="B551" s="102"/>
      <c r="C551" s="102"/>
      <c r="D551" s="102"/>
      <c r="E551" s="102"/>
      <c r="F551" s="102"/>
      <c r="G551" s="102"/>
      <c r="AH551" s="324"/>
      <c r="AI551" s="324"/>
      <c r="AP551" s="324"/>
      <c r="AQ551" s="324"/>
      <c r="BD551" s="324"/>
      <c r="BE551" s="324"/>
      <c r="BF551" s="324"/>
      <c r="BG551" s="324"/>
      <c r="BH551" s="324"/>
      <c r="BI551" s="324"/>
      <c r="BJ551" s="324"/>
      <c r="BK551" s="324"/>
      <c r="BL551" s="324"/>
      <c r="BM551" s="324"/>
      <c r="BN551" s="324"/>
      <c r="BO551" s="324"/>
      <c r="BW551" s="325"/>
      <c r="BX551" s="325"/>
      <c r="BY551" s="325"/>
      <c r="BZ551" s="325"/>
      <c r="CA551" s="325"/>
      <c r="CB551" s="325"/>
      <c r="CC551" s="325"/>
      <c r="CD551" s="325"/>
      <c r="CE551" s="325"/>
      <c r="CF551" s="325"/>
      <c r="CG551" s="325"/>
      <c r="CH551" s="325"/>
    </row>
    <row r="552" spans="1:86" s="323" customFormat="1" x14ac:dyDescent="0.25">
      <c r="A552" s="102"/>
      <c r="B552" s="102"/>
      <c r="C552" s="102"/>
      <c r="D552" s="102"/>
      <c r="E552" s="102"/>
      <c r="F552" s="102"/>
      <c r="G552" s="102"/>
      <c r="AH552" s="324"/>
      <c r="AI552" s="324"/>
      <c r="AP552" s="324"/>
      <c r="AQ552" s="324"/>
      <c r="BD552" s="324"/>
      <c r="BE552" s="324"/>
      <c r="BF552" s="324"/>
      <c r="BG552" s="324"/>
      <c r="BH552" s="324"/>
      <c r="BI552" s="324"/>
      <c r="BJ552" s="324"/>
      <c r="BK552" s="324"/>
      <c r="BL552" s="324"/>
      <c r="BM552" s="324"/>
      <c r="BN552" s="324"/>
      <c r="BO552" s="324"/>
      <c r="BW552" s="325"/>
      <c r="BX552" s="325"/>
      <c r="BY552" s="325"/>
      <c r="BZ552" s="325"/>
      <c r="CA552" s="325"/>
      <c r="CB552" s="325"/>
      <c r="CC552" s="325"/>
      <c r="CD552" s="325"/>
      <c r="CE552" s="325"/>
      <c r="CF552" s="325"/>
      <c r="CG552" s="325"/>
      <c r="CH552" s="325"/>
    </row>
    <row r="553" spans="1:86" s="323" customFormat="1" x14ac:dyDescent="0.25">
      <c r="A553" s="102"/>
      <c r="B553" s="102"/>
      <c r="C553" s="102"/>
      <c r="D553" s="102"/>
      <c r="E553" s="102"/>
      <c r="F553" s="102"/>
      <c r="G553" s="102"/>
      <c r="AH553" s="324"/>
      <c r="AI553" s="324"/>
      <c r="AP553" s="324"/>
      <c r="AQ553" s="324"/>
      <c r="BD553" s="324"/>
      <c r="BE553" s="324"/>
      <c r="BF553" s="324"/>
      <c r="BG553" s="324"/>
      <c r="BH553" s="324"/>
      <c r="BI553" s="324"/>
      <c r="BJ553" s="324"/>
      <c r="BK553" s="324"/>
      <c r="BL553" s="324"/>
      <c r="BM553" s="324"/>
      <c r="BN553" s="324"/>
      <c r="BO553" s="324"/>
      <c r="BW553" s="325"/>
      <c r="BX553" s="325"/>
      <c r="BY553" s="325"/>
      <c r="BZ553" s="325"/>
      <c r="CA553" s="325"/>
      <c r="CB553" s="325"/>
      <c r="CC553" s="325"/>
      <c r="CD553" s="325"/>
      <c r="CE553" s="325"/>
      <c r="CF553" s="325"/>
      <c r="CG553" s="325"/>
      <c r="CH553" s="325"/>
    </row>
    <row r="554" spans="1:86" s="323" customFormat="1" x14ac:dyDescent="0.25">
      <c r="A554" s="102"/>
      <c r="B554" s="102"/>
      <c r="C554" s="102"/>
      <c r="D554" s="102"/>
      <c r="E554" s="102"/>
      <c r="F554" s="102"/>
      <c r="G554" s="102"/>
      <c r="AH554" s="324"/>
      <c r="AI554" s="324"/>
      <c r="AP554" s="324"/>
      <c r="AQ554" s="324"/>
      <c r="BD554" s="324"/>
      <c r="BE554" s="324"/>
      <c r="BF554" s="324"/>
      <c r="BG554" s="324"/>
      <c r="BH554" s="324"/>
      <c r="BI554" s="324"/>
      <c r="BJ554" s="324"/>
      <c r="BK554" s="324"/>
      <c r="BL554" s="324"/>
      <c r="BM554" s="324"/>
      <c r="BN554" s="324"/>
      <c r="BO554" s="324"/>
      <c r="BW554" s="325"/>
      <c r="BX554" s="325"/>
      <c r="BY554" s="325"/>
      <c r="BZ554" s="325"/>
      <c r="CA554" s="325"/>
      <c r="CB554" s="325"/>
      <c r="CC554" s="325"/>
      <c r="CD554" s="325"/>
      <c r="CE554" s="325"/>
      <c r="CF554" s="325"/>
      <c r="CG554" s="325"/>
      <c r="CH554" s="325"/>
    </row>
    <row r="555" spans="1:86" s="323" customFormat="1" x14ac:dyDescent="0.25">
      <c r="A555" s="102"/>
      <c r="B555" s="102"/>
      <c r="C555" s="102"/>
      <c r="D555" s="102"/>
      <c r="E555" s="102"/>
      <c r="F555" s="102"/>
      <c r="G555" s="102"/>
      <c r="AH555" s="324"/>
      <c r="AI555" s="324"/>
      <c r="AP555" s="324"/>
      <c r="AQ555" s="324"/>
      <c r="BD555" s="324"/>
      <c r="BE555" s="324"/>
      <c r="BF555" s="324"/>
      <c r="BG555" s="324"/>
      <c r="BH555" s="324"/>
      <c r="BI555" s="324"/>
      <c r="BJ555" s="324"/>
      <c r="BK555" s="324"/>
      <c r="BL555" s="324"/>
      <c r="BM555" s="324"/>
      <c r="BN555" s="324"/>
      <c r="BO555" s="324"/>
      <c r="BW555" s="325"/>
      <c r="BX555" s="325"/>
      <c r="BY555" s="325"/>
      <c r="BZ555" s="325"/>
      <c r="CA555" s="325"/>
      <c r="CB555" s="325"/>
      <c r="CC555" s="325"/>
      <c r="CD555" s="325"/>
      <c r="CE555" s="325"/>
      <c r="CF555" s="325"/>
      <c r="CG555" s="325"/>
      <c r="CH555" s="325"/>
    </row>
    <row r="556" spans="1:86" s="323" customFormat="1" x14ac:dyDescent="0.25">
      <c r="A556" s="102"/>
      <c r="B556" s="102"/>
      <c r="C556" s="102"/>
      <c r="D556" s="102"/>
      <c r="E556" s="102"/>
      <c r="F556" s="102"/>
      <c r="G556" s="102"/>
      <c r="AH556" s="324"/>
      <c r="AI556" s="324"/>
      <c r="AP556" s="324"/>
      <c r="AQ556" s="324"/>
      <c r="BD556" s="324"/>
      <c r="BE556" s="324"/>
      <c r="BF556" s="324"/>
      <c r="BG556" s="324"/>
      <c r="BH556" s="324"/>
      <c r="BI556" s="324"/>
      <c r="BJ556" s="324"/>
      <c r="BK556" s="324"/>
      <c r="BL556" s="324"/>
      <c r="BM556" s="324"/>
      <c r="BN556" s="324"/>
      <c r="BO556" s="324"/>
      <c r="BW556" s="325"/>
      <c r="BX556" s="325"/>
      <c r="BY556" s="325"/>
      <c r="BZ556" s="325"/>
      <c r="CA556" s="325"/>
      <c r="CB556" s="325"/>
      <c r="CC556" s="325"/>
      <c r="CD556" s="325"/>
      <c r="CE556" s="325"/>
      <c r="CF556" s="325"/>
      <c r="CG556" s="325"/>
      <c r="CH556" s="325"/>
    </row>
    <row r="557" spans="1:86" s="323" customFormat="1" x14ac:dyDescent="0.25">
      <c r="A557" s="102"/>
      <c r="B557" s="102"/>
      <c r="C557" s="102"/>
      <c r="D557" s="102"/>
      <c r="E557" s="102"/>
      <c r="F557" s="102"/>
      <c r="G557" s="102"/>
      <c r="AH557" s="324"/>
      <c r="AI557" s="324"/>
      <c r="AP557" s="324"/>
      <c r="AQ557" s="324"/>
      <c r="BD557" s="324"/>
      <c r="BE557" s="324"/>
      <c r="BF557" s="324"/>
      <c r="BG557" s="324"/>
      <c r="BH557" s="324"/>
      <c r="BI557" s="324"/>
      <c r="BJ557" s="324"/>
      <c r="BK557" s="324"/>
      <c r="BL557" s="324"/>
      <c r="BM557" s="324"/>
      <c r="BN557" s="324"/>
      <c r="BO557" s="324"/>
      <c r="BW557" s="325"/>
      <c r="BX557" s="325"/>
      <c r="BY557" s="325"/>
      <c r="BZ557" s="325"/>
      <c r="CA557" s="325"/>
      <c r="CB557" s="325"/>
      <c r="CC557" s="325"/>
      <c r="CD557" s="325"/>
      <c r="CE557" s="325"/>
      <c r="CF557" s="325"/>
      <c r="CG557" s="325"/>
      <c r="CH557" s="325"/>
    </row>
    <row r="558" spans="1:86" s="323" customFormat="1" x14ac:dyDescent="0.25">
      <c r="A558" s="102"/>
      <c r="B558" s="102"/>
      <c r="C558" s="102"/>
      <c r="D558" s="102"/>
      <c r="E558" s="102"/>
      <c r="F558" s="102"/>
      <c r="G558" s="102"/>
      <c r="AH558" s="324"/>
      <c r="AI558" s="324"/>
      <c r="AP558" s="324"/>
      <c r="AQ558" s="324"/>
      <c r="BD558" s="324"/>
      <c r="BE558" s="324"/>
      <c r="BF558" s="324"/>
      <c r="BG558" s="324"/>
      <c r="BH558" s="324"/>
      <c r="BI558" s="324"/>
      <c r="BJ558" s="324"/>
      <c r="BK558" s="324"/>
      <c r="BL558" s="324"/>
      <c r="BM558" s="324"/>
      <c r="BN558" s="324"/>
      <c r="BO558" s="324"/>
      <c r="BW558" s="325"/>
      <c r="BX558" s="325"/>
      <c r="BY558" s="325"/>
      <c r="BZ558" s="325"/>
      <c r="CA558" s="325"/>
      <c r="CB558" s="325"/>
      <c r="CC558" s="325"/>
      <c r="CD558" s="325"/>
      <c r="CE558" s="325"/>
      <c r="CF558" s="325"/>
      <c r="CG558" s="325"/>
      <c r="CH558" s="325"/>
    </row>
    <row r="559" spans="1:86" s="323" customFormat="1" x14ac:dyDescent="0.25">
      <c r="A559" s="102"/>
      <c r="B559" s="102"/>
      <c r="C559" s="102"/>
      <c r="D559" s="102"/>
      <c r="E559" s="102"/>
      <c r="F559" s="102"/>
      <c r="G559" s="102"/>
      <c r="AH559" s="324"/>
      <c r="AI559" s="324"/>
      <c r="AP559" s="324"/>
      <c r="AQ559" s="324"/>
      <c r="BD559" s="324"/>
      <c r="BE559" s="324"/>
      <c r="BF559" s="324"/>
      <c r="BG559" s="324"/>
      <c r="BH559" s="324"/>
      <c r="BI559" s="324"/>
      <c r="BJ559" s="324"/>
      <c r="BK559" s="324"/>
      <c r="BL559" s="324"/>
      <c r="BM559" s="324"/>
      <c r="BN559" s="324"/>
      <c r="BO559" s="324"/>
      <c r="BW559" s="325"/>
      <c r="BX559" s="325"/>
      <c r="BY559" s="325"/>
      <c r="BZ559" s="325"/>
      <c r="CA559" s="325"/>
      <c r="CB559" s="325"/>
      <c r="CC559" s="325"/>
      <c r="CD559" s="325"/>
      <c r="CE559" s="325"/>
      <c r="CF559" s="325"/>
      <c r="CG559" s="325"/>
      <c r="CH559" s="325"/>
    </row>
    <row r="560" spans="1:86" s="323" customFormat="1" x14ac:dyDescent="0.25">
      <c r="A560" s="102"/>
      <c r="B560" s="102"/>
      <c r="C560" s="102"/>
      <c r="D560" s="102"/>
      <c r="E560" s="102"/>
      <c r="F560" s="102"/>
      <c r="G560" s="102"/>
      <c r="AH560" s="324"/>
      <c r="AI560" s="324"/>
      <c r="AP560" s="324"/>
      <c r="AQ560" s="324"/>
      <c r="BD560" s="324"/>
      <c r="BE560" s="324"/>
      <c r="BF560" s="324"/>
      <c r="BG560" s="324"/>
      <c r="BH560" s="324"/>
      <c r="BI560" s="324"/>
      <c r="BJ560" s="324"/>
      <c r="BK560" s="324"/>
      <c r="BL560" s="324"/>
      <c r="BM560" s="324"/>
      <c r="BN560" s="324"/>
      <c r="BO560" s="324"/>
      <c r="BW560" s="325"/>
      <c r="BX560" s="325"/>
      <c r="BY560" s="325"/>
      <c r="BZ560" s="325"/>
      <c r="CA560" s="325"/>
      <c r="CB560" s="325"/>
      <c r="CC560" s="325"/>
      <c r="CD560" s="325"/>
      <c r="CE560" s="325"/>
      <c r="CF560" s="325"/>
      <c r="CG560" s="325"/>
      <c r="CH560" s="325"/>
    </row>
    <row r="561" spans="1:86" s="323" customFormat="1" x14ac:dyDescent="0.25">
      <c r="A561" s="102"/>
      <c r="B561" s="102"/>
      <c r="C561" s="102"/>
      <c r="D561" s="102"/>
      <c r="E561" s="102"/>
      <c r="F561" s="102"/>
      <c r="G561" s="102"/>
      <c r="AH561" s="324"/>
      <c r="AI561" s="324"/>
      <c r="AP561" s="324"/>
      <c r="AQ561" s="324"/>
      <c r="BD561" s="324"/>
      <c r="BE561" s="324"/>
      <c r="BF561" s="324"/>
      <c r="BG561" s="324"/>
      <c r="BH561" s="324"/>
      <c r="BI561" s="324"/>
      <c r="BJ561" s="324"/>
      <c r="BK561" s="324"/>
      <c r="BL561" s="324"/>
      <c r="BM561" s="324"/>
      <c r="BN561" s="324"/>
      <c r="BO561" s="324"/>
      <c r="BW561" s="325"/>
      <c r="BX561" s="325"/>
      <c r="BY561" s="325"/>
      <c r="BZ561" s="325"/>
      <c r="CA561" s="325"/>
      <c r="CB561" s="325"/>
      <c r="CC561" s="325"/>
      <c r="CD561" s="325"/>
      <c r="CE561" s="325"/>
      <c r="CF561" s="325"/>
      <c r="CG561" s="325"/>
      <c r="CH561" s="325"/>
    </row>
    <row r="562" spans="1:86" s="323" customFormat="1" x14ac:dyDescent="0.25">
      <c r="A562" s="102"/>
      <c r="B562" s="102"/>
      <c r="C562" s="102"/>
      <c r="D562" s="102"/>
      <c r="E562" s="102"/>
      <c r="F562" s="102"/>
      <c r="G562" s="102"/>
      <c r="AH562" s="324"/>
      <c r="AI562" s="324"/>
      <c r="AP562" s="324"/>
      <c r="AQ562" s="324"/>
      <c r="BD562" s="324"/>
      <c r="BE562" s="324"/>
      <c r="BF562" s="324"/>
      <c r="BG562" s="324"/>
      <c r="BH562" s="324"/>
      <c r="BI562" s="324"/>
      <c r="BJ562" s="324"/>
      <c r="BK562" s="324"/>
      <c r="BL562" s="324"/>
      <c r="BM562" s="324"/>
      <c r="BN562" s="324"/>
      <c r="BO562" s="324"/>
      <c r="BW562" s="325"/>
      <c r="BX562" s="325"/>
      <c r="BY562" s="325"/>
      <c r="BZ562" s="325"/>
      <c r="CA562" s="325"/>
      <c r="CB562" s="325"/>
      <c r="CC562" s="325"/>
      <c r="CD562" s="325"/>
      <c r="CE562" s="325"/>
      <c r="CF562" s="325"/>
      <c r="CG562" s="325"/>
      <c r="CH562" s="325"/>
    </row>
    <row r="563" spans="1:86" s="323" customFormat="1" x14ac:dyDescent="0.25">
      <c r="A563" s="102"/>
      <c r="B563" s="102"/>
      <c r="C563" s="102"/>
      <c r="D563" s="102"/>
      <c r="E563" s="102"/>
      <c r="F563" s="102"/>
      <c r="G563" s="102"/>
      <c r="AH563" s="324"/>
      <c r="AI563" s="324"/>
      <c r="AP563" s="324"/>
      <c r="AQ563" s="324"/>
      <c r="BD563" s="324"/>
      <c r="BE563" s="324"/>
      <c r="BF563" s="324"/>
      <c r="BG563" s="324"/>
      <c r="BH563" s="324"/>
      <c r="BI563" s="324"/>
      <c r="BJ563" s="324"/>
      <c r="BK563" s="324"/>
      <c r="BL563" s="324"/>
      <c r="BM563" s="324"/>
      <c r="BN563" s="324"/>
      <c r="BO563" s="324"/>
      <c r="BW563" s="325"/>
      <c r="BX563" s="325"/>
      <c r="BY563" s="325"/>
      <c r="BZ563" s="325"/>
      <c r="CA563" s="325"/>
      <c r="CB563" s="325"/>
      <c r="CC563" s="325"/>
      <c r="CD563" s="325"/>
      <c r="CE563" s="325"/>
      <c r="CF563" s="325"/>
      <c r="CG563" s="325"/>
      <c r="CH563" s="325"/>
    </row>
    <row r="564" spans="1:86" s="323" customFormat="1" x14ac:dyDescent="0.25">
      <c r="A564" s="102"/>
      <c r="B564" s="102"/>
      <c r="C564" s="102"/>
      <c r="D564" s="102"/>
      <c r="E564" s="102"/>
      <c r="F564" s="102"/>
      <c r="G564" s="102"/>
      <c r="AH564" s="324"/>
      <c r="AI564" s="324"/>
      <c r="AP564" s="324"/>
      <c r="AQ564" s="324"/>
      <c r="BD564" s="324"/>
      <c r="BE564" s="324"/>
      <c r="BF564" s="324"/>
      <c r="BG564" s="324"/>
      <c r="BH564" s="324"/>
      <c r="BI564" s="324"/>
      <c r="BJ564" s="324"/>
      <c r="BK564" s="324"/>
      <c r="BL564" s="324"/>
      <c r="BM564" s="324"/>
      <c r="BN564" s="324"/>
      <c r="BO564" s="324"/>
      <c r="BW564" s="325"/>
      <c r="BX564" s="325"/>
      <c r="BY564" s="325"/>
      <c r="BZ564" s="325"/>
      <c r="CA564" s="325"/>
      <c r="CB564" s="325"/>
      <c r="CC564" s="325"/>
      <c r="CD564" s="325"/>
      <c r="CE564" s="325"/>
      <c r="CF564" s="325"/>
      <c r="CG564" s="325"/>
      <c r="CH564" s="325"/>
    </row>
    <row r="565" spans="1:86" s="323" customFormat="1" x14ac:dyDescent="0.25">
      <c r="A565" s="102"/>
      <c r="B565" s="102"/>
      <c r="C565" s="102"/>
      <c r="D565" s="102"/>
      <c r="E565" s="102"/>
      <c r="F565" s="102"/>
      <c r="G565" s="102"/>
      <c r="AH565" s="324"/>
      <c r="AI565" s="324"/>
      <c r="AP565" s="324"/>
      <c r="AQ565" s="324"/>
      <c r="BD565" s="324"/>
      <c r="BE565" s="324"/>
      <c r="BF565" s="324"/>
      <c r="BG565" s="324"/>
      <c r="BH565" s="324"/>
      <c r="BI565" s="324"/>
      <c r="BJ565" s="324"/>
      <c r="BK565" s="324"/>
      <c r="BL565" s="324"/>
      <c r="BM565" s="324"/>
      <c r="BN565" s="324"/>
      <c r="BO565" s="324"/>
      <c r="BW565" s="325"/>
      <c r="BX565" s="325"/>
      <c r="BY565" s="325"/>
      <c r="BZ565" s="325"/>
      <c r="CA565" s="325"/>
      <c r="CB565" s="325"/>
      <c r="CC565" s="325"/>
      <c r="CD565" s="325"/>
      <c r="CE565" s="325"/>
      <c r="CF565" s="325"/>
      <c r="CG565" s="325"/>
      <c r="CH565" s="325"/>
    </row>
    <row r="566" spans="1:86" s="323" customFormat="1" x14ac:dyDescent="0.25">
      <c r="A566" s="102"/>
      <c r="B566" s="102"/>
      <c r="C566" s="102"/>
      <c r="D566" s="102"/>
      <c r="E566" s="102"/>
      <c r="F566" s="102"/>
      <c r="G566" s="102"/>
      <c r="AH566" s="324"/>
      <c r="AI566" s="324"/>
      <c r="AP566" s="324"/>
      <c r="AQ566" s="324"/>
      <c r="BD566" s="324"/>
      <c r="BE566" s="324"/>
      <c r="BF566" s="324"/>
      <c r="BG566" s="324"/>
      <c r="BH566" s="324"/>
      <c r="BI566" s="324"/>
      <c r="BJ566" s="324"/>
      <c r="BK566" s="324"/>
      <c r="BL566" s="324"/>
      <c r="BM566" s="324"/>
      <c r="BN566" s="324"/>
      <c r="BO566" s="324"/>
      <c r="BW566" s="325"/>
      <c r="BX566" s="325"/>
      <c r="BY566" s="325"/>
      <c r="BZ566" s="325"/>
      <c r="CA566" s="325"/>
      <c r="CB566" s="325"/>
      <c r="CC566" s="325"/>
      <c r="CD566" s="325"/>
      <c r="CE566" s="325"/>
      <c r="CF566" s="325"/>
      <c r="CG566" s="325"/>
      <c r="CH566" s="325"/>
    </row>
    <row r="567" spans="1:86" s="323" customFormat="1" x14ac:dyDescent="0.25">
      <c r="A567" s="102"/>
      <c r="B567" s="102"/>
      <c r="C567" s="102"/>
      <c r="D567" s="102"/>
      <c r="E567" s="102"/>
      <c r="F567" s="102"/>
      <c r="G567" s="102"/>
      <c r="AH567" s="324"/>
      <c r="AI567" s="324"/>
      <c r="AP567" s="324"/>
      <c r="AQ567" s="324"/>
      <c r="BD567" s="324"/>
      <c r="BE567" s="324"/>
      <c r="BF567" s="324"/>
      <c r="BG567" s="324"/>
      <c r="BH567" s="324"/>
      <c r="BI567" s="324"/>
      <c r="BJ567" s="324"/>
      <c r="BK567" s="324"/>
      <c r="BL567" s="324"/>
      <c r="BM567" s="324"/>
      <c r="BN567" s="324"/>
      <c r="BO567" s="324"/>
      <c r="BW567" s="325"/>
      <c r="BX567" s="325"/>
      <c r="BY567" s="325"/>
      <c r="BZ567" s="325"/>
      <c r="CA567" s="325"/>
      <c r="CB567" s="325"/>
      <c r="CC567" s="325"/>
      <c r="CD567" s="325"/>
      <c r="CE567" s="325"/>
      <c r="CF567" s="325"/>
      <c r="CG567" s="325"/>
      <c r="CH567" s="325"/>
    </row>
    <row r="568" spans="1:86" s="323" customFormat="1" x14ac:dyDescent="0.25">
      <c r="A568" s="102"/>
      <c r="B568" s="102"/>
      <c r="C568" s="102"/>
      <c r="D568" s="102"/>
      <c r="E568" s="102"/>
      <c r="F568" s="102"/>
      <c r="G568" s="102"/>
      <c r="AH568" s="324"/>
      <c r="AI568" s="324"/>
      <c r="AP568" s="324"/>
      <c r="AQ568" s="324"/>
      <c r="BD568" s="324"/>
      <c r="BE568" s="324"/>
      <c r="BF568" s="324"/>
      <c r="BG568" s="324"/>
      <c r="BH568" s="324"/>
      <c r="BI568" s="324"/>
      <c r="BJ568" s="324"/>
      <c r="BK568" s="324"/>
      <c r="BL568" s="324"/>
      <c r="BM568" s="324"/>
      <c r="BN568" s="324"/>
      <c r="BO568" s="324"/>
      <c r="BW568" s="325"/>
      <c r="BX568" s="325"/>
      <c r="BY568" s="325"/>
      <c r="BZ568" s="325"/>
      <c r="CA568" s="325"/>
      <c r="CB568" s="325"/>
      <c r="CC568" s="325"/>
      <c r="CD568" s="325"/>
      <c r="CE568" s="325"/>
      <c r="CF568" s="325"/>
      <c r="CG568" s="325"/>
      <c r="CH568" s="325"/>
    </row>
    <row r="569" spans="1:86" s="323" customFormat="1" x14ac:dyDescent="0.25">
      <c r="A569" s="102"/>
      <c r="B569" s="102"/>
      <c r="C569" s="102"/>
      <c r="D569" s="102"/>
      <c r="E569" s="102"/>
      <c r="F569" s="102"/>
      <c r="G569" s="102"/>
      <c r="AH569" s="324"/>
      <c r="AI569" s="324"/>
      <c r="AP569" s="324"/>
      <c r="AQ569" s="324"/>
      <c r="BD569" s="324"/>
      <c r="BE569" s="324"/>
      <c r="BF569" s="324"/>
      <c r="BG569" s="324"/>
      <c r="BH569" s="324"/>
      <c r="BI569" s="324"/>
      <c r="BJ569" s="324"/>
      <c r="BK569" s="324"/>
      <c r="BL569" s="324"/>
      <c r="BM569" s="324"/>
      <c r="BN569" s="324"/>
      <c r="BO569" s="324"/>
      <c r="BW569" s="325"/>
      <c r="BX569" s="325"/>
      <c r="BY569" s="325"/>
      <c r="BZ569" s="325"/>
      <c r="CA569" s="325"/>
      <c r="CB569" s="325"/>
      <c r="CC569" s="325"/>
      <c r="CD569" s="325"/>
      <c r="CE569" s="325"/>
      <c r="CF569" s="325"/>
      <c r="CG569" s="325"/>
      <c r="CH569" s="325"/>
    </row>
    <row r="570" spans="1:86" s="323" customFormat="1" x14ac:dyDescent="0.25">
      <c r="A570" s="102"/>
      <c r="B570" s="102"/>
      <c r="C570" s="102"/>
      <c r="D570" s="102"/>
      <c r="E570" s="102"/>
      <c r="F570" s="102"/>
      <c r="G570" s="102"/>
      <c r="AH570" s="324"/>
      <c r="AI570" s="324"/>
      <c r="AP570" s="324"/>
      <c r="AQ570" s="324"/>
      <c r="BD570" s="324"/>
      <c r="BE570" s="324"/>
      <c r="BF570" s="324"/>
      <c r="BG570" s="324"/>
      <c r="BH570" s="324"/>
      <c r="BI570" s="324"/>
      <c r="BJ570" s="324"/>
      <c r="BK570" s="324"/>
      <c r="BL570" s="324"/>
      <c r="BM570" s="324"/>
      <c r="BN570" s="324"/>
      <c r="BO570" s="324"/>
      <c r="BW570" s="325"/>
      <c r="BX570" s="325"/>
      <c r="BY570" s="325"/>
      <c r="BZ570" s="325"/>
      <c r="CA570" s="325"/>
      <c r="CB570" s="325"/>
      <c r="CC570" s="325"/>
      <c r="CD570" s="325"/>
      <c r="CE570" s="325"/>
      <c r="CF570" s="325"/>
      <c r="CG570" s="325"/>
      <c r="CH570" s="325"/>
    </row>
    <row r="571" spans="1:86" s="323" customFormat="1" x14ac:dyDescent="0.25">
      <c r="A571" s="102"/>
      <c r="B571" s="102"/>
      <c r="C571" s="102"/>
      <c r="D571" s="102"/>
      <c r="E571" s="102"/>
      <c r="F571" s="102"/>
      <c r="G571" s="102"/>
      <c r="AH571" s="324"/>
      <c r="AI571" s="324"/>
      <c r="AP571" s="324"/>
      <c r="AQ571" s="324"/>
      <c r="BD571" s="324"/>
      <c r="BE571" s="324"/>
      <c r="BF571" s="324"/>
      <c r="BG571" s="324"/>
      <c r="BH571" s="324"/>
      <c r="BI571" s="324"/>
      <c r="BJ571" s="324"/>
      <c r="BK571" s="324"/>
      <c r="BL571" s="324"/>
      <c r="BM571" s="324"/>
      <c r="BN571" s="324"/>
      <c r="BO571" s="324"/>
      <c r="BW571" s="325"/>
      <c r="BX571" s="325"/>
      <c r="BY571" s="325"/>
      <c r="BZ571" s="325"/>
      <c r="CA571" s="325"/>
      <c r="CB571" s="325"/>
      <c r="CC571" s="325"/>
      <c r="CD571" s="325"/>
      <c r="CE571" s="325"/>
      <c r="CF571" s="325"/>
      <c r="CG571" s="325"/>
      <c r="CH571" s="325"/>
    </row>
    <row r="572" spans="1:86" s="323" customFormat="1" x14ac:dyDescent="0.25">
      <c r="A572" s="102"/>
      <c r="B572" s="102"/>
      <c r="C572" s="102"/>
      <c r="D572" s="102"/>
      <c r="E572" s="102"/>
      <c r="F572" s="102"/>
      <c r="G572" s="102"/>
      <c r="AH572" s="324"/>
      <c r="AI572" s="324"/>
      <c r="AP572" s="324"/>
      <c r="AQ572" s="324"/>
      <c r="BD572" s="324"/>
      <c r="BE572" s="324"/>
      <c r="BF572" s="324"/>
      <c r="BG572" s="324"/>
      <c r="BH572" s="324"/>
      <c r="BI572" s="324"/>
      <c r="BJ572" s="324"/>
      <c r="BK572" s="324"/>
      <c r="BL572" s="324"/>
      <c r="BM572" s="324"/>
      <c r="BN572" s="324"/>
      <c r="BO572" s="324"/>
      <c r="BW572" s="325"/>
      <c r="BX572" s="325"/>
      <c r="BY572" s="325"/>
      <c r="BZ572" s="325"/>
      <c r="CA572" s="325"/>
      <c r="CB572" s="325"/>
      <c r="CC572" s="325"/>
      <c r="CD572" s="325"/>
      <c r="CE572" s="325"/>
      <c r="CF572" s="325"/>
      <c r="CG572" s="325"/>
      <c r="CH572" s="325"/>
    </row>
    <row r="573" spans="1:86" s="323" customFormat="1" x14ac:dyDescent="0.25">
      <c r="A573" s="102"/>
      <c r="B573" s="102"/>
      <c r="C573" s="102"/>
      <c r="D573" s="102"/>
      <c r="E573" s="102"/>
      <c r="F573" s="102"/>
      <c r="G573" s="102"/>
      <c r="AH573" s="324"/>
      <c r="AI573" s="324"/>
      <c r="AP573" s="324"/>
      <c r="AQ573" s="324"/>
      <c r="BD573" s="324"/>
      <c r="BE573" s="324"/>
      <c r="BF573" s="324"/>
      <c r="BG573" s="324"/>
      <c r="BH573" s="324"/>
      <c r="BI573" s="324"/>
      <c r="BJ573" s="324"/>
      <c r="BK573" s="324"/>
      <c r="BL573" s="324"/>
      <c r="BM573" s="324"/>
      <c r="BN573" s="324"/>
      <c r="BO573" s="324"/>
      <c r="BW573" s="325"/>
      <c r="BX573" s="325"/>
      <c r="BY573" s="325"/>
      <c r="BZ573" s="325"/>
      <c r="CA573" s="325"/>
      <c r="CB573" s="325"/>
      <c r="CC573" s="325"/>
      <c r="CD573" s="325"/>
      <c r="CE573" s="325"/>
      <c r="CF573" s="325"/>
      <c r="CG573" s="325"/>
      <c r="CH573" s="325"/>
    </row>
    <row r="574" spans="1:86" s="323" customFormat="1" x14ac:dyDescent="0.25">
      <c r="A574" s="102"/>
      <c r="B574" s="102"/>
      <c r="C574" s="102"/>
      <c r="D574" s="102"/>
      <c r="E574" s="102"/>
      <c r="F574" s="102"/>
      <c r="G574" s="102"/>
      <c r="AH574" s="324"/>
      <c r="AI574" s="324"/>
      <c r="AP574" s="324"/>
      <c r="AQ574" s="324"/>
      <c r="BD574" s="324"/>
      <c r="BE574" s="324"/>
      <c r="BF574" s="324"/>
      <c r="BG574" s="324"/>
      <c r="BH574" s="324"/>
      <c r="BI574" s="324"/>
      <c r="BJ574" s="324"/>
      <c r="BK574" s="324"/>
      <c r="BL574" s="324"/>
      <c r="BM574" s="324"/>
      <c r="BN574" s="324"/>
      <c r="BO574" s="324"/>
      <c r="BW574" s="325"/>
      <c r="BX574" s="325"/>
      <c r="BY574" s="325"/>
      <c r="BZ574" s="325"/>
      <c r="CA574" s="325"/>
      <c r="CB574" s="325"/>
      <c r="CC574" s="325"/>
      <c r="CD574" s="325"/>
      <c r="CE574" s="325"/>
      <c r="CF574" s="325"/>
      <c r="CG574" s="325"/>
      <c r="CH574" s="325"/>
    </row>
    <row r="575" spans="1:86" s="323" customFormat="1" x14ac:dyDescent="0.25">
      <c r="A575" s="102"/>
      <c r="B575" s="102"/>
      <c r="C575" s="102"/>
      <c r="D575" s="102"/>
      <c r="E575" s="102"/>
      <c r="F575" s="102"/>
      <c r="G575" s="102"/>
      <c r="AH575" s="324"/>
      <c r="AI575" s="324"/>
      <c r="AP575" s="324"/>
      <c r="AQ575" s="324"/>
      <c r="BD575" s="324"/>
      <c r="BE575" s="324"/>
      <c r="BF575" s="324"/>
      <c r="BG575" s="324"/>
      <c r="BH575" s="324"/>
      <c r="BI575" s="324"/>
      <c r="BJ575" s="324"/>
      <c r="BK575" s="324"/>
      <c r="BL575" s="324"/>
      <c r="BM575" s="324"/>
      <c r="BN575" s="324"/>
      <c r="BO575" s="324"/>
      <c r="BW575" s="325"/>
      <c r="BX575" s="325"/>
      <c r="BY575" s="325"/>
      <c r="BZ575" s="325"/>
      <c r="CA575" s="325"/>
      <c r="CB575" s="325"/>
      <c r="CC575" s="325"/>
      <c r="CD575" s="325"/>
      <c r="CE575" s="325"/>
      <c r="CF575" s="325"/>
      <c r="CG575" s="325"/>
      <c r="CH575" s="325"/>
    </row>
    <row r="576" spans="1:86" s="323" customFormat="1" x14ac:dyDescent="0.25">
      <c r="A576" s="102"/>
      <c r="B576" s="102"/>
      <c r="C576" s="102"/>
      <c r="D576" s="102"/>
      <c r="E576" s="102"/>
      <c r="F576" s="102"/>
      <c r="G576" s="102"/>
      <c r="AH576" s="324"/>
      <c r="AI576" s="324"/>
      <c r="AP576" s="324"/>
      <c r="AQ576" s="324"/>
      <c r="BD576" s="324"/>
      <c r="BE576" s="324"/>
      <c r="BF576" s="324"/>
      <c r="BG576" s="324"/>
      <c r="BH576" s="324"/>
      <c r="BI576" s="324"/>
      <c r="BJ576" s="324"/>
      <c r="BK576" s="324"/>
      <c r="BL576" s="324"/>
      <c r="BM576" s="324"/>
      <c r="BN576" s="324"/>
      <c r="BO576" s="324"/>
      <c r="BW576" s="325"/>
      <c r="BX576" s="325"/>
      <c r="BY576" s="325"/>
      <c r="BZ576" s="325"/>
      <c r="CA576" s="325"/>
      <c r="CB576" s="325"/>
      <c r="CC576" s="325"/>
      <c r="CD576" s="325"/>
      <c r="CE576" s="325"/>
      <c r="CF576" s="325"/>
      <c r="CG576" s="325"/>
      <c r="CH576" s="325"/>
    </row>
    <row r="577" spans="1:86" s="323" customFormat="1" x14ac:dyDescent="0.25">
      <c r="A577" s="102"/>
      <c r="B577" s="102"/>
      <c r="C577" s="102"/>
      <c r="D577" s="102"/>
      <c r="E577" s="102"/>
      <c r="F577" s="102"/>
      <c r="G577" s="102"/>
      <c r="AH577" s="324"/>
      <c r="AI577" s="324"/>
      <c r="AP577" s="324"/>
      <c r="AQ577" s="324"/>
      <c r="BD577" s="324"/>
      <c r="BE577" s="324"/>
      <c r="BF577" s="324"/>
      <c r="BG577" s="324"/>
      <c r="BH577" s="324"/>
      <c r="BI577" s="324"/>
      <c r="BJ577" s="324"/>
      <c r="BK577" s="324"/>
      <c r="BL577" s="324"/>
      <c r="BM577" s="324"/>
      <c r="BN577" s="324"/>
      <c r="BO577" s="324"/>
      <c r="BW577" s="325"/>
      <c r="BX577" s="325"/>
      <c r="BY577" s="325"/>
      <c r="BZ577" s="325"/>
      <c r="CA577" s="325"/>
      <c r="CB577" s="325"/>
      <c r="CC577" s="325"/>
      <c r="CD577" s="325"/>
      <c r="CE577" s="325"/>
      <c r="CF577" s="325"/>
      <c r="CG577" s="325"/>
      <c r="CH577" s="325"/>
    </row>
    <row r="578" spans="1:86" s="323" customFormat="1" x14ac:dyDescent="0.25">
      <c r="A578" s="102"/>
      <c r="B578" s="102"/>
      <c r="C578" s="102"/>
      <c r="D578" s="102"/>
      <c r="E578" s="102"/>
      <c r="F578" s="102"/>
      <c r="G578" s="102"/>
      <c r="AH578" s="324"/>
      <c r="AI578" s="324"/>
      <c r="AP578" s="324"/>
      <c r="AQ578" s="324"/>
      <c r="BD578" s="324"/>
      <c r="BE578" s="324"/>
      <c r="BF578" s="324"/>
      <c r="BG578" s="324"/>
      <c r="BH578" s="324"/>
      <c r="BI578" s="324"/>
      <c r="BJ578" s="324"/>
      <c r="BK578" s="324"/>
      <c r="BL578" s="324"/>
      <c r="BM578" s="324"/>
      <c r="BN578" s="324"/>
      <c r="BO578" s="324"/>
      <c r="BW578" s="325"/>
      <c r="BX578" s="325"/>
      <c r="BY578" s="325"/>
      <c r="BZ578" s="325"/>
      <c r="CA578" s="325"/>
      <c r="CB578" s="325"/>
      <c r="CC578" s="325"/>
      <c r="CD578" s="325"/>
      <c r="CE578" s="325"/>
      <c r="CF578" s="325"/>
      <c r="CG578" s="325"/>
      <c r="CH578" s="325"/>
    </row>
    <row r="579" spans="1:86" s="323" customFormat="1" x14ac:dyDescent="0.25">
      <c r="A579" s="102"/>
      <c r="B579" s="102"/>
      <c r="C579" s="102"/>
      <c r="D579" s="102"/>
      <c r="E579" s="102"/>
      <c r="F579" s="102"/>
      <c r="G579" s="102"/>
      <c r="AH579" s="324"/>
      <c r="AI579" s="324"/>
      <c r="AP579" s="324"/>
      <c r="AQ579" s="324"/>
      <c r="BD579" s="324"/>
      <c r="BE579" s="324"/>
      <c r="BF579" s="324"/>
      <c r="BG579" s="324"/>
      <c r="BH579" s="324"/>
      <c r="BI579" s="324"/>
      <c r="BJ579" s="324"/>
      <c r="BK579" s="324"/>
      <c r="BL579" s="324"/>
      <c r="BM579" s="324"/>
      <c r="BN579" s="324"/>
      <c r="BO579" s="324"/>
      <c r="BW579" s="325"/>
      <c r="BX579" s="325"/>
      <c r="BY579" s="325"/>
      <c r="BZ579" s="325"/>
      <c r="CA579" s="325"/>
      <c r="CB579" s="325"/>
      <c r="CC579" s="325"/>
      <c r="CD579" s="325"/>
      <c r="CE579" s="325"/>
      <c r="CF579" s="325"/>
      <c r="CG579" s="325"/>
      <c r="CH579" s="325"/>
    </row>
    <row r="580" spans="1:86" s="323" customFormat="1" x14ac:dyDescent="0.25">
      <c r="A580" s="102"/>
      <c r="B580" s="102"/>
      <c r="C580" s="102"/>
      <c r="D580" s="102"/>
      <c r="E580" s="102"/>
      <c r="F580" s="102"/>
      <c r="G580" s="102"/>
      <c r="AH580" s="324"/>
      <c r="AI580" s="324"/>
      <c r="AP580" s="324"/>
      <c r="AQ580" s="324"/>
      <c r="BD580" s="324"/>
      <c r="BE580" s="324"/>
      <c r="BF580" s="324"/>
      <c r="BG580" s="324"/>
      <c r="BH580" s="324"/>
      <c r="BI580" s="324"/>
      <c r="BJ580" s="324"/>
      <c r="BK580" s="324"/>
      <c r="BL580" s="324"/>
      <c r="BM580" s="324"/>
      <c r="BN580" s="324"/>
      <c r="BO580" s="324"/>
      <c r="BW580" s="325"/>
      <c r="BX580" s="325"/>
      <c r="BY580" s="325"/>
      <c r="BZ580" s="325"/>
      <c r="CA580" s="325"/>
      <c r="CB580" s="325"/>
      <c r="CC580" s="325"/>
      <c r="CD580" s="325"/>
      <c r="CE580" s="325"/>
      <c r="CF580" s="325"/>
      <c r="CG580" s="325"/>
      <c r="CH580" s="325"/>
    </row>
    <row r="581" spans="1:86" s="323" customFormat="1" x14ac:dyDescent="0.25">
      <c r="A581" s="102"/>
      <c r="B581" s="102"/>
      <c r="C581" s="102"/>
      <c r="D581" s="102"/>
      <c r="E581" s="102"/>
      <c r="F581" s="102"/>
      <c r="G581" s="102"/>
      <c r="AH581" s="324"/>
      <c r="AI581" s="324"/>
      <c r="AP581" s="324"/>
      <c r="AQ581" s="324"/>
      <c r="BD581" s="324"/>
      <c r="BE581" s="324"/>
      <c r="BF581" s="324"/>
      <c r="BG581" s="324"/>
      <c r="BH581" s="324"/>
      <c r="BI581" s="324"/>
      <c r="BJ581" s="324"/>
      <c r="BK581" s="324"/>
      <c r="BL581" s="324"/>
      <c r="BM581" s="324"/>
      <c r="BN581" s="324"/>
      <c r="BO581" s="324"/>
      <c r="BW581" s="325"/>
      <c r="BX581" s="325"/>
      <c r="BY581" s="325"/>
      <c r="BZ581" s="325"/>
      <c r="CA581" s="325"/>
      <c r="CB581" s="325"/>
      <c r="CC581" s="325"/>
      <c r="CD581" s="325"/>
      <c r="CE581" s="325"/>
      <c r="CF581" s="325"/>
      <c r="CG581" s="325"/>
      <c r="CH581" s="325"/>
    </row>
    <row r="582" spans="1:86" s="323" customFormat="1" x14ac:dyDescent="0.25">
      <c r="A582" s="102"/>
      <c r="B582" s="102"/>
      <c r="C582" s="102"/>
      <c r="D582" s="102"/>
      <c r="E582" s="102"/>
      <c r="F582" s="102"/>
      <c r="G582" s="102"/>
      <c r="AH582" s="324"/>
      <c r="AI582" s="324"/>
      <c r="AP582" s="324"/>
      <c r="AQ582" s="324"/>
      <c r="BD582" s="324"/>
      <c r="BE582" s="324"/>
      <c r="BF582" s="324"/>
      <c r="BG582" s="324"/>
      <c r="BH582" s="324"/>
      <c r="BI582" s="324"/>
      <c r="BJ582" s="324"/>
      <c r="BK582" s="324"/>
      <c r="BL582" s="324"/>
      <c r="BM582" s="324"/>
      <c r="BN582" s="324"/>
      <c r="BO582" s="324"/>
      <c r="BW582" s="325"/>
      <c r="BX582" s="325"/>
      <c r="BY582" s="325"/>
      <c r="BZ582" s="325"/>
      <c r="CA582" s="325"/>
      <c r="CB582" s="325"/>
      <c r="CC582" s="325"/>
      <c r="CD582" s="325"/>
      <c r="CE582" s="325"/>
      <c r="CF582" s="325"/>
      <c r="CG582" s="325"/>
      <c r="CH582" s="325"/>
    </row>
    <row r="583" spans="1:86" s="323" customFormat="1" x14ac:dyDescent="0.25">
      <c r="A583" s="102"/>
      <c r="B583" s="102"/>
      <c r="C583" s="102"/>
      <c r="D583" s="102"/>
      <c r="E583" s="102"/>
      <c r="F583" s="102"/>
      <c r="G583" s="102"/>
      <c r="AH583" s="324"/>
      <c r="AI583" s="324"/>
      <c r="AP583" s="324"/>
      <c r="AQ583" s="324"/>
      <c r="BD583" s="324"/>
      <c r="BE583" s="324"/>
      <c r="BF583" s="324"/>
      <c r="BG583" s="324"/>
      <c r="BH583" s="324"/>
      <c r="BI583" s="324"/>
      <c r="BJ583" s="324"/>
      <c r="BK583" s="324"/>
      <c r="BL583" s="324"/>
      <c r="BM583" s="324"/>
      <c r="BN583" s="324"/>
      <c r="BO583" s="324"/>
      <c r="BW583" s="325"/>
      <c r="BX583" s="325"/>
      <c r="BY583" s="325"/>
      <c r="BZ583" s="325"/>
      <c r="CA583" s="325"/>
      <c r="CB583" s="325"/>
      <c r="CC583" s="325"/>
      <c r="CD583" s="325"/>
      <c r="CE583" s="325"/>
      <c r="CF583" s="325"/>
      <c r="CG583" s="325"/>
      <c r="CH583" s="325"/>
    </row>
    <row r="584" spans="1:86" s="323" customFormat="1" x14ac:dyDescent="0.25">
      <c r="A584" s="102"/>
      <c r="B584" s="102"/>
      <c r="C584" s="102"/>
      <c r="D584" s="102"/>
      <c r="E584" s="102"/>
      <c r="F584" s="102"/>
      <c r="G584" s="102"/>
      <c r="AH584" s="324"/>
      <c r="AI584" s="324"/>
      <c r="AP584" s="324"/>
      <c r="AQ584" s="324"/>
      <c r="BD584" s="324"/>
      <c r="BE584" s="324"/>
      <c r="BF584" s="324"/>
      <c r="BG584" s="324"/>
      <c r="BH584" s="324"/>
      <c r="BI584" s="324"/>
      <c r="BJ584" s="324"/>
      <c r="BK584" s="324"/>
      <c r="BL584" s="324"/>
      <c r="BM584" s="324"/>
      <c r="BN584" s="324"/>
      <c r="BO584" s="324"/>
      <c r="BW584" s="325"/>
      <c r="BX584" s="325"/>
      <c r="BY584" s="325"/>
      <c r="BZ584" s="325"/>
      <c r="CA584" s="325"/>
      <c r="CB584" s="325"/>
      <c r="CC584" s="325"/>
      <c r="CD584" s="325"/>
      <c r="CE584" s="325"/>
      <c r="CF584" s="325"/>
      <c r="CG584" s="325"/>
      <c r="CH584" s="325"/>
    </row>
    <row r="585" spans="1:86" s="323" customFormat="1" x14ac:dyDescent="0.25">
      <c r="A585" s="102"/>
      <c r="B585" s="102"/>
      <c r="C585" s="102"/>
      <c r="D585" s="102"/>
      <c r="E585" s="102"/>
      <c r="F585" s="102"/>
      <c r="G585" s="102"/>
      <c r="AH585" s="324"/>
      <c r="AI585" s="324"/>
      <c r="AP585" s="324"/>
      <c r="AQ585" s="324"/>
      <c r="BD585" s="324"/>
      <c r="BE585" s="324"/>
      <c r="BF585" s="324"/>
      <c r="BG585" s="324"/>
      <c r="BH585" s="324"/>
      <c r="BI585" s="324"/>
      <c r="BJ585" s="324"/>
      <c r="BK585" s="324"/>
      <c r="BL585" s="324"/>
      <c r="BM585" s="324"/>
      <c r="BN585" s="324"/>
      <c r="BO585" s="324"/>
      <c r="BW585" s="325"/>
      <c r="BX585" s="325"/>
      <c r="BY585" s="325"/>
      <c r="BZ585" s="325"/>
      <c r="CA585" s="325"/>
      <c r="CB585" s="325"/>
      <c r="CC585" s="325"/>
      <c r="CD585" s="325"/>
      <c r="CE585" s="325"/>
      <c r="CF585" s="325"/>
      <c r="CG585" s="325"/>
      <c r="CH585" s="325"/>
    </row>
    <row r="586" spans="1:86" s="323" customFormat="1" x14ac:dyDescent="0.25">
      <c r="A586" s="102"/>
      <c r="B586" s="102"/>
      <c r="C586" s="102"/>
      <c r="D586" s="102"/>
      <c r="E586" s="102"/>
      <c r="F586" s="102"/>
      <c r="G586" s="102"/>
      <c r="AH586" s="324"/>
      <c r="AI586" s="324"/>
      <c r="AP586" s="324"/>
      <c r="AQ586" s="324"/>
      <c r="BD586" s="324"/>
      <c r="BE586" s="324"/>
      <c r="BF586" s="324"/>
      <c r="BG586" s="324"/>
      <c r="BH586" s="324"/>
      <c r="BI586" s="324"/>
      <c r="BJ586" s="324"/>
      <c r="BK586" s="324"/>
      <c r="BL586" s="324"/>
      <c r="BM586" s="324"/>
      <c r="BN586" s="324"/>
      <c r="BO586" s="324"/>
      <c r="BW586" s="325"/>
      <c r="BX586" s="325"/>
      <c r="BY586" s="325"/>
      <c r="BZ586" s="325"/>
      <c r="CA586" s="325"/>
      <c r="CB586" s="325"/>
      <c r="CC586" s="325"/>
      <c r="CD586" s="325"/>
      <c r="CE586" s="325"/>
      <c r="CF586" s="325"/>
      <c r="CG586" s="325"/>
      <c r="CH586" s="325"/>
    </row>
    <row r="587" spans="1:86" s="323" customFormat="1" x14ac:dyDescent="0.25">
      <c r="A587" s="102"/>
      <c r="B587" s="102"/>
      <c r="C587" s="102"/>
      <c r="D587" s="102"/>
      <c r="E587" s="102"/>
      <c r="F587" s="102"/>
      <c r="G587" s="102"/>
      <c r="AH587" s="324"/>
      <c r="AI587" s="324"/>
      <c r="AP587" s="324"/>
      <c r="AQ587" s="324"/>
      <c r="BD587" s="324"/>
      <c r="BE587" s="324"/>
      <c r="BF587" s="324"/>
      <c r="BG587" s="324"/>
      <c r="BH587" s="324"/>
      <c r="BI587" s="324"/>
      <c r="BJ587" s="324"/>
      <c r="BK587" s="324"/>
      <c r="BL587" s="324"/>
      <c r="BM587" s="324"/>
      <c r="BN587" s="324"/>
      <c r="BO587" s="324"/>
      <c r="BW587" s="325"/>
      <c r="BX587" s="325"/>
      <c r="BY587" s="325"/>
      <c r="BZ587" s="325"/>
      <c r="CA587" s="325"/>
      <c r="CB587" s="325"/>
      <c r="CC587" s="325"/>
      <c r="CD587" s="325"/>
      <c r="CE587" s="325"/>
      <c r="CF587" s="325"/>
      <c r="CG587" s="325"/>
      <c r="CH587" s="325"/>
    </row>
    <row r="588" spans="1:86" s="323" customFormat="1" x14ac:dyDescent="0.25">
      <c r="A588" s="102"/>
      <c r="B588" s="102"/>
      <c r="C588" s="102"/>
      <c r="D588" s="102"/>
      <c r="E588" s="102"/>
      <c r="F588" s="102"/>
      <c r="G588" s="102"/>
      <c r="AH588" s="324"/>
      <c r="AI588" s="324"/>
      <c r="AP588" s="324"/>
      <c r="AQ588" s="324"/>
      <c r="BD588" s="324"/>
      <c r="BE588" s="324"/>
      <c r="BF588" s="324"/>
      <c r="BG588" s="324"/>
      <c r="BH588" s="324"/>
      <c r="BI588" s="324"/>
      <c r="BJ588" s="324"/>
      <c r="BK588" s="324"/>
      <c r="BL588" s="324"/>
      <c r="BM588" s="324"/>
      <c r="BN588" s="324"/>
      <c r="BO588" s="324"/>
      <c r="BW588" s="325"/>
      <c r="BX588" s="325"/>
      <c r="BY588" s="325"/>
      <c r="BZ588" s="325"/>
      <c r="CA588" s="325"/>
      <c r="CB588" s="325"/>
      <c r="CC588" s="325"/>
      <c r="CD588" s="325"/>
      <c r="CE588" s="325"/>
      <c r="CF588" s="325"/>
      <c r="CG588" s="325"/>
      <c r="CH588" s="325"/>
    </row>
    <row r="589" spans="1:86" s="323" customFormat="1" x14ac:dyDescent="0.25">
      <c r="A589" s="102"/>
      <c r="B589" s="102"/>
      <c r="C589" s="102"/>
      <c r="D589" s="102"/>
      <c r="E589" s="102"/>
      <c r="F589" s="102"/>
      <c r="G589" s="102"/>
      <c r="AH589" s="324"/>
      <c r="AI589" s="324"/>
      <c r="AP589" s="324"/>
      <c r="AQ589" s="324"/>
      <c r="BD589" s="324"/>
      <c r="BE589" s="324"/>
      <c r="BF589" s="324"/>
      <c r="BG589" s="324"/>
      <c r="BH589" s="324"/>
      <c r="BI589" s="324"/>
      <c r="BJ589" s="324"/>
      <c r="BK589" s="324"/>
      <c r="BL589" s="324"/>
      <c r="BM589" s="324"/>
      <c r="BN589" s="324"/>
      <c r="BO589" s="324"/>
      <c r="BW589" s="325"/>
      <c r="BX589" s="325"/>
      <c r="BY589" s="325"/>
      <c r="BZ589" s="325"/>
      <c r="CA589" s="325"/>
      <c r="CB589" s="325"/>
      <c r="CC589" s="325"/>
      <c r="CD589" s="325"/>
      <c r="CE589" s="325"/>
      <c r="CF589" s="325"/>
      <c r="CG589" s="325"/>
      <c r="CH589" s="325"/>
    </row>
    <row r="590" spans="1:86" s="323" customFormat="1" x14ac:dyDescent="0.25">
      <c r="A590" s="102"/>
      <c r="B590" s="102"/>
      <c r="C590" s="102"/>
      <c r="D590" s="102"/>
      <c r="E590" s="102"/>
      <c r="F590" s="102"/>
      <c r="G590" s="102"/>
      <c r="AH590" s="324"/>
      <c r="AI590" s="324"/>
      <c r="AP590" s="324"/>
      <c r="AQ590" s="324"/>
      <c r="BD590" s="324"/>
      <c r="BE590" s="324"/>
      <c r="BF590" s="324"/>
      <c r="BG590" s="324"/>
      <c r="BH590" s="324"/>
      <c r="BI590" s="324"/>
      <c r="BJ590" s="324"/>
      <c r="BK590" s="324"/>
      <c r="BL590" s="324"/>
      <c r="BM590" s="324"/>
      <c r="BN590" s="324"/>
      <c r="BO590" s="324"/>
      <c r="BW590" s="325"/>
      <c r="BX590" s="325"/>
      <c r="BY590" s="325"/>
      <c r="BZ590" s="325"/>
      <c r="CA590" s="325"/>
      <c r="CB590" s="325"/>
      <c r="CC590" s="325"/>
      <c r="CD590" s="325"/>
      <c r="CE590" s="325"/>
      <c r="CF590" s="325"/>
      <c r="CG590" s="325"/>
      <c r="CH590" s="325"/>
    </row>
    <row r="591" spans="1:86" s="323" customFormat="1" x14ac:dyDescent="0.25">
      <c r="A591" s="102"/>
      <c r="B591" s="102"/>
      <c r="C591" s="102"/>
      <c r="D591" s="102"/>
      <c r="E591" s="102"/>
      <c r="F591" s="102"/>
      <c r="G591" s="102"/>
      <c r="AH591" s="324"/>
      <c r="AI591" s="324"/>
      <c r="AP591" s="324"/>
      <c r="AQ591" s="324"/>
      <c r="BD591" s="324"/>
      <c r="BE591" s="324"/>
      <c r="BF591" s="324"/>
      <c r="BG591" s="324"/>
      <c r="BH591" s="324"/>
      <c r="BI591" s="324"/>
      <c r="BJ591" s="324"/>
      <c r="BK591" s="324"/>
      <c r="BL591" s="324"/>
      <c r="BM591" s="324"/>
      <c r="BN591" s="324"/>
      <c r="BO591" s="324"/>
      <c r="BW591" s="325"/>
      <c r="BX591" s="325"/>
      <c r="BY591" s="325"/>
      <c r="BZ591" s="325"/>
      <c r="CA591" s="325"/>
      <c r="CB591" s="325"/>
      <c r="CC591" s="325"/>
      <c r="CD591" s="325"/>
      <c r="CE591" s="325"/>
      <c r="CF591" s="325"/>
      <c r="CG591" s="325"/>
      <c r="CH591" s="325"/>
    </row>
    <row r="592" spans="1:86" s="323" customFormat="1" x14ac:dyDescent="0.25">
      <c r="A592" s="102"/>
      <c r="B592" s="102"/>
      <c r="C592" s="102"/>
      <c r="D592" s="102"/>
      <c r="E592" s="102"/>
      <c r="F592" s="102"/>
      <c r="G592" s="102"/>
      <c r="AH592" s="324"/>
      <c r="AI592" s="324"/>
      <c r="AP592" s="324"/>
      <c r="AQ592" s="324"/>
      <c r="BD592" s="324"/>
      <c r="BE592" s="324"/>
      <c r="BF592" s="324"/>
      <c r="BG592" s="324"/>
      <c r="BH592" s="324"/>
      <c r="BI592" s="324"/>
      <c r="BJ592" s="324"/>
      <c r="BK592" s="324"/>
      <c r="BL592" s="324"/>
      <c r="BM592" s="324"/>
      <c r="BN592" s="324"/>
      <c r="BO592" s="324"/>
      <c r="BW592" s="325"/>
      <c r="BX592" s="325"/>
      <c r="BY592" s="325"/>
      <c r="BZ592" s="325"/>
      <c r="CA592" s="325"/>
      <c r="CB592" s="325"/>
      <c r="CC592" s="325"/>
      <c r="CD592" s="325"/>
      <c r="CE592" s="325"/>
      <c r="CF592" s="325"/>
      <c r="CG592" s="325"/>
      <c r="CH592" s="325"/>
    </row>
    <row r="593" spans="1:86" s="323" customFormat="1" x14ac:dyDescent="0.25">
      <c r="A593" s="102"/>
      <c r="B593" s="102"/>
      <c r="C593" s="102"/>
      <c r="D593" s="102"/>
      <c r="E593" s="102"/>
      <c r="F593" s="102"/>
      <c r="G593" s="102"/>
      <c r="AH593" s="324"/>
      <c r="AI593" s="324"/>
      <c r="AP593" s="324"/>
      <c r="AQ593" s="324"/>
      <c r="BD593" s="324"/>
      <c r="BE593" s="324"/>
      <c r="BF593" s="324"/>
      <c r="BG593" s="324"/>
      <c r="BH593" s="324"/>
      <c r="BI593" s="324"/>
      <c r="BJ593" s="324"/>
      <c r="BK593" s="324"/>
      <c r="BL593" s="324"/>
      <c r="BM593" s="324"/>
      <c r="BN593" s="324"/>
      <c r="BO593" s="324"/>
      <c r="BW593" s="325"/>
      <c r="BX593" s="325"/>
      <c r="BY593" s="325"/>
      <c r="BZ593" s="325"/>
      <c r="CA593" s="325"/>
      <c r="CB593" s="325"/>
      <c r="CC593" s="325"/>
      <c r="CD593" s="325"/>
      <c r="CE593" s="325"/>
      <c r="CF593" s="325"/>
      <c r="CG593" s="325"/>
      <c r="CH593" s="325"/>
    </row>
    <row r="594" spans="1:86" s="323" customFormat="1" x14ac:dyDescent="0.25">
      <c r="A594" s="102"/>
      <c r="B594" s="102"/>
      <c r="C594" s="102"/>
      <c r="D594" s="102"/>
      <c r="E594" s="102"/>
      <c r="F594" s="102"/>
      <c r="G594" s="102"/>
      <c r="AH594" s="324"/>
      <c r="AI594" s="324"/>
      <c r="AP594" s="324"/>
      <c r="AQ594" s="324"/>
      <c r="BD594" s="324"/>
      <c r="BE594" s="324"/>
      <c r="BF594" s="324"/>
      <c r="BG594" s="324"/>
      <c r="BH594" s="324"/>
      <c r="BI594" s="324"/>
      <c r="BJ594" s="324"/>
      <c r="BK594" s="324"/>
      <c r="BL594" s="324"/>
      <c r="BM594" s="324"/>
      <c r="BN594" s="324"/>
      <c r="BO594" s="324"/>
      <c r="BW594" s="325"/>
      <c r="BX594" s="325"/>
      <c r="BY594" s="325"/>
      <c r="BZ594" s="325"/>
      <c r="CA594" s="325"/>
      <c r="CB594" s="325"/>
      <c r="CC594" s="325"/>
      <c r="CD594" s="325"/>
      <c r="CE594" s="325"/>
      <c r="CF594" s="325"/>
      <c r="CG594" s="325"/>
      <c r="CH594" s="325"/>
    </row>
    <row r="595" spans="1:86" s="323" customFormat="1" x14ac:dyDescent="0.25">
      <c r="A595" s="102"/>
      <c r="B595" s="102"/>
      <c r="C595" s="102"/>
      <c r="D595" s="102"/>
      <c r="E595" s="102"/>
      <c r="F595" s="102"/>
      <c r="G595" s="102"/>
      <c r="AH595" s="324"/>
      <c r="AI595" s="324"/>
      <c r="AP595" s="324"/>
      <c r="AQ595" s="324"/>
      <c r="BD595" s="324"/>
      <c r="BE595" s="324"/>
      <c r="BF595" s="324"/>
      <c r="BG595" s="324"/>
      <c r="BH595" s="324"/>
      <c r="BI595" s="324"/>
      <c r="BJ595" s="324"/>
      <c r="BK595" s="324"/>
      <c r="BL595" s="324"/>
      <c r="BM595" s="324"/>
      <c r="BN595" s="324"/>
      <c r="BO595" s="324"/>
      <c r="BW595" s="325"/>
      <c r="BX595" s="325"/>
      <c r="BY595" s="325"/>
      <c r="BZ595" s="325"/>
      <c r="CA595" s="325"/>
      <c r="CB595" s="325"/>
      <c r="CC595" s="325"/>
      <c r="CD595" s="325"/>
      <c r="CE595" s="325"/>
      <c r="CF595" s="325"/>
      <c r="CG595" s="325"/>
      <c r="CH595" s="325"/>
    </row>
    <row r="596" spans="1:86" s="323" customFormat="1" x14ac:dyDescent="0.25">
      <c r="A596" s="102"/>
      <c r="B596" s="102"/>
      <c r="C596" s="102"/>
      <c r="D596" s="102"/>
      <c r="E596" s="102"/>
      <c r="F596" s="102"/>
      <c r="G596" s="102"/>
      <c r="AH596" s="324"/>
      <c r="AI596" s="324"/>
      <c r="AP596" s="324"/>
      <c r="AQ596" s="324"/>
      <c r="BD596" s="324"/>
      <c r="BE596" s="324"/>
      <c r="BF596" s="324"/>
      <c r="BG596" s="324"/>
      <c r="BH596" s="324"/>
      <c r="BI596" s="324"/>
      <c r="BJ596" s="324"/>
      <c r="BK596" s="324"/>
      <c r="BL596" s="324"/>
      <c r="BM596" s="324"/>
      <c r="BN596" s="324"/>
      <c r="BO596" s="324"/>
      <c r="BW596" s="325"/>
      <c r="BX596" s="325"/>
      <c r="BY596" s="325"/>
      <c r="BZ596" s="325"/>
      <c r="CA596" s="325"/>
      <c r="CB596" s="325"/>
      <c r="CC596" s="325"/>
      <c r="CD596" s="325"/>
      <c r="CE596" s="325"/>
      <c r="CF596" s="325"/>
      <c r="CG596" s="325"/>
      <c r="CH596" s="325"/>
    </row>
    <row r="597" spans="1:86" s="323" customFormat="1" x14ac:dyDescent="0.25">
      <c r="A597" s="102"/>
      <c r="B597" s="102"/>
      <c r="C597" s="102"/>
      <c r="D597" s="102"/>
      <c r="E597" s="102"/>
      <c r="F597" s="102"/>
      <c r="G597" s="102"/>
      <c r="AH597" s="324"/>
      <c r="AI597" s="324"/>
      <c r="AP597" s="324"/>
      <c r="AQ597" s="324"/>
      <c r="BD597" s="324"/>
      <c r="BE597" s="324"/>
      <c r="BF597" s="324"/>
      <c r="BG597" s="324"/>
      <c r="BH597" s="324"/>
      <c r="BI597" s="324"/>
      <c r="BJ597" s="324"/>
      <c r="BK597" s="324"/>
      <c r="BL597" s="324"/>
      <c r="BM597" s="324"/>
      <c r="BN597" s="324"/>
      <c r="BO597" s="324"/>
      <c r="BW597" s="325"/>
      <c r="BX597" s="325"/>
      <c r="BY597" s="325"/>
      <c r="BZ597" s="325"/>
      <c r="CA597" s="325"/>
      <c r="CB597" s="325"/>
      <c r="CC597" s="325"/>
      <c r="CD597" s="325"/>
      <c r="CE597" s="325"/>
      <c r="CF597" s="325"/>
      <c r="CG597" s="325"/>
      <c r="CH597" s="325"/>
    </row>
    <row r="598" spans="1:86" s="323" customFormat="1" x14ac:dyDescent="0.25">
      <c r="A598" s="102"/>
      <c r="B598" s="102"/>
      <c r="C598" s="102"/>
      <c r="D598" s="102"/>
      <c r="E598" s="102"/>
      <c r="F598" s="102"/>
      <c r="G598" s="102"/>
      <c r="AH598" s="324"/>
      <c r="AI598" s="324"/>
      <c r="AP598" s="324"/>
      <c r="AQ598" s="324"/>
      <c r="BD598" s="324"/>
      <c r="BE598" s="324"/>
      <c r="BF598" s="324"/>
      <c r="BG598" s="324"/>
      <c r="BH598" s="324"/>
      <c r="BI598" s="324"/>
      <c r="BJ598" s="324"/>
      <c r="BK598" s="324"/>
      <c r="BL598" s="324"/>
      <c r="BM598" s="324"/>
      <c r="BN598" s="324"/>
      <c r="BO598" s="324"/>
      <c r="BW598" s="325"/>
      <c r="BX598" s="325"/>
      <c r="BY598" s="325"/>
      <c r="BZ598" s="325"/>
      <c r="CA598" s="325"/>
      <c r="CB598" s="325"/>
      <c r="CC598" s="325"/>
      <c r="CD598" s="325"/>
      <c r="CE598" s="325"/>
      <c r="CF598" s="325"/>
      <c r="CG598" s="325"/>
      <c r="CH598" s="325"/>
    </row>
    <row r="599" spans="1:86" s="323" customFormat="1" x14ac:dyDescent="0.25">
      <c r="A599" s="102"/>
      <c r="B599" s="102"/>
      <c r="C599" s="102"/>
      <c r="D599" s="102"/>
      <c r="E599" s="102"/>
      <c r="F599" s="102"/>
      <c r="G599" s="102"/>
      <c r="AH599" s="324"/>
      <c r="AI599" s="324"/>
      <c r="AP599" s="324"/>
      <c r="AQ599" s="324"/>
      <c r="BD599" s="324"/>
      <c r="BE599" s="324"/>
      <c r="BF599" s="324"/>
      <c r="BG599" s="324"/>
      <c r="BH599" s="324"/>
      <c r="BI599" s="324"/>
      <c r="BJ599" s="324"/>
      <c r="BK599" s="324"/>
      <c r="BL599" s="324"/>
      <c r="BM599" s="324"/>
      <c r="BN599" s="324"/>
      <c r="BO599" s="324"/>
      <c r="BW599" s="325"/>
      <c r="BX599" s="325"/>
      <c r="BY599" s="325"/>
      <c r="BZ599" s="325"/>
      <c r="CA599" s="325"/>
      <c r="CB599" s="325"/>
      <c r="CC599" s="325"/>
      <c r="CD599" s="325"/>
      <c r="CE599" s="325"/>
      <c r="CF599" s="325"/>
      <c r="CG599" s="325"/>
      <c r="CH599" s="325"/>
    </row>
    <row r="600" spans="1:86" s="323" customFormat="1" x14ac:dyDescent="0.25">
      <c r="A600" s="102"/>
      <c r="B600" s="102"/>
      <c r="C600" s="102"/>
      <c r="D600" s="102"/>
      <c r="E600" s="102"/>
      <c r="F600" s="102"/>
      <c r="G600" s="102"/>
      <c r="AH600" s="324"/>
      <c r="AI600" s="324"/>
      <c r="AP600" s="324"/>
      <c r="AQ600" s="324"/>
      <c r="BD600" s="324"/>
      <c r="BE600" s="324"/>
      <c r="BF600" s="324"/>
      <c r="BG600" s="324"/>
      <c r="BH600" s="324"/>
      <c r="BI600" s="324"/>
      <c r="BJ600" s="324"/>
      <c r="BK600" s="324"/>
      <c r="BL600" s="324"/>
      <c r="BM600" s="324"/>
      <c r="BN600" s="324"/>
      <c r="BO600" s="324"/>
      <c r="BW600" s="325"/>
      <c r="BX600" s="325"/>
      <c r="BY600" s="325"/>
      <c r="BZ600" s="325"/>
      <c r="CA600" s="325"/>
      <c r="CB600" s="325"/>
      <c r="CC600" s="325"/>
      <c r="CD600" s="325"/>
      <c r="CE600" s="325"/>
      <c r="CF600" s="325"/>
      <c r="CG600" s="325"/>
      <c r="CH600" s="325"/>
    </row>
    <row r="601" spans="1:86" s="323" customFormat="1" x14ac:dyDescent="0.25">
      <c r="A601" s="102"/>
      <c r="B601" s="102"/>
      <c r="C601" s="102"/>
      <c r="D601" s="102"/>
      <c r="E601" s="102"/>
      <c r="F601" s="102"/>
      <c r="G601" s="102"/>
      <c r="AH601" s="324"/>
      <c r="AI601" s="324"/>
      <c r="AP601" s="324"/>
      <c r="AQ601" s="324"/>
      <c r="BD601" s="324"/>
      <c r="BE601" s="324"/>
      <c r="BF601" s="324"/>
      <c r="BG601" s="324"/>
      <c r="BH601" s="324"/>
      <c r="BI601" s="324"/>
      <c r="BJ601" s="324"/>
      <c r="BK601" s="324"/>
      <c r="BL601" s="324"/>
      <c r="BM601" s="324"/>
      <c r="BN601" s="324"/>
      <c r="BO601" s="324"/>
      <c r="BW601" s="325"/>
      <c r="BX601" s="325"/>
      <c r="BY601" s="325"/>
      <c r="BZ601" s="325"/>
      <c r="CA601" s="325"/>
      <c r="CB601" s="325"/>
      <c r="CC601" s="325"/>
      <c r="CD601" s="325"/>
      <c r="CE601" s="325"/>
      <c r="CF601" s="325"/>
      <c r="CG601" s="325"/>
      <c r="CH601" s="325"/>
    </row>
    <row r="602" spans="1:86" s="323" customFormat="1" x14ac:dyDescent="0.25">
      <c r="A602" s="102"/>
      <c r="B602" s="102"/>
      <c r="C602" s="102"/>
      <c r="D602" s="102"/>
      <c r="E602" s="102"/>
      <c r="F602" s="102"/>
      <c r="G602" s="102"/>
      <c r="AH602" s="324"/>
      <c r="AI602" s="324"/>
      <c r="AP602" s="324"/>
      <c r="AQ602" s="324"/>
      <c r="BD602" s="324"/>
      <c r="BE602" s="324"/>
      <c r="BF602" s="324"/>
      <c r="BG602" s="324"/>
      <c r="BH602" s="324"/>
      <c r="BI602" s="324"/>
      <c r="BJ602" s="324"/>
      <c r="BK602" s="324"/>
      <c r="BL602" s="324"/>
      <c r="BM602" s="324"/>
      <c r="BN602" s="324"/>
      <c r="BO602" s="324"/>
      <c r="BW602" s="325"/>
      <c r="BX602" s="325"/>
      <c r="BY602" s="325"/>
      <c r="BZ602" s="325"/>
      <c r="CA602" s="325"/>
      <c r="CB602" s="325"/>
      <c r="CC602" s="325"/>
      <c r="CD602" s="325"/>
      <c r="CE602" s="325"/>
      <c r="CF602" s="325"/>
      <c r="CG602" s="325"/>
      <c r="CH602" s="325"/>
    </row>
    <row r="603" spans="1:86" s="323" customFormat="1" x14ac:dyDescent="0.25">
      <c r="A603" s="102"/>
      <c r="B603" s="102"/>
      <c r="C603" s="102"/>
      <c r="D603" s="102"/>
      <c r="E603" s="102"/>
      <c r="F603" s="102"/>
      <c r="G603" s="102"/>
      <c r="AH603" s="324"/>
      <c r="AI603" s="324"/>
      <c r="AP603" s="324"/>
      <c r="AQ603" s="324"/>
      <c r="BD603" s="324"/>
      <c r="BE603" s="324"/>
      <c r="BF603" s="324"/>
      <c r="BG603" s="324"/>
      <c r="BH603" s="324"/>
      <c r="BI603" s="324"/>
      <c r="BJ603" s="324"/>
      <c r="BK603" s="324"/>
      <c r="BL603" s="324"/>
      <c r="BM603" s="324"/>
      <c r="BN603" s="324"/>
      <c r="BO603" s="324"/>
      <c r="BW603" s="325"/>
      <c r="BX603" s="325"/>
      <c r="BY603" s="325"/>
      <c r="BZ603" s="325"/>
      <c r="CA603" s="325"/>
      <c r="CB603" s="325"/>
      <c r="CC603" s="325"/>
      <c r="CD603" s="325"/>
      <c r="CE603" s="325"/>
      <c r="CF603" s="325"/>
      <c r="CG603" s="325"/>
      <c r="CH603" s="325"/>
    </row>
    <row r="604" spans="1:86" s="323" customFormat="1" x14ac:dyDescent="0.25">
      <c r="A604" s="102"/>
      <c r="B604" s="102"/>
      <c r="C604" s="102"/>
      <c r="D604" s="102"/>
      <c r="E604" s="102"/>
      <c r="F604" s="102"/>
      <c r="G604" s="102"/>
      <c r="AH604" s="324"/>
      <c r="AI604" s="324"/>
      <c r="AP604" s="324"/>
      <c r="AQ604" s="324"/>
      <c r="BD604" s="324"/>
      <c r="BE604" s="324"/>
      <c r="BF604" s="324"/>
      <c r="BG604" s="324"/>
      <c r="BH604" s="324"/>
      <c r="BI604" s="324"/>
      <c r="BJ604" s="324"/>
      <c r="BK604" s="324"/>
      <c r="BL604" s="324"/>
      <c r="BM604" s="324"/>
      <c r="BN604" s="324"/>
      <c r="BO604" s="324"/>
      <c r="BW604" s="325"/>
      <c r="BX604" s="325"/>
      <c r="BY604" s="325"/>
      <c r="BZ604" s="325"/>
      <c r="CA604" s="325"/>
      <c r="CB604" s="325"/>
      <c r="CC604" s="325"/>
      <c r="CD604" s="325"/>
      <c r="CE604" s="325"/>
      <c r="CF604" s="325"/>
      <c r="CG604" s="325"/>
      <c r="CH604" s="325"/>
    </row>
    <row r="605" spans="1:86" s="323" customFormat="1" x14ac:dyDescent="0.25">
      <c r="A605" s="102"/>
      <c r="B605" s="102"/>
      <c r="C605" s="102"/>
      <c r="D605" s="102"/>
      <c r="E605" s="102"/>
      <c r="F605" s="102"/>
      <c r="G605" s="102"/>
      <c r="AH605" s="324"/>
      <c r="AI605" s="324"/>
      <c r="AP605" s="324"/>
      <c r="AQ605" s="324"/>
      <c r="BD605" s="324"/>
      <c r="BE605" s="324"/>
      <c r="BF605" s="324"/>
      <c r="BG605" s="324"/>
      <c r="BH605" s="324"/>
      <c r="BI605" s="324"/>
      <c r="BJ605" s="324"/>
      <c r="BK605" s="324"/>
      <c r="BL605" s="324"/>
      <c r="BM605" s="324"/>
      <c r="BN605" s="324"/>
      <c r="BO605" s="324"/>
      <c r="BW605" s="325"/>
      <c r="BX605" s="325"/>
      <c r="BY605" s="325"/>
      <c r="BZ605" s="325"/>
      <c r="CA605" s="325"/>
      <c r="CB605" s="325"/>
      <c r="CC605" s="325"/>
      <c r="CD605" s="325"/>
      <c r="CE605" s="325"/>
      <c r="CF605" s="325"/>
      <c r="CG605" s="325"/>
      <c r="CH605" s="325"/>
    </row>
    <row r="606" spans="1:86" s="323" customFormat="1" x14ac:dyDescent="0.25">
      <c r="A606" s="102"/>
      <c r="B606" s="102"/>
      <c r="C606" s="102"/>
      <c r="D606" s="102"/>
      <c r="E606" s="102"/>
      <c r="F606" s="102"/>
      <c r="G606" s="102"/>
      <c r="AH606" s="324"/>
      <c r="AI606" s="324"/>
      <c r="AP606" s="324"/>
      <c r="AQ606" s="324"/>
      <c r="BD606" s="324"/>
      <c r="BE606" s="324"/>
      <c r="BF606" s="324"/>
      <c r="BG606" s="324"/>
      <c r="BH606" s="324"/>
      <c r="BI606" s="324"/>
      <c r="BJ606" s="324"/>
      <c r="BK606" s="324"/>
      <c r="BL606" s="324"/>
      <c r="BM606" s="324"/>
      <c r="BN606" s="324"/>
      <c r="BO606" s="324"/>
      <c r="BW606" s="325"/>
      <c r="BX606" s="325"/>
      <c r="BY606" s="325"/>
      <c r="BZ606" s="325"/>
      <c r="CA606" s="325"/>
      <c r="CB606" s="325"/>
      <c r="CC606" s="325"/>
      <c r="CD606" s="325"/>
      <c r="CE606" s="325"/>
      <c r="CF606" s="325"/>
      <c r="CG606" s="325"/>
      <c r="CH606" s="325"/>
    </row>
    <row r="607" spans="1:86" s="323" customFormat="1" x14ac:dyDescent="0.25">
      <c r="A607" s="102"/>
      <c r="B607" s="102"/>
      <c r="C607" s="102"/>
      <c r="D607" s="102"/>
      <c r="E607" s="102"/>
      <c r="F607" s="102"/>
      <c r="G607" s="102"/>
      <c r="AH607" s="324"/>
      <c r="AI607" s="324"/>
      <c r="AP607" s="324"/>
      <c r="AQ607" s="324"/>
      <c r="BD607" s="324"/>
      <c r="BE607" s="324"/>
      <c r="BF607" s="324"/>
      <c r="BG607" s="324"/>
      <c r="BH607" s="324"/>
      <c r="BI607" s="324"/>
      <c r="BJ607" s="324"/>
      <c r="BK607" s="324"/>
      <c r="BL607" s="324"/>
      <c r="BM607" s="324"/>
      <c r="BN607" s="324"/>
      <c r="BO607" s="324"/>
      <c r="BW607" s="325"/>
      <c r="BX607" s="325"/>
      <c r="BY607" s="325"/>
      <c r="BZ607" s="325"/>
      <c r="CA607" s="325"/>
      <c r="CB607" s="325"/>
      <c r="CC607" s="325"/>
      <c r="CD607" s="325"/>
      <c r="CE607" s="325"/>
      <c r="CF607" s="325"/>
      <c r="CG607" s="325"/>
      <c r="CH607" s="325"/>
    </row>
    <row r="608" spans="1:86" s="323" customFormat="1" x14ac:dyDescent="0.25">
      <c r="A608" s="102"/>
      <c r="B608" s="102"/>
      <c r="C608" s="102"/>
      <c r="D608" s="102"/>
      <c r="E608" s="102"/>
      <c r="F608" s="102"/>
      <c r="G608" s="102"/>
      <c r="AH608" s="324"/>
      <c r="AI608" s="324"/>
      <c r="AP608" s="324"/>
      <c r="AQ608" s="324"/>
      <c r="BD608" s="324"/>
      <c r="BE608" s="324"/>
      <c r="BF608" s="324"/>
      <c r="BG608" s="324"/>
      <c r="BH608" s="324"/>
      <c r="BI608" s="324"/>
      <c r="BJ608" s="324"/>
      <c r="BK608" s="324"/>
      <c r="BL608" s="324"/>
      <c r="BM608" s="324"/>
      <c r="BN608" s="324"/>
      <c r="BO608" s="324"/>
      <c r="BW608" s="325"/>
      <c r="BX608" s="325"/>
      <c r="BY608" s="325"/>
      <c r="BZ608" s="325"/>
      <c r="CA608" s="325"/>
      <c r="CB608" s="325"/>
      <c r="CC608" s="325"/>
      <c r="CD608" s="325"/>
      <c r="CE608" s="325"/>
      <c r="CF608" s="325"/>
      <c r="CG608" s="325"/>
      <c r="CH608" s="325"/>
    </row>
    <row r="609" spans="1:86" s="323" customFormat="1" x14ac:dyDescent="0.25">
      <c r="A609" s="102"/>
      <c r="B609" s="102"/>
      <c r="C609" s="102"/>
      <c r="D609" s="102"/>
      <c r="E609" s="102"/>
      <c r="F609" s="102"/>
      <c r="G609" s="102"/>
      <c r="AH609" s="324"/>
      <c r="AI609" s="324"/>
      <c r="AP609" s="324"/>
      <c r="AQ609" s="324"/>
      <c r="BD609" s="324"/>
      <c r="BE609" s="324"/>
      <c r="BF609" s="324"/>
      <c r="BG609" s="324"/>
      <c r="BH609" s="324"/>
      <c r="BI609" s="324"/>
      <c r="BJ609" s="324"/>
      <c r="BK609" s="324"/>
      <c r="BL609" s="324"/>
      <c r="BM609" s="324"/>
      <c r="BN609" s="324"/>
      <c r="BO609" s="324"/>
      <c r="BW609" s="325"/>
      <c r="BX609" s="325"/>
      <c r="BY609" s="325"/>
      <c r="BZ609" s="325"/>
      <c r="CA609" s="325"/>
      <c r="CB609" s="325"/>
      <c r="CC609" s="325"/>
      <c r="CD609" s="325"/>
      <c r="CE609" s="325"/>
      <c r="CF609" s="325"/>
      <c r="CG609" s="325"/>
      <c r="CH609" s="325"/>
    </row>
    <row r="610" spans="1:86" s="323" customFormat="1" x14ac:dyDescent="0.25">
      <c r="A610" s="102"/>
      <c r="B610" s="102"/>
      <c r="C610" s="102"/>
      <c r="D610" s="102"/>
      <c r="E610" s="102"/>
      <c r="F610" s="102"/>
      <c r="G610" s="102"/>
      <c r="AH610" s="324"/>
      <c r="AI610" s="324"/>
      <c r="AP610" s="324"/>
      <c r="AQ610" s="324"/>
      <c r="BD610" s="324"/>
      <c r="BE610" s="324"/>
      <c r="BF610" s="324"/>
      <c r="BG610" s="324"/>
      <c r="BH610" s="324"/>
      <c r="BI610" s="324"/>
      <c r="BJ610" s="324"/>
      <c r="BK610" s="324"/>
      <c r="BL610" s="324"/>
      <c r="BM610" s="324"/>
      <c r="BN610" s="324"/>
      <c r="BO610" s="324"/>
      <c r="BW610" s="325"/>
      <c r="BX610" s="325"/>
      <c r="BY610" s="325"/>
      <c r="BZ610" s="325"/>
      <c r="CA610" s="325"/>
      <c r="CB610" s="325"/>
      <c r="CC610" s="325"/>
      <c r="CD610" s="325"/>
      <c r="CE610" s="325"/>
      <c r="CF610" s="325"/>
      <c r="CG610" s="325"/>
      <c r="CH610" s="325"/>
    </row>
    <row r="611" spans="1:86" s="323" customFormat="1" x14ac:dyDescent="0.25">
      <c r="A611" s="102"/>
      <c r="B611" s="102"/>
      <c r="C611" s="102"/>
      <c r="D611" s="102"/>
      <c r="E611" s="102"/>
      <c r="F611" s="102"/>
      <c r="G611" s="102"/>
      <c r="AH611" s="324"/>
      <c r="AI611" s="324"/>
      <c r="AP611" s="324"/>
      <c r="AQ611" s="324"/>
      <c r="BD611" s="324"/>
      <c r="BE611" s="324"/>
      <c r="BF611" s="324"/>
      <c r="BG611" s="324"/>
      <c r="BH611" s="324"/>
      <c r="BI611" s="324"/>
      <c r="BJ611" s="324"/>
      <c r="BK611" s="324"/>
      <c r="BL611" s="324"/>
      <c r="BM611" s="324"/>
      <c r="BN611" s="324"/>
      <c r="BO611" s="324"/>
      <c r="BW611" s="325"/>
      <c r="BX611" s="325"/>
      <c r="BY611" s="325"/>
      <c r="BZ611" s="325"/>
      <c r="CA611" s="325"/>
      <c r="CB611" s="325"/>
      <c r="CC611" s="325"/>
      <c r="CD611" s="325"/>
      <c r="CE611" s="325"/>
      <c r="CF611" s="325"/>
      <c r="CG611" s="325"/>
      <c r="CH611" s="325"/>
    </row>
    <row r="612" spans="1:86" s="323" customFormat="1" x14ac:dyDescent="0.25">
      <c r="A612" s="102"/>
      <c r="B612" s="102"/>
      <c r="C612" s="102"/>
      <c r="D612" s="102"/>
      <c r="E612" s="102"/>
      <c r="F612" s="102"/>
      <c r="G612" s="102"/>
      <c r="AH612" s="324"/>
      <c r="AI612" s="324"/>
      <c r="AP612" s="324"/>
      <c r="AQ612" s="324"/>
      <c r="BD612" s="324"/>
      <c r="BE612" s="324"/>
      <c r="BF612" s="324"/>
      <c r="BG612" s="324"/>
      <c r="BH612" s="324"/>
      <c r="BI612" s="324"/>
      <c r="BJ612" s="324"/>
      <c r="BK612" s="324"/>
      <c r="BL612" s="324"/>
      <c r="BM612" s="324"/>
      <c r="BN612" s="324"/>
      <c r="BO612" s="324"/>
      <c r="BW612" s="325"/>
      <c r="BX612" s="325"/>
      <c r="BY612" s="325"/>
      <c r="BZ612" s="325"/>
      <c r="CA612" s="325"/>
      <c r="CB612" s="325"/>
      <c r="CC612" s="325"/>
      <c r="CD612" s="325"/>
      <c r="CE612" s="325"/>
      <c r="CF612" s="325"/>
      <c r="CG612" s="325"/>
      <c r="CH612" s="325"/>
    </row>
    <row r="613" spans="1:86" s="323" customFormat="1" x14ac:dyDescent="0.25">
      <c r="A613" s="102"/>
      <c r="B613" s="102"/>
      <c r="C613" s="102"/>
      <c r="D613" s="102"/>
      <c r="E613" s="102"/>
      <c r="F613" s="102"/>
      <c r="G613" s="102"/>
      <c r="AH613" s="324"/>
      <c r="AI613" s="324"/>
      <c r="AP613" s="324"/>
      <c r="AQ613" s="324"/>
      <c r="BD613" s="324"/>
      <c r="BE613" s="324"/>
      <c r="BF613" s="324"/>
      <c r="BG613" s="324"/>
      <c r="BH613" s="324"/>
      <c r="BI613" s="324"/>
      <c r="BJ613" s="324"/>
      <c r="BK613" s="324"/>
      <c r="BL613" s="324"/>
      <c r="BM613" s="324"/>
      <c r="BN613" s="324"/>
      <c r="BO613" s="324"/>
      <c r="BW613" s="325"/>
      <c r="BX613" s="325"/>
      <c r="BY613" s="325"/>
      <c r="BZ613" s="325"/>
      <c r="CA613" s="325"/>
      <c r="CB613" s="325"/>
      <c r="CC613" s="325"/>
      <c r="CD613" s="325"/>
      <c r="CE613" s="325"/>
      <c r="CF613" s="325"/>
      <c r="CG613" s="325"/>
      <c r="CH613" s="325"/>
    </row>
    <row r="614" spans="1:86" s="323" customFormat="1" x14ac:dyDescent="0.25">
      <c r="A614" s="102"/>
      <c r="B614" s="102"/>
      <c r="C614" s="102"/>
      <c r="D614" s="102"/>
      <c r="E614" s="102"/>
      <c r="F614" s="102"/>
      <c r="G614" s="102"/>
      <c r="AH614" s="324"/>
      <c r="AI614" s="324"/>
      <c r="AP614" s="324"/>
      <c r="AQ614" s="324"/>
      <c r="BD614" s="324"/>
      <c r="BE614" s="324"/>
      <c r="BF614" s="324"/>
      <c r="BG614" s="324"/>
      <c r="BH614" s="324"/>
      <c r="BI614" s="324"/>
      <c r="BJ614" s="324"/>
      <c r="BK614" s="324"/>
      <c r="BL614" s="324"/>
      <c r="BM614" s="324"/>
      <c r="BN614" s="324"/>
      <c r="BO614" s="324"/>
      <c r="BW614" s="325"/>
      <c r="BX614" s="325"/>
      <c r="BY614" s="325"/>
      <c r="BZ614" s="325"/>
      <c r="CA614" s="325"/>
      <c r="CB614" s="325"/>
      <c r="CC614" s="325"/>
      <c r="CD614" s="325"/>
      <c r="CE614" s="325"/>
      <c r="CF614" s="325"/>
      <c r="CG614" s="325"/>
      <c r="CH614" s="325"/>
    </row>
    <row r="615" spans="1:86" s="323" customFormat="1" x14ac:dyDescent="0.25">
      <c r="A615" s="102"/>
      <c r="B615" s="102"/>
      <c r="C615" s="102"/>
      <c r="D615" s="102"/>
      <c r="E615" s="102"/>
      <c r="F615" s="102"/>
      <c r="G615" s="102"/>
      <c r="AH615" s="324"/>
      <c r="AI615" s="324"/>
      <c r="AP615" s="324"/>
      <c r="AQ615" s="324"/>
      <c r="BD615" s="324"/>
      <c r="BE615" s="324"/>
      <c r="BF615" s="324"/>
      <c r="BG615" s="324"/>
      <c r="BH615" s="324"/>
      <c r="BI615" s="324"/>
      <c r="BJ615" s="324"/>
      <c r="BK615" s="324"/>
      <c r="BL615" s="324"/>
      <c r="BM615" s="324"/>
      <c r="BN615" s="324"/>
      <c r="BO615" s="324"/>
      <c r="BW615" s="325"/>
      <c r="BX615" s="325"/>
      <c r="BY615" s="325"/>
      <c r="BZ615" s="325"/>
      <c r="CA615" s="325"/>
      <c r="CB615" s="325"/>
      <c r="CC615" s="325"/>
      <c r="CD615" s="325"/>
      <c r="CE615" s="325"/>
      <c r="CF615" s="325"/>
      <c r="CG615" s="325"/>
      <c r="CH615" s="325"/>
    </row>
    <row r="616" spans="1:86" s="323" customFormat="1" x14ac:dyDescent="0.25">
      <c r="A616" s="102"/>
      <c r="B616" s="102"/>
      <c r="C616" s="102"/>
      <c r="D616" s="102"/>
      <c r="E616" s="102"/>
      <c r="F616" s="102"/>
      <c r="G616" s="102"/>
      <c r="AH616" s="324"/>
      <c r="AI616" s="324"/>
      <c r="AP616" s="324"/>
      <c r="AQ616" s="324"/>
      <c r="BD616" s="324"/>
      <c r="BE616" s="324"/>
      <c r="BF616" s="324"/>
      <c r="BG616" s="324"/>
      <c r="BH616" s="324"/>
      <c r="BI616" s="324"/>
      <c r="BJ616" s="324"/>
      <c r="BK616" s="324"/>
      <c r="BL616" s="324"/>
      <c r="BM616" s="324"/>
      <c r="BN616" s="324"/>
      <c r="BO616" s="324"/>
      <c r="BW616" s="325"/>
      <c r="BX616" s="325"/>
      <c r="BY616" s="325"/>
      <c r="BZ616" s="325"/>
      <c r="CA616" s="325"/>
      <c r="CB616" s="325"/>
      <c r="CC616" s="325"/>
      <c r="CD616" s="325"/>
      <c r="CE616" s="325"/>
      <c r="CF616" s="325"/>
      <c r="CG616" s="325"/>
      <c r="CH616" s="325"/>
    </row>
    <row r="617" spans="1:86" s="323" customFormat="1" x14ac:dyDescent="0.25">
      <c r="A617" s="102"/>
      <c r="B617" s="102"/>
      <c r="C617" s="102"/>
      <c r="D617" s="102"/>
      <c r="E617" s="102"/>
      <c r="F617" s="102"/>
      <c r="G617" s="102"/>
      <c r="AH617" s="324"/>
      <c r="AI617" s="324"/>
      <c r="AP617" s="324"/>
      <c r="AQ617" s="324"/>
      <c r="BD617" s="324"/>
      <c r="BE617" s="324"/>
      <c r="BF617" s="324"/>
      <c r="BG617" s="324"/>
      <c r="BH617" s="324"/>
      <c r="BI617" s="324"/>
      <c r="BJ617" s="324"/>
      <c r="BK617" s="324"/>
      <c r="BL617" s="324"/>
      <c r="BM617" s="324"/>
      <c r="BN617" s="324"/>
      <c r="BO617" s="324"/>
      <c r="BW617" s="325"/>
      <c r="BX617" s="325"/>
      <c r="BY617" s="325"/>
      <c r="BZ617" s="325"/>
      <c r="CA617" s="325"/>
      <c r="CB617" s="325"/>
      <c r="CC617" s="325"/>
      <c r="CD617" s="325"/>
      <c r="CE617" s="325"/>
      <c r="CF617" s="325"/>
      <c r="CG617" s="325"/>
      <c r="CH617" s="325"/>
    </row>
    <row r="618" spans="1:86" s="323" customFormat="1" x14ac:dyDescent="0.25">
      <c r="A618" s="102"/>
      <c r="B618" s="102"/>
      <c r="C618" s="102"/>
      <c r="D618" s="102"/>
      <c r="E618" s="102"/>
      <c r="F618" s="102"/>
      <c r="G618" s="102"/>
      <c r="AH618" s="324"/>
      <c r="AI618" s="324"/>
      <c r="AP618" s="324"/>
      <c r="AQ618" s="324"/>
      <c r="BD618" s="324"/>
      <c r="BE618" s="324"/>
      <c r="BF618" s="324"/>
      <c r="BG618" s="324"/>
      <c r="BH618" s="324"/>
      <c r="BI618" s="324"/>
      <c r="BJ618" s="324"/>
      <c r="BK618" s="324"/>
      <c r="BL618" s="324"/>
      <c r="BM618" s="324"/>
      <c r="BN618" s="324"/>
      <c r="BO618" s="324"/>
      <c r="BW618" s="325"/>
      <c r="BX618" s="325"/>
      <c r="BY618" s="325"/>
      <c r="BZ618" s="325"/>
      <c r="CA618" s="325"/>
      <c r="CB618" s="325"/>
      <c r="CC618" s="325"/>
      <c r="CD618" s="325"/>
      <c r="CE618" s="325"/>
      <c r="CF618" s="325"/>
      <c r="CG618" s="325"/>
      <c r="CH618" s="325"/>
    </row>
    <row r="619" spans="1:86" s="323" customFormat="1" x14ac:dyDescent="0.25">
      <c r="A619" s="102"/>
      <c r="B619" s="102"/>
      <c r="C619" s="102"/>
      <c r="D619" s="102"/>
      <c r="E619" s="102"/>
      <c r="F619" s="102"/>
      <c r="G619" s="102"/>
      <c r="AH619" s="324"/>
      <c r="AI619" s="324"/>
      <c r="AP619" s="324"/>
      <c r="AQ619" s="324"/>
      <c r="BD619" s="324"/>
      <c r="BE619" s="324"/>
      <c r="BF619" s="324"/>
      <c r="BG619" s="324"/>
      <c r="BH619" s="324"/>
      <c r="BI619" s="324"/>
      <c r="BJ619" s="324"/>
      <c r="BK619" s="324"/>
      <c r="BL619" s="324"/>
      <c r="BM619" s="324"/>
      <c r="BN619" s="324"/>
      <c r="BO619" s="324"/>
      <c r="BW619" s="325"/>
      <c r="BX619" s="325"/>
      <c r="BY619" s="325"/>
      <c r="BZ619" s="325"/>
      <c r="CA619" s="325"/>
      <c r="CB619" s="325"/>
      <c r="CC619" s="325"/>
      <c r="CD619" s="325"/>
      <c r="CE619" s="325"/>
      <c r="CF619" s="325"/>
      <c r="CG619" s="325"/>
      <c r="CH619" s="325"/>
    </row>
    <row r="620" spans="1:86" s="323" customFormat="1" x14ac:dyDescent="0.25">
      <c r="A620" s="102"/>
      <c r="B620" s="102"/>
      <c r="C620" s="102"/>
      <c r="D620" s="102"/>
      <c r="E620" s="102"/>
      <c r="F620" s="102"/>
      <c r="G620" s="102"/>
      <c r="AH620" s="324"/>
      <c r="AI620" s="324"/>
      <c r="AP620" s="324"/>
      <c r="AQ620" s="324"/>
      <c r="BD620" s="324"/>
      <c r="BE620" s="324"/>
      <c r="BF620" s="324"/>
      <c r="BG620" s="324"/>
      <c r="BH620" s="324"/>
      <c r="BI620" s="324"/>
      <c r="BJ620" s="324"/>
      <c r="BK620" s="324"/>
      <c r="BL620" s="324"/>
      <c r="BM620" s="324"/>
      <c r="BN620" s="324"/>
      <c r="BO620" s="324"/>
      <c r="BW620" s="325"/>
      <c r="BX620" s="325"/>
      <c r="BY620" s="325"/>
      <c r="BZ620" s="325"/>
      <c r="CA620" s="325"/>
      <c r="CB620" s="325"/>
      <c r="CC620" s="325"/>
      <c r="CD620" s="325"/>
      <c r="CE620" s="325"/>
      <c r="CF620" s="325"/>
      <c r="CG620" s="325"/>
      <c r="CH620" s="325"/>
    </row>
    <row r="621" spans="1:86" s="323" customFormat="1" x14ac:dyDescent="0.25">
      <c r="A621" s="102"/>
      <c r="B621" s="102"/>
      <c r="C621" s="102"/>
      <c r="D621" s="102"/>
      <c r="E621" s="102"/>
      <c r="F621" s="102"/>
      <c r="G621" s="102"/>
      <c r="AH621" s="324"/>
      <c r="AI621" s="324"/>
      <c r="AP621" s="324"/>
      <c r="AQ621" s="324"/>
      <c r="BD621" s="324"/>
      <c r="BE621" s="324"/>
      <c r="BF621" s="324"/>
      <c r="BG621" s="324"/>
      <c r="BH621" s="324"/>
      <c r="BI621" s="324"/>
      <c r="BJ621" s="324"/>
      <c r="BK621" s="324"/>
      <c r="BL621" s="324"/>
      <c r="BM621" s="324"/>
      <c r="BN621" s="324"/>
      <c r="BO621" s="324"/>
      <c r="BW621" s="325"/>
      <c r="BX621" s="325"/>
      <c r="BY621" s="325"/>
      <c r="BZ621" s="325"/>
      <c r="CA621" s="325"/>
      <c r="CB621" s="325"/>
      <c r="CC621" s="325"/>
      <c r="CD621" s="325"/>
      <c r="CE621" s="325"/>
      <c r="CF621" s="325"/>
      <c r="CG621" s="325"/>
      <c r="CH621" s="325"/>
    </row>
    <row r="622" spans="1:86" s="323" customFormat="1" x14ac:dyDescent="0.25">
      <c r="A622" s="102"/>
      <c r="B622" s="102"/>
      <c r="C622" s="102"/>
      <c r="D622" s="102"/>
      <c r="E622" s="102"/>
      <c r="F622" s="102"/>
      <c r="G622" s="102"/>
      <c r="AH622" s="324"/>
      <c r="AI622" s="324"/>
      <c r="AP622" s="324"/>
      <c r="AQ622" s="324"/>
      <c r="BD622" s="324"/>
      <c r="BE622" s="324"/>
      <c r="BF622" s="324"/>
      <c r="BG622" s="324"/>
      <c r="BH622" s="324"/>
      <c r="BI622" s="324"/>
      <c r="BJ622" s="324"/>
      <c r="BK622" s="324"/>
      <c r="BL622" s="324"/>
      <c r="BM622" s="324"/>
      <c r="BN622" s="324"/>
      <c r="BO622" s="324"/>
      <c r="BW622" s="325"/>
      <c r="BX622" s="325"/>
      <c r="BY622" s="325"/>
      <c r="BZ622" s="325"/>
      <c r="CA622" s="325"/>
      <c r="CB622" s="325"/>
      <c r="CC622" s="325"/>
      <c r="CD622" s="325"/>
      <c r="CE622" s="325"/>
      <c r="CF622" s="325"/>
      <c r="CG622" s="325"/>
      <c r="CH622" s="325"/>
    </row>
    <row r="623" spans="1:86" s="323" customFormat="1" x14ac:dyDescent="0.25">
      <c r="A623" s="102"/>
      <c r="B623" s="102"/>
      <c r="C623" s="102"/>
      <c r="D623" s="102"/>
      <c r="E623" s="102"/>
      <c r="F623" s="102"/>
      <c r="G623" s="102"/>
      <c r="AH623" s="324"/>
      <c r="AI623" s="324"/>
      <c r="AP623" s="324"/>
      <c r="AQ623" s="324"/>
      <c r="BD623" s="324"/>
      <c r="BE623" s="324"/>
      <c r="BF623" s="324"/>
      <c r="BG623" s="324"/>
      <c r="BH623" s="324"/>
      <c r="BI623" s="324"/>
      <c r="BJ623" s="324"/>
      <c r="BK623" s="324"/>
      <c r="BL623" s="324"/>
      <c r="BM623" s="324"/>
      <c r="BN623" s="324"/>
      <c r="BO623" s="324"/>
      <c r="BW623" s="325"/>
      <c r="BX623" s="325"/>
      <c r="BY623" s="325"/>
      <c r="BZ623" s="325"/>
      <c r="CA623" s="325"/>
      <c r="CB623" s="325"/>
      <c r="CC623" s="325"/>
      <c r="CD623" s="325"/>
      <c r="CE623" s="325"/>
      <c r="CF623" s="325"/>
      <c r="CG623" s="325"/>
      <c r="CH623" s="325"/>
    </row>
    <row r="624" spans="1:86" s="323" customFormat="1" x14ac:dyDescent="0.25">
      <c r="A624" s="102"/>
      <c r="B624" s="102"/>
      <c r="C624" s="102"/>
      <c r="D624" s="102"/>
      <c r="E624" s="102"/>
      <c r="F624" s="102"/>
      <c r="G624" s="102"/>
      <c r="AH624" s="324"/>
      <c r="AI624" s="324"/>
      <c r="AP624" s="324"/>
      <c r="AQ624" s="324"/>
      <c r="BD624" s="324"/>
      <c r="BE624" s="324"/>
      <c r="BF624" s="324"/>
      <c r="BG624" s="324"/>
      <c r="BH624" s="324"/>
      <c r="BI624" s="324"/>
      <c r="BJ624" s="324"/>
      <c r="BK624" s="324"/>
      <c r="BL624" s="324"/>
      <c r="BM624" s="324"/>
      <c r="BN624" s="324"/>
      <c r="BO624" s="324"/>
      <c r="BW624" s="325"/>
      <c r="BX624" s="325"/>
      <c r="BY624" s="325"/>
      <c r="BZ624" s="325"/>
      <c r="CA624" s="325"/>
      <c r="CB624" s="325"/>
      <c r="CC624" s="325"/>
      <c r="CD624" s="325"/>
      <c r="CE624" s="325"/>
      <c r="CF624" s="325"/>
      <c r="CG624" s="325"/>
      <c r="CH624" s="325"/>
    </row>
    <row r="625" spans="1:86" s="323" customFormat="1" x14ac:dyDescent="0.25">
      <c r="A625" s="102"/>
      <c r="B625" s="102"/>
      <c r="C625" s="102"/>
      <c r="D625" s="102"/>
      <c r="E625" s="102"/>
      <c r="F625" s="102"/>
      <c r="G625" s="102"/>
      <c r="AH625" s="324"/>
      <c r="AI625" s="324"/>
      <c r="AP625" s="324"/>
      <c r="AQ625" s="324"/>
      <c r="BD625" s="324"/>
      <c r="BE625" s="324"/>
      <c r="BF625" s="324"/>
      <c r="BG625" s="324"/>
      <c r="BH625" s="324"/>
      <c r="BI625" s="324"/>
      <c r="BJ625" s="324"/>
      <c r="BK625" s="324"/>
      <c r="BL625" s="324"/>
      <c r="BM625" s="324"/>
      <c r="BN625" s="324"/>
      <c r="BO625" s="324"/>
      <c r="BW625" s="325"/>
      <c r="BX625" s="325"/>
      <c r="BY625" s="325"/>
      <c r="BZ625" s="325"/>
      <c r="CA625" s="325"/>
      <c r="CB625" s="325"/>
      <c r="CC625" s="325"/>
      <c r="CD625" s="325"/>
      <c r="CE625" s="325"/>
      <c r="CF625" s="325"/>
      <c r="CG625" s="325"/>
      <c r="CH625" s="325"/>
    </row>
    <row r="626" spans="1:86" s="323" customFormat="1" x14ac:dyDescent="0.25">
      <c r="A626" s="102"/>
      <c r="B626" s="102"/>
      <c r="C626" s="102"/>
      <c r="D626" s="102"/>
      <c r="E626" s="102"/>
      <c r="F626" s="102"/>
      <c r="G626" s="102"/>
      <c r="AH626" s="324"/>
      <c r="AI626" s="324"/>
      <c r="AP626" s="324"/>
      <c r="AQ626" s="324"/>
      <c r="BD626" s="324"/>
      <c r="BE626" s="324"/>
      <c r="BF626" s="324"/>
      <c r="BG626" s="324"/>
      <c r="BH626" s="324"/>
      <c r="BI626" s="324"/>
      <c r="BJ626" s="324"/>
      <c r="BK626" s="324"/>
      <c r="BL626" s="324"/>
      <c r="BM626" s="324"/>
      <c r="BN626" s="324"/>
      <c r="BO626" s="324"/>
      <c r="BW626" s="325"/>
      <c r="BX626" s="325"/>
      <c r="BY626" s="325"/>
      <c r="BZ626" s="325"/>
      <c r="CA626" s="325"/>
      <c r="CB626" s="325"/>
      <c r="CC626" s="325"/>
      <c r="CD626" s="325"/>
      <c r="CE626" s="325"/>
      <c r="CF626" s="325"/>
      <c r="CG626" s="325"/>
      <c r="CH626" s="325"/>
    </row>
    <row r="627" spans="1:86" s="323" customFormat="1" x14ac:dyDescent="0.25">
      <c r="A627" s="102"/>
      <c r="B627" s="102"/>
      <c r="C627" s="102"/>
      <c r="D627" s="102"/>
      <c r="E627" s="102"/>
      <c r="F627" s="102"/>
      <c r="G627" s="102"/>
      <c r="AH627" s="324"/>
      <c r="AI627" s="324"/>
      <c r="AP627" s="324"/>
      <c r="AQ627" s="324"/>
      <c r="BD627" s="324"/>
      <c r="BE627" s="324"/>
      <c r="BF627" s="324"/>
      <c r="BG627" s="324"/>
      <c r="BH627" s="324"/>
      <c r="BI627" s="324"/>
      <c r="BJ627" s="324"/>
      <c r="BK627" s="324"/>
      <c r="BL627" s="324"/>
      <c r="BM627" s="324"/>
      <c r="BN627" s="324"/>
      <c r="BO627" s="324"/>
      <c r="BW627" s="325"/>
      <c r="BX627" s="325"/>
      <c r="BY627" s="325"/>
      <c r="BZ627" s="325"/>
      <c r="CA627" s="325"/>
      <c r="CB627" s="325"/>
      <c r="CC627" s="325"/>
      <c r="CD627" s="325"/>
      <c r="CE627" s="325"/>
      <c r="CF627" s="325"/>
      <c r="CG627" s="325"/>
      <c r="CH627" s="325"/>
    </row>
    <row r="628" spans="1:86" s="323" customFormat="1" x14ac:dyDescent="0.25">
      <c r="A628" s="102"/>
      <c r="B628" s="102"/>
      <c r="C628" s="102"/>
      <c r="D628" s="102"/>
      <c r="E628" s="102"/>
      <c r="F628" s="102"/>
      <c r="G628" s="102"/>
      <c r="AH628" s="324"/>
      <c r="AI628" s="324"/>
      <c r="AP628" s="324"/>
      <c r="AQ628" s="324"/>
      <c r="BD628" s="324"/>
      <c r="BE628" s="324"/>
      <c r="BF628" s="324"/>
      <c r="BG628" s="324"/>
      <c r="BH628" s="324"/>
      <c r="BI628" s="324"/>
      <c r="BJ628" s="324"/>
      <c r="BK628" s="324"/>
      <c r="BL628" s="324"/>
      <c r="BM628" s="324"/>
      <c r="BN628" s="324"/>
      <c r="BO628" s="324"/>
      <c r="BW628" s="325"/>
      <c r="BX628" s="325"/>
      <c r="BY628" s="325"/>
      <c r="BZ628" s="325"/>
      <c r="CA628" s="325"/>
      <c r="CB628" s="325"/>
      <c r="CC628" s="325"/>
      <c r="CD628" s="325"/>
      <c r="CE628" s="325"/>
      <c r="CF628" s="325"/>
      <c r="CG628" s="325"/>
      <c r="CH628" s="325"/>
    </row>
    <row r="629" spans="1:86" s="323" customFormat="1" x14ac:dyDescent="0.25">
      <c r="A629" s="102"/>
      <c r="B629" s="102"/>
      <c r="C629" s="102"/>
      <c r="D629" s="102"/>
      <c r="E629" s="102"/>
      <c r="F629" s="102"/>
      <c r="G629" s="102"/>
      <c r="AH629" s="324"/>
      <c r="AI629" s="324"/>
      <c r="AP629" s="324"/>
      <c r="AQ629" s="324"/>
      <c r="BD629" s="324"/>
      <c r="BE629" s="324"/>
      <c r="BF629" s="324"/>
      <c r="BG629" s="324"/>
      <c r="BH629" s="324"/>
      <c r="BI629" s="324"/>
      <c r="BJ629" s="324"/>
      <c r="BK629" s="324"/>
      <c r="BL629" s="324"/>
      <c r="BM629" s="324"/>
      <c r="BN629" s="324"/>
      <c r="BO629" s="324"/>
      <c r="BW629" s="325"/>
      <c r="BX629" s="325"/>
      <c r="BY629" s="325"/>
      <c r="BZ629" s="325"/>
      <c r="CA629" s="325"/>
      <c r="CB629" s="325"/>
      <c r="CC629" s="325"/>
      <c r="CD629" s="325"/>
      <c r="CE629" s="325"/>
      <c r="CF629" s="325"/>
      <c r="CG629" s="325"/>
      <c r="CH629" s="325"/>
    </row>
    <row r="630" spans="1:86" s="323" customFormat="1" x14ac:dyDescent="0.25">
      <c r="A630" s="102"/>
      <c r="B630" s="102"/>
      <c r="C630" s="102"/>
      <c r="D630" s="102"/>
      <c r="E630" s="102"/>
      <c r="F630" s="102"/>
      <c r="G630" s="102"/>
      <c r="AH630" s="324"/>
      <c r="AI630" s="324"/>
      <c r="AP630" s="324"/>
      <c r="AQ630" s="324"/>
      <c r="BD630" s="324"/>
      <c r="BE630" s="324"/>
      <c r="BF630" s="324"/>
      <c r="BG630" s="324"/>
      <c r="BH630" s="324"/>
      <c r="BI630" s="324"/>
      <c r="BJ630" s="324"/>
      <c r="BK630" s="324"/>
      <c r="BL630" s="324"/>
      <c r="BM630" s="324"/>
      <c r="BN630" s="324"/>
      <c r="BO630" s="324"/>
      <c r="BW630" s="325"/>
      <c r="BX630" s="325"/>
      <c r="BY630" s="325"/>
      <c r="BZ630" s="325"/>
      <c r="CA630" s="325"/>
      <c r="CB630" s="325"/>
      <c r="CC630" s="325"/>
      <c r="CD630" s="325"/>
      <c r="CE630" s="325"/>
      <c r="CF630" s="325"/>
      <c r="CG630" s="325"/>
      <c r="CH630" s="325"/>
    </row>
    <row r="631" spans="1:86" s="323" customFormat="1" x14ac:dyDescent="0.25">
      <c r="A631" s="102"/>
      <c r="B631" s="102"/>
      <c r="C631" s="102"/>
      <c r="D631" s="102"/>
      <c r="E631" s="102"/>
      <c r="F631" s="102"/>
      <c r="G631" s="102"/>
      <c r="AH631" s="324"/>
      <c r="AI631" s="324"/>
      <c r="AP631" s="324"/>
      <c r="AQ631" s="324"/>
      <c r="BD631" s="324"/>
      <c r="BE631" s="324"/>
      <c r="BF631" s="324"/>
      <c r="BG631" s="324"/>
      <c r="BH631" s="324"/>
      <c r="BI631" s="324"/>
      <c r="BJ631" s="324"/>
      <c r="BK631" s="324"/>
      <c r="BL631" s="324"/>
      <c r="BM631" s="324"/>
      <c r="BN631" s="324"/>
      <c r="BO631" s="324"/>
      <c r="BW631" s="325"/>
      <c r="BX631" s="325"/>
      <c r="BY631" s="325"/>
      <c r="BZ631" s="325"/>
      <c r="CA631" s="325"/>
      <c r="CB631" s="325"/>
      <c r="CC631" s="325"/>
      <c r="CD631" s="325"/>
      <c r="CE631" s="325"/>
      <c r="CF631" s="325"/>
      <c r="CG631" s="325"/>
      <c r="CH631" s="325"/>
    </row>
    <row r="632" spans="1:86" s="323" customFormat="1" x14ac:dyDescent="0.25">
      <c r="A632" s="102"/>
      <c r="B632" s="102"/>
      <c r="C632" s="102"/>
      <c r="D632" s="102"/>
      <c r="E632" s="102"/>
      <c r="F632" s="102"/>
      <c r="G632" s="102"/>
      <c r="AH632" s="324"/>
      <c r="AI632" s="324"/>
      <c r="AP632" s="324"/>
      <c r="AQ632" s="324"/>
      <c r="BD632" s="324"/>
      <c r="BE632" s="324"/>
      <c r="BF632" s="324"/>
      <c r="BG632" s="324"/>
      <c r="BH632" s="324"/>
      <c r="BI632" s="324"/>
      <c r="BJ632" s="324"/>
      <c r="BK632" s="324"/>
      <c r="BL632" s="324"/>
      <c r="BM632" s="324"/>
      <c r="BN632" s="324"/>
      <c r="BO632" s="324"/>
      <c r="BW632" s="325"/>
      <c r="BX632" s="325"/>
      <c r="BY632" s="325"/>
      <c r="BZ632" s="325"/>
      <c r="CA632" s="325"/>
      <c r="CB632" s="325"/>
      <c r="CC632" s="325"/>
      <c r="CD632" s="325"/>
      <c r="CE632" s="325"/>
      <c r="CF632" s="325"/>
      <c r="CG632" s="325"/>
      <c r="CH632" s="325"/>
    </row>
    <row r="633" spans="1:86" s="323" customFormat="1" x14ac:dyDescent="0.25">
      <c r="A633" s="102"/>
      <c r="B633" s="102"/>
      <c r="C633" s="102"/>
      <c r="D633" s="102"/>
      <c r="E633" s="102"/>
      <c r="F633" s="102"/>
      <c r="G633" s="102"/>
      <c r="AH633" s="324"/>
      <c r="AI633" s="324"/>
      <c r="AP633" s="324"/>
      <c r="AQ633" s="324"/>
      <c r="BD633" s="324"/>
      <c r="BE633" s="324"/>
      <c r="BF633" s="324"/>
      <c r="BG633" s="324"/>
      <c r="BH633" s="324"/>
      <c r="BI633" s="324"/>
      <c r="BJ633" s="324"/>
      <c r="BK633" s="324"/>
      <c r="BL633" s="324"/>
      <c r="BM633" s="324"/>
      <c r="BN633" s="324"/>
      <c r="BO633" s="324"/>
      <c r="BW633" s="325"/>
      <c r="BX633" s="325"/>
      <c r="BY633" s="325"/>
      <c r="BZ633" s="325"/>
      <c r="CA633" s="325"/>
      <c r="CB633" s="325"/>
      <c r="CC633" s="325"/>
      <c r="CD633" s="325"/>
      <c r="CE633" s="325"/>
      <c r="CF633" s="325"/>
      <c r="CG633" s="325"/>
      <c r="CH633" s="325"/>
    </row>
    <row r="634" spans="1:86" s="323" customFormat="1" x14ac:dyDescent="0.25">
      <c r="A634" s="102"/>
      <c r="B634" s="102"/>
      <c r="C634" s="102"/>
      <c r="D634" s="102"/>
      <c r="E634" s="102"/>
      <c r="F634" s="102"/>
      <c r="G634" s="102"/>
      <c r="AH634" s="324"/>
      <c r="AI634" s="324"/>
      <c r="AP634" s="324"/>
      <c r="AQ634" s="324"/>
      <c r="BD634" s="324"/>
      <c r="BE634" s="324"/>
      <c r="BF634" s="324"/>
      <c r="BG634" s="324"/>
      <c r="BH634" s="324"/>
      <c r="BI634" s="324"/>
      <c r="BJ634" s="324"/>
      <c r="BK634" s="324"/>
      <c r="BL634" s="324"/>
      <c r="BM634" s="324"/>
      <c r="BN634" s="324"/>
      <c r="BO634" s="324"/>
      <c r="BW634" s="325"/>
      <c r="BX634" s="325"/>
      <c r="BY634" s="325"/>
      <c r="BZ634" s="325"/>
      <c r="CA634" s="325"/>
      <c r="CB634" s="325"/>
      <c r="CC634" s="325"/>
      <c r="CD634" s="325"/>
      <c r="CE634" s="325"/>
      <c r="CF634" s="325"/>
      <c r="CG634" s="325"/>
      <c r="CH634" s="325"/>
    </row>
    <row r="635" spans="1:86" s="323" customFormat="1" x14ac:dyDescent="0.25">
      <c r="A635" s="102"/>
      <c r="B635" s="102"/>
      <c r="C635" s="102"/>
      <c r="D635" s="102"/>
      <c r="E635" s="102"/>
      <c r="F635" s="102"/>
      <c r="G635" s="102"/>
      <c r="AH635" s="324"/>
      <c r="AI635" s="324"/>
      <c r="AP635" s="324"/>
      <c r="AQ635" s="324"/>
      <c r="BD635" s="324"/>
      <c r="BE635" s="324"/>
      <c r="BF635" s="324"/>
      <c r="BG635" s="324"/>
      <c r="BH635" s="324"/>
      <c r="BI635" s="324"/>
      <c r="BJ635" s="324"/>
      <c r="BK635" s="324"/>
      <c r="BL635" s="324"/>
      <c r="BM635" s="324"/>
      <c r="BN635" s="324"/>
      <c r="BO635" s="324"/>
      <c r="BW635" s="325"/>
      <c r="BX635" s="325"/>
      <c r="BY635" s="325"/>
      <c r="BZ635" s="325"/>
      <c r="CA635" s="325"/>
      <c r="CB635" s="325"/>
      <c r="CC635" s="325"/>
      <c r="CD635" s="325"/>
      <c r="CE635" s="325"/>
      <c r="CF635" s="325"/>
      <c r="CG635" s="325"/>
      <c r="CH635" s="325"/>
    </row>
    <row r="636" spans="1:86" s="323" customFormat="1" x14ac:dyDescent="0.25">
      <c r="A636" s="102"/>
      <c r="B636" s="102"/>
      <c r="C636" s="102"/>
      <c r="D636" s="102"/>
      <c r="E636" s="102"/>
      <c r="F636" s="102"/>
      <c r="G636" s="102"/>
      <c r="AH636" s="324"/>
      <c r="AI636" s="324"/>
      <c r="AP636" s="324"/>
      <c r="AQ636" s="324"/>
      <c r="BD636" s="324"/>
      <c r="BE636" s="324"/>
      <c r="BF636" s="324"/>
      <c r="BG636" s="324"/>
      <c r="BH636" s="324"/>
      <c r="BI636" s="324"/>
      <c r="BJ636" s="324"/>
      <c r="BK636" s="324"/>
      <c r="BL636" s="324"/>
      <c r="BM636" s="324"/>
      <c r="BN636" s="324"/>
      <c r="BO636" s="324"/>
      <c r="BW636" s="325"/>
      <c r="BX636" s="325"/>
      <c r="BY636" s="325"/>
      <c r="BZ636" s="325"/>
      <c r="CA636" s="325"/>
      <c r="CB636" s="325"/>
      <c r="CC636" s="325"/>
      <c r="CD636" s="325"/>
      <c r="CE636" s="325"/>
      <c r="CF636" s="325"/>
      <c r="CG636" s="325"/>
      <c r="CH636" s="325"/>
    </row>
    <row r="637" spans="1:86" s="323" customFormat="1" x14ac:dyDescent="0.25">
      <c r="A637" s="102"/>
      <c r="B637" s="102"/>
      <c r="C637" s="102"/>
      <c r="D637" s="102"/>
      <c r="E637" s="102"/>
      <c r="F637" s="102"/>
      <c r="G637" s="102"/>
      <c r="AH637" s="324"/>
      <c r="AI637" s="324"/>
      <c r="AP637" s="324"/>
      <c r="AQ637" s="324"/>
      <c r="BD637" s="324"/>
      <c r="BE637" s="324"/>
      <c r="BF637" s="324"/>
      <c r="BG637" s="324"/>
      <c r="BH637" s="324"/>
      <c r="BI637" s="324"/>
      <c r="BJ637" s="324"/>
      <c r="BK637" s="324"/>
      <c r="BL637" s="324"/>
      <c r="BM637" s="324"/>
      <c r="BN637" s="324"/>
      <c r="BO637" s="324"/>
      <c r="BW637" s="325"/>
      <c r="BX637" s="325"/>
      <c r="BY637" s="325"/>
      <c r="BZ637" s="325"/>
      <c r="CA637" s="325"/>
      <c r="CB637" s="325"/>
      <c r="CC637" s="325"/>
      <c r="CD637" s="325"/>
      <c r="CE637" s="325"/>
      <c r="CF637" s="325"/>
      <c r="CG637" s="325"/>
      <c r="CH637" s="325"/>
    </row>
    <row r="638" spans="1:86" s="323" customFormat="1" x14ac:dyDescent="0.25">
      <c r="A638" s="102"/>
      <c r="B638" s="102"/>
      <c r="C638" s="102"/>
      <c r="D638" s="102"/>
      <c r="E638" s="102"/>
      <c r="F638" s="102"/>
      <c r="G638" s="102"/>
      <c r="AH638" s="324"/>
      <c r="AI638" s="324"/>
      <c r="AP638" s="324"/>
      <c r="AQ638" s="324"/>
      <c r="BD638" s="324"/>
      <c r="BE638" s="324"/>
      <c r="BF638" s="324"/>
      <c r="BG638" s="324"/>
      <c r="BH638" s="324"/>
      <c r="BI638" s="324"/>
      <c r="BJ638" s="324"/>
      <c r="BK638" s="324"/>
      <c r="BL638" s="324"/>
      <c r="BM638" s="324"/>
      <c r="BN638" s="324"/>
      <c r="BO638" s="324"/>
      <c r="BW638" s="325"/>
      <c r="BX638" s="325"/>
      <c r="BY638" s="325"/>
      <c r="BZ638" s="325"/>
      <c r="CA638" s="325"/>
      <c r="CB638" s="325"/>
      <c r="CC638" s="325"/>
      <c r="CD638" s="325"/>
      <c r="CE638" s="325"/>
      <c r="CF638" s="325"/>
      <c r="CG638" s="325"/>
      <c r="CH638" s="325"/>
    </row>
    <row r="639" spans="1:86" s="323" customFormat="1" x14ac:dyDescent="0.25">
      <c r="A639" s="102"/>
      <c r="B639" s="102"/>
      <c r="C639" s="102"/>
      <c r="D639" s="102"/>
      <c r="E639" s="102"/>
      <c r="F639" s="102"/>
      <c r="G639" s="102"/>
      <c r="AH639" s="324"/>
      <c r="AI639" s="324"/>
      <c r="AP639" s="324"/>
      <c r="AQ639" s="324"/>
      <c r="BD639" s="324"/>
      <c r="BE639" s="324"/>
      <c r="BF639" s="324"/>
      <c r="BG639" s="324"/>
      <c r="BH639" s="324"/>
      <c r="BI639" s="324"/>
      <c r="BJ639" s="324"/>
      <c r="BK639" s="324"/>
      <c r="BL639" s="324"/>
      <c r="BM639" s="324"/>
      <c r="BN639" s="324"/>
      <c r="BO639" s="324"/>
      <c r="BW639" s="325"/>
      <c r="BX639" s="325"/>
      <c r="BY639" s="325"/>
      <c r="BZ639" s="325"/>
      <c r="CA639" s="325"/>
      <c r="CB639" s="325"/>
      <c r="CC639" s="325"/>
      <c r="CD639" s="325"/>
      <c r="CE639" s="325"/>
      <c r="CF639" s="325"/>
      <c r="CG639" s="325"/>
      <c r="CH639" s="325"/>
    </row>
    <row r="640" spans="1:86" s="323" customFormat="1" x14ac:dyDescent="0.25">
      <c r="A640" s="102"/>
      <c r="B640" s="102"/>
      <c r="C640" s="102"/>
      <c r="D640" s="102"/>
      <c r="E640" s="102"/>
      <c r="F640" s="102"/>
      <c r="G640" s="102"/>
      <c r="AH640" s="324"/>
      <c r="AI640" s="324"/>
      <c r="AP640" s="324"/>
      <c r="AQ640" s="324"/>
      <c r="BD640" s="324"/>
      <c r="BE640" s="324"/>
      <c r="BF640" s="324"/>
      <c r="BG640" s="324"/>
      <c r="BH640" s="324"/>
      <c r="BI640" s="324"/>
      <c r="BJ640" s="324"/>
      <c r="BK640" s="324"/>
      <c r="BL640" s="324"/>
      <c r="BM640" s="324"/>
      <c r="BN640" s="324"/>
      <c r="BO640" s="324"/>
      <c r="BW640" s="325"/>
      <c r="BX640" s="325"/>
      <c r="BY640" s="325"/>
      <c r="BZ640" s="325"/>
      <c r="CA640" s="325"/>
      <c r="CB640" s="325"/>
      <c r="CC640" s="325"/>
      <c r="CD640" s="325"/>
      <c r="CE640" s="325"/>
      <c r="CF640" s="325"/>
      <c r="CG640" s="325"/>
      <c r="CH640" s="325"/>
    </row>
    <row r="641" spans="1:86" s="323" customFormat="1" x14ac:dyDescent="0.25">
      <c r="A641" s="102"/>
      <c r="B641" s="102"/>
      <c r="C641" s="102"/>
      <c r="D641" s="102"/>
      <c r="E641" s="102"/>
      <c r="F641" s="102"/>
      <c r="G641" s="102"/>
      <c r="AH641" s="324"/>
      <c r="AI641" s="324"/>
      <c r="AP641" s="324"/>
      <c r="AQ641" s="324"/>
      <c r="BD641" s="324"/>
      <c r="BE641" s="324"/>
      <c r="BF641" s="324"/>
      <c r="BG641" s="324"/>
      <c r="BH641" s="324"/>
      <c r="BI641" s="324"/>
      <c r="BJ641" s="324"/>
      <c r="BK641" s="324"/>
      <c r="BL641" s="324"/>
      <c r="BM641" s="324"/>
      <c r="BN641" s="324"/>
      <c r="BO641" s="324"/>
      <c r="BW641" s="325"/>
      <c r="BX641" s="325"/>
      <c r="BY641" s="325"/>
      <c r="BZ641" s="325"/>
      <c r="CA641" s="325"/>
      <c r="CB641" s="325"/>
      <c r="CC641" s="325"/>
      <c r="CD641" s="325"/>
      <c r="CE641" s="325"/>
      <c r="CF641" s="325"/>
      <c r="CG641" s="325"/>
      <c r="CH641" s="325"/>
    </row>
    <row r="642" spans="1:86" s="323" customFormat="1" x14ac:dyDescent="0.25">
      <c r="A642" s="102"/>
      <c r="B642" s="102"/>
      <c r="C642" s="102"/>
      <c r="D642" s="102"/>
      <c r="E642" s="102"/>
      <c r="F642" s="102"/>
      <c r="G642" s="102"/>
      <c r="AH642" s="324"/>
      <c r="AI642" s="324"/>
      <c r="AP642" s="324"/>
      <c r="AQ642" s="324"/>
      <c r="BD642" s="324"/>
      <c r="BE642" s="324"/>
      <c r="BF642" s="324"/>
      <c r="BG642" s="324"/>
      <c r="BH642" s="324"/>
      <c r="BI642" s="324"/>
      <c r="BJ642" s="324"/>
      <c r="BK642" s="324"/>
      <c r="BL642" s="324"/>
      <c r="BM642" s="324"/>
      <c r="BN642" s="324"/>
      <c r="BO642" s="324"/>
      <c r="BW642" s="325"/>
      <c r="BX642" s="325"/>
      <c r="BY642" s="325"/>
      <c r="BZ642" s="325"/>
      <c r="CA642" s="325"/>
      <c r="CB642" s="325"/>
      <c r="CC642" s="325"/>
      <c r="CD642" s="325"/>
      <c r="CE642" s="325"/>
      <c r="CF642" s="325"/>
      <c r="CG642" s="325"/>
      <c r="CH642" s="325"/>
    </row>
    <row r="643" spans="1:86" s="323" customFormat="1" x14ac:dyDescent="0.25">
      <c r="A643" s="102"/>
      <c r="B643" s="102"/>
      <c r="C643" s="102"/>
      <c r="D643" s="102"/>
      <c r="E643" s="102"/>
      <c r="F643" s="102"/>
      <c r="G643" s="102"/>
      <c r="AH643" s="324"/>
      <c r="AI643" s="324"/>
      <c r="AP643" s="324"/>
      <c r="AQ643" s="324"/>
      <c r="BD643" s="324"/>
      <c r="BE643" s="324"/>
      <c r="BF643" s="324"/>
      <c r="BG643" s="324"/>
      <c r="BH643" s="324"/>
      <c r="BI643" s="324"/>
      <c r="BJ643" s="324"/>
      <c r="BK643" s="324"/>
      <c r="BL643" s="324"/>
      <c r="BM643" s="324"/>
      <c r="BN643" s="324"/>
      <c r="BO643" s="324"/>
      <c r="BW643" s="325"/>
      <c r="BX643" s="325"/>
      <c r="BY643" s="325"/>
      <c r="BZ643" s="325"/>
      <c r="CA643" s="325"/>
      <c r="CB643" s="325"/>
      <c r="CC643" s="325"/>
      <c r="CD643" s="325"/>
      <c r="CE643" s="325"/>
      <c r="CF643" s="325"/>
      <c r="CG643" s="325"/>
      <c r="CH643" s="325"/>
    </row>
    <row r="644" spans="1:86" s="323" customFormat="1" x14ac:dyDescent="0.25">
      <c r="A644" s="102"/>
      <c r="B644" s="102"/>
      <c r="C644" s="102"/>
      <c r="D644" s="102"/>
      <c r="E644" s="102"/>
      <c r="F644" s="102"/>
      <c r="G644" s="102"/>
      <c r="AH644" s="324"/>
      <c r="AI644" s="324"/>
      <c r="AP644" s="324"/>
      <c r="AQ644" s="324"/>
      <c r="BD644" s="324"/>
      <c r="BE644" s="324"/>
      <c r="BF644" s="324"/>
      <c r="BG644" s="324"/>
      <c r="BH644" s="324"/>
      <c r="BI644" s="324"/>
      <c r="BJ644" s="324"/>
      <c r="BK644" s="324"/>
      <c r="BL644" s="324"/>
      <c r="BM644" s="324"/>
      <c r="BN644" s="324"/>
      <c r="BO644" s="324"/>
      <c r="BW644" s="325"/>
      <c r="BX644" s="325"/>
      <c r="BY644" s="325"/>
      <c r="BZ644" s="325"/>
      <c r="CA644" s="325"/>
      <c r="CB644" s="325"/>
      <c r="CC644" s="325"/>
      <c r="CD644" s="325"/>
      <c r="CE644" s="325"/>
      <c r="CF644" s="325"/>
      <c r="CG644" s="325"/>
      <c r="CH644" s="325"/>
    </row>
    <row r="645" spans="1:86" s="323" customFormat="1" x14ac:dyDescent="0.25">
      <c r="A645" s="102"/>
      <c r="B645" s="102"/>
      <c r="C645" s="102"/>
      <c r="D645" s="102"/>
      <c r="E645" s="102"/>
      <c r="F645" s="102"/>
      <c r="G645" s="102"/>
      <c r="AH645" s="324"/>
      <c r="AI645" s="324"/>
      <c r="AP645" s="324"/>
      <c r="AQ645" s="324"/>
      <c r="BD645" s="324"/>
      <c r="BE645" s="324"/>
      <c r="BF645" s="324"/>
      <c r="BG645" s="324"/>
      <c r="BH645" s="324"/>
      <c r="BI645" s="324"/>
      <c r="BJ645" s="324"/>
      <c r="BK645" s="324"/>
      <c r="BL645" s="324"/>
      <c r="BM645" s="324"/>
      <c r="BN645" s="324"/>
      <c r="BO645" s="324"/>
      <c r="BW645" s="325"/>
      <c r="BX645" s="325"/>
      <c r="BY645" s="325"/>
      <c r="BZ645" s="325"/>
      <c r="CA645" s="325"/>
      <c r="CB645" s="325"/>
      <c r="CC645" s="325"/>
      <c r="CD645" s="325"/>
      <c r="CE645" s="325"/>
      <c r="CF645" s="325"/>
      <c r="CG645" s="325"/>
      <c r="CH645" s="325"/>
    </row>
    <row r="646" spans="1:86" s="323" customFormat="1" x14ac:dyDescent="0.25">
      <c r="A646" s="102"/>
      <c r="B646" s="102"/>
      <c r="C646" s="102"/>
      <c r="D646" s="102"/>
      <c r="E646" s="102"/>
      <c r="F646" s="102"/>
      <c r="G646" s="102"/>
      <c r="AH646" s="324"/>
      <c r="AI646" s="324"/>
      <c r="AP646" s="324"/>
      <c r="AQ646" s="324"/>
      <c r="BD646" s="324"/>
      <c r="BE646" s="324"/>
      <c r="BF646" s="324"/>
      <c r="BG646" s="324"/>
      <c r="BH646" s="324"/>
      <c r="BI646" s="324"/>
      <c r="BJ646" s="324"/>
      <c r="BK646" s="324"/>
      <c r="BL646" s="324"/>
      <c r="BM646" s="324"/>
      <c r="BN646" s="324"/>
      <c r="BO646" s="324"/>
      <c r="BW646" s="325"/>
      <c r="BX646" s="325"/>
      <c r="BY646" s="325"/>
      <c r="BZ646" s="325"/>
      <c r="CA646" s="325"/>
      <c r="CB646" s="325"/>
      <c r="CC646" s="325"/>
      <c r="CD646" s="325"/>
      <c r="CE646" s="325"/>
      <c r="CF646" s="325"/>
      <c r="CG646" s="325"/>
      <c r="CH646" s="325"/>
    </row>
    <row r="647" spans="1:86" s="323" customFormat="1" x14ac:dyDescent="0.25">
      <c r="A647" s="102"/>
      <c r="B647" s="102"/>
      <c r="C647" s="102"/>
      <c r="D647" s="102"/>
      <c r="E647" s="102"/>
      <c r="F647" s="102"/>
      <c r="G647" s="102"/>
      <c r="AH647" s="324"/>
      <c r="AI647" s="324"/>
      <c r="AP647" s="324"/>
      <c r="AQ647" s="324"/>
      <c r="BD647" s="324"/>
      <c r="BE647" s="324"/>
      <c r="BF647" s="324"/>
      <c r="BG647" s="324"/>
      <c r="BH647" s="324"/>
      <c r="BI647" s="324"/>
      <c r="BJ647" s="324"/>
      <c r="BK647" s="324"/>
      <c r="BL647" s="324"/>
      <c r="BM647" s="324"/>
      <c r="BN647" s="324"/>
      <c r="BO647" s="324"/>
      <c r="BW647" s="325"/>
      <c r="BX647" s="325"/>
      <c r="BY647" s="325"/>
      <c r="BZ647" s="325"/>
      <c r="CA647" s="325"/>
      <c r="CB647" s="325"/>
      <c r="CC647" s="325"/>
      <c r="CD647" s="325"/>
      <c r="CE647" s="325"/>
      <c r="CF647" s="325"/>
      <c r="CG647" s="325"/>
      <c r="CH647" s="325"/>
    </row>
    <row r="648" spans="1:86" s="323" customFormat="1" x14ac:dyDescent="0.25">
      <c r="A648" s="102"/>
      <c r="B648" s="102"/>
      <c r="C648" s="102"/>
      <c r="D648" s="102"/>
      <c r="E648" s="102"/>
      <c r="F648" s="102"/>
      <c r="G648" s="102"/>
      <c r="AH648" s="324"/>
      <c r="AI648" s="324"/>
      <c r="AP648" s="324"/>
      <c r="AQ648" s="324"/>
      <c r="BD648" s="324"/>
      <c r="BE648" s="324"/>
      <c r="BF648" s="324"/>
      <c r="BG648" s="324"/>
      <c r="BH648" s="324"/>
      <c r="BI648" s="324"/>
      <c r="BJ648" s="324"/>
      <c r="BK648" s="324"/>
      <c r="BL648" s="324"/>
      <c r="BM648" s="324"/>
      <c r="BN648" s="324"/>
      <c r="BO648" s="324"/>
      <c r="BW648" s="325"/>
      <c r="BX648" s="325"/>
      <c r="BY648" s="325"/>
      <c r="BZ648" s="325"/>
      <c r="CA648" s="325"/>
      <c r="CB648" s="325"/>
      <c r="CC648" s="325"/>
      <c r="CD648" s="325"/>
      <c r="CE648" s="325"/>
      <c r="CF648" s="325"/>
      <c r="CG648" s="325"/>
      <c r="CH648" s="325"/>
    </row>
    <row r="649" spans="1:86" s="323" customFormat="1" x14ac:dyDescent="0.25">
      <c r="A649" s="102"/>
      <c r="B649" s="102"/>
      <c r="C649" s="102"/>
      <c r="D649" s="102"/>
      <c r="E649" s="102"/>
      <c r="F649" s="102"/>
      <c r="G649" s="102"/>
      <c r="AH649" s="324"/>
      <c r="AI649" s="324"/>
      <c r="AP649" s="324"/>
      <c r="AQ649" s="324"/>
      <c r="BD649" s="324"/>
      <c r="BE649" s="324"/>
      <c r="BF649" s="324"/>
      <c r="BG649" s="324"/>
      <c r="BH649" s="324"/>
      <c r="BI649" s="324"/>
      <c r="BJ649" s="324"/>
      <c r="BK649" s="324"/>
      <c r="BL649" s="324"/>
      <c r="BM649" s="324"/>
      <c r="BN649" s="324"/>
      <c r="BO649" s="324"/>
      <c r="BW649" s="325"/>
      <c r="BX649" s="325"/>
      <c r="BY649" s="325"/>
      <c r="BZ649" s="325"/>
      <c r="CA649" s="325"/>
      <c r="CB649" s="325"/>
      <c r="CC649" s="325"/>
      <c r="CD649" s="325"/>
      <c r="CE649" s="325"/>
      <c r="CF649" s="325"/>
      <c r="CG649" s="325"/>
      <c r="CH649" s="325"/>
    </row>
    <row r="650" spans="1:86" s="323" customFormat="1" x14ac:dyDescent="0.25">
      <c r="A650" s="102"/>
      <c r="B650" s="102"/>
      <c r="C650" s="102"/>
      <c r="D650" s="102"/>
      <c r="E650" s="102"/>
      <c r="F650" s="102"/>
      <c r="G650" s="102"/>
      <c r="AH650" s="324"/>
      <c r="AI650" s="324"/>
      <c r="AP650" s="324"/>
      <c r="AQ650" s="324"/>
      <c r="BD650" s="324"/>
      <c r="BE650" s="324"/>
      <c r="BF650" s="324"/>
      <c r="BG650" s="324"/>
      <c r="BH650" s="324"/>
      <c r="BI650" s="324"/>
      <c r="BJ650" s="324"/>
      <c r="BK650" s="324"/>
      <c r="BL650" s="324"/>
      <c r="BM650" s="324"/>
      <c r="BN650" s="324"/>
      <c r="BO650" s="324"/>
      <c r="BW650" s="325"/>
      <c r="BX650" s="325"/>
      <c r="BY650" s="325"/>
      <c r="BZ650" s="325"/>
      <c r="CA650" s="325"/>
      <c r="CB650" s="325"/>
      <c r="CC650" s="325"/>
      <c r="CD650" s="325"/>
      <c r="CE650" s="325"/>
      <c r="CF650" s="325"/>
      <c r="CG650" s="325"/>
      <c r="CH650" s="325"/>
    </row>
    <row r="651" spans="1:86" s="323" customFormat="1" x14ac:dyDescent="0.25">
      <c r="A651" s="102"/>
      <c r="B651" s="102"/>
      <c r="C651" s="102"/>
      <c r="D651" s="102"/>
      <c r="E651" s="102"/>
      <c r="F651" s="102"/>
      <c r="G651" s="102"/>
      <c r="AH651" s="324"/>
      <c r="AI651" s="324"/>
      <c r="AP651" s="324"/>
      <c r="AQ651" s="324"/>
      <c r="BD651" s="324"/>
      <c r="BE651" s="324"/>
      <c r="BF651" s="324"/>
      <c r="BG651" s="324"/>
      <c r="BH651" s="324"/>
      <c r="BI651" s="324"/>
      <c r="BJ651" s="324"/>
      <c r="BK651" s="324"/>
      <c r="BL651" s="324"/>
      <c r="BM651" s="324"/>
      <c r="BN651" s="324"/>
      <c r="BO651" s="324"/>
      <c r="BW651" s="325"/>
      <c r="BX651" s="325"/>
      <c r="BY651" s="325"/>
      <c r="BZ651" s="325"/>
      <c r="CA651" s="325"/>
      <c r="CB651" s="325"/>
      <c r="CC651" s="325"/>
      <c r="CD651" s="325"/>
      <c r="CE651" s="325"/>
      <c r="CF651" s="325"/>
      <c r="CG651" s="325"/>
      <c r="CH651" s="325"/>
    </row>
    <row r="652" spans="1:86" s="323" customFormat="1" x14ac:dyDescent="0.25">
      <c r="A652" s="102"/>
      <c r="B652" s="102"/>
      <c r="C652" s="102"/>
      <c r="D652" s="102"/>
      <c r="E652" s="102"/>
      <c r="F652" s="102"/>
      <c r="G652" s="102"/>
      <c r="AH652" s="324"/>
      <c r="AI652" s="324"/>
      <c r="AP652" s="324"/>
      <c r="AQ652" s="324"/>
      <c r="BD652" s="324"/>
      <c r="BE652" s="324"/>
      <c r="BF652" s="324"/>
      <c r="BG652" s="324"/>
      <c r="BH652" s="324"/>
      <c r="BI652" s="324"/>
      <c r="BJ652" s="324"/>
      <c r="BK652" s="324"/>
      <c r="BL652" s="324"/>
      <c r="BM652" s="324"/>
      <c r="BN652" s="324"/>
      <c r="BO652" s="324"/>
      <c r="BW652" s="325"/>
      <c r="BX652" s="325"/>
      <c r="BY652" s="325"/>
      <c r="BZ652" s="325"/>
      <c r="CA652" s="325"/>
      <c r="CB652" s="325"/>
      <c r="CC652" s="325"/>
      <c r="CD652" s="325"/>
      <c r="CE652" s="325"/>
      <c r="CF652" s="325"/>
      <c r="CG652" s="325"/>
      <c r="CH652" s="325"/>
    </row>
    <row r="653" spans="1:86" s="323" customFormat="1" x14ac:dyDescent="0.25">
      <c r="A653" s="102"/>
      <c r="B653" s="102"/>
      <c r="C653" s="102"/>
      <c r="D653" s="102"/>
      <c r="E653" s="102"/>
      <c r="F653" s="102"/>
      <c r="G653" s="102"/>
      <c r="AH653" s="324"/>
      <c r="AI653" s="324"/>
      <c r="AP653" s="324"/>
      <c r="AQ653" s="324"/>
      <c r="BD653" s="324"/>
      <c r="BE653" s="324"/>
      <c r="BF653" s="324"/>
      <c r="BG653" s="324"/>
      <c r="BH653" s="324"/>
      <c r="BI653" s="324"/>
      <c r="BJ653" s="324"/>
      <c r="BK653" s="324"/>
      <c r="BL653" s="324"/>
      <c r="BM653" s="324"/>
      <c r="BN653" s="324"/>
      <c r="BO653" s="324"/>
      <c r="BW653" s="325"/>
      <c r="BX653" s="325"/>
      <c r="BY653" s="325"/>
      <c r="BZ653" s="325"/>
      <c r="CA653" s="325"/>
      <c r="CB653" s="325"/>
      <c r="CC653" s="325"/>
      <c r="CD653" s="325"/>
      <c r="CE653" s="325"/>
      <c r="CF653" s="325"/>
      <c r="CG653" s="325"/>
      <c r="CH653" s="325"/>
    </row>
    <row r="654" spans="1:86" s="323" customFormat="1" x14ac:dyDescent="0.25">
      <c r="A654" s="102"/>
      <c r="B654" s="102"/>
      <c r="C654" s="102"/>
      <c r="D654" s="102"/>
      <c r="E654" s="102"/>
      <c r="F654" s="102"/>
      <c r="G654" s="102"/>
      <c r="AH654" s="324"/>
      <c r="AI654" s="324"/>
      <c r="AP654" s="324"/>
      <c r="AQ654" s="324"/>
      <c r="BD654" s="324"/>
      <c r="BE654" s="324"/>
      <c r="BF654" s="324"/>
      <c r="BG654" s="324"/>
      <c r="BH654" s="324"/>
      <c r="BI654" s="324"/>
      <c r="BJ654" s="324"/>
      <c r="BK654" s="324"/>
      <c r="BL654" s="324"/>
      <c r="BM654" s="324"/>
      <c r="BN654" s="324"/>
      <c r="BO654" s="324"/>
      <c r="BW654" s="325"/>
      <c r="BX654" s="325"/>
      <c r="BY654" s="325"/>
      <c r="BZ654" s="325"/>
      <c r="CA654" s="325"/>
      <c r="CB654" s="325"/>
      <c r="CC654" s="325"/>
      <c r="CD654" s="325"/>
      <c r="CE654" s="325"/>
      <c r="CF654" s="325"/>
      <c r="CG654" s="325"/>
      <c r="CH654" s="325"/>
    </row>
    <row r="655" spans="1:86" s="323" customFormat="1" x14ac:dyDescent="0.25">
      <c r="A655" s="102"/>
      <c r="B655" s="102"/>
      <c r="C655" s="102"/>
      <c r="D655" s="102"/>
      <c r="E655" s="102"/>
      <c r="F655" s="102"/>
      <c r="G655" s="102"/>
      <c r="AH655" s="324"/>
      <c r="AI655" s="324"/>
      <c r="AP655" s="324"/>
      <c r="AQ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W655" s="325"/>
      <c r="BX655" s="325"/>
      <c r="BY655" s="325"/>
      <c r="BZ655" s="325"/>
      <c r="CA655" s="325"/>
      <c r="CB655" s="325"/>
      <c r="CC655" s="325"/>
      <c r="CD655" s="325"/>
      <c r="CE655" s="325"/>
      <c r="CF655" s="325"/>
      <c r="CG655" s="325"/>
      <c r="CH655" s="325"/>
    </row>
    <row r="656" spans="1:86" s="323" customFormat="1" x14ac:dyDescent="0.25">
      <c r="A656" s="102"/>
      <c r="B656" s="102"/>
      <c r="C656" s="102"/>
      <c r="D656" s="102"/>
      <c r="E656" s="102"/>
      <c r="F656" s="102"/>
      <c r="G656" s="102"/>
      <c r="AH656" s="324"/>
      <c r="AI656" s="324"/>
      <c r="AP656" s="324"/>
      <c r="AQ656" s="324"/>
      <c r="BD656" s="324"/>
      <c r="BE656" s="324"/>
      <c r="BF656" s="324"/>
      <c r="BG656" s="324"/>
      <c r="BH656" s="324"/>
      <c r="BI656" s="324"/>
      <c r="BJ656" s="324"/>
      <c r="BK656" s="324"/>
      <c r="BL656" s="324"/>
      <c r="BM656" s="324"/>
      <c r="BN656" s="324"/>
      <c r="BO656" s="324"/>
      <c r="BW656" s="325"/>
      <c r="BX656" s="325"/>
      <c r="BY656" s="325"/>
      <c r="BZ656" s="325"/>
      <c r="CA656" s="325"/>
      <c r="CB656" s="325"/>
      <c r="CC656" s="325"/>
      <c r="CD656" s="325"/>
      <c r="CE656" s="325"/>
      <c r="CF656" s="325"/>
      <c r="CG656" s="325"/>
      <c r="CH656" s="325"/>
    </row>
    <row r="657" spans="1:86" s="323" customFormat="1" x14ac:dyDescent="0.25">
      <c r="A657" s="102"/>
      <c r="B657" s="102"/>
      <c r="C657" s="102"/>
      <c r="D657" s="102"/>
      <c r="E657" s="102"/>
      <c r="F657" s="102"/>
      <c r="G657" s="102"/>
      <c r="AH657" s="324"/>
      <c r="AI657" s="324"/>
      <c r="AP657" s="324"/>
      <c r="AQ657" s="324"/>
      <c r="BD657" s="324"/>
      <c r="BE657" s="324"/>
      <c r="BF657" s="324"/>
      <c r="BG657" s="324"/>
      <c r="BH657" s="324"/>
      <c r="BI657" s="324"/>
      <c r="BJ657" s="324"/>
      <c r="BK657" s="324"/>
      <c r="BL657" s="324"/>
      <c r="BM657" s="324"/>
      <c r="BN657" s="324"/>
      <c r="BO657" s="324"/>
      <c r="BW657" s="325"/>
      <c r="BX657" s="325"/>
      <c r="BY657" s="325"/>
      <c r="BZ657" s="325"/>
      <c r="CA657" s="325"/>
      <c r="CB657" s="325"/>
      <c r="CC657" s="325"/>
      <c r="CD657" s="325"/>
      <c r="CE657" s="325"/>
      <c r="CF657" s="325"/>
      <c r="CG657" s="325"/>
      <c r="CH657" s="325"/>
    </row>
    <row r="658" spans="1:86" s="323" customFormat="1" x14ac:dyDescent="0.25">
      <c r="A658" s="102"/>
      <c r="B658" s="102"/>
      <c r="C658" s="102"/>
      <c r="D658" s="102"/>
      <c r="E658" s="102"/>
      <c r="F658" s="102"/>
      <c r="G658" s="102"/>
      <c r="AH658" s="324"/>
      <c r="AI658" s="324"/>
      <c r="AP658" s="324"/>
      <c r="AQ658" s="324"/>
      <c r="BD658" s="324"/>
      <c r="BE658" s="324"/>
      <c r="BF658" s="324"/>
      <c r="BG658" s="324"/>
      <c r="BH658" s="324"/>
      <c r="BI658" s="324"/>
      <c r="BJ658" s="324"/>
      <c r="BK658" s="324"/>
      <c r="BL658" s="324"/>
      <c r="BM658" s="324"/>
      <c r="BN658" s="324"/>
      <c r="BO658" s="324"/>
      <c r="BW658" s="325"/>
      <c r="BX658" s="325"/>
      <c r="BY658" s="325"/>
      <c r="BZ658" s="325"/>
      <c r="CA658" s="325"/>
      <c r="CB658" s="325"/>
      <c r="CC658" s="325"/>
      <c r="CD658" s="325"/>
      <c r="CE658" s="325"/>
      <c r="CF658" s="325"/>
      <c r="CG658" s="325"/>
      <c r="CH658" s="325"/>
    </row>
    <row r="659" spans="1:86" s="323" customFormat="1" x14ac:dyDescent="0.25">
      <c r="A659" s="102"/>
      <c r="B659" s="102"/>
      <c r="C659" s="102"/>
      <c r="D659" s="102"/>
      <c r="E659" s="102"/>
      <c r="F659" s="102"/>
      <c r="G659" s="102"/>
      <c r="AH659" s="324"/>
      <c r="AI659" s="324"/>
      <c r="AP659" s="324"/>
      <c r="AQ659" s="324"/>
      <c r="BD659" s="324"/>
      <c r="BE659" s="324"/>
      <c r="BF659" s="324"/>
      <c r="BG659" s="324"/>
      <c r="BH659" s="324"/>
      <c r="BI659" s="324"/>
      <c r="BJ659" s="324"/>
      <c r="BK659" s="324"/>
      <c r="BL659" s="324"/>
      <c r="BM659" s="324"/>
      <c r="BN659" s="324"/>
      <c r="BO659" s="324"/>
      <c r="BW659" s="325"/>
      <c r="BX659" s="325"/>
      <c r="BY659" s="325"/>
      <c r="BZ659" s="325"/>
      <c r="CA659" s="325"/>
      <c r="CB659" s="325"/>
      <c r="CC659" s="325"/>
      <c r="CD659" s="325"/>
      <c r="CE659" s="325"/>
      <c r="CF659" s="325"/>
      <c r="CG659" s="325"/>
      <c r="CH659" s="325"/>
    </row>
    <row r="660" spans="1:86" s="323" customFormat="1" x14ac:dyDescent="0.25">
      <c r="A660" s="102"/>
      <c r="B660" s="102"/>
      <c r="C660" s="102"/>
      <c r="D660" s="102"/>
      <c r="E660" s="102"/>
      <c r="F660" s="102"/>
      <c r="G660" s="102"/>
      <c r="AH660" s="324"/>
      <c r="AI660" s="324"/>
      <c r="AP660" s="324"/>
      <c r="AQ660" s="324"/>
      <c r="BD660" s="324"/>
      <c r="BE660" s="324"/>
      <c r="BF660" s="324"/>
      <c r="BG660" s="324"/>
      <c r="BH660" s="324"/>
      <c r="BI660" s="324"/>
      <c r="BJ660" s="324"/>
      <c r="BK660" s="324"/>
      <c r="BL660" s="324"/>
      <c r="BM660" s="324"/>
      <c r="BN660" s="324"/>
      <c r="BO660" s="324"/>
      <c r="BW660" s="325"/>
      <c r="BX660" s="325"/>
      <c r="BY660" s="325"/>
      <c r="BZ660" s="325"/>
      <c r="CA660" s="325"/>
      <c r="CB660" s="325"/>
      <c r="CC660" s="325"/>
      <c r="CD660" s="325"/>
      <c r="CE660" s="325"/>
      <c r="CF660" s="325"/>
      <c r="CG660" s="325"/>
      <c r="CH660" s="325"/>
    </row>
    <row r="661" spans="1:86" s="323" customFormat="1" x14ac:dyDescent="0.25">
      <c r="A661" s="102"/>
      <c r="B661" s="102"/>
      <c r="C661" s="102"/>
      <c r="D661" s="102"/>
      <c r="E661" s="102"/>
      <c r="F661" s="102"/>
      <c r="G661" s="102"/>
      <c r="AH661" s="324"/>
      <c r="AI661" s="324"/>
      <c r="AP661" s="324"/>
      <c r="AQ661" s="324"/>
      <c r="BD661" s="324"/>
      <c r="BE661" s="324"/>
      <c r="BF661" s="324"/>
      <c r="BG661" s="324"/>
      <c r="BH661" s="324"/>
      <c r="BI661" s="324"/>
      <c r="BJ661" s="324"/>
      <c r="BK661" s="324"/>
      <c r="BL661" s="324"/>
      <c r="BM661" s="324"/>
      <c r="BN661" s="324"/>
      <c r="BO661" s="324"/>
      <c r="BW661" s="325"/>
      <c r="BX661" s="325"/>
      <c r="BY661" s="325"/>
      <c r="BZ661" s="325"/>
      <c r="CA661" s="325"/>
      <c r="CB661" s="325"/>
      <c r="CC661" s="325"/>
      <c r="CD661" s="325"/>
      <c r="CE661" s="325"/>
      <c r="CF661" s="325"/>
      <c r="CG661" s="325"/>
      <c r="CH661" s="325"/>
    </row>
    <row r="662" spans="1:86" s="323" customFormat="1" x14ac:dyDescent="0.25">
      <c r="A662" s="102"/>
      <c r="B662" s="102"/>
      <c r="C662" s="102"/>
      <c r="D662" s="102"/>
      <c r="E662" s="102"/>
      <c r="F662" s="102"/>
      <c r="G662" s="102"/>
      <c r="AH662" s="324"/>
      <c r="AI662" s="324"/>
      <c r="AP662" s="324"/>
      <c r="AQ662" s="324"/>
      <c r="BD662" s="324"/>
      <c r="BE662" s="324"/>
      <c r="BF662" s="324"/>
      <c r="BG662" s="324"/>
      <c r="BH662" s="324"/>
      <c r="BI662" s="324"/>
      <c r="BJ662" s="324"/>
      <c r="BK662" s="324"/>
      <c r="BL662" s="324"/>
      <c r="BM662" s="324"/>
      <c r="BN662" s="324"/>
      <c r="BO662" s="324"/>
      <c r="BW662" s="325"/>
      <c r="BX662" s="325"/>
      <c r="BY662" s="325"/>
      <c r="BZ662" s="325"/>
      <c r="CA662" s="325"/>
      <c r="CB662" s="325"/>
      <c r="CC662" s="325"/>
      <c r="CD662" s="325"/>
      <c r="CE662" s="325"/>
      <c r="CF662" s="325"/>
      <c r="CG662" s="325"/>
      <c r="CH662" s="325"/>
    </row>
    <row r="663" spans="1:86" s="323" customFormat="1" x14ac:dyDescent="0.25">
      <c r="A663" s="102"/>
      <c r="B663" s="102"/>
      <c r="C663" s="102"/>
      <c r="D663" s="102"/>
      <c r="E663" s="102"/>
      <c r="F663" s="102"/>
      <c r="G663" s="102"/>
      <c r="AH663" s="324"/>
      <c r="AI663" s="324"/>
      <c r="AP663" s="324"/>
      <c r="AQ663" s="324"/>
      <c r="BD663" s="324"/>
      <c r="BE663" s="324"/>
      <c r="BF663" s="324"/>
      <c r="BG663" s="324"/>
      <c r="BH663" s="324"/>
      <c r="BI663" s="324"/>
      <c r="BJ663" s="324"/>
      <c r="BK663" s="324"/>
      <c r="BL663" s="324"/>
      <c r="BM663" s="324"/>
      <c r="BN663" s="324"/>
      <c r="BO663" s="324"/>
      <c r="BW663" s="325"/>
      <c r="BX663" s="325"/>
      <c r="BY663" s="325"/>
      <c r="BZ663" s="325"/>
      <c r="CA663" s="325"/>
      <c r="CB663" s="325"/>
      <c r="CC663" s="325"/>
      <c r="CD663" s="325"/>
      <c r="CE663" s="325"/>
      <c r="CF663" s="325"/>
      <c r="CG663" s="325"/>
      <c r="CH663" s="325"/>
    </row>
    <row r="664" spans="1:86" s="323" customFormat="1" x14ac:dyDescent="0.25">
      <c r="A664" s="102"/>
      <c r="B664" s="102"/>
      <c r="C664" s="102"/>
      <c r="D664" s="102"/>
      <c r="E664" s="102"/>
      <c r="F664" s="102"/>
      <c r="G664" s="102"/>
      <c r="AH664" s="324"/>
      <c r="AI664" s="324"/>
      <c r="AP664" s="324"/>
      <c r="AQ664" s="324"/>
      <c r="BD664" s="324"/>
      <c r="BE664" s="324"/>
      <c r="BF664" s="324"/>
      <c r="BG664" s="324"/>
      <c r="BH664" s="324"/>
      <c r="BI664" s="324"/>
      <c r="BJ664" s="324"/>
      <c r="BK664" s="324"/>
      <c r="BL664" s="324"/>
      <c r="BM664" s="324"/>
      <c r="BN664" s="324"/>
      <c r="BO664" s="324"/>
      <c r="BW664" s="325"/>
      <c r="BX664" s="325"/>
      <c r="BY664" s="325"/>
      <c r="BZ664" s="325"/>
      <c r="CA664" s="325"/>
      <c r="CB664" s="325"/>
      <c r="CC664" s="325"/>
      <c r="CD664" s="325"/>
      <c r="CE664" s="325"/>
      <c r="CF664" s="325"/>
      <c r="CG664" s="325"/>
      <c r="CH664" s="325"/>
    </row>
    <row r="665" spans="1:86" s="323" customFormat="1" x14ac:dyDescent="0.25">
      <c r="A665" s="102"/>
      <c r="B665" s="102"/>
      <c r="C665" s="102"/>
      <c r="D665" s="102"/>
      <c r="E665" s="102"/>
      <c r="F665" s="102"/>
      <c r="G665" s="102"/>
      <c r="AH665" s="324"/>
      <c r="AI665" s="324"/>
      <c r="AP665" s="324"/>
      <c r="AQ665" s="324"/>
      <c r="BD665" s="324"/>
      <c r="BE665" s="324"/>
      <c r="BF665" s="324"/>
      <c r="BG665" s="324"/>
      <c r="BH665" s="324"/>
      <c r="BI665" s="324"/>
      <c r="BJ665" s="324"/>
      <c r="BK665" s="324"/>
      <c r="BL665" s="324"/>
      <c r="BM665" s="324"/>
      <c r="BN665" s="324"/>
      <c r="BO665" s="324"/>
      <c r="BW665" s="325"/>
      <c r="BX665" s="325"/>
      <c r="BY665" s="325"/>
      <c r="BZ665" s="325"/>
      <c r="CA665" s="325"/>
      <c r="CB665" s="325"/>
      <c r="CC665" s="325"/>
      <c r="CD665" s="325"/>
      <c r="CE665" s="325"/>
      <c r="CF665" s="325"/>
      <c r="CG665" s="325"/>
      <c r="CH665" s="325"/>
    </row>
    <row r="666" spans="1:86" s="323" customFormat="1" x14ac:dyDescent="0.25">
      <c r="A666" s="102"/>
      <c r="B666" s="102"/>
      <c r="C666" s="102"/>
      <c r="D666" s="102"/>
      <c r="E666" s="102"/>
      <c r="F666" s="102"/>
      <c r="G666" s="102"/>
      <c r="AH666" s="324"/>
      <c r="AI666" s="324"/>
      <c r="AP666" s="324"/>
      <c r="AQ666" s="324"/>
      <c r="BD666" s="324"/>
      <c r="BE666" s="324"/>
      <c r="BF666" s="324"/>
      <c r="BG666" s="324"/>
      <c r="BH666" s="324"/>
      <c r="BI666" s="324"/>
      <c r="BJ666" s="324"/>
      <c r="BK666" s="324"/>
      <c r="BL666" s="324"/>
      <c r="BM666" s="324"/>
      <c r="BN666" s="324"/>
      <c r="BO666" s="324"/>
      <c r="BW666" s="325"/>
      <c r="BX666" s="325"/>
      <c r="BY666" s="325"/>
      <c r="BZ666" s="325"/>
      <c r="CA666" s="325"/>
      <c r="CB666" s="325"/>
      <c r="CC666" s="325"/>
      <c r="CD666" s="325"/>
      <c r="CE666" s="325"/>
      <c r="CF666" s="325"/>
      <c r="CG666" s="325"/>
      <c r="CH666" s="325"/>
    </row>
    <row r="667" spans="1:86" s="323" customFormat="1" x14ac:dyDescent="0.25">
      <c r="A667" s="102"/>
      <c r="B667" s="102"/>
      <c r="C667" s="102"/>
      <c r="D667" s="102"/>
      <c r="E667" s="102"/>
      <c r="F667" s="102"/>
      <c r="G667" s="102"/>
      <c r="AH667" s="324"/>
      <c r="AI667" s="324"/>
      <c r="AP667" s="324"/>
      <c r="AQ667" s="324"/>
      <c r="BD667" s="324"/>
      <c r="BE667" s="324"/>
      <c r="BF667" s="324"/>
      <c r="BG667" s="324"/>
      <c r="BH667" s="324"/>
      <c r="BI667" s="324"/>
      <c r="BJ667" s="324"/>
      <c r="BK667" s="324"/>
      <c r="BL667" s="324"/>
      <c r="BM667" s="324"/>
      <c r="BN667" s="324"/>
      <c r="BO667" s="324"/>
      <c r="BW667" s="325"/>
      <c r="BX667" s="325"/>
      <c r="BY667" s="325"/>
      <c r="BZ667" s="325"/>
      <c r="CA667" s="325"/>
      <c r="CB667" s="325"/>
      <c r="CC667" s="325"/>
      <c r="CD667" s="325"/>
      <c r="CE667" s="325"/>
      <c r="CF667" s="325"/>
      <c r="CG667" s="325"/>
      <c r="CH667" s="325"/>
    </row>
    <row r="668" spans="1:86" s="323" customFormat="1" x14ac:dyDescent="0.25">
      <c r="A668" s="102"/>
      <c r="B668" s="102"/>
      <c r="C668" s="102"/>
      <c r="D668" s="102"/>
      <c r="E668" s="102"/>
      <c r="F668" s="102"/>
      <c r="G668" s="102"/>
      <c r="AH668" s="324"/>
      <c r="AI668" s="324"/>
      <c r="AP668" s="324"/>
      <c r="AQ668" s="324"/>
      <c r="BD668" s="324"/>
      <c r="BE668" s="324"/>
      <c r="BF668" s="324"/>
      <c r="BG668" s="324"/>
      <c r="BH668" s="324"/>
      <c r="BI668" s="324"/>
      <c r="BJ668" s="324"/>
      <c r="BK668" s="324"/>
      <c r="BL668" s="324"/>
      <c r="BM668" s="324"/>
      <c r="BN668" s="324"/>
      <c r="BO668" s="324"/>
      <c r="BW668" s="325"/>
      <c r="BX668" s="325"/>
      <c r="BY668" s="325"/>
      <c r="BZ668" s="325"/>
      <c r="CA668" s="325"/>
      <c r="CB668" s="325"/>
      <c r="CC668" s="325"/>
      <c r="CD668" s="325"/>
      <c r="CE668" s="325"/>
      <c r="CF668" s="325"/>
      <c r="CG668" s="325"/>
      <c r="CH668" s="325"/>
    </row>
    <row r="669" spans="1:86" s="323" customFormat="1" x14ac:dyDescent="0.25">
      <c r="A669" s="102"/>
      <c r="B669" s="102"/>
      <c r="C669" s="102"/>
      <c r="D669" s="102"/>
      <c r="E669" s="102"/>
      <c r="F669" s="102"/>
      <c r="G669" s="102"/>
      <c r="AH669" s="324"/>
      <c r="AI669" s="324"/>
      <c r="AP669" s="324"/>
      <c r="AQ669" s="324"/>
      <c r="BD669" s="324"/>
      <c r="BE669" s="324"/>
      <c r="BF669" s="324"/>
      <c r="BG669" s="324"/>
      <c r="BH669" s="324"/>
      <c r="BI669" s="324"/>
      <c r="BJ669" s="324"/>
      <c r="BK669" s="324"/>
      <c r="BL669" s="324"/>
      <c r="BM669" s="324"/>
      <c r="BN669" s="324"/>
      <c r="BO669" s="324"/>
      <c r="BW669" s="325"/>
      <c r="BX669" s="325"/>
      <c r="BY669" s="325"/>
      <c r="BZ669" s="325"/>
      <c r="CA669" s="325"/>
      <c r="CB669" s="325"/>
      <c r="CC669" s="325"/>
      <c r="CD669" s="325"/>
      <c r="CE669" s="325"/>
      <c r="CF669" s="325"/>
      <c r="CG669" s="325"/>
      <c r="CH669" s="325"/>
    </row>
    <row r="670" spans="1:86" s="323" customFormat="1" x14ac:dyDescent="0.25">
      <c r="A670" s="102"/>
      <c r="B670" s="102"/>
      <c r="C670" s="102"/>
      <c r="D670" s="102"/>
      <c r="E670" s="102"/>
      <c r="F670" s="102"/>
      <c r="G670" s="102"/>
      <c r="AH670" s="324"/>
      <c r="AI670" s="324"/>
      <c r="AP670" s="324"/>
      <c r="AQ670" s="324"/>
      <c r="BD670" s="324"/>
      <c r="BE670" s="324"/>
      <c r="BF670" s="324"/>
      <c r="BG670" s="324"/>
      <c r="BH670" s="324"/>
      <c r="BI670" s="324"/>
      <c r="BJ670" s="324"/>
      <c r="BK670" s="324"/>
      <c r="BL670" s="324"/>
      <c r="BM670" s="324"/>
      <c r="BN670" s="324"/>
      <c r="BO670" s="324"/>
      <c r="BW670" s="325"/>
      <c r="BX670" s="325"/>
      <c r="BY670" s="325"/>
      <c r="BZ670" s="325"/>
      <c r="CA670" s="325"/>
      <c r="CB670" s="325"/>
      <c r="CC670" s="325"/>
      <c r="CD670" s="325"/>
      <c r="CE670" s="325"/>
      <c r="CF670" s="325"/>
      <c r="CG670" s="325"/>
      <c r="CH670" s="325"/>
    </row>
    <row r="671" spans="1:86" s="323" customFormat="1" x14ac:dyDescent="0.25">
      <c r="A671" s="102"/>
      <c r="B671" s="102"/>
      <c r="C671" s="102"/>
      <c r="D671" s="102"/>
      <c r="E671" s="102"/>
      <c r="F671" s="102"/>
      <c r="G671" s="102"/>
      <c r="AH671" s="324"/>
      <c r="AI671" s="324"/>
      <c r="AP671" s="324"/>
      <c r="AQ671" s="324"/>
      <c r="BD671" s="324"/>
      <c r="BE671" s="324"/>
      <c r="BF671" s="324"/>
      <c r="BG671" s="324"/>
      <c r="BH671" s="324"/>
      <c r="BI671" s="324"/>
      <c r="BJ671" s="324"/>
      <c r="BK671" s="324"/>
      <c r="BL671" s="324"/>
      <c r="BM671" s="324"/>
      <c r="BN671" s="324"/>
      <c r="BO671" s="324"/>
      <c r="BW671" s="325"/>
      <c r="BX671" s="325"/>
      <c r="BY671" s="325"/>
      <c r="BZ671" s="325"/>
      <c r="CA671" s="325"/>
      <c r="CB671" s="325"/>
      <c r="CC671" s="325"/>
      <c r="CD671" s="325"/>
      <c r="CE671" s="325"/>
      <c r="CF671" s="325"/>
      <c r="CG671" s="325"/>
      <c r="CH671" s="325"/>
    </row>
    <row r="672" spans="1:86" s="323" customFormat="1" x14ac:dyDescent="0.25">
      <c r="A672" s="102"/>
      <c r="B672" s="102"/>
      <c r="C672" s="102"/>
      <c r="D672" s="102"/>
      <c r="E672" s="102"/>
      <c r="F672" s="102"/>
      <c r="G672" s="102"/>
      <c r="AH672" s="324"/>
      <c r="AI672" s="324"/>
      <c r="AP672" s="324"/>
      <c r="AQ672" s="324"/>
      <c r="BD672" s="324"/>
      <c r="BE672" s="324"/>
      <c r="BF672" s="324"/>
      <c r="BG672" s="324"/>
      <c r="BH672" s="324"/>
      <c r="BI672" s="324"/>
      <c r="BJ672" s="324"/>
      <c r="BK672" s="324"/>
      <c r="BL672" s="324"/>
      <c r="BM672" s="324"/>
      <c r="BN672" s="324"/>
      <c r="BO672" s="324"/>
      <c r="BW672" s="325"/>
      <c r="BX672" s="325"/>
      <c r="BY672" s="325"/>
      <c r="BZ672" s="325"/>
      <c r="CA672" s="325"/>
      <c r="CB672" s="325"/>
      <c r="CC672" s="325"/>
      <c r="CD672" s="325"/>
      <c r="CE672" s="325"/>
      <c r="CF672" s="325"/>
      <c r="CG672" s="325"/>
      <c r="CH672" s="325"/>
    </row>
    <row r="673" spans="1:86" s="323" customFormat="1" x14ac:dyDescent="0.25">
      <c r="A673" s="102"/>
      <c r="B673" s="102"/>
      <c r="C673" s="102"/>
      <c r="D673" s="102"/>
      <c r="E673" s="102"/>
      <c r="F673" s="102"/>
      <c r="G673" s="102"/>
      <c r="AH673" s="324"/>
      <c r="AI673" s="324"/>
      <c r="AP673" s="324"/>
      <c r="AQ673" s="324"/>
      <c r="BD673" s="324"/>
      <c r="BE673" s="324"/>
      <c r="BF673" s="324"/>
      <c r="BG673" s="324"/>
      <c r="BH673" s="324"/>
      <c r="BI673" s="324"/>
      <c r="BJ673" s="324"/>
      <c r="BK673" s="324"/>
      <c r="BL673" s="324"/>
      <c r="BM673" s="324"/>
      <c r="BN673" s="324"/>
      <c r="BO673" s="324"/>
      <c r="BW673" s="325"/>
      <c r="BX673" s="325"/>
      <c r="BY673" s="325"/>
      <c r="BZ673" s="325"/>
      <c r="CA673" s="325"/>
      <c r="CB673" s="325"/>
      <c r="CC673" s="325"/>
      <c r="CD673" s="325"/>
      <c r="CE673" s="325"/>
      <c r="CF673" s="325"/>
      <c r="CG673" s="325"/>
      <c r="CH673" s="325"/>
    </row>
    <row r="674" spans="1:86" s="323" customFormat="1" x14ac:dyDescent="0.25">
      <c r="A674" s="102"/>
      <c r="B674" s="102"/>
      <c r="C674" s="102"/>
      <c r="D674" s="102"/>
      <c r="E674" s="102"/>
      <c r="F674" s="102"/>
      <c r="G674" s="102"/>
      <c r="AH674" s="324"/>
      <c r="AI674" s="324"/>
      <c r="AP674" s="324"/>
      <c r="AQ674" s="324"/>
      <c r="BD674" s="324"/>
      <c r="BE674" s="324"/>
      <c r="BF674" s="324"/>
      <c r="BG674" s="324"/>
      <c r="BH674" s="324"/>
      <c r="BI674" s="324"/>
      <c r="BJ674" s="324"/>
      <c r="BK674" s="324"/>
      <c r="BL674" s="324"/>
      <c r="BM674" s="324"/>
      <c r="BN674" s="324"/>
      <c r="BO674" s="324"/>
      <c r="BW674" s="325"/>
      <c r="BX674" s="325"/>
      <c r="BY674" s="325"/>
      <c r="BZ674" s="325"/>
      <c r="CA674" s="325"/>
      <c r="CB674" s="325"/>
      <c r="CC674" s="325"/>
      <c r="CD674" s="325"/>
      <c r="CE674" s="325"/>
      <c r="CF674" s="325"/>
      <c r="CG674" s="325"/>
      <c r="CH674" s="325"/>
    </row>
    <row r="675" spans="1:86" s="323" customFormat="1" x14ac:dyDescent="0.25">
      <c r="A675" s="102"/>
      <c r="B675" s="102"/>
      <c r="C675" s="102"/>
      <c r="D675" s="102"/>
      <c r="E675" s="102"/>
      <c r="F675" s="102"/>
      <c r="G675" s="102"/>
      <c r="AH675" s="324"/>
      <c r="AI675" s="324"/>
      <c r="AP675" s="324"/>
      <c r="AQ675" s="324"/>
      <c r="BD675" s="324"/>
      <c r="BE675" s="324"/>
      <c r="BF675" s="324"/>
      <c r="BG675" s="324"/>
      <c r="BH675" s="324"/>
      <c r="BI675" s="324"/>
      <c r="BJ675" s="324"/>
      <c r="BK675" s="324"/>
      <c r="BL675" s="324"/>
      <c r="BM675" s="324"/>
      <c r="BN675" s="324"/>
      <c r="BO675" s="324"/>
      <c r="BW675" s="325"/>
      <c r="BX675" s="325"/>
      <c r="BY675" s="325"/>
      <c r="BZ675" s="325"/>
      <c r="CA675" s="325"/>
      <c r="CB675" s="325"/>
      <c r="CC675" s="325"/>
      <c r="CD675" s="325"/>
      <c r="CE675" s="325"/>
      <c r="CF675" s="325"/>
      <c r="CG675" s="325"/>
      <c r="CH675" s="325"/>
    </row>
    <row r="676" spans="1:86" s="323" customFormat="1" x14ac:dyDescent="0.25">
      <c r="A676" s="102"/>
      <c r="B676" s="102"/>
      <c r="C676" s="102"/>
      <c r="D676" s="102"/>
      <c r="E676" s="102"/>
      <c r="F676" s="102"/>
      <c r="G676" s="102"/>
      <c r="AH676" s="324"/>
      <c r="AI676" s="324"/>
      <c r="AP676" s="324"/>
      <c r="AQ676" s="324"/>
      <c r="BD676" s="324"/>
      <c r="BE676" s="324"/>
      <c r="BF676" s="324"/>
      <c r="BG676" s="324"/>
      <c r="BH676" s="324"/>
      <c r="BI676" s="324"/>
      <c r="BJ676" s="324"/>
      <c r="BK676" s="324"/>
      <c r="BL676" s="324"/>
      <c r="BM676" s="324"/>
      <c r="BN676" s="324"/>
      <c r="BO676" s="324"/>
      <c r="BW676" s="325"/>
      <c r="BX676" s="325"/>
      <c r="BY676" s="325"/>
      <c r="BZ676" s="325"/>
      <c r="CA676" s="325"/>
      <c r="CB676" s="325"/>
      <c r="CC676" s="325"/>
      <c r="CD676" s="325"/>
      <c r="CE676" s="325"/>
      <c r="CF676" s="325"/>
      <c r="CG676" s="325"/>
      <c r="CH676" s="325"/>
    </row>
    <row r="677" spans="1:86" s="323" customFormat="1" x14ac:dyDescent="0.25">
      <c r="A677" s="102"/>
      <c r="B677" s="102"/>
      <c r="C677" s="102"/>
      <c r="D677" s="102"/>
      <c r="E677" s="102"/>
      <c r="F677" s="102"/>
      <c r="G677" s="102"/>
      <c r="AH677" s="324"/>
      <c r="AI677" s="324"/>
      <c r="AP677" s="324"/>
      <c r="AQ677" s="324"/>
      <c r="BD677" s="324"/>
      <c r="BE677" s="324"/>
      <c r="BF677" s="324"/>
      <c r="BG677" s="324"/>
      <c r="BH677" s="324"/>
      <c r="BI677" s="324"/>
      <c r="BJ677" s="324"/>
      <c r="BK677" s="324"/>
      <c r="BL677" s="324"/>
      <c r="BM677" s="324"/>
      <c r="BN677" s="324"/>
      <c r="BO677" s="324"/>
      <c r="BW677" s="325"/>
      <c r="BX677" s="325"/>
      <c r="BY677" s="325"/>
      <c r="BZ677" s="325"/>
      <c r="CA677" s="325"/>
      <c r="CB677" s="325"/>
      <c r="CC677" s="325"/>
      <c r="CD677" s="325"/>
      <c r="CE677" s="325"/>
      <c r="CF677" s="325"/>
      <c r="CG677" s="325"/>
      <c r="CH677" s="325"/>
    </row>
    <row r="678" spans="1:86" s="323" customFormat="1" x14ac:dyDescent="0.25">
      <c r="A678" s="102"/>
      <c r="B678" s="102"/>
      <c r="C678" s="102"/>
      <c r="D678" s="102"/>
      <c r="E678" s="102"/>
      <c r="F678" s="102"/>
      <c r="G678" s="102"/>
      <c r="AH678" s="324"/>
      <c r="AI678" s="324"/>
      <c r="AP678" s="324"/>
      <c r="AQ678" s="324"/>
      <c r="BD678" s="324"/>
      <c r="BE678" s="324"/>
      <c r="BF678" s="324"/>
      <c r="BG678" s="324"/>
      <c r="BH678" s="324"/>
      <c r="BI678" s="324"/>
      <c r="BJ678" s="324"/>
      <c r="BK678" s="324"/>
      <c r="BL678" s="324"/>
      <c r="BM678" s="324"/>
      <c r="BN678" s="324"/>
      <c r="BO678" s="324"/>
      <c r="BW678" s="325"/>
      <c r="BX678" s="325"/>
      <c r="BY678" s="325"/>
      <c r="BZ678" s="325"/>
      <c r="CA678" s="325"/>
      <c r="CB678" s="325"/>
      <c r="CC678" s="325"/>
      <c r="CD678" s="325"/>
      <c r="CE678" s="325"/>
      <c r="CF678" s="325"/>
      <c r="CG678" s="325"/>
      <c r="CH678" s="325"/>
    </row>
    <row r="679" spans="1:86" s="323" customFormat="1" x14ac:dyDescent="0.25">
      <c r="A679" s="102"/>
      <c r="B679" s="102"/>
      <c r="C679" s="102"/>
      <c r="D679" s="102"/>
      <c r="E679" s="102"/>
      <c r="F679" s="102"/>
      <c r="G679" s="102"/>
      <c r="AH679" s="324"/>
      <c r="AI679" s="324"/>
      <c r="AP679" s="324"/>
      <c r="AQ679" s="324"/>
      <c r="BD679" s="324"/>
      <c r="BE679" s="324"/>
      <c r="BF679" s="324"/>
      <c r="BG679" s="324"/>
      <c r="BH679" s="324"/>
      <c r="BI679" s="324"/>
      <c r="BJ679" s="324"/>
      <c r="BK679" s="324"/>
      <c r="BL679" s="324"/>
      <c r="BM679" s="324"/>
      <c r="BN679" s="324"/>
      <c r="BO679" s="324"/>
      <c r="BW679" s="325"/>
      <c r="BX679" s="325"/>
      <c r="BY679" s="325"/>
      <c r="BZ679" s="325"/>
      <c r="CA679" s="325"/>
      <c r="CB679" s="325"/>
      <c r="CC679" s="325"/>
      <c r="CD679" s="325"/>
      <c r="CE679" s="325"/>
      <c r="CF679" s="325"/>
      <c r="CG679" s="325"/>
      <c r="CH679" s="325"/>
    </row>
    <row r="680" spans="1:86" s="323" customFormat="1" x14ac:dyDescent="0.25">
      <c r="A680" s="102"/>
      <c r="B680" s="102"/>
      <c r="C680" s="102"/>
      <c r="D680" s="102"/>
      <c r="E680" s="102"/>
      <c r="F680" s="102"/>
      <c r="G680" s="102"/>
      <c r="AH680" s="324"/>
      <c r="AI680" s="324"/>
      <c r="AP680" s="324"/>
      <c r="AQ680" s="324"/>
      <c r="BD680" s="324"/>
      <c r="BE680" s="324"/>
      <c r="BF680" s="324"/>
      <c r="BG680" s="324"/>
      <c r="BH680" s="324"/>
      <c r="BI680" s="324"/>
      <c r="BJ680" s="324"/>
      <c r="BK680" s="324"/>
      <c r="BL680" s="324"/>
      <c r="BM680" s="324"/>
      <c r="BN680" s="324"/>
      <c r="BO680" s="324"/>
      <c r="BW680" s="325"/>
      <c r="BX680" s="325"/>
      <c r="BY680" s="325"/>
      <c r="BZ680" s="325"/>
      <c r="CA680" s="325"/>
      <c r="CB680" s="325"/>
      <c r="CC680" s="325"/>
      <c r="CD680" s="325"/>
      <c r="CE680" s="325"/>
      <c r="CF680" s="325"/>
      <c r="CG680" s="325"/>
      <c r="CH680" s="325"/>
    </row>
    <row r="681" spans="1:86" s="323" customFormat="1" x14ac:dyDescent="0.25">
      <c r="A681" s="102"/>
      <c r="B681" s="102"/>
      <c r="C681" s="102"/>
      <c r="D681" s="102"/>
      <c r="E681" s="102"/>
      <c r="F681" s="102"/>
      <c r="G681" s="102"/>
      <c r="AH681" s="324"/>
      <c r="AI681" s="324"/>
      <c r="AP681" s="324"/>
      <c r="AQ681" s="324"/>
      <c r="BD681" s="324"/>
      <c r="BE681" s="324"/>
      <c r="BF681" s="324"/>
      <c r="BG681" s="324"/>
      <c r="BH681" s="324"/>
      <c r="BI681" s="324"/>
      <c r="BJ681" s="324"/>
      <c r="BK681" s="324"/>
      <c r="BL681" s="324"/>
      <c r="BM681" s="324"/>
      <c r="BN681" s="324"/>
      <c r="BO681" s="324"/>
      <c r="BW681" s="325"/>
      <c r="BX681" s="325"/>
      <c r="BY681" s="325"/>
      <c r="BZ681" s="325"/>
      <c r="CA681" s="325"/>
      <c r="CB681" s="325"/>
      <c r="CC681" s="325"/>
      <c r="CD681" s="325"/>
      <c r="CE681" s="325"/>
      <c r="CF681" s="325"/>
      <c r="CG681" s="325"/>
      <c r="CH681" s="325"/>
    </row>
    <row r="682" spans="1:86" s="323" customFormat="1" x14ac:dyDescent="0.25">
      <c r="A682" s="102"/>
      <c r="B682" s="102"/>
      <c r="C682" s="102"/>
      <c r="D682" s="102"/>
      <c r="E682" s="102"/>
      <c r="F682" s="102"/>
      <c r="G682" s="102"/>
      <c r="AH682" s="324"/>
      <c r="AI682" s="324"/>
      <c r="AP682" s="324"/>
      <c r="AQ682" s="324"/>
      <c r="BD682" s="324"/>
      <c r="BE682" s="324"/>
      <c r="BF682" s="324"/>
      <c r="BG682" s="324"/>
      <c r="BH682" s="324"/>
      <c r="BI682" s="324"/>
      <c r="BJ682" s="324"/>
      <c r="BK682" s="324"/>
      <c r="BL682" s="324"/>
      <c r="BM682" s="324"/>
      <c r="BN682" s="324"/>
      <c r="BO682" s="324"/>
      <c r="BW682" s="325"/>
      <c r="BX682" s="325"/>
      <c r="BY682" s="325"/>
      <c r="BZ682" s="325"/>
      <c r="CA682" s="325"/>
      <c r="CB682" s="325"/>
      <c r="CC682" s="325"/>
      <c r="CD682" s="325"/>
      <c r="CE682" s="325"/>
      <c r="CF682" s="325"/>
      <c r="CG682" s="325"/>
      <c r="CH682" s="325"/>
    </row>
    <row r="683" spans="1:86" s="323" customFormat="1" x14ac:dyDescent="0.25">
      <c r="A683" s="102"/>
      <c r="B683" s="102"/>
      <c r="C683" s="102"/>
      <c r="D683" s="102"/>
      <c r="E683" s="102"/>
      <c r="F683" s="102"/>
      <c r="G683" s="102"/>
      <c r="AH683" s="324"/>
      <c r="AI683" s="324"/>
      <c r="AP683" s="324"/>
      <c r="AQ683" s="324"/>
      <c r="BD683" s="324"/>
      <c r="BE683" s="324"/>
      <c r="BF683" s="324"/>
      <c r="BG683" s="324"/>
      <c r="BH683" s="324"/>
      <c r="BI683" s="324"/>
      <c r="BJ683" s="324"/>
      <c r="BK683" s="324"/>
      <c r="BL683" s="324"/>
      <c r="BM683" s="324"/>
      <c r="BN683" s="324"/>
      <c r="BO683" s="324"/>
      <c r="BW683" s="325"/>
      <c r="BX683" s="325"/>
      <c r="BY683" s="325"/>
      <c r="BZ683" s="325"/>
      <c r="CA683" s="325"/>
      <c r="CB683" s="325"/>
      <c r="CC683" s="325"/>
      <c r="CD683" s="325"/>
      <c r="CE683" s="325"/>
      <c r="CF683" s="325"/>
      <c r="CG683" s="325"/>
      <c r="CH683" s="325"/>
    </row>
    <row r="684" spans="1:86" s="323" customFormat="1" x14ac:dyDescent="0.25">
      <c r="A684" s="102"/>
      <c r="B684" s="102"/>
      <c r="C684" s="102"/>
      <c r="D684" s="102"/>
      <c r="E684" s="102"/>
      <c r="F684" s="102"/>
      <c r="G684" s="102"/>
      <c r="AH684" s="324"/>
      <c r="AI684" s="324"/>
      <c r="AP684" s="324"/>
      <c r="AQ684" s="324"/>
      <c r="BD684" s="324"/>
      <c r="BE684" s="324"/>
      <c r="BF684" s="324"/>
      <c r="BG684" s="324"/>
      <c r="BH684" s="324"/>
      <c r="BI684" s="324"/>
      <c r="BJ684" s="324"/>
      <c r="BK684" s="324"/>
      <c r="BL684" s="324"/>
      <c r="BM684" s="324"/>
      <c r="BN684" s="324"/>
      <c r="BO684" s="324"/>
      <c r="BW684" s="325"/>
      <c r="BX684" s="325"/>
      <c r="BY684" s="325"/>
      <c r="BZ684" s="325"/>
      <c r="CA684" s="325"/>
      <c r="CB684" s="325"/>
      <c r="CC684" s="325"/>
      <c r="CD684" s="325"/>
      <c r="CE684" s="325"/>
      <c r="CF684" s="325"/>
      <c r="CG684" s="325"/>
      <c r="CH684" s="325"/>
    </row>
    <row r="685" spans="1:86" s="323" customFormat="1" x14ac:dyDescent="0.25">
      <c r="A685" s="102"/>
      <c r="B685" s="102"/>
      <c r="C685" s="102"/>
      <c r="D685" s="102"/>
      <c r="E685" s="102"/>
      <c r="F685" s="102"/>
      <c r="G685" s="102"/>
      <c r="AH685" s="324"/>
      <c r="AI685" s="324"/>
      <c r="AP685" s="324"/>
      <c r="AQ685" s="324"/>
      <c r="BD685" s="324"/>
      <c r="BE685" s="324"/>
      <c r="BF685" s="324"/>
      <c r="BG685" s="324"/>
      <c r="BH685" s="324"/>
      <c r="BI685" s="324"/>
      <c r="BJ685" s="324"/>
      <c r="BK685" s="324"/>
      <c r="BL685" s="324"/>
      <c r="BM685" s="324"/>
      <c r="BN685" s="324"/>
      <c r="BO685" s="324"/>
      <c r="BW685" s="325"/>
      <c r="BX685" s="325"/>
      <c r="BY685" s="325"/>
      <c r="BZ685" s="325"/>
      <c r="CA685" s="325"/>
      <c r="CB685" s="325"/>
      <c r="CC685" s="325"/>
      <c r="CD685" s="325"/>
      <c r="CE685" s="325"/>
      <c r="CF685" s="325"/>
      <c r="CG685" s="325"/>
      <c r="CH685" s="325"/>
    </row>
    <row r="686" spans="1:86" s="323" customFormat="1" x14ac:dyDescent="0.25">
      <c r="A686" s="102"/>
      <c r="B686" s="102"/>
      <c r="C686" s="102"/>
      <c r="D686" s="102"/>
      <c r="E686" s="102"/>
      <c r="F686" s="102"/>
      <c r="G686" s="102"/>
      <c r="AH686" s="324"/>
      <c r="AI686" s="324"/>
      <c r="AP686" s="324"/>
      <c r="AQ686" s="324"/>
      <c r="BD686" s="324"/>
      <c r="BE686" s="324"/>
      <c r="BF686" s="324"/>
      <c r="BG686" s="324"/>
      <c r="BH686" s="324"/>
      <c r="BI686" s="324"/>
      <c r="BJ686" s="324"/>
      <c r="BK686" s="324"/>
      <c r="BL686" s="324"/>
      <c r="BM686" s="324"/>
      <c r="BN686" s="324"/>
      <c r="BO686" s="324"/>
      <c r="BW686" s="325"/>
      <c r="BX686" s="325"/>
      <c r="BY686" s="325"/>
      <c r="BZ686" s="325"/>
      <c r="CA686" s="325"/>
      <c r="CB686" s="325"/>
      <c r="CC686" s="325"/>
      <c r="CD686" s="325"/>
      <c r="CE686" s="325"/>
      <c r="CF686" s="325"/>
      <c r="CG686" s="325"/>
      <c r="CH686" s="325"/>
    </row>
    <row r="687" spans="1:86" s="323" customFormat="1" x14ac:dyDescent="0.25">
      <c r="A687" s="102"/>
      <c r="B687" s="102"/>
      <c r="C687" s="102"/>
      <c r="D687" s="102"/>
      <c r="E687" s="102"/>
      <c r="F687" s="102"/>
      <c r="G687" s="102"/>
      <c r="AH687" s="324"/>
      <c r="AI687" s="324"/>
      <c r="AP687" s="324"/>
      <c r="AQ687" s="324"/>
      <c r="BD687" s="324"/>
      <c r="BE687" s="324"/>
      <c r="BF687" s="324"/>
      <c r="BG687" s="324"/>
      <c r="BH687" s="324"/>
      <c r="BI687" s="324"/>
      <c r="BJ687" s="324"/>
      <c r="BK687" s="324"/>
      <c r="BL687" s="324"/>
      <c r="BM687" s="324"/>
      <c r="BN687" s="324"/>
      <c r="BO687" s="324"/>
      <c r="BW687" s="325"/>
      <c r="BX687" s="325"/>
      <c r="BY687" s="325"/>
      <c r="BZ687" s="325"/>
      <c r="CA687" s="325"/>
      <c r="CB687" s="325"/>
      <c r="CC687" s="325"/>
      <c r="CD687" s="325"/>
      <c r="CE687" s="325"/>
      <c r="CF687" s="325"/>
      <c r="CG687" s="325"/>
      <c r="CH687" s="325"/>
    </row>
    <row r="688" spans="1:86" s="323" customFormat="1" x14ac:dyDescent="0.25">
      <c r="A688" s="102"/>
      <c r="B688" s="102"/>
      <c r="C688" s="102"/>
      <c r="D688" s="102"/>
      <c r="E688" s="102"/>
      <c r="F688" s="102"/>
      <c r="G688" s="102"/>
      <c r="AH688" s="324"/>
      <c r="AI688" s="324"/>
      <c r="AP688" s="324"/>
      <c r="AQ688" s="324"/>
      <c r="BD688" s="324"/>
      <c r="BE688" s="324"/>
      <c r="BF688" s="324"/>
      <c r="BG688" s="324"/>
      <c r="BH688" s="324"/>
      <c r="BI688" s="324"/>
      <c r="BJ688" s="324"/>
      <c r="BK688" s="324"/>
      <c r="BL688" s="324"/>
      <c r="BM688" s="324"/>
      <c r="BN688" s="324"/>
      <c r="BO688" s="324"/>
      <c r="BW688" s="325"/>
      <c r="BX688" s="325"/>
      <c r="BY688" s="325"/>
      <c r="BZ688" s="325"/>
      <c r="CA688" s="325"/>
      <c r="CB688" s="325"/>
      <c r="CC688" s="325"/>
      <c r="CD688" s="325"/>
      <c r="CE688" s="325"/>
      <c r="CF688" s="325"/>
      <c r="CG688" s="325"/>
      <c r="CH688" s="325"/>
    </row>
    <row r="689" spans="1:86" s="323" customFormat="1" x14ac:dyDescent="0.25">
      <c r="A689" s="102"/>
      <c r="B689" s="102"/>
      <c r="C689" s="102"/>
      <c r="D689" s="102"/>
      <c r="E689" s="102"/>
      <c r="F689" s="102"/>
      <c r="G689" s="102"/>
      <c r="AH689" s="324"/>
      <c r="AI689" s="324"/>
      <c r="AP689" s="324"/>
      <c r="AQ689" s="324"/>
      <c r="BD689" s="324"/>
      <c r="BE689" s="324"/>
      <c r="BF689" s="324"/>
      <c r="BG689" s="324"/>
      <c r="BH689" s="324"/>
      <c r="BI689" s="324"/>
      <c r="BJ689" s="324"/>
      <c r="BK689" s="324"/>
      <c r="BL689" s="324"/>
      <c r="BM689" s="324"/>
      <c r="BN689" s="324"/>
      <c r="BO689" s="324"/>
      <c r="BW689" s="325"/>
      <c r="BX689" s="325"/>
      <c r="BY689" s="325"/>
      <c r="BZ689" s="325"/>
      <c r="CA689" s="325"/>
      <c r="CB689" s="325"/>
      <c r="CC689" s="325"/>
      <c r="CD689" s="325"/>
      <c r="CE689" s="325"/>
      <c r="CF689" s="325"/>
      <c r="CG689" s="325"/>
      <c r="CH689" s="325"/>
    </row>
    <row r="690" spans="1:86" s="323" customFormat="1" x14ac:dyDescent="0.25">
      <c r="A690" s="102"/>
      <c r="B690" s="102"/>
      <c r="C690" s="102"/>
      <c r="D690" s="102"/>
      <c r="E690" s="102"/>
      <c r="F690" s="102"/>
      <c r="G690" s="102"/>
      <c r="AH690" s="324"/>
      <c r="AI690" s="324"/>
      <c r="AP690" s="324"/>
      <c r="AQ690" s="324"/>
      <c r="BD690" s="324"/>
      <c r="BE690" s="324"/>
      <c r="BF690" s="324"/>
      <c r="BG690" s="324"/>
      <c r="BH690" s="324"/>
      <c r="BI690" s="324"/>
      <c r="BJ690" s="324"/>
      <c r="BK690" s="324"/>
      <c r="BL690" s="324"/>
      <c r="BM690" s="324"/>
      <c r="BN690" s="324"/>
      <c r="BO690" s="324"/>
      <c r="BW690" s="325"/>
      <c r="BX690" s="325"/>
      <c r="BY690" s="325"/>
      <c r="BZ690" s="325"/>
      <c r="CA690" s="325"/>
      <c r="CB690" s="325"/>
      <c r="CC690" s="325"/>
      <c r="CD690" s="325"/>
      <c r="CE690" s="325"/>
      <c r="CF690" s="325"/>
      <c r="CG690" s="325"/>
      <c r="CH690" s="325"/>
    </row>
    <row r="691" spans="1:86" s="323" customFormat="1" x14ac:dyDescent="0.25">
      <c r="A691" s="102"/>
      <c r="B691" s="102"/>
      <c r="C691" s="102"/>
      <c r="D691" s="102"/>
      <c r="E691" s="102"/>
      <c r="F691" s="102"/>
      <c r="G691" s="102"/>
      <c r="AH691" s="324"/>
      <c r="AI691" s="324"/>
      <c r="AP691" s="324"/>
      <c r="AQ691" s="324"/>
      <c r="BD691" s="324"/>
      <c r="BE691" s="324"/>
      <c r="BF691" s="324"/>
      <c r="BG691" s="324"/>
      <c r="BH691" s="324"/>
      <c r="BI691" s="324"/>
      <c r="BJ691" s="324"/>
      <c r="BK691" s="324"/>
      <c r="BL691" s="324"/>
      <c r="BM691" s="324"/>
      <c r="BN691" s="324"/>
      <c r="BO691" s="324"/>
      <c r="BW691" s="325"/>
      <c r="BX691" s="325"/>
      <c r="BY691" s="325"/>
      <c r="BZ691" s="325"/>
      <c r="CA691" s="325"/>
      <c r="CB691" s="325"/>
      <c r="CC691" s="325"/>
      <c r="CD691" s="325"/>
      <c r="CE691" s="325"/>
      <c r="CF691" s="325"/>
      <c r="CG691" s="325"/>
      <c r="CH691" s="325"/>
    </row>
    <row r="692" spans="1:86" s="323" customFormat="1" x14ac:dyDescent="0.25">
      <c r="A692" s="102"/>
      <c r="B692" s="102"/>
      <c r="C692" s="102"/>
      <c r="D692" s="102"/>
      <c r="E692" s="102"/>
      <c r="F692" s="102"/>
      <c r="G692" s="102"/>
      <c r="AH692" s="324"/>
      <c r="AI692" s="324"/>
      <c r="AP692" s="324"/>
      <c r="AQ692" s="324"/>
      <c r="BD692" s="324"/>
      <c r="BE692" s="324"/>
      <c r="BF692" s="324"/>
      <c r="BG692" s="324"/>
      <c r="BH692" s="324"/>
      <c r="BI692" s="324"/>
      <c r="BJ692" s="324"/>
      <c r="BK692" s="324"/>
      <c r="BL692" s="324"/>
      <c r="BM692" s="324"/>
      <c r="BN692" s="324"/>
      <c r="BO692" s="324"/>
      <c r="BW692" s="325"/>
      <c r="BX692" s="325"/>
      <c r="BY692" s="325"/>
      <c r="BZ692" s="325"/>
      <c r="CA692" s="325"/>
      <c r="CB692" s="325"/>
      <c r="CC692" s="325"/>
      <c r="CD692" s="325"/>
      <c r="CE692" s="325"/>
      <c r="CF692" s="325"/>
      <c r="CG692" s="325"/>
      <c r="CH692" s="325"/>
    </row>
    <row r="693" spans="1:86" s="323" customFormat="1" x14ac:dyDescent="0.25">
      <c r="A693" s="102"/>
      <c r="B693" s="102"/>
      <c r="C693" s="102"/>
      <c r="D693" s="102"/>
      <c r="E693" s="102"/>
      <c r="F693" s="102"/>
      <c r="G693" s="102"/>
      <c r="AH693" s="324"/>
      <c r="AI693" s="324"/>
      <c r="AP693" s="324"/>
      <c r="AQ693" s="324"/>
      <c r="BD693" s="324"/>
      <c r="BE693" s="324"/>
      <c r="BF693" s="324"/>
      <c r="BG693" s="324"/>
      <c r="BH693" s="324"/>
      <c r="BI693" s="324"/>
      <c r="BJ693" s="324"/>
      <c r="BK693" s="324"/>
      <c r="BL693" s="324"/>
      <c r="BM693" s="324"/>
      <c r="BN693" s="324"/>
      <c r="BO693" s="324"/>
      <c r="BW693" s="325"/>
      <c r="BX693" s="325"/>
      <c r="BY693" s="325"/>
      <c r="BZ693" s="325"/>
      <c r="CA693" s="325"/>
      <c r="CB693" s="325"/>
      <c r="CC693" s="325"/>
      <c r="CD693" s="325"/>
      <c r="CE693" s="325"/>
      <c r="CF693" s="325"/>
      <c r="CG693" s="325"/>
      <c r="CH693" s="325"/>
    </row>
    <row r="694" spans="1:86" s="323" customFormat="1" x14ac:dyDescent="0.25">
      <c r="A694" s="102"/>
      <c r="B694" s="102"/>
      <c r="C694" s="102"/>
      <c r="D694" s="102"/>
      <c r="E694" s="102"/>
      <c r="F694" s="102"/>
      <c r="G694" s="102"/>
      <c r="AH694" s="324"/>
      <c r="AI694" s="324"/>
      <c r="AP694" s="324"/>
      <c r="AQ694" s="324"/>
      <c r="BD694" s="324"/>
      <c r="BE694" s="324"/>
      <c r="BF694" s="324"/>
      <c r="BG694" s="324"/>
      <c r="BH694" s="324"/>
      <c r="BI694" s="324"/>
      <c r="BJ694" s="324"/>
      <c r="BK694" s="324"/>
      <c r="BL694" s="324"/>
      <c r="BM694" s="324"/>
      <c r="BN694" s="324"/>
      <c r="BO694" s="324"/>
      <c r="BW694" s="325"/>
      <c r="BX694" s="325"/>
      <c r="BY694" s="325"/>
      <c r="BZ694" s="325"/>
      <c r="CA694" s="325"/>
      <c r="CB694" s="325"/>
      <c r="CC694" s="325"/>
      <c r="CD694" s="325"/>
      <c r="CE694" s="325"/>
      <c r="CF694" s="325"/>
      <c r="CG694" s="325"/>
      <c r="CH694" s="325"/>
    </row>
    <row r="695" spans="1:86" s="323" customFormat="1" x14ac:dyDescent="0.25">
      <c r="A695" s="102"/>
      <c r="B695" s="102"/>
      <c r="C695" s="102"/>
      <c r="D695" s="102"/>
      <c r="E695" s="102"/>
      <c r="F695" s="102"/>
      <c r="G695" s="102"/>
      <c r="AH695" s="324"/>
      <c r="AI695" s="324"/>
      <c r="AP695" s="324"/>
      <c r="AQ695" s="324"/>
      <c r="BD695" s="324"/>
      <c r="BE695" s="324"/>
      <c r="BF695" s="324"/>
      <c r="BG695" s="324"/>
      <c r="BH695" s="324"/>
      <c r="BI695" s="324"/>
      <c r="BJ695" s="324"/>
      <c r="BK695" s="324"/>
      <c r="BL695" s="324"/>
      <c r="BM695" s="324"/>
      <c r="BN695" s="324"/>
      <c r="BO695" s="324"/>
      <c r="BW695" s="325"/>
      <c r="BX695" s="325"/>
      <c r="BY695" s="325"/>
      <c r="BZ695" s="325"/>
      <c r="CA695" s="325"/>
      <c r="CB695" s="325"/>
      <c r="CC695" s="325"/>
      <c r="CD695" s="325"/>
      <c r="CE695" s="325"/>
      <c r="CF695" s="325"/>
      <c r="CG695" s="325"/>
      <c r="CH695" s="325"/>
    </row>
    <row r="696" spans="1:86" s="323" customFormat="1" x14ac:dyDescent="0.25">
      <c r="A696" s="102"/>
      <c r="B696" s="102"/>
      <c r="C696" s="102"/>
      <c r="D696" s="102"/>
      <c r="E696" s="102"/>
      <c r="F696" s="102"/>
      <c r="G696" s="102"/>
      <c r="AH696" s="324"/>
      <c r="AI696" s="324"/>
      <c r="AP696" s="324"/>
      <c r="AQ696" s="324"/>
      <c r="BD696" s="324"/>
      <c r="BE696" s="324"/>
      <c r="BF696" s="324"/>
      <c r="BG696" s="324"/>
      <c r="BH696" s="324"/>
      <c r="BI696" s="324"/>
      <c r="BJ696" s="324"/>
      <c r="BK696" s="324"/>
      <c r="BL696" s="324"/>
      <c r="BM696" s="324"/>
      <c r="BN696" s="324"/>
      <c r="BO696" s="324"/>
      <c r="BW696" s="325"/>
      <c r="BX696" s="325"/>
      <c r="BY696" s="325"/>
      <c r="BZ696" s="325"/>
      <c r="CA696" s="325"/>
      <c r="CB696" s="325"/>
      <c r="CC696" s="325"/>
      <c r="CD696" s="325"/>
      <c r="CE696" s="325"/>
      <c r="CF696" s="325"/>
      <c r="CG696" s="325"/>
      <c r="CH696" s="325"/>
    </row>
    <row r="697" spans="1:86" s="323" customFormat="1" x14ac:dyDescent="0.25">
      <c r="A697" s="102"/>
      <c r="B697" s="102"/>
      <c r="C697" s="102"/>
      <c r="D697" s="102"/>
      <c r="E697" s="102"/>
      <c r="F697" s="102"/>
      <c r="G697" s="102"/>
      <c r="AH697" s="324"/>
      <c r="AI697" s="324"/>
      <c r="AP697" s="324"/>
      <c r="AQ697" s="324"/>
      <c r="BD697" s="324"/>
      <c r="BE697" s="324"/>
      <c r="BF697" s="324"/>
      <c r="BG697" s="324"/>
      <c r="BH697" s="324"/>
      <c r="BI697" s="324"/>
      <c r="BJ697" s="324"/>
      <c r="BK697" s="324"/>
      <c r="BL697" s="324"/>
      <c r="BM697" s="324"/>
      <c r="BN697" s="324"/>
      <c r="BO697" s="324"/>
      <c r="BW697" s="325"/>
      <c r="BX697" s="325"/>
      <c r="BY697" s="325"/>
      <c r="BZ697" s="325"/>
      <c r="CA697" s="325"/>
      <c r="CB697" s="325"/>
      <c r="CC697" s="325"/>
      <c r="CD697" s="325"/>
      <c r="CE697" s="325"/>
      <c r="CF697" s="325"/>
      <c r="CG697" s="325"/>
      <c r="CH697" s="325"/>
    </row>
    <row r="698" spans="1:86" s="323" customFormat="1" x14ac:dyDescent="0.25">
      <c r="A698" s="102"/>
      <c r="B698" s="102"/>
      <c r="C698" s="102"/>
      <c r="D698" s="102"/>
      <c r="E698" s="102"/>
      <c r="F698" s="102"/>
      <c r="G698" s="102"/>
      <c r="AH698" s="324"/>
      <c r="AI698" s="324"/>
      <c r="AP698" s="324"/>
      <c r="AQ698" s="324"/>
      <c r="BD698" s="324"/>
      <c r="BE698" s="324"/>
      <c r="BF698" s="324"/>
      <c r="BG698" s="324"/>
      <c r="BH698" s="324"/>
      <c r="BI698" s="324"/>
      <c r="BJ698" s="324"/>
      <c r="BK698" s="324"/>
      <c r="BL698" s="324"/>
      <c r="BM698" s="324"/>
      <c r="BN698" s="324"/>
      <c r="BO698" s="324"/>
      <c r="BW698" s="325"/>
      <c r="BX698" s="325"/>
      <c r="BY698" s="325"/>
      <c r="BZ698" s="325"/>
      <c r="CA698" s="325"/>
      <c r="CB698" s="325"/>
      <c r="CC698" s="325"/>
      <c r="CD698" s="325"/>
      <c r="CE698" s="325"/>
      <c r="CF698" s="325"/>
      <c r="CG698" s="325"/>
      <c r="CH698" s="325"/>
    </row>
    <row r="699" spans="1:86" s="323" customFormat="1" x14ac:dyDescent="0.25">
      <c r="A699" s="102"/>
      <c r="B699" s="102"/>
      <c r="C699" s="102"/>
      <c r="D699" s="102"/>
      <c r="E699" s="102"/>
      <c r="F699" s="102"/>
      <c r="G699" s="102"/>
      <c r="AH699" s="324"/>
      <c r="AI699" s="324"/>
      <c r="AP699" s="324"/>
      <c r="AQ699" s="324"/>
      <c r="BD699" s="324"/>
      <c r="BE699" s="324"/>
      <c r="BF699" s="324"/>
      <c r="BG699" s="324"/>
      <c r="BH699" s="324"/>
      <c r="BI699" s="324"/>
      <c r="BJ699" s="324"/>
      <c r="BK699" s="324"/>
      <c r="BL699" s="324"/>
      <c r="BM699" s="324"/>
      <c r="BN699" s="324"/>
      <c r="BO699" s="324"/>
      <c r="BW699" s="325"/>
      <c r="BX699" s="325"/>
      <c r="BY699" s="325"/>
      <c r="BZ699" s="325"/>
      <c r="CA699" s="325"/>
      <c r="CB699" s="325"/>
      <c r="CC699" s="325"/>
      <c r="CD699" s="325"/>
      <c r="CE699" s="325"/>
      <c r="CF699" s="325"/>
      <c r="CG699" s="325"/>
      <c r="CH699" s="325"/>
    </row>
    <row r="700" spans="1:86" s="323" customFormat="1" x14ac:dyDescent="0.25">
      <c r="A700" s="102"/>
      <c r="B700" s="102"/>
      <c r="C700" s="102"/>
      <c r="D700" s="102"/>
      <c r="E700" s="102"/>
      <c r="F700" s="102"/>
      <c r="G700" s="102"/>
      <c r="AH700" s="324"/>
      <c r="AI700" s="324"/>
      <c r="AP700" s="324"/>
      <c r="AQ700" s="324"/>
      <c r="BD700" s="324"/>
      <c r="BE700" s="324"/>
      <c r="BF700" s="324"/>
      <c r="BG700" s="324"/>
      <c r="BH700" s="324"/>
      <c r="BI700" s="324"/>
      <c r="BJ700" s="324"/>
      <c r="BK700" s="324"/>
      <c r="BL700" s="324"/>
      <c r="BM700" s="324"/>
      <c r="BN700" s="324"/>
      <c r="BO700" s="324"/>
      <c r="BW700" s="325"/>
      <c r="BX700" s="325"/>
      <c r="BY700" s="325"/>
      <c r="BZ700" s="325"/>
      <c r="CA700" s="325"/>
      <c r="CB700" s="325"/>
      <c r="CC700" s="325"/>
      <c r="CD700" s="325"/>
      <c r="CE700" s="325"/>
      <c r="CF700" s="325"/>
      <c r="CG700" s="325"/>
      <c r="CH700" s="325"/>
    </row>
    <row r="701" spans="1:86" s="323" customFormat="1" x14ac:dyDescent="0.25">
      <c r="A701" s="102"/>
      <c r="B701" s="102"/>
      <c r="C701" s="102"/>
      <c r="D701" s="102"/>
      <c r="E701" s="102"/>
      <c r="F701" s="102"/>
      <c r="G701" s="102"/>
      <c r="AH701" s="324"/>
      <c r="AI701" s="324"/>
      <c r="AP701" s="324"/>
      <c r="AQ701" s="324"/>
      <c r="BD701" s="324"/>
      <c r="BE701" s="324"/>
      <c r="BF701" s="324"/>
      <c r="BG701" s="324"/>
      <c r="BH701" s="324"/>
      <c r="BI701" s="324"/>
      <c r="BJ701" s="324"/>
      <c r="BK701" s="324"/>
      <c r="BL701" s="324"/>
      <c r="BM701" s="324"/>
      <c r="BN701" s="324"/>
      <c r="BO701" s="324"/>
      <c r="BW701" s="325"/>
      <c r="BX701" s="325"/>
      <c r="BY701" s="325"/>
      <c r="BZ701" s="325"/>
      <c r="CA701" s="325"/>
      <c r="CB701" s="325"/>
      <c r="CC701" s="325"/>
      <c r="CD701" s="325"/>
      <c r="CE701" s="325"/>
      <c r="CF701" s="325"/>
      <c r="CG701" s="325"/>
      <c r="CH701" s="325"/>
    </row>
    <row r="702" spans="1:86" s="323" customFormat="1" x14ac:dyDescent="0.25">
      <c r="A702" s="102"/>
      <c r="B702" s="102"/>
      <c r="C702" s="102"/>
      <c r="D702" s="102"/>
      <c r="E702" s="102"/>
      <c r="F702" s="102"/>
      <c r="G702" s="102"/>
      <c r="AH702" s="324"/>
      <c r="AI702" s="324"/>
      <c r="AP702" s="324"/>
      <c r="AQ702" s="324"/>
      <c r="BD702" s="324"/>
      <c r="BE702" s="324"/>
      <c r="BF702" s="324"/>
      <c r="BG702" s="324"/>
      <c r="BH702" s="324"/>
      <c r="BI702" s="324"/>
      <c r="BJ702" s="324"/>
      <c r="BK702" s="324"/>
      <c r="BL702" s="324"/>
      <c r="BM702" s="324"/>
      <c r="BN702" s="324"/>
      <c r="BO702" s="324"/>
      <c r="BW702" s="325"/>
      <c r="BX702" s="325"/>
      <c r="BY702" s="325"/>
      <c r="BZ702" s="325"/>
      <c r="CA702" s="325"/>
      <c r="CB702" s="325"/>
      <c r="CC702" s="325"/>
      <c r="CD702" s="325"/>
      <c r="CE702" s="325"/>
      <c r="CF702" s="325"/>
      <c r="CG702" s="325"/>
      <c r="CH702" s="325"/>
    </row>
    <row r="703" spans="1:86" s="323" customFormat="1" x14ac:dyDescent="0.25">
      <c r="A703" s="102"/>
      <c r="B703" s="102"/>
      <c r="C703" s="102"/>
      <c r="D703" s="102"/>
      <c r="E703" s="102"/>
      <c r="F703" s="102"/>
      <c r="G703" s="102"/>
      <c r="AH703" s="324"/>
      <c r="AI703" s="324"/>
      <c r="AP703" s="324"/>
      <c r="AQ703" s="324"/>
      <c r="BD703" s="324"/>
      <c r="BE703" s="324"/>
      <c r="BF703" s="324"/>
      <c r="BG703" s="324"/>
      <c r="BH703" s="324"/>
      <c r="BI703" s="324"/>
      <c r="BJ703" s="324"/>
      <c r="BK703" s="324"/>
      <c r="BL703" s="324"/>
      <c r="BM703" s="324"/>
      <c r="BN703" s="324"/>
      <c r="BO703" s="324"/>
      <c r="BW703" s="325"/>
      <c r="BX703" s="325"/>
      <c r="BY703" s="325"/>
      <c r="BZ703" s="325"/>
      <c r="CA703" s="325"/>
      <c r="CB703" s="325"/>
      <c r="CC703" s="325"/>
      <c r="CD703" s="325"/>
      <c r="CE703" s="325"/>
      <c r="CF703" s="325"/>
      <c r="CG703" s="325"/>
      <c r="CH703" s="325"/>
    </row>
    <row r="704" spans="1:86" s="323" customFormat="1" x14ac:dyDescent="0.25">
      <c r="A704" s="102"/>
      <c r="B704" s="102"/>
      <c r="C704" s="102"/>
      <c r="D704" s="102"/>
      <c r="E704" s="102"/>
      <c r="F704" s="102"/>
      <c r="G704" s="102"/>
      <c r="AH704" s="324"/>
      <c r="AI704" s="324"/>
      <c r="AP704" s="324"/>
      <c r="AQ704" s="324"/>
      <c r="BD704" s="324"/>
      <c r="BE704" s="324"/>
      <c r="BF704" s="324"/>
      <c r="BG704" s="324"/>
      <c r="BH704" s="324"/>
      <c r="BI704" s="324"/>
      <c r="BJ704" s="324"/>
      <c r="BK704" s="324"/>
      <c r="BL704" s="324"/>
      <c r="BM704" s="324"/>
      <c r="BN704" s="324"/>
      <c r="BO704" s="324"/>
      <c r="BW704" s="325"/>
      <c r="BX704" s="325"/>
      <c r="BY704" s="325"/>
      <c r="BZ704" s="325"/>
      <c r="CA704" s="325"/>
      <c r="CB704" s="325"/>
      <c r="CC704" s="325"/>
      <c r="CD704" s="325"/>
      <c r="CE704" s="325"/>
      <c r="CF704" s="325"/>
      <c r="CG704" s="325"/>
      <c r="CH704" s="325"/>
    </row>
    <row r="705" spans="1:86" s="323" customFormat="1" x14ac:dyDescent="0.25">
      <c r="A705" s="102"/>
      <c r="B705" s="102"/>
      <c r="C705" s="102"/>
      <c r="D705" s="102"/>
      <c r="E705" s="102"/>
      <c r="F705" s="102"/>
      <c r="G705" s="102"/>
      <c r="AH705" s="324"/>
      <c r="AI705" s="324"/>
      <c r="AP705" s="324"/>
      <c r="AQ705" s="324"/>
      <c r="BD705" s="324"/>
      <c r="BE705" s="324"/>
      <c r="BF705" s="324"/>
      <c r="BG705" s="324"/>
      <c r="BH705" s="324"/>
      <c r="BI705" s="324"/>
      <c r="BJ705" s="324"/>
      <c r="BK705" s="324"/>
      <c r="BL705" s="324"/>
      <c r="BM705" s="324"/>
      <c r="BN705" s="324"/>
      <c r="BO705" s="324"/>
      <c r="BW705" s="325"/>
      <c r="BX705" s="325"/>
      <c r="BY705" s="325"/>
      <c r="BZ705" s="325"/>
      <c r="CA705" s="325"/>
      <c r="CB705" s="325"/>
      <c r="CC705" s="325"/>
      <c r="CD705" s="325"/>
      <c r="CE705" s="325"/>
      <c r="CF705" s="325"/>
      <c r="CG705" s="325"/>
      <c r="CH705" s="325"/>
    </row>
    <row r="706" spans="1:86" s="323" customFormat="1" x14ac:dyDescent="0.25">
      <c r="A706" s="102"/>
      <c r="B706" s="102"/>
      <c r="C706" s="102"/>
      <c r="D706" s="102"/>
      <c r="E706" s="102"/>
      <c r="F706" s="102"/>
      <c r="G706" s="102"/>
      <c r="AH706" s="324"/>
      <c r="AI706" s="324"/>
      <c r="AP706" s="324"/>
      <c r="AQ706" s="324"/>
      <c r="BD706" s="324"/>
      <c r="BE706" s="324"/>
      <c r="BF706" s="324"/>
      <c r="BG706" s="324"/>
      <c r="BH706" s="324"/>
      <c r="BI706" s="324"/>
      <c r="BJ706" s="324"/>
      <c r="BK706" s="324"/>
      <c r="BL706" s="324"/>
      <c r="BM706" s="324"/>
      <c r="BN706" s="324"/>
      <c r="BO706" s="324"/>
      <c r="BW706" s="325"/>
      <c r="BX706" s="325"/>
      <c r="BY706" s="325"/>
      <c r="BZ706" s="325"/>
      <c r="CA706" s="325"/>
      <c r="CB706" s="325"/>
      <c r="CC706" s="325"/>
      <c r="CD706" s="325"/>
      <c r="CE706" s="325"/>
      <c r="CF706" s="325"/>
      <c r="CG706" s="325"/>
      <c r="CH706" s="325"/>
    </row>
    <row r="707" spans="1:86" s="323" customFormat="1" x14ac:dyDescent="0.25">
      <c r="A707" s="102"/>
      <c r="B707" s="102"/>
      <c r="C707" s="102"/>
      <c r="D707" s="102"/>
      <c r="E707" s="102"/>
      <c r="F707" s="102"/>
      <c r="G707" s="102"/>
      <c r="AH707" s="324"/>
      <c r="AI707" s="324"/>
      <c r="AP707" s="324"/>
      <c r="AQ707" s="324"/>
      <c r="BD707" s="324"/>
      <c r="BE707" s="324"/>
      <c r="BF707" s="324"/>
      <c r="BG707" s="324"/>
      <c r="BH707" s="324"/>
      <c r="BI707" s="324"/>
      <c r="BJ707" s="324"/>
      <c r="BK707" s="324"/>
      <c r="BL707" s="324"/>
      <c r="BM707" s="324"/>
      <c r="BN707" s="324"/>
      <c r="BO707" s="324"/>
      <c r="BW707" s="325"/>
      <c r="BX707" s="325"/>
      <c r="BY707" s="325"/>
      <c r="BZ707" s="325"/>
      <c r="CA707" s="325"/>
      <c r="CB707" s="325"/>
      <c r="CC707" s="325"/>
      <c r="CD707" s="325"/>
      <c r="CE707" s="325"/>
      <c r="CF707" s="325"/>
      <c r="CG707" s="325"/>
      <c r="CH707" s="325"/>
    </row>
    <row r="708" spans="1:86" s="323" customFormat="1" x14ac:dyDescent="0.25">
      <c r="A708" s="102"/>
      <c r="B708" s="102"/>
      <c r="C708" s="102"/>
      <c r="D708" s="102"/>
      <c r="E708" s="102"/>
      <c r="F708" s="102"/>
      <c r="G708" s="102"/>
      <c r="AH708" s="324"/>
      <c r="AI708" s="324"/>
      <c r="AP708" s="324"/>
      <c r="AQ708" s="324"/>
      <c r="BD708" s="324"/>
      <c r="BE708" s="324"/>
      <c r="BF708" s="324"/>
      <c r="BG708" s="324"/>
      <c r="BH708" s="324"/>
      <c r="BI708" s="324"/>
      <c r="BJ708" s="324"/>
      <c r="BK708" s="324"/>
      <c r="BL708" s="324"/>
      <c r="BM708" s="324"/>
      <c r="BN708" s="324"/>
      <c r="BO708" s="324"/>
      <c r="BW708" s="325"/>
      <c r="BX708" s="325"/>
      <c r="BY708" s="325"/>
      <c r="BZ708" s="325"/>
      <c r="CA708" s="325"/>
      <c r="CB708" s="325"/>
      <c r="CC708" s="325"/>
      <c r="CD708" s="325"/>
      <c r="CE708" s="325"/>
      <c r="CF708" s="325"/>
      <c r="CG708" s="325"/>
      <c r="CH708" s="325"/>
    </row>
    <row r="709" spans="1:86" s="323" customFormat="1" x14ac:dyDescent="0.25">
      <c r="A709" s="102"/>
      <c r="B709" s="102"/>
      <c r="C709" s="102"/>
      <c r="D709" s="102"/>
      <c r="E709" s="102"/>
      <c r="F709" s="102"/>
      <c r="G709" s="102"/>
      <c r="AH709" s="324"/>
      <c r="AI709" s="324"/>
      <c r="AP709" s="324"/>
      <c r="AQ709" s="324"/>
      <c r="BD709" s="324"/>
      <c r="BE709" s="324"/>
      <c r="BF709" s="324"/>
      <c r="BG709" s="324"/>
      <c r="BH709" s="324"/>
      <c r="BI709" s="324"/>
      <c r="BJ709" s="324"/>
      <c r="BK709" s="324"/>
      <c r="BL709" s="324"/>
      <c r="BM709" s="324"/>
      <c r="BN709" s="324"/>
      <c r="BO709" s="324"/>
      <c r="BW709" s="325"/>
      <c r="BX709" s="325"/>
      <c r="BY709" s="325"/>
      <c r="BZ709" s="325"/>
      <c r="CA709" s="325"/>
      <c r="CB709" s="325"/>
      <c r="CC709" s="325"/>
      <c r="CD709" s="325"/>
      <c r="CE709" s="325"/>
      <c r="CF709" s="325"/>
      <c r="CG709" s="325"/>
      <c r="CH709" s="325"/>
    </row>
    <row r="710" spans="1:86" s="323" customFormat="1" x14ac:dyDescent="0.25">
      <c r="A710" s="102"/>
      <c r="B710" s="102"/>
      <c r="C710" s="102"/>
      <c r="D710" s="102"/>
      <c r="E710" s="102"/>
      <c r="F710" s="102"/>
      <c r="G710" s="102"/>
      <c r="AH710" s="324"/>
      <c r="AI710" s="324"/>
      <c r="AP710" s="324"/>
      <c r="AQ710" s="324"/>
      <c r="BD710" s="324"/>
      <c r="BE710" s="324"/>
      <c r="BF710" s="324"/>
      <c r="BG710" s="324"/>
      <c r="BH710" s="324"/>
      <c r="BI710" s="324"/>
      <c r="BJ710" s="324"/>
      <c r="BK710" s="324"/>
      <c r="BL710" s="324"/>
      <c r="BM710" s="324"/>
      <c r="BN710" s="324"/>
      <c r="BO710" s="324"/>
      <c r="BW710" s="325"/>
      <c r="BX710" s="325"/>
      <c r="BY710" s="325"/>
      <c r="BZ710" s="325"/>
      <c r="CA710" s="325"/>
      <c r="CB710" s="325"/>
      <c r="CC710" s="325"/>
      <c r="CD710" s="325"/>
      <c r="CE710" s="325"/>
      <c r="CF710" s="325"/>
      <c r="CG710" s="325"/>
      <c r="CH710" s="325"/>
    </row>
    <row r="711" spans="1:86" s="323" customFormat="1" x14ac:dyDescent="0.25">
      <c r="A711" s="102"/>
      <c r="B711" s="102"/>
      <c r="C711" s="102"/>
      <c r="D711" s="102"/>
      <c r="E711" s="102"/>
      <c r="F711" s="102"/>
      <c r="G711" s="102"/>
      <c r="AH711" s="324"/>
      <c r="AI711" s="324"/>
      <c r="AP711" s="324"/>
      <c r="AQ711" s="324"/>
      <c r="BD711" s="324"/>
      <c r="BE711" s="324"/>
      <c r="BF711" s="324"/>
      <c r="BG711" s="324"/>
      <c r="BH711" s="324"/>
      <c r="BI711" s="324"/>
      <c r="BJ711" s="324"/>
      <c r="BK711" s="324"/>
      <c r="BL711" s="324"/>
      <c r="BM711" s="324"/>
      <c r="BN711" s="324"/>
      <c r="BO711" s="324"/>
      <c r="BW711" s="325"/>
      <c r="BX711" s="325"/>
      <c r="BY711" s="325"/>
      <c r="BZ711" s="325"/>
      <c r="CA711" s="325"/>
      <c r="CB711" s="325"/>
      <c r="CC711" s="325"/>
      <c r="CD711" s="325"/>
      <c r="CE711" s="325"/>
      <c r="CF711" s="325"/>
      <c r="CG711" s="325"/>
      <c r="CH711" s="325"/>
    </row>
    <row r="712" spans="1:86" s="323" customFormat="1" x14ac:dyDescent="0.25">
      <c r="A712" s="102"/>
      <c r="B712" s="102"/>
      <c r="C712" s="102"/>
      <c r="D712" s="102"/>
      <c r="E712" s="102"/>
      <c r="F712" s="102"/>
      <c r="G712" s="102"/>
      <c r="AH712" s="324"/>
      <c r="AI712" s="324"/>
      <c r="AP712" s="324"/>
      <c r="AQ712" s="324"/>
      <c r="BD712" s="324"/>
      <c r="BE712" s="324"/>
      <c r="BF712" s="324"/>
      <c r="BG712" s="324"/>
      <c r="BH712" s="324"/>
      <c r="BI712" s="324"/>
      <c r="BJ712" s="324"/>
      <c r="BK712" s="324"/>
      <c r="BL712" s="324"/>
      <c r="BM712" s="324"/>
      <c r="BN712" s="324"/>
      <c r="BO712" s="324"/>
      <c r="BW712" s="325"/>
      <c r="BX712" s="325"/>
      <c r="BY712" s="325"/>
      <c r="BZ712" s="325"/>
      <c r="CA712" s="325"/>
      <c r="CB712" s="325"/>
      <c r="CC712" s="325"/>
      <c r="CD712" s="325"/>
      <c r="CE712" s="325"/>
      <c r="CF712" s="325"/>
      <c r="CG712" s="325"/>
      <c r="CH712" s="325"/>
    </row>
    <row r="713" spans="1:86" s="323" customFormat="1" x14ac:dyDescent="0.25">
      <c r="A713" s="102"/>
      <c r="B713" s="102"/>
      <c r="C713" s="102"/>
      <c r="D713" s="102"/>
      <c r="E713" s="102"/>
      <c r="F713" s="102"/>
      <c r="G713" s="102"/>
      <c r="AH713" s="324"/>
      <c r="AI713" s="324"/>
      <c r="AP713" s="324"/>
      <c r="AQ713" s="324"/>
      <c r="BD713" s="324"/>
      <c r="BE713" s="324"/>
      <c r="BF713" s="324"/>
      <c r="BG713" s="324"/>
      <c r="BH713" s="324"/>
      <c r="BI713" s="324"/>
      <c r="BJ713" s="324"/>
      <c r="BK713" s="324"/>
      <c r="BL713" s="324"/>
      <c r="BM713" s="324"/>
      <c r="BN713" s="324"/>
      <c r="BO713" s="324"/>
      <c r="BW713" s="325"/>
      <c r="BX713" s="325"/>
      <c r="BY713" s="325"/>
      <c r="BZ713" s="325"/>
      <c r="CA713" s="325"/>
      <c r="CB713" s="325"/>
      <c r="CC713" s="325"/>
      <c r="CD713" s="325"/>
      <c r="CE713" s="325"/>
      <c r="CF713" s="325"/>
      <c r="CG713" s="325"/>
      <c r="CH713" s="325"/>
    </row>
    <row r="714" spans="1:86" s="323" customFormat="1" x14ac:dyDescent="0.25">
      <c r="A714" s="102"/>
      <c r="B714" s="102"/>
      <c r="C714" s="102"/>
      <c r="D714" s="102"/>
      <c r="E714" s="102"/>
      <c r="F714" s="102"/>
      <c r="G714" s="102"/>
      <c r="AH714" s="324"/>
      <c r="AI714" s="324"/>
      <c r="AP714" s="324"/>
      <c r="AQ714" s="324"/>
      <c r="BD714" s="324"/>
      <c r="BE714" s="324"/>
      <c r="BF714" s="324"/>
      <c r="BG714" s="324"/>
      <c r="BH714" s="324"/>
      <c r="BI714" s="324"/>
      <c r="BJ714" s="324"/>
      <c r="BK714" s="324"/>
      <c r="BL714" s="324"/>
      <c r="BM714" s="324"/>
      <c r="BN714" s="324"/>
      <c r="BO714" s="324"/>
      <c r="BW714" s="325"/>
      <c r="BX714" s="325"/>
      <c r="BY714" s="325"/>
      <c r="BZ714" s="325"/>
      <c r="CA714" s="325"/>
      <c r="CB714" s="325"/>
      <c r="CC714" s="325"/>
      <c r="CD714" s="325"/>
      <c r="CE714" s="325"/>
      <c r="CF714" s="325"/>
      <c r="CG714" s="325"/>
      <c r="CH714" s="325"/>
    </row>
    <row r="715" spans="1:86" s="323" customFormat="1" x14ac:dyDescent="0.25">
      <c r="A715" s="102"/>
      <c r="B715" s="102"/>
      <c r="C715" s="102"/>
      <c r="D715" s="102"/>
      <c r="E715" s="102"/>
      <c r="F715" s="102"/>
      <c r="G715" s="102"/>
      <c r="AH715" s="324"/>
      <c r="AI715" s="324"/>
      <c r="AP715" s="324"/>
      <c r="AQ715" s="324"/>
      <c r="BD715" s="324"/>
      <c r="BE715" s="324"/>
      <c r="BF715" s="324"/>
      <c r="BG715" s="324"/>
      <c r="BH715" s="324"/>
      <c r="BI715" s="324"/>
      <c r="BJ715" s="324"/>
      <c r="BK715" s="324"/>
      <c r="BL715" s="324"/>
      <c r="BM715" s="324"/>
      <c r="BN715" s="324"/>
      <c r="BO715" s="324"/>
      <c r="BW715" s="325"/>
      <c r="BX715" s="325"/>
      <c r="BY715" s="325"/>
      <c r="BZ715" s="325"/>
      <c r="CA715" s="325"/>
      <c r="CB715" s="325"/>
      <c r="CC715" s="325"/>
      <c r="CD715" s="325"/>
      <c r="CE715" s="325"/>
      <c r="CF715" s="325"/>
      <c r="CG715" s="325"/>
      <c r="CH715" s="325"/>
    </row>
    <row r="716" spans="1:86" s="323" customFormat="1" x14ac:dyDescent="0.25">
      <c r="A716" s="102"/>
      <c r="B716" s="102"/>
      <c r="C716" s="102"/>
      <c r="D716" s="102"/>
      <c r="E716" s="102"/>
      <c r="F716" s="102"/>
      <c r="G716" s="102"/>
      <c r="AH716" s="324"/>
      <c r="AI716" s="324"/>
      <c r="AP716" s="324"/>
      <c r="AQ716" s="324"/>
      <c r="BD716" s="324"/>
      <c r="BE716" s="324"/>
      <c r="BF716" s="324"/>
      <c r="BG716" s="324"/>
      <c r="BH716" s="324"/>
      <c r="BI716" s="324"/>
      <c r="BJ716" s="324"/>
      <c r="BK716" s="324"/>
      <c r="BL716" s="324"/>
      <c r="BM716" s="324"/>
      <c r="BN716" s="324"/>
      <c r="BO716" s="324"/>
      <c r="BW716" s="325"/>
      <c r="BX716" s="325"/>
      <c r="BY716" s="325"/>
      <c r="BZ716" s="325"/>
      <c r="CA716" s="325"/>
      <c r="CB716" s="325"/>
      <c r="CC716" s="325"/>
      <c r="CD716" s="325"/>
      <c r="CE716" s="325"/>
      <c r="CF716" s="325"/>
      <c r="CG716" s="325"/>
      <c r="CH716" s="325"/>
    </row>
    <row r="717" spans="1:86" s="323" customFormat="1" x14ac:dyDescent="0.25">
      <c r="A717" s="102"/>
      <c r="B717" s="102"/>
      <c r="C717" s="102"/>
      <c r="D717" s="102"/>
      <c r="E717" s="102"/>
      <c r="F717" s="102"/>
      <c r="G717" s="102"/>
      <c r="AH717" s="324"/>
      <c r="AI717" s="324"/>
      <c r="AP717" s="324"/>
      <c r="AQ717" s="324"/>
      <c r="BD717" s="324"/>
      <c r="BE717" s="324"/>
      <c r="BF717" s="324"/>
      <c r="BG717" s="324"/>
      <c r="BH717" s="324"/>
      <c r="BI717" s="324"/>
      <c r="BJ717" s="324"/>
      <c r="BK717" s="324"/>
      <c r="BL717" s="324"/>
      <c r="BM717" s="324"/>
      <c r="BN717" s="324"/>
      <c r="BO717" s="324"/>
      <c r="BW717" s="325"/>
      <c r="BX717" s="325"/>
      <c r="BY717" s="325"/>
      <c r="BZ717" s="325"/>
      <c r="CA717" s="325"/>
      <c r="CB717" s="325"/>
      <c r="CC717" s="325"/>
      <c r="CD717" s="325"/>
      <c r="CE717" s="325"/>
      <c r="CF717" s="325"/>
      <c r="CG717" s="325"/>
      <c r="CH717" s="325"/>
    </row>
    <row r="718" spans="1:86" s="323" customFormat="1" x14ac:dyDescent="0.25">
      <c r="A718" s="102"/>
      <c r="B718" s="102"/>
      <c r="C718" s="102"/>
      <c r="D718" s="102"/>
      <c r="E718" s="102"/>
      <c r="F718" s="102"/>
      <c r="G718" s="102"/>
      <c r="AH718" s="324"/>
      <c r="AI718" s="324"/>
      <c r="AP718" s="324"/>
      <c r="AQ718" s="324"/>
      <c r="BD718" s="324"/>
      <c r="BE718" s="324"/>
      <c r="BF718" s="324"/>
      <c r="BG718" s="324"/>
      <c r="BH718" s="324"/>
      <c r="BI718" s="324"/>
      <c r="BJ718" s="324"/>
      <c r="BK718" s="324"/>
      <c r="BL718" s="324"/>
      <c r="BM718" s="324"/>
      <c r="BN718" s="324"/>
      <c r="BO718" s="324"/>
      <c r="BW718" s="325"/>
      <c r="BX718" s="325"/>
      <c r="BY718" s="325"/>
      <c r="BZ718" s="325"/>
      <c r="CA718" s="325"/>
      <c r="CB718" s="325"/>
      <c r="CC718" s="325"/>
      <c r="CD718" s="325"/>
      <c r="CE718" s="325"/>
      <c r="CF718" s="325"/>
      <c r="CG718" s="325"/>
      <c r="CH718" s="325"/>
    </row>
    <row r="719" spans="1:86" s="323" customFormat="1" x14ac:dyDescent="0.25">
      <c r="A719" s="102"/>
      <c r="B719" s="102"/>
      <c r="C719" s="102"/>
      <c r="D719" s="102"/>
      <c r="E719" s="102"/>
      <c r="F719" s="102"/>
      <c r="G719" s="102"/>
      <c r="AH719" s="324"/>
      <c r="AI719" s="324"/>
      <c r="AP719" s="324"/>
      <c r="AQ719" s="324"/>
      <c r="BD719" s="324"/>
      <c r="BE719" s="324"/>
      <c r="BF719" s="324"/>
      <c r="BG719" s="324"/>
      <c r="BH719" s="324"/>
      <c r="BI719" s="324"/>
      <c r="BJ719" s="324"/>
      <c r="BK719" s="324"/>
      <c r="BL719" s="324"/>
      <c r="BM719" s="324"/>
      <c r="BN719" s="324"/>
      <c r="BO719" s="324"/>
      <c r="BW719" s="325"/>
      <c r="BX719" s="325"/>
      <c r="BY719" s="325"/>
      <c r="BZ719" s="325"/>
      <c r="CA719" s="325"/>
      <c r="CB719" s="325"/>
      <c r="CC719" s="325"/>
      <c r="CD719" s="325"/>
      <c r="CE719" s="325"/>
      <c r="CF719" s="325"/>
      <c r="CG719" s="325"/>
      <c r="CH719" s="325"/>
    </row>
    <row r="720" spans="1:86" s="323" customFormat="1" x14ac:dyDescent="0.25">
      <c r="A720" s="102"/>
      <c r="B720" s="102"/>
      <c r="C720" s="102"/>
      <c r="D720" s="102"/>
      <c r="E720" s="102"/>
      <c r="F720" s="102"/>
      <c r="G720" s="102"/>
      <c r="AH720" s="324"/>
      <c r="AI720" s="324"/>
      <c r="AP720" s="324"/>
      <c r="AQ720" s="324"/>
      <c r="BD720" s="324"/>
      <c r="BE720" s="324"/>
      <c r="BF720" s="324"/>
      <c r="BG720" s="324"/>
      <c r="BH720" s="324"/>
      <c r="BI720" s="324"/>
      <c r="BJ720" s="324"/>
      <c r="BK720" s="324"/>
      <c r="BL720" s="324"/>
      <c r="BM720" s="324"/>
      <c r="BN720" s="324"/>
      <c r="BO720" s="324"/>
      <c r="BW720" s="325"/>
      <c r="BX720" s="325"/>
      <c r="BY720" s="325"/>
      <c r="BZ720" s="325"/>
      <c r="CA720" s="325"/>
      <c r="CB720" s="325"/>
      <c r="CC720" s="325"/>
      <c r="CD720" s="325"/>
      <c r="CE720" s="325"/>
      <c r="CF720" s="325"/>
      <c r="CG720" s="325"/>
      <c r="CH720" s="325"/>
    </row>
    <row r="721" spans="1:86" s="323" customFormat="1" x14ac:dyDescent="0.25">
      <c r="A721" s="102"/>
      <c r="B721" s="102"/>
      <c r="C721" s="102"/>
      <c r="D721" s="102"/>
      <c r="E721" s="102"/>
      <c r="F721" s="102"/>
      <c r="G721" s="102"/>
      <c r="AH721" s="324"/>
      <c r="AI721" s="324"/>
      <c r="AP721" s="324"/>
      <c r="AQ721" s="324"/>
      <c r="BD721" s="324"/>
      <c r="BE721" s="324"/>
      <c r="BF721" s="324"/>
      <c r="BG721" s="324"/>
      <c r="BH721" s="324"/>
      <c r="BI721" s="324"/>
      <c r="BJ721" s="324"/>
      <c r="BK721" s="324"/>
      <c r="BL721" s="324"/>
      <c r="BM721" s="324"/>
      <c r="BN721" s="324"/>
      <c r="BO721" s="324"/>
      <c r="BW721" s="325"/>
      <c r="BX721" s="325"/>
      <c r="BY721" s="325"/>
      <c r="BZ721" s="325"/>
      <c r="CA721" s="325"/>
      <c r="CB721" s="325"/>
      <c r="CC721" s="325"/>
      <c r="CD721" s="325"/>
      <c r="CE721" s="325"/>
      <c r="CF721" s="325"/>
      <c r="CG721" s="325"/>
      <c r="CH721" s="325"/>
    </row>
    <row r="722" spans="1:86" s="323" customFormat="1" x14ac:dyDescent="0.25">
      <c r="A722" s="102"/>
      <c r="B722" s="102"/>
      <c r="C722" s="102"/>
      <c r="D722" s="102"/>
      <c r="E722" s="102"/>
      <c r="F722" s="102"/>
      <c r="G722" s="102"/>
      <c r="AH722" s="324"/>
      <c r="AI722" s="324"/>
      <c r="AP722" s="324"/>
      <c r="AQ722" s="324"/>
      <c r="BD722" s="324"/>
      <c r="BE722" s="324"/>
      <c r="BF722" s="324"/>
      <c r="BG722" s="324"/>
      <c r="BH722" s="324"/>
      <c r="BI722" s="324"/>
      <c r="BJ722" s="324"/>
      <c r="BK722" s="324"/>
      <c r="BL722" s="324"/>
      <c r="BM722" s="324"/>
      <c r="BN722" s="324"/>
      <c r="BO722" s="324"/>
      <c r="BW722" s="325"/>
      <c r="BX722" s="325"/>
      <c r="BY722" s="325"/>
      <c r="BZ722" s="325"/>
      <c r="CA722" s="325"/>
      <c r="CB722" s="325"/>
      <c r="CC722" s="325"/>
      <c r="CD722" s="325"/>
      <c r="CE722" s="325"/>
      <c r="CF722" s="325"/>
      <c r="CG722" s="325"/>
      <c r="CH722" s="325"/>
    </row>
    <row r="723" spans="1:86" s="323" customFormat="1" x14ac:dyDescent="0.25">
      <c r="A723" s="102"/>
      <c r="B723" s="102"/>
      <c r="C723" s="102"/>
      <c r="D723" s="102"/>
      <c r="E723" s="102"/>
      <c r="F723" s="102"/>
      <c r="G723" s="102"/>
      <c r="AH723" s="324"/>
      <c r="AI723" s="324"/>
      <c r="AP723" s="324"/>
      <c r="AQ723" s="324"/>
      <c r="BD723" s="324"/>
      <c r="BE723" s="324"/>
      <c r="BF723" s="324"/>
      <c r="BG723" s="324"/>
      <c r="BH723" s="324"/>
      <c r="BI723" s="324"/>
      <c r="BJ723" s="324"/>
      <c r="BK723" s="324"/>
      <c r="BL723" s="324"/>
      <c r="BM723" s="324"/>
      <c r="BN723" s="324"/>
      <c r="BO723" s="324"/>
      <c r="BW723" s="325"/>
      <c r="BX723" s="325"/>
      <c r="BY723" s="325"/>
      <c r="BZ723" s="325"/>
      <c r="CA723" s="325"/>
      <c r="CB723" s="325"/>
      <c r="CC723" s="325"/>
      <c r="CD723" s="325"/>
      <c r="CE723" s="325"/>
      <c r="CF723" s="325"/>
      <c r="CG723" s="325"/>
      <c r="CH723" s="325"/>
    </row>
    <row r="724" spans="1:86" s="323" customFormat="1" x14ac:dyDescent="0.25">
      <c r="A724" s="102"/>
      <c r="B724" s="102"/>
      <c r="C724" s="102"/>
      <c r="D724" s="102"/>
      <c r="E724" s="102"/>
      <c r="F724" s="102"/>
      <c r="G724" s="102"/>
      <c r="AH724" s="324"/>
      <c r="AI724" s="324"/>
      <c r="AP724" s="324"/>
      <c r="AQ724" s="324"/>
      <c r="BD724" s="324"/>
      <c r="BE724" s="324"/>
      <c r="BF724" s="324"/>
      <c r="BG724" s="324"/>
      <c r="BH724" s="324"/>
      <c r="BI724" s="324"/>
      <c r="BJ724" s="324"/>
      <c r="BK724" s="324"/>
      <c r="BL724" s="324"/>
      <c r="BM724" s="324"/>
      <c r="BN724" s="324"/>
      <c r="BO724" s="324"/>
      <c r="BW724" s="325"/>
      <c r="BX724" s="325"/>
      <c r="BY724" s="325"/>
      <c r="BZ724" s="325"/>
      <c r="CA724" s="325"/>
      <c r="CB724" s="325"/>
      <c r="CC724" s="325"/>
      <c r="CD724" s="325"/>
      <c r="CE724" s="325"/>
      <c r="CF724" s="325"/>
      <c r="CG724" s="325"/>
      <c r="CH724" s="325"/>
    </row>
    <row r="725" spans="1:86" s="323" customFormat="1" x14ac:dyDescent="0.25">
      <c r="A725" s="102"/>
      <c r="B725" s="102"/>
      <c r="C725" s="102"/>
      <c r="D725" s="102"/>
      <c r="E725" s="102"/>
      <c r="F725" s="102"/>
      <c r="G725" s="102"/>
      <c r="AH725" s="324"/>
      <c r="AI725" s="324"/>
      <c r="AP725" s="324"/>
      <c r="AQ725" s="324"/>
      <c r="BD725" s="324"/>
      <c r="BE725" s="324"/>
      <c r="BF725" s="324"/>
      <c r="BG725" s="324"/>
      <c r="BH725" s="324"/>
      <c r="BI725" s="324"/>
      <c r="BJ725" s="324"/>
      <c r="BK725" s="324"/>
      <c r="BL725" s="324"/>
      <c r="BM725" s="324"/>
      <c r="BN725" s="324"/>
      <c r="BO725" s="324"/>
      <c r="BW725" s="325"/>
      <c r="BX725" s="325"/>
      <c r="BY725" s="325"/>
      <c r="BZ725" s="325"/>
      <c r="CA725" s="325"/>
      <c r="CB725" s="325"/>
      <c r="CC725" s="325"/>
      <c r="CD725" s="325"/>
      <c r="CE725" s="325"/>
      <c r="CF725" s="325"/>
      <c r="CG725" s="325"/>
      <c r="CH725" s="325"/>
    </row>
    <row r="726" spans="1:86" s="323" customFormat="1" x14ac:dyDescent="0.25">
      <c r="A726" s="102"/>
      <c r="B726" s="102"/>
      <c r="C726" s="102"/>
      <c r="D726" s="102"/>
      <c r="E726" s="102"/>
      <c r="F726" s="102"/>
      <c r="G726" s="102"/>
      <c r="AH726" s="324"/>
      <c r="AI726" s="324"/>
      <c r="AP726" s="324"/>
      <c r="AQ726" s="324"/>
      <c r="BD726" s="324"/>
      <c r="BE726" s="324"/>
      <c r="BF726" s="324"/>
      <c r="BG726" s="324"/>
      <c r="BH726" s="324"/>
      <c r="BI726" s="324"/>
      <c r="BJ726" s="324"/>
      <c r="BK726" s="324"/>
      <c r="BL726" s="324"/>
      <c r="BM726" s="324"/>
      <c r="BN726" s="324"/>
      <c r="BO726" s="324"/>
      <c r="BW726" s="325"/>
      <c r="BX726" s="325"/>
      <c r="BY726" s="325"/>
      <c r="BZ726" s="325"/>
      <c r="CA726" s="325"/>
      <c r="CB726" s="325"/>
      <c r="CC726" s="325"/>
      <c r="CD726" s="325"/>
      <c r="CE726" s="325"/>
      <c r="CF726" s="325"/>
      <c r="CG726" s="325"/>
      <c r="CH726" s="325"/>
    </row>
    <row r="727" spans="1:86" s="323" customFormat="1" x14ac:dyDescent="0.25">
      <c r="A727" s="102"/>
      <c r="B727" s="102"/>
      <c r="C727" s="102"/>
      <c r="D727" s="102"/>
      <c r="E727" s="102"/>
      <c r="F727" s="102"/>
      <c r="G727" s="102"/>
      <c r="AH727" s="324"/>
      <c r="AI727" s="324"/>
      <c r="AP727" s="324"/>
      <c r="AQ727" s="324"/>
      <c r="BD727" s="324"/>
      <c r="BE727" s="324"/>
      <c r="BF727" s="324"/>
      <c r="BG727" s="324"/>
      <c r="BH727" s="324"/>
      <c r="BI727" s="324"/>
      <c r="BJ727" s="324"/>
      <c r="BK727" s="324"/>
      <c r="BL727" s="324"/>
      <c r="BM727" s="324"/>
      <c r="BN727" s="324"/>
      <c r="BO727" s="324"/>
      <c r="BW727" s="325"/>
      <c r="BX727" s="325"/>
      <c r="BY727" s="325"/>
      <c r="BZ727" s="325"/>
      <c r="CA727" s="325"/>
      <c r="CB727" s="325"/>
      <c r="CC727" s="325"/>
      <c r="CD727" s="325"/>
      <c r="CE727" s="325"/>
      <c r="CF727" s="325"/>
      <c r="CG727" s="325"/>
      <c r="CH727" s="325"/>
    </row>
    <row r="728" spans="1:86" s="323" customFormat="1" x14ac:dyDescent="0.25">
      <c r="A728" s="102"/>
      <c r="B728" s="102"/>
      <c r="C728" s="102"/>
      <c r="D728" s="102"/>
      <c r="E728" s="102"/>
      <c r="F728" s="102"/>
      <c r="G728" s="102"/>
      <c r="AH728" s="324"/>
      <c r="AI728" s="324"/>
      <c r="AP728" s="324"/>
      <c r="AQ728" s="324"/>
      <c r="BD728" s="324"/>
      <c r="BE728" s="324"/>
      <c r="BF728" s="324"/>
      <c r="BG728" s="324"/>
      <c r="BH728" s="324"/>
      <c r="BI728" s="324"/>
      <c r="BJ728" s="324"/>
      <c r="BK728" s="324"/>
      <c r="BL728" s="324"/>
      <c r="BM728" s="324"/>
      <c r="BN728" s="324"/>
      <c r="BO728" s="324"/>
      <c r="BW728" s="325"/>
      <c r="BX728" s="325"/>
      <c r="BY728" s="325"/>
      <c r="BZ728" s="325"/>
      <c r="CA728" s="325"/>
      <c r="CB728" s="325"/>
      <c r="CC728" s="325"/>
      <c r="CD728" s="325"/>
      <c r="CE728" s="325"/>
      <c r="CF728" s="325"/>
      <c r="CG728" s="325"/>
      <c r="CH728" s="325"/>
    </row>
    <row r="729" spans="1:86" s="323" customFormat="1" x14ac:dyDescent="0.25">
      <c r="A729" s="102"/>
      <c r="B729" s="102"/>
      <c r="C729" s="102"/>
      <c r="D729" s="102"/>
      <c r="E729" s="102"/>
      <c r="F729" s="102"/>
      <c r="G729" s="102"/>
      <c r="AH729" s="324"/>
      <c r="AI729" s="324"/>
      <c r="AP729" s="324"/>
      <c r="AQ729" s="324"/>
      <c r="BD729" s="324"/>
      <c r="BE729" s="324"/>
      <c r="BF729" s="324"/>
      <c r="BG729" s="324"/>
      <c r="BH729" s="324"/>
      <c r="BI729" s="324"/>
      <c r="BJ729" s="324"/>
      <c r="BK729" s="324"/>
      <c r="BL729" s="324"/>
      <c r="BM729" s="324"/>
      <c r="BN729" s="324"/>
      <c r="BO729" s="324"/>
      <c r="BW729" s="325"/>
      <c r="BX729" s="325"/>
      <c r="BY729" s="325"/>
      <c r="BZ729" s="325"/>
      <c r="CA729" s="325"/>
      <c r="CB729" s="325"/>
      <c r="CC729" s="325"/>
      <c r="CD729" s="325"/>
      <c r="CE729" s="325"/>
      <c r="CF729" s="325"/>
      <c r="CG729" s="325"/>
      <c r="CH729" s="325"/>
    </row>
    <row r="730" spans="1:86" s="323" customFormat="1" x14ac:dyDescent="0.25">
      <c r="A730" s="102"/>
      <c r="B730" s="102"/>
      <c r="C730" s="102"/>
      <c r="D730" s="102"/>
      <c r="E730" s="102"/>
      <c r="F730" s="102"/>
      <c r="G730" s="102"/>
      <c r="AH730" s="324"/>
      <c r="AI730" s="324"/>
      <c r="AP730" s="324"/>
      <c r="AQ730" s="324"/>
      <c r="BD730" s="324"/>
      <c r="BE730" s="324"/>
      <c r="BF730" s="324"/>
      <c r="BG730" s="324"/>
      <c r="BH730" s="324"/>
      <c r="BI730" s="324"/>
      <c r="BJ730" s="324"/>
      <c r="BK730" s="324"/>
      <c r="BL730" s="324"/>
      <c r="BM730" s="324"/>
      <c r="BN730" s="324"/>
      <c r="BO730" s="324"/>
      <c r="BW730" s="325"/>
      <c r="BX730" s="325"/>
      <c r="BY730" s="325"/>
      <c r="BZ730" s="325"/>
      <c r="CA730" s="325"/>
      <c r="CB730" s="325"/>
      <c r="CC730" s="325"/>
      <c r="CD730" s="325"/>
      <c r="CE730" s="325"/>
      <c r="CF730" s="325"/>
      <c r="CG730" s="325"/>
      <c r="CH730" s="325"/>
    </row>
    <row r="731" spans="1:86" s="323" customFormat="1" x14ac:dyDescent="0.25">
      <c r="A731" s="102"/>
      <c r="B731" s="102"/>
      <c r="C731" s="102"/>
      <c r="D731" s="102"/>
      <c r="E731" s="102"/>
      <c r="F731" s="102"/>
      <c r="G731" s="102"/>
      <c r="AH731" s="324"/>
      <c r="AI731" s="324"/>
      <c r="AP731" s="324"/>
      <c r="AQ731" s="324"/>
      <c r="BD731" s="324"/>
      <c r="BE731" s="324"/>
      <c r="BF731" s="324"/>
      <c r="BG731" s="324"/>
      <c r="BH731" s="324"/>
      <c r="BI731" s="324"/>
      <c r="BJ731" s="324"/>
      <c r="BK731" s="324"/>
      <c r="BL731" s="324"/>
      <c r="BM731" s="324"/>
      <c r="BN731" s="324"/>
      <c r="BO731" s="324"/>
      <c r="BW731" s="325"/>
      <c r="BX731" s="325"/>
      <c r="BY731" s="325"/>
      <c r="BZ731" s="325"/>
      <c r="CA731" s="325"/>
      <c r="CB731" s="325"/>
      <c r="CC731" s="325"/>
      <c r="CD731" s="325"/>
      <c r="CE731" s="325"/>
      <c r="CF731" s="325"/>
      <c r="CG731" s="325"/>
      <c r="CH731" s="325"/>
    </row>
    <row r="732" spans="1:86" s="323" customFormat="1" x14ac:dyDescent="0.25">
      <c r="A732" s="102"/>
      <c r="B732" s="102"/>
      <c r="C732" s="102"/>
      <c r="D732" s="102"/>
      <c r="E732" s="102"/>
      <c r="F732" s="102"/>
      <c r="G732" s="102"/>
      <c r="AH732" s="324"/>
      <c r="AI732" s="324"/>
      <c r="AP732" s="324"/>
      <c r="AQ732" s="324"/>
      <c r="BD732" s="324"/>
      <c r="BE732" s="324"/>
      <c r="BF732" s="324"/>
      <c r="BG732" s="324"/>
      <c r="BH732" s="324"/>
      <c r="BI732" s="324"/>
      <c r="BJ732" s="324"/>
      <c r="BK732" s="324"/>
      <c r="BL732" s="324"/>
      <c r="BM732" s="324"/>
      <c r="BN732" s="324"/>
      <c r="BO732" s="324"/>
      <c r="BW732" s="325"/>
      <c r="BX732" s="325"/>
      <c r="BY732" s="325"/>
      <c r="BZ732" s="325"/>
      <c r="CA732" s="325"/>
      <c r="CB732" s="325"/>
      <c r="CC732" s="325"/>
      <c r="CD732" s="325"/>
      <c r="CE732" s="325"/>
      <c r="CF732" s="325"/>
      <c r="CG732" s="325"/>
      <c r="CH732" s="325"/>
    </row>
    <row r="733" spans="1:86" s="323" customFormat="1" x14ac:dyDescent="0.25">
      <c r="A733" s="102"/>
      <c r="B733" s="102"/>
      <c r="C733" s="102"/>
      <c r="D733" s="102"/>
      <c r="E733" s="102"/>
      <c r="F733" s="102"/>
      <c r="G733" s="102"/>
      <c r="AH733" s="324"/>
      <c r="AI733" s="324"/>
      <c r="AP733" s="324"/>
      <c r="AQ733" s="324"/>
      <c r="BD733" s="324"/>
      <c r="BE733" s="324"/>
      <c r="BF733" s="324"/>
      <c r="BG733" s="324"/>
      <c r="BH733" s="324"/>
      <c r="BI733" s="324"/>
      <c r="BJ733" s="324"/>
      <c r="BK733" s="324"/>
      <c r="BL733" s="324"/>
      <c r="BM733" s="324"/>
      <c r="BN733" s="324"/>
      <c r="BO733" s="324"/>
      <c r="BW733" s="325"/>
      <c r="BX733" s="325"/>
      <c r="BY733" s="325"/>
      <c r="BZ733" s="325"/>
      <c r="CA733" s="325"/>
      <c r="CB733" s="325"/>
      <c r="CC733" s="325"/>
      <c r="CD733" s="325"/>
      <c r="CE733" s="325"/>
      <c r="CF733" s="325"/>
      <c r="CG733" s="325"/>
      <c r="CH733" s="325"/>
    </row>
    <row r="734" spans="1:86" s="323" customFormat="1" x14ac:dyDescent="0.25">
      <c r="A734" s="102"/>
      <c r="B734" s="102"/>
      <c r="C734" s="102"/>
      <c r="D734" s="102"/>
      <c r="E734" s="102"/>
      <c r="F734" s="102"/>
      <c r="G734" s="102"/>
      <c r="AH734" s="324"/>
      <c r="AI734" s="324"/>
      <c r="AP734" s="324"/>
      <c r="AQ734" s="324"/>
      <c r="BD734" s="324"/>
      <c r="BE734" s="324"/>
      <c r="BF734" s="324"/>
      <c r="BG734" s="324"/>
      <c r="BH734" s="324"/>
      <c r="BI734" s="324"/>
      <c r="BJ734" s="324"/>
      <c r="BK734" s="324"/>
      <c r="BL734" s="324"/>
      <c r="BM734" s="324"/>
      <c r="BN734" s="324"/>
      <c r="BO734" s="324"/>
      <c r="BW734" s="325"/>
      <c r="BX734" s="325"/>
      <c r="BY734" s="325"/>
      <c r="BZ734" s="325"/>
      <c r="CA734" s="325"/>
      <c r="CB734" s="325"/>
      <c r="CC734" s="325"/>
      <c r="CD734" s="325"/>
      <c r="CE734" s="325"/>
      <c r="CF734" s="325"/>
      <c r="CG734" s="325"/>
      <c r="CH734" s="325"/>
    </row>
    <row r="735" spans="1:86" s="323" customFormat="1" x14ac:dyDescent="0.25">
      <c r="A735" s="102"/>
      <c r="B735" s="102"/>
      <c r="C735" s="102"/>
      <c r="D735" s="102"/>
      <c r="E735" s="102"/>
      <c r="F735" s="102"/>
      <c r="G735" s="102"/>
      <c r="AH735" s="324"/>
      <c r="AI735" s="324"/>
      <c r="AP735" s="324"/>
      <c r="AQ735" s="324"/>
      <c r="BD735" s="324"/>
      <c r="BE735" s="324"/>
      <c r="BF735" s="324"/>
      <c r="BG735" s="324"/>
      <c r="BH735" s="324"/>
      <c r="BI735" s="324"/>
      <c r="BJ735" s="324"/>
      <c r="BK735" s="324"/>
      <c r="BL735" s="324"/>
      <c r="BM735" s="324"/>
      <c r="BN735" s="324"/>
      <c r="BO735" s="324"/>
      <c r="BW735" s="325"/>
      <c r="BX735" s="325"/>
      <c r="BY735" s="325"/>
      <c r="BZ735" s="325"/>
      <c r="CA735" s="325"/>
      <c r="CB735" s="325"/>
      <c r="CC735" s="325"/>
      <c r="CD735" s="325"/>
      <c r="CE735" s="325"/>
      <c r="CF735" s="325"/>
      <c r="CG735" s="325"/>
      <c r="CH735" s="325"/>
    </row>
    <row r="736" spans="1:86" s="323" customFormat="1" x14ac:dyDescent="0.25">
      <c r="A736" s="102"/>
      <c r="B736" s="102"/>
      <c r="C736" s="102"/>
      <c r="D736" s="102"/>
      <c r="E736" s="102"/>
      <c r="F736" s="102"/>
      <c r="G736" s="102"/>
      <c r="AH736" s="324"/>
      <c r="AI736" s="324"/>
      <c r="AP736" s="324"/>
      <c r="AQ736" s="324"/>
      <c r="BD736" s="324"/>
      <c r="BE736" s="324"/>
      <c r="BF736" s="324"/>
      <c r="BG736" s="324"/>
      <c r="BH736" s="324"/>
      <c r="BI736" s="324"/>
      <c r="BJ736" s="324"/>
      <c r="BK736" s="324"/>
      <c r="BL736" s="324"/>
      <c r="BM736" s="324"/>
      <c r="BN736" s="324"/>
      <c r="BO736" s="324"/>
      <c r="BW736" s="325"/>
      <c r="BX736" s="325"/>
      <c r="BY736" s="325"/>
      <c r="BZ736" s="325"/>
      <c r="CA736" s="325"/>
      <c r="CB736" s="325"/>
      <c r="CC736" s="325"/>
      <c r="CD736" s="325"/>
      <c r="CE736" s="325"/>
      <c r="CF736" s="325"/>
      <c r="CG736" s="325"/>
      <c r="CH736" s="325"/>
    </row>
    <row r="737" spans="1:86" s="323" customFormat="1" x14ac:dyDescent="0.25">
      <c r="A737" s="102"/>
      <c r="B737" s="102"/>
      <c r="C737" s="102"/>
      <c r="D737" s="102"/>
      <c r="E737" s="102"/>
      <c r="F737" s="102"/>
      <c r="G737" s="102"/>
      <c r="AH737" s="324"/>
      <c r="AI737" s="324"/>
      <c r="AP737" s="324"/>
      <c r="AQ737" s="324"/>
      <c r="BD737" s="324"/>
      <c r="BE737" s="324"/>
      <c r="BF737" s="324"/>
      <c r="BG737" s="324"/>
      <c r="BH737" s="324"/>
      <c r="BI737" s="324"/>
      <c r="BJ737" s="324"/>
      <c r="BK737" s="324"/>
      <c r="BL737" s="324"/>
      <c r="BM737" s="324"/>
      <c r="BN737" s="324"/>
      <c r="BO737" s="324"/>
      <c r="BW737" s="325"/>
      <c r="BX737" s="325"/>
      <c r="BY737" s="325"/>
      <c r="BZ737" s="325"/>
      <c r="CA737" s="325"/>
      <c r="CB737" s="325"/>
      <c r="CC737" s="325"/>
      <c r="CD737" s="325"/>
      <c r="CE737" s="325"/>
      <c r="CF737" s="325"/>
      <c r="CG737" s="325"/>
      <c r="CH737" s="325"/>
    </row>
    <row r="738" spans="1:86" s="323" customFormat="1" x14ac:dyDescent="0.25">
      <c r="A738" s="102"/>
      <c r="B738" s="102"/>
      <c r="C738" s="102"/>
      <c r="D738" s="102"/>
      <c r="E738" s="102"/>
      <c r="F738" s="102"/>
      <c r="G738" s="102"/>
      <c r="AH738" s="324"/>
      <c r="AI738" s="324"/>
      <c r="AP738" s="324"/>
      <c r="AQ738" s="324"/>
      <c r="BD738" s="324"/>
      <c r="BE738" s="324"/>
      <c r="BF738" s="324"/>
      <c r="BG738" s="324"/>
      <c r="BH738" s="324"/>
      <c r="BI738" s="324"/>
      <c r="BJ738" s="324"/>
      <c r="BK738" s="324"/>
      <c r="BL738" s="324"/>
      <c r="BM738" s="324"/>
      <c r="BN738" s="324"/>
      <c r="BO738" s="324"/>
      <c r="BW738" s="325"/>
      <c r="BX738" s="325"/>
      <c r="BY738" s="325"/>
      <c r="BZ738" s="325"/>
      <c r="CA738" s="325"/>
      <c r="CB738" s="325"/>
      <c r="CC738" s="325"/>
      <c r="CD738" s="325"/>
      <c r="CE738" s="325"/>
      <c r="CF738" s="325"/>
      <c r="CG738" s="325"/>
      <c r="CH738" s="325"/>
    </row>
    <row r="739" spans="1:86" s="323" customFormat="1" x14ac:dyDescent="0.25">
      <c r="A739" s="102"/>
      <c r="B739" s="102"/>
      <c r="C739" s="102"/>
      <c r="D739" s="102"/>
      <c r="E739" s="102"/>
      <c r="F739" s="102"/>
      <c r="G739" s="102"/>
      <c r="AH739" s="324"/>
      <c r="AI739" s="324"/>
      <c r="AP739" s="324"/>
      <c r="AQ739" s="324"/>
      <c r="BD739" s="324"/>
      <c r="BE739" s="324"/>
      <c r="BF739" s="324"/>
      <c r="BG739" s="324"/>
      <c r="BH739" s="324"/>
      <c r="BI739" s="324"/>
      <c r="BJ739" s="324"/>
      <c r="BK739" s="324"/>
      <c r="BL739" s="324"/>
      <c r="BM739" s="324"/>
      <c r="BN739" s="324"/>
      <c r="BO739" s="324"/>
      <c r="BW739" s="325"/>
      <c r="BX739" s="325"/>
      <c r="BY739" s="325"/>
      <c r="BZ739" s="325"/>
      <c r="CA739" s="325"/>
      <c r="CB739" s="325"/>
      <c r="CC739" s="325"/>
      <c r="CD739" s="325"/>
      <c r="CE739" s="325"/>
      <c r="CF739" s="325"/>
      <c r="CG739" s="325"/>
      <c r="CH739" s="325"/>
    </row>
    <row r="740" spans="1:86" s="323" customFormat="1" x14ac:dyDescent="0.25">
      <c r="A740" s="102"/>
      <c r="B740" s="102"/>
      <c r="C740" s="102"/>
      <c r="D740" s="102"/>
      <c r="E740" s="102"/>
      <c r="F740" s="102"/>
      <c r="G740" s="102"/>
      <c r="AH740" s="324"/>
      <c r="AI740" s="324"/>
      <c r="AP740" s="324"/>
      <c r="AQ740" s="324"/>
      <c r="BD740" s="324"/>
      <c r="BE740" s="324"/>
      <c r="BF740" s="324"/>
      <c r="BG740" s="324"/>
      <c r="BH740" s="324"/>
      <c r="BI740" s="324"/>
      <c r="BJ740" s="324"/>
      <c r="BK740" s="324"/>
      <c r="BL740" s="324"/>
      <c r="BM740" s="324"/>
      <c r="BN740" s="324"/>
      <c r="BO740" s="324"/>
      <c r="BW740" s="325"/>
      <c r="BX740" s="325"/>
      <c r="BY740" s="325"/>
      <c r="BZ740" s="325"/>
      <c r="CA740" s="325"/>
      <c r="CB740" s="325"/>
      <c r="CC740" s="325"/>
      <c r="CD740" s="325"/>
      <c r="CE740" s="325"/>
      <c r="CF740" s="325"/>
      <c r="CG740" s="325"/>
      <c r="CH740" s="325"/>
    </row>
    <row r="741" spans="1:86" s="323" customFormat="1" x14ac:dyDescent="0.25">
      <c r="A741" s="102"/>
      <c r="B741" s="102"/>
      <c r="C741" s="102"/>
      <c r="D741" s="102"/>
      <c r="E741" s="102"/>
      <c r="F741" s="102"/>
      <c r="G741" s="102"/>
      <c r="AH741" s="324"/>
      <c r="AI741" s="324"/>
      <c r="AP741" s="324"/>
      <c r="AQ741" s="324"/>
      <c r="BD741" s="324"/>
      <c r="BE741" s="324"/>
      <c r="BF741" s="324"/>
      <c r="BG741" s="324"/>
      <c r="BH741" s="324"/>
      <c r="BI741" s="324"/>
      <c r="BJ741" s="324"/>
      <c r="BK741" s="324"/>
      <c r="BL741" s="324"/>
      <c r="BM741" s="324"/>
      <c r="BN741" s="324"/>
      <c r="BO741" s="324"/>
      <c r="BW741" s="325"/>
      <c r="BX741" s="325"/>
      <c r="BY741" s="325"/>
      <c r="BZ741" s="325"/>
      <c r="CA741" s="325"/>
      <c r="CB741" s="325"/>
      <c r="CC741" s="325"/>
      <c r="CD741" s="325"/>
      <c r="CE741" s="325"/>
      <c r="CF741" s="325"/>
      <c r="CG741" s="325"/>
      <c r="CH741" s="325"/>
    </row>
    <row r="742" spans="1:86" s="323" customFormat="1" x14ac:dyDescent="0.25">
      <c r="A742" s="102"/>
      <c r="B742" s="102"/>
      <c r="C742" s="102"/>
      <c r="D742" s="102"/>
      <c r="E742" s="102"/>
      <c r="F742" s="102"/>
      <c r="G742" s="102"/>
      <c r="AH742" s="324"/>
      <c r="AI742" s="324"/>
      <c r="AP742" s="324"/>
      <c r="AQ742" s="324"/>
      <c r="BD742" s="324"/>
      <c r="BE742" s="324"/>
      <c r="BF742" s="324"/>
      <c r="BG742" s="324"/>
      <c r="BH742" s="324"/>
      <c r="BI742" s="324"/>
      <c r="BJ742" s="324"/>
      <c r="BK742" s="324"/>
      <c r="BL742" s="324"/>
      <c r="BM742" s="324"/>
      <c r="BN742" s="324"/>
      <c r="BO742" s="324"/>
      <c r="BW742" s="325"/>
      <c r="BX742" s="325"/>
      <c r="BY742" s="325"/>
      <c r="BZ742" s="325"/>
      <c r="CA742" s="325"/>
      <c r="CB742" s="325"/>
      <c r="CC742" s="325"/>
      <c r="CD742" s="325"/>
      <c r="CE742" s="325"/>
      <c r="CF742" s="325"/>
      <c r="CG742" s="325"/>
      <c r="CH742" s="325"/>
    </row>
    <row r="743" spans="1:86" s="323" customFormat="1" x14ac:dyDescent="0.25">
      <c r="A743" s="102"/>
      <c r="B743" s="102"/>
      <c r="C743" s="102"/>
      <c r="D743" s="102"/>
      <c r="E743" s="102"/>
      <c r="F743" s="102"/>
      <c r="G743" s="102"/>
      <c r="AH743" s="324"/>
      <c r="AI743" s="324"/>
      <c r="AP743" s="324"/>
      <c r="AQ743" s="324"/>
      <c r="BD743" s="324"/>
      <c r="BE743" s="324"/>
      <c r="BF743" s="324"/>
      <c r="BG743" s="324"/>
      <c r="BH743" s="324"/>
      <c r="BI743" s="324"/>
      <c r="BJ743" s="324"/>
      <c r="BK743" s="324"/>
      <c r="BL743" s="324"/>
      <c r="BM743" s="324"/>
      <c r="BN743" s="324"/>
      <c r="BO743" s="324"/>
      <c r="BW743" s="325"/>
      <c r="BX743" s="325"/>
      <c r="BY743" s="325"/>
      <c r="BZ743" s="325"/>
      <c r="CA743" s="325"/>
      <c r="CB743" s="325"/>
      <c r="CC743" s="325"/>
      <c r="CD743" s="325"/>
      <c r="CE743" s="325"/>
      <c r="CF743" s="325"/>
      <c r="CG743" s="325"/>
      <c r="CH743" s="325"/>
    </row>
    <row r="744" spans="1:86" s="323" customFormat="1" x14ac:dyDescent="0.25">
      <c r="A744" s="102"/>
      <c r="B744" s="102"/>
      <c r="C744" s="102"/>
      <c r="D744" s="102"/>
      <c r="E744" s="102"/>
      <c r="F744" s="102"/>
      <c r="G744" s="102"/>
      <c r="AH744" s="324"/>
      <c r="AI744" s="324"/>
      <c r="AP744" s="324"/>
      <c r="AQ744" s="324"/>
      <c r="BD744" s="324"/>
      <c r="BE744" s="324"/>
      <c r="BF744" s="324"/>
      <c r="BG744" s="324"/>
      <c r="BH744" s="324"/>
      <c r="BI744" s="324"/>
      <c r="BJ744" s="324"/>
      <c r="BK744" s="324"/>
      <c r="BL744" s="324"/>
      <c r="BM744" s="324"/>
      <c r="BN744" s="324"/>
      <c r="BO744" s="324"/>
      <c r="BW744" s="325"/>
      <c r="BX744" s="325"/>
      <c r="BY744" s="325"/>
      <c r="BZ744" s="325"/>
      <c r="CA744" s="325"/>
      <c r="CB744" s="325"/>
      <c r="CC744" s="325"/>
      <c r="CD744" s="325"/>
      <c r="CE744" s="325"/>
      <c r="CF744" s="325"/>
      <c r="CG744" s="325"/>
      <c r="CH744" s="325"/>
    </row>
    <row r="745" spans="1:86" s="323" customFormat="1" x14ac:dyDescent="0.25">
      <c r="A745" s="102"/>
      <c r="B745" s="102"/>
      <c r="C745" s="102"/>
      <c r="D745" s="102"/>
      <c r="E745" s="102"/>
      <c r="F745" s="102"/>
      <c r="G745" s="102"/>
      <c r="AH745" s="324"/>
      <c r="AI745" s="324"/>
      <c r="AP745" s="324"/>
      <c r="AQ745" s="324"/>
      <c r="BD745" s="324"/>
      <c r="BE745" s="324"/>
      <c r="BF745" s="324"/>
      <c r="BG745" s="324"/>
      <c r="BH745" s="324"/>
      <c r="BI745" s="324"/>
      <c r="BJ745" s="324"/>
      <c r="BK745" s="324"/>
      <c r="BL745" s="324"/>
      <c r="BM745" s="324"/>
      <c r="BN745" s="324"/>
      <c r="BO745" s="324"/>
      <c r="BW745" s="325"/>
      <c r="BX745" s="325"/>
      <c r="BY745" s="325"/>
      <c r="BZ745" s="325"/>
      <c r="CA745" s="325"/>
      <c r="CB745" s="325"/>
      <c r="CC745" s="325"/>
      <c r="CD745" s="325"/>
      <c r="CE745" s="325"/>
      <c r="CF745" s="325"/>
      <c r="CG745" s="325"/>
      <c r="CH745" s="325"/>
    </row>
    <row r="746" spans="1:86" s="323" customFormat="1" x14ac:dyDescent="0.25">
      <c r="A746" s="102"/>
      <c r="B746" s="102"/>
      <c r="C746" s="102"/>
      <c r="D746" s="102"/>
      <c r="E746" s="102"/>
      <c r="F746" s="102"/>
      <c r="G746" s="102"/>
      <c r="AH746" s="324"/>
      <c r="AI746" s="324"/>
      <c r="AP746" s="324"/>
      <c r="AQ746" s="324"/>
      <c r="BD746" s="324"/>
      <c r="BE746" s="324"/>
      <c r="BF746" s="324"/>
      <c r="BG746" s="324"/>
      <c r="BH746" s="324"/>
      <c r="BI746" s="324"/>
      <c r="BJ746" s="324"/>
      <c r="BK746" s="324"/>
      <c r="BL746" s="324"/>
      <c r="BM746" s="324"/>
      <c r="BN746" s="324"/>
      <c r="BO746" s="324"/>
      <c r="BW746" s="325"/>
      <c r="BX746" s="325"/>
      <c r="BY746" s="325"/>
      <c r="BZ746" s="325"/>
      <c r="CA746" s="325"/>
      <c r="CB746" s="325"/>
      <c r="CC746" s="325"/>
      <c r="CD746" s="325"/>
      <c r="CE746" s="325"/>
      <c r="CF746" s="325"/>
      <c r="CG746" s="325"/>
      <c r="CH746" s="325"/>
    </row>
    <row r="747" spans="1:86" s="323" customFormat="1" x14ac:dyDescent="0.25">
      <c r="A747" s="102"/>
      <c r="B747" s="102"/>
      <c r="C747" s="102"/>
      <c r="D747" s="102"/>
      <c r="E747" s="102"/>
      <c r="F747" s="102"/>
      <c r="G747" s="102"/>
      <c r="AH747" s="324"/>
      <c r="AI747" s="324"/>
      <c r="AP747" s="324"/>
      <c r="AQ747" s="324"/>
      <c r="BD747" s="324"/>
      <c r="BE747" s="324"/>
      <c r="BF747" s="324"/>
      <c r="BG747" s="324"/>
      <c r="BH747" s="324"/>
      <c r="BI747" s="324"/>
      <c r="BJ747" s="324"/>
      <c r="BK747" s="324"/>
      <c r="BL747" s="324"/>
      <c r="BM747" s="324"/>
      <c r="BN747" s="324"/>
      <c r="BO747" s="324"/>
      <c r="BW747" s="325"/>
      <c r="BX747" s="325"/>
      <c r="BY747" s="325"/>
      <c r="BZ747" s="325"/>
      <c r="CA747" s="325"/>
      <c r="CB747" s="325"/>
      <c r="CC747" s="325"/>
      <c r="CD747" s="325"/>
      <c r="CE747" s="325"/>
      <c r="CF747" s="325"/>
      <c r="CG747" s="325"/>
      <c r="CH747" s="325"/>
    </row>
    <row r="748" spans="1:86" s="323" customFormat="1" x14ac:dyDescent="0.25">
      <c r="A748" s="102"/>
      <c r="B748" s="102"/>
      <c r="C748" s="102"/>
      <c r="D748" s="102"/>
      <c r="E748" s="102"/>
      <c r="F748" s="102"/>
      <c r="G748" s="102"/>
      <c r="AH748" s="324"/>
      <c r="AI748" s="324"/>
      <c r="AP748" s="324"/>
      <c r="AQ748" s="324"/>
      <c r="BD748" s="324"/>
      <c r="BE748" s="324"/>
      <c r="BF748" s="324"/>
      <c r="BG748" s="324"/>
      <c r="BH748" s="324"/>
      <c r="BI748" s="324"/>
      <c r="BJ748" s="324"/>
      <c r="BK748" s="324"/>
      <c r="BL748" s="324"/>
      <c r="BM748" s="324"/>
      <c r="BN748" s="324"/>
      <c r="BO748" s="324"/>
      <c r="BW748" s="325"/>
      <c r="BX748" s="325"/>
      <c r="BY748" s="325"/>
      <c r="BZ748" s="325"/>
      <c r="CA748" s="325"/>
      <c r="CB748" s="325"/>
      <c r="CC748" s="325"/>
      <c r="CD748" s="325"/>
      <c r="CE748" s="325"/>
      <c r="CF748" s="325"/>
      <c r="CG748" s="325"/>
      <c r="CH748" s="325"/>
    </row>
    <row r="749" spans="1:86" s="323" customFormat="1" x14ac:dyDescent="0.25">
      <c r="A749" s="102"/>
      <c r="B749" s="102"/>
      <c r="C749" s="102"/>
      <c r="D749" s="102"/>
      <c r="E749" s="102"/>
      <c r="F749" s="102"/>
      <c r="G749" s="102"/>
      <c r="AH749" s="324"/>
      <c r="AI749" s="324"/>
      <c r="AP749" s="324"/>
      <c r="AQ749" s="324"/>
      <c r="BD749" s="324"/>
      <c r="BE749" s="324"/>
      <c r="BF749" s="324"/>
      <c r="BG749" s="324"/>
      <c r="BH749" s="324"/>
      <c r="BI749" s="324"/>
      <c r="BJ749" s="324"/>
      <c r="BK749" s="324"/>
      <c r="BL749" s="324"/>
      <c r="BM749" s="324"/>
      <c r="BN749" s="324"/>
      <c r="BO749" s="324"/>
      <c r="BW749" s="325"/>
      <c r="BX749" s="325"/>
      <c r="BY749" s="325"/>
      <c r="BZ749" s="325"/>
      <c r="CA749" s="325"/>
      <c r="CB749" s="325"/>
      <c r="CC749" s="325"/>
      <c r="CD749" s="325"/>
      <c r="CE749" s="325"/>
      <c r="CF749" s="325"/>
      <c r="CG749" s="325"/>
      <c r="CH749" s="325"/>
    </row>
    <row r="750" spans="1:86" s="323" customFormat="1" x14ac:dyDescent="0.25">
      <c r="A750" s="102"/>
      <c r="B750" s="102"/>
      <c r="C750" s="102"/>
      <c r="D750" s="102"/>
      <c r="E750" s="102"/>
      <c r="F750" s="102"/>
      <c r="G750" s="102"/>
      <c r="AH750" s="324"/>
      <c r="AI750" s="324"/>
      <c r="AP750" s="324"/>
      <c r="AQ750" s="324"/>
      <c r="BD750" s="324"/>
      <c r="BE750" s="324"/>
      <c r="BF750" s="324"/>
      <c r="BG750" s="324"/>
      <c r="BH750" s="324"/>
      <c r="BI750" s="324"/>
      <c r="BJ750" s="324"/>
      <c r="BK750" s="324"/>
      <c r="BL750" s="324"/>
      <c r="BM750" s="324"/>
      <c r="BN750" s="324"/>
      <c r="BO750" s="324"/>
      <c r="BW750" s="325"/>
      <c r="BX750" s="325"/>
      <c r="BY750" s="325"/>
      <c r="BZ750" s="325"/>
      <c r="CA750" s="325"/>
      <c r="CB750" s="325"/>
      <c r="CC750" s="325"/>
      <c r="CD750" s="325"/>
      <c r="CE750" s="325"/>
      <c r="CF750" s="325"/>
      <c r="CG750" s="325"/>
      <c r="CH750" s="325"/>
    </row>
    <row r="751" spans="1:86" s="323" customFormat="1" x14ac:dyDescent="0.25">
      <c r="A751" s="102"/>
      <c r="B751" s="102"/>
      <c r="C751" s="102"/>
      <c r="D751" s="102"/>
      <c r="E751" s="102"/>
      <c r="F751" s="102"/>
      <c r="G751" s="102"/>
      <c r="AH751" s="324"/>
      <c r="AI751" s="324"/>
      <c r="AP751" s="324"/>
      <c r="AQ751" s="324"/>
      <c r="BD751" s="324"/>
      <c r="BE751" s="324"/>
      <c r="BF751" s="324"/>
      <c r="BG751" s="324"/>
      <c r="BH751" s="324"/>
      <c r="BI751" s="324"/>
      <c r="BJ751" s="324"/>
      <c r="BK751" s="324"/>
      <c r="BL751" s="324"/>
      <c r="BM751" s="324"/>
      <c r="BN751" s="324"/>
      <c r="BO751" s="324"/>
      <c r="BW751" s="325"/>
      <c r="BX751" s="325"/>
      <c r="BY751" s="325"/>
      <c r="BZ751" s="325"/>
      <c r="CA751" s="325"/>
      <c r="CB751" s="325"/>
      <c r="CC751" s="325"/>
      <c r="CD751" s="325"/>
      <c r="CE751" s="325"/>
      <c r="CF751" s="325"/>
      <c r="CG751" s="325"/>
      <c r="CH751" s="325"/>
    </row>
    <row r="752" spans="1:86" s="323" customFormat="1" x14ac:dyDescent="0.25">
      <c r="A752" s="102"/>
      <c r="B752" s="102"/>
      <c r="C752" s="102"/>
      <c r="D752" s="102"/>
      <c r="E752" s="102"/>
      <c r="F752" s="102"/>
      <c r="G752" s="102"/>
      <c r="AH752" s="324"/>
      <c r="AI752" s="324"/>
      <c r="AP752" s="324"/>
      <c r="AQ752" s="324"/>
      <c r="BD752" s="324"/>
      <c r="BE752" s="324"/>
      <c r="BF752" s="324"/>
      <c r="BG752" s="324"/>
      <c r="BH752" s="324"/>
      <c r="BI752" s="324"/>
      <c r="BJ752" s="324"/>
      <c r="BK752" s="324"/>
      <c r="BL752" s="324"/>
      <c r="BM752" s="324"/>
      <c r="BN752" s="324"/>
      <c r="BO752" s="324"/>
      <c r="BW752" s="325"/>
      <c r="BX752" s="325"/>
      <c r="BY752" s="325"/>
      <c r="BZ752" s="325"/>
      <c r="CA752" s="325"/>
      <c r="CB752" s="325"/>
      <c r="CC752" s="325"/>
      <c r="CD752" s="325"/>
      <c r="CE752" s="325"/>
      <c r="CF752" s="325"/>
      <c r="CG752" s="325"/>
      <c r="CH752" s="325"/>
    </row>
    <row r="753" spans="1:86" s="323" customFormat="1" x14ac:dyDescent="0.25">
      <c r="A753" s="102"/>
      <c r="B753" s="102"/>
      <c r="C753" s="102"/>
      <c r="D753" s="102"/>
      <c r="E753" s="102"/>
      <c r="F753" s="102"/>
      <c r="G753" s="102"/>
      <c r="AH753" s="324"/>
      <c r="AI753" s="324"/>
      <c r="AP753" s="324"/>
      <c r="AQ753" s="324"/>
      <c r="BD753" s="324"/>
      <c r="BE753" s="324"/>
      <c r="BF753" s="324"/>
      <c r="BG753" s="324"/>
      <c r="BH753" s="324"/>
      <c r="BI753" s="324"/>
      <c r="BJ753" s="324"/>
      <c r="BK753" s="324"/>
      <c r="BL753" s="324"/>
      <c r="BM753" s="324"/>
      <c r="BN753" s="324"/>
      <c r="BO753" s="324"/>
      <c r="BW753" s="325"/>
      <c r="BX753" s="325"/>
      <c r="BY753" s="325"/>
      <c r="BZ753" s="325"/>
      <c r="CA753" s="325"/>
      <c r="CB753" s="325"/>
      <c r="CC753" s="325"/>
      <c r="CD753" s="325"/>
      <c r="CE753" s="325"/>
      <c r="CF753" s="325"/>
      <c r="CG753" s="325"/>
      <c r="CH753" s="325"/>
    </row>
    <row r="754" spans="1:86" s="323" customFormat="1" x14ac:dyDescent="0.25">
      <c r="A754" s="102"/>
      <c r="B754" s="102"/>
      <c r="C754" s="102"/>
      <c r="D754" s="102"/>
      <c r="E754" s="102"/>
      <c r="F754" s="102"/>
      <c r="G754" s="102"/>
      <c r="AH754" s="324"/>
      <c r="AI754" s="324"/>
      <c r="AP754" s="324"/>
      <c r="AQ754" s="324"/>
      <c r="BD754" s="324"/>
      <c r="BE754" s="324"/>
      <c r="BF754" s="324"/>
      <c r="BG754" s="324"/>
      <c r="BH754" s="324"/>
      <c r="BI754" s="324"/>
      <c r="BJ754" s="324"/>
      <c r="BK754" s="324"/>
      <c r="BL754" s="324"/>
      <c r="BM754" s="324"/>
      <c r="BN754" s="324"/>
      <c r="BO754" s="324"/>
      <c r="BW754" s="325"/>
      <c r="BX754" s="325"/>
      <c r="BY754" s="325"/>
      <c r="BZ754" s="325"/>
      <c r="CA754" s="325"/>
      <c r="CB754" s="325"/>
      <c r="CC754" s="325"/>
      <c r="CD754" s="325"/>
      <c r="CE754" s="325"/>
      <c r="CF754" s="325"/>
      <c r="CG754" s="325"/>
      <c r="CH754" s="325"/>
    </row>
    <row r="755" spans="1:86" s="323" customFormat="1" x14ac:dyDescent="0.25">
      <c r="A755" s="102"/>
      <c r="B755" s="102"/>
      <c r="C755" s="102"/>
      <c r="D755" s="102"/>
      <c r="E755" s="102"/>
      <c r="F755" s="102"/>
      <c r="G755" s="102"/>
      <c r="AH755" s="324"/>
      <c r="AI755" s="324"/>
      <c r="AP755" s="324"/>
      <c r="AQ755" s="324"/>
      <c r="BD755" s="324"/>
      <c r="BE755" s="324"/>
      <c r="BF755" s="324"/>
      <c r="BG755" s="324"/>
      <c r="BH755" s="324"/>
      <c r="BI755" s="324"/>
      <c r="BJ755" s="324"/>
      <c r="BK755" s="324"/>
      <c r="BL755" s="324"/>
      <c r="BM755" s="324"/>
      <c r="BN755" s="324"/>
      <c r="BO755" s="324"/>
      <c r="BW755" s="325"/>
      <c r="BX755" s="325"/>
      <c r="BY755" s="325"/>
      <c r="BZ755" s="325"/>
      <c r="CA755" s="325"/>
      <c r="CB755" s="325"/>
      <c r="CC755" s="325"/>
      <c r="CD755" s="325"/>
      <c r="CE755" s="325"/>
      <c r="CF755" s="325"/>
      <c r="CG755" s="325"/>
      <c r="CH755" s="325"/>
    </row>
    <row r="756" spans="1:86" s="323" customFormat="1" x14ac:dyDescent="0.25">
      <c r="A756" s="102"/>
      <c r="B756" s="102"/>
      <c r="C756" s="102"/>
      <c r="D756" s="102"/>
      <c r="E756" s="102"/>
      <c r="F756" s="102"/>
      <c r="G756" s="102"/>
      <c r="AH756" s="324"/>
      <c r="AI756" s="324"/>
      <c r="AP756" s="324"/>
      <c r="AQ756" s="324"/>
      <c r="BD756" s="324"/>
      <c r="BE756" s="324"/>
      <c r="BF756" s="324"/>
      <c r="BG756" s="324"/>
      <c r="BH756" s="324"/>
      <c r="BI756" s="324"/>
      <c r="BJ756" s="324"/>
      <c r="BK756" s="324"/>
      <c r="BL756" s="324"/>
      <c r="BM756" s="324"/>
      <c r="BN756" s="324"/>
      <c r="BO756" s="324"/>
      <c r="BW756" s="325"/>
      <c r="BX756" s="325"/>
      <c r="BY756" s="325"/>
      <c r="BZ756" s="325"/>
      <c r="CA756" s="325"/>
      <c r="CB756" s="325"/>
      <c r="CC756" s="325"/>
      <c r="CD756" s="325"/>
      <c r="CE756" s="325"/>
      <c r="CF756" s="325"/>
      <c r="CG756" s="325"/>
      <c r="CH756" s="325"/>
    </row>
    <row r="757" spans="1:86" s="323" customFormat="1" x14ac:dyDescent="0.25">
      <c r="A757" s="102"/>
      <c r="B757" s="102"/>
      <c r="C757" s="102"/>
      <c r="D757" s="102"/>
      <c r="E757" s="102"/>
      <c r="F757" s="102"/>
      <c r="G757" s="102"/>
      <c r="AH757" s="324"/>
      <c r="AI757" s="324"/>
      <c r="AP757" s="324"/>
      <c r="AQ757" s="324"/>
      <c r="BD757" s="324"/>
      <c r="BE757" s="324"/>
      <c r="BF757" s="324"/>
      <c r="BG757" s="324"/>
      <c r="BH757" s="324"/>
      <c r="BI757" s="324"/>
      <c r="BJ757" s="324"/>
      <c r="BK757" s="324"/>
      <c r="BL757" s="324"/>
      <c r="BM757" s="324"/>
      <c r="BN757" s="324"/>
      <c r="BO757" s="324"/>
      <c r="BW757" s="325"/>
      <c r="BX757" s="325"/>
      <c r="BY757" s="325"/>
      <c r="BZ757" s="325"/>
      <c r="CA757" s="325"/>
      <c r="CB757" s="325"/>
      <c r="CC757" s="325"/>
      <c r="CD757" s="325"/>
      <c r="CE757" s="325"/>
      <c r="CF757" s="325"/>
      <c r="CG757" s="325"/>
      <c r="CH757" s="325"/>
    </row>
    <row r="758" spans="1:86" s="323" customFormat="1" x14ac:dyDescent="0.25">
      <c r="A758" s="102"/>
      <c r="B758" s="102"/>
      <c r="C758" s="102"/>
      <c r="D758" s="102"/>
      <c r="E758" s="102"/>
      <c r="F758" s="102"/>
      <c r="G758" s="102"/>
      <c r="AH758" s="324"/>
      <c r="AI758" s="324"/>
      <c r="AP758" s="324"/>
      <c r="AQ758" s="324"/>
      <c r="BD758" s="324"/>
      <c r="BE758" s="324"/>
      <c r="BF758" s="324"/>
      <c r="BG758" s="324"/>
      <c r="BH758" s="324"/>
      <c r="BI758" s="324"/>
      <c r="BJ758" s="324"/>
      <c r="BK758" s="324"/>
      <c r="BL758" s="324"/>
      <c r="BM758" s="324"/>
      <c r="BN758" s="324"/>
      <c r="BO758" s="324"/>
      <c r="BW758" s="325"/>
      <c r="BX758" s="325"/>
      <c r="BY758" s="325"/>
      <c r="BZ758" s="325"/>
      <c r="CA758" s="325"/>
      <c r="CB758" s="325"/>
      <c r="CC758" s="325"/>
      <c r="CD758" s="325"/>
      <c r="CE758" s="325"/>
      <c r="CF758" s="325"/>
      <c r="CG758" s="325"/>
      <c r="CH758" s="325"/>
    </row>
    <row r="759" spans="1:86" s="323" customFormat="1" x14ac:dyDescent="0.25">
      <c r="A759" s="102"/>
      <c r="B759" s="102"/>
      <c r="C759" s="102"/>
      <c r="D759" s="102"/>
      <c r="E759" s="102"/>
      <c r="F759" s="102"/>
      <c r="G759" s="102"/>
      <c r="AH759" s="324"/>
      <c r="AI759" s="324"/>
      <c r="AP759" s="324"/>
      <c r="AQ759" s="324"/>
      <c r="BD759" s="324"/>
      <c r="BE759" s="324"/>
      <c r="BF759" s="324"/>
      <c r="BG759" s="324"/>
      <c r="BH759" s="324"/>
      <c r="BI759" s="324"/>
      <c r="BJ759" s="324"/>
      <c r="BK759" s="324"/>
      <c r="BL759" s="324"/>
      <c r="BM759" s="324"/>
      <c r="BN759" s="324"/>
      <c r="BO759" s="324"/>
      <c r="BW759" s="325"/>
      <c r="BX759" s="325"/>
      <c r="BY759" s="325"/>
      <c r="BZ759" s="325"/>
      <c r="CA759" s="325"/>
      <c r="CB759" s="325"/>
      <c r="CC759" s="325"/>
      <c r="CD759" s="325"/>
      <c r="CE759" s="325"/>
      <c r="CF759" s="325"/>
      <c r="CG759" s="325"/>
      <c r="CH759" s="325"/>
    </row>
    <row r="760" spans="1:86" s="323" customFormat="1" x14ac:dyDescent="0.25">
      <c r="A760" s="102"/>
      <c r="B760" s="102"/>
      <c r="C760" s="102"/>
      <c r="D760" s="102"/>
      <c r="E760" s="102"/>
      <c r="F760" s="102"/>
      <c r="G760" s="102"/>
      <c r="AH760" s="324"/>
      <c r="AI760" s="324"/>
      <c r="AP760" s="324"/>
      <c r="AQ760" s="324"/>
      <c r="BD760" s="324"/>
      <c r="BE760" s="324"/>
      <c r="BF760" s="324"/>
      <c r="BG760" s="324"/>
      <c r="BH760" s="324"/>
      <c r="BI760" s="324"/>
      <c r="BJ760" s="324"/>
      <c r="BK760" s="324"/>
      <c r="BL760" s="324"/>
      <c r="BM760" s="324"/>
      <c r="BN760" s="324"/>
      <c r="BO760" s="324"/>
      <c r="BW760" s="325"/>
      <c r="BX760" s="325"/>
      <c r="BY760" s="325"/>
      <c r="BZ760" s="325"/>
      <c r="CA760" s="325"/>
      <c r="CB760" s="325"/>
      <c r="CC760" s="325"/>
      <c r="CD760" s="325"/>
      <c r="CE760" s="325"/>
      <c r="CF760" s="325"/>
      <c r="CG760" s="325"/>
      <c r="CH760" s="325"/>
    </row>
    <row r="761" spans="1:86" s="323" customFormat="1" x14ac:dyDescent="0.25">
      <c r="A761" s="102"/>
      <c r="B761" s="102"/>
      <c r="C761" s="102"/>
      <c r="D761" s="102"/>
      <c r="E761" s="102"/>
      <c r="F761" s="102"/>
      <c r="G761" s="102"/>
      <c r="AH761" s="324"/>
      <c r="AI761" s="324"/>
      <c r="AP761" s="324"/>
      <c r="AQ761" s="324"/>
      <c r="BD761" s="324"/>
      <c r="BE761" s="324"/>
      <c r="BF761" s="324"/>
      <c r="BG761" s="324"/>
      <c r="BH761" s="324"/>
      <c r="BI761" s="324"/>
      <c r="BJ761" s="324"/>
      <c r="BK761" s="324"/>
      <c r="BL761" s="324"/>
      <c r="BM761" s="324"/>
      <c r="BN761" s="324"/>
      <c r="BO761" s="324"/>
      <c r="BW761" s="325"/>
      <c r="BX761" s="325"/>
      <c r="BY761" s="325"/>
      <c r="BZ761" s="325"/>
      <c r="CA761" s="325"/>
      <c r="CB761" s="325"/>
      <c r="CC761" s="325"/>
      <c r="CD761" s="325"/>
      <c r="CE761" s="325"/>
      <c r="CF761" s="325"/>
      <c r="CG761" s="325"/>
      <c r="CH761" s="325"/>
    </row>
    <row r="762" spans="1:86" s="323" customFormat="1" x14ac:dyDescent="0.25">
      <c r="A762" s="102"/>
      <c r="B762" s="102"/>
      <c r="C762" s="102"/>
      <c r="D762" s="102"/>
      <c r="E762" s="102"/>
      <c r="F762" s="102"/>
      <c r="G762" s="102"/>
      <c r="AH762" s="324"/>
      <c r="AI762" s="324"/>
      <c r="AP762" s="324"/>
      <c r="AQ762" s="324"/>
      <c r="BD762" s="324"/>
      <c r="BE762" s="324"/>
      <c r="BF762" s="324"/>
      <c r="BG762" s="324"/>
      <c r="BH762" s="324"/>
      <c r="BI762" s="324"/>
      <c r="BJ762" s="324"/>
      <c r="BK762" s="324"/>
      <c r="BL762" s="324"/>
      <c r="BM762" s="324"/>
      <c r="BN762" s="324"/>
      <c r="BO762" s="324"/>
      <c r="BW762" s="325"/>
      <c r="BX762" s="325"/>
      <c r="BY762" s="325"/>
      <c r="BZ762" s="325"/>
      <c r="CA762" s="325"/>
      <c r="CB762" s="325"/>
      <c r="CC762" s="325"/>
      <c r="CD762" s="325"/>
      <c r="CE762" s="325"/>
      <c r="CF762" s="325"/>
      <c r="CG762" s="325"/>
      <c r="CH762" s="325"/>
    </row>
    <row r="763" spans="1:86" s="323" customFormat="1" x14ac:dyDescent="0.25">
      <c r="A763" s="102"/>
      <c r="B763" s="102"/>
      <c r="C763" s="102"/>
      <c r="D763" s="102"/>
      <c r="E763" s="102"/>
      <c r="F763" s="102"/>
      <c r="G763" s="102"/>
      <c r="AH763" s="324"/>
      <c r="AI763" s="324"/>
      <c r="AP763" s="324"/>
      <c r="AQ763" s="324"/>
      <c r="BD763" s="324"/>
      <c r="BE763" s="324"/>
      <c r="BF763" s="324"/>
      <c r="BG763" s="324"/>
      <c r="BH763" s="324"/>
      <c r="BI763" s="324"/>
      <c r="BJ763" s="324"/>
      <c r="BK763" s="324"/>
      <c r="BL763" s="324"/>
      <c r="BM763" s="324"/>
      <c r="BN763" s="324"/>
      <c r="BO763" s="324"/>
      <c r="BW763" s="325"/>
      <c r="BX763" s="325"/>
      <c r="BY763" s="325"/>
      <c r="BZ763" s="325"/>
      <c r="CA763" s="325"/>
      <c r="CB763" s="325"/>
      <c r="CC763" s="325"/>
      <c r="CD763" s="325"/>
      <c r="CE763" s="325"/>
      <c r="CF763" s="325"/>
      <c r="CG763" s="325"/>
      <c r="CH763" s="325"/>
    </row>
    <row r="764" spans="1:86" s="323" customFormat="1" x14ac:dyDescent="0.25">
      <c r="A764" s="102"/>
      <c r="B764" s="102"/>
      <c r="C764" s="102"/>
      <c r="D764" s="102"/>
      <c r="E764" s="102"/>
      <c r="F764" s="102"/>
      <c r="G764" s="102"/>
      <c r="AH764" s="324"/>
      <c r="AI764" s="324"/>
      <c r="AP764" s="324"/>
      <c r="AQ764" s="324"/>
      <c r="BD764" s="324"/>
      <c r="BE764" s="324"/>
      <c r="BF764" s="324"/>
      <c r="BG764" s="324"/>
      <c r="BH764" s="324"/>
      <c r="BI764" s="324"/>
      <c r="BJ764" s="324"/>
      <c r="BK764" s="324"/>
      <c r="BL764" s="324"/>
      <c r="BM764" s="324"/>
      <c r="BN764" s="324"/>
      <c r="BO764" s="324"/>
      <c r="BW764" s="325"/>
      <c r="BX764" s="325"/>
      <c r="BY764" s="325"/>
      <c r="BZ764" s="325"/>
      <c r="CA764" s="325"/>
      <c r="CB764" s="325"/>
      <c r="CC764" s="325"/>
      <c r="CD764" s="325"/>
      <c r="CE764" s="325"/>
      <c r="CF764" s="325"/>
      <c r="CG764" s="325"/>
      <c r="CH764" s="325"/>
    </row>
    <row r="765" spans="1:86" s="323" customFormat="1" x14ac:dyDescent="0.25">
      <c r="A765" s="102"/>
      <c r="B765" s="102"/>
      <c r="C765" s="102"/>
      <c r="D765" s="102"/>
      <c r="E765" s="102"/>
      <c r="F765" s="102"/>
      <c r="G765" s="102"/>
      <c r="AH765" s="324"/>
      <c r="AI765" s="324"/>
      <c r="AP765" s="324"/>
      <c r="AQ765" s="324"/>
      <c r="BD765" s="324"/>
      <c r="BE765" s="324"/>
      <c r="BF765" s="324"/>
      <c r="BG765" s="324"/>
      <c r="BH765" s="324"/>
      <c r="BI765" s="324"/>
      <c r="BJ765" s="324"/>
      <c r="BK765" s="324"/>
      <c r="BL765" s="324"/>
      <c r="BM765" s="324"/>
      <c r="BN765" s="324"/>
      <c r="BO765" s="324"/>
      <c r="BW765" s="325"/>
      <c r="BX765" s="325"/>
      <c r="BY765" s="325"/>
      <c r="BZ765" s="325"/>
      <c r="CA765" s="325"/>
      <c r="CB765" s="325"/>
      <c r="CC765" s="325"/>
      <c r="CD765" s="325"/>
      <c r="CE765" s="325"/>
      <c r="CF765" s="325"/>
      <c r="CG765" s="325"/>
      <c r="CH765" s="325"/>
    </row>
    <row r="766" spans="1:86" s="323" customFormat="1" x14ac:dyDescent="0.25">
      <c r="A766" s="102"/>
      <c r="B766" s="102"/>
      <c r="C766" s="102"/>
      <c r="D766" s="102"/>
      <c r="E766" s="102"/>
      <c r="F766" s="102"/>
      <c r="G766" s="102"/>
      <c r="AH766" s="324"/>
      <c r="AI766" s="324"/>
      <c r="AP766" s="324"/>
      <c r="AQ766" s="324"/>
      <c r="BD766" s="324"/>
      <c r="BE766" s="324"/>
      <c r="BF766" s="324"/>
      <c r="BG766" s="324"/>
      <c r="BH766" s="324"/>
      <c r="BI766" s="324"/>
      <c r="BJ766" s="324"/>
      <c r="BK766" s="324"/>
      <c r="BL766" s="324"/>
      <c r="BM766" s="324"/>
      <c r="BN766" s="324"/>
      <c r="BO766" s="324"/>
      <c r="BW766" s="325"/>
      <c r="BX766" s="325"/>
      <c r="BY766" s="325"/>
      <c r="BZ766" s="325"/>
      <c r="CA766" s="325"/>
      <c r="CB766" s="325"/>
      <c r="CC766" s="325"/>
      <c r="CD766" s="325"/>
      <c r="CE766" s="325"/>
      <c r="CF766" s="325"/>
      <c r="CG766" s="325"/>
      <c r="CH766" s="325"/>
    </row>
    <row r="767" spans="1:86" s="323" customFormat="1" x14ac:dyDescent="0.25">
      <c r="A767" s="102"/>
      <c r="B767" s="102"/>
      <c r="C767" s="102"/>
      <c r="D767" s="102"/>
      <c r="E767" s="102"/>
      <c r="F767" s="102"/>
      <c r="G767" s="102"/>
      <c r="AH767" s="324"/>
      <c r="AI767" s="324"/>
      <c r="AP767" s="324"/>
      <c r="AQ767" s="324"/>
      <c r="BD767" s="324"/>
      <c r="BE767" s="324"/>
      <c r="BF767" s="324"/>
      <c r="BG767" s="324"/>
      <c r="BH767" s="324"/>
      <c r="BI767" s="324"/>
      <c r="BJ767" s="324"/>
      <c r="BK767" s="324"/>
      <c r="BL767" s="324"/>
      <c r="BM767" s="324"/>
      <c r="BN767" s="324"/>
      <c r="BO767" s="324"/>
      <c r="BW767" s="325"/>
      <c r="BX767" s="325"/>
      <c r="BY767" s="325"/>
      <c r="BZ767" s="325"/>
      <c r="CA767" s="325"/>
      <c r="CB767" s="325"/>
      <c r="CC767" s="325"/>
      <c r="CD767" s="325"/>
      <c r="CE767" s="325"/>
      <c r="CF767" s="325"/>
      <c r="CG767" s="325"/>
      <c r="CH767" s="325"/>
    </row>
    <row r="768" spans="1:86" s="323" customFormat="1" x14ac:dyDescent="0.25">
      <c r="A768" s="102"/>
      <c r="B768" s="102"/>
      <c r="C768" s="102"/>
      <c r="D768" s="102"/>
      <c r="E768" s="102"/>
      <c r="F768" s="102"/>
      <c r="G768" s="102"/>
      <c r="AH768" s="324"/>
      <c r="AI768" s="324"/>
      <c r="AP768" s="324"/>
      <c r="AQ768" s="324"/>
      <c r="BD768" s="324"/>
      <c r="BE768" s="324"/>
      <c r="BF768" s="324"/>
      <c r="BG768" s="324"/>
      <c r="BH768" s="324"/>
      <c r="BI768" s="324"/>
      <c r="BJ768" s="324"/>
      <c r="BK768" s="324"/>
      <c r="BL768" s="324"/>
      <c r="BM768" s="324"/>
      <c r="BN768" s="324"/>
      <c r="BO768" s="324"/>
      <c r="BW768" s="325"/>
      <c r="BX768" s="325"/>
      <c r="BY768" s="325"/>
      <c r="BZ768" s="325"/>
      <c r="CA768" s="325"/>
      <c r="CB768" s="325"/>
      <c r="CC768" s="325"/>
      <c r="CD768" s="325"/>
      <c r="CE768" s="325"/>
      <c r="CF768" s="325"/>
      <c r="CG768" s="325"/>
      <c r="CH768" s="325"/>
    </row>
    <row r="769" spans="1:86" s="323" customFormat="1" x14ac:dyDescent="0.25">
      <c r="A769" s="102"/>
      <c r="B769" s="102"/>
      <c r="C769" s="102"/>
      <c r="D769" s="102"/>
      <c r="E769" s="102"/>
      <c r="F769" s="102"/>
      <c r="G769" s="102"/>
      <c r="AH769" s="324"/>
      <c r="AI769" s="324"/>
      <c r="AP769" s="324"/>
      <c r="AQ769" s="324"/>
      <c r="BD769" s="324"/>
      <c r="BE769" s="324"/>
      <c r="BF769" s="324"/>
      <c r="BG769" s="324"/>
      <c r="BH769" s="324"/>
      <c r="BI769" s="324"/>
      <c r="BJ769" s="324"/>
      <c r="BK769" s="324"/>
      <c r="BL769" s="324"/>
      <c r="BM769" s="324"/>
      <c r="BN769" s="324"/>
      <c r="BO769" s="324"/>
      <c r="BW769" s="325"/>
      <c r="BX769" s="325"/>
      <c r="BY769" s="325"/>
      <c r="BZ769" s="325"/>
      <c r="CA769" s="325"/>
      <c r="CB769" s="325"/>
      <c r="CC769" s="325"/>
      <c r="CD769" s="325"/>
      <c r="CE769" s="325"/>
      <c r="CF769" s="325"/>
      <c r="CG769" s="325"/>
      <c r="CH769" s="325"/>
    </row>
    <row r="770" spans="1:86" s="323" customFormat="1" x14ac:dyDescent="0.25">
      <c r="A770" s="102"/>
      <c r="B770" s="102"/>
      <c r="C770" s="102"/>
      <c r="D770" s="102"/>
      <c r="E770" s="102"/>
      <c r="F770" s="102"/>
      <c r="G770" s="102"/>
      <c r="AH770" s="324"/>
      <c r="AI770" s="324"/>
      <c r="AP770" s="324"/>
      <c r="AQ770" s="324"/>
      <c r="BD770" s="324"/>
      <c r="BE770" s="324"/>
      <c r="BF770" s="324"/>
      <c r="BG770" s="324"/>
      <c r="BH770" s="324"/>
      <c r="BI770" s="324"/>
      <c r="BJ770" s="324"/>
      <c r="BK770" s="324"/>
      <c r="BL770" s="324"/>
      <c r="BM770" s="324"/>
      <c r="BN770" s="324"/>
      <c r="BO770" s="324"/>
      <c r="BW770" s="325"/>
      <c r="BX770" s="325"/>
      <c r="BY770" s="325"/>
      <c r="BZ770" s="325"/>
      <c r="CA770" s="325"/>
      <c r="CB770" s="325"/>
      <c r="CC770" s="325"/>
      <c r="CD770" s="325"/>
      <c r="CE770" s="325"/>
      <c r="CF770" s="325"/>
      <c r="CG770" s="325"/>
      <c r="CH770" s="325"/>
    </row>
    <row r="771" spans="1:86" s="323" customFormat="1" x14ac:dyDescent="0.25">
      <c r="A771" s="102"/>
      <c r="B771" s="102"/>
      <c r="C771" s="102"/>
      <c r="D771" s="102"/>
      <c r="E771" s="102"/>
      <c r="F771" s="102"/>
      <c r="G771" s="102"/>
      <c r="AH771" s="324"/>
      <c r="AI771" s="324"/>
      <c r="AP771" s="324"/>
      <c r="AQ771" s="324"/>
      <c r="BD771" s="324"/>
      <c r="BE771" s="324"/>
      <c r="BF771" s="324"/>
      <c r="BG771" s="324"/>
      <c r="BH771" s="324"/>
      <c r="BI771" s="324"/>
      <c r="BJ771" s="324"/>
      <c r="BK771" s="324"/>
      <c r="BL771" s="324"/>
      <c r="BM771" s="324"/>
      <c r="BN771" s="324"/>
      <c r="BO771" s="324"/>
      <c r="BW771" s="325"/>
      <c r="BX771" s="325"/>
      <c r="BY771" s="325"/>
      <c r="BZ771" s="325"/>
      <c r="CA771" s="325"/>
      <c r="CB771" s="325"/>
      <c r="CC771" s="325"/>
      <c r="CD771" s="325"/>
      <c r="CE771" s="325"/>
      <c r="CF771" s="325"/>
      <c r="CG771" s="325"/>
      <c r="CH771" s="325"/>
    </row>
    <row r="772" spans="1:86" s="323" customFormat="1" x14ac:dyDescent="0.25">
      <c r="A772" s="102"/>
      <c r="B772" s="102"/>
      <c r="C772" s="102"/>
      <c r="D772" s="102"/>
      <c r="E772" s="102"/>
      <c r="F772" s="102"/>
      <c r="G772" s="102"/>
      <c r="AH772" s="324"/>
      <c r="AI772" s="324"/>
      <c r="AP772" s="324"/>
      <c r="AQ772" s="324"/>
      <c r="BD772" s="324"/>
      <c r="BE772" s="324"/>
      <c r="BF772" s="324"/>
      <c r="BG772" s="324"/>
      <c r="BH772" s="324"/>
      <c r="BI772" s="324"/>
      <c r="BJ772" s="324"/>
      <c r="BK772" s="324"/>
      <c r="BL772" s="324"/>
      <c r="BM772" s="324"/>
      <c r="BN772" s="324"/>
      <c r="BO772" s="324"/>
      <c r="BW772" s="325"/>
      <c r="BX772" s="325"/>
      <c r="BY772" s="325"/>
      <c r="BZ772" s="325"/>
      <c r="CA772" s="325"/>
      <c r="CB772" s="325"/>
      <c r="CC772" s="325"/>
      <c r="CD772" s="325"/>
      <c r="CE772" s="325"/>
      <c r="CF772" s="325"/>
      <c r="CG772" s="325"/>
      <c r="CH772" s="325"/>
    </row>
    <row r="773" spans="1:86" s="323" customFormat="1" x14ac:dyDescent="0.25">
      <c r="A773" s="102"/>
      <c r="B773" s="102"/>
      <c r="C773" s="102"/>
      <c r="D773" s="102"/>
      <c r="E773" s="102"/>
      <c r="F773" s="102"/>
      <c r="G773" s="102"/>
      <c r="AH773" s="324"/>
      <c r="AI773" s="324"/>
      <c r="AP773" s="324"/>
      <c r="AQ773" s="324"/>
      <c r="BD773" s="324"/>
      <c r="BE773" s="324"/>
      <c r="BF773" s="324"/>
      <c r="BG773" s="324"/>
      <c r="BH773" s="324"/>
      <c r="BI773" s="324"/>
      <c r="BJ773" s="324"/>
      <c r="BK773" s="324"/>
      <c r="BL773" s="324"/>
      <c r="BM773" s="324"/>
      <c r="BN773" s="324"/>
      <c r="BO773" s="324"/>
      <c r="BW773" s="325"/>
      <c r="BX773" s="325"/>
      <c r="BY773" s="325"/>
      <c r="BZ773" s="325"/>
      <c r="CA773" s="325"/>
      <c r="CB773" s="325"/>
      <c r="CC773" s="325"/>
      <c r="CD773" s="325"/>
      <c r="CE773" s="325"/>
      <c r="CF773" s="325"/>
      <c r="CG773" s="325"/>
      <c r="CH773" s="325"/>
    </row>
    <row r="774" spans="1:86" s="323" customFormat="1" x14ac:dyDescent="0.25">
      <c r="A774" s="102"/>
      <c r="B774" s="102"/>
      <c r="C774" s="102"/>
      <c r="D774" s="102"/>
      <c r="E774" s="102"/>
      <c r="F774" s="102"/>
      <c r="G774" s="102"/>
      <c r="AH774" s="324"/>
      <c r="AI774" s="324"/>
      <c r="AP774" s="324"/>
      <c r="AQ774" s="324"/>
      <c r="BD774" s="324"/>
      <c r="BE774" s="324"/>
      <c r="BF774" s="324"/>
      <c r="BG774" s="324"/>
      <c r="BH774" s="324"/>
      <c r="BI774" s="324"/>
      <c r="BJ774" s="324"/>
      <c r="BK774" s="324"/>
      <c r="BL774" s="324"/>
      <c r="BM774" s="324"/>
      <c r="BN774" s="324"/>
      <c r="BO774" s="324"/>
      <c r="BW774" s="325"/>
      <c r="BX774" s="325"/>
      <c r="BY774" s="325"/>
      <c r="BZ774" s="325"/>
      <c r="CA774" s="325"/>
      <c r="CB774" s="325"/>
      <c r="CC774" s="325"/>
      <c r="CD774" s="325"/>
      <c r="CE774" s="325"/>
      <c r="CF774" s="325"/>
      <c r="CG774" s="325"/>
      <c r="CH774" s="325"/>
    </row>
    <row r="775" spans="1:86" s="323" customFormat="1" x14ac:dyDescent="0.25">
      <c r="A775" s="102"/>
      <c r="B775" s="102"/>
      <c r="C775" s="102"/>
      <c r="D775" s="102"/>
      <c r="E775" s="102"/>
      <c r="F775" s="102"/>
      <c r="G775" s="102"/>
      <c r="AH775" s="324"/>
      <c r="AI775" s="324"/>
      <c r="AP775" s="324"/>
      <c r="AQ775" s="324"/>
      <c r="BD775" s="324"/>
      <c r="BE775" s="324"/>
      <c r="BF775" s="324"/>
      <c r="BG775" s="324"/>
      <c r="BH775" s="324"/>
      <c r="BI775" s="324"/>
      <c r="BJ775" s="324"/>
      <c r="BK775" s="324"/>
      <c r="BL775" s="324"/>
      <c r="BM775" s="324"/>
      <c r="BN775" s="324"/>
      <c r="BO775" s="324"/>
      <c r="BW775" s="325"/>
      <c r="BX775" s="325"/>
      <c r="BY775" s="325"/>
      <c r="BZ775" s="325"/>
      <c r="CA775" s="325"/>
      <c r="CB775" s="325"/>
      <c r="CC775" s="325"/>
      <c r="CD775" s="325"/>
      <c r="CE775" s="325"/>
      <c r="CF775" s="325"/>
      <c r="CG775" s="325"/>
      <c r="CH775" s="325"/>
    </row>
    <row r="776" spans="1:86" s="323" customFormat="1" x14ac:dyDescent="0.25">
      <c r="A776" s="102"/>
      <c r="B776" s="102"/>
      <c r="C776" s="102"/>
      <c r="D776" s="102"/>
      <c r="E776" s="102"/>
      <c r="F776" s="102"/>
      <c r="G776" s="102"/>
      <c r="AH776" s="324"/>
      <c r="AI776" s="324"/>
      <c r="AP776" s="324"/>
      <c r="AQ776" s="324"/>
      <c r="BD776" s="324"/>
      <c r="BE776" s="324"/>
      <c r="BF776" s="324"/>
      <c r="BG776" s="324"/>
      <c r="BH776" s="324"/>
      <c r="BI776" s="324"/>
      <c r="BJ776" s="324"/>
      <c r="BK776" s="324"/>
      <c r="BL776" s="324"/>
      <c r="BM776" s="324"/>
      <c r="BN776" s="324"/>
      <c r="BO776" s="324"/>
      <c r="BW776" s="325"/>
      <c r="BX776" s="325"/>
      <c r="BY776" s="325"/>
      <c r="BZ776" s="325"/>
      <c r="CA776" s="325"/>
      <c r="CB776" s="325"/>
      <c r="CC776" s="325"/>
      <c r="CD776" s="325"/>
      <c r="CE776" s="325"/>
      <c r="CF776" s="325"/>
      <c r="CG776" s="325"/>
      <c r="CH776" s="325"/>
    </row>
    <row r="777" spans="1:86" s="323" customFormat="1" x14ac:dyDescent="0.25">
      <c r="A777" s="102"/>
      <c r="B777" s="102"/>
      <c r="C777" s="102"/>
      <c r="D777" s="102"/>
      <c r="E777" s="102"/>
      <c r="F777" s="102"/>
      <c r="G777" s="102"/>
      <c r="AH777" s="324"/>
      <c r="AI777" s="324"/>
      <c r="AP777" s="324"/>
      <c r="AQ777" s="324"/>
      <c r="BD777" s="324"/>
      <c r="BE777" s="324"/>
      <c r="BF777" s="324"/>
      <c r="BG777" s="324"/>
      <c r="BH777" s="324"/>
      <c r="BI777" s="324"/>
      <c r="BJ777" s="324"/>
      <c r="BK777" s="324"/>
      <c r="BL777" s="324"/>
      <c r="BM777" s="324"/>
      <c r="BN777" s="324"/>
      <c r="BO777" s="324"/>
      <c r="BW777" s="325"/>
      <c r="BX777" s="325"/>
      <c r="BY777" s="325"/>
      <c r="BZ777" s="325"/>
      <c r="CA777" s="325"/>
      <c r="CB777" s="325"/>
      <c r="CC777" s="325"/>
      <c r="CD777" s="325"/>
      <c r="CE777" s="325"/>
      <c r="CF777" s="325"/>
      <c r="CG777" s="325"/>
      <c r="CH777" s="325"/>
    </row>
    <row r="778" spans="1:86" s="323" customFormat="1" x14ac:dyDescent="0.25">
      <c r="A778" s="102"/>
      <c r="B778" s="102"/>
      <c r="C778" s="102"/>
      <c r="D778" s="102"/>
      <c r="E778" s="102"/>
      <c r="F778" s="102"/>
      <c r="G778" s="102"/>
      <c r="AH778" s="324"/>
      <c r="AI778" s="324"/>
      <c r="AP778" s="324"/>
      <c r="AQ778" s="324"/>
      <c r="BD778" s="324"/>
      <c r="BE778" s="324"/>
      <c r="BF778" s="324"/>
      <c r="BG778" s="324"/>
      <c r="BH778" s="324"/>
      <c r="BI778" s="324"/>
      <c r="BJ778" s="324"/>
      <c r="BK778" s="324"/>
      <c r="BL778" s="324"/>
      <c r="BM778" s="324"/>
      <c r="BN778" s="324"/>
      <c r="BO778" s="324"/>
      <c r="BW778" s="325"/>
      <c r="BX778" s="325"/>
      <c r="BY778" s="325"/>
      <c r="BZ778" s="325"/>
      <c r="CA778" s="325"/>
      <c r="CB778" s="325"/>
      <c r="CC778" s="325"/>
      <c r="CD778" s="325"/>
      <c r="CE778" s="325"/>
      <c r="CF778" s="325"/>
      <c r="CG778" s="325"/>
      <c r="CH778" s="325"/>
    </row>
    <row r="779" spans="1:86" s="323" customFormat="1" x14ac:dyDescent="0.25">
      <c r="A779" s="102"/>
      <c r="B779" s="102"/>
      <c r="C779" s="102"/>
      <c r="D779" s="102"/>
      <c r="E779" s="102"/>
      <c r="F779" s="102"/>
      <c r="G779" s="102"/>
      <c r="AH779" s="324"/>
      <c r="AI779" s="324"/>
      <c r="AP779" s="324"/>
      <c r="AQ779" s="324"/>
      <c r="BD779" s="324"/>
      <c r="BE779" s="324"/>
      <c r="BF779" s="324"/>
      <c r="BG779" s="324"/>
      <c r="BH779" s="324"/>
      <c r="BI779" s="324"/>
      <c r="BJ779" s="324"/>
      <c r="BK779" s="324"/>
      <c r="BL779" s="324"/>
      <c r="BM779" s="324"/>
      <c r="BN779" s="324"/>
      <c r="BO779" s="324"/>
      <c r="BW779" s="325"/>
      <c r="BX779" s="325"/>
      <c r="BY779" s="325"/>
      <c r="BZ779" s="325"/>
      <c r="CA779" s="325"/>
      <c r="CB779" s="325"/>
      <c r="CC779" s="325"/>
      <c r="CD779" s="325"/>
      <c r="CE779" s="325"/>
      <c r="CF779" s="325"/>
      <c r="CG779" s="325"/>
      <c r="CH779" s="325"/>
    </row>
    <row r="780" spans="1:86" s="323" customFormat="1" x14ac:dyDescent="0.25">
      <c r="A780" s="102"/>
      <c r="B780" s="102"/>
      <c r="C780" s="102"/>
      <c r="D780" s="102"/>
      <c r="E780" s="102"/>
      <c r="F780" s="102"/>
      <c r="G780" s="102"/>
      <c r="AH780" s="324"/>
      <c r="AI780" s="324"/>
      <c r="AP780" s="324"/>
      <c r="AQ780" s="324"/>
      <c r="BD780" s="324"/>
      <c r="BE780" s="324"/>
      <c r="BF780" s="324"/>
      <c r="BG780" s="324"/>
      <c r="BH780" s="324"/>
      <c r="BI780" s="324"/>
      <c r="BJ780" s="324"/>
      <c r="BK780" s="324"/>
      <c r="BL780" s="324"/>
      <c r="BM780" s="324"/>
      <c r="BN780" s="324"/>
      <c r="BO780" s="324"/>
      <c r="BW780" s="325"/>
      <c r="BX780" s="325"/>
      <c r="BY780" s="325"/>
      <c r="BZ780" s="325"/>
      <c r="CA780" s="325"/>
      <c r="CB780" s="325"/>
      <c r="CC780" s="325"/>
      <c r="CD780" s="325"/>
      <c r="CE780" s="325"/>
      <c r="CF780" s="325"/>
      <c r="CG780" s="325"/>
      <c r="CH780" s="325"/>
    </row>
    <row r="781" spans="1:86" s="323" customFormat="1" x14ac:dyDescent="0.25">
      <c r="A781" s="102"/>
      <c r="B781" s="102"/>
      <c r="C781" s="102"/>
      <c r="D781" s="102"/>
      <c r="E781" s="102"/>
      <c r="F781" s="102"/>
      <c r="G781" s="102"/>
      <c r="AH781" s="324"/>
      <c r="AI781" s="324"/>
      <c r="AP781" s="324"/>
      <c r="AQ781" s="324"/>
      <c r="BD781" s="324"/>
      <c r="BE781" s="324"/>
      <c r="BF781" s="324"/>
      <c r="BG781" s="324"/>
      <c r="BH781" s="324"/>
      <c r="BI781" s="324"/>
      <c r="BJ781" s="324"/>
      <c r="BK781" s="324"/>
      <c r="BL781" s="324"/>
      <c r="BM781" s="324"/>
      <c r="BN781" s="324"/>
      <c r="BO781" s="324"/>
      <c r="BW781" s="325"/>
      <c r="BX781" s="325"/>
      <c r="BY781" s="325"/>
      <c r="BZ781" s="325"/>
      <c r="CA781" s="325"/>
      <c r="CB781" s="325"/>
      <c r="CC781" s="325"/>
      <c r="CD781" s="325"/>
      <c r="CE781" s="325"/>
      <c r="CF781" s="325"/>
      <c r="CG781" s="325"/>
      <c r="CH781" s="325"/>
    </row>
    <row r="782" spans="1:86" s="323" customFormat="1" x14ac:dyDescent="0.25">
      <c r="A782" s="102"/>
      <c r="B782" s="102"/>
      <c r="C782" s="102"/>
      <c r="D782" s="102"/>
      <c r="E782" s="102"/>
      <c r="F782" s="102"/>
      <c r="G782" s="102"/>
      <c r="AH782" s="324"/>
      <c r="AI782" s="324"/>
      <c r="AP782" s="324"/>
      <c r="AQ782" s="324"/>
      <c r="BD782" s="324"/>
      <c r="BE782" s="324"/>
      <c r="BF782" s="324"/>
      <c r="BG782" s="324"/>
      <c r="BH782" s="324"/>
      <c r="BI782" s="324"/>
      <c r="BJ782" s="324"/>
      <c r="BK782" s="324"/>
      <c r="BL782" s="324"/>
      <c r="BM782" s="324"/>
      <c r="BN782" s="324"/>
      <c r="BO782" s="324"/>
      <c r="BW782" s="325"/>
      <c r="BX782" s="325"/>
      <c r="BY782" s="325"/>
      <c r="BZ782" s="325"/>
      <c r="CA782" s="325"/>
      <c r="CB782" s="325"/>
      <c r="CC782" s="325"/>
      <c r="CD782" s="325"/>
      <c r="CE782" s="325"/>
      <c r="CF782" s="325"/>
      <c r="CG782" s="325"/>
      <c r="CH782" s="325"/>
    </row>
    <row r="783" spans="1:86" s="323" customFormat="1" x14ac:dyDescent="0.25">
      <c r="A783" s="102"/>
      <c r="B783" s="102"/>
      <c r="C783" s="102"/>
      <c r="D783" s="102"/>
      <c r="E783" s="102"/>
      <c r="F783" s="102"/>
      <c r="G783" s="102"/>
      <c r="AH783" s="324"/>
      <c r="AI783" s="324"/>
      <c r="AP783" s="324"/>
      <c r="AQ783" s="324"/>
      <c r="BD783" s="324"/>
      <c r="BE783" s="324"/>
      <c r="BF783" s="324"/>
      <c r="BG783" s="324"/>
      <c r="BH783" s="324"/>
      <c r="BI783" s="324"/>
      <c r="BJ783" s="324"/>
      <c r="BK783" s="324"/>
      <c r="BL783" s="324"/>
      <c r="BM783" s="324"/>
      <c r="BN783" s="324"/>
      <c r="BO783" s="324"/>
      <c r="BW783" s="325"/>
      <c r="BX783" s="325"/>
      <c r="BY783" s="325"/>
      <c r="BZ783" s="325"/>
      <c r="CA783" s="325"/>
      <c r="CB783" s="325"/>
      <c r="CC783" s="325"/>
      <c r="CD783" s="325"/>
      <c r="CE783" s="325"/>
      <c r="CF783" s="325"/>
      <c r="CG783" s="325"/>
      <c r="CH783" s="325"/>
    </row>
    <row r="784" spans="1:86" s="323" customFormat="1" x14ac:dyDescent="0.25">
      <c r="A784" s="102"/>
      <c r="B784" s="102"/>
      <c r="C784" s="102"/>
      <c r="D784" s="102"/>
      <c r="E784" s="102"/>
      <c r="F784" s="102"/>
      <c r="G784" s="102"/>
      <c r="AH784" s="324"/>
      <c r="AI784" s="324"/>
      <c r="AP784" s="324"/>
      <c r="AQ784" s="324"/>
      <c r="BD784" s="324"/>
      <c r="BE784" s="324"/>
      <c r="BF784" s="324"/>
      <c r="BG784" s="324"/>
      <c r="BH784" s="324"/>
      <c r="BI784" s="324"/>
      <c r="BJ784" s="324"/>
      <c r="BK784" s="324"/>
      <c r="BL784" s="324"/>
      <c r="BM784" s="324"/>
      <c r="BN784" s="324"/>
      <c r="BO784" s="324"/>
      <c r="BW784" s="325"/>
      <c r="BX784" s="325"/>
      <c r="BY784" s="325"/>
      <c r="BZ784" s="325"/>
      <c r="CA784" s="325"/>
      <c r="CB784" s="325"/>
      <c r="CC784" s="325"/>
      <c r="CD784" s="325"/>
      <c r="CE784" s="325"/>
      <c r="CF784" s="325"/>
      <c r="CG784" s="325"/>
      <c r="CH784" s="325"/>
    </row>
    <row r="785" spans="1:86" s="323" customFormat="1" x14ac:dyDescent="0.25">
      <c r="A785" s="102"/>
      <c r="B785" s="102"/>
      <c r="C785" s="102"/>
      <c r="D785" s="102"/>
      <c r="E785" s="102"/>
      <c r="F785" s="102"/>
      <c r="G785" s="102"/>
      <c r="AH785" s="324"/>
      <c r="AI785" s="324"/>
      <c r="AP785" s="324"/>
      <c r="AQ785" s="324"/>
      <c r="BD785" s="324"/>
      <c r="BE785" s="324"/>
      <c r="BF785" s="324"/>
      <c r="BG785" s="324"/>
      <c r="BH785" s="324"/>
      <c r="BI785" s="324"/>
      <c r="BJ785" s="324"/>
      <c r="BK785" s="324"/>
      <c r="BL785" s="324"/>
      <c r="BM785" s="324"/>
      <c r="BN785" s="324"/>
      <c r="BO785" s="324"/>
      <c r="BW785" s="325"/>
      <c r="BX785" s="325"/>
      <c r="BY785" s="325"/>
      <c r="BZ785" s="325"/>
      <c r="CA785" s="325"/>
      <c r="CB785" s="325"/>
      <c r="CC785" s="325"/>
      <c r="CD785" s="325"/>
      <c r="CE785" s="325"/>
      <c r="CF785" s="325"/>
      <c r="CG785" s="325"/>
      <c r="CH785" s="325"/>
    </row>
    <row r="786" spans="1:86" s="323" customFormat="1" x14ac:dyDescent="0.25">
      <c r="A786" s="102"/>
      <c r="B786" s="102"/>
      <c r="C786" s="102"/>
      <c r="D786" s="102"/>
      <c r="E786" s="102"/>
      <c r="F786" s="102"/>
      <c r="G786" s="102"/>
      <c r="AH786" s="324"/>
      <c r="AI786" s="324"/>
      <c r="AP786" s="324"/>
      <c r="AQ786" s="324"/>
      <c r="BD786" s="324"/>
      <c r="BE786" s="324"/>
      <c r="BF786" s="324"/>
      <c r="BG786" s="324"/>
      <c r="BH786" s="324"/>
      <c r="BI786" s="324"/>
      <c r="BJ786" s="324"/>
      <c r="BK786" s="324"/>
      <c r="BL786" s="324"/>
      <c r="BM786" s="324"/>
      <c r="BN786" s="324"/>
      <c r="BO786" s="324"/>
      <c r="BW786" s="325"/>
      <c r="BX786" s="325"/>
      <c r="BY786" s="325"/>
      <c r="BZ786" s="325"/>
      <c r="CA786" s="325"/>
      <c r="CB786" s="325"/>
      <c r="CC786" s="325"/>
      <c r="CD786" s="325"/>
      <c r="CE786" s="325"/>
      <c r="CF786" s="325"/>
      <c r="CG786" s="325"/>
      <c r="CH786" s="325"/>
    </row>
    <row r="787" spans="1:86" s="323" customFormat="1" x14ac:dyDescent="0.25">
      <c r="A787" s="102"/>
      <c r="B787" s="102"/>
      <c r="C787" s="102"/>
      <c r="D787" s="102"/>
      <c r="E787" s="102"/>
      <c r="F787" s="102"/>
      <c r="G787" s="102"/>
      <c r="AH787" s="324"/>
      <c r="AI787" s="324"/>
      <c r="AP787" s="324"/>
      <c r="AQ787" s="324"/>
      <c r="BD787" s="324"/>
      <c r="BE787" s="324"/>
      <c r="BF787" s="324"/>
      <c r="BG787" s="324"/>
      <c r="BH787" s="324"/>
      <c r="BI787" s="324"/>
      <c r="BJ787" s="324"/>
      <c r="BK787" s="324"/>
      <c r="BL787" s="324"/>
      <c r="BM787" s="324"/>
      <c r="BN787" s="324"/>
      <c r="BO787" s="324"/>
      <c r="BW787" s="325"/>
      <c r="BX787" s="325"/>
      <c r="BY787" s="325"/>
      <c r="BZ787" s="325"/>
      <c r="CA787" s="325"/>
      <c r="CB787" s="325"/>
      <c r="CC787" s="325"/>
      <c r="CD787" s="325"/>
      <c r="CE787" s="325"/>
      <c r="CF787" s="325"/>
      <c r="CG787" s="325"/>
      <c r="CH787" s="325"/>
    </row>
    <row r="788" spans="1:86" s="323" customFormat="1" x14ac:dyDescent="0.25">
      <c r="A788" s="102"/>
      <c r="B788" s="102"/>
      <c r="C788" s="102"/>
      <c r="D788" s="102"/>
      <c r="E788" s="102"/>
      <c r="F788" s="102"/>
      <c r="G788" s="102"/>
      <c r="AH788" s="324"/>
      <c r="AI788" s="324"/>
      <c r="AP788" s="324"/>
      <c r="AQ788" s="324"/>
      <c r="BD788" s="324"/>
      <c r="BE788" s="324"/>
      <c r="BF788" s="324"/>
      <c r="BG788" s="324"/>
      <c r="BH788" s="324"/>
      <c r="BI788" s="324"/>
      <c r="BJ788" s="324"/>
      <c r="BK788" s="324"/>
      <c r="BL788" s="324"/>
      <c r="BM788" s="324"/>
      <c r="BN788" s="324"/>
      <c r="BO788" s="324"/>
      <c r="BW788" s="325"/>
      <c r="BX788" s="325"/>
      <c r="BY788" s="325"/>
      <c r="BZ788" s="325"/>
      <c r="CA788" s="325"/>
      <c r="CB788" s="325"/>
      <c r="CC788" s="325"/>
      <c r="CD788" s="325"/>
      <c r="CE788" s="325"/>
      <c r="CF788" s="325"/>
      <c r="CG788" s="325"/>
      <c r="CH788" s="325"/>
    </row>
    <row r="789" spans="1:86" s="323" customFormat="1" x14ac:dyDescent="0.25">
      <c r="A789" s="102"/>
      <c r="B789" s="102"/>
      <c r="C789" s="102"/>
      <c r="D789" s="102"/>
      <c r="E789" s="102"/>
      <c r="F789" s="102"/>
      <c r="G789" s="102"/>
      <c r="AH789" s="324"/>
      <c r="AI789" s="324"/>
      <c r="AP789" s="324"/>
      <c r="AQ789" s="324"/>
      <c r="BD789" s="324"/>
      <c r="BE789" s="324"/>
      <c r="BF789" s="324"/>
      <c r="BG789" s="324"/>
      <c r="BH789" s="324"/>
      <c r="BI789" s="324"/>
      <c r="BJ789" s="324"/>
      <c r="BK789" s="324"/>
      <c r="BL789" s="324"/>
      <c r="BM789" s="324"/>
      <c r="BN789" s="324"/>
      <c r="BO789" s="324"/>
      <c r="BW789" s="325"/>
      <c r="BX789" s="325"/>
      <c r="BY789" s="325"/>
      <c r="BZ789" s="325"/>
      <c r="CA789" s="325"/>
      <c r="CB789" s="325"/>
      <c r="CC789" s="325"/>
      <c r="CD789" s="325"/>
      <c r="CE789" s="325"/>
      <c r="CF789" s="325"/>
      <c r="CG789" s="325"/>
      <c r="CH789" s="325"/>
    </row>
    <row r="790" spans="1:86" s="323" customFormat="1" x14ac:dyDescent="0.25">
      <c r="A790" s="102"/>
      <c r="B790" s="102"/>
      <c r="C790" s="102"/>
      <c r="D790" s="102"/>
      <c r="E790" s="102"/>
      <c r="F790" s="102"/>
      <c r="G790" s="102"/>
      <c r="AH790" s="324"/>
      <c r="AI790" s="324"/>
      <c r="AP790" s="324"/>
      <c r="AQ790" s="324"/>
      <c r="BD790" s="324"/>
      <c r="BE790" s="324"/>
      <c r="BF790" s="324"/>
      <c r="BG790" s="324"/>
      <c r="BH790" s="324"/>
      <c r="BI790" s="324"/>
      <c r="BJ790" s="324"/>
      <c r="BK790" s="324"/>
      <c r="BL790" s="324"/>
      <c r="BM790" s="324"/>
      <c r="BN790" s="324"/>
      <c r="BO790" s="324"/>
      <c r="BW790" s="325"/>
      <c r="BX790" s="325"/>
      <c r="BY790" s="325"/>
      <c r="BZ790" s="325"/>
      <c r="CA790" s="325"/>
      <c r="CB790" s="325"/>
      <c r="CC790" s="325"/>
      <c r="CD790" s="325"/>
      <c r="CE790" s="325"/>
      <c r="CF790" s="325"/>
      <c r="CG790" s="325"/>
      <c r="CH790" s="325"/>
    </row>
    <row r="791" spans="1:86" s="323" customFormat="1" x14ac:dyDescent="0.25">
      <c r="A791" s="102"/>
      <c r="B791" s="102"/>
      <c r="C791" s="102"/>
      <c r="D791" s="102"/>
      <c r="E791" s="102"/>
      <c r="F791" s="102"/>
      <c r="G791" s="102"/>
      <c r="AH791" s="324"/>
      <c r="AI791" s="324"/>
      <c r="AP791" s="324"/>
      <c r="AQ791" s="324"/>
      <c r="BD791" s="324"/>
      <c r="BE791" s="324"/>
      <c r="BF791" s="324"/>
      <c r="BG791" s="324"/>
      <c r="BH791" s="324"/>
      <c r="BI791" s="324"/>
      <c r="BJ791" s="324"/>
      <c r="BK791" s="324"/>
      <c r="BL791" s="324"/>
      <c r="BM791" s="324"/>
      <c r="BN791" s="324"/>
      <c r="BO791" s="324"/>
      <c r="BW791" s="325"/>
      <c r="BX791" s="325"/>
      <c r="BY791" s="325"/>
      <c r="BZ791" s="325"/>
      <c r="CA791" s="325"/>
      <c r="CB791" s="325"/>
      <c r="CC791" s="325"/>
      <c r="CD791" s="325"/>
      <c r="CE791" s="325"/>
      <c r="CF791" s="325"/>
      <c r="CG791" s="325"/>
      <c r="CH791" s="325"/>
    </row>
    <row r="792" spans="1:86" s="323" customFormat="1" x14ac:dyDescent="0.25">
      <c r="A792" s="102"/>
      <c r="B792" s="102"/>
      <c r="C792" s="102"/>
      <c r="D792" s="102"/>
      <c r="E792" s="102"/>
      <c r="F792" s="102"/>
      <c r="G792" s="102"/>
      <c r="AH792" s="324"/>
      <c r="AI792" s="324"/>
      <c r="AP792" s="324"/>
      <c r="AQ792" s="324"/>
      <c r="BD792" s="324"/>
      <c r="BE792" s="324"/>
      <c r="BF792" s="324"/>
      <c r="BG792" s="324"/>
      <c r="BH792" s="324"/>
      <c r="BI792" s="324"/>
      <c r="BJ792" s="324"/>
      <c r="BK792" s="324"/>
      <c r="BL792" s="324"/>
      <c r="BM792" s="324"/>
      <c r="BN792" s="324"/>
      <c r="BO792" s="324"/>
      <c r="BW792" s="325"/>
      <c r="BX792" s="325"/>
      <c r="BY792" s="325"/>
      <c r="BZ792" s="325"/>
      <c r="CA792" s="325"/>
      <c r="CB792" s="325"/>
      <c r="CC792" s="325"/>
      <c r="CD792" s="325"/>
      <c r="CE792" s="325"/>
      <c r="CF792" s="325"/>
      <c r="CG792" s="325"/>
      <c r="CH792" s="325"/>
    </row>
    <row r="793" spans="1:86" s="323" customFormat="1" x14ac:dyDescent="0.25">
      <c r="A793" s="102"/>
      <c r="B793" s="102"/>
      <c r="C793" s="102"/>
      <c r="D793" s="102"/>
      <c r="E793" s="102"/>
      <c r="F793" s="102"/>
      <c r="G793" s="102"/>
      <c r="AH793" s="324"/>
      <c r="AI793" s="324"/>
      <c r="AP793" s="324"/>
      <c r="AQ793" s="324"/>
      <c r="BD793" s="324"/>
      <c r="BE793" s="324"/>
      <c r="BF793" s="324"/>
      <c r="BG793" s="324"/>
      <c r="BH793" s="324"/>
      <c r="BI793" s="324"/>
      <c r="BJ793" s="324"/>
      <c r="BK793" s="324"/>
      <c r="BL793" s="324"/>
      <c r="BM793" s="324"/>
      <c r="BN793" s="324"/>
      <c r="BO793" s="324"/>
      <c r="BW793" s="325"/>
      <c r="BX793" s="325"/>
      <c r="BY793" s="325"/>
      <c r="BZ793" s="325"/>
      <c r="CA793" s="325"/>
      <c r="CB793" s="325"/>
      <c r="CC793" s="325"/>
      <c r="CD793" s="325"/>
      <c r="CE793" s="325"/>
      <c r="CF793" s="325"/>
      <c r="CG793" s="325"/>
      <c r="CH793" s="325"/>
    </row>
    <row r="794" spans="1:86" s="323" customFormat="1" x14ac:dyDescent="0.25">
      <c r="A794" s="102"/>
      <c r="B794" s="102"/>
      <c r="C794" s="102"/>
      <c r="D794" s="102"/>
      <c r="E794" s="102"/>
      <c r="F794" s="102"/>
      <c r="G794" s="102"/>
      <c r="AH794" s="324"/>
      <c r="AI794" s="324"/>
      <c r="AP794" s="324"/>
      <c r="AQ794" s="324"/>
      <c r="BD794" s="324"/>
      <c r="BE794" s="324"/>
      <c r="BF794" s="324"/>
      <c r="BG794" s="324"/>
      <c r="BH794" s="324"/>
      <c r="BI794" s="324"/>
      <c r="BJ794" s="324"/>
      <c r="BK794" s="324"/>
      <c r="BL794" s="324"/>
      <c r="BM794" s="324"/>
      <c r="BN794" s="324"/>
      <c r="BO794" s="324"/>
      <c r="BW794" s="325"/>
      <c r="BX794" s="325"/>
      <c r="BY794" s="325"/>
      <c r="BZ794" s="325"/>
      <c r="CA794" s="325"/>
      <c r="CB794" s="325"/>
      <c r="CC794" s="325"/>
      <c r="CD794" s="325"/>
      <c r="CE794" s="325"/>
      <c r="CF794" s="325"/>
      <c r="CG794" s="325"/>
      <c r="CH794" s="325"/>
    </row>
    <row r="795" spans="1:86" s="323" customFormat="1" x14ac:dyDescent="0.25">
      <c r="A795" s="102"/>
      <c r="B795" s="102"/>
      <c r="C795" s="102"/>
      <c r="D795" s="102"/>
      <c r="E795" s="102"/>
      <c r="F795" s="102"/>
      <c r="G795" s="102"/>
      <c r="AH795" s="324"/>
      <c r="AI795" s="324"/>
      <c r="AP795" s="324"/>
      <c r="AQ795" s="324"/>
      <c r="BD795" s="324"/>
      <c r="BE795" s="324"/>
      <c r="BF795" s="324"/>
      <c r="BG795" s="324"/>
      <c r="BH795" s="324"/>
      <c r="BI795" s="324"/>
      <c r="BJ795" s="324"/>
      <c r="BK795" s="324"/>
      <c r="BL795" s="324"/>
      <c r="BM795" s="324"/>
      <c r="BN795" s="324"/>
      <c r="BO795" s="324"/>
      <c r="BW795" s="325"/>
      <c r="BX795" s="325"/>
      <c r="BY795" s="325"/>
      <c r="BZ795" s="325"/>
      <c r="CA795" s="325"/>
      <c r="CB795" s="325"/>
      <c r="CC795" s="325"/>
      <c r="CD795" s="325"/>
      <c r="CE795" s="325"/>
      <c r="CF795" s="325"/>
      <c r="CG795" s="325"/>
      <c r="CH795" s="325"/>
    </row>
    <row r="796" spans="1:86" s="323" customFormat="1" x14ac:dyDescent="0.25">
      <c r="A796" s="102"/>
      <c r="B796" s="102"/>
      <c r="C796" s="102"/>
      <c r="D796" s="102"/>
      <c r="E796" s="102"/>
      <c r="F796" s="102"/>
      <c r="G796" s="102"/>
      <c r="AH796" s="324"/>
      <c r="AI796" s="324"/>
      <c r="AP796" s="324"/>
      <c r="AQ796" s="324"/>
      <c r="BD796" s="324"/>
      <c r="BE796" s="324"/>
      <c r="BF796" s="324"/>
      <c r="BG796" s="324"/>
      <c r="BH796" s="324"/>
      <c r="BI796" s="324"/>
      <c r="BJ796" s="324"/>
      <c r="BK796" s="324"/>
      <c r="BL796" s="324"/>
      <c r="BM796" s="324"/>
      <c r="BN796" s="324"/>
      <c r="BO796" s="324"/>
      <c r="BW796" s="325"/>
      <c r="BX796" s="325"/>
      <c r="BY796" s="325"/>
      <c r="BZ796" s="325"/>
      <c r="CA796" s="325"/>
      <c r="CB796" s="325"/>
      <c r="CC796" s="325"/>
      <c r="CD796" s="325"/>
      <c r="CE796" s="325"/>
      <c r="CF796" s="325"/>
      <c r="CG796" s="325"/>
      <c r="CH796" s="325"/>
    </row>
    <row r="797" spans="1:86" s="323" customFormat="1" x14ac:dyDescent="0.25">
      <c r="A797" s="102"/>
      <c r="B797" s="102"/>
      <c r="C797" s="102"/>
      <c r="D797" s="102"/>
      <c r="E797" s="102"/>
      <c r="F797" s="102"/>
      <c r="G797" s="102"/>
      <c r="AH797" s="324"/>
      <c r="AI797" s="324"/>
      <c r="AP797" s="324"/>
      <c r="AQ797" s="324"/>
      <c r="BD797" s="324"/>
      <c r="BE797" s="324"/>
      <c r="BF797" s="324"/>
      <c r="BG797" s="324"/>
      <c r="BH797" s="324"/>
      <c r="BI797" s="324"/>
      <c r="BJ797" s="324"/>
      <c r="BK797" s="324"/>
      <c r="BL797" s="324"/>
      <c r="BM797" s="324"/>
      <c r="BN797" s="324"/>
      <c r="BO797" s="324"/>
      <c r="BW797" s="325"/>
      <c r="BX797" s="325"/>
      <c r="BY797" s="325"/>
      <c r="BZ797" s="325"/>
      <c r="CA797" s="325"/>
      <c r="CB797" s="325"/>
      <c r="CC797" s="325"/>
      <c r="CD797" s="325"/>
      <c r="CE797" s="325"/>
      <c r="CF797" s="325"/>
      <c r="CG797" s="325"/>
      <c r="CH797" s="325"/>
    </row>
    <row r="798" spans="1:86" s="323" customFormat="1" x14ac:dyDescent="0.25">
      <c r="A798" s="102"/>
      <c r="B798" s="102"/>
      <c r="C798" s="102"/>
      <c r="D798" s="102"/>
      <c r="E798" s="102"/>
      <c r="F798" s="102"/>
      <c r="G798" s="102"/>
      <c r="AH798" s="324"/>
      <c r="AI798" s="324"/>
      <c r="AP798" s="324"/>
      <c r="AQ798" s="324"/>
      <c r="BD798" s="324"/>
      <c r="BE798" s="324"/>
      <c r="BF798" s="324"/>
      <c r="BG798" s="324"/>
      <c r="BH798" s="324"/>
      <c r="BI798" s="324"/>
      <c r="BJ798" s="324"/>
      <c r="BK798" s="324"/>
      <c r="BL798" s="324"/>
      <c r="BM798" s="324"/>
      <c r="BN798" s="324"/>
      <c r="BO798" s="324"/>
      <c r="BW798" s="325"/>
      <c r="BX798" s="325"/>
      <c r="BY798" s="325"/>
      <c r="BZ798" s="325"/>
      <c r="CA798" s="325"/>
      <c r="CB798" s="325"/>
      <c r="CC798" s="325"/>
      <c r="CD798" s="325"/>
      <c r="CE798" s="325"/>
      <c r="CF798" s="325"/>
      <c r="CG798" s="325"/>
      <c r="CH798" s="325"/>
    </row>
    <row r="799" spans="1:86" s="323" customFormat="1" x14ac:dyDescent="0.25">
      <c r="A799" s="102"/>
      <c r="B799" s="102"/>
      <c r="C799" s="102"/>
      <c r="D799" s="102"/>
      <c r="E799" s="102"/>
      <c r="F799" s="102"/>
      <c r="G799" s="102"/>
      <c r="AH799" s="324"/>
      <c r="AI799" s="324"/>
      <c r="AP799" s="324"/>
      <c r="AQ799" s="324"/>
      <c r="BD799" s="324"/>
      <c r="BE799" s="324"/>
      <c r="BF799" s="324"/>
      <c r="BG799" s="324"/>
      <c r="BH799" s="324"/>
      <c r="BI799" s="324"/>
      <c r="BJ799" s="324"/>
      <c r="BK799" s="324"/>
      <c r="BL799" s="324"/>
      <c r="BM799" s="324"/>
      <c r="BN799" s="324"/>
      <c r="BO799" s="324"/>
      <c r="BW799" s="325"/>
      <c r="BX799" s="325"/>
      <c r="BY799" s="325"/>
      <c r="BZ799" s="325"/>
      <c r="CA799" s="325"/>
      <c r="CB799" s="325"/>
      <c r="CC799" s="325"/>
      <c r="CD799" s="325"/>
      <c r="CE799" s="325"/>
      <c r="CF799" s="325"/>
      <c r="CG799" s="325"/>
      <c r="CH799" s="325"/>
    </row>
    <row r="800" spans="1:86" s="323" customFormat="1" x14ac:dyDescent="0.25">
      <c r="A800" s="102"/>
      <c r="B800" s="102"/>
      <c r="C800" s="102"/>
      <c r="D800" s="102"/>
      <c r="E800" s="102"/>
      <c r="F800" s="102"/>
      <c r="G800" s="102"/>
      <c r="AH800" s="324"/>
      <c r="AI800" s="324"/>
      <c r="AP800" s="324"/>
      <c r="AQ800" s="324"/>
      <c r="BD800" s="324"/>
      <c r="BE800" s="324"/>
      <c r="BF800" s="324"/>
      <c r="BG800" s="324"/>
      <c r="BH800" s="324"/>
      <c r="BI800" s="324"/>
      <c r="BJ800" s="324"/>
      <c r="BK800" s="324"/>
      <c r="BL800" s="324"/>
      <c r="BM800" s="324"/>
      <c r="BN800" s="324"/>
      <c r="BO800" s="324"/>
      <c r="BW800" s="325"/>
      <c r="BX800" s="325"/>
      <c r="BY800" s="325"/>
      <c r="BZ800" s="325"/>
      <c r="CA800" s="325"/>
      <c r="CB800" s="325"/>
      <c r="CC800" s="325"/>
      <c r="CD800" s="325"/>
      <c r="CE800" s="325"/>
      <c r="CF800" s="325"/>
      <c r="CG800" s="325"/>
      <c r="CH800" s="325"/>
    </row>
    <row r="801" spans="1:86" s="323" customFormat="1" x14ac:dyDescent="0.25">
      <c r="A801" s="102"/>
      <c r="B801" s="102"/>
      <c r="C801" s="102"/>
      <c r="D801" s="102"/>
      <c r="E801" s="102"/>
      <c r="F801" s="102"/>
      <c r="G801" s="102"/>
      <c r="AH801" s="324"/>
      <c r="AI801" s="324"/>
      <c r="AP801" s="324"/>
      <c r="AQ801" s="324"/>
      <c r="BD801" s="324"/>
      <c r="BE801" s="324"/>
      <c r="BF801" s="324"/>
      <c r="BG801" s="324"/>
      <c r="BH801" s="324"/>
      <c r="BI801" s="324"/>
      <c r="BJ801" s="324"/>
      <c r="BK801" s="324"/>
      <c r="BL801" s="324"/>
      <c r="BM801" s="324"/>
      <c r="BN801" s="324"/>
      <c r="BO801" s="324"/>
      <c r="BW801" s="325"/>
      <c r="BX801" s="325"/>
      <c r="BY801" s="325"/>
      <c r="BZ801" s="325"/>
      <c r="CA801" s="325"/>
      <c r="CB801" s="325"/>
      <c r="CC801" s="325"/>
      <c r="CD801" s="325"/>
      <c r="CE801" s="325"/>
      <c r="CF801" s="325"/>
      <c r="CG801" s="325"/>
      <c r="CH801" s="325"/>
    </row>
    <row r="802" spans="1:86" s="323" customFormat="1" x14ac:dyDescent="0.25">
      <c r="A802" s="102"/>
      <c r="B802" s="102"/>
      <c r="C802" s="102"/>
      <c r="D802" s="102"/>
      <c r="E802" s="102"/>
      <c r="F802" s="102"/>
      <c r="G802" s="102"/>
      <c r="AH802" s="324"/>
      <c r="AI802" s="324"/>
      <c r="AP802" s="324"/>
      <c r="AQ802" s="324"/>
      <c r="BD802" s="324"/>
      <c r="BE802" s="324"/>
      <c r="BF802" s="324"/>
      <c r="BG802" s="324"/>
      <c r="BH802" s="324"/>
      <c r="BI802" s="324"/>
      <c r="BJ802" s="324"/>
      <c r="BK802" s="324"/>
      <c r="BL802" s="324"/>
      <c r="BM802" s="324"/>
      <c r="BN802" s="324"/>
      <c r="BO802" s="324"/>
      <c r="BW802" s="325"/>
      <c r="BX802" s="325"/>
      <c r="BY802" s="325"/>
      <c r="BZ802" s="325"/>
      <c r="CA802" s="325"/>
      <c r="CB802" s="325"/>
      <c r="CC802" s="325"/>
      <c r="CD802" s="325"/>
      <c r="CE802" s="325"/>
      <c r="CF802" s="325"/>
      <c r="CG802" s="325"/>
      <c r="CH802" s="325"/>
    </row>
    <row r="803" spans="1:86" s="323" customFormat="1" x14ac:dyDescent="0.25">
      <c r="A803" s="102"/>
      <c r="B803" s="102"/>
      <c r="C803" s="102"/>
      <c r="D803" s="102"/>
      <c r="E803" s="102"/>
      <c r="F803" s="102"/>
      <c r="G803" s="102"/>
      <c r="AH803" s="324"/>
      <c r="AI803" s="324"/>
      <c r="AP803" s="324"/>
      <c r="AQ803" s="324"/>
      <c r="BD803" s="324"/>
      <c r="BE803" s="324"/>
      <c r="BF803" s="324"/>
      <c r="BG803" s="324"/>
      <c r="BH803" s="324"/>
      <c r="BI803" s="324"/>
      <c r="BJ803" s="324"/>
      <c r="BK803" s="324"/>
      <c r="BL803" s="324"/>
      <c r="BM803" s="324"/>
      <c r="BN803" s="324"/>
      <c r="BO803" s="324"/>
      <c r="BW803" s="325"/>
      <c r="BX803" s="325"/>
      <c r="BY803" s="325"/>
      <c r="BZ803" s="325"/>
      <c r="CA803" s="325"/>
      <c r="CB803" s="325"/>
      <c r="CC803" s="325"/>
      <c r="CD803" s="325"/>
      <c r="CE803" s="325"/>
      <c r="CF803" s="325"/>
      <c r="CG803" s="325"/>
      <c r="CH803" s="325"/>
    </row>
    <row r="804" spans="1:86" s="323" customFormat="1" x14ac:dyDescent="0.25">
      <c r="A804" s="102"/>
      <c r="B804" s="102"/>
      <c r="C804" s="102"/>
      <c r="D804" s="102"/>
      <c r="E804" s="102"/>
      <c r="F804" s="102"/>
      <c r="G804" s="102"/>
      <c r="AH804" s="324"/>
      <c r="AI804" s="324"/>
      <c r="AP804" s="324"/>
      <c r="AQ804" s="324"/>
      <c r="BD804" s="324"/>
      <c r="BE804" s="324"/>
      <c r="BF804" s="324"/>
      <c r="BG804" s="324"/>
      <c r="BH804" s="324"/>
      <c r="BI804" s="324"/>
      <c r="BJ804" s="324"/>
      <c r="BK804" s="324"/>
      <c r="BL804" s="324"/>
      <c r="BM804" s="324"/>
      <c r="BN804" s="324"/>
      <c r="BO804" s="324"/>
      <c r="BW804" s="325"/>
      <c r="BX804" s="325"/>
      <c r="BY804" s="325"/>
      <c r="BZ804" s="325"/>
      <c r="CA804" s="325"/>
      <c r="CB804" s="325"/>
      <c r="CC804" s="325"/>
      <c r="CD804" s="325"/>
      <c r="CE804" s="325"/>
      <c r="CF804" s="325"/>
      <c r="CG804" s="325"/>
      <c r="CH804" s="325"/>
    </row>
    <row r="805" spans="1:86" s="323" customFormat="1" x14ac:dyDescent="0.25">
      <c r="A805" s="102"/>
      <c r="B805" s="102"/>
      <c r="C805" s="102"/>
      <c r="D805" s="102"/>
      <c r="E805" s="102"/>
      <c r="F805" s="102"/>
      <c r="G805" s="102"/>
      <c r="AH805" s="324"/>
      <c r="AI805" s="324"/>
      <c r="AP805" s="324"/>
      <c r="AQ805" s="324"/>
      <c r="BD805" s="324"/>
      <c r="BE805" s="324"/>
      <c r="BF805" s="324"/>
      <c r="BG805" s="324"/>
      <c r="BH805" s="324"/>
      <c r="BI805" s="324"/>
      <c r="BJ805" s="324"/>
      <c r="BK805" s="324"/>
      <c r="BL805" s="324"/>
      <c r="BM805" s="324"/>
      <c r="BN805" s="324"/>
      <c r="BO805" s="324"/>
      <c r="BW805" s="325"/>
      <c r="BX805" s="325"/>
      <c r="BY805" s="325"/>
      <c r="BZ805" s="325"/>
      <c r="CA805" s="325"/>
      <c r="CB805" s="325"/>
      <c r="CC805" s="325"/>
      <c r="CD805" s="325"/>
      <c r="CE805" s="325"/>
      <c r="CF805" s="325"/>
      <c r="CG805" s="325"/>
      <c r="CH805" s="325"/>
    </row>
    <row r="806" spans="1:86" s="323" customFormat="1" x14ac:dyDescent="0.25">
      <c r="A806" s="102"/>
      <c r="B806" s="102"/>
      <c r="C806" s="102"/>
      <c r="D806" s="102"/>
      <c r="E806" s="102"/>
      <c r="F806" s="102"/>
      <c r="G806" s="102"/>
      <c r="AH806" s="324"/>
      <c r="AI806" s="324"/>
      <c r="AP806" s="324"/>
      <c r="AQ806" s="324"/>
      <c r="BD806" s="324"/>
      <c r="BE806" s="324"/>
      <c r="BF806" s="324"/>
      <c r="BG806" s="324"/>
      <c r="BH806" s="324"/>
      <c r="BI806" s="324"/>
      <c r="BJ806" s="324"/>
      <c r="BK806" s="324"/>
      <c r="BL806" s="324"/>
      <c r="BM806" s="324"/>
      <c r="BN806" s="324"/>
      <c r="BO806" s="324"/>
      <c r="BW806" s="325"/>
      <c r="BX806" s="325"/>
      <c r="BY806" s="325"/>
      <c r="BZ806" s="325"/>
      <c r="CA806" s="325"/>
      <c r="CB806" s="325"/>
      <c r="CC806" s="325"/>
      <c r="CD806" s="325"/>
      <c r="CE806" s="325"/>
      <c r="CF806" s="325"/>
      <c r="CG806" s="325"/>
      <c r="CH806" s="325"/>
    </row>
    <row r="807" spans="1:86" s="323" customFormat="1" x14ac:dyDescent="0.25">
      <c r="A807" s="102"/>
      <c r="B807" s="102"/>
      <c r="C807" s="102"/>
      <c r="D807" s="102"/>
      <c r="E807" s="102"/>
      <c r="F807" s="102"/>
      <c r="G807" s="102"/>
      <c r="AH807" s="324"/>
      <c r="AI807" s="324"/>
      <c r="AP807" s="324"/>
      <c r="AQ807" s="324"/>
      <c r="BD807" s="324"/>
      <c r="BE807" s="324"/>
      <c r="BF807" s="324"/>
      <c r="BG807" s="324"/>
      <c r="BH807" s="324"/>
      <c r="BI807" s="324"/>
      <c r="BJ807" s="324"/>
      <c r="BK807" s="324"/>
      <c r="BL807" s="324"/>
      <c r="BM807" s="324"/>
      <c r="BN807" s="324"/>
      <c r="BO807" s="324"/>
      <c r="BW807" s="325"/>
      <c r="BX807" s="325"/>
      <c r="BY807" s="325"/>
      <c r="BZ807" s="325"/>
      <c r="CA807" s="325"/>
      <c r="CB807" s="325"/>
      <c r="CC807" s="325"/>
      <c r="CD807" s="325"/>
      <c r="CE807" s="325"/>
      <c r="CF807" s="325"/>
      <c r="CG807" s="325"/>
      <c r="CH807" s="325"/>
    </row>
    <row r="808" spans="1:86" s="323" customFormat="1" x14ac:dyDescent="0.25">
      <c r="A808" s="102"/>
      <c r="B808" s="102"/>
      <c r="C808" s="102"/>
      <c r="D808" s="102"/>
      <c r="E808" s="102"/>
      <c r="F808" s="102"/>
      <c r="G808" s="102"/>
      <c r="AH808" s="324"/>
      <c r="AI808" s="324"/>
      <c r="AP808" s="324"/>
      <c r="AQ808" s="324"/>
      <c r="BD808" s="324"/>
      <c r="BE808" s="324"/>
      <c r="BF808" s="324"/>
      <c r="BG808" s="324"/>
      <c r="BH808" s="324"/>
      <c r="BI808" s="324"/>
      <c r="BJ808" s="324"/>
      <c r="BK808" s="324"/>
      <c r="BL808" s="324"/>
      <c r="BM808" s="324"/>
      <c r="BN808" s="324"/>
      <c r="BO808" s="324"/>
      <c r="BW808" s="325"/>
      <c r="BX808" s="325"/>
      <c r="BY808" s="325"/>
      <c r="BZ808" s="325"/>
      <c r="CA808" s="325"/>
      <c r="CB808" s="325"/>
      <c r="CC808" s="325"/>
      <c r="CD808" s="325"/>
      <c r="CE808" s="325"/>
      <c r="CF808" s="325"/>
      <c r="CG808" s="325"/>
      <c r="CH808" s="325"/>
    </row>
    <row r="809" spans="1:86" s="323" customFormat="1" x14ac:dyDescent="0.25">
      <c r="A809" s="102"/>
      <c r="B809" s="102"/>
      <c r="C809" s="102"/>
      <c r="D809" s="102"/>
      <c r="E809" s="102"/>
      <c r="F809" s="102"/>
      <c r="G809" s="102"/>
      <c r="AH809" s="324"/>
      <c r="AI809" s="324"/>
      <c r="AP809" s="324"/>
      <c r="AQ809" s="324"/>
      <c r="BD809" s="324"/>
      <c r="BE809" s="324"/>
      <c r="BF809" s="324"/>
      <c r="BG809" s="324"/>
      <c r="BH809" s="324"/>
      <c r="BI809" s="324"/>
      <c r="BJ809" s="324"/>
      <c r="BK809" s="324"/>
      <c r="BL809" s="324"/>
      <c r="BM809" s="324"/>
      <c r="BN809" s="324"/>
      <c r="BO809" s="324"/>
      <c r="BW809" s="325"/>
      <c r="BX809" s="325"/>
      <c r="BY809" s="325"/>
      <c r="BZ809" s="325"/>
      <c r="CA809" s="325"/>
      <c r="CB809" s="325"/>
      <c r="CC809" s="325"/>
      <c r="CD809" s="325"/>
      <c r="CE809" s="325"/>
      <c r="CF809" s="325"/>
      <c r="CG809" s="325"/>
      <c r="CH809" s="325"/>
    </row>
    <row r="810" spans="1:86" s="323" customFormat="1" x14ac:dyDescent="0.25">
      <c r="A810" s="102"/>
      <c r="B810" s="102"/>
      <c r="C810" s="102"/>
      <c r="D810" s="102"/>
      <c r="E810" s="102"/>
      <c r="F810" s="102"/>
      <c r="G810" s="102"/>
      <c r="AH810" s="324"/>
      <c r="AI810" s="324"/>
      <c r="AP810" s="324"/>
      <c r="AQ810" s="324"/>
      <c r="BD810" s="324"/>
      <c r="BE810" s="324"/>
      <c r="BF810" s="324"/>
      <c r="BG810" s="324"/>
      <c r="BH810" s="324"/>
      <c r="BI810" s="324"/>
      <c r="BJ810" s="324"/>
      <c r="BK810" s="324"/>
      <c r="BL810" s="324"/>
      <c r="BM810" s="324"/>
      <c r="BN810" s="324"/>
      <c r="BO810" s="324"/>
      <c r="BW810" s="325"/>
      <c r="BX810" s="325"/>
      <c r="BY810" s="325"/>
      <c r="BZ810" s="325"/>
      <c r="CA810" s="325"/>
      <c r="CB810" s="325"/>
      <c r="CC810" s="325"/>
      <c r="CD810" s="325"/>
      <c r="CE810" s="325"/>
      <c r="CF810" s="325"/>
      <c r="CG810" s="325"/>
      <c r="CH810" s="325"/>
    </row>
    <row r="811" spans="1:86" s="323" customFormat="1" x14ac:dyDescent="0.25">
      <c r="A811" s="102"/>
      <c r="B811" s="102"/>
      <c r="C811" s="102"/>
      <c r="D811" s="102"/>
      <c r="E811" s="102"/>
      <c r="F811" s="102"/>
      <c r="G811" s="102"/>
      <c r="AH811" s="324"/>
      <c r="AI811" s="324"/>
      <c r="AP811" s="324"/>
      <c r="AQ811" s="324"/>
      <c r="BD811" s="324"/>
      <c r="BE811" s="324"/>
      <c r="BF811" s="324"/>
      <c r="BG811" s="324"/>
      <c r="BH811" s="324"/>
      <c r="BI811" s="324"/>
      <c r="BJ811" s="324"/>
      <c r="BK811" s="324"/>
      <c r="BL811" s="324"/>
      <c r="BM811" s="324"/>
      <c r="BN811" s="324"/>
      <c r="BO811" s="324"/>
      <c r="BW811" s="325"/>
      <c r="BX811" s="325"/>
      <c r="BY811" s="325"/>
      <c r="BZ811" s="325"/>
      <c r="CA811" s="325"/>
      <c r="CB811" s="325"/>
      <c r="CC811" s="325"/>
      <c r="CD811" s="325"/>
      <c r="CE811" s="325"/>
      <c r="CF811" s="325"/>
      <c r="CG811" s="325"/>
      <c r="CH811" s="325"/>
    </row>
    <row r="812" spans="1:86" s="323" customFormat="1" x14ac:dyDescent="0.25">
      <c r="A812" s="102"/>
      <c r="B812" s="102"/>
      <c r="C812" s="102"/>
      <c r="D812" s="102"/>
      <c r="E812" s="102"/>
      <c r="F812" s="102"/>
      <c r="G812" s="102"/>
      <c r="AH812" s="324"/>
      <c r="AI812" s="324"/>
      <c r="AP812" s="324"/>
      <c r="AQ812" s="324"/>
      <c r="BD812" s="324"/>
      <c r="BE812" s="324"/>
      <c r="BF812" s="324"/>
      <c r="BG812" s="324"/>
      <c r="BH812" s="324"/>
      <c r="BI812" s="324"/>
      <c r="BJ812" s="324"/>
      <c r="BK812" s="324"/>
      <c r="BL812" s="324"/>
      <c r="BM812" s="324"/>
      <c r="BN812" s="324"/>
      <c r="BO812" s="324"/>
      <c r="BW812" s="325"/>
      <c r="BX812" s="325"/>
      <c r="BY812" s="325"/>
      <c r="BZ812" s="325"/>
      <c r="CA812" s="325"/>
      <c r="CB812" s="325"/>
      <c r="CC812" s="325"/>
      <c r="CD812" s="325"/>
      <c r="CE812" s="325"/>
      <c r="CF812" s="325"/>
      <c r="CG812" s="325"/>
      <c r="CH812" s="325"/>
    </row>
    <row r="813" spans="1:86" s="323" customFormat="1" x14ac:dyDescent="0.25">
      <c r="A813" s="102"/>
      <c r="B813" s="102"/>
      <c r="C813" s="102"/>
      <c r="D813" s="102"/>
      <c r="E813" s="102"/>
      <c r="F813" s="102"/>
      <c r="G813" s="102"/>
      <c r="AH813" s="324"/>
      <c r="AI813" s="324"/>
      <c r="AP813" s="324"/>
      <c r="AQ813" s="324"/>
      <c r="BD813" s="324"/>
      <c r="BE813" s="324"/>
      <c r="BF813" s="324"/>
      <c r="BG813" s="324"/>
      <c r="BH813" s="324"/>
      <c r="BI813" s="324"/>
      <c r="BJ813" s="324"/>
      <c r="BK813" s="324"/>
      <c r="BL813" s="324"/>
      <c r="BM813" s="324"/>
      <c r="BN813" s="324"/>
      <c r="BO813" s="324"/>
      <c r="BW813" s="325"/>
      <c r="BX813" s="325"/>
      <c r="BY813" s="325"/>
      <c r="BZ813" s="325"/>
      <c r="CA813" s="325"/>
      <c r="CB813" s="325"/>
      <c r="CC813" s="325"/>
      <c r="CD813" s="325"/>
      <c r="CE813" s="325"/>
      <c r="CF813" s="325"/>
      <c r="CG813" s="325"/>
      <c r="CH813" s="325"/>
    </row>
    <row r="814" spans="1:86" s="323" customFormat="1" x14ac:dyDescent="0.25">
      <c r="A814" s="102"/>
      <c r="B814" s="102"/>
      <c r="C814" s="102"/>
      <c r="D814" s="102"/>
      <c r="E814" s="102"/>
      <c r="F814" s="102"/>
      <c r="G814" s="102"/>
      <c r="AH814" s="324"/>
      <c r="AI814" s="324"/>
      <c r="AP814" s="324"/>
      <c r="AQ814" s="324"/>
      <c r="BD814" s="324"/>
      <c r="BE814" s="324"/>
      <c r="BF814" s="324"/>
      <c r="BG814" s="324"/>
      <c r="BH814" s="324"/>
      <c r="BI814" s="324"/>
      <c r="BJ814" s="324"/>
      <c r="BK814" s="324"/>
      <c r="BL814" s="324"/>
      <c r="BM814" s="324"/>
      <c r="BN814" s="324"/>
      <c r="BO814" s="324"/>
      <c r="BW814" s="325"/>
      <c r="BX814" s="325"/>
      <c r="BY814" s="325"/>
      <c r="BZ814" s="325"/>
      <c r="CA814" s="325"/>
      <c r="CB814" s="325"/>
      <c r="CC814" s="325"/>
      <c r="CD814" s="325"/>
      <c r="CE814" s="325"/>
      <c r="CF814" s="325"/>
      <c r="CG814" s="325"/>
      <c r="CH814" s="325"/>
    </row>
    <row r="815" spans="1:86" s="323" customFormat="1" x14ac:dyDescent="0.25">
      <c r="A815" s="102"/>
      <c r="B815" s="102"/>
      <c r="C815" s="102"/>
      <c r="D815" s="102"/>
      <c r="E815" s="102"/>
      <c r="F815" s="102"/>
      <c r="G815" s="102"/>
      <c r="AH815" s="324"/>
      <c r="AI815" s="324"/>
      <c r="AP815" s="324"/>
      <c r="AQ815" s="324"/>
      <c r="BD815" s="324"/>
      <c r="BE815" s="324"/>
      <c r="BF815" s="324"/>
      <c r="BG815" s="324"/>
      <c r="BH815" s="324"/>
      <c r="BI815" s="324"/>
      <c r="BJ815" s="324"/>
      <c r="BK815" s="324"/>
      <c r="BL815" s="324"/>
      <c r="BM815" s="324"/>
      <c r="BN815" s="324"/>
      <c r="BO815" s="324"/>
      <c r="BW815" s="325"/>
      <c r="BX815" s="325"/>
      <c r="BY815" s="325"/>
      <c r="BZ815" s="325"/>
      <c r="CA815" s="325"/>
      <c r="CB815" s="325"/>
      <c r="CC815" s="325"/>
      <c r="CD815" s="325"/>
      <c r="CE815" s="325"/>
      <c r="CF815" s="325"/>
      <c r="CG815" s="325"/>
      <c r="CH815" s="325"/>
    </row>
    <row r="816" spans="1:86" s="323" customFormat="1" x14ac:dyDescent="0.25">
      <c r="A816" s="102"/>
      <c r="B816" s="102"/>
      <c r="C816" s="102"/>
      <c r="D816" s="102"/>
      <c r="E816" s="102"/>
      <c r="F816" s="102"/>
      <c r="G816" s="102"/>
      <c r="AH816" s="324"/>
      <c r="AI816" s="324"/>
      <c r="AP816" s="324"/>
      <c r="AQ816" s="324"/>
      <c r="BD816" s="324"/>
      <c r="BE816" s="324"/>
      <c r="BF816" s="324"/>
      <c r="BG816" s="324"/>
      <c r="BH816" s="324"/>
      <c r="BI816" s="324"/>
      <c r="BJ816" s="324"/>
      <c r="BK816" s="324"/>
      <c r="BL816" s="324"/>
      <c r="BM816" s="324"/>
      <c r="BN816" s="324"/>
      <c r="BO816" s="324"/>
      <c r="BW816" s="325"/>
      <c r="BX816" s="325"/>
      <c r="BY816" s="325"/>
      <c r="BZ816" s="325"/>
      <c r="CA816" s="325"/>
      <c r="CB816" s="325"/>
      <c r="CC816" s="325"/>
      <c r="CD816" s="325"/>
      <c r="CE816" s="325"/>
      <c r="CF816" s="325"/>
      <c r="CG816" s="325"/>
      <c r="CH816" s="325"/>
    </row>
    <row r="817" spans="1:86" s="323" customFormat="1" x14ac:dyDescent="0.25">
      <c r="A817" s="102"/>
      <c r="B817" s="102"/>
      <c r="C817" s="102"/>
      <c r="D817" s="102"/>
      <c r="E817" s="102"/>
      <c r="F817" s="102"/>
      <c r="G817" s="102"/>
      <c r="AH817" s="324"/>
      <c r="AI817" s="324"/>
      <c r="AP817" s="324"/>
      <c r="AQ817" s="324"/>
      <c r="BD817" s="324"/>
      <c r="BE817" s="324"/>
      <c r="BF817" s="324"/>
      <c r="BG817" s="324"/>
      <c r="BH817" s="324"/>
      <c r="BI817" s="324"/>
      <c r="BJ817" s="324"/>
      <c r="BK817" s="324"/>
      <c r="BL817" s="324"/>
      <c r="BM817" s="324"/>
      <c r="BN817" s="324"/>
      <c r="BO817" s="324"/>
      <c r="BW817" s="325"/>
      <c r="BX817" s="325"/>
      <c r="BY817" s="325"/>
      <c r="BZ817" s="325"/>
      <c r="CA817" s="325"/>
      <c r="CB817" s="325"/>
      <c r="CC817" s="325"/>
      <c r="CD817" s="325"/>
      <c r="CE817" s="325"/>
      <c r="CF817" s="325"/>
      <c r="CG817" s="325"/>
      <c r="CH817" s="325"/>
    </row>
    <row r="818" spans="1:86" s="323" customFormat="1" x14ac:dyDescent="0.25">
      <c r="A818" s="102"/>
      <c r="B818" s="102"/>
      <c r="C818" s="102"/>
      <c r="D818" s="102"/>
      <c r="E818" s="102"/>
      <c r="F818" s="102"/>
      <c r="G818" s="102"/>
      <c r="AH818" s="324"/>
      <c r="AI818" s="324"/>
      <c r="AP818" s="324"/>
      <c r="AQ818" s="324"/>
      <c r="BD818" s="324"/>
      <c r="BE818" s="324"/>
      <c r="BF818" s="324"/>
      <c r="BG818" s="324"/>
      <c r="BH818" s="324"/>
      <c r="BI818" s="324"/>
      <c r="BJ818" s="324"/>
      <c r="BK818" s="324"/>
      <c r="BL818" s="324"/>
      <c r="BM818" s="324"/>
      <c r="BN818" s="324"/>
      <c r="BO818" s="324"/>
      <c r="BW818" s="325"/>
      <c r="BX818" s="325"/>
      <c r="BY818" s="325"/>
      <c r="BZ818" s="325"/>
      <c r="CA818" s="325"/>
      <c r="CB818" s="325"/>
      <c r="CC818" s="325"/>
      <c r="CD818" s="325"/>
      <c r="CE818" s="325"/>
      <c r="CF818" s="325"/>
      <c r="CG818" s="325"/>
      <c r="CH818" s="325"/>
    </row>
    <row r="819" spans="1:86" s="323" customFormat="1" x14ac:dyDescent="0.25">
      <c r="A819" s="102"/>
      <c r="B819" s="102"/>
      <c r="C819" s="102"/>
      <c r="D819" s="102"/>
      <c r="E819" s="102"/>
      <c r="F819" s="102"/>
      <c r="G819" s="102"/>
      <c r="AH819" s="324"/>
      <c r="AI819" s="324"/>
      <c r="AP819" s="324"/>
      <c r="AQ819" s="324"/>
      <c r="BD819" s="324"/>
      <c r="BE819" s="324"/>
      <c r="BF819" s="324"/>
      <c r="BG819" s="324"/>
      <c r="BH819" s="324"/>
      <c r="BI819" s="324"/>
      <c r="BJ819" s="324"/>
      <c r="BK819" s="324"/>
      <c r="BL819" s="324"/>
      <c r="BM819" s="324"/>
      <c r="BN819" s="324"/>
      <c r="BO819" s="324"/>
      <c r="BW819" s="325"/>
      <c r="BX819" s="325"/>
      <c r="BY819" s="325"/>
      <c r="BZ819" s="325"/>
      <c r="CA819" s="325"/>
      <c r="CB819" s="325"/>
      <c r="CC819" s="325"/>
      <c r="CD819" s="325"/>
      <c r="CE819" s="325"/>
      <c r="CF819" s="325"/>
      <c r="CG819" s="325"/>
      <c r="CH819" s="325"/>
    </row>
    <row r="820" spans="1:86" s="323" customFormat="1" x14ac:dyDescent="0.25">
      <c r="A820" s="102"/>
      <c r="B820" s="102"/>
      <c r="C820" s="102"/>
      <c r="D820" s="102"/>
      <c r="E820" s="102"/>
      <c r="F820" s="102"/>
      <c r="G820" s="102"/>
      <c r="AH820" s="324"/>
      <c r="AI820" s="324"/>
      <c r="AP820" s="324"/>
      <c r="AQ820" s="324"/>
      <c r="BD820" s="324"/>
      <c r="BE820" s="324"/>
      <c r="BF820" s="324"/>
      <c r="BG820" s="324"/>
      <c r="BH820" s="324"/>
      <c r="BI820" s="324"/>
      <c r="BJ820" s="324"/>
      <c r="BK820" s="324"/>
      <c r="BL820" s="324"/>
      <c r="BM820" s="324"/>
      <c r="BN820" s="324"/>
      <c r="BO820" s="324"/>
      <c r="BW820" s="325"/>
      <c r="BX820" s="325"/>
      <c r="BY820" s="325"/>
      <c r="BZ820" s="325"/>
      <c r="CA820" s="325"/>
      <c r="CB820" s="325"/>
      <c r="CC820" s="325"/>
      <c r="CD820" s="325"/>
      <c r="CE820" s="325"/>
      <c r="CF820" s="325"/>
      <c r="CG820" s="325"/>
      <c r="CH820" s="325"/>
    </row>
    <row r="821" spans="1:86" s="323" customFormat="1" x14ac:dyDescent="0.25">
      <c r="A821" s="102"/>
      <c r="B821" s="102"/>
      <c r="C821" s="102"/>
      <c r="D821" s="102"/>
      <c r="E821" s="102"/>
      <c r="F821" s="102"/>
      <c r="G821" s="102"/>
      <c r="AH821" s="324"/>
      <c r="AI821" s="324"/>
      <c r="AP821" s="324"/>
      <c r="AQ821" s="324"/>
      <c r="BD821" s="324"/>
      <c r="BE821" s="324"/>
      <c r="BF821" s="324"/>
      <c r="BG821" s="324"/>
      <c r="BH821" s="324"/>
      <c r="BI821" s="324"/>
      <c r="BJ821" s="324"/>
      <c r="BK821" s="324"/>
      <c r="BL821" s="324"/>
      <c r="BM821" s="324"/>
      <c r="BN821" s="324"/>
      <c r="BO821" s="324"/>
      <c r="BW821" s="325"/>
      <c r="BX821" s="325"/>
      <c r="BY821" s="325"/>
      <c r="BZ821" s="325"/>
      <c r="CA821" s="325"/>
      <c r="CB821" s="325"/>
      <c r="CC821" s="325"/>
      <c r="CD821" s="325"/>
      <c r="CE821" s="325"/>
      <c r="CF821" s="325"/>
      <c r="CG821" s="325"/>
      <c r="CH821" s="325"/>
    </row>
    <row r="822" spans="1:86" s="323" customFormat="1" x14ac:dyDescent="0.25">
      <c r="A822" s="102"/>
      <c r="B822" s="102"/>
      <c r="C822" s="102"/>
      <c r="D822" s="102"/>
      <c r="E822" s="102"/>
      <c r="F822" s="102"/>
      <c r="G822" s="102"/>
      <c r="AH822" s="324"/>
      <c r="AI822" s="324"/>
      <c r="AP822" s="324"/>
      <c r="AQ822" s="324"/>
      <c r="BD822" s="324"/>
      <c r="BE822" s="324"/>
      <c r="BF822" s="324"/>
      <c r="BG822" s="324"/>
      <c r="BH822" s="324"/>
      <c r="BI822" s="324"/>
      <c r="BJ822" s="324"/>
      <c r="BK822" s="324"/>
      <c r="BL822" s="324"/>
      <c r="BM822" s="324"/>
      <c r="BN822" s="324"/>
      <c r="BO822" s="324"/>
      <c r="BW822" s="325"/>
      <c r="BX822" s="325"/>
      <c r="BY822" s="325"/>
      <c r="BZ822" s="325"/>
      <c r="CA822" s="325"/>
      <c r="CB822" s="325"/>
      <c r="CC822" s="325"/>
      <c r="CD822" s="325"/>
      <c r="CE822" s="325"/>
      <c r="CF822" s="325"/>
      <c r="CG822" s="325"/>
      <c r="CH822" s="325"/>
    </row>
    <row r="823" spans="1:86" s="323" customFormat="1" x14ac:dyDescent="0.25">
      <c r="A823" s="102"/>
      <c r="B823" s="102"/>
      <c r="C823" s="102"/>
      <c r="D823" s="102"/>
      <c r="E823" s="102"/>
      <c r="F823" s="102"/>
      <c r="G823" s="102"/>
      <c r="AH823" s="324"/>
      <c r="AI823" s="324"/>
      <c r="AP823" s="324"/>
      <c r="AQ823" s="324"/>
      <c r="BD823" s="324"/>
      <c r="BE823" s="324"/>
      <c r="BF823" s="324"/>
      <c r="BG823" s="324"/>
      <c r="BH823" s="324"/>
      <c r="BI823" s="324"/>
      <c r="BJ823" s="324"/>
      <c r="BK823" s="324"/>
      <c r="BL823" s="324"/>
      <c r="BM823" s="324"/>
      <c r="BN823" s="324"/>
      <c r="BO823" s="324"/>
      <c r="BW823" s="325"/>
      <c r="BX823" s="325"/>
      <c r="BY823" s="325"/>
      <c r="BZ823" s="325"/>
      <c r="CA823" s="325"/>
      <c r="CB823" s="325"/>
      <c r="CC823" s="325"/>
      <c r="CD823" s="325"/>
      <c r="CE823" s="325"/>
      <c r="CF823" s="325"/>
      <c r="CG823" s="325"/>
      <c r="CH823" s="325"/>
    </row>
    <row r="824" spans="1:86" s="323" customFormat="1" x14ac:dyDescent="0.25">
      <c r="A824" s="102"/>
      <c r="B824" s="102"/>
      <c r="C824" s="102"/>
      <c r="D824" s="102"/>
      <c r="E824" s="102"/>
      <c r="F824" s="102"/>
      <c r="G824" s="102"/>
      <c r="AH824" s="324"/>
      <c r="AI824" s="324"/>
      <c r="AP824" s="324"/>
      <c r="AQ824" s="324"/>
      <c r="BD824" s="324"/>
      <c r="BE824" s="324"/>
      <c r="BF824" s="324"/>
      <c r="BG824" s="324"/>
      <c r="BH824" s="324"/>
      <c r="BI824" s="324"/>
      <c r="BJ824" s="324"/>
      <c r="BK824" s="324"/>
      <c r="BL824" s="324"/>
      <c r="BM824" s="324"/>
      <c r="BN824" s="324"/>
      <c r="BO824" s="324"/>
      <c r="BW824" s="325"/>
      <c r="BX824" s="325"/>
      <c r="BY824" s="325"/>
      <c r="BZ824" s="325"/>
      <c r="CA824" s="325"/>
      <c r="CB824" s="325"/>
      <c r="CC824" s="325"/>
      <c r="CD824" s="325"/>
      <c r="CE824" s="325"/>
      <c r="CF824" s="325"/>
      <c r="CG824" s="325"/>
      <c r="CH824" s="325"/>
    </row>
    <row r="825" spans="1:86" s="323" customFormat="1" x14ac:dyDescent="0.25">
      <c r="A825" s="102"/>
      <c r="B825" s="102"/>
      <c r="C825" s="102"/>
      <c r="D825" s="102"/>
      <c r="E825" s="102"/>
      <c r="F825" s="102"/>
      <c r="G825" s="102"/>
      <c r="AH825" s="324"/>
      <c r="AI825" s="324"/>
      <c r="AP825" s="324"/>
      <c r="AQ825" s="324"/>
      <c r="BD825" s="324"/>
      <c r="BE825" s="324"/>
      <c r="BF825" s="324"/>
      <c r="BG825" s="324"/>
      <c r="BH825" s="324"/>
      <c r="BI825" s="324"/>
      <c r="BJ825" s="324"/>
      <c r="BK825" s="324"/>
      <c r="BL825" s="324"/>
      <c r="BM825" s="324"/>
      <c r="BN825" s="324"/>
      <c r="BO825" s="324"/>
      <c r="BW825" s="325"/>
      <c r="BX825" s="325"/>
      <c r="BY825" s="325"/>
      <c r="BZ825" s="325"/>
      <c r="CA825" s="325"/>
      <c r="CB825" s="325"/>
      <c r="CC825" s="325"/>
      <c r="CD825" s="325"/>
      <c r="CE825" s="325"/>
      <c r="CF825" s="325"/>
      <c r="CG825" s="325"/>
      <c r="CH825" s="325"/>
    </row>
    <row r="826" spans="1:86" s="323" customFormat="1" x14ac:dyDescent="0.25">
      <c r="A826" s="102"/>
      <c r="B826" s="102"/>
      <c r="C826" s="102"/>
      <c r="D826" s="102"/>
      <c r="E826" s="102"/>
      <c r="F826" s="102"/>
      <c r="G826" s="102"/>
      <c r="AH826" s="324"/>
      <c r="AI826" s="324"/>
      <c r="AP826" s="324"/>
      <c r="AQ826" s="324"/>
      <c r="BD826" s="324"/>
      <c r="BE826" s="324"/>
      <c r="BF826" s="324"/>
      <c r="BG826" s="324"/>
      <c r="BH826" s="324"/>
      <c r="BI826" s="324"/>
      <c r="BJ826" s="324"/>
      <c r="BK826" s="324"/>
      <c r="BL826" s="324"/>
      <c r="BM826" s="324"/>
      <c r="BN826" s="324"/>
      <c r="BO826" s="324"/>
      <c r="BW826" s="325"/>
      <c r="BX826" s="325"/>
      <c r="BY826" s="325"/>
      <c r="BZ826" s="325"/>
      <c r="CA826" s="325"/>
      <c r="CB826" s="325"/>
      <c r="CC826" s="325"/>
      <c r="CD826" s="325"/>
      <c r="CE826" s="325"/>
      <c r="CF826" s="325"/>
      <c r="CG826" s="325"/>
      <c r="CH826" s="325"/>
    </row>
    <row r="827" spans="1:86" s="323" customFormat="1" x14ac:dyDescent="0.25">
      <c r="A827" s="102"/>
      <c r="B827" s="102"/>
      <c r="C827" s="102"/>
      <c r="D827" s="102"/>
      <c r="E827" s="102"/>
      <c r="F827" s="102"/>
      <c r="G827" s="102"/>
      <c r="AH827" s="324"/>
      <c r="AI827" s="324"/>
      <c r="AP827" s="324"/>
      <c r="AQ827" s="324"/>
      <c r="BD827" s="324"/>
      <c r="BE827" s="324"/>
      <c r="BF827" s="324"/>
      <c r="BG827" s="324"/>
      <c r="BH827" s="324"/>
      <c r="BI827" s="324"/>
      <c r="BJ827" s="324"/>
      <c r="BK827" s="324"/>
      <c r="BL827" s="324"/>
      <c r="BM827" s="324"/>
      <c r="BN827" s="324"/>
      <c r="BO827" s="324"/>
      <c r="BW827" s="325"/>
      <c r="BX827" s="325"/>
      <c r="BY827" s="325"/>
      <c r="BZ827" s="325"/>
      <c r="CA827" s="325"/>
      <c r="CB827" s="325"/>
      <c r="CC827" s="325"/>
      <c r="CD827" s="325"/>
      <c r="CE827" s="325"/>
      <c r="CF827" s="325"/>
      <c r="CG827" s="325"/>
      <c r="CH827" s="325"/>
    </row>
    <row r="828" spans="1:86" s="323" customFormat="1" x14ac:dyDescent="0.25">
      <c r="A828" s="102"/>
      <c r="B828" s="102"/>
      <c r="C828" s="102"/>
      <c r="D828" s="102"/>
      <c r="E828" s="102"/>
      <c r="F828" s="102"/>
      <c r="G828" s="102"/>
      <c r="AH828" s="324"/>
      <c r="AI828" s="324"/>
      <c r="AP828" s="324"/>
      <c r="AQ828" s="324"/>
      <c r="BD828" s="324"/>
      <c r="BE828" s="324"/>
      <c r="BF828" s="324"/>
      <c r="BG828" s="324"/>
      <c r="BH828" s="324"/>
      <c r="BI828" s="324"/>
      <c r="BJ828" s="324"/>
      <c r="BK828" s="324"/>
      <c r="BL828" s="324"/>
      <c r="BM828" s="324"/>
      <c r="BN828" s="324"/>
      <c r="BO828" s="324"/>
      <c r="BW828" s="325"/>
      <c r="BX828" s="325"/>
      <c r="BY828" s="325"/>
      <c r="BZ828" s="325"/>
      <c r="CA828" s="325"/>
      <c r="CB828" s="325"/>
      <c r="CC828" s="325"/>
      <c r="CD828" s="325"/>
      <c r="CE828" s="325"/>
      <c r="CF828" s="325"/>
      <c r="CG828" s="325"/>
      <c r="CH828" s="325"/>
    </row>
    <row r="829" spans="1:86" s="323" customFormat="1" x14ac:dyDescent="0.25">
      <c r="A829" s="102"/>
      <c r="B829" s="102"/>
      <c r="C829" s="102"/>
      <c r="D829" s="102"/>
      <c r="E829" s="102"/>
      <c r="F829" s="102"/>
      <c r="G829" s="102"/>
      <c r="AH829" s="324"/>
      <c r="AI829" s="324"/>
      <c r="AP829" s="324"/>
      <c r="AQ829" s="324"/>
      <c r="BD829" s="324"/>
      <c r="BE829" s="324"/>
      <c r="BF829" s="324"/>
      <c r="BG829" s="324"/>
      <c r="BH829" s="324"/>
      <c r="BI829" s="324"/>
      <c r="BJ829" s="324"/>
      <c r="BK829" s="324"/>
      <c r="BL829" s="324"/>
      <c r="BM829" s="324"/>
      <c r="BN829" s="324"/>
      <c r="BO829" s="324"/>
      <c r="BW829" s="325"/>
      <c r="BX829" s="325"/>
      <c r="BY829" s="325"/>
      <c r="BZ829" s="325"/>
      <c r="CA829" s="325"/>
      <c r="CB829" s="325"/>
      <c r="CC829" s="325"/>
      <c r="CD829" s="325"/>
      <c r="CE829" s="325"/>
      <c r="CF829" s="325"/>
      <c r="CG829" s="325"/>
      <c r="CH829" s="325"/>
    </row>
    <row r="830" spans="1:86" s="323" customFormat="1" x14ac:dyDescent="0.25">
      <c r="A830" s="102"/>
      <c r="B830" s="102"/>
      <c r="C830" s="102"/>
      <c r="D830" s="102"/>
      <c r="E830" s="102"/>
      <c r="F830" s="102"/>
      <c r="G830" s="102"/>
      <c r="AH830" s="324"/>
      <c r="AI830" s="324"/>
      <c r="AP830" s="324"/>
      <c r="AQ830" s="324"/>
      <c r="BD830" s="324"/>
      <c r="BE830" s="324"/>
      <c r="BF830" s="324"/>
      <c r="BG830" s="324"/>
      <c r="BH830" s="324"/>
      <c r="BI830" s="324"/>
      <c r="BJ830" s="324"/>
      <c r="BK830" s="324"/>
      <c r="BL830" s="324"/>
      <c r="BM830" s="324"/>
      <c r="BN830" s="324"/>
      <c r="BO830" s="324"/>
      <c r="BW830" s="325"/>
      <c r="BX830" s="325"/>
      <c r="BY830" s="325"/>
      <c r="BZ830" s="325"/>
      <c r="CA830" s="325"/>
      <c r="CB830" s="325"/>
      <c r="CC830" s="325"/>
      <c r="CD830" s="325"/>
      <c r="CE830" s="325"/>
      <c r="CF830" s="325"/>
      <c r="CG830" s="325"/>
      <c r="CH830" s="325"/>
    </row>
    <row r="831" spans="1:86" s="323" customFormat="1" x14ac:dyDescent="0.25">
      <c r="A831" s="102"/>
      <c r="B831" s="102"/>
      <c r="C831" s="102"/>
      <c r="D831" s="102"/>
      <c r="E831" s="102"/>
      <c r="F831" s="102"/>
      <c r="G831" s="102"/>
      <c r="AH831" s="324"/>
      <c r="AI831" s="324"/>
      <c r="AP831" s="324"/>
      <c r="AQ831" s="324"/>
      <c r="BD831" s="324"/>
      <c r="BE831" s="324"/>
      <c r="BF831" s="324"/>
      <c r="BG831" s="324"/>
      <c r="BH831" s="324"/>
      <c r="BI831" s="324"/>
      <c r="BJ831" s="324"/>
      <c r="BK831" s="324"/>
      <c r="BL831" s="324"/>
      <c r="BM831" s="324"/>
      <c r="BN831" s="324"/>
      <c r="BO831" s="324"/>
      <c r="BW831" s="325"/>
      <c r="BX831" s="325"/>
      <c r="BY831" s="325"/>
      <c r="BZ831" s="325"/>
      <c r="CA831" s="325"/>
      <c r="CB831" s="325"/>
      <c r="CC831" s="325"/>
      <c r="CD831" s="325"/>
      <c r="CE831" s="325"/>
      <c r="CF831" s="325"/>
      <c r="CG831" s="325"/>
      <c r="CH831" s="325"/>
    </row>
    <row r="832" spans="1:86" s="323" customFormat="1" x14ac:dyDescent="0.25">
      <c r="A832" s="102"/>
      <c r="B832" s="102"/>
      <c r="C832" s="102"/>
      <c r="D832" s="102"/>
      <c r="E832" s="102"/>
      <c r="F832" s="102"/>
      <c r="G832" s="102"/>
      <c r="AH832" s="324"/>
      <c r="AI832" s="324"/>
      <c r="AP832" s="324"/>
      <c r="AQ832" s="324"/>
      <c r="BD832" s="324"/>
      <c r="BE832" s="324"/>
      <c r="BF832" s="324"/>
      <c r="BG832" s="324"/>
      <c r="BH832" s="324"/>
      <c r="BI832" s="324"/>
      <c r="BJ832" s="324"/>
      <c r="BK832" s="324"/>
      <c r="BL832" s="324"/>
      <c r="BM832" s="324"/>
      <c r="BN832" s="324"/>
      <c r="BO832" s="324"/>
      <c r="BW832" s="325"/>
      <c r="BX832" s="325"/>
      <c r="BY832" s="325"/>
      <c r="BZ832" s="325"/>
      <c r="CA832" s="325"/>
      <c r="CB832" s="325"/>
      <c r="CC832" s="325"/>
      <c r="CD832" s="325"/>
      <c r="CE832" s="325"/>
      <c r="CF832" s="325"/>
      <c r="CG832" s="325"/>
      <c r="CH832" s="325"/>
    </row>
    <row r="833" spans="1:86" s="323" customFormat="1" x14ac:dyDescent="0.25">
      <c r="A833" s="102"/>
      <c r="B833" s="102"/>
      <c r="C833" s="102"/>
      <c r="D833" s="102"/>
      <c r="E833" s="102"/>
      <c r="F833" s="102"/>
      <c r="G833" s="102"/>
      <c r="AH833" s="324"/>
      <c r="AI833" s="324"/>
      <c r="AP833" s="324"/>
      <c r="AQ833" s="324"/>
      <c r="BD833" s="324"/>
      <c r="BE833" s="324"/>
      <c r="BF833" s="324"/>
      <c r="BG833" s="324"/>
      <c r="BH833" s="324"/>
      <c r="BI833" s="324"/>
      <c r="BJ833" s="324"/>
      <c r="BK833" s="324"/>
      <c r="BL833" s="324"/>
      <c r="BM833" s="324"/>
      <c r="BN833" s="324"/>
      <c r="BO833" s="324"/>
      <c r="BW833" s="325"/>
      <c r="BX833" s="325"/>
      <c r="BY833" s="325"/>
      <c r="BZ833" s="325"/>
      <c r="CA833" s="325"/>
      <c r="CB833" s="325"/>
      <c r="CC833" s="325"/>
      <c r="CD833" s="325"/>
      <c r="CE833" s="325"/>
      <c r="CF833" s="325"/>
      <c r="CG833" s="325"/>
      <c r="CH833" s="325"/>
    </row>
    <row r="834" spans="1:86" s="323" customFormat="1" x14ac:dyDescent="0.25">
      <c r="A834" s="102"/>
      <c r="B834" s="102"/>
      <c r="C834" s="102"/>
      <c r="D834" s="102"/>
      <c r="E834" s="102"/>
      <c r="F834" s="102"/>
      <c r="G834" s="102"/>
      <c r="AH834" s="324"/>
      <c r="AI834" s="324"/>
      <c r="AP834" s="324"/>
      <c r="AQ834" s="324"/>
      <c r="BD834" s="324"/>
      <c r="BE834" s="324"/>
      <c r="BF834" s="324"/>
      <c r="BG834" s="324"/>
      <c r="BH834" s="324"/>
      <c r="BI834" s="324"/>
      <c r="BJ834" s="324"/>
      <c r="BK834" s="324"/>
      <c r="BL834" s="324"/>
      <c r="BM834" s="324"/>
      <c r="BN834" s="324"/>
      <c r="BO834" s="324"/>
      <c r="BW834" s="325"/>
      <c r="BX834" s="325"/>
      <c r="BY834" s="325"/>
      <c r="BZ834" s="325"/>
      <c r="CA834" s="325"/>
      <c r="CB834" s="325"/>
      <c r="CC834" s="325"/>
      <c r="CD834" s="325"/>
      <c r="CE834" s="325"/>
      <c r="CF834" s="325"/>
      <c r="CG834" s="325"/>
      <c r="CH834" s="325"/>
    </row>
    <row r="835" spans="1:86" s="323" customFormat="1" x14ac:dyDescent="0.25">
      <c r="A835" s="102"/>
      <c r="B835" s="102"/>
      <c r="C835" s="102"/>
      <c r="D835" s="102"/>
      <c r="E835" s="102"/>
      <c r="F835" s="102"/>
      <c r="G835" s="102"/>
      <c r="AH835" s="324"/>
      <c r="AI835" s="324"/>
      <c r="AP835" s="324"/>
      <c r="AQ835" s="324"/>
      <c r="BD835" s="324"/>
      <c r="BE835" s="324"/>
      <c r="BF835" s="324"/>
      <c r="BG835" s="324"/>
      <c r="BH835" s="324"/>
      <c r="BI835" s="324"/>
      <c r="BJ835" s="324"/>
      <c r="BK835" s="324"/>
      <c r="BL835" s="324"/>
      <c r="BM835" s="324"/>
      <c r="BN835" s="324"/>
      <c r="BO835" s="324"/>
      <c r="BW835" s="325"/>
      <c r="BX835" s="325"/>
      <c r="BY835" s="325"/>
      <c r="BZ835" s="325"/>
      <c r="CA835" s="325"/>
      <c r="CB835" s="325"/>
      <c r="CC835" s="325"/>
      <c r="CD835" s="325"/>
      <c r="CE835" s="325"/>
      <c r="CF835" s="325"/>
      <c r="CG835" s="325"/>
      <c r="CH835" s="325"/>
    </row>
    <row r="836" spans="1:86" s="323" customFormat="1" x14ac:dyDescent="0.25">
      <c r="A836" s="102"/>
      <c r="B836" s="102"/>
      <c r="C836" s="102"/>
      <c r="D836" s="102"/>
      <c r="E836" s="102"/>
      <c r="F836" s="102"/>
      <c r="G836" s="102"/>
      <c r="AH836" s="324"/>
      <c r="AI836" s="324"/>
      <c r="AP836" s="324"/>
      <c r="AQ836" s="324"/>
      <c r="BD836" s="324"/>
      <c r="BE836" s="324"/>
      <c r="BF836" s="324"/>
      <c r="BG836" s="324"/>
      <c r="BH836" s="324"/>
      <c r="BI836" s="324"/>
      <c r="BJ836" s="324"/>
      <c r="BK836" s="324"/>
      <c r="BL836" s="324"/>
      <c r="BM836" s="324"/>
      <c r="BN836" s="324"/>
      <c r="BO836" s="324"/>
      <c r="BW836" s="325"/>
      <c r="BX836" s="325"/>
      <c r="BY836" s="325"/>
      <c r="BZ836" s="325"/>
      <c r="CA836" s="325"/>
      <c r="CB836" s="325"/>
      <c r="CC836" s="325"/>
      <c r="CD836" s="325"/>
      <c r="CE836" s="325"/>
      <c r="CF836" s="325"/>
      <c r="CG836" s="325"/>
      <c r="CH836" s="325"/>
    </row>
    <row r="837" spans="1:86" s="323" customFormat="1" x14ac:dyDescent="0.25">
      <c r="A837" s="102"/>
      <c r="B837" s="102"/>
      <c r="C837" s="102"/>
      <c r="D837" s="102"/>
      <c r="E837" s="102"/>
      <c r="F837" s="102"/>
      <c r="G837" s="102"/>
      <c r="AH837" s="324"/>
      <c r="AI837" s="324"/>
      <c r="AP837" s="324"/>
      <c r="AQ837" s="324"/>
      <c r="BD837" s="324"/>
      <c r="BE837" s="324"/>
      <c r="BF837" s="324"/>
      <c r="BG837" s="324"/>
      <c r="BH837" s="324"/>
      <c r="BI837" s="324"/>
      <c r="BJ837" s="324"/>
      <c r="BK837" s="324"/>
      <c r="BL837" s="324"/>
      <c r="BM837" s="324"/>
      <c r="BN837" s="324"/>
      <c r="BO837" s="324"/>
      <c r="BW837" s="325"/>
      <c r="BX837" s="325"/>
      <c r="BY837" s="325"/>
      <c r="BZ837" s="325"/>
      <c r="CA837" s="325"/>
      <c r="CB837" s="325"/>
      <c r="CC837" s="325"/>
      <c r="CD837" s="325"/>
      <c r="CE837" s="325"/>
      <c r="CF837" s="325"/>
      <c r="CG837" s="325"/>
      <c r="CH837" s="325"/>
    </row>
    <row r="838" spans="1:86" s="323" customFormat="1" x14ac:dyDescent="0.25">
      <c r="A838" s="102"/>
      <c r="B838" s="102"/>
      <c r="C838" s="102"/>
      <c r="D838" s="102"/>
      <c r="E838" s="102"/>
      <c r="F838" s="102"/>
      <c r="G838" s="102"/>
      <c r="AH838" s="324"/>
      <c r="AI838" s="324"/>
      <c r="AP838" s="324"/>
      <c r="AQ838" s="324"/>
      <c r="BD838" s="324"/>
      <c r="BE838" s="324"/>
      <c r="BF838" s="324"/>
      <c r="BG838" s="324"/>
      <c r="BH838" s="324"/>
      <c r="BI838" s="324"/>
      <c r="BJ838" s="324"/>
      <c r="BK838" s="324"/>
      <c r="BL838" s="324"/>
      <c r="BM838" s="324"/>
      <c r="BN838" s="324"/>
      <c r="BO838" s="324"/>
      <c r="BW838" s="325"/>
      <c r="BX838" s="325"/>
      <c r="BY838" s="325"/>
      <c r="BZ838" s="325"/>
      <c r="CA838" s="325"/>
      <c r="CB838" s="325"/>
      <c r="CC838" s="325"/>
      <c r="CD838" s="325"/>
      <c r="CE838" s="325"/>
      <c r="CF838" s="325"/>
      <c r="CG838" s="325"/>
      <c r="CH838" s="325"/>
    </row>
    <row r="839" spans="1:86" s="323" customFormat="1" x14ac:dyDescent="0.25">
      <c r="A839" s="102"/>
      <c r="B839" s="102"/>
      <c r="C839" s="102"/>
      <c r="D839" s="102"/>
      <c r="E839" s="102"/>
      <c r="F839" s="102"/>
      <c r="G839" s="102"/>
      <c r="AH839" s="324"/>
      <c r="AI839" s="324"/>
      <c r="AP839" s="324"/>
      <c r="AQ839" s="324"/>
      <c r="BD839" s="324"/>
      <c r="BE839" s="324"/>
      <c r="BF839" s="324"/>
      <c r="BG839" s="324"/>
      <c r="BH839" s="324"/>
      <c r="BI839" s="324"/>
      <c r="BJ839" s="324"/>
      <c r="BK839" s="324"/>
      <c r="BL839" s="324"/>
      <c r="BM839" s="324"/>
      <c r="BN839" s="324"/>
      <c r="BO839" s="324"/>
      <c r="BW839" s="325"/>
      <c r="BX839" s="325"/>
      <c r="BY839" s="325"/>
      <c r="BZ839" s="325"/>
      <c r="CA839" s="325"/>
      <c r="CB839" s="325"/>
      <c r="CC839" s="325"/>
      <c r="CD839" s="325"/>
      <c r="CE839" s="325"/>
      <c r="CF839" s="325"/>
      <c r="CG839" s="325"/>
      <c r="CH839" s="325"/>
    </row>
    <row r="840" spans="1:86" s="323" customFormat="1" x14ac:dyDescent="0.25">
      <c r="A840" s="102"/>
      <c r="B840" s="102"/>
      <c r="C840" s="102"/>
      <c r="D840" s="102"/>
      <c r="E840" s="102"/>
      <c r="F840" s="102"/>
      <c r="G840" s="102"/>
      <c r="AH840" s="324"/>
      <c r="AI840" s="324"/>
      <c r="AP840" s="324"/>
      <c r="AQ840" s="324"/>
      <c r="BD840" s="324"/>
      <c r="BE840" s="324"/>
      <c r="BF840" s="324"/>
      <c r="BG840" s="324"/>
      <c r="BH840" s="324"/>
      <c r="BI840" s="324"/>
      <c r="BJ840" s="324"/>
      <c r="BK840" s="324"/>
      <c r="BL840" s="324"/>
      <c r="BM840" s="324"/>
      <c r="BN840" s="324"/>
      <c r="BO840" s="324"/>
      <c r="BW840" s="325"/>
      <c r="BX840" s="325"/>
      <c r="BY840" s="325"/>
      <c r="BZ840" s="325"/>
      <c r="CA840" s="325"/>
      <c r="CB840" s="325"/>
      <c r="CC840" s="325"/>
      <c r="CD840" s="325"/>
      <c r="CE840" s="325"/>
      <c r="CF840" s="325"/>
      <c r="CG840" s="325"/>
      <c r="CH840" s="325"/>
    </row>
    <row r="841" spans="1:86" s="323" customFormat="1" x14ac:dyDescent="0.25">
      <c r="A841" s="102"/>
      <c r="B841" s="102"/>
      <c r="C841" s="102"/>
      <c r="D841" s="102"/>
      <c r="E841" s="102"/>
      <c r="F841" s="102"/>
      <c r="G841" s="102"/>
      <c r="AH841" s="324"/>
      <c r="AI841" s="324"/>
      <c r="AP841" s="324"/>
      <c r="AQ841" s="324"/>
      <c r="BD841" s="324"/>
      <c r="BE841" s="324"/>
      <c r="BF841" s="324"/>
      <c r="BG841" s="324"/>
      <c r="BH841" s="324"/>
      <c r="BI841" s="324"/>
      <c r="BJ841" s="324"/>
      <c r="BK841" s="324"/>
      <c r="BL841" s="324"/>
      <c r="BM841" s="324"/>
      <c r="BN841" s="324"/>
      <c r="BO841" s="324"/>
      <c r="BW841" s="325"/>
      <c r="BX841" s="325"/>
      <c r="BY841" s="325"/>
      <c r="BZ841" s="325"/>
      <c r="CA841" s="325"/>
      <c r="CB841" s="325"/>
      <c r="CC841" s="325"/>
      <c r="CD841" s="325"/>
      <c r="CE841" s="325"/>
      <c r="CF841" s="325"/>
      <c r="CG841" s="325"/>
      <c r="CH841" s="325"/>
    </row>
    <row r="842" spans="1:86" s="323" customFormat="1" x14ac:dyDescent="0.25">
      <c r="A842" s="102"/>
      <c r="B842" s="102"/>
      <c r="C842" s="102"/>
      <c r="D842" s="102"/>
      <c r="E842" s="102"/>
      <c r="F842" s="102"/>
      <c r="G842" s="102"/>
      <c r="AH842" s="324"/>
      <c r="AI842" s="324"/>
      <c r="AP842" s="324"/>
      <c r="AQ842" s="324"/>
      <c r="BD842" s="324"/>
      <c r="BE842" s="324"/>
      <c r="BF842" s="324"/>
      <c r="BG842" s="324"/>
      <c r="BH842" s="324"/>
      <c r="BI842" s="324"/>
      <c r="BJ842" s="324"/>
      <c r="BK842" s="324"/>
      <c r="BL842" s="324"/>
      <c r="BM842" s="324"/>
      <c r="BN842" s="324"/>
      <c r="BO842" s="324"/>
      <c r="BW842" s="325"/>
      <c r="BX842" s="325"/>
      <c r="BY842" s="325"/>
      <c r="BZ842" s="325"/>
      <c r="CA842" s="325"/>
      <c r="CB842" s="325"/>
      <c r="CC842" s="325"/>
      <c r="CD842" s="325"/>
      <c r="CE842" s="325"/>
      <c r="CF842" s="325"/>
      <c r="CG842" s="325"/>
      <c r="CH842" s="325"/>
    </row>
    <row r="843" spans="1:86" s="323" customFormat="1" x14ac:dyDescent="0.25">
      <c r="A843" s="102"/>
      <c r="B843" s="102"/>
      <c r="C843" s="102"/>
      <c r="D843" s="102"/>
      <c r="E843" s="102"/>
      <c r="F843" s="102"/>
      <c r="G843" s="102"/>
      <c r="AH843" s="324"/>
      <c r="AI843" s="324"/>
      <c r="AP843" s="324"/>
      <c r="AQ843" s="324"/>
      <c r="BD843" s="324"/>
      <c r="BE843" s="324"/>
      <c r="BF843" s="324"/>
      <c r="BG843" s="324"/>
      <c r="BH843" s="324"/>
      <c r="BI843" s="324"/>
      <c r="BJ843" s="324"/>
      <c r="BK843" s="324"/>
      <c r="BL843" s="324"/>
      <c r="BM843" s="324"/>
      <c r="BN843" s="324"/>
      <c r="BO843" s="324"/>
      <c r="BW843" s="325"/>
      <c r="BX843" s="325"/>
      <c r="BY843" s="325"/>
      <c r="BZ843" s="325"/>
      <c r="CA843" s="325"/>
      <c r="CB843" s="325"/>
      <c r="CC843" s="325"/>
      <c r="CD843" s="325"/>
      <c r="CE843" s="325"/>
      <c r="CF843" s="325"/>
      <c r="CG843" s="325"/>
      <c r="CH843" s="325"/>
    </row>
    <row r="844" spans="1:86" s="323" customFormat="1" x14ac:dyDescent="0.25">
      <c r="A844" s="102"/>
      <c r="B844" s="102"/>
      <c r="C844" s="102"/>
      <c r="D844" s="102"/>
      <c r="E844" s="102"/>
      <c r="F844" s="102"/>
      <c r="G844" s="102"/>
      <c r="AH844" s="324"/>
      <c r="AI844" s="324"/>
      <c r="AP844" s="324"/>
      <c r="AQ844" s="324"/>
      <c r="BD844" s="324"/>
      <c r="BE844" s="324"/>
      <c r="BF844" s="324"/>
      <c r="BG844" s="324"/>
      <c r="BH844" s="324"/>
      <c r="BI844" s="324"/>
      <c r="BJ844" s="324"/>
      <c r="BK844" s="324"/>
      <c r="BL844" s="324"/>
      <c r="BM844" s="324"/>
      <c r="BN844" s="324"/>
      <c r="BO844" s="324"/>
      <c r="BW844" s="325"/>
      <c r="BX844" s="325"/>
      <c r="BY844" s="325"/>
      <c r="BZ844" s="325"/>
      <c r="CA844" s="325"/>
      <c r="CB844" s="325"/>
      <c r="CC844" s="325"/>
      <c r="CD844" s="325"/>
      <c r="CE844" s="325"/>
      <c r="CF844" s="325"/>
      <c r="CG844" s="325"/>
      <c r="CH844" s="325"/>
    </row>
    <row r="845" spans="1:86" s="323" customFormat="1" x14ac:dyDescent="0.25">
      <c r="A845" s="102"/>
      <c r="B845" s="102"/>
      <c r="C845" s="102"/>
      <c r="D845" s="102"/>
      <c r="E845" s="102"/>
      <c r="F845" s="102"/>
      <c r="G845" s="102"/>
      <c r="AH845" s="324"/>
      <c r="AI845" s="324"/>
      <c r="AP845" s="324"/>
      <c r="AQ845" s="324"/>
      <c r="BD845" s="324"/>
      <c r="BE845" s="324"/>
      <c r="BF845" s="324"/>
      <c r="BG845" s="324"/>
      <c r="BH845" s="324"/>
      <c r="BI845" s="324"/>
      <c r="BJ845" s="324"/>
      <c r="BK845" s="324"/>
      <c r="BL845" s="324"/>
      <c r="BM845" s="324"/>
      <c r="BN845" s="324"/>
      <c r="BO845" s="324"/>
      <c r="BW845" s="325"/>
      <c r="BX845" s="325"/>
      <c r="BY845" s="325"/>
      <c r="BZ845" s="325"/>
      <c r="CA845" s="325"/>
      <c r="CB845" s="325"/>
      <c r="CC845" s="325"/>
      <c r="CD845" s="325"/>
      <c r="CE845" s="325"/>
      <c r="CF845" s="325"/>
      <c r="CG845" s="325"/>
      <c r="CH845" s="325"/>
    </row>
    <row r="846" spans="1:86" s="323" customFormat="1" x14ac:dyDescent="0.25">
      <c r="A846" s="102"/>
      <c r="B846" s="102"/>
      <c r="C846" s="102"/>
      <c r="D846" s="102"/>
      <c r="E846" s="102"/>
      <c r="F846" s="102"/>
      <c r="G846" s="102"/>
      <c r="AH846" s="324"/>
      <c r="AI846" s="324"/>
      <c r="AP846" s="324"/>
      <c r="AQ846" s="324"/>
      <c r="BD846" s="324"/>
      <c r="BE846" s="324"/>
      <c r="BF846" s="324"/>
      <c r="BG846" s="324"/>
      <c r="BH846" s="324"/>
      <c r="BI846" s="324"/>
      <c r="BJ846" s="324"/>
      <c r="BK846" s="324"/>
      <c r="BL846" s="324"/>
      <c r="BM846" s="324"/>
      <c r="BN846" s="324"/>
      <c r="BO846" s="324"/>
      <c r="BW846" s="325"/>
      <c r="BX846" s="325"/>
      <c r="BY846" s="325"/>
      <c r="BZ846" s="325"/>
      <c r="CA846" s="325"/>
      <c r="CB846" s="325"/>
      <c r="CC846" s="325"/>
      <c r="CD846" s="325"/>
      <c r="CE846" s="325"/>
      <c r="CF846" s="325"/>
      <c r="CG846" s="325"/>
      <c r="CH846" s="325"/>
    </row>
    <row r="847" spans="1:86" s="323" customFormat="1" x14ac:dyDescent="0.25">
      <c r="A847" s="102"/>
      <c r="B847" s="102"/>
      <c r="C847" s="102"/>
      <c r="D847" s="102"/>
      <c r="E847" s="102"/>
      <c r="F847" s="102"/>
      <c r="G847" s="102"/>
      <c r="AH847" s="324"/>
      <c r="AI847" s="324"/>
      <c r="AP847" s="324"/>
      <c r="AQ847" s="324"/>
      <c r="BD847" s="324"/>
      <c r="BE847" s="324"/>
      <c r="BF847" s="324"/>
      <c r="BG847" s="324"/>
      <c r="BH847" s="324"/>
      <c r="BI847" s="324"/>
      <c r="BJ847" s="324"/>
      <c r="BK847" s="324"/>
      <c r="BL847" s="324"/>
      <c r="BM847" s="324"/>
      <c r="BN847" s="324"/>
      <c r="BO847" s="324"/>
      <c r="BW847" s="325"/>
      <c r="BX847" s="325"/>
      <c r="BY847" s="325"/>
      <c r="BZ847" s="325"/>
      <c r="CA847" s="325"/>
      <c r="CB847" s="325"/>
      <c r="CC847" s="325"/>
      <c r="CD847" s="325"/>
      <c r="CE847" s="325"/>
      <c r="CF847" s="325"/>
      <c r="CG847" s="325"/>
      <c r="CH847" s="325"/>
    </row>
    <row r="848" spans="1:86" s="323" customFormat="1" x14ac:dyDescent="0.25">
      <c r="A848" s="102"/>
      <c r="B848" s="102"/>
      <c r="C848" s="102"/>
      <c r="D848" s="102"/>
      <c r="E848" s="102"/>
      <c r="F848" s="102"/>
      <c r="G848" s="102"/>
      <c r="AH848" s="324"/>
      <c r="AI848" s="324"/>
      <c r="AP848" s="324"/>
      <c r="AQ848" s="324"/>
      <c r="BD848" s="324"/>
      <c r="BE848" s="324"/>
      <c r="BF848" s="324"/>
      <c r="BG848" s="324"/>
      <c r="BH848" s="324"/>
      <c r="BI848" s="324"/>
      <c r="BJ848" s="324"/>
      <c r="BK848" s="324"/>
      <c r="BL848" s="324"/>
      <c r="BM848" s="324"/>
      <c r="BN848" s="324"/>
      <c r="BO848" s="324"/>
      <c r="BW848" s="325"/>
      <c r="BX848" s="325"/>
      <c r="BY848" s="325"/>
      <c r="BZ848" s="325"/>
      <c r="CA848" s="325"/>
      <c r="CB848" s="325"/>
      <c r="CC848" s="325"/>
      <c r="CD848" s="325"/>
      <c r="CE848" s="325"/>
      <c r="CF848" s="325"/>
      <c r="CG848" s="325"/>
      <c r="CH848" s="325"/>
    </row>
    <row r="849" spans="1:86" s="323" customFormat="1" x14ac:dyDescent="0.25">
      <c r="A849" s="102"/>
      <c r="B849" s="102"/>
      <c r="C849" s="102"/>
      <c r="D849" s="102"/>
      <c r="E849" s="102"/>
      <c r="F849" s="102"/>
      <c r="G849" s="102"/>
      <c r="AH849" s="324"/>
      <c r="AI849" s="324"/>
      <c r="AP849" s="324"/>
      <c r="AQ849" s="324"/>
      <c r="BD849" s="324"/>
      <c r="BE849" s="324"/>
      <c r="BF849" s="324"/>
      <c r="BG849" s="324"/>
      <c r="BH849" s="324"/>
      <c r="BI849" s="324"/>
      <c r="BJ849" s="324"/>
      <c r="BK849" s="324"/>
      <c r="BL849" s="324"/>
      <c r="BM849" s="324"/>
      <c r="BN849" s="324"/>
      <c r="BO849" s="324"/>
      <c r="BW849" s="325"/>
      <c r="BX849" s="325"/>
      <c r="BY849" s="325"/>
      <c r="BZ849" s="325"/>
      <c r="CA849" s="325"/>
      <c r="CB849" s="325"/>
      <c r="CC849" s="325"/>
      <c r="CD849" s="325"/>
      <c r="CE849" s="325"/>
      <c r="CF849" s="325"/>
      <c r="CG849" s="325"/>
      <c r="CH849" s="325"/>
    </row>
    <row r="850" spans="1:86" s="323" customFormat="1" x14ac:dyDescent="0.25">
      <c r="A850" s="102"/>
      <c r="B850" s="102"/>
      <c r="C850" s="102"/>
      <c r="D850" s="102"/>
      <c r="E850" s="102"/>
      <c r="F850" s="102"/>
      <c r="G850" s="102"/>
      <c r="AH850" s="324"/>
      <c r="AI850" s="324"/>
      <c r="AP850" s="324"/>
      <c r="AQ850" s="324"/>
      <c r="BD850" s="324"/>
      <c r="BE850" s="324"/>
      <c r="BF850" s="324"/>
      <c r="BG850" s="324"/>
      <c r="BH850" s="324"/>
      <c r="BI850" s="324"/>
      <c r="BJ850" s="324"/>
      <c r="BK850" s="324"/>
      <c r="BL850" s="324"/>
      <c r="BM850" s="324"/>
      <c r="BN850" s="324"/>
      <c r="BO850" s="324"/>
      <c r="BW850" s="325"/>
      <c r="BX850" s="325"/>
      <c r="BY850" s="325"/>
      <c r="BZ850" s="325"/>
      <c r="CA850" s="325"/>
      <c r="CB850" s="325"/>
      <c r="CC850" s="325"/>
      <c r="CD850" s="325"/>
      <c r="CE850" s="325"/>
      <c r="CF850" s="325"/>
      <c r="CG850" s="325"/>
      <c r="CH850" s="325"/>
    </row>
    <row r="851" spans="1:86" s="323" customFormat="1" x14ac:dyDescent="0.25">
      <c r="A851" s="102"/>
      <c r="B851" s="102"/>
      <c r="C851" s="102"/>
      <c r="D851" s="102"/>
      <c r="E851" s="102"/>
      <c r="F851" s="102"/>
      <c r="G851" s="102"/>
      <c r="AH851" s="324"/>
      <c r="AI851" s="324"/>
      <c r="AP851" s="324"/>
      <c r="AQ851" s="324"/>
      <c r="BD851" s="324"/>
      <c r="BE851" s="324"/>
      <c r="BF851" s="324"/>
      <c r="BG851" s="324"/>
      <c r="BH851" s="324"/>
      <c r="BI851" s="324"/>
      <c r="BJ851" s="324"/>
      <c r="BK851" s="324"/>
      <c r="BL851" s="324"/>
      <c r="BM851" s="324"/>
      <c r="BN851" s="324"/>
      <c r="BO851" s="324"/>
      <c r="BW851" s="325"/>
      <c r="BX851" s="325"/>
      <c r="BY851" s="325"/>
      <c r="BZ851" s="325"/>
      <c r="CA851" s="325"/>
      <c r="CB851" s="325"/>
      <c r="CC851" s="325"/>
      <c r="CD851" s="325"/>
      <c r="CE851" s="325"/>
      <c r="CF851" s="325"/>
      <c r="CG851" s="325"/>
      <c r="CH851" s="325"/>
    </row>
    <row r="852" spans="1:86" s="323" customFormat="1" x14ac:dyDescent="0.25">
      <c r="A852" s="102"/>
      <c r="B852" s="102"/>
      <c r="C852" s="102"/>
      <c r="D852" s="102"/>
      <c r="E852" s="102"/>
      <c r="F852" s="102"/>
      <c r="G852" s="102"/>
      <c r="AH852" s="324"/>
      <c r="AI852" s="324"/>
      <c r="AP852" s="324"/>
      <c r="AQ852" s="324"/>
      <c r="BD852" s="324"/>
      <c r="BE852" s="324"/>
      <c r="BF852" s="324"/>
      <c r="BG852" s="324"/>
      <c r="BH852" s="324"/>
      <c r="BI852" s="324"/>
      <c r="BJ852" s="324"/>
      <c r="BK852" s="324"/>
      <c r="BL852" s="324"/>
      <c r="BM852" s="324"/>
      <c r="BN852" s="324"/>
      <c r="BO852" s="324"/>
      <c r="BW852" s="325"/>
      <c r="BX852" s="325"/>
      <c r="BY852" s="325"/>
      <c r="BZ852" s="325"/>
      <c r="CA852" s="325"/>
      <c r="CB852" s="325"/>
      <c r="CC852" s="325"/>
      <c r="CD852" s="325"/>
      <c r="CE852" s="325"/>
      <c r="CF852" s="325"/>
      <c r="CG852" s="325"/>
      <c r="CH852" s="325"/>
    </row>
    <row r="853" spans="1:86" s="323" customFormat="1" x14ac:dyDescent="0.25">
      <c r="A853" s="102"/>
      <c r="B853" s="102"/>
      <c r="C853" s="102"/>
      <c r="D853" s="102"/>
      <c r="E853" s="102"/>
      <c r="F853" s="102"/>
      <c r="G853" s="102"/>
      <c r="AH853" s="324"/>
      <c r="AI853" s="324"/>
      <c r="AP853" s="324"/>
      <c r="AQ853" s="324"/>
      <c r="BD853" s="324"/>
      <c r="BE853" s="324"/>
      <c r="BF853" s="324"/>
      <c r="BG853" s="324"/>
      <c r="BH853" s="324"/>
      <c r="BI853" s="324"/>
      <c r="BJ853" s="324"/>
      <c r="BK853" s="324"/>
      <c r="BL853" s="324"/>
      <c r="BM853" s="324"/>
      <c r="BN853" s="324"/>
      <c r="BO853" s="324"/>
      <c r="BW853" s="325"/>
      <c r="BX853" s="325"/>
      <c r="BY853" s="325"/>
      <c r="BZ853" s="325"/>
      <c r="CA853" s="325"/>
      <c r="CB853" s="325"/>
      <c r="CC853" s="325"/>
      <c r="CD853" s="325"/>
      <c r="CE853" s="325"/>
      <c r="CF853" s="325"/>
      <c r="CG853" s="325"/>
      <c r="CH853" s="325"/>
    </row>
    <row r="854" spans="1:86" s="323" customFormat="1" x14ac:dyDescent="0.25">
      <c r="A854" s="102"/>
      <c r="B854" s="102"/>
      <c r="C854" s="102"/>
      <c r="D854" s="102"/>
      <c r="E854" s="102"/>
      <c r="F854" s="102"/>
      <c r="G854" s="102"/>
      <c r="AH854" s="324"/>
      <c r="AI854" s="324"/>
      <c r="AP854" s="324"/>
      <c r="AQ854" s="324"/>
      <c r="BD854" s="324"/>
      <c r="BE854" s="324"/>
      <c r="BF854" s="324"/>
      <c r="BG854" s="324"/>
      <c r="BH854" s="324"/>
      <c r="BI854" s="324"/>
      <c r="BJ854" s="324"/>
      <c r="BK854" s="324"/>
      <c r="BL854" s="324"/>
      <c r="BM854" s="324"/>
      <c r="BN854" s="324"/>
      <c r="BO854" s="324"/>
      <c r="BW854" s="325"/>
      <c r="BX854" s="325"/>
      <c r="BY854" s="325"/>
      <c r="BZ854" s="325"/>
      <c r="CA854" s="325"/>
      <c r="CB854" s="325"/>
      <c r="CC854" s="325"/>
      <c r="CD854" s="325"/>
      <c r="CE854" s="325"/>
      <c r="CF854" s="325"/>
      <c r="CG854" s="325"/>
      <c r="CH854" s="325"/>
    </row>
    <row r="855" spans="1:86" s="323" customFormat="1" x14ac:dyDescent="0.25">
      <c r="A855" s="102"/>
      <c r="B855" s="102"/>
      <c r="C855" s="102"/>
      <c r="D855" s="102"/>
      <c r="E855" s="102"/>
      <c r="F855" s="102"/>
      <c r="G855" s="102"/>
      <c r="AH855" s="324"/>
      <c r="AI855" s="324"/>
      <c r="AP855" s="324"/>
      <c r="AQ855" s="324"/>
      <c r="BD855" s="324"/>
      <c r="BE855" s="324"/>
      <c r="BF855" s="324"/>
      <c r="BG855" s="324"/>
      <c r="BH855" s="324"/>
      <c r="BI855" s="324"/>
      <c r="BJ855" s="324"/>
      <c r="BK855" s="324"/>
      <c r="BL855" s="324"/>
      <c r="BM855" s="324"/>
      <c r="BN855" s="324"/>
      <c r="BO855" s="324"/>
      <c r="BW855" s="325"/>
      <c r="BX855" s="325"/>
      <c r="BY855" s="325"/>
      <c r="BZ855" s="325"/>
      <c r="CA855" s="325"/>
      <c r="CB855" s="325"/>
      <c r="CC855" s="325"/>
      <c r="CD855" s="325"/>
      <c r="CE855" s="325"/>
      <c r="CF855" s="325"/>
      <c r="CG855" s="325"/>
      <c r="CH855" s="325"/>
    </row>
    <row r="856" spans="1:86" s="323" customFormat="1" x14ac:dyDescent="0.25">
      <c r="A856" s="102"/>
      <c r="B856" s="102"/>
      <c r="C856" s="102"/>
      <c r="D856" s="102"/>
      <c r="E856" s="102"/>
      <c r="F856" s="102"/>
      <c r="G856" s="102"/>
      <c r="AH856" s="324"/>
      <c r="AI856" s="324"/>
      <c r="AP856" s="324"/>
      <c r="AQ856" s="324"/>
      <c r="BD856" s="324"/>
      <c r="BE856" s="324"/>
      <c r="BF856" s="324"/>
      <c r="BG856" s="324"/>
      <c r="BH856" s="324"/>
      <c r="BI856" s="324"/>
      <c r="BJ856" s="324"/>
      <c r="BK856" s="324"/>
      <c r="BL856" s="324"/>
      <c r="BM856" s="324"/>
      <c r="BN856" s="324"/>
      <c r="BO856" s="324"/>
      <c r="BW856" s="325"/>
      <c r="BX856" s="325"/>
      <c r="BY856" s="325"/>
      <c r="BZ856" s="325"/>
      <c r="CA856" s="325"/>
      <c r="CB856" s="325"/>
      <c r="CC856" s="325"/>
      <c r="CD856" s="325"/>
      <c r="CE856" s="325"/>
      <c r="CF856" s="325"/>
      <c r="CG856" s="325"/>
      <c r="CH856" s="325"/>
    </row>
    <row r="857" spans="1:86" s="323" customFormat="1" x14ac:dyDescent="0.25">
      <c r="A857" s="102"/>
      <c r="B857" s="102"/>
      <c r="C857" s="102"/>
      <c r="D857" s="102"/>
      <c r="E857" s="102"/>
      <c r="F857" s="102"/>
      <c r="G857" s="102"/>
      <c r="AH857" s="324"/>
      <c r="AI857" s="324"/>
      <c r="AP857" s="324"/>
      <c r="AQ857" s="324"/>
      <c r="BD857" s="324"/>
      <c r="BE857" s="324"/>
      <c r="BF857" s="324"/>
      <c r="BG857" s="324"/>
      <c r="BH857" s="324"/>
      <c r="BI857" s="324"/>
      <c r="BJ857" s="324"/>
      <c r="BK857" s="324"/>
      <c r="BL857" s="324"/>
      <c r="BM857" s="324"/>
      <c r="BN857" s="324"/>
      <c r="BO857" s="324"/>
      <c r="BW857" s="325"/>
      <c r="BX857" s="325"/>
      <c r="BY857" s="325"/>
      <c r="BZ857" s="325"/>
      <c r="CA857" s="325"/>
      <c r="CB857" s="325"/>
      <c r="CC857" s="325"/>
      <c r="CD857" s="325"/>
      <c r="CE857" s="325"/>
      <c r="CF857" s="325"/>
      <c r="CG857" s="325"/>
      <c r="CH857" s="325"/>
    </row>
    <row r="858" spans="1:86" s="323" customFormat="1" x14ac:dyDescent="0.25">
      <c r="A858" s="102"/>
      <c r="B858" s="102"/>
      <c r="C858" s="102"/>
      <c r="D858" s="102"/>
      <c r="E858" s="102"/>
      <c r="F858" s="102"/>
      <c r="G858" s="102"/>
      <c r="AH858" s="324"/>
      <c r="AI858" s="324"/>
      <c r="AP858" s="324"/>
      <c r="AQ858" s="324"/>
      <c r="BD858" s="324"/>
      <c r="BE858" s="324"/>
      <c r="BF858" s="324"/>
      <c r="BG858" s="324"/>
      <c r="BH858" s="324"/>
      <c r="BI858" s="324"/>
      <c r="BJ858" s="324"/>
      <c r="BK858" s="324"/>
      <c r="BL858" s="324"/>
      <c r="BM858" s="324"/>
      <c r="BN858" s="324"/>
      <c r="BO858" s="324"/>
      <c r="BW858" s="325"/>
      <c r="BX858" s="325"/>
      <c r="BY858" s="325"/>
      <c r="BZ858" s="325"/>
      <c r="CA858" s="325"/>
      <c r="CB858" s="325"/>
      <c r="CC858" s="325"/>
      <c r="CD858" s="325"/>
      <c r="CE858" s="325"/>
      <c r="CF858" s="325"/>
      <c r="CG858" s="325"/>
      <c r="CH858" s="325"/>
    </row>
    <row r="859" spans="1:86" s="323" customFormat="1" x14ac:dyDescent="0.25">
      <c r="A859" s="102"/>
      <c r="B859" s="102"/>
      <c r="C859" s="102"/>
      <c r="D859" s="102"/>
      <c r="E859" s="102"/>
      <c r="F859" s="102"/>
      <c r="G859" s="102"/>
      <c r="AH859" s="324"/>
      <c r="AI859" s="324"/>
      <c r="AP859" s="324"/>
      <c r="AQ859" s="324"/>
      <c r="BD859" s="324"/>
      <c r="BE859" s="324"/>
      <c r="BF859" s="324"/>
      <c r="BG859" s="324"/>
      <c r="BH859" s="324"/>
      <c r="BI859" s="324"/>
      <c r="BJ859" s="324"/>
      <c r="BK859" s="324"/>
      <c r="BL859" s="324"/>
      <c r="BM859" s="324"/>
      <c r="BN859" s="324"/>
      <c r="BO859" s="324"/>
      <c r="BW859" s="325"/>
      <c r="BX859" s="325"/>
      <c r="BY859" s="325"/>
      <c r="BZ859" s="325"/>
      <c r="CA859" s="325"/>
      <c r="CB859" s="325"/>
      <c r="CC859" s="325"/>
      <c r="CD859" s="325"/>
      <c r="CE859" s="325"/>
      <c r="CF859" s="325"/>
      <c r="CG859" s="325"/>
      <c r="CH859" s="325"/>
    </row>
    <row r="860" spans="1:86" s="323" customFormat="1" x14ac:dyDescent="0.25">
      <c r="A860" s="102"/>
      <c r="B860" s="102"/>
      <c r="C860" s="102"/>
      <c r="D860" s="102"/>
      <c r="E860" s="102"/>
      <c r="F860" s="102"/>
      <c r="G860" s="102"/>
      <c r="AH860" s="324"/>
      <c r="AI860" s="324"/>
      <c r="AP860" s="324"/>
      <c r="AQ860" s="324"/>
      <c r="BD860" s="324"/>
      <c r="BE860" s="324"/>
      <c r="BF860" s="324"/>
      <c r="BG860" s="324"/>
      <c r="BH860" s="324"/>
      <c r="BI860" s="324"/>
      <c r="BJ860" s="324"/>
      <c r="BK860" s="324"/>
      <c r="BL860" s="324"/>
      <c r="BM860" s="324"/>
      <c r="BN860" s="324"/>
      <c r="BO860" s="324"/>
      <c r="BW860" s="325"/>
      <c r="BX860" s="325"/>
      <c r="BY860" s="325"/>
      <c r="BZ860" s="325"/>
      <c r="CA860" s="325"/>
      <c r="CB860" s="325"/>
      <c r="CC860" s="325"/>
      <c r="CD860" s="325"/>
      <c r="CE860" s="325"/>
      <c r="CF860" s="325"/>
      <c r="CG860" s="325"/>
      <c r="CH860" s="325"/>
    </row>
    <row r="861" spans="1:86" s="323" customFormat="1" x14ac:dyDescent="0.25">
      <c r="A861" s="102"/>
      <c r="B861" s="102"/>
      <c r="C861" s="102"/>
      <c r="D861" s="102"/>
      <c r="E861" s="102"/>
      <c r="F861" s="102"/>
      <c r="G861" s="102"/>
      <c r="AH861" s="324"/>
      <c r="AI861" s="324"/>
      <c r="AP861" s="324"/>
      <c r="AQ861" s="324"/>
      <c r="BD861" s="324"/>
      <c r="BE861" s="324"/>
      <c r="BF861" s="324"/>
      <c r="BG861" s="324"/>
      <c r="BH861" s="324"/>
      <c r="BI861" s="324"/>
      <c r="BJ861" s="324"/>
      <c r="BK861" s="324"/>
      <c r="BL861" s="324"/>
      <c r="BM861" s="324"/>
      <c r="BN861" s="324"/>
      <c r="BO861" s="324"/>
      <c r="BW861" s="325"/>
      <c r="BX861" s="325"/>
      <c r="BY861" s="325"/>
      <c r="BZ861" s="325"/>
      <c r="CA861" s="325"/>
      <c r="CB861" s="325"/>
      <c r="CC861" s="325"/>
      <c r="CD861" s="325"/>
      <c r="CE861" s="325"/>
      <c r="CF861" s="325"/>
      <c r="CG861" s="325"/>
      <c r="CH861" s="325"/>
    </row>
    <row r="862" spans="1:86" s="323" customFormat="1" x14ac:dyDescent="0.25">
      <c r="A862" s="102"/>
      <c r="B862" s="102"/>
      <c r="C862" s="102"/>
      <c r="D862" s="102"/>
      <c r="E862" s="102"/>
      <c r="F862" s="102"/>
      <c r="G862" s="102"/>
      <c r="AH862" s="324"/>
      <c r="AI862" s="324"/>
      <c r="AP862" s="324"/>
      <c r="AQ862" s="324"/>
      <c r="BD862" s="324"/>
      <c r="BE862" s="324"/>
      <c r="BF862" s="324"/>
      <c r="BG862" s="324"/>
      <c r="BH862" s="324"/>
      <c r="BI862" s="324"/>
      <c r="BJ862" s="324"/>
      <c r="BK862" s="324"/>
      <c r="BL862" s="324"/>
      <c r="BM862" s="324"/>
      <c r="BN862" s="324"/>
      <c r="BO862" s="324"/>
      <c r="BW862" s="325"/>
      <c r="BX862" s="325"/>
      <c r="BY862" s="325"/>
      <c r="BZ862" s="325"/>
      <c r="CA862" s="325"/>
      <c r="CB862" s="325"/>
      <c r="CC862" s="325"/>
      <c r="CD862" s="325"/>
      <c r="CE862" s="325"/>
      <c r="CF862" s="325"/>
      <c r="CG862" s="325"/>
      <c r="CH862" s="325"/>
    </row>
    <row r="863" spans="1:86" s="323" customFormat="1" x14ac:dyDescent="0.25">
      <c r="A863" s="102"/>
      <c r="B863" s="102"/>
      <c r="C863" s="102"/>
      <c r="D863" s="102"/>
      <c r="E863" s="102"/>
      <c r="F863" s="102"/>
      <c r="G863" s="102"/>
      <c r="AH863" s="324"/>
      <c r="AI863" s="324"/>
      <c r="AP863" s="324"/>
      <c r="AQ863" s="324"/>
      <c r="BD863" s="324"/>
      <c r="BE863" s="324"/>
      <c r="BF863" s="324"/>
      <c r="BG863" s="324"/>
      <c r="BH863" s="324"/>
      <c r="BI863" s="324"/>
      <c r="BJ863" s="324"/>
      <c r="BK863" s="324"/>
      <c r="BL863" s="324"/>
      <c r="BM863" s="324"/>
      <c r="BN863" s="324"/>
      <c r="BO863" s="324"/>
      <c r="BW863" s="325"/>
      <c r="BX863" s="325"/>
      <c r="BY863" s="325"/>
      <c r="BZ863" s="325"/>
      <c r="CA863" s="325"/>
      <c r="CB863" s="325"/>
      <c r="CC863" s="325"/>
      <c r="CD863" s="325"/>
      <c r="CE863" s="325"/>
      <c r="CF863" s="325"/>
      <c r="CG863" s="325"/>
      <c r="CH863" s="325"/>
    </row>
    <row r="864" spans="1:86" s="323" customFormat="1" x14ac:dyDescent="0.25">
      <c r="A864" s="102"/>
      <c r="B864" s="102"/>
      <c r="C864" s="102"/>
      <c r="D864" s="102"/>
      <c r="E864" s="102"/>
      <c r="F864" s="102"/>
      <c r="G864" s="102"/>
      <c r="AH864" s="324"/>
      <c r="AI864" s="324"/>
      <c r="AP864" s="324"/>
      <c r="AQ864" s="324"/>
      <c r="BD864" s="324"/>
      <c r="BE864" s="324"/>
      <c r="BF864" s="324"/>
      <c r="BG864" s="324"/>
      <c r="BH864" s="324"/>
      <c r="BI864" s="324"/>
      <c r="BJ864" s="324"/>
      <c r="BK864" s="324"/>
      <c r="BL864" s="324"/>
      <c r="BM864" s="324"/>
      <c r="BN864" s="324"/>
      <c r="BO864" s="324"/>
      <c r="BW864" s="325"/>
      <c r="BX864" s="325"/>
      <c r="BY864" s="325"/>
      <c r="BZ864" s="325"/>
      <c r="CA864" s="325"/>
      <c r="CB864" s="325"/>
      <c r="CC864" s="325"/>
      <c r="CD864" s="325"/>
      <c r="CE864" s="325"/>
      <c r="CF864" s="325"/>
      <c r="CG864" s="325"/>
      <c r="CH864" s="325"/>
    </row>
    <row r="865" spans="1:86" s="323" customFormat="1" x14ac:dyDescent="0.25">
      <c r="A865" s="102"/>
      <c r="B865" s="102"/>
      <c r="C865" s="102"/>
      <c r="D865" s="102"/>
      <c r="E865" s="102"/>
      <c r="F865" s="102"/>
      <c r="G865" s="102"/>
      <c r="AH865" s="324"/>
      <c r="AI865" s="324"/>
      <c r="AP865" s="324"/>
      <c r="AQ865" s="324"/>
      <c r="BD865" s="324"/>
      <c r="BE865" s="324"/>
      <c r="BF865" s="324"/>
      <c r="BG865" s="324"/>
      <c r="BH865" s="324"/>
      <c r="BI865" s="324"/>
      <c r="BJ865" s="324"/>
      <c r="BK865" s="324"/>
      <c r="BL865" s="324"/>
      <c r="BM865" s="324"/>
      <c r="BN865" s="324"/>
      <c r="BO865" s="324"/>
      <c r="BW865" s="325"/>
      <c r="BX865" s="325"/>
      <c r="BY865" s="325"/>
      <c r="BZ865" s="325"/>
      <c r="CA865" s="325"/>
      <c r="CB865" s="325"/>
      <c r="CC865" s="325"/>
      <c r="CD865" s="325"/>
      <c r="CE865" s="325"/>
      <c r="CF865" s="325"/>
      <c r="CG865" s="325"/>
      <c r="CH865" s="325"/>
    </row>
    <row r="866" spans="1:86" s="323" customFormat="1" x14ac:dyDescent="0.25">
      <c r="A866" s="102"/>
      <c r="B866" s="102"/>
      <c r="C866" s="102"/>
      <c r="D866" s="102"/>
      <c r="E866" s="102"/>
      <c r="F866" s="102"/>
      <c r="G866" s="102"/>
      <c r="AH866" s="324"/>
      <c r="AI866" s="324"/>
      <c r="AP866" s="324"/>
      <c r="AQ866" s="324"/>
      <c r="BD866" s="324"/>
      <c r="BE866" s="324"/>
      <c r="BF866" s="324"/>
      <c r="BG866" s="324"/>
      <c r="BH866" s="324"/>
      <c r="BI866" s="324"/>
      <c r="BJ866" s="324"/>
      <c r="BK866" s="324"/>
      <c r="BL866" s="324"/>
      <c r="BM866" s="324"/>
      <c r="BN866" s="324"/>
      <c r="BO866" s="324"/>
      <c r="BW866" s="325"/>
      <c r="BX866" s="325"/>
      <c r="BY866" s="325"/>
      <c r="BZ866" s="325"/>
      <c r="CA866" s="325"/>
      <c r="CB866" s="325"/>
      <c r="CC866" s="325"/>
      <c r="CD866" s="325"/>
      <c r="CE866" s="325"/>
      <c r="CF866" s="325"/>
      <c r="CG866" s="325"/>
      <c r="CH866" s="325"/>
    </row>
    <row r="867" spans="1:86" s="323" customFormat="1" x14ac:dyDescent="0.25">
      <c r="A867" s="102"/>
      <c r="B867" s="102"/>
      <c r="C867" s="102"/>
      <c r="D867" s="102"/>
      <c r="E867" s="102"/>
      <c r="F867" s="102"/>
      <c r="G867" s="102"/>
      <c r="AH867" s="324"/>
      <c r="AI867" s="324"/>
      <c r="AP867" s="324"/>
      <c r="AQ867" s="324"/>
      <c r="BD867" s="324"/>
      <c r="BE867" s="324"/>
      <c r="BF867" s="324"/>
      <c r="BG867" s="324"/>
      <c r="BH867" s="324"/>
      <c r="BI867" s="324"/>
      <c r="BJ867" s="324"/>
      <c r="BK867" s="324"/>
      <c r="BL867" s="324"/>
      <c r="BM867" s="324"/>
      <c r="BN867" s="324"/>
      <c r="BO867" s="324"/>
      <c r="BW867" s="325"/>
      <c r="BX867" s="325"/>
      <c r="BY867" s="325"/>
      <c r="BZ867" s="325"/>
      <c r="CA867" s="325"/>
      <c r="CB867" s="325"/>
      <c r="CC867" s="325"/>
      <c r="CD867" s="325"/>
      <c r="CE867" s="325"/>
      <c r="CF867" s="325"/>
      <c r="CG867" s="325"/>
      <c r="CH867" s="325"/>
    </row>
    <row r="868" spans="1:86" s="323" customFormat="1" x14ac:dyDescent="0.25">
      <c r="A868" s="102"/>
      <c r="B868" s="102"/>
      <c r="C868" s="102"/>
      <c r="D868" s="102"/>
      <c r="E868" s="102"/>
      <c r="F868" s="102"/>
      <c r="G868" s="102"/>
      <c r="AH868" s="324"/>
      <c r="AI868" s="324"/>
      <c r="AP868" s="324"/>
      <c r="AQ868" s="324"/>
      <c r="BD868" s="324"/>
      <c r="BE868" s="324"/>
      <c r="BF868" s="324"/>
      <c r="BG868" s="324"/>
      <c r="BH868" s="324"/>
      <c r="BI868" s="324"/>
      <c r="BJ868" s="324"/>
      <c r="BK868" s="324"/>
      <c r="BL868" s="324"/>
      <c r="BM868" s="324"/>
      <c r="BN868" s="324"/>
      <c r="BO868" s="324"/>
      <c r="BW868" s="325"/>
      <c r="BX868" s="325"/>
      <c r="BY868" s="325"/>
      <c r="BZ868" s="325"/>
      <c r="CA868" s="325"/>
      <c r="CB868" s="325"/>
      <c r="CC868" s="325"/>
      <c r="CD868" s="325"/>
      <c r="CE868" s="325"/>
      <c r="CF868" s="325"/>
      <c r="CG868" s="325"/>
      <c r="CH868" s="325"/>
    </row>
    <row r="869" spans="1:86" s="323" customFormat="1" x14ac:dyDescent="0.25">
      <c r="A869" s="102"/>
      <c r="B869" s="102"/>
      <c r="C869" s="102"/>
      <c r="D869" s="102"/>
      <c r="E869" s="102"/>
      <c r="F869" s="102"/>
      <c r="G869" s="102"/>
      <c r="AH869" s="324"/>
      <c r="AI869" s="324"/>
      <c r="AP869" s="324"/>
      <c r="AQ869" s="324"/>
      <c r="BD869" s="324"/>
      <c r="BE869" s="324"/>
      <c r="BF869" s="324"/>
      <c r="BG869" s="324"/>
      <c r="BH869" s="324"/>
      <c r="BI869" s="324"/>
      <c r="BJ869" s="324"/>
      <c r="BK869" s="324"/>
      <c r="BL869" s="324"/>
      <c r="BM869" s="324"/>
      <c r="BN869" s="324"/>
      <c r="BO869" s="324"/>
      <c r="BW869" s="325"/>
      <c r="BX869" s="325"/>
      <c r="BY869" s="325"/>
      <c r="BZ869" s="325"/>
      <c r="CA869" s="325"/>
      <c r="CB869" s="325"/>
      <c r="CC869" s="325"/>
      <c r="CD869" s="325"/>
      <c r="CE869" s="325"/>
      <c r="CF869" s="325"/>
      <c r="CG869" s="325"/>
      <c r="CH869" s="325"/>
    </row>
    <row r="870" spans="1:86" s="323" customFormat="1" x14ac:dyDescent="0.25">
      <c r="A870" s="102"/>
      <c r="B870" s="102"/>
      <c r="C870" s="102"/>
      <c r="D870" s="102"/>
      <c r="E870" s="102"/>
      <c r="F870" s="102"/>
      <c r="G870" s="102"/>
      <c r="AH870" s="324"/>
      <c r="AI870" s="324"/>
      <c r="AP870" s="324"/>
      <c r="AQ870" s="324"/>
      <c r="BD870" s="324"/>
      <c r="BE870" s="324"/>
      <c r="BF870" s="324"/>
      <c r="BG870" s="324"/>
      <c r="BH870" s="324"/>
      <c r="BI870" s="324"/>
      <c r="BJ870" s="324"/>
      <c r="BK870" s="324"/>
      <c r="BL870" s="324"/>
      <c r="BM870" s="324"/>
      <c r="BN870" s="324"/>
      <c r="BO870" s="324"/>
      <c r="BW870" s="325"/>
      <c r="BX870" s="325"/>
      <c r="BY870" s="325"/>
      <c r="BZ870" s="325"/>
      <c r="CA870" s="325"/>
      <c r="CB870" s="325"/>
      <c r="CC870" s="325"/>
      <c r="CD870" s="325"/>
      <c r="CE870" s="325"/>
      <c r="CF870" s="325"/>
      <c r="CG870" s="325"/>
      <c r="CH870" s="325"/>
    </row>
    <row r="871" spans="1:86" s="323" customFormat="1" x14ac:dyDescent="0.25">
      <c r="A871" s="102"/>
      <c r="B871" s="102"/>
      <c r="C871" s="102"/>
      <c r="D871" s="102"/>
      <c r="E871" s="102"/>
      <c r="F871" s="102"/>
      <c r="G871" s="102"/>
      <c r="AH871" s="324"/>
      <c r="AI871" s="324"/>
      <c r="AP871" s="324"/>
      <c r="AQ871" s="324"/>
      <c r="BD871" s="324"/>
      <c r="BE871" s="324"/>
      <c r="BF871" s="324"/>
      <c r="BG871" s="324"/>
      <c r="BH871" s="324"/>
      <c r="BI871" s="324"/>
      <c r="BJ871" s="324"/>
      <c r="BK871" s="324"/>
      <c r="BL871" s="324"/>
      <c r="BM871" s="324"/>
      <c r="BN871" s="324"/>
      <c r="BO871" s="324"/>
      <c r="BW871" s="325"/>
      <c r="BX871" s="325"/>
      <c r="BY871" s="325"/>
      <c r="BZ871" s="325"/>
      <c r="CA871" s="325"/>
      <c r="CB871" s="325"/>
      <c r="CC871" s="325"/>
      <c r="CD871" s="325"/>
      <c r="CE871" s="325"/>
      <c r="CF871" s="325"/>
      <c r="CG871" s="325"/>
      <c r="CH871" s="325"/>
    </row>
    <row r="872" spans="1:86" s="323" customFormat="1" x14ac:dyDescent="0.25">
      <c r="A872" s="102"/>
      <c r="B872" s="102"/>
      <c r="C872" s="102"/>
      <c r="D872" s="102"/>
      <c r="E872" s="102"/>
      <c r="F872" s="102"/>
      <c r="G872" s="102"/>
      <c r="AH872" s="324"/>
      <c r="AI872" s="324"/>
      <c r="AP872" s="324"/>
      <c r="AQ872" s="324"/>
      <c r="BD872" s="324"/>
      <c r="BE872" s="324"/>
      <c r="BF872" s="324"/>
      <c r="BG872" s="324"/>
      <c r="BH872" s="324"/>
      <c r="BI872" s="324"/>
      <c r="BJ872" s="324"/>
      <c r="BK872" s="324"/>
      <c r="BL872" s="324"/>
      <c r="BM872" s="324"/>
      <c r="BN872" s="324"/>
      <c r="BO872" s="324"/>
      <c r="BW872" s="325"/>
      <c r="BX872" s="325"/>
      <c r="BY872" s="325"/>
      <c r="BZ872" s="325"/>
      <c r="CA872" s="325"/>
      <c r="CB872" s="325"/>
      <c r="CC872" s="325"/>
      <c r="CD872" s="325"/>
      <c r="CE872" s="325"/>
      <c r="CF872" s="325"/>
      <c r="CG872" s="325"/>
      <c r="CH872" s="325"/>
    </row>
    <row r="873" spans="1:86" s="323" customFormat="1" x14ac:dyDescent="0.25">
      <c r="A873" s="102"/>
      <c r="B873" s="102"/>
      <c r="C873" s="102"/>
      <c r="D873" s="102"/>
      <c r="E873" s="102"/>
      <c r="F873" s="102"/>
      <c r="G873" s="102"/>
      <c r="AH873" s="324"/>
      <c r="AI873" s="324"/>
      <c r="AP873" s="324"/>
      <c r="AQ873" s="324"/>
      <c r="BD873" s="324"/>
      <c r="BE873" s="324"/>
      <c r="BF873" s="324"/>
      <c r="BG873" s="324"/>
      <c r="BH873" s="324"/>
      <c r="BI873" s="324"/>
      <c r="BJ873" s="324"/>
      <c r="BK873" s="324"/>
      <c r="BL873" s="324"/>
      <c r="BM873" s="324"/>
      <c r="BN873" s="324"/>
      <c r="BO873" s="324"/>
      <c r="BW873" s="325"/>
      <c r="BX873" s="325"/>
      <c r="BY873" s="325"/>
      <c r="BZ873" s="325"/>
      <c r="CA873" s="325"/>
      <c r="CB873" s="325"/>
      <c r="CC873" s="325"/>
      <c r="CD873" s="325"/>
      <c r="CE873" s="325"/>
      <c r="CF873" s="325"/>
      <c r="CG873" s="325"/>
      <c r="CH873" s="325"/>
    </row>
    <row r="874" spans="1:86" s="323" customFormat="1" x14ac:dyDescent="0.25">
      <c r="A874" s="102"/>
      <c r="B874" s="102"/>
      <c r="C874" s="102"/>
      <c r="D874" s="102"/>
      <c r="E874" s="102"/>
      <c r="F874" s="102"/>
      <c r="G874" s="102"/>
      <c r="AH874" s="324"/>
      <c r="AI874" s="324"/>
      <c r="AP874" s="324"/>
      <c r="AQ874" s="324"/>
      <c r="BD874" s="324"/>
      <c r="BE874" s="324"/>
      <c r="BF874" s="324"/>
      <c r="BG874" s="324"/>
      <c r="BH874" s="324"/>
      <c r="BI874" s="324"/>
      <c r="BJ874" s="324"/>
      <c r="BK874" s="324"/>
      <c r="BL874" s="324"/>
      <c r="BM874" s="324"/>
      <c r="BN874" s="324"/>
      <c r="BO874" s="324"/>
      <c r="BW874" s="325"/>
      <c r="BX874" s="325"/>
      <c r="BY874" s="325"/>
      <c r="BZ874" s="325"/>
      <c r="CA874" s="325"/>
      <c r="CB874" s="325"/>
      <c r="CC874" s="325"/>
      <c r="CD874" s="325"/>
      <c r="CE874" s="325"/>
      <c r="CF874" s="325"/>
      <c r="CG874" s="325"/>
      <c r="CH874" s="325"/>
    </row>
    <row r="875" spans="1:86" s="323" customFormat="1" x14ac:dyDescent="0.25">
      <c r="A875" s="102"/>
      <c r="B875" s="102"/>
      <c r="C875" s="102"/>
      <c r="D875" s="102"/>
      <c r="E875" s="102"/>
      <c r="F875" s="102"/>
      <c r="G875" s="102"/>
      <c r="AH875" s="324"/>
      <c r="AI875" s="324"/>
      <c r="AP875" s="324"/>
      <c r="AQ875" s="324"/>
      <c r="BD875" s="324"/>
      <c r="BE875" s="324"/>
      <c r="BF875" s="324"/>
      <c r="BG875" s="324"/>
      <c r="BH875" s="324"/>
      <c r="BI875" s="324"/>
      <c r="BJ875" s="324"/>
      <c r="BK875" s="324"/>
      <c r="BL875" s="324"/>
      <c r="BM875" s="324"/>
      <c r="BN875" s="324"/>
      <c r="BO875" s="324"/>
      <c r="BW875" s="325"/>
      <c r="BX875" s="325"/>
      <c r="BY875" s="325"/>
      <c r="BZ875" s="325"/>
      <c r="CA875" s="325"/>
      <c r="CB875" s="325"/>
      <c r="CC875" s="325"/>
      <c r="CD875" s="325"/>
      <c r="CE875" s="325"/>
      <c r="CF875" s="325"/>
      <c r="CG875" s="325"/>
      <c r="CH875" s="325"/>
    </row>
    <row r="876" spans="1:86" s="323" customFormat="1" x14ac:dyDescent="0.25">
      <c r="A876" s="102"/>
      <c r="B876" s="102"/>
      <c r="C876" s="102"/>
      <c r="D876" s="102"/>
      <c r="E876" s="102"/>
      <c r="F876" s="102"/>
      <c r="G876" s="102"/>
      <c r="AH876" s="324"/>
      <c r="AI876" s="324"/>
      <c r="AP876" s="324"/>
      <c r="AQ876" s="324"/>
      <c r="BD876" s="324"/>
      <c r="BE876" s="324"/>
      <c r="BF876" s="324"/>
      <c r="BG876" s="324"/>
      <c r="BH876" s="324"/>
      <c r="BI876" s="324"/>
      <c r="BJ876" s="324"/>
      <c r="BK876" s="324"/>
      <c r="BL876" s="324"/>
      <c r="BM876" s="324"/>
      <c r="BN876" s="324"/>
      <c r="BO876" s="324"/>
      <c r="BW876" s="325"/>
      <c r="BX876" s="325"/>
      <c r="BY876" s="325"/>
      <c r="BZ876" s="325"/>
      <c r="CA876" s="325"/>
      <c r="CB876" s="325"/>
      <c r="CC876" s="325"/>
      <c r="CD876" s="325"/>
      <c r="CE876" s="325"/>
      <c r="CF876" s="325"/>
      <c r="CG876" s="325"/>
      <c r="CH876" s="325"/>
    </row>
    <row r="877" spans="1:86" s="323" customFormat="1" x14ac:dyDescent="0.25">
      <c r="A877" s="102"/>
      <c r="B877" s="102"/>
      <c r="C877" s="102"/>
      <c r="D877" s="102"/>
      <c r="E877" s="102"/>
      <c r="F877" s="102"/>
      <c r="G877" s="102"/>
      <c r="AH877" s="324"/>
      <c r="AI877" s="324"/>
      <c r="AP877" s="324"/>
      <c r="AQ877" s="324"/>
      <c r="BD877" s="324"/>
      <c r="BE877" s="324"/>
      <c r="BF877" s="324"/>
      <c r="BG877" s="324"/>
      <c r="BH877" s="324"/>
      <c r="BI877" s="324"/>
      <c r="BJ877" s="324"/>
      <c r="BK877" s="324"/>
      <c r="BL877" s="324"/>
      <c r="BM877" s="324"/>
      <c r="BN877" s="324"/>
      <c r="BO877" s="324"/>
      <c r="BW877" s="325"/>
      <c r="BX877" s="325"/>
      <c r="BY877" s="325"/>
      <c r="BZ877" s="325"/>
      <c r="CA877" s="325"/>
      <c r="CB877" s="325"/>
      <c r="CC877" s="325"/>
      <c r="CD877" s="325"/>
      <c r="CE877" s="325"/>
      <c r="CF877" s="325"/>
      <c r="CG877" s="325"/>
      <c r="CH877" s="325"/>
    </row>
    <row r="878" spans="1:86" s="323" customFormat="1" x14ac:dyDescent="0.25">
      <c r="A878" s="102"/>
      <c r="B878" s="102"/>
      <c r="C878" s="102"/>
      <c r="D878" s="102"/>
      <c r="E878" s="102"/>
      <c r="F878" s="102"/>
      <c r="G878" s="102"/>
      <c r="AH878" s="324"/>
      <c r="AI878" s="324"/>
      <c r="AP878" s="324"/>
      <c r="AQ878" s="324"/>
      <c r="BD878" s="324"/>
      <c r="BE878" s="324"/>
      <c r="BF878" s="324"/>
      <c r="BG878" s="324"/>
      <c r="BH878" s="324"/>
      <c r="BI878" s="324"/>
      <c r="BJ878" s="324"/>
      <c r="BK878" s="324"/>
      <c r="BL878" s="324"/>
      <c r="BM878" s="324"/>
      <c r="BN878" s="324"/>
      <c r="BO878" s="324"/>
      <c r="BW878" s="325"/>
      <c r="BX878" s="325"/>
      <c r="BY878" s="325"/>
      <c r="BZ878" s="325"/>
      <c r="CA878" s="325"/>
      <c r="CB878" s="325"/>
      <c r="CC878" s="325"/>
      <c r="CD878" s="325"/>
      <c r="CE878" s="325"/>
      <c r="CF878" s="325"/>
      <c r="CG878" s="325"/>
      <c r="CH878" s="325"/>
    </row>
    <row r="879" spans="1:86" s="323" customFormat="1" x14ac:dyDescent="0.25">
      <c r="A879" s="102"/>
      <c r="B879" s="102"/>
      <c r="C879" s="102"/>
      <c r="D879" s="102"/>
      <c r="E879" s="102"/>
      <c r="F879" s="102"/>
      <c r="G879" s="102"/>
      <c r="AH879" s="324"/>
      <c r="AI879" s="324"/>
      <c r="AP879" s="324"/>
      <c r="AQ879" s="324"/>
      <c r="BD879" s="324"/>
      <c r="BE879" s="324"/>
      <c r="BF879" s="324"/>
      <c r="BG879" s="324"/>
      <c r="BH879" s="324"/>
      <c r="BI879" s="324"/>
      <c r="BJ879" s="324"/>
      <c r="BK879" s="324"/>
      <c r="BL879" s="324"/>
      <c r="BM879" s="324"/>
      <c r="BN879" s="324"/>
      <c r="BO879" s="324"/>
      <c r="BW879" s="325"/>
      <c r="BX879" s="325"/>
      <c r="BY879" s="325"/>
      <c r="BZ879" s="325"/>
      <c r="CA879" s="325"/>
      <c r="CB879" s="325"/>
      <c r="CC879" s="325"/>
      <c r="CD879" s="325"/>
      <c r="CE879" s="325"/>
      <c r="CF879" s="325"/>
      <c r="CG879" s="325"/>
      <c r="CH879" s="325"/>
    </row>
    <row r="880" spans="1:86" s="323" customFormat="1" x14ac:dyDescent="0.25">
      <c r="A880" s="102"/>
      <c r="B880" s="102"/>
      <c r="C880" s="102"/>
      <c r="D880" s="102"/>
      <c r="E880" s="102"/>
      <c r="F880" s="102"/>
      <c r="G880" s="102"/>
      <c r="AH880" s="324"/>
      <c r="AI880" s="324"/>
      <c r="AP880" s="324"/>
      <c r="AQ880" s="324"/>
      <c r="BD880" s="324"/>
      <c r="BE880" s="324"/>
      <c r="BF880" s="324"/>
      <c r="BG880" s="324"/>
      <c r="BH880" s="324"/>
      <c r="BI880" s="324"/>
      <c r="BJ880" s="324"/>
      <c r="BK880" s="324"/>
      <c r="BL880" s="324"/>
      <c r="BM880" s="324"/>
      <c r="BN880" s="324"/>
      <c r="BO880" s="324"/>
      <c r="BW880" s="325"/>
      <c r="BX880" s="325"/>
      <c r="BY880" s="325"/>
      <c r="BZ880" s="325"/>
      <c r="CA880" s="325"/>
      <c r="CB880" s="325"/>
      <c r="CC880" s="325"/>
      <c r="CD880" s="325"/>
      <c r="CE880" s="325"/>
      <c r="CF880" s="325"/>
      <c r="CG880" s="325"/>
      <c r="CH880" s="325"/>
    </row>
    <row r="881" spans="1:86" s="323" customFormat="1" x14ac:dyDescent="0.25">
      <c r="A881" s="102"/>
      <c r="B881" s="102"/>
      <c r="C881" s="102"/>
      <c r="D881" s="102"/>
      <c r="E881" s="102"/>
      <c r="F881" s="102"/>
      <c r="G881" s="102"/>
      <c r="AH881" s="324"/>
      <c r="AI881" s="324"/>
      <c r="AP881" s="324"/>
      <c r="AQ881" s="324"/>
      <c r="BD881" s="324"/>
      <c r="BE881" s="324"/>
      <c r="BF881" s="324"/>
      <c r="BG881" s="324"/>
      <c r="BH881" s="324"/>
      <c r="BI881" s="324"/>
      <c r="BJ881" s="324"/>
      <c r="BK881" s="324"/>
      <c r="BL881" s="324"/>
      <c r="BM881" s="324"/>
      <c r="BN881" s="324"/>
      <c r="BO881" s="324"/>
      <c r="BW881" s="325"/>
      <c r="BX881" s="325"/>
      <c r="BY881" s="325"/>
      <c r="BZ881" s="325"/>
      <c r="CA881" s="325"/>
      <c r="CB881" s="325"/>
      <c r="CC881" s="325"/>
      <c r="CD881" s="325"/>
      <c r="CE881" s="325"/>
      <c r="CF881" s="325"/>
      <c r="CG881" s="325"/>
      <c r="CH881" s="325"/>
    </row>
    <row r="882" spans="1:86" s="323" customFormat="1" x14ac:dyDescent="0.25">
      <c r="A882" s="102"/>
      <c r="B882" s="102"/>
      <c r="C882" s="102"/>
      <c r="D882" s="102"/>
      <c r="E882" s="102"/>
      <c r="F882" s="102"/>
      <c r="G882" s="102"/>
      <c r="AH882" s="324"/>
      <c r="AI882" s="324"/>
      <c r="AP882" s="324"/>
      <c r="AQ882" s="324"/>
      <c r="BD882" s="324"/>
      <c r="BE882" s="324"/>
      <c r="BF882" s="324"/>
      <c r="BG882" s="324"/>
      <c r="BH882" s="324"/>
      <c r="BI882" s="324"/>
      <c r="BJ882" s="324"/>
      <c r="BK882" s="324"/>
      <c r="BL882" s="324"/>
      <c r="BM882" s="324"/>
      <c r="BN882" s="324"/>
      <c r="BO882" s="324"/>
      <c r="BW882" s="325"/>
      <c r="BX882" s="325"/>
      <c r="BY882" s="325"/>
      <c r="BZ882" s="325"/>
      <c r="CA882" s="325"/>
      <c r="CB882" s="325"/>
      <c r="CC882" s="325"/>
      <c r="CD882" s="325"/>
      <c r="CE882" s="325"/>
      <c r="CF882" s="325"/>
      <c r="CG882" s="325"/>
      <c r="CH882" s="325"/>
    </row>
    <row r="883" spans="1:86" s="323" customFormat="1" x14ac:dyDescent="0.25">
      <c r="A883" s="102"/>
      <c r="B883" s="102"/>
      <c r="C883" s="102"/>
      <c r="D883" s="102"/>
      <c r="E883" s="102"/>
      <c r="F883" s="102"/>
      <c r="G883" s="102"/>
      <c r="AH883" s="324"/>
      <c r="AI883" s="324"/>
      <c r="AP883" s="324"/>
      <c r="AQ883" s="324"/>
      <c r="BD883" s="324"/>
      <c r="BE883" s="324"/>
      <c r="BF883" s="324"/>
      <c r="BG883" s="324"/>
      <c r="BH883" s="324"/>
      <c r="BI883" s="324"/>
      <c r="BJ883" s="324"/>
      <c r="BK883" s="324"/>
      <c r="BL883" s="324"/>
      <c r="BM883" s="324"/>
      <c r="BN883" s="324"/>
      <c r="BO883" s="324"/>
      <c r="BW883" s="325"/>
      <c r="BX883" s="325"/>
      <c r="BY883" s="325"/>
      <c r="BZ883" s="325"/>
      <c r="CA883" s="325"/>
      <c r="CB883" s="325"/>
      <c r="CC883" s="325"/>
      <c r="CD883" s="325"/>
      <c r="CE883" s="325"/>
      <c r="CF883" s="325"/>
      <c r="CG883" s="325"/>
      <c r="CH883" s="325"/>
    </row>
    <row r="884" spans="1:86" s="323" customFormat="1" x14ac:dyDescent="0.25">
      <c r="A884" s="102"/>
      <c r="B884" s="102"/>
      <c r="C884" s="102"/>
      <c r="D884" s="102"/>
      <c r="E884" s="102"/>
      <c r="F884" s="102"/>
      <c r="G884" s="102"/>
      <c r="AH884" s="324"/>
      <c r="AI884" s="324"/>
      <c r="AP884" s="324"/>
      <c r="AQ884" s="324"/>
      <c r="BD884" s="324"/>
      <c r="BE884" s="324"/>
      <c r="BF884" s="324"/>
      <c r="BG884" s="324"/>
      <c r="BH884" s="324"/>
      <c r="BI884" s="324"/>
      <c r="BJ884" s="324"/>
      <c r="BK884" s="324"/>
      <c r="BL884" s="324"/>
      <c r="BM884" s="324"/>
      <c r="BN884" s="324"/>
      <c r="BO884" s="324"/>
      <c r="BW884" s="325"/>
      <c r="BX884" s="325"/>
      <c r="BY884" s="325"/>
      <c r="BZ884" s="325"/>
      <c r="CA884" s="325"/>
      <c r="CB884" s="325"/>
      <c r="CC884" s="325"/>
      <c r="CD884" s="325"/>
      <c r="CE884" s="325"/>
      <c r="CF884" s="325"/>
      <c r="CG884" s="325"/>
      <c r="CH884" s="325"/>
    </row>
    <row r="885" spans="1:86" s="323" customFormat="1" x14ac:dyDescent="0.25">
      <c r="A885" s="102"/>
      <c r="B885" s="102"/>
      <c r="C885" s="102"/>
      <c r="D885" s="102"/>
      <c r="E885" s="102"/>
      <c r="F885" s="102"/>
      <c r="G885" s="102"/>
      <c r="AH885" s="324"/>
      <c r="AI885" s="324"/>
      <c r="AP885" s="324"/>
      <c r="AQ885" s="324"/>
      <c r="BD885" s="324"/>
      <c r="BE885" s="324"/>
      <c r="BF885" s="324"/>
      <c r="BG885" s="324"/>
      <c r="BH885" s="324"/>
      <c r="BI885" s="324"/>
      <c r="BJ885" s="324"/>
      <c r="BK885" s="324"/>
      <c r="BL885" s="324"/>
      <c r="BM885" s="324"/>
      <c r="BN885" s="324"/>
      <c r="BO885" s="324"/>
      <c r="BW885" s="325"/>
      <c r="BX885" s="325"/>
      <c r="BY885" s="325"/>
      <c r="BZ885" s="325"/>
      <c r="CA885" s="325"/>
      <c r="CB885" s="325"/>
      <c r="CC885" s="325"/>
      <c r="CD885" s="325"/>
      <c r="CE885" s="325"/>
      <c r="CF885" s="325"/>
      <c r="CG885" s="325"/>
      <c r="CH885" s="325"/>
    </row>
    <row r="886" spans="1:86" s="323" customFormat="1" x14ac:dyDescent="0.25">
      <c r="A886" s="102"/>
      <c r="B886" s="102"/>
      <c r="C886" s="102"/>
      <c r="D886" s="102"/>
      <c r="E886" s="102"/>
      <c r="F886" s="102"/>
      <c r="G886" s="102"/>
      <c r="AH886" s="324"/>
      <c r="AI886" s="324"/>
      <c r="AP886" s="324"/>
      <c r="AQ886" s="324"/>
      <c r="BD886" s="324"/>
      <c r="BE886" s="324"/>
      <c r="BF886" s="324"/>
      <c r="BG886" s="324"/>
      <c r="BH886" s="324"/>
      <c r="BI886" s="324"/>
      <c r="BJ886" s="324"/>
      <c r="BK886" s="324"/>
      <c r="BL886" s="324"/>
      <c r="BM886" s="324"/>
      <c r="BN886" s="324"/>
      <c r="BO886" s="324"/>
      <c r="BW886" s="325"/>
      <c r="BX886" s="325"/>
      <c r="BY886" s="325"/>
      <c r="BZ886" s="325"/>
      <c r="CA886" s="325"/>
      <c r="CB886" s="325"/>
      <c r="CC886" s="325"/>
      <c r="CD886" s="325"/>
      <c r="CE886" s="325"/>
      <c r="CF886" s="325"/>
      <c r="CG886" s="325"/>
      <c r="CH886" s="325"/>
    </row>
    <row r="887" spans="1:86" s="323" customFormat="1" x14ac:dyDescent="0.25">
      <c r="A887" s="102"/>
      <c r="B887" s="102"/>
      <c r="C887" s="102"/>
      <c r="D887" s="102"/>
      <c r="E887" s="102"/>
      <c r="F887" s="102"/>
      <c r="G887" s="102"/>
      <c r="AH887" s="324"/>
      <c r="AI887" s="324"/>
      <c r="AP887" s="324"/>
      <c r="AQ887" s="324"/>
      <c r="BD887" s="324"/>
      <c r="BE887" s="324"/>
      <c r="BF887" s="324"/>
      <c r="BG887" s="324"/>
      <c r="BH887" s="324"/>
      <c r="BI887" s="324"/>
      <c r="BJ887" s="324"/>
      <c r="BK887" s="324"/>
      <c r="BL887" s="324"/>
      <c r="BM887" s="324"/>
      <c r="BN887" s="324"/>
      <c r="BO887" s="324"/>
      <c r="BW887" s="325"/>
      <c r="BX887" s="325"/>
      <c r="BY887" s="325"/>
      <c r="BZ887" s="325"/>
      <c r="CA887" s="325"/>
      <c r="CB887" s="325"/>
      <c r="CC887" s="325"/>
      <c r="CD887" s="325"/>
      <c r="CE887" s="325"/>
      <c r="CF887" s="325"/>
      <c r="CG887" s="325"/>
      <c r="CH887" s="325"/>
    </row>
    <row r="888" spans="1:86" s="323" customFormat="1" x14ac:dyDescent="0.25">
      <c r="A888" s="102"/>
      <c r="B888" s="102"/>
      <c r="C888" s="102"/>
      <c r="D888" s="102"/>
      <c r="E888" s="102"/>
      <c r="F888" s="102"/>
      <c r="G888" s="102"/>
      <c r="AH888" s="324"/>
      <c r="AI888" s="324"/>
      <c r="AP888" s="324"/>
      <c r="AQ888" s="324"/>
      <c r="BD888" s="324"/>
      <c r="BE888" s="324"/>
      <c r="BF888" s="324"/>
      <c r="BG888" s="324"/>
      <c r="BH888" s="324"/>
      <c r="BI888" s="324"/>
      <c r="BJ888" s="324"/>
      <c r="BK888" s="324"/>
      <c r="BL888" s="324"/>
      <c r="BM888" s="324"/>
      <c r="BN888" s="324"/>
      <c r="BO888" s="324"/>
      <c r="BW888" s="325"/>
      <c r="BX888" s="325"/>
      <c r="BY888" s="325"/>
      <c r="BZ888" s="325"/>
      <c r="CA888" s="325"/>
      <c r="CB888" s="325"/>
      <c r="CC888" s="325"/>
      <c r="CD888" s="325"/>
      <c r="CE888" s="325"/>
      <c r="CF888" s="325"/>
      <c r="CG888" s="325"/>
      <c r="CH888" s="325"/>
    </row>
    <row r="889" spans="1:86" s="323" customFormat="1" x14ac:dyDescent="0.25">
      <c r="A889" s="102"/>
      <c r="B889" s="102"/>
      <c r="C889" s="102"/>
      <c r="D889" s="102"/>
      <c r="E889" s="102"/>
      <c r="F889" s="102"/>
      <c r="G889" s="102"/>
      <c r="AH889" s="324"/>
      <c r="AI889" s="324"/>
      <c r="AP889" s="324"/>
      <c r="AQ889" s="324"/>
      <c r="BD889" s="324"/>
      <c r="BE889" s="324"/>
      <c r="BF889" s="324"/>
      <c r="BG889" s="324"/>
      <c r="BH889" s="324"/>
      <c r="BI889" s="324"/>
      <c r="BJ889" s="324"/>
      <c r="BK889" s="324"/>
      <c r="BL889" s="324"/>
      <c r="BM889" s="324"/>
      <c r="BN889" s="324"/>
      <c r="BO889" s="324"/>
      <c r="BW889" s="325"/>
      <c r="BX889" s="325"/>
      <c r="BY889" s="325"/>
      <c r="BZ889" s="325"/>
      <c r="CA889" s="325"/>
      <c r="CB889" s="325"/>
      <c r="CC889" s="325"/>
      <c r="CD889" s="325"/>
      <c r="CE889" s="325"/>
      <c r="CF889" s="325"/>
      <c r="CG889" s="325"/>
      <c r="CH889" s="325"/>
    </row>
    <row r="890" spans="1:86" s="323" customFormat="1" x14ac:dyDescent="0.25">
      <c r="A890" s="102"/>
      <c r="B890" s="102"/>
      <c r="C890" s="102"/>
      <c r="D890" s="102"/>
      <c r="E890" s="102"/>
      <c r="F890" s="102"/>
      <c r="G890" s="102"/>
      <c r="AH890" s="324"/>
      <c r="AI890" s="324"/>
      <c r="AP890" s="324"/>
      <c r="AQ890" s="324"/>
      <c r="BD890" s="324"/>
      <c r="BE890" s="324"/>
      <c r="BF890" s="324"/>
      <c r="BG890" s="324"/>
      <c r="BH890" s="324"/>
      <c r="BI890" s="324"/>
      <c r="BJ890" s="324"/>
      <c r="BK890" s="324"/>
      <c r="BL890" s="324"/>
      <c r="BM890" s="324"/>
      <c r="BN890" s="324"/>
      <c r="BO890" s="324"/>
      <c r="BW890" s="325"/>
      <c r="BX890" s="325"/>
      <c r="BY890" s="325"/>
      <c r="BZ890" s="325"/>
      <c r="CA890" s="325"/>
      <c r="CB890" s="325"/>
      <c r="CC890" s="325"/>
      <c r="CD890" s="325"/>
      <c r="CE890" s="325"/>
      <c r="CF890" s="325"/>
      <c r="CG890" s="325"/>
      <c r="CH890" s="325"/>
    </row>
    <row r="891" spans="1:86" s="323" customFormat="1" x14ac:dyDescent="0.25">
      <c r="A891" s="102"/>
      <c r="B891" s="102"/>
      <c r="C891" s="102"/>
      <c r="D891" s="102"/>
      <c r="E891" s="102"/>
      <c r="F891" s="102"/>
      <c r="G891" s="102"/>
      <c r="AH891" s="324"/>
      <c r="AI891" s="324"/>
      <c r="AP891" s="324"/>
      <c r="AQ891" s="324"/>
      <c r="BD891" s="324"/>
      <c r="BE891" s="324"/>
      <c r="BF891" s="324"/>
      <c r="BG891" s="324"/>
      <c r="BH891" s="324"/>
      <c r="BI891" s="324"/>
      <c r="BJ891" s="324"/>
      <c r="BK891" s="324"/>
      <c r="BL891" s="324"/>
      <c r="BM891" s="324"/>
      <c r="BN891" s="324"/>
      <c r="BO891" s="324"/>
      <c r="BW891" s="325"/>
      <c r="BX891" s="325"/>
      <c r="BY891" s="325"/>
      <c r="BZ891" s="325"/>
      <c r="CA891" s="325"/>
      <c r="CB891" s="325"/>
      <c r="CC891" s="325"/>
      <c r="CD891" s="325"/>
      <c r="CE891" s="325"/>
      <c r="CF891" s="325"/>
      <c r="CG891" s="325"/>
      <c r="CH891" s="325"/>
    </row>
    <row r="892" spans="1:86" s="323" customFormat="1" x14ac:dyDescent="0.25">
      <c r="A892" s="102"/>
      <c r="B892" s="102"/>
      <c r="C892" s="102"/>
      <c r="D892" s="102"/>
      <c r="E892" s="102"/>
      <c r="F892" s="102"/>
      <c r="G892" s="102"/>
      <c r="AH892" s="324"/>
      <c r="AI892" s="324"/>
      <c r="AP892" s="324"/>
      <c r="AQ892" s="324"/>
      <c r="BD892" s="324"/>
      <c r="BE892" s="324"/>
      <c r="BF892" s="324"/>
      <c r="BG892" s="324"/>
      <c r="BH892" s="324"/>
      <c r="BI892" s="324"/>
      <c r="BJ892" s="324"/>
      <c r="BK892" s="324"/>
      <c r="BL892" s="324"/>
      <c r="BM892" s="324"/>
      <c r="BN892" s="324"/>
      <c r="BO892" s="324"/>
      <c r="BW892" s="325"/>
      <c r="BX892" s="325"/>
      <c r="BY892" s="325"/>
      <c r="BZ892" s="325"/>
      <c r="CA892" s="325"/>
      <c r="CB892" s="325"/>
      <c r="CC892" s="325"/>
      <c r="CD892" s="325"/>
      <c r="CE892" s="325"/>
      <c r="CF892" s="325"/>
      <c r="CG892" s="325"/>
      <c r="CH892" s="325"/>
    </row>
    <row r="893" spans="1:86" s="323" customFormat="1" x14ac:dyDescent="0.25">
      <c r="A893" s="102"/>
      <c r="B893" s="102"/>
      <c r="C893" s="102"/>
      <c r="D893" s="102"/>
      <c r="E893" s="102"/>
      <c r="F893" s="102"/>
      <c r="G893" s="102"/>
      <c r="AH893" s="324"/>
      <c r="AI893" s="324"/>
      <c r="AP893" s="324"/>
      <c r="AQ893" s="324"/>
      <c r="BD893" s="324"/>
      <c r="BE893" s="324"/>
      <c r="BF893" s="324"/>
      <c r="BG893" s="324"/>
      <c r="BH893" s="324"/>
      <c r="BI893" s="324"/>
      <c r="BJ893" s="324"/>
      <c r="BK893" s="324"/>
      <c r="BL893" s="324"/>
      <c r="BM893" s="324"/>
      <c r="BN893" s="324"/>
      <c r="BO893" s="324"/>
      <c r="BW893" s="325"/>
      <c r="BX893" s="325"/>
      <c r="BY893" s="325"/>
      <c r="BZ893" s="325"/>
      <c r="CA893" s="325"/>
      <c r="CB893" s="325"/>
      <c r="CC893" s="325"/>
      <c r="CD893" s="325"/>
      <c r="CE893" s="325"/>
      <c r="CF893" s="325"/>
      <c r="CG893" s="325"/>
      <c r="CH893" s="325"/>
    </row>
    <row r="894" spans="1:86" s="323" customFormat="1" x14ac:dyDescent="0.25">
      <c r="A894" s="102"/>
      <c r="B894" s="102"/>
      <c r="C894" s="102"/>
      <c r="D894" s="102"/>
      <c r="E894" s="102"/>
      <c r="F894" s="102"/>
      <c r="G894" s="102"/>
      <c r="AH894" s="324"/>
      <c r="AI894" s="324"/>
      <c r="AP894" s="324"/>
      <c r="AQ894" s="324"/>
      <c r="BD894" s="324"/>
      <c r="BE894" s="324"/>
      <c r="BF894" s="324"/>
      <c r="BG894" s="324"/>
      <c r="BH894" s="324"/>
      <c r="BI894" s="324"/>
      <c r="BJ894" s="324"/>
      <c r="BK894" s="324"/>
      <c r="BL894" s="324"/>
      <c r="BM894" s="324"/>
      <c r="BN894" s="324"/>
      <c r="BO894" s="324"/>
      <c r="BW894" s="325"/>
      <c r="BX894" s="325"/>
      <c r="BY894" s="325"/>
      <c r="BZ894" s="325"/>
      <c r="CA894" s="325"/>
      <c r="CB894" s="325"/>
      <c r="CC894" s="325"/>
      <c r="CD894" s="325"/>
      <c r="CE894" s="325"/>
      <c r="CF894" s="325"/>
      <c r="CG894" s="325"/>
      <c r="CH894" s="325"/>
    </row>
    <row r="895" spans="1:86" s="323" customFormat="1" x14ac:dyDescent="0.25">
      <c r="A895" s="102"/>
      <c r="B895" s="102"/>
      <c r="C895" s="102"/>
      <c r="D895" s="102"/>
      <c r="E895" s="102"/>
      <c r="F895" s="102"/>
      <c r="G895" s="102"/>
      <c r="AH895" s="324"/>
      <c r="AI895" s="324"/>
      <c r="AP895" s="324"/>
      <c r="AQ895" s="324"/>
      <c r="BD895" s="324"/>
      <c r="BE895" s="324"/>
      <c r="BF895" s="324"/>
      <c r="BG895" s="324"/>
      <c r="BH895" s="324"/>
      <c r="BI895" s="324"/>
      <c r="BJ895" s="324"/>
      <c r="BK895" s="324"/>
      <c r="BL895" s="324"/>
      <c r="BM895" s="324"/>
      <c r="BN895" s="324"/>
      <c r="BO895" s="324"/>
      <c r="BW895" s="325"/>
      <c r="BX895" s="325"/>
      <c r="BY895" s="325"/>
      <c r="BZ895" s="325"/>
      <c r="CA895" s="325"/>
      <c r="CB895" s="325"/>
      <c r="CC895" s="325"/>
      <c r="CD895" s="325"/>
      <c r="CE895" s="325"/>
      <c r="CF895" s="325"/>
      <c r="CG895" s="325"/>
      <c r="CH895" s="325"/>
    </row>
    <row r="896" spans="1:86" s="323" customFormat="1" x14ac:dyDescent="0.25">
      <c r="A896" s="102"/>
      <c r="B896" s="102"/>
      <c r="C896" s="102"/>
      <c r="D896" s="102"/>
      <c r="E896" s="102"/>
      <c r="F896" s="102"/>
      <c r="G896" s="102"/>
      <c r="AH896" s="324"/>
      <c r="AI896" s="324"/>
      <c r="AP896" s="324"/>
      <c r="AQ896" s="324"/>
      <c r="BD896" s="324"/>
      <c r="BE896" s="324"/>
      <c r="BF896" s="324"/>
      <c r="BG896" s="324"/>
      <c r="BH896" s="324"/>
      <c r="BI896" s="324"/>
      <c r="BJ896" s="324"/>
      <c r="BK896" s="324"/>
      <c r="BL896" s="324"/>
      <c r="BM896" s="324"/>
      <c r="BN896" s="324"/>
      <c r="BO896" s="324"/>
      <c r="BW896" s="325"/>
      <c r="BX896" s="325"/>
      <c r="BY896" s="325"/>
      <c r="BZ896" s="325"/>
      <c r="CA896" s="325"/>
      <c r="CB896" s="325"/>
      <c r="CC896" s="325"/>
      <c r="CD896" s="325"/>
      <c r="CE896" s="325"/>
      <c r="CF896" s="325"/>
      <c r="CG896" s="325"/>
      <c r="CH896" s="325"/>
    </row>
    <row r="897" spans="1:86" s="323" customFormat="1" x14ac:dyDescent="0.25">
      <c r="A897" s="102"/>
      <c r="B897" s="102"/>
      <c r="C897" s="102"/>
      <c r="D897" s="102"/>
      <c r="E897" s="102"/>
      <c r="F897" s="102"/>
      <c r="G897" s="102"/>
      <c r="AH897" s="324"/>
      <c r="AI897" s="324"/>
      <c r="AP897" s="324"/>
      <c r="AQ897" s="324"/>
      <c r="BD897" s="324"/>
      <c r="BE897" s="324"/>
      <c r="BF897" s="324"/>
      <c r="BG897" s="324"/>
      <c r="BH897" s="324"/>
      <c r="BI897" s="324"/>
      <c r="BJ897" s="324"/>
      <c r="BK897" s="324"/>
      <c r="BL897" s="324"/>
      <c r="BM897" s="324"/>
      <c r="BN897" s="324"/>
      <c r="BO897" s="324"/>
      <c r="BW897" s="325"/>
      <c r="BX897" s="325"/>
      <c r="BY897" s="325"/>
      <c r="BZ897" s="325"/>
      <c r="CA897" s="325"/>
      <c r="CB897" s="325"/>
      <c r="CC897" s="325"/>
      <c r="CD897" s="325"/>
      <c r="CE897" s="325"/>
      <c r="CF897" s="325"/>
      <c r="CG897" s="325"/>
      <c r="CH897" s="325"/>
    </row>
    <row r="898" spans="1:86" s="323" customFormat="1" x14ac:dyDescent="0.25">
      <c r="A898" s="102"/>
      <c r="B898" s="102"/>
      <c r="C898" s="102"/>
      <c r="D898" s="102"/>
      <c r="E898" s="102"/>
      <c r="F898" s="102"/>
      <c r="G898" s="102"/>
      <c r="AH898" s="324"/>
      <c r="AI898" s="324"/>
      <c r="AP898" s="324"/>
      <c r="AQ898" s="324"/>
      <c r="BD898" s="324"/>
      <c r="BE898" s="324"/>
      <c r="BF898" s="324"/>
      <c r="BG898" s="324"/>
      <c r="BH898" s="324"/>
      <c r="BI898" s="324"/>
      <c r="BJ898" s="324"/>
      <c r="BK898" s="324"/>
      <c r="BL898" s="324"/>
      <c r="BM898" s="324"/>
      <c r="BN898" s="324"/>
      <c r="BO898" s="324"/>
      <c r="BW898" s="325"/>
      <c r="BX898" s="325"/>
      <c r="BY898" s="325"/>
      <c r="BZ898" s="325"/>
      <c r="CA898" s="325"/>
      <c r="CB898" s="325"/>
      <c r="CC898" s="325"/>
      <c r="CD898" s="325"/>
      <c r="CE898" s="325"/>
      <c r="CF898" s="325"/>
      <c r="CG898" s="325"/>
      <c r="CH898" s="325"/>
    </row>
    <row r="899" spans="1:86" s="323" customFormat="1" x14ac:dyDescent="0.25">
      <c r="A899" s="102"/>
      <c r="B899" s="102"/>
      <c r="C899" s="102"/>
      <c r="D899" s="102"/>
      <c r="E899" s="102"/>
      <c r="F899" s="102"/>
      <c r="G899" s="102"/>
      <c r="AH899" s="324"/>
      <c r="AI899" s="324"/>
      <c r="AP899" s="324"/>
      <c r="AQ899" s="324"/>
      <c r="BD899" s="324"/>
      <c r="BE899" s="324"/>
      <c r="BF899" s="324"/>
      <c r="BG899" s="324"/>
      <c r="BH899" s="324"/>
      <c r="BI899" s="324"/>
      <c r="BJ899" s="324"/>
      <c r="BK899" s="324"/>
      <c r="BL899" s="324"/>
      <c r="BM899" s="324"/>
      <c r="BN899" s="324"/>
      <c r="BO899" s="324"/>
      <c r="BW899" s="325"/>
      <c r="BX899" s="325"/>
      <c r="BY899" s="325"/>
      <c r="BZ899" s="325"/>
      <c r="CA899" s="325"/>
      <c r="CB899" s="325"/>
      <c r="CC899" s="325"/>
      <c r="CD899" s="325"/>
      <c r="CE899" s="325"/>
      <c r="CF899" s="325"/>
      <c r="CG899" s="325"/>
      <c r="CH899" s="325"/>
    </row>
    <row r="900" spans="1:86" s="323" customFormat="1" x14ac:dyDescent="0.25">
      <c r="A900" s="102"/>
      <c r="B900" s="102"/>
      <c r="C900" s="102"/>
      <c r="D900" s="102"/>
      <c r="E900" s="102"/>
      <c r="F900" s="102"/>
      <c r="G900" s="102"/>
      <c r="AH900" s="324"/>
      <c r="AI900" s="324"/>
      <c r="AP900" s="324"/>
      <c r="AQ900" s="324"/>
      <c r="BD900" s="324"/>
      <c r="BE900" s="324"/>
      <c r="BF900" s="324"/>
      <c r="BG900" s="324"/>
      <c r="BH900" s="324"/>
      <c r="BI900" s="324"/>
      <c r="BJ900" s="324"/>
      <c r="BK900" s="324"/>
      <c r="BL900" s="324"/>
      <c r="BM900" s="324"/>
      <c r="BN900" s="324"/>
      <c r="BO900" s="324"/>
      <c r="BW900" s="325"/>
      <c r="BX900" s="325"/>
      <c r="BY900" s="325"/>
      <c r="BZ900" s="325"/>
      <c r="CA900" s="325"/>
      <c r="CB900" s="325"/>
      <c r="CC900" s="325"/>
      <c r="CD900" s="325"/>
      <c r="CE900" s="325"/>
      <c r="CF900" s="325"/>
      <c r="CG900" s="325"/>
      <c r="CH900" s="325"/>
    </row>
    <row r="901" spans="1:86" s="323" customFormat="1" x14ac:dyDescent="0.25">
      <c r="A901" s="102"/>
      <c r="B901" s="102"/>
      <c r="C901" s="102"/>
      <c r="D901" s="102"/>
      <c r="E901" s="102"/>
      <c r="F901" s="102"/>
      <c r="G901" s="102"/>
      <c r="AH901" s="324"/>
      <c r="AI901" s="324"/>
      <c r="AP901" s="324"/>
      <c r="AQ901" s="324"/>
      <c r="BD901" s="324"/>
      <c r="BE901" s="324"/>
      <c r="BF901" s="324"/>
      <c r="BG901" s="324"/>
      <c r="BH901" s="324"/>
      <c r="BI901" s="324"/>
      <c r="BJ901" s="324"/>
      <c r="BK901" s="324"/>
      <c r="BL901" s="324"/>
      <c r="BM901" s="324"/>
      <c r="BN901" s="324"/>
      <c r="BO901" s="324"/>
      <c r="BW901" s="325"/>
      <c r="BX901" s="325"/>
      <c r="BY901" s="325"/>
      <c r="BZ901" s="325"/>
      <c r="CA901" s="325"/>
      <c r="CB901" s="325"/>
      <c r="CC901" s="325"/>
      <c r="CD901" s="325"/>
      <c r="CE901" s="325"/>
      <c r="CF901" s="325"/>
      <c r="CG901" s="325"/>
      <c r="CH901" s="325"/>
    </row>
    <row r="902" spans="1:86" s="323" customFormat="1" x14ac:dyDescent="0.25">
      <c r="A902" s="102"/>
      <c r="B902" s="102"/>
      <c r="C902" s="102"/>
      <c r="D902" s="102"/>
      <c r="E902" s="102"/>
      <c r="F902" s="102"/>
      <c r="G902" s="102"/>
      <c r="AH902" s="324"/>
      <c r="AI902" s="324"/>
      <c r="AP902" s="324"/>
      <c r="AQ902" s="324"/>
      <c r="BD902" s="324"/>
      <c r="BE902" s="324"/>
      <c r="BF902" s="324"/>
      <c r="BG902" s="324"/>
      <c r="BH902" s="324"/>
      <c r="BI902" s="324"/>
      <c r="BJ902" s="324"/>
      <c r="BK902" s="324"/>
      <c r="BL902" s="324"/>
      <c r="BM902" s="324"/>
      <c r="BN902" s="324"/>
      <c r="BO902" s="324"/>
      <c r="BW902" s="325"/>
      <c r="BX902" s="325"/>
      <c r="BY902" s="325"/>
      <c r="BZ902" s="325"/>
      <c r="CA902" s="325"/>
      <c r="CB902" s="325"/>
      <c r="CC902" s="325"/>
      <c r="CD902" s="325"/>
      <c r="CE902" s="325"/>
      <c r="CF902" s="325"/>
      <c r="CG902" s="325"/>
      <c r="CH902" s="325"/>
    </row>
    <row r="903" spans="1:86" s="323" customFormat="1" x14ac:dyDescent="0.25">
      <c r="A903" s="102"/>
      <c r="B903" s="102"/>
      <c r="C903" s="102"/>
      <c r="D903" s="102"/>
      <c r="E903" s="102"/>
      <c r="F903" s="102"/>
      <c r="G903" s="102"/>
      <c r="AH903" s="324"/>
      <c r="AI903" s="324"/>
      <c r="AP903" s="324"/>
      <c r="AQ903" s="324"/>
      <c r="BD903" s="324"/>
      <c r="BE903" s="324"/>
      <c r="BF903" s="324"/>
      <c r="BG903" s="324"/>
      <c r="BH903" s="324"/>
      <c r="BI903" s="324"/>
      <c r="BJ903" s="324"/>
      <c r="BK903" s="324"/>
      <c r="BL903" s="324"/>
      <c r="BM903" s="324"/>
      <c r="BN903" s="324"/>
      <c r="BO903" s="324"/>
      <c r="BW903" s="325"/>
      <c r="BX903" s="325"/>
      <c r="BY903" s="325"/>
      <c r="BZ903" s="325"/>
      <c r="CA903" s="325"/>
      <c r="CB903" s="325"/>
      <c r="CC903" s="325"/>
      <c r="CD903" s="325"/>
      <c r="CE903" s="325"/>
      <c r="CF903" s="325"/>
      <c r="CG903" s="325"/>
      <c r="CH903" s="325"/>
    </row>
    <row r="904" spans="1:86" s="323" customFormat="1" x14ac:dyDescent="0.25">
      <c r="A904" s="102"/>
      <c r="B904" s="102"/>
      <c r="C904" s="102"/>
      <c r="D904" s="102"/>
      <c r="E904" s="102"/>
      <c r="F904" s="102"/>
      <c r="G904" s="102"/>
      <c r="AH904" s="324"/>
      <c r="AI904" s="324"/>
      <c r="AP904" s="324"/>
      <c r="AQ904" s="324"/>
      <c r="BD904" s="324"/>
      <c r="BE904" s="324"/>
      <c r="BF904" s="324"/>
      <c r="BG904" s="324"/>
      <c r="BH904" s="324"/>
      <c r="BI904" s="324"/>
      <c r="BJ904" s="324"/>
      <c r="BK904" s="324"/>
      <c r="BL904" s="324"/>
      <c r="BM904" s="324"/>
      <c r="BN904" s="324"/>
      <c r="BO904" s="324"/>
      <c r="BW904" s="325"/>
      <c r="BX904" s="325"/>
      <c r="BY904" s="325"/>
      <c r="BZ904" s="325"/>
      <c r="CA904" s="325"/>
      <c r="CB904" s="325"/>
      <c r="CC904" s="325"/>
      <c r="CD904" s="325"/>
      <c r="CE904" s="325"/>
      <c r="CF904" s="325"/>
      <c r="CG904" s="325"/>
      <c r="CH904" s="325"/>
    </row>
    <row r="905" spans="1:86" s="323" customFormat="1" x14ac:dyDescent="0.25">
      <c r="A905" s="102"/>
      <c r="B905" s="102"/>
      <c r="C905" s="102"/>
      <c r="D905" s="102"/>
      <c r="E905" s="102"/>
      <c r="F905" s="102"/>
      <c r="G905" s="102"/>
      <c r="AH905" s="324"/>
      <c r="AI905" s="324"/>
      <c r="AP905" s="324"/>
      <c r="AQ905" s="324"/>
      <c r="BD905" s="324"/>
      <c r="BE905" s="324"/>
      <c r="BF905" s="324"/>
      <c r="BG905" s="324"/>
      <c r="BH905" s="324"/>
      <c r="BI905" s="324"/>
      <c r="BJ905" s="324"/>
      <c r="BK905" s="324"/>
      <c r="BL905" s="324"/>
      <c r="BM905" s="324"/>
      <c r="BN905" s="324"/>
      <c r="BO905" s="324"/>
      <c r="BW905" s="325"/>
      <c r="BX905" s="325"/>
      <c r="BY905" s="325"/>
      <c r="BZ905" s="325"/>
      <c r="CA905" s="325"/>
      <c r="CB905" s="325"/>
      <c r="CC905" s="325"/>
      <c r="CD905" s="325"/>
      <c r="CE905" s="325"/>
      <c r="CF905" s="325"/>
      <c r="CG905" s="325"/>
      <c r="CH905" s="325"/>
    </row>
    <row r="906" spans="1:86" s="323" customFormat="1" x14ac:dyDescent="0.25">
      <c r="A906" s="102"/>
      <c r="B906" s="102"/>
      <c r="C906" s="102"/>
      <c r="D906" s="102"/>
      <c r="E906" s="102"/>
      <c r="F906" s="102"/>
      <c r="G906" s="102"/>
      <c r="AH906" s="324"/>
      <c r="AI906" s="324"/>
      <c r="AP906" s="324"/>
      <c r="AQ906" s="324"/>
      <c r="BD906" s="324"/>
      <c r="BE906" s="324"/>
      <c r="BF906" s="324"/>
      <c r="BG906" s="324"/>
      <c r="BH906" s="324"/>
      <c r="BI906" s="324"/>
      <c r="BJ906" s="324"/>
      <c r="BK906" s="324"/>
      <c r="BL906" s="324"/>
      <c r="BM906" s="324"/>
      <c r="BN906" s="324"/>
      <c r="BO906" s="324"/>
      <c r="BW906" s="325"/>
      <c r="BX906" s="325"/>
      <c r="BY906" s="325"/>
      <c r="BZ906" s="325"/>
      <c r="CA906" s="325"/>
      <c r="CB906" s="325"/>
      <c r="CC906" s="325"/>
      <c r="CD906" s="325"/>
      <c r="CE906" s="325"/>
      <c r="CF906" s="325"/>
      <c r="CG906" s="325"/>
      <c r="CH906" s="325"/>
    </row>
    <row r="907" spans="1:86" s="323" customFormat="1" x14ac:dyDescent="0.25">
      <c r="A907" s="102"/>
      <c r="B907" s="102"/>
      <c r="C907" s="102"/>
      <c r="D907" s="102"/>
      <c r="E907" s="102"/>
      <c r="F907" s="102"/>
      <c r="G907" s="102"/>
      <c r="AH907" s="324"/>
      <c r="AI907" s="324"/>
      <c r="AP907" s="324"/>
      <c r="AQ907" s="324"/>
      <c r="BD907" s="324"/>
      <c r="BE907" s="324"/>
      <c r="BF907" s="324"/>
      <c r="BG907" s="324"/>
      <c r="BH907" s="324"/>
      <c r="BI907" s="324"/>
      <c r="BJ907" s="324"/>
      <c r="BK907" s="324"/>
      <c r="BL907" s="324"/>
      <c r="BM907" s="324"/>
      <c r="BN907" s="324"/>
      <c r="BO907" s="324"/>
      <c r="BW907" s="325"/>
      <c r="BX907" s="325"/>
      <c r="BY907" s="325"/>
      <c r="BZ907" s="325"/>
      <c r="CA907" s="325"/>
      <c r="CB907" s="325"/>
      <c r="CC907" s="325"/>
      <c r="CD907" s="325"/>
      <c r="CE907" s="325"/>
      <c r="CF907" s="325"/>
      <c r="CG907" s="325"/>
      <c r="CH907" s="325"/>
    </row>
    <row r="908" spans="1:86" s="323" customFormat="1" x14ac:dyDescent="0.25">
      <c r="A908" s="102"/>
      <c r="B908" s="102"/>
      <c r="C908" s="102"/>
      <c r="D908" s="102"/>
      <c r="E908" s="102"/>
      <c r="F908" s="102"/>
      <c r="G908" s="102"/>
      <c r="AH908" s="324"/>
      <c r="AI908" s="324"/>
      <c r="AP908" s="324"/>
      <c r="AQ908" s="324"/>
      <c r="BD908" s="324"/>
      <c r="BE908" s="324"/>
      <c r="BF908" s="324"/>
      <c r="BG908" s="324"/>
      <c r="BH908" s="324"/>
      <c r="BI908" s="324"/>
      <c r="BJ908" s="324"/>
      <c r="BK908" s="324"/>
      <c r="BL908" s="324"/>
      <c r="BM908" s="324"/>
      <c r="BN908" s="324"/>
      <c r="BO908" s="324"/>
      <c r="BW908" s="325"/>
      <c r="BX908" s="325"/>
      <c r="BY908" s="325"/>
      <c r="BZ908" s="325"/>
      <c r="CA908" s="325"/>
      <c r="CB908" s="325"/>
      <c r="CC908" s="325"/>
      <c r="CD908" s="325"/>
      <c r="CE908" s="325"/>
      <c r="CF908" s="325"/>
      <c r="CG908" s="325"/>
      <c r="CH908" s="325"/>
    </row>
    <row r="909" spans="1:86" s="323" customFormat="1" x14ac:dyDescent="0.25">
      <c r="A909" s="102"/>
      <c r="B909" s="102"/>
      <c r="C909" s="102"/>
      <c r="D909" s="102"/>
      <c r="E909" s="102"/>
      <c r="F909" s="102"/>
      <c r="G909" s="102"/>
      <c r="AH909" s="324"/>
      <c r="AI909" s="324"/>
      <c r="AP909" s="324"/>
      <c r="AQ909" s="324"/>
      <c r="BD909" s="324"/>
      <c r="BE909" s="324"/>
      <c r="BF909" s="324"/>
      <c r="BG909" s="324"/>
      <c r="BH909" s="324"/>
      <c r="BI909" s="324"/>
      <c r="BJ909" s="324"/>
      <c r="BK909" s="324"/>
      <c r="BL909" s="324"/>
      <c r="BM909" s="324"/>
      <c r="BN909" s="324"/>
      <c r="BO909" s="324"/>
      <c r="BW909" s="325"/>
      <c r="BX909" s="325"/>
      <c r="BY909" s="325"/>
      <c r="BZ909" s="325"/>
      <c r="CA909" s="325"/>
      <c r="CB909" s="325"/>
      <c r="CC909" s="325"/>
      <c r="CD909" s="325"/>
      <c r="CE909" s="325"/>
      <c r="CF909" s="325"/>
      <c r="CG909" s="325"/>
      <c r="CH909" s="325"/>
    </row>
    <row r="910" spans="1:86" s="323" customFormat="1" x14ac:dyDescent="0.25">
      <c r="A910" s="102"/>
      <c r="B910" s="102"/>
      <c r="C910" s="102"/>
      <c r="D910" s="102"/>
      <c r="E910" s="102"/>
      <c r="F910" s="102"/>
      <c r="G910" s="102"/>
      <c r="AH910" s="324"/>
      <c r="AI910" s="324"/>
      <c r="AP910" s="324"/>
      <c r="AQ910" s="324"/>
      <c r="BD910" s="324"/>
      <c r="BE910" s="324"/>
      <c r="BF910" s="324"/>
      <c r="BG910" s="324"/>
      <c r="BH910" s="324"/>
      <c r="BI910" s="324"/>
      <c r="BJ910" s="324"/>
      <c r="BK910" s="324"/>
      <c r="BL910" s="324"/>
      <c r="BM910" s="324"/>
      <c r="BN910" s="324"/>
      <c r="BO910" s="324"/>
      <c r="BW910" s="325"/>
      <c r="BX910" s="325"/>
      <c r="BY910" s="325"/>
      <c r="BZ910" s="325"/>
      <c r="CA910" s="325"/>
      <c r="CB910" s="325"/>
      <c r="CC910" s="325"/>
      <c r="CD910" s="325"/>
      <c r="CE910" s="325"/>
      <c r="CF910" s="325"/>
      <c r="CG910" s="325"/>
      <c r="CH910" s="325"/>
    </row>
    <row r="911" spans="1:86" s="323" customFormat="1" x14ac:dyDescent="0.25">
      <c r="A911" s="102"/>
      <c r="B911" s="102"/>
      <c r="C911" s="102"/>
      <c r="D911" s="102"/>
      <c r="E911" s="102"/>
      <c r="F911" s="102"/>
      <c r="G911" s="102"/>
      <c r="AH911" s="324"/>
      <c r="AI911" s="324"/>
      <c r="AP911" s="324"/>
      <c r="AQ911" s="324"/>
      <c r="BD911" s="324"/>
      <c r="BE911" s="324"/>
      <c r="BF911" s="324"/>
      <c r="BG911" s="324"/>
      <c r="BH911" s="324"/>
      <c r="BI911" s="324"/>
      <c r="BJ911" s="324"/>
      <c r="BK911" s="324"/>
      <c r="BL911" s="324"/>
      <c r="BM911" s="324"/>
      <c r="BN911" s="324"/>
      <c r="BO911" s="324"/>
      <c r="BW911" s="325"/>
      <c r="BX911" s="325"/>
      <c r="BY911" s="325"/>
      <c r="BZ911" s="325"/>
      <c r="CA911" s="325"/>
      <c r="CB911" s="325"/>
      <c r="CC911" s="325"/>
      <c r="CD911" s="325"/>
      <c r="CE911" s="325"/>
      <c r="CF911" s="325"/>
      <c r="CG911" s="325"/>
      <c r="CH911" s="325"/>
    </row>
    <row r="912" spans="1:86" s="323" customFormat="1" x14ac:dyDescent="0.25">
      <c r="A912" s="102"/>
      <c r="B912" s="102"/>
      <c r="C912" s="102"/>
      <c r="D912" s="102"/>
      <c r="E912" s="102"/>
      <c r="F912" s="102"/>
      <c r="G912" s="102"/>
      <c r="AH912" s="324"/>
      <c r="AI912" s="324"/>
      <c r="AP912" s="324"/>
      <c r="AQ912" s="324"/>
      <c r="BD912" s="324"/>
      <c r="BE912" s="324"/>
      <c r="BF912" s="324"/>
      <c r="BG912" s="324"/>
      <c r="BH912" s="324"/>
      <c r="BI912" s="324"/>
      <c r="BJ912" s="324"/>
      <c r="BK912" s="324"/>
      <c r="BL912" s="324"/>
      <c r="BM912" s="324"/>
      <c r="BN912" s="324"/>
      <c r="BO912" s="324"/>
      <c r="BW912" s="325"/>
      <c r="BX912" s="325"/>
      <c r="BY912" s="325"/>
      <c r="BZ912" s="325"/>
      <c r="CA912" s="325"/>
      <c r="CB912" s="325"/>
      <c r="CC912" s="325"/>
      <c r="CD912" s="325"/>
      <c r="CE912" s="325"/>
      <c r="CF912" s="325"/>
      <c r="CG912" s="325"/>
      <c r="CH912" s="325"/>
    </row>
    <row r="913" spans="1:86" s="323" customFormat="1" x14ac:dyDescent="0.25">
      <c r="A913" s="102"/>
      <c r="B913" s="102"/>
      <c r="C913" s="102"/>
      <c r="D913" s="102"/>
      <c r="E913" s="102"/>
      <c r="F913" s="102"/>
      <c r="G913" s="102"/>
      <c r="AH913" s="324"/>
      <c r="AI913" s="324"/>
      <c r="AP913" s="324"/>
      <c r="AQ913" s="324"/>
      <c r="BD913" s="324"/>
      <c r="BE913" s="324"/>
      <c r="BF913" s="324"/>
      <c r="BG913" s="324"/>
      <c r="BH913" s="324"/>
      <c r="BI913" s="324"/>
      <c r="BJ913" s="324"/>
      <c r="BK913" s="324"/>
      <c r="BL913" s="324"/>
      <c r="BM913" s="324"/>
      <c r="BN913" s="324"/>
      <c r="BO913" s="324"/>
      <c r="BW913" s="325"/>
      <c r="BX913" s="325"/>
      <c r="BY913" s="325"/>
      <c r="BZ913" s="325"/>
      <c r="CA913" s="325"/>
      <c r="CB913" s="325"/>
      <c r="CC913" s="325"/>
      <c r="CD913" s="325"/>
      <c r="CE913" s="325"/>
      <c r="CF913" s="325"/>
      <c r="CG913" s="325"/>
      <c r="CH913" s="325"/>
    </row>
    <row r="914" spans="1:86" s="323" customFormat="1" x14ac:dyDescent="0.25">
      <c r="A914" s="102"/>
      <c r="B914" s="102"/>
      <c r="C914" s="102"/>
      <c r="D914" s="102"/>
      <c r="E914" s="102"/>
      <c r="F914" s="102"/>
      <c r="G914" s="102"/>
      <c r="AH914" s="324"/>
      <c r="AI914" s="324"/>
      <c r="AP914" s="324"/>
      <c r="AQ914" s="324"/>
      <c r="BD914" s="324"/>
      <c r="BE914" s="324"/>
      <c r="BF914" s="324"/>
      <c r="BG914" s="324"/>
      <c r="BH914" s="324"/>
      <c r="BI914" s="324"/>
      <c r="BJ914" s="324"/>
      <c r="BK914" s="324"/>
      <c r="BL914" s="324"/>
      <c r="BM914" s="324"/>
      <c r="BN914" s="324"/>
      <c r="BO914" s="324"/>
      <c r="BW914" s="325"/>
      <c r="BX914" s="325"/>
      <c r="BY914" s="325"/>
      <c r="BZ914" s="325"/>
      <c r="CA914" s="325"/>
      <c r="CB914" s="325"/>
      <c r="CC914" s="325"/>
      <c r="CD914" s="325"/>
      <c r="CE914" s="325"/>
      <c r="CF914" s="325"/>
      <c r="CG914" s="325"/>
      <c r="CH914" s="325"/>
    </row>
    <row r="915" spans="1:86" s="323" customFormat="1" x14ac:dyDescent="0.25">
      <c r="A915" s="102"/>
      <c r="B915" s="102"/>
      <c r="C915" s="102"/>
      <c r="D915" s="102"/>
      <c r="E915" s="102"/>
      <c r="F915" s="102"/>
      <c r="G915" s="102"/>
      <c r="AH915" s="324"/>
      <c r="AI915" s="324"/>
      <c r="AP915" s="324"/>
      <c r="AQ915" s="324"/>
      <c r="BD915" s="324"/>
      <c r="BE915" s="324"/>
      <c r="BF915" s="324"/>
      <c r="BG915" s="324"/>
      <c r="BH915" s="324"/>
      <c r="BI915" s="324"/>
      <c r="BJ915" s="324"/>
      <c r="BK915" s="324"/>
      <c r="BL915" s="324"/>
      <c r="BM915" s="324"/>
      <c r="BN915" s="324"/>
      <c r="BO915" s="324"/>
      <c r="BW915" s="325"/>
      <c r="BX915" s="325"/>
      <c r="BY915" s="325"/>
      <c r="BZ915" s="325"/>
      <c r="CA915" s="325"/>
      <c r="CB915" s="325"/>
      <c r="CC915" s="325"/>
      <c r="CD915" s="325"/>
      <c r="CE915" s="325"/>
      <c r="CF915" s="325"/>
      <c r="CG915" s="325"/>
      <c r="CH915" s="325"/>
    </row>
    <row r="916" spans="1:86" s="323" customFormat="1" x14ac:dyDescent="0.25">
      <c r="A916" s="102"/>
      <c r="B916" s="102"/>
      <c r="C916" s="102"/>
      <c r="D916" s="102"/>
      <c r="E916" s="102"/>
      <c r="F916" s="102"/>
      <c r="G916" s="102"/>
      <c r="AH916" s="324"/>
      <c r="AI916" s="324"/>
      <c r="AP916" s="324"/>
      <c r="AQ916" s="324"/>
      <c r="BD916" s="324"/>
      <c r="BE916" s="324"/>
      <c r="BF916" s="324"/>
      <c r="BG916" s="324"/>
      <c r="BH916" s="324"/>
      <c r="BI916" s="324"/>
      <c r="BJ916" s="324"/>
      <c r="BK916" s="324"/>
      <c r="BL916" s="324"/>
      <c r="BM916" s="324"/>
      <c r="BN916" s="324"/>
      <c r="BO916" s="324"/>
      <c r="BW916" s="325"/>
      <c r="BX916" s="325"/>
      <c r="BY916" s="325"/>
      <c r="BZ916" s="325"/>
      <c r="CA916" s="325"/>
      <c r="CB916" s="325"/>
      <c r="CC916" s="325"/>
      <c r="CD916" s="325"/>
      <c r="CE916" s="325"/>
      <c r="CF916" s="325"/>
      <c r="CG916" s="325"/>
      <c r="CH916" s="325"/>
    </row>
    <row r="917" spans="1:86" s="323" customFormat="1" x14ac:dyDescent="0.25">
      <c r="A917" s="102"/>
      <c r="B917" s="102"/>
      <c r="C917" s="102"/>
      <c r="D917" s="102"/>
      <c r="E917" s="102"/>
      <c r="F917" s="102"/>
      <c r="G917" s="102"/>
      <c r="AH917" s="324"/>
      <c r="AI917" s="324"/>
      <c r="AP917" s="324"/>
      <c r="AQ917" s="324"/>
      <c r="BD917" s="324"/>
      <c r="BE917" s="324"/>
      <c r="BF917" s="324"/>
      <c r="BG917" s="324"/>
      <c r="BH917" s="324"/>
      <c r="BI917" s="324"/>
      <c r="BJ917" s="324"/>
      <c r="BK917" s="324"/>
      <c r="BL917" s="324"/>
      <c r="BM917" s="324"/>
      <c r="BN917" s="324"/>
      <c r="BO917" s="324"/>
      <c r="BW917" s="325"/>
      <c r="BX917" s="325"/>
      <c r="BY917" s="325"/>
      <c r="BZ917" s="325"/>
      <c r="CA917" s="325"/>
      <c r="CB917" s="325"/>
      <c r="CC917" s="325"/>
      <c r="CD917" s="325"/>
      <c r="CE917" s="325"/>
      <c r="CF917" s="325"/>
      <c r="CG917" s="325"/>
      <c r="CH917" s="325"/>
    </row>
    <row r="918" spans="1:86" s="323" customFormat="1" x14ac:dyDescent="0.25">
      <c r="A918" s="102"/>
      <c r="B918" s="102"/>
      <c r="C918" s="102"/>
      <c r="D918" s="102"/>
      <c r="E918" s="102"/>
      <c r="F918" s="102"/>
      <c r="G918" s="102"/>
      <c r="AH918" s="324"/>
      <c r="AI918" s="324"/>
      <c r="AP918" s="324"/>
      <c r="AQ918" s="324"/>
      <c r="BD918" s="324"/>
      <c r="BE918" s="324"/>
      <c r="BF918" s="324"/>
      <c r="BG918" s="324"/>
      <c r="BH918" s="324"/>
      <c r="BI918" s="324"/>
      <c r="BJ918" s="324"/>
      <c r="BK918" s="324"/>
      <c r="BL918" s="324"/>
      <c r="BM918" s="324"/>
      <c r="BN918" s="324"/>
      <c r="BO918" s="324"/>
      <c r="BW918" s="325"/>
      <c r="BX918" s="325"/>
      <c r="BY918" s="325"/>
      <c r="BZ918" s="325"/>
      <c r="CA918" s="325"/>
      <c r="CB918" s="325"/>
      <c r="CC918" s="325"/>
      <c r="CD918" s="325"/>
      <c r="CE918" s="325"/>
      <c r="CF918" s="325"/>
      <c r="CG918" s="325"/>
      <c r="CH918" s="325"/>
    </row>
    <row r="919" spans="1:86" s="323" customFormat="1" x14ac:dyDescent="0.25">
      <c r="A919" s="102"/>
      <c r="B919" s="102"/>
      <c r="C919" s="102"/>
      <c r="D919" s="102"/>
      <c r="E919" s="102"/>
      <c r="F919" s="102"/>
      <c r="G919" s="102"/>
      <c r="AH919" s="324"/>
      <c r="AI919" s="324"/>
      <c r="AP919" s="324"/>
      <c r="AQ919" s="324"/>
      <c r="BD919" s="324"/>
      <c r="BE919" s="324"/>
      <c r="BF919" s="324"/>
      <c r="BG919" s="324"/>
      <c r="BH919" s="324"/>
      <c r="BI919" s="324"/>
      <c r="BJ919" s="324"/>
      <c r="BK919" s="324"/>
      <c r="BL919" s="324"/>
      <c r="BM919" s="324"/>
      <c r="BN919" s="324"/>
      <c r="BO919" s="324"/>
      <c r="BW919" s="325"/>
      <c r="BX919" s="325"/>
      <c r="BY919" s="325"/>
      <c r="BZ919" s="325"/>
      <c r="CA919" s="325"/>
      <c r="CB919" s="325"/>
      <c r="CC919" s="325"/>
      <c r="CD919" s="325"/>
      <c r="CE919" s="325"/>
      <c r="CF919" s="325"/>
      <c r="CG919" s="325"/>
      <c r="CH919" s="325"/>
    </row>
    <row r="920" spans="1:86" s="323" customFormat="1" x14ac:dyDescent="0.25">
      <c r="A920" s="102"/>
      <c r="B920" s="102"/>
      <c r="C920" s="102"/>
      <c r="D920" s="102"/>
      <c r="E920" s="102"/>
      <c r="F920" s="102"/>
      <c r="G920" s="102"/>
      <c r="AH920" s="324"/>
      <c r="AI920" s="324"/>
      <c r="AP920" s="324"/>
      <c r="AQ920" s="324"/>
      <c r="BD920" s="324"/>
      <c r="BE920" s="324"/>
      <c r="BF920" s="324"/>
      <c r="BG920" s="324"/>
      <c r="BH920" s="324"/>
      <c r="BI920" s="324"/>
      <c r="BJ920" s="324"/>
      <c r="BK920" s="324"/>
      <c r="BL920" s="324"/>
      <c r="BM920" s="324"/>
      <c r="BN920" s="324"/>
      <c r="BO920" s="324"/>
      <c r="BW920" s="325"/>
      <c r="BX920" s="325"/>
      <c r="BY920" s="325"/>
      <c r="BZ920" s="325"/>
      <c r="CA920" s="325"/>
      <c r="CB920" s="325"/>
      <c r="CC920" s="325"/>
      <c r="CD920" s="325"/>
      <c r="CE920" s="325"/>
      <c r="CF920" s="325"/>
      <c r="CG920" s="325"/>
      <c r="CH920" s="325"/>
    </row>
    <row r="921" spans="1:86" s="323" customFormat="1" x14ac:dyDescent="0.25">
      <c r="A921" s="102"/>
      <c r="B921" s="102"/>
      <c r="C921" s="102"/>
      <c r="D921" s="102"/>
      <c r="E921" s="102"/>
      <c r="F921" s="102"/>
      <c r="G921" s="102"/>
      <c r="AH921" s="324"/>
      <c r="AI921" s="324"/>
      <c r="AP921" s="324"/>
      <c r="AQ921" s="324"/>
      <c r="BD921" s="324"/>
      <c r="BE921" s="324"/>
      <c r="BF921" s="324"/>
      <c r="BG921" s="324"/>
      <c r="BH921" s="324"/>
      <c r="BI921" s="324"/>
      <c r="BJ921" s="324"/>
      <c r="BK921" s="324"/>
      <c r="BL921" s="324"/>
      <c r="BM921" s="324"/>
      <c r="BN921" s="324"/>
      <c r="BO921" s="324"/>
      <c r="BW921" s="325"/>
      <c r="BX921" s="325"/>
      <c r="BY921" s="325"/>
      <c r="BZ921" s="325"/>
      <c r="CA921" s="325"/>
      <c r="CB921" s="325"/>
      <c r="CC921" s="325"/>
      <c r="CD921" s="325"/>
      <c r="CE921" s="325"/>
      <c r="CF921" s="325"/>
      <c r="CG921" s="325"/>
      <c r="CH921" s="325"/>
    </row>
    <row r="922" spans="1:86" s="323" customFormat="1" x14ac:dyDescent="0.25">
      <c r="A922" s="102"/>
      <c r="B922" s="102"/>
      <c r="C922" s="102"/>
      <c r="D922" s="102"/>
      <c r="E922" s="102"/>
      <c r="F922" s="102"/>
      <c r="G922" s="102"/>
      <c r="AH922" s="324"/>
      <c r="AI922" s="324"/>
      <c r="AP922" s="324"/>
      <c r="AQ922" s="324"/>
      <c r="BD922" s="324"/>
      <c r="BE922" s="324"/>
      <c r="BF922" s="324"/>
      <c r="BG922" s="324"/>
      <c r="BH922" s="324"/>
      <c r="BI922" s="324"/>
      <c r="BJ922" s="324"/>
      <c r="BK922" s="324"/>
      <c r="BL922" s="324"/>
      <c r="BM922" s="324"/>
      <c r="BN922" s="324"/>
      <c r="BO922" s="324"/>
      <c r="BW922" s="325"/>
      <c r="BX922" s="325"/>
      <c r="BY922" s="325"/>
      <c r="BZ922" s="325"/>
      <c r="CA922" s="325"/>
      <c r="CB922" s="325"/>
      <c r="CC922" s="325"/>
      <c r="CD922" s="325"/>
      <c r="CE922" s="325"/>
      <c r="CF922" s="325"/>
      <c r="CG922" s="325"/>
      <c r="CH922" s="325"/>
    </row>
    <row r="923" spans="1:86" s="323" customFormat="1" x14ac:dyDescent="0.25">
      <c r="A923" s="102"/>
      <c r="B923" s="102"/>
      <c r="C923" s="102"/>
      <c r="D923" s="102"/>
      <c r="E923" s="102"/>
      <c r="F923" s="102"/>
      <c r="G923" s="102"/>
      <c r="AH923" s="324"/>
      <c r="AI923" s="324"/>
      <c r="AP923" s="324"/>
      <c r="AQ923" s="324"/>
      <c r="BD923" s="324"/>
      <c r="BE923" s="324"/>
      <c r="BF923" s="324"/>
      <c r="BG923" s="324"/>
      <c r="BH923" s="324"/>
      <c r="BI923" s="324"/>
      <c r="BJ923" s="324"/>
      <c r="BK923" s="324"/>
      <c r="BL923" s="324"/>
      <c r="BM923" s="324"/>
      <c r="BN923" s="324"/>
      <c r="BO923" s="324"/>
      <c r="BW923" s="325"/>
      <c r="BX923" s="325"/>
      <c r="BY923" s="325"/>
      <c r="BZ923" s="325"/>
      <c r="CA923" s="325"/>
      <c r="CB923" s="325"/>
      <c r="CC923" s="325"/>
      <c r="CD923" s="325"/>
      <c r="CE923" s="325"/>
      <c r="CF923" s="325"/>
      <c r="CG923" s="325"/>
      <c r="CH923" s="325"/>
    </row>
    <row r="924" spans="1:86" s="323" customFormat="1" x14ac:dyDescent="0.25">
      <c r="A924" s="102"/>
      <c r="B924" s="102"/>
      <c r="C924" s="102"/>
      <c r="D924" s="102"/>
      <c r="E924" s="102"/>
      <c r="F924" s="102"/>
      <c r="G924" s="102"/>
      <c r="AH924" s="324"/>
      <c r="AI924" s="324"/>
      <c r="AP924" s="324"/>
      <c r="AQ924" s="324"/>
      <c r="BD924" s="324"/>
      <c r="BE924" s="324"/>
      <c r="BF924" s="324"/>
      <c r="BG924" s="324"/>
      <c r="BH924" s="324"/>
      <c r="BI924" s="324"/>
      <c r="BJ924" s="324"/>
      <c r="BK924" s="324"/>
      <c r="BL924" s="324"/>
      <c r="BM924" s="324"/>
      <c r="BN924" s="324"/>
      <c r="BO924" s="324"/>
      <c r="BW924" s="325"/>
      <c r="BX924" s="325"/>
      <c r="BY924" s="325"/>
      <c r="BZ924" s="325"/>
      <c r="CA924" s="325"/>
      <c r="CB924" s="325"/>
      <c r="CC924" s="325"/>
      <c r="CD924" s="325"/>
      <c r="CE924" s="325"/>
      <c r="CF924" s="325"/>
      <c r="CG924" s="325"/>
      <c r="CH924" s="325"/>
    </row>
    <row r="925" spans="1:86" s="323" customFormat="1" x14ac:dyDescent="0.25">
      <c r="A925" s="102"/>
      <c r="B925" s="102"/>
      <c r="C925" s="102"/>
      <c r="D925" s="102"/>
      <c r="E925" s="102"/>
      <c r="F925" s="102"/>
      <c r="G925" s="102"/>
      <c r="AH925" s="324"/>
      <c r="AI925" s="324"/>
      <c r="AP925" s="324"/>
      <c r="AQ925" s="324"/>
      <c r="BD925" s="324"/>
      <c r="BE925" s="324"/>
      <c r="BF925" s="324"/>
      <c r="BG925" s="324"/>
      <c r="BH925" s="324"/>
      <c r="BI925" s="324"/>
      <c r="BJ925" s="324"/>
      <c r="BK925" s="324"/>
      <c r="BL925" s="324"/>
      <c r="BM925" s="324"/>
      <c r="BN925" s="324"/>
      <c r="BO925" s="324"/>
      <c r="BW925" s="325"/>
      <c r="BX925" s="325"/>
      <c r="BY925" s="325"/>
      <c r="BZ925" s="325"/>
      <c r="CA925" s="325"/>
      <c r="CB925" s="325"/>
      <c r="CC925" s="325"/>
      <c r="CD925" s="325"/>
      <c r="CE925" s="325"/>
      <c r="CF925" s="325"/>
      <c r="CG925" s="325"/>
      <c r="CH925" s="325"/>
    </row>
    <row r="926" spans="1:86" s="323" customFormat="1" x14ac:dyDescent="0.25">
      <c r="A926" s="102"/>
      <c r="B926" s="102"/>
      <c r="C926" s="102"/>
      <c r="D926" s="102"/>
      <c r="E926" s="102"/>
      <c r="F926" s="102"/>
      <c r="G926" s="102"/>
      <c r="AH926" s="324"/>
      <c r="AI926" s="324"/>
      <c r="AP926" s="324"/>
      <c r="AQ926" s="324"/>
      <c r="BD926" s="324"/>
      <c r="BE926" s="324"/>
      <c r="BF926" s="324"/>
      <c r="BG926" s="324"/>
      <c r="BH926" s="324"/>
      <c r="BI926" s="324"/>
      <c r="BJ926" s="324"/>
      <c r="BK926" s="324"/>
      <c r="BL926" s="324"/>
      <c r="BM926" s="324"/>
      <c r="BN926" s="324"/>
      <c r="BO926" s="324"/>
      <c r="BW926" s="325"/>
      <c r="BX926" s="325"/>
      <c r="BY926" s="325"/>
      <c r="BZ926" s="325"/>
      <c r="CA926" s="325"/>
      <c r="CB926" s="325"/>
      <c r="CC926" s="325"/>
      <c r="CD926" s="325"/>
      <c r="CE926" s="325"/>
      <c r="CF926" s="325"/>
      <c r="CG926" s="325"/>
      <c r="CH926" s="325"/>
    </row>
    <row r="927" spans="1:86" s="323" customFormat="1" x14ac:dyDescent="0.25">
      <c r="A927" s="102"/>
      <c r="B927" s="102"/>
      <c r="C927" s="102"/>
      <c r="D927" s="102"/>
      <c r="E927" s="102"/>
      <c r="F927" s="102"/>
      <c r="G927" s="102"/>
      <c r="AH927" s="324"/>
      <c r="AI927" s="324"/>
      <c r="AP927" s="324"/>
      <c r="AQ927" s="324"/>
      <c r="BD927" s="324"/>
      <c r="BE927" s="324"/>
      <c r="BF927" s="324"/>
      <c r="BG927" s="324"/>
      <c r="BH927" s="324"/>
      <c r="BI927" s="324"/>
      <c r="BJ927" s="324"/>
      <c r="BK927" s="324"/>
      <c r="BL927" s="324"/>
      <c r="BM927" s="324"/>
      <c r="BN927" s="324"/>
      <c r="BO927" s="324"/>
      <c r="BW927" s="325"/>
      <c r="BX927" s="325"/>
      <c r="BY927" s="325"/>
      <c r="BZ927" s="325"/>
      <c r="CA927" s="325"/>
      <c r="CB927" s="325"/>
      <c r="CC927" s="325"/>
      <c r="CD927" s="325"/>
      <c r="CE927" s="325"/>
      <c r="CF927" s="325"/>
      <c r="CG927" s="325"/>
      <c r="CH927" s="325"/>
    </row>
    <row r="928" spans="1:86" s="323" customFormat="1" x14ac:dyDescent="0.25">
      <c r="A928" s="102"/>
      <c r="B928" s="102"/>
      <c r="C928" s="102"/>
      <c r="D928" s="102"/>
      <c r="E928" s="102"/>
      <c r="F928" s="102"/>
      <c r="G928" s="102"/>
      <c r="AH928" s="324"/>
      <c r="AI928" s="324"/>
      <c r="AP928" s="324"/>
      <c r="AQ928" s="324"/>
      <c r="BD928" s="324"/>
      <c r="BE928" s="324"/>
      <c r="BF928" s="324"/>
      <c r="BG928" s="324"/>
      <c r="BH928" s="324"/>
      <c r="BI928" s="324"/>
      <c r="BJ928" s="324"/>
      <c r="BK928" s="324"/>
      <c r="BL928" s="324"/>
      <c r="BM928" s="324"/>
      <c r="BN928" s="324"/>
      <c r="BO928" s="324"/>
      <c r="BW928" s="325"/>
      <c r="BX928" s="325"/>
      <c r="BY928" s="325"/>
      <c r="BZ928" s="325"/>
      <c r="CA928" s="325"/>
      <c r="CB928" s="325"/>
      <c r="CC928" s="325"/>
      <c r="CD928" s="325"/>
      <c r="CE928" s="325"/>
      <c r="CF928" s="325"/>
      <c r="CG928" s="325"/>
      <c r="CH928" s="325"/>
    </row>
    <row r="929" spans="1:86" s="323" customFormat="1" x14ac:dyDescent="0.25">
      <c r="A929" s="102"/>
      <c r="B929" s="102"/>
      <c r="C929" s="102"/>
      <c r="D929" s="102"/>
      <c r="E929" s="102"/>
      <c r="F929" s="102"/>
      <c r="G929" s="102"/>
      <c r="AH929" s="324"/>
      <c r="AI929" s="324"/>
      <c r="AP929" s="324"/>
      <c r="AQ929" s="324"/>
      <c r="BD929" s="324"/>
      <c r="BE929" s="324"/>
      <c r="BF929" s="324"/>
      <c r="BG929" s="324"/>
      <c r="BH929" s="324"/>
      <c r="BI929" s="324"/>
      <c r="BJ929" s="324"/>
      <c r="BK929" s="324"/>
      <c r="BL929" s="324"/>
      <c r="BM929" s="324"/>
      <c r="BN929" s="324"/>
      <c r="BO929" s="324"/>
      <c r="BW929" s="325"/>
      <c r="BX929" s="325"/>
      <c r="BY929" s="325"/>
      <c r="BZ929" s="325"/>
      <c r="CA929" s="325"/>
      <c r="CB929" s="325"/>
      <c r="CC929" s="325"/>
      <c r="CD929" s="325"/>
      <c r="CE929" s="325"/>
      <c r="CF929" s="325"/>
      <c r="CG929" s="325"/>
      <c r="CH929" s="325"/>
    </row>
    <row r="930" spans="1:86" s="323" customFormat="1" x14ac:dyDescent="0.25">
      <c r="A930" s="102"/>
      <c r="B930" s="102"/>
      <c r="C930" s="102"/>
      <c r="D930" s="102"/>
      <c r="E930" s="102"/>
      <c r="F930" s="102"/>
      <c r="G930" s="102"/>
      <c r="AH930" s="324"/>
      <c r="AI930" s="324"/>
      <c r="AP930" s="324"/>
      <c r="AQ930" s="324"/>
      <c r="BD930" s="324"/>
      <c r="BE930" s="324"/>
      <c r="BF930" s="324"/>
      <c r="BG930" s="324"/>
      <c r="BH930" s="324"/>
      <c r="BI930" s="324"/>
      <c r="BJ930" s="324"/>
      <c r="BK930" s="324"/>
      <c r="BL930" s="324"/>
      <c r="BM930" s="324"/>
      <c r="BN930" s="324"/>
      <c r="BO930" s="324"/>
      <c r="BW930" s="325"/>
      <c r="BX930" s="325"/>
      <c r="BY930" s="325"/>
      <c r="BZ930" s="325"/>
      <c r="CA930" s="325"/>
      <c r="CB930" s="325"/>
      <c r="CC930" s="325"/>
      <c r="CD930" s="325"/>
      <c r="CE930" s="325"/>
      <c r="CF930" s="325"/>
      <c r="CG930" s="325"/>
      <c r="CH930" s="325"/>
    </row>
    <row r="931" spans="1:86" s="323" customFormat="1" x14ac:dyDescent="0.25">
      <c r="A931" s="102"/>
      <c r="B931" s="102"/>
      <c r="C931" s="102"/>
      <c r="D931" s="102"/>
      <c r="E931" s="102"/>
      <c r="F931" s="102"/>
      <c r="G931" s="102"/>
      <c r="AH931" s="324"/>
      <c r="AI931" s="324"/>
      <c r="AP931" s="324"/>
      <c r="AQ931" s="324"/>
      <c r="BD931" s="324"/>
      <c r="BE931" s="324"/>
      <c r="BF931" s="324"/>
      <c r="BG931" s="324"/>
      <c r="BH931" s="324"/>
      <c r="BI931" s="324"/>
      <c r="BJ931" s="324"/>
      <c r="BK931" s="324"/>
      <c r="BL931" s="324"/>
      <c r="BM931" s="324"/>
      <c r="BN931" s="324"/>
      <c r="BO931" s="324"/>
      <c r="BW931" s="325"/>
      <c r="BX931" s="325"/>
      <c r="BY931" s="325"/>
      <c r="BZ931" s="325"/>
      <c r="CA931" s="325"/>
      <c r="CB931" s="325"/>
      <c r="CC931" s="325"/>
      <c r="CD931" s="325"/>
      <c r="CE931" s="325"/>
      <c r="CF931" s="325"/>
      <c r="CG931" s="325"/>
      <c r="CH931" s="325"/>
    </row>
    <row r="932" spans="1:86" s="323" customFormat="1" x14ac:dyDescent="0.25">
      <c r="A932" s="102"/>
      <c r="B932" s="102"/>
      <c r="C932" s="102"/>
      <c r="D932" s="102"/>
      <c r="E932" s="102"/>
      <c r="F932" s="102"/>
      <c r="G932" s="102"/>
      <c r="AH932" s="324"/>
      <c r="AI932" s="324"/>
      <c r="AP932" s="324"/>
      <c r="AQ932" s="324"/>
      <c r="BD932" s="324"/>
      <c r="BE932" s="324"/>
      <c r="BF932" s="324"/>
      <c r="BG932" s="324"/>
      <c r="BH932" s="324"/>
      <c r="BI932" s="324"/>
      <c r="BJ932" s="324"/>
      <c r="BK932" s="324"/>
      <c r="BL932" s="324"/>
      <c r="BM932" s="324"/>
      <c r="BN932" s="324"/>
      <c r="BO932" s="324"/>
      <c r="BW932" s="325"/>
      <c r="BX932" s="325"/>
      <c r="BY932" s="325"/>
      <c r="BZ932" s="325"/>
      <c r="CA932" s="325"/>
      <c r="CB932" s="325"/>
      <c r="CC932" s="325"/>
      <c r="CD932" s="325"/>
      <c r="CE932" s="325"/>
      <c r="CF932" s="325"/>
      <c r="CG932" s="325"/>
      <c r="CH932" s="325"/>
    </row>
    <row r="933" spans="1:86" s="323" customFormat="1" x14ac:dyDescent="0.25">
      <c r="A933" s="102"/>
      <c r="B933" s="102"/>
      <c r="C933" s="102"/>
      <c r="D933" s="102"/>
      <c r="E933" s="102"/>
      <c r="F933" s="102"/>
      <c r="G933" s="102"/>
      <c r="AH933" s="324"/>
      <c r="AI933" s="324"/>
      <c r="AP933" s="324"/>
      <c r="AQ933" s="324"/>
      <c r="BD933" s="324"/>
      <c r="BE933" s="324"/>
      <c r="BF933" s="324"/>
      <c r="BG933" s="324"/>
      <c r="BH933" s="324"/>
      <c r="BI933" s="324"/>
      <c r="BJ933" s="324"/>
      <c r="BK933" s="324"/>
      <c r="BL933" s="324"/>
      <c r="BM933" s="324"/>
      <c r="BN933" s="324"/>
      <c r="BO933" s="324"/>
      <c r="BW933" s="325"/>
      <c r="BX933" s="325"/>
      <c r="BY933" s="325"/>
      <c r="BZ933" s="325"/>
      <c r="CA933" s="325"/>
      <c r="CB933" s="325"/>
      <c r="CC933" s="325"/>
      <c r="CD933" s="325"/>
      <c r="CE933" s="325"/>
      <c r="CF933" s="325"/>
      <c r="CG933" s="325"/>
      <c r="CH933" s="325"/>
    </row>
    <row r="934" spans="1:86" s="323" customFormat="1" x14ac:dyDescent="0.25">
      <c r="A934" s="102"/>
      <c r="B934" s="102"/>
      <c r="C934" s="102"/>
      <c r="D934" s="102"/>
      <c r="E934" s="102"/>
      <c r="F934" s="102"/>
      <c r="G934" s="102"/>
      <c r="AH934" s="324"/>
      <c r="AI934" s="324"/>
      <c r="AP934" s="324"/>
      <c r="AQ934" s="324"/>
      <c r="BD934" s="324"/>
      <c r="BE934" s="324"/>
      <c r="BF934" s="324"/>
      <c r="BG934" s="324"/>
      <c r="BH934" s="324"/>
      <c r="BI934" s="324"/>
      <c r="BJ934" s="324"/>
      <c r="BK934" s="324"/>
      <c r="BL934" s="324"/>
      <c r="BM934" s="324"/>
      <c r="BN934" s="324"/>
      <c r="BO934" s="324"/>
      <c r="BW934" s="325"/>
      <c r="BX934" s="325"/>
      <c r="BY934" s="325"/>
      <c r="BZ934" s="325"/>
      <c r="CA934" s="325"/>
      <c r="CB934" s="325"/>
      <c r="CC934" s="325"/>
      <c r="CD934" s="325"/>
      <c r="CE934" s="325"/>
      <c r="CF934" s="325"/>
      <c r="CG934" s="325"/>
      <c r="CH934" s="325"/>
    </row>
    <row r="935" spans="1:86" s="323" customFormat="1" x14ac:dyDescent="0.25">
      <c r="A935" s="102"/>
      <c r="B935" s="102"/>
      <c r="C935" s="102"/>
      <c r="D935" s="102"/>
      <c r="E935" s="102"/>
      <c r="F935" s="102"/>
      <c r="G935" s="102"/>
      <c r="AH935" s="324"/>
      <c r="AI935" s="324"/>
      <c r="AP935" s="324"/>
      <c r="AQ935" s="324"/>
      <c r="BD935" s="324"/>
      <c r="BE935" s="324"/>
      <c r="BF935" s="324"/>
      <c r="BG935" s="324"/>
      <c r="BH935" s="324"/>
      <c r="BI935" s="324"/>
      <c r="BJ935" s="324"/>
      <c r="BK935" s="324"/>
      <c r="BL935" s="324"/>
      <c r="BM935" s="324"/>
      <c r="BN935" s="324"/>
      <c r="BO935" s="324"/>
      <c r="BW935" s="325"/>
      <c r="BX935" s="325"/>
      <c r="BY935" s="325"/>
      <c r="BZ935" s="325"/>
      <c r="CA935" s="325"/>
      <c r="CB935" s="325"/>
      <c r="CC935" s="325"/>
      <c r="CD935" s="325"/>
      <c r="CE935" s="325"/>
      <c r="CF935" s="325"/>
      <c r="CG935" s="325"/>
      <c r="CH935" s="325"/>
    </row>
    <row r="936" spans="1:86" s="323" customFormat="1" x14ac:dyDescent="0.25">
      <c r="A936" s="102"/>
      <c r="B936" s="102"/>
      <c r="C936" s="102"/>
      <c r="D936" s="102"/>
      <c r="E936" s="102"/>
      <c r="F936" s="102"/>
      <c r="G936" s="102"/>
      <c r="AH936" s="324"/>
      <c r="AI936" s="324"/>
      <c r="AP936" s="324"/>
      <c r="AQ936" s="324"/>
      <c r="BD936" s="324"/>
      <c r="BE936" s="324"/>
      <c r="BF936" s="324"/>
      <c r="BG936" s="324"/>
      <c r="BH936" s="324"/>
      <c r="BI936" s="324"/>
      <c r="BJ936" s="324"/>
      <c r="BK936" s="324"/>
      <c r="BL936" s="324"/>
      <c r="BM936" s="324"/>
      <c r="BN936" s="324"/>
      <c r="BO936" s="324"/>
      <c r="BW936" s="325"/>
      <c r="BX936" s="325"/>
      <c r="BY936" s="325"/>
      <c r="BZ936" s="325"/>
      <c r="CA936" s="325"/>
      <c r="CB936" s="325"/>
      <c r="CC936" s="325"/>
      <c r="CD936" s="325"/>
      <c r="CE936" s="325"/>
      <c r="CF936" s="325"/>
      <c r="CG936" s="325"/>
      <c r="CH936" s="325"/>
    </row>
    <row r="937" spans="1:86" s="323" customFormat="1" x14ac:dyDescent="0.25">
      <c r="A937" s="102"/>
      <c r="B937" s="102"/>
      <c r="C937" s="102"/>
      <c r="D937" s="102"/>
      <c r="E937" s="102"/>
      <c r="F937" s="102"/>
      <c r="G937" s="102"/>
      <c r="AH937" s="324"/>
      <c r="AI937" s="324"/>
      <c r="AP937" s="324"/>
      <c r="AQ937" s="324"/>
      <c r="BD937" s="324"/>
      <c r="BE937" s="324"/>
      <c r="BF937" s="324"/>
      <c r="BG937" s="324"/>
      <c r="BH937" s="324"/>
      <c r="BI937" s="324"/>
      <c r="BJ937" s="324"/>
      <c r="BK937" s="324"/>
      <c r="BL937" s="324"/>
      <c r="BM937" s="324"/>
      <c r="BN937" s="324"/>
      <c r="BO937" s="324"/>
      <c r="BW937" s="325"/>
      <c r="BX937" s="325"/>
      <c r="BY937" s="325"/>
      <c r="BZ937" s="325"/>
      <c r="CA937" s="325"/>
      <c r="CB937" s="325"/>
      <c r="CC937" s="325"/>
      <c r="CD937" s="325"/>
      <c r="CE937" s="325"/>
      <c r="CF937" s="325"/>
      <c r="CG937" s="325"/>
      <c r="CH937" s="325"/>
    </row>
    <row r="938" spans="1:86" s="323" customFormat="1" x14ac:dyDescent="0.25">
      <c r="A938" s="102"/>
      <c r="B938" s="102"/>
      <c r="C938" s="102"/>
      <c r="D938" s="102"/>
      <c r="E938" s="102"/>
      <c r="F938" s="102"/>
      <c r="G938" s="102"/>
      <c r="AH938" s="324"/>
      <c r="AI938" s="324"/>
      <c r="AP938" s="324"/>
      <c r="AQ938" s="324"/>
      <c r="BD938" s="324"/>
      <c r="BE938" s="324"/>
      <c r="BF938" s="324"/>
      <c r="BG938" s="324"/>
      <c r="BH938" s="324"/>
      <c r="BI938" s="324"/>
      <c r="BJ938" s="324"/>
      <c r="BK938" s="324"/>
      <c r="BL938" s="324"/>
      <c r="BM938" s="324"/>
      <c r="BN938" s="324"/>
      <c r="BO938" s="324"/>
      <c r="BW938" s="325"/>
      <c r="BX938" s="325"/>
      <c r="BY938" s="325"/>
      <c r="BZ938" s="325"/>
      <c r="CA938" s="325"/>
      <c r="CB938" s="325"/>
      <c r="CC938" s="325"/>
      <c r="CD938" s="325"/>
      <c r="CE938" s="325"/>
      <c r="CF938" s="325"/>
      <c r="CG938" s="325"/>
      <c r="CH938" s="325"/>
    </row>
    <row r="939" spans="1:86" s="323" customFormat="1" x14ac:dyDescent="0.25">
      <c r="A939" s="102"/>
      <c r="B939" s="102"/>
      <c r="C939" s="102"/>
      <c r="D939" s="102"/>
      <c r="E939" s="102"/>
      <c r="F939" s="102"/>
      <c r="G939" s="102"/>
      <c r="AH939" s="324"/>
      <c r="AI939" s="324"/>
      <c r="AP939" s="324"/>
      <c r="AQ939" s="324"/>
      <c r="BD939" s="324"/>
      <c r="BE939" s="324"/>
      <c r="BF939" s="324"/>
      <c r="BG939" s="324"/>
      <c r="BH939" s="324"/>
      <c r="BI939" s="324"/>
      <c r="BJ939" s="324"/>
      <c r="BK939" s="324"/>
      <c r="BL939" s="324"/>
      <c r="BM939" s="324"/>
      <c r="BN939" s="324"/>
      <c r="BO939" s="324"/>
      <c r="BW939" s="325"/>
      <c r="BX939" s="325"/>
      <c r="BY939" s="325"/>
      <c r="BZ939" s="325"/>
      <c r="CA939" s="325"/>
      <c r="CB939" s="325"/>
      <c r="CC939" s="325"/>
      <c r="CD939" s="325"/>
      <c r="CE939" s="325"/>
      <c r="CF939" s="325"/>
      <c r="CG939" s="325"/>
      <c r="CH939" s="325"/>
    </row>
    <row r="940" spans="1:86" s="323" customFormat="1" x14ac:dyDescent="0.25">
      <c r="A940" s="102"/>
      <c r="B940" s="102"/>
      <c r="C940" s="102"/>
      <c r="D940" s="102"/>
      <c r="E940" s="102"/>
      <c r="F940" s="102"/>
      <c r="G940" s="102"/>
      <c r="AH940" s="324"/>
      <c r="AI940" s="324"/>
      <c r="AP940" s="324"/>
      <c r="AQ940" s="324"/>
      <c r="BD940" s="324"/>
      <c r="BE940" s="324"/>
      <c r="BF940" s="324"/>
      <c r="BG940" s="324"/>
      <c r="BH940" s="324"/>
      <c r="BI940" s="324"/>
      <c r="BJ940" s="324"/>
      <c r="BK940" s="324"/>
      <c r="BL940" s="324"/>
      <c r="BM940" s="324"/>
      <c r="BN940" s="324"/>
      <c r="BO940" s="324"/>
      <c r="BW940" s="325"/>
      <c r="BX940" s="325"/>
      <c r="BY940" s="325"/>
      <c r="BZ940" s="325"/>
      <c r="CA940" s="325"/>
      <c r="CB940" s="325"/>
      <c r="CC940" s="325"/>
      <c r="CD940" s="325"/>
      <c r="CE940" s="325"/>
      <c r="CF940" s="325"/>
      <c r="CG940" s="325"/>
      <c r="CH940" s="325"/>
    </row>
    <row r="941" spans="1:86" s="323" customFormat="1" x14ac:dyDescent="0.25">
      <c r="A941" s="102"/>
      <c r="B941" s="102"/>
      <c r="C941" s="102"/>
      <c r="D941" s="102"/>
      <c r="E941" s="102"/>
      <c r="F941" s="102"/>
      <c r="G941" s="102"/>
      <c r="AH941" s="324"/>
      <c r="AI941" s="324"/>
      <c r="AP941" s="324"/>
      <c r="AQ941" s="324"/>
      <c r="BD941" s="324"/>
      <c r="BE941" s="324"/>
      <c r="BF941" s="324"/>
      <c r="BG941" s="324"/>
      <c r="BH941" s="324"/>
      <c r="BI941" s="324"/>
      <c r="BJ941" s="324"/>
      <c r="BK941" s="324"/>
      <c r="BL941" s="324"/>
      <c r="BM941" s="324"/>
      <c r="BN941" s="324"/>
      <c r="BO941" s="324"/>
      <c r="BW941" s="325"/>
      <c r="BX941" s="325"/>
      <c r="BY941" s="325"/>
      <c r="BZ941" s="325"/>
      <c r="CA941" s="325"/>
      <c r="CB941" s="325"/>
      <c r="CC941" s="325"/>
      <c r="CD941" s="325"/>
      <c r="CE941" s="325"/>
      <c r="CF941" s="325"/>
      <c r="CG941" s="325"/>
      <c r="CH941" s="325"/>
    </row>
    <row r="942" spans="1:86" s="323" customFormat="1" x14ac:dyDescent="0.25">
      <c r="A942" s="102"/>
      <c r="B942" s="102"/>
      <c r="C942" s="102"/>
      <c r="D942" s="102"/>
      <c r="E942" s="102"/>
      <c r="F942" s="102"/>
      <c r="G942" s="102"/>
      <c r="AH942" s="324"/>
      <c r="AI942" s="324"/>
      <c r="AP942" s="324"/>
      <c r="AQ942" s="324"/>
      <c r="BD942" s="324"/>
      <c r="BE942" s="324"/>
      <c r="BF942" s="324"/>
      <c r="BG942" s="324"/>
      <c r="BH942" s="324"/>
      <c r="BI942" s="324"/>
      <c r="BJ942" s="324"/>
      <c r="BK942" s="324"/>
      <c r="BL942" s="324"/>
      <c r="BM942" s="324"/>
      <c r="BN942" s="324"/>
      <c r="BO942" s="324"/>
      <c r="BW942" s="325"/>
      <c r="BX942" s="325"/>
      <c r="BY942" s="325"/>
      <c r="BZ942" s="325"/>
      <c r="CA942" s="325"/>
      <c r="CB942" s="325"/>
      <c r="CC942" s="325"/>
      <c r="CD942" s="325"/>
      <c r="CE942" s="325"/>
      <c r="CF942" s="325"/>
      <c r="CG942" s="325"/>
      <c r="CH942" s="325"/>
    </row>
    <row r="943" spans="1:86" s="323" customFormat="1" x14ac:dyDescent="0.25">
      <c r="A943" s="102"/>
      <c r="B943" s="102"/>
      <c r="C943" s="102"/>
      <c r="D943" s="102"/>
      <c r="E943" s="102"/>
      <c r="F943" s="102"/>
      <c r="G943" s="102"/>
      <c r="AH943" s="324"/>
      <c r="AI943" s="324"/>
      <c r="AP943" s="324"/>
      <c r="AQ943" s="324"/>
      <c r="BD943" s="324"/>
      <c r="BE943" s="324"/>
      <c r="BF943" s="324"/>
      <c r="BG943" s="324"/>
      <c r="BH943" s="324"/>
      <c r="BI943" s="324"/>
      <c r="BJ943" s="324"/>
      <c r="BK943" s="324"/>
      <c r="BL943" s="324"/>
      <c r="BM943" s="324"/>
      <c r="BN943" s="324"/>
      <c r="BO943" s="324"/>
      <c r="BW943" s="325"/>
      <c r="BX943" s="325"/>
      <c r="BY943" s="325"/>
      <c r="BZ943" s="325"/>
      <c r="CA943" s="325"/>
      <c r="CB943" s="325"/>
      <c r="CC943" s="325"/>
      <c r="CD943" s="325"/>
      <c r="CE943" s="325"/>
      <c r="CF943" s="325"/>
      <c r="CG943" s="325"/>
      <c r="CH943" s="325"/>
    </row>
    <row r="944" spans="1:86" s="323" customFormat="1" x14ac:dyDescent="0.25">
      <c r="A944" s="102"/>
      <c r="B944" s="102"/>
      <c r="C944" s="102"/>
      <c r="D944" s="102"/>
      <c r="E944" s="102"/>
      <c r="F944" s="102"/>
      <c r="G944" s="102"/>
      <c r="AH944" s="324"/>
      <c r="AI944" s="324"/>
      <c r="AP944" s="324"/>
      <c r="AQ944" s="324"/>
      <c r="BD944" s="324"/>
      <c r="BE944" s="324"/>
      <c r="BF944" s="324"/>
      <c r="BG944" s="324"/>
      <c r="BH944" s="324"/>
      <c r="BI944" s="324"/>
      <c r="BJ944" s="324"/>
      <c r="BK944" s="324"/>
      <c r="BL944" s="324"/>
      <c r="BM944" s="324"/>
      <c r="BN944" s="324"/>
      <c r="BO944" s="324"/>
      <c r="BW944" s="325"/>
      <c r="BX944" s="325"/>
      <c r="BY944" s="325"/>
      <c r="BZ944" s="325"/>
      <c r="CA944" s="325"/>
      <c r="CB944" s="325"/>
      <c r="CC944" s="325"/>
      <c r="CD944" s="325"/>
      <c r="CE944" s="325"/>
      <c r="CF944" s="325"/>
      <c r="CG944" s="325"/>
      <c r="CH944" s="325"/>
    </row>
    <row r="945" spans="1:86" s="323" customFormat="1" x14ac:dyDescent="0.25">
      <c r="A945" s="102"/>
      <c r="B945" s="102"/>
      <c r="C945" s="102"/>
      <c r="D945" s="102"/>
      <c r="E945" s="102"/>
      <c r="F945" s="102"/>
      <c r="G945" s="102"/>
      <c r="AH945" s="324"/>
      <c r="AI945" s="324"/>
      <c r="AP945" s="324"/>
      <c r="AQ945" s="324"/>
      <c r="BD945" s="324"/>
      <c r="BE945" s="324"/>
      <c r="BF945" s="324"/>
      <c r="BG945" s="324"/>
      <c r="BH945" s="324"/>
      <c r="BI945" s="324"/>
      <c r="BJ945" s="324"/>
      <c r="BK945" s="324"/>
      <c r="BL945" s="324"/>
      <c r="BM945" s="324"/>
      <c r="BN945" s="324"/>
      <c r="BO945" s="324"/>
      <c r="BW945" s="325"/>
      <c r="BX945" s="325"/>
      <c r="BY945" s="325"/>
      <c r="BZ945" s="325"/>
      <c r="CA945" s="325"/>
      <c r="CB945" s="325"/>
      <c r="CC945" s="325"/>
      <c r="CD945" s="325"/>
      <c r="CE945" s="325"/>
      <c r="CF945" s="325"/>
      <c r="CG945" s="325"/>
      <c r="CH945" s="325"/>
    </row>
    <row r="946" spans="1:86" s="323" customFormat="1" x14ac:dyDescent="0.25">
      <c r="A946" s="102"/>
      <c r="B946" s="102"/>
      <c r="C946" s="102"/>
      <c r="D946" s="102"/>
      <c r="E946" s="102"/>
      <c r="F946" s="102"/>
      <c r="G946" s="102"/>
      <c r="AH946" s="324"/>
      <c r="AI946" s="324"/>
      <c r="AP946" s="324"/>
      <c r="AQ946" s="324"/>
      <c r="BD946" s="324"/>
      <c r="BE946" s="324"/>
      <c r="BF946" s="324"/>
      <c r="BG946" s="324"/>
      <c r="BH946" s="324"/>
      <c r="BI946" s="324"/>
      <c r="BJ946" s="324"/>
      <c r="BK946" s="324"/>
      <c r="BL946" s="324"/>
      <c r="BM946" s="324"/>
      <c r="BN946" s="324"/>
      <c r="BO946" s="324"/>
      <c r="BW946" s="325"/>
      <c r="BX946" s="325"/>
      <c r="BY946" s="325"/>
      <c r="BZ946" s="325"/>
      <c r="CA946" s="325"/>
      <c r="CB946" s="325"/>
      <c r="CC946" s="325"/>
      <c r="CD946" s="325"/>
      <c r="CE946" s="325"/>
      <c r="CF946" s="325"/>
      <c r="CG946" s="325"/>
      <c r="CH946" s="325"/>
    </row>
    <row r="947" spans="1:86" s="323" customFormat="1" x14ac:dyDescent="0.25">
      <c r="A947" s="102"/>
      <c r="B947" s="102"/>
      <c r="C947" s="102"/>
      <c r="D947" s="102"/>
      <c r="E947" s="102"/>
      <c r="F947" s="102"/>
      <c r="G947" s="102"/>
      <c r="AH947" s="324"/>
      <c r="AI947" s="324"/>
      <c r="AP947" s="324"/>
      <c r="AQ947" s="324"/>
      <c r="BD947" s="324"/>
      <c r="BE947" s="324"/>
      <c r="BF947" s="324"/>
      <c r="BG947" s="324"/>
      <c r="BH947" s="324"/>
      <c r="BI947" s="324"/>
      <c r="BJ947" s="324"/>
      <c r="BK947" s="324"/>
      <c r="BL947" s="324"/>
      <c r="BM947" s="324"/>
      <c r="BN947" s="324"/>
      <c r="BO947" s="324"/>
      <c r="BW947" s="325"/>
      <c r="BX947" s="325"/>
      <c r="BY947" s="325"/>
      <c r="BZ947" s="325"/>
      <c r="CA947" s="325"/>
      <c r="CB947" s="325"/>
      <c r="CC947" s="325"/>
      <c r="CD947" s="325"/>
      <c r="CE947" s="325"/>
      <c r="CF947" s="325"/>
      <c r="CG947" s="325"/>
      <c r="CH947" s="325"/>
    </row>
    <row r="948" spans="1:86" s="323" customFormat="1" x14ac:dyDescent="0.25">
      <c r="A948" s="102"/>
      <c r="B948" s="102"/>
      <c r="C948" s="102"/>
      <c r="D948" s="102"/>
      <c r="E948" s="102"/>
      <c r="F948" s="102"/>
      <c r="G948" s="102"/>
      <c r="AH948" s="324"/>
      <c r="AI948" s="324"/>
      <c r="AP948" s="324"/>
      <c r="AQ948" s="324"/>
      <c r="BD948" s="324"/>
      <c r="BE948" s="324"/>
      <c r="BF948" s="324"/>
      <c r="BG948" s="324"/>
      <c r="BH948" s="324"/>
      <c r="BI948" s="324"/>
      <c r="BJ948" s="324"/>
      <c r="BK948" s="324"/>
      <c r="BL948" s="324"/>
      <c r="BM948" s="324"/>
      <c r="BN948" s="324"/>
      <c r="BO948" s="324"/>
      <c r="BW948" s="325"/>
      <c r="BX948" s="325"/>
      <c r="BY948" s="325"/>
      <c r="BZ948" s="325"/>
      <c r="CA948" s="325"/>
      <c r="CB948" s="325"/>
      <c r="CC948" s="325"/>
      <c r="CD948" s="325"/>
      <c r="CE948" s="325"/>
      <c r="CF948" s="325"/>
      <c r="CG948" s="325"/>
      <c r="CH948" s="325"/>
    </row>
    <row r="949" spans="1:86" s="323" customFormat="1" x14ac:dyDescent="0.25">
      <c r="A949" s="102"/>
      <c r="B949" s="102"/>
      <c r="C949" s="102"/>
      <c r="D949" s="102"/>
      <c r="E949" s="102"/>
      <c r="F949" s="102"/>
      <c r="G949" s="102"/>
      <c r="AH949" s="324"/>
      <c r="AI949" s="324"/>
      <c r="AP949" s="324"/>
      <c r="AQ949" s="324"/>
      <c r="BD949" s="324"/>
      <c r="BE949" s="324"/>
      <c r="BF949" s="324"/>
      <c r="BG949" s="324"/>
      <c r="BH949" s="324"/>
      <c r="BI949" s="324"/>
      <c r="BJ949" s="324"/>
      <c r="BK949" s="324"/>
      <c r="BL949" s="324"/>
      <c r="BM949" s="324"/>
      <c r="BN949" s="324"/>
      <c r="BO949" s="324"/>
      <c r="BW949" s="325"/>
      <c r="BX949" s="325"/>
      <c r="BY949" s="325"/>
      <c r="BZ949" s="325"/>
      <c r="CA949" s="325"/>
      <c r="CB949" s="325"/>
      <c r="CC949" s="325"/>
      <c r="CD949" s="325"/>
      <c r="CE949" s="325"/>
      <c r="CF949" s="325"/>
      <c r="CG949" s="325"/>
      <c r="CH949" s="325"/>
    </row>
    <row r="950" spans="1:86" s="323" customFormat="1" x14ac:dyDescent="0.25">
      <c r="A950" s="102"/>
      <c r="B950" s="102"/>
      <c r="C950" s="102"/>
      <c r="D950" s="102"/>
      <c r="E950" s="102"/>
      <c r="F950" s="102"/>
      <c r="G950" s="102"/>
      <c r="AH950" s="324"/>
      <c r="AI950" s="324"/>
      <c r="AP950" s="324"/>
      <c r="AQ950" s="324"/>
      <c r="BD950" s="324"/>
      <c r="BE950" s="324"/>
      <c r="BF950" s="324"/>
      <c r="BG950" s="324"/>
      <c r="BH950" s="324"/>
      <c r="BI950" s="324"/>
      <c r="BJ950" s="324"/>
      <c r="BK950" s="324"/>
      <c r="BL950" s="324"/>
      <c r="BM950" s="324"/>
      <c r="BN950" s="324"/>
      <c r="BO950" s="324"/>
      <c r="BW950" s="325"/>
      <c r="BX950" s="325"/>
      <c r="BY950" s="325"/>
      <c r="BZ950" s="325"/>
      <c r="CA950" s="325"/>
      <c r="CB950" s="325"/>
      <c r="CC950" s="325"/>
      <c r="CD950" s="325"/>
      <c r="CE950" s="325"/>
      <c r="CF950" s="325"/>
      <c r="CG950" s="325"/>
      <c r="CH950" s="325"/>
    </row>
    <row r="951" spans="1:86" s="323" customFormat="1" x14ac:dyDescent="0.25">
      <c r="A951" s="102"/>
      <c r="B951" s="102"/>
      <c r="C951" s="102"/>
      <c r="D951" s="102"/>
      <c r="E951" s="102"/>
      <c r="F951" s="102"/>
      <c r="G951" s="102"/>
      <c r="AH951" s="324"/>
      <c r="AI951" s="324"/>
      <c r="AP951" s="324"/>
      <c r="AQ951" s="324"/>
      <c r="BD951" s="324"/>
      <c r="BE951" s="324"/>
      <c r="BF951" s="324"/>
      <c r="BG951" s="324"/>
      <c r="BH951" s="324"/>
      <c r="BI951" s="324"/>
      <c r="BJ951" s="324"/>
      <c r="BK951" s="324"/>
      <c r="BL951" s="324"/>
      <c r="BM951" s="324"/>
      <c r="BN951" s="324"/>
      <c r="BO951" s="324"/>
      <c r="BW951" s="325"/>
      <c r="BX951" s="325"/>
      <c r="BY951" s="325"/>
      <c r="BZ951" s="325"/>
      <c r="CA951" s="325"/>
      <c r="CB951" s="325"/>
      <c r="CC951" s="325"/>
      <c r="CD951" s="325"/>
      <c r="CE951" s="325"/>
      <c r="CF951" s="325"/>
      <c r="CG951" s="325"/>
      <c r="CH951" s="325"/>
    </row>
    <row r="952" spans="1:86" s="323" customFormat="1" x14ac:dyDescent="0.25">
      <c r="A952" s="102"/>
      <c r="B952" s="102"/>
      <c r="C952" s="102"/>
      <c r="D952" s="102"/>
      <c r="E952" s="102"/>
      <c r="F952" s="102"/>
      <c r="G952" s="102"/>
      <c r="AH952" s="324"/>
      <c r="AI952" s="324"/>
      <c r="AP952" s="324"/>
      <c r="AQ952" s="324"/>
      <c r="BD952" s="324"/>
      <c r="BE952" s="324"/>
      <c r="BF952" s="324"/>
      <c r="BG952" s="324"/>
      <c r="BH952" s="324"/>
      <c r="BI952" s="324"/>
      <c r="BJ952" s="324"/>
      <c r="BK952" s="324"/>
      <c r="BL952" s="324"/>
      <c r="BM952" s="324"/>
      <c r="BN952" s="324"/>
      <c r="BO952" s="324"/>
      <c r="BW952" s="325"/>
      <c r="BX952" s="325"/>
      <c r="BY952" s="325"/>
      <c r="BZ952" s="325"/>
      <c r="CA952" s="325"/>
      <c r="CB952" s="325"/>
      <c r="CC952" s="325"/>
      <c r="CD952" s="325"/>
      <c r="CE952" s="325"/>
      <c r="CF952" s="325"/>
      <c r="CG952" s="325"/>
      <c r="CH952" s="325"/>
    </row>
    <row r="953" spans="1:86" s="323" customFormat="1" x14ac:dyDescent="0.25">
      <c r="A953" s="102"/>
      <c r="B953" s="102"/>
      <c r="C953" s="102"/>
      <c r="D953" s="102"/>
      <c r="E953" s="102"/>
      <c r="F953" s="102"/>
      <c r="G953" s="102"/>
      <c r="AH953" s="324"/>
      <c r="AI953" s="324"/>
      <c r="AP953" s="324"/>
      <c r="AQ953" s="324"/>
      <c r="BD953" s="324"/>
      <c r="BE953" s="324"/>
      <c r="BF953" s="324"/>
      <c r="BG953" s="324"/>
      <c r="BH953" s="324"/>
      <c r="BI953" s="324"/>
      <c r="BJ953" s="324"/>
      <c r="BK953" s="324"/>
      <c r="BL953" s="324"/>
      <c r="BM953" s="324"/>
      <c r="BN953" s="324"/>
      <c r="BO953" s="324"/>
      <c r="BW953" s="325"/>
      <c r="BX953" s="325"/>
      <c r="BY953" s="325"/>
      <c r="BZ953" s="325"/>
      <c r="CA953" s="325"/>
      <c r="CB953" s="325"/>
      <c r="CC953" s="325"/>
      <c r="CD953" s="325"/>
      <c r="CE953" s="325"/>
      <c r="CF953" s="325"/>
      <c r="CG953" s="325"/>
      <c r="CH953" s="325"/>
    </row>
    <row r="954" spans="1:86" s="323" customFormat="1" x14ac:dyDescent="0.25">
      <c r="A954" s="102"/>
      <c r="B954" s="102"/>
      <c r="C954" s="102"/>
      <c r="D954" s="102"/>
      <c r="E954" s="102"/>
      <c r="F954" s="102"/>
      <c r="G954" s="102"/>
      <c r="AH954" s="324"/>
      <c r="AI954" s="324"/>
      <c r="AP954" s="324"/>
      <c r="AQ954" s="324"/>
      <c r="BD954" s="324"/>
      <c r="BE954" s="324"/>
      <c r="BF954" s="324"/>
      <c r="BG954" s="324"/>
      <c r="BH954" s="324"/>
      <c r="BI954" s="324"/>
      <c r="BJ954" s="324"/>
      <c r="BK954" s="324"/>
      <c r="BL954" s="324"/>
      <c r="BM954" s="324"/>
      <c r="BN954" s="324"/>
      <c r="BO954" s="324"/>
      <c r="BW954" s="325"/>
      <c r="BX954" s="325"/>
      <c r="BY954" s="325"/>
      <c r="BZ954" s="325"/>
      <c r="CA954" s="325"/>
      <c r="CB954" s="325"/>
      <c r="CC954" s="325"/>
      <c r="CD954" s="325"/>
      <c r="CE954" s="325"/>
      <c r="CF954" s="325"/>
      <c r="CG954" s="325"/>
      <c r="CH954" s="325"/>
    </row>
    <row r="955" spans="1:86" s="323" customFormat="1" x14ac:dyDescent="0.25">
      <c r="A955" s="102"/>
      <c r="B955" s="102"/>
      <c r="C955" s="102"/>
      <c r="D955" s="102"/>
      <c r="E955" s="102"/>
      <c r="F955" s="102"/>
      <c r="G955" s="102"/>
      <c r="AH955" s="324"/>
      <c r="AI955" s="324"/>
      <c r="AP955" s="324"/>
      <c r="AQ955" s="324"/>
      <c r="BD955" s="324"/>
      <c r="BE955" s="324"/>
      <c r="BF955" s="324"/>
      <c r="BG955" s="324"/>
      <c r="BH955" s="324"/>
      <c r="BI955" s="324"/>
      <c r="BJ955" s="324"/>
      <c r="BK955" s="324"/>
      <c r="BL955" s="324"/>
      <c r="BM955" s="324"/>
      <c r="BN955" s="324"/>
      <c r="BO955" s="324"/>
      <c r="BW955" s="325"/>
      <c r="BX955" s="325"/>
      <c r="BY955" s="325"/>
      <c r="BZ955" s="325"/>
      <c r="CA955" s="325"/>
      <c r="CB955" s="325"/>
      <c r="CC955" s="325"/>
      <c r="CD955" s="325"/>
      <c r="CE955" s="325"/>
      <c r="CF955" s="325"/>
      <c r="CG955" s="325"/>
      <c r="CH955" s="325"/>
    </row>
    <row r="956" spans="1:86" s="323" customFormat="1" x14ac:dyDescent="0.25">
      <c r="A956" s="102"/>
      <c r="B956" s="102"/>
      <c r="C956" s="102"/>
      <c r="D956" s="102"/>
      <c r="E956" s="102"/>
      <c r="F956" s="102"/>
      <c r="G956" s="102"/>
      <c r="AH956" s="324"/>
      <c r="AI956" s="324"/>
      <c r="AP956" s="324"/>
      <c r="AQ956" s="324"/>
      <c r="BD956" s="324"/>
      <c r="BE956" s="324"/>
      <c r="BF956" s="324"/>
      <c r="BG956" s="324"/>
      <c r="BH956" s="324"/>
      <c r="BI956" s="324"/>
      <c r="BJ956" s="324"/>
      <c r="BK956" s="324"/>
      <c r="BL956" s="324"/>
      <c r="BM956" s="324"/>
      <c r="BN956" s="324"/>
      <c r="BO956" s="324"/>
      <c r="BW956" s="325"/>
      <c r="BX956" s="325"/>
      <c r="BY956" s="325"/>
      <c r="BZ956" s="325"/>
      <c r="CA956" s="325"/>
      <c r="CB956" s="325"/>
      <c r="CC956" s="325"/>
      <c r="CD956" s="325"/>
      <c r="CE956" s="325"/>
      <c r="CF956" s="325"/>
      <c r="CG956" s="325"/>
      <c r="CH956" s="325"/>
    </row>
    <row r="957" spans="1:86" s="323" customFormat="1" x14ac:dyDescent="0.25">
      <c r="A957" s="102"/>
      <c r="B957" s="102"/>
      <c r="C957" s="102"/>
      <c r="D957" s="102"/>
      <c r="E957" s="102"/>
      <c r="F957" s="102"/>
      <c r="G957" s="102"/>
      <c r="AH957" s="324"/>
      <c r="AI957" s="324"/>
      <c r="AP957" s="324"/>
      <c r="AQ957" s="324"/>
      <c r="BD957" s="324"/>
      <c r="BE957" s="324"/>
      <c r="BF957" s="324"/>
      <c r="BG957" s="324"/>
      <c r="BH957" s="324"/>
      <c r="BI957" s="324"/>
      <c r="BJ957" s="324"/>
      <c r="BK957" s="324"/>
      <c r="BL957" s="324"/>
      <c r="BM957" s="324"/>
      <c r="BN957" s="324"/>
      <c r="BO957" s="324"/>
      <c r="BW957" s="325"/>
      <c r="BX957" s="325"/>
      <c r="BY957" s="325"/>
      <c r="BZ957" s="325"/>
      <c r="CA957" s="325"/>
      <c r="CB957" s="325"/>
      <c r="CC957" s="325"/>
      <c r="CD957" s="325"/>
      <c r="CE957" s="325"/>
      <c r="CF957" s="325"/>
      <c r="CG957" s="325"/>
      <c r="CH957" s="325"/>
    </row>
    <row r="958" spans="1:86" s="323" customFormat="1" x14ac:dyDescent="0.25">
      <c r="A958" s="102"/>
      <c r="B958" s="102"/>
      <c r="C958" s="102"/>
      <c r="D958" s="102"/>
      <c r="E958" s="102"/>
      <c r="F958" s="102"/>
      <c r="G958" s="102"/>
      <c r="AH958" s="324"/>
      <c r="AI958" s="324"/>
      <c r="AP958" s="324"/>
      <c r="AQ958" s="324"/>
      <c r="BD958" s="324"/>
      <c r="BE958" s="324"/>
      <c r="BF958" s="324"/>
      <c r="BG958" s="324"/>
      <c r="BH958" s="324"/>
      <c r="BI958" s="324"/>
      <c r="BJ958" s="324"/>
      <c r="BK958" s="324"/>
      <c r="BL958" s="324"/>
      <c r="BM958" s="324"/>
      <c r="BN958" s="324"/>
      <c r="BO958" s="324"/>
      <c r="BW958" s="325"/>
      <c r="BX958" s="325"/>
      <c r="BY958" s="325"/>
      <c r="BZ958" s="325"/>
      <c r="CA958" s="325"/>
      <c r="CB958" s="325"/>
      <c r="CC958" s="325"/>
      <c r="CD958" s="325"/>
      <c r="CE958" s="325"/>
      <c r="CF958" s="325"/>
      <c r="CG958" s="325"/>
      <c r="CH958" s="325"/>
    </row>
    <row r="959" spans="1:86" s="323" customFormat="1" x14ac:dyDescent="0.25">
      <c r="A959" s="102"/>
      <c r="B959" s="102"/>
      <c r="C959" s="102"/>
      <c r="D959" s="102"/>
      <c r="E959" s="102"/>
      <c r="F959" s="102"/>
      <c r="G959" s="102"/>
      <c r="AH959" s="324"/>
      <c r="AI959" s="324"/>
      <c r="AP959" s="324"/>
      <c r="AQ959" s="324"/>
      <c r="BD959" s="324"/>
      <c r="BE959" s="324"/>
      <c r="BF959" s="324"/>
      <c r="BG959" s="324"/>
      <c r="BH959" s="324"/>
      <c r="BI959" s="324"/>
      <c r="BJ959" s="324"/>
      <c r="BK959" s="324"/>
      <c r="BL959" s="324"/>
      <c r="BM959" s="324"/>
      <c r="BN959" s="324"/>
      <c r="BO959" s="324"/>
      <c r="BW959" s="325"/>
      <c r="BX959" s="325"/>
      <c r="BY959" s="325"/>
      <c r="BZ959" s="325"/>
      <c r="CA959" s="325"/>
      <c r="CB959" s="325"/>
      <c r="CC959" s="325"/>
      <c r="CD959" s="325"/>
      <c r="CE959" s="325"/>
      <c r="CF959" s="325"/>
      <c r="CG959" s="325"/>
      <c r="CH959" s="325"/>
    </row>
    <row r="960" spans="1:86" s="323" customFormat="1" x14ac:dyDescent="0.25">
      <c r="A960" s="102"/>
      <c r="B960" s="102"/>
      <c r="C960" s="102"/>
      <c r="D960" s="102"/>
      <c r="E960" s="102"/>
      <c r="F960" s="102"/>
      <c r="G960" s="102"/>
      <c r="AH960" s="324"/>
      <c r="AI960" s="324"/>
      <c r="AP960" s="324"/>
      <c r="AQ960" s="324"/>
      <c r="BD960" s="324"/>
      <c r="BE960" s="324"/>
      <c r="BF960" s="324"/>
      <c r="BG960" s="324"/>
      <c r="BH960" s="324"/>
      <c r="BI960" s="324"/>
      <c r="BJ960" s="324"/>
      <c r="BK960" s="324"/>
      <c r="BL960" s="324"/>
      <c r="BM960" s="324"/>
      <c r="BN960" s="324"/>
      <c r="BO960" s="324"/>
      <c r="BW960" s="325"/>
      <c r="BX960" s="325"/>
      <c r="BY960" s="325"/>
      <c r="BZ960" s="325"/>
      <c r="CA960" s="325"/>
      <c r="CB960" s="325"/>
      <c r="CC960" s="325"/>
      <c r="CD960" s="325"/>
      <c r="CE960" s="325"/>
      <c r="CF960" s="325"/>
      <c r="CG960" s="325"/>
      <c r="CH960" s="325"/>
    </row>
    <row r="961" spans="1:86" s="323" customFormat="1" x14ac:dyDescent="0.25">
      <c r="A961" s="102"/>
      <c r="B961" s="102"/>
      <c r="C961" s="102"/>
      <c r="D961" s="102"/>
      <c r="E961" s="102"/>
      <c r="F961" s="102"/>
      <c r="G961" s="102"/>
      <c r="AH961" s="324"/>
      <c r="AI961" s="324"/>
      <c r="AP961" s="324"/>
      <c r="AQ961" s="324"/>
      <c r="BD961" s="324"/>
      <c r="BE961" s="324"/>
      <c r="BF961" s="324"/>
      <c r="BG961" s="324"/>
      <c r="BH961" s="324"/>
      <c r="BI961" s="324"/>
      <c r="BJ961" s="324"/>
      <c r="BK961" s="324"/>
      <c r="BL961" s="324"/>
      <c r="BM961" s="324"/>
      <c r="BN961" s="324"/>
      <c r="BO961" s="324"/>
      <c r="BW961" s="325"/>
      <c r="BX961" s="325"/>
      <c r="BY961" s="325"/>
      <c r="BZ961" s="325"/>
      <c r="CA961" s="325"/>
      <c r="CB961" s="325"/>
      <c r="CC961" s="325"/>
      <c r="CD961" s="325"/>
      <c r="CE961" s="325"/>
      <c r="CF961" s="325"/>
      <c r="CG961" s="325"/>
      <c r="CH961" s="325"/>
    </row>
    <row r="962" spans="1:86" s="323" customFormat="1" x14ac:dyDescent="0.25">
      <c r="A962" s="102"/>
      <c r="B962" s="102"/>
      <c r="C962" s="102"/>
      <c r="D962" s="102"/>
      <c r="E962" s="102"/>
      <c r="F962" s="102"/>
      <c r="G962" s="102"/>
      <c r="AH962" s="324"/>
      <c r="AI962" s="324"/>
      <c r="AP962" s="324"/>
      <c r="AQ962" s="324"/>
      <c r="BD962" s="324"/>
      <c r="BE962" s="324"/>
      <c r="BF962" s="324"/>
      <c r="BG962" s="324"/>
      <c r="BH962" s="324"/>
      <c r="BI962" s="324"/>
      <c r="BJ962" s="324"/>
      <c r="BK962" s="324"/>
      <c r="BL962" s="324"/>
      <c r="BM962" s="324"/>
      <c r="BN962" s="324"/>
      <c r="BO962" s="324"/>
      <c r="BW962" s="325"/>
      <c r="BX962" s="325"/>
      <c r="BY962" s="325"/>
      <c r="BZ962" s="325"/>
      <c r="CA962" s="325"/>
      <c r="CB962" s="325"/>
      <c r="CC962" s="325"/>
      <c r="CD962" s="325"/>
      <c r="CE962" s="325"/>
      <c r="CF962" s="325"/>
      <c r="CG962" s="325"/>
      <c r="CH962" s="325"/>
    </row>
    <row r="963" spans="1:86" s="323" customFormat="1" x14ac:dyDescent="0.25">
      <c r="A963" s="102"/>
      <c r="B963" s="102"/>
      <c r="C963" s="102"/>
      <c r="D963" s="102"/>
      <c r="E963" s="102"/>
      <c r="F963" s="102"/>
      <c r="G963" s="102"/>
      <c r="AH963" s="324"/>
      <c r="AI963" s="324"/>
      <c r="AP963" s="324"/>
      <c r="AQ963" s="324"/>
      <c r="BD963" s="324"/>
      <c r="BE963" s="324"/>
      <c r="BF963" s="324"/>
      <c r="BG963" s="324"/>
      <c r="BH963" s="324"/>
      <c r="BI963" s="324"/>
      <c r="BJ963" s="324"/>
      <c r="BK963" s="324"/>
      <c r="BL963" s="324"/>
      <c r="BM963" s="324"/>
      <c r="BN963" s="324"/>
      <c r="BO963" s="324"/>
      <c r="BW963" s="325"/>
      <c r="BX963" s="325"/>
      <c r="BY963" s="325"/>
      <c r="BZ963" s="325"/>
      <c r="CA963" s="325"/>
      <c r="CB963" s="325"/>
      <c r="CC963" s="325"/>
      <c r="CD963" s="325"/>
      <c r="CE963" s="325"/>
      <c r="CF963" s="325"/>
      <c r="CG963" s="325"/>
      <c r="CH963" s="325"/>
    </row>
    <row r="964" spans="1:86" s="323" customFormat="1" x14ac:dyDescent="0.25">
      <c r="A964" s="102"/>
      <c r="B964" s="102"/>
      <c r="C964" s="102"/>
      <c r="D964" s="102"/>
      <c r="E964" s="102"/>
      <c r="F964" s="102"/>
      <c r="G964" s="102"/>
      <c r="AH964" s="324"/>
      <c r="AI964" s="324"/>
      <c r="AP964" s="324"/>
      <c r="AQ964" s="324"/>
      <c r="BD964" s="324"/>
      <c r="BE964" s="324"/>
      <c r="BF964" s="324"/>
      <c r="BG964" s="324"/>
      <c r="BH964" s="324"/>
      <c r="BI964" s="324"/>
      <c r="BJ964" s="324"/>
      <c r="BK964" s="324"/>
      <c r="BL964" s="324"/>
      <c r="BM964" s="324"/>
      <c r="BN964" s="324"/>
      <c r="BO964" s="324"/>
      <c r="BW964" s="325"/>
      <c r="BX964" s="325"/>
      <c r="BY964" s="325"/>
      <c r="BZ964" s="325"/>
      <c r="CA964" s="325"/>
      <c r="CB964" s="325"/>
      <c r="CC964" s="325"/>
      <c r="CD964" s="325"/>
      <c r="CE964" s="325"/>
      <c r="CF964" s="325"/>
      <c r="CG964" s="325"/>
      <c r="CH964" s="325"/>
    </row>
    <row r="965" spans="1:86" s="323" customFormat="1" x14ac:dyDescent="0.25">
      <c r="A965" s="102"/>
      <c r="B965" s="102"/>
      <c r="C965" s="102"/>
      <c r="D965" s="102"/>
      <c r="E965" s="102"/>
      <c r="F965" s="102"/>
      <c r="G965" s="102"/>
      <c r="AH965" s="324"/>
      <c r="AI965" s="324"/>
      <c r="AP965" s="324"/>
      <c r="AQ965" s="324"/>
      <c r="BD965" s="324"/>
      <c r="BE965" s="324"/>
      <c r="BF965" s="324"/>
      <c r="BG965" s="324"/>
      <c r="BH965" s="324"/>
      <c r="BI965" s="324"/>
      <c r="BJ965" s="324"/>
      <c r="BK965" s="324"/>
      <c r="BL965" s="324"/>
      <c r="BM965" s="324"/>
      <c r="BN965" s="324"/>
      <c r="BO965" s="324"/>
      <c r="BW965" s="325"/>
      <c r="BX965" s="325"/>
      <c r="BY965" s="325"/>
      <c r="BZ965" s="325"/>
      <c r="CA965" s="325"/>
      <c r="CB965" s="325"/>
      <c r="CC965" s="325"/>
      <c r="CD965" s="325"/>
      <c r="CE965" s="325"/>
      <c r="CF965" s="325"/>
      <c r="CG965" s="325"/>
      <c r="CH965" s="325"/>
    </row>
    <row r="966" spans="1:86" s="323" customFormat="1" x14ac:dyDescent="0.25">
      <c r="A966" s="102"/>
      <c r="B966" s="102"/>
      <c r="C966" s="102"/>
      <c r="D966" s="102"/>
      <c r="E966" s="102"/>
      <c r="F966" s="102"/>
      <c r="G966" s="102"/>
      <c r="AH966" s="324"/>
      <c r="AI966" s="324"/>
      <c r="AP966" s="324"/>
      <c r="AQ966" s="324"/>
      <c r="BD966" s="324"/>
      <c r="BE966" s="324"/>
      <c r="BF966" s="324"/>
      <c r="BG966" s="324"/>
      <c r="BH966" s="324"/>
      <c r="BI966" s="324"/>
      <c r="BJ966" s="324"/>
      <c r="BK966" s="324"/>
      <c r="BL966" s="324"/>
      <c r="BM966" s="324"/>
      <c r="BN966" s="324"/>
      <c r="BO966" s="324"/>
      <c r="BW966" s="325"/>
      <c r="BX966" s="325"/>
      <c r="BY966" s="325"/>
      <c r="BZ966" s="325"/>
      <c r="CA966" s="325"/>
      <c r="CB966" s="325"/>
      <c r="CC966" s="325"/>
      <c r="CD966" s="325"/>
      <c r="CE966" s="325"/>
      <c r="CF966" s="325"/>
      <c r="CG966" s="325"/>
      <c r="CH966" s="325"/>
    </row>
    <row r="967" spans="1:86" s="323" customFormat="1" x14ac:dyDescent="0.25">
      <c r="A967" s="102"/>
      <c r="B967" s="102"/>
      <c r="C967" s="102"/>
      <c r="D967" s="102"/>
      <c r="E967" s="102"/>
      <c r="F967" s="102"/>
      <c r="G967" s="102"/>
      <c r="AH967" s="324"/>
      <c r="AI967" s="324"/>
      <c r="AP967" s="324"/>
      <c r="AQ967" s="324"/>
      <c r="BD967" s="324"/>
      <c r="BE967" s="324"/>
      <c r="BF967" s="324"/>
      <c r="BG967" s="324"/>
      <c r="BH967" s="324"/>
      <c r="BI967" s="324"/>
      <c r="BJ967" s="324"/>
      <c r="BK967" s="324"/>
      <c r="BL967" s="324"/>
      <c r="BM967" s="324"/>
      <c r="BN967" s="324"/>
      <c r="BO967" s="324"/>
      <c r="BW967" s="325"/>
      <c r="BX967" s="325"/>
      <c r="BY967" s="325"/>
      <c r="BZ967" s="325"/>
      <c r="CA967" s="325"/>
      <c r="CB967" s="325"/>
      <c r="CC967" s="325"/>
      <c r="CD967" s="325"/>
      <c r="CE967" s="325"/>
      <c r="CF967" s="325"/>
      <c r="CG967" s="325"/>
      <c r="CH967" s="325"/>
    </row>
    <row r="968" spans="1:86" s="323" customFormat="1" x14ac:dyDescent="0.25">
      <c r="A968" s="102"/>
      <c r="B968" s="102"/>
      <c r="C968" s="102"/>
      <c r="D968" s="102"/>
      <c r="E968" s="102"/>
      <c r="F968" s="102"/>
      <c r="G968" s="102"/>
      <c r="AH968" s="324"/>
      <c r="AI968" s="324"/>
      <c r="AP968" s="324"/>
      <c r="AQ968" s="324"/>
      <c r="BD968" s="324"/>
      <c r="BE968" s="324"/>
      <c r="BF968" s="324"/>
      <c r="BG968" s="324"/>
      <c r="BH968" s="324"/>
      <c r="BI968" s="324"/>
      <c r="BJ968" s="324"/>
      <c r="BK968" s="324"/>
      <c r="BL968" s="324"/>
      <c r="BM968" s="324"/>
      <c r="BN968" s="324"/>
      <c r="BO968" s="324"/>
      <c r="BW968" s="325"/>
      <c r="BX968" s="325"/>
      <c r="BY968" s="325"/>
      <c r="BZ968" s="325"/>
      <c r="CA968" s="325"/>
      <c r="CB968" s="325"/>
      <c r="CC968" s="325"/>
      <c r="CD968" s="325"/>
      <c r="CE968" s="325"/>
      <c r="CF968" s="325"/>
      <c r="CG968" s="325"/>
      <c r="CH968" s="325"/>
    </row>
    <row r="969" spans="1:86" s="323" customFormat="1" x14ac:dyDescent="0.25">
      <c r="A969" s="102"/>
      <c r="B969" s="102"/>
      <c r="C969" s="102"/>
      <c r="D969" s="102"/>
      <c r="E969" s="102"/>
      <c r="F969" s="102"/>
      <c r="G969" s="102"/>
      <c r="AH969" s="324"/>
      <c r="AI969" s="324"/>
      <c r="AP969" s="324"/>
      <c r="AQ969" s="324"/>
      <c r="BD969" s="324"/>
      <c r="BE969" s="324"/>
      <c r="BF969" s="324"/>
      <c r="BG969" s="324"/>
      <c r="BH969" s="324"/>
      <c r="BI969" s="324"/>
      <c r="BJ969" s="324"/>
      <c r="BK969" s="324"/>
      <c r="BL969" s="324"/>
      <c r="BM969" s="324"/>
      <c r="BN969" s="324"/>
      <c r="BO969" s="324"/>
      <c r="BW969" s="325"/>
      <c r="BX969" s="325"/>
      <c r="BY969" s="325"/>
      <c r="BZ969" s="325"/>
      <c r="CA969" s="325"/>
      <c r="CB969" s="325"/>
      <c r="CC969" s="325"/>
      <c r="CD969" s="325"/>
      <c r="CE969" s="325"/>
      <c r="CF969" s="325"/>
      <c r="CG969" s="325"/>
      <c r="CH969" s="325"/>
    </row>
    <row r="970" spans="1:86" s="323" customFormat="1" x14ac:dyDescent="0.25">
      <c r="A970" s="102"/>
      <c r="B970" s="102"/>
      <c r="C970" s="102"/>
      <c r="D970" s="102"/>
      <c r="E970" s="102"/>
      <c r="F970" s="102"/>
      <c r="G970" s="102"/>
      <c r="AH970" s="324"/>
      <c r="AI970" s="324"/>
      <c r="AP970" s="324"/>
      <c r="AQ970" s="324"/>
      <c r="BD970" s="324"/>
      <c r="BE970" s="324"/>
      <c r="BF970" s="324"/>
      <c r="BG970" s="324"/>
      <c r="BH970" s="324"/>
      <c r="BI970" s="324"/>
      <c r="BJ970" s="324"/>
      <c r="BK970" s="324"/>
      <c r="BL970" s="324"/>
      <c r="BM970" s="324"/>
      <c r="BN970" s="324"/>
      <c r="BO970" s="324"/>
      <c r="BW970" s="325"/>
      <c r="BX970" s="325"/>
      <c r="BY970" s="325"/>
      <c r="BZ970" s="325"/>
      <c r="CA970" s="325"/>
      <c r="CB970" s="325"/>
      <c r="CC970" s="325"/>
      <c r="CD970" s="325"/>
      <c r="CE970" s="325"/>
      <c r="CF970" s="325"/>
      <c r="CG970" s="325"/>
      <c r="CH970" s="325"/>
    </row>
    <row r="971" spans="1:86" s="323" customFormat="1" x14ac:dyDescent="0.25">
      <c r="A971" s="102"/>
      <c r="B971" s="102"/>
      <c r="C971" s="102"/>
      <c r="D971" s="102"/>
      <c r="E971" s="102"/>
      <c r="F971" s="102"/>
      <c r="G971" s="102"/>
      <c r="AH971" s="324"/>
      <c r="AI971" s="324"/>
      <c r="AP971" s="324"/>
      <c r="AQ971" s="324"/>
      <c r="BD971" s="324"/>
      <c r="BE971" s="324"/>
      <c r="BF971" s="324"/>
      <c r="BG971" s="324"/>
      <c r="BH971" s="324"/>
      <c r="BI971" s="324"/>
      <c r="BJ971" s="324"/>
      <c r="BK971" s="324"/>
      <c r="BL971" s="324"/>
      <c r="BM971" s="324"/>
      <c r="BN971" s="324"/>
      <c r="BO971" s="324"/>
      <c r="BW971" s="325"/>
      <c r="BX971" s="325"/>
      <c r="BY971" s="325"/>
      <c r="BZ971" s="325"/>
      <c r="CA971" s="325"/>
      <c r="CB971" s="325"/>
      <c r="CC971" s="325"/>
      <c r="CD971" s="325"/>
      <c r="CE971" s="325"/>
      <c r="CF971" s="325"/>
      <c r="CG971" s="325"/>
      <c r="CH971" s="325"/>
    </row>
    <row r="972" spans="1:86" s="323" customFormat="1" x14ac:dyDescent="0.25">
      <c r="A972" s="102"/>
      <c r="B972" s="102"/>
      <c r="C972" s="102"/>
      <c r="D972" s="102"/>
      <c r="E972" s="102"/>
      <c r="F972" s="102"/>
      <c r="G972" s="102"/>
      <c r="AH972" s="324"/>
      <c r="AI972" s="324"/>
      <c r="AP972" s="324"/>
      <c r="AQ972" s="324"/>
      <c r="BD972" s="324"/>
      <c r="BE972" s="324"/>
      <c r="BF972" s="324"/>
      <c r="BG972" s="324"/>
      <c r="BH972" s="324"/>
      <c r="BI972" s="324"/>
      <c r="BJ972" s="324"/>
      <c r="BK972" s="324"/>
      <c r="BL972" s="324"/>
      <c r="BM972" s="324"/>
      <c r="BN972" s="324"/>
      <c r="BO972" s="324"/>
      <c r="BW972" s="325"/>
      <c r="BX972" s="325"/>
      <c r="BY972" s="325"/>
      <c r="BZ972" s="325"/>
      <c r="CA972" s="325"/>
      <c r="CB972" s="325"/>
      <c r="CC972" s="325"/>
      <c r="CD972" s="325"/>
      <c r="CE972" s="325"/>
      <c r="CF972" s="325"/>
      <c r="CG972" s="325"/>
      <c r="CH972" s="325"/>
    </row>
    <row r="973" spans="1:86" s="323" customFormat="1" x14ac:dyDescent="0.25">
      <c r="A973" s="102"/>
      <c r="B973" s="102"/>
      <c r="C973" s="102"/>
      <c r="D973" s="102"/>
      <c r="E973" s="102"/>
      <c r="F973" s="102"/>
      <c r="G973" s="102"/>
      <c r="AH973" s="324"/>
      <c r="AI973" s="324"/>
      <c r="AP973" s="324"/>
      <c r="AQ973" s="324"/>
      <c r="BD973" s="324"/>
      <c r="BE973" s="324"/>
      <c r="BF973" s="324"/>
      <c r="BG973" s="324"/>
      <c r="BH973" s="324"/>
      <c r="BI973" s="324"/>
      <c r="BJ973" s="324"/>
      <c r="BK973" s="324"/>
      <c r="BL973" s="324"/>
      <c r="BM973" s="324"/>
      <c r="BN973" s="324"/>
      <c r="BO973" s="324"/>
      <c r="BW973" s="325"/>
      <c r="BX973" s="325"/>
      <c r="BY973" s="325"/>
      <c r="BZ973" s="325"/>
      <c r="CA973" s="325"/>
      <c r="CB973" s="325"/>
      <c r="CC973" s="325"/>
      <c r="CD973" s="325"/>
      <c r="CE973" s="325"/>
      <c r="CF973" s="325"/>
      <c r="CG973" s="325"/>
      <c r="CH973" s="325"/>
    </row>
    <row r="974" spans="1:86" s="323" customFormat="1" x14ac:dyDescent="0.25">
      <c r="A974" s="102"/>
      <c r="B974" s="102"/>
      <c r="C974" s="102"/>
      <c r="D974" s="102"/>
      <c r="E974" s="102"/>
      <c r="F974" s="102"/>
      <c r="G974" s="102"/>
      <c r="AH974" s="324"/>
      <c r="AI974" s="324"/>
      <c r="AP974" s="324"/>
      <c r="AQ974" s="324"/>
      <c r="BD974" s="324"/>
      <c r="BE974" s="324"/>
      <c r="BF974" s="324"/>
      <c r="BG974" s="324"/>
      <c r="BH974" s="324"/>
      <c r="BI974" s="324"/>
      <c r="BJ974" s="324"/>
      <c r="BK974" s="324"/>
      <c r="BL974" s="324"/>
      <c r="BM974" s="324"/>
      <c r="BN974" s="324"/>
      <c r="BO974" s="324"/>
      <c r="BW974" s="325"/>
      <c r="BX974" s="325"/>
      <c r="BY974" s="325"/>
      <c r="BZ974" s="325"/>
      <c r="CA974" s="325"/>
      <c r="CB974" s="325"/>
      <c r="CC974" s="325"/>
      <c r="CD974" s="325"/>
      <c r="CE974" s="325"/>
      <c r="CF974" s="325"/>
      <c r="CG974" s="325"/>
      <c r="CH974" s="325"/>
    </row>
    <row r="975" spans="1:86" s="323" customFormat="1" x14ac:dyDescent="0.25">
      <c r="A975" s="102"/>
      <c r="B975" s="102"/>
      <c r="C975" s="102"/>
      <c r="D975" s="102"/>
      <c r="E975" s="102"/>
      <c r="F975" s="102"/>
      <c r="G975" s="102"/>
      <c r="AH975" s="324"/>
      <c r="AI975" s="324"/>
      <c r="AP975" s="324"/>
      <c r="AQ975" s="324"/>
      <c r="BD975" s="324"/>
      <c r="BE975" s="324"/>
      <c r="BF975" s="324"/>
      <c r="BG975" s="324"/>
      <c r="BH975" s="324"/>
      <c r="BI975" s="324"/>
      <c r="BJ975" s="324"/>
      <c r="BK975" s="324"/>
      <c r="BL975" s="324"/>
      <c r="BM975" s="324"/>
      <c r="BN975" s="324"/>
      <c r="BO975" s="324"/>
      <c r="BW975" s="325"/>
      <c r="BX975" s="325"/>
      <c r="BY975" s="325"/>
      <c r="BZ975" s="325"/>
      <c r="CA975" s="325"/>
      <c r="CB975" s="325"/>
      <c r="CC975" s="325"/>
      <c r="CD975" s="325"/>
      <c r="CE975" s="325"/>
      <c r="CF975" s="325"/>
      <c r="CG975" s="325"/>
      <c r="CH975" s="325"/>
    </row>
    <row r="976" spans="1:86" s="323" customFormat="1" x14ac:dyDescent="0.25">
      <c r="A976" s="102"/>
      <c r="B976" s="102"/>
      <c r="C976" s="102"/>
      <c r="D976" s="102"/>
      <c r="E976" s="102"/>
      <c r="F976" s="102"/>
      <c r="G976" s="102"/>
      <c r="AH976" s="324"/>
      <c r="AI976" s="324"/>
      <c r="AP976" s="324"/>
      <c r="AQ976" s="324"/>
      <c r="BD976" s="324"/>
      <c r="BE976" s="324"/>
      <c r="BF976" s="324"/>
      <c r="BG976" s="324"/>
      <c r="BH976" s="324"/>
      <c r="BI976" s="324"/>
      <c r="BJ976" s="324"/>
      <c r="BK976" s="324"/>
      <c r="BL976" s="324"/>
      <c r="BM976" s="324"/>
      <c r="BN976" s="324"/>
      <c r="BO976" s="324"/>
      <c r="BW976" s="325"/>
      <c r="BX976" s="325"/>
      <c r="BY976" s="325"/>
      <c r="BZ976" s="325"/>
      <c r="CA976" s="325"/>
      <c r="CB976" s="325"/>
      <c r="CC976" s="325"/>
      <c r="CD976" s="325"/>
      <c r="CE976" s="325"/>
      <c r="CF976" s="325"/>
      <c r="CG976" s="325"/>
      <c r="CH976" s="325"/>
    </row>
    <row r="977" spans="1:86" s="323" customFormat="1" x14ac:dyDescent="0.25">
      <c r="A977" s="102"/>
      <c r="B977" s="102"/>
      <c r="C977" s="102"/>
      <c r="D977" s="102"/>
      <c r="E977" s="102"/>
      <c r="F977" s="102"/>
      <c r="G977" s="102"/>
      <c r="AH977" s="324"/>
      <c r="AI977" s="324"/>
      <c r="AP977" s="324"/>
      <c r="AQ977" s="324"/>
      <c r="BD977" s="324"/>
      <c r="BE977" s="324"/>
      <c r="BF977" s="324"/>
      <c r="BG977" s="324"/>
      <c r="BH977" s="324"/>
      <c r="BI977" s="324"/>
      <c r="BJ977" s="324"/>
      <c r="BK977" s="324"/>
      <c r="BL977" s="324"/>
      <c r="BM977" s="324"/>
      <c r="BN977" s="324"/>
      <c r="BO977" s="324"/>
      <c r="BW977" s="325"/>
      <c r="BX977" s="325"/>
      <c r="BY977" s="325"/>
      <c r="BZ977" s="325"/>
      <c r="CA977" s="325"/>
      <c r="CB977" s="325"/>
      <c r="CC977" s="325"/>
      <c r="CD977" s="325"/>
      <c r="CE977" s="325"/>
      <c r="CF977" s="325"/>
      <c r="CG977" s="325"/>
      <c r="CH977" s="325"/>
    </row>
    <row r="978" spans="1:86" s="323" customFormat="1" x14ac:dyDescent="0.25">
      <c r="A978" s="102"/>
      <c r="B978" s="102"/>
      <c r="C978" s="102"/>
      <c r="D978" s="102"/>
      <c r="E978" s="102"/>
      <c r="F978" s="102"/>
      <c r="G978" s="102"/>
      <c r="AH978" s="324"/>
      <c r="AI978" s="324"/>
      <c r="AP978" s="324"/>
      <c r="AQ978" s="324"/>
      <c r="BD978" s="324"/>
      <c r="BE978" s="324"/>
      <c r="BF978" s="324"/>
      <c r="BG978" s="324"/>
      <c r="BH978" s="324"/>
      <c r="BI978" s="324"/>
      <c r="BJ978" s="324"/>
      <c r="BK978" s="324"/>
      <c r="BL978" s="324"/>
      <c r="BM978" s="324"/>
      <c r="BN978" s="324"/>
      <c r="BO978" s="324"/>
      <c r="BW978" s="325"/>
      <c r="BX978" s="325"/>
      <c r="BY978" s="325"/>
      <c r="BZ978" s="325"/>
      <c r="CA978" s="325"/>
      <c r="CB978" s="325"/>
      <c r="CC978" s="325"/>
      <c r="CD978" s="325"/>
      <c r="CE978" s="325"/>
      <c r="CF978" s="325"/>
      <c r="CG978" s="325"/>
      <c r="CH978" s="325"/>
    </row>
    <row r="979" spans="1:86" s="323" customFormat="1" x14ac:dyDescent="0.25">
      <c r="A979" s="102"/>
      <c r="B979" s="102"/>
      <c r="C979" s="102"/>
      <c r="D979" s="102"/>
      <c r="E979" s="102"/>
      <c r="F979" s="102"/>
      <c r="G979" s="102"/>
      <c r="AH979" s="324"/>
      <c r="AI979" s="324"/>
      <c r="AP979" s="324"/>
      <c r="AQ979" s="324"/>
      <c r="BD979" s="324"/>
      <c r="BE979" s="324"/>
      <c r="BF979" s="324"/>
      <c r="BG979" s="324"/>
      <c r="BH979" s="324"/>
      <c r="BI979" s="324"/>
      <c r="BJ979" s="324"/>
      <c r="BK979" s="324"/>
      <c r="BL979" s="324"/>
      <c r="BM979" s="324"/>
      <c r="BN979" s="324"/>
      <c r="BO979" s="324"/>
      <c r="BW979" s="325"/>
      <c r="BX979" s="325"/>
      <c r="BY979" s="325"/>
      <c r="BZ979" s="325"/>
      <c r="CA979" s="325"/>
      <c r="CB979" s="325"/>
      <c r="CC979" s="325"/>
      <c r="CD979" s="325"/>
      <c r="CE979" s="325"/>
      <c r="CF979" s="325"/>
      <c r="CG979" s="325"/>
      <c r="CH979" s="325"/>
    </row>
    <row r="980" spans="1:86" s="323" customFormat="1" x14ac:dyDescent="0.25">
      <c r="A980" s="102"/>
      <c r="B980" s="102"/>
      <c r="C980" s="102"/>
      <c r="D980" s="102"/>
      <c r="E980" s="102"/>
      <c r="F980" s="102"/>
      <c r="G980" s="102"/>
      <c r="AH980" s="324"/>
      <c r="AI980" s="324"/>
      <c r="AP980" s="324"/>
      <c r="AQ980" s="324"/>
      <c r="BD980" s="324"/>
      <c r="BE980" s="324"/>
      <c r="BF980" s="324"/>
      <c r="BG980" s="324"/>
      <c r="BH980" s="324"/>
      <c r="BI980" s="324"/>
      <c r="BJ980" s="324"/>
      <c r="BK980" s="324"/>
      <c r="BL980" s="324"/>
      <c r="BM980" s="324"/>
      <c r="BN980" s="324"/>
      <c r="BO980" s="324"/>
      <c r="BW980" s="325"/>
      <c r="BX980" s="325"/>
      <c r="BY980" s="325"/>
      <c r="BZ980" s="325"/>
      <c r="CA980" s="325"/>
      <c r="CB980" s="325"/>
      <c r="CC980" s="325"/>
      <c r="CD980" s="325"/>
      <c r="CE980" s="325"/>
      <c r="CF980" s="325"/>
      <c r="CG980" s="325"/>
      <c r="CH980" s="325"/>
    </row>
    <row r="981" spans="1:86" s="323" customFormat="1" x14ac:dyDescent="0.25">
      <c r="A981" s="102"/>
      <c r="B981" s="102"/>
      <c r="C981" s="102"/>
      <c r="D981" s="102"/>
      <c r="E981" s="102"/>
      <c r="F981" s="102"/>
      <c r="G981" s="102"/>
      <c r="AH981" s="324"/>
      <c r="AI981" s="324"/>
      <c r="AP981" s="324"/>
      <c r="AQ981" s="324"/>
      <c r="BD981" s="324"/>
      <c r="BE981" s="324"/>
      <c r="BF981" s="324"/>
      <c r="BG981" s="324"/>
      <c r="BH981" s="324"/>
      <c r="BI981" s="324"/>
      <c r="BJ981" s="324"/>
      <c r="BK981" s="324"/>
      <c r="BL981" s="324"/>
      <c r="BM981" s="324"/>
      <c r="BN981" s="324"/>
      <c r="BO981" s="324"/>
      <c r="BW981" s="325"/>
      <c r="BX981" s="325"/>
      <c r="BY981" s="325"/>
      <c r="BZ981" s="325"/>
      <c r="CA981" s="325"/>
      <c r="CB981" s="325"/>
      <c r="CC981" s="325"/>
      <c r="CD981" s="325"/>
      <c r="CE981" s="325"/>
      <c r="CF981" s="325"/>
      <c r="CG981" s="325"/>
      <c r="CH981" s="325"/>
    </row>
    <row r="982" spans="1:86" s="323" customFormat="1" x14ac:dyDescent="0.25">
      <c r="A982" s="102"/>
      <c r="B982" s="102"/>
      <c r="C982" s="102"/>
      <c r="D982" s="102"/>
      <c r="E982" s="102"/>
      <c r="F982" s="102"/>
      <c r="G982" s="102"/>
      <c r="AH982" s="324"/>
      <c r="AI982" s="324"/>
      <c r="AP982" s="324"/>
      <c r="AQ982" s="324"/>
      <c r="BD982" s="324"/>
      <c r="BE982" s="324"/>
      <c r="BF982" s="324"/>
      <c r="BG982" s="324"/>
      <c r="BH982" s="324"/>
      <c r="BI982" s="324"/>
      <c r="BJ982" s="324"/>
      <c r="BK982" s="324"/>
      <c r="BL982" s="324"/>
      <c r="BM982" s="324"/>
      <c r="BN982" s="324"/>
      <c r="BO982" s="324"/>
      <c r="BW982" s="325"/>
      <c r="BX982" s="325"/>
      <c r="BY982" s="325"/>
      <c r="BZ982" s="325"/>
      <c r="CA982" s="325"/>
      <c r="CB982" s="325"/>
      <c r="CC982" s="325"/>
      <c r="CD982" s="325"/>
      <c r="CE982" s="325"/>
      <c r="CF982" s="325"/>
      <c r="CG982" s="325"/>
      <c r="CH982" s="325"/>
    </row>
    <row r="983" spans="1:86" s="323" customFormat="1" x14ac:dyDescent="0.25">
      <c r="A983" s="102"/>
      <c r="B983" s="102"/>
      <c r="C983" s="102"/>
      <c r="D983" s="102"/>
      <c r="E983" s="102"/>
      <c r="F983" s="102"/>
      <c r="G983" s="102"/>
      <c r="AH983" s="324"/>
      <c r="AI983" s="324"/>
      <c r="AP983" s="324"/>
      <c r="AQ983" s="324"/>
      <c r="BD983" s="324"/>
      <c r="BE983" s="324"/>
      <c r="BF983" s="324"/>
      <c r="BG983" s="324"/>
      <c r="BH983" s="324"/>
      <c r="BI983" s="324"/>
      <c r="BJ983" s="324"/>
      <c r="BK983" s="324"/>
      <c r="BL983" s="324"/>
      <c r="BM983" s="324"/>
      <c r="BN983" s="324"/>
      <c r="BO983" s="324"/>
      <c r="BW983" s="325"/>
      <c r="BX983" s="325"/>
      <c r="BY983" s="325"/>
      <c r="BZ983" s="325"/>
      <c r="CA983" s="325"/>
      <c r="CB983" s="325"/>
      <c r="CC983" s="325"/>
      <c r="CD983" s="325"/>
      <c r="CE983" s="325"/>
      <c r="CF983" s="325"/>
      <c r="CG983" s="325"/>
      <c r="CH983" s="325"/>
    </row>
    <row r="984" spans="1:86" s="323" customFormat="1" x14ac:dyDescent="0.25">
      <c r="A984" s="102"/>
      <c r="B984" s="102"/>
      <c r="C984" s="102"/>
      <c r="D984" s="102"/>
      <c r="E984" s="102"/>
      <c r="F984" s="102"/>
      <c r="G984" s="102"/>
      <c r="AH984" s="324"/>
      <c r="AI984" s="324"/>
      <c r="AP984" s="324"/>
      <c r="AQ984" s="324"/>
      <c r="BD984" s="324"/>
      <c r="BE984" s="324"/>
      <c r="BF984" s="324"/>
      <c r="BG984" s="324"/>
      <c r="BH984" s="324"/>
      <c r="BI984" s="324"/>
      <c r="BJ984" s="324"/>
      <c r="BK984" s="324"/>
      <c r="BL984" s="324"/>
      <c r="BM984" s="324"/>
      <c r="BN984" s="324"/>
      <c r="BO984" s="324"/>
      <c r="BW984" s="325"/>
      <c r="BX984" s="325"/>
      <c r="BY984" s="325"/>
      <c r="BZ984" s="325"/>
      <c r="CA984" s="325"/>
      <c r="CB984" s="325"/>
      <c r="CC984" s="325"/>
      <c r="CD984" s="325"/>
      <c r="CE984" s="325"/>
      <c r="CF984" s="325"/>
      <c r="CG984" s="325"/>
      <c r="CH984" s="325"/>
    </row>
    <row r="985" spans="1:86" s="323" customFormat="1" x14ac:dyDescent="0.25">
      <c r="A985" s="102"/>
      <c r="B985" s="102"/>
      <c r="C985" s="102"/>
      <c r="D985" s="102"/>
      <c r="E985" s="102"/>
      <c r="F985" s="102"/>
      <c r="G985" s="102"/>
      <c r="AH985" s="324"/>
      <c r="AI985" s="324"/>
      <c r="AP985" s="324"/>
      <c r="AQ985" s="324"/>
      <c r="BD985" s="324"/>
      <c r="BE985" s="324"/>
      <c r="BF985" s="324"/>
      <c r="BG985" s="324"/>
      <c r="BH985" s="324"/>
      <c r="BI985" s="324"/>
      <c r="BJ985" s="324"/>
      <c r="BK985" s="324"/>
      <c r="BL985" s="324"/>
      <c r="BM985" s="324"/>
      <c r="BN985" s="324"/>
      <c r="BO985" s="324"/>
      <c r="BW985" s="325"/>
      <c r="BX985" s="325"/>
      <c r="BY985" s="325"/>
      <c r="BZ985" s="325"/>
      <c r="CA985" s="325"/>
      <c r="CB985" s="325"/>
      <c r="CC985" s="325"/>
      <c r="CD985" s="325"/>
      <c r="CE985" s="325"/>
      <c r="CF985" s="325"/>
      <c r="CG985" s="325"/>
      <c r="CH985" s="325"/>
    </row>
    <row r="986" spans="1:86" s="323" customFormat="1" x14ac:dyDescent="0.25">
      <c r="A986" s="102"/>
      <c r="B986" s="102"/>
      <c r="C986" s="102"/>
      <c r="D986" s="102"/>
      <c r="E986" s="102"/>
      <c r="F986" s="102"/>
      <c r="G986" s="102"/>
      <c r="AH986" s="324"/>
      <c r="AI986" s="324"/>
      <c r="AP986" s="324"/>
      <c r="AQ986" s="324"/>
      <c r="BD986" s="324"/>
      <c r="BE986" s="324"/>
      <c r="BF986" s="324"/>
      <c r="BG986" s="324"/>
      <c r="BH986" s="324"/>
      <c r="BI986" s="324"/>
      <c r="BJ986" s="324"/>
      <c r="BK986" s="324"/>
      <c r="BL986" s="324"/>
      <c r="BM986" s="324"/>
      <c r="BN986" s="324"/>
      <c r="BO986" s="324"/>
      <c r="BW986" s="325"/>
      <c r="BX986" s="325"/>
      <c r="BY986" s="325"/>
      <c r="BZ986" s="325"/>
      <c r="CA986" s="325"/>
      <c r="CB986" s="325"/>
      <c r="CC986" s="325"/>
      <c r="CD986" s="325"/>
      <c r="CE986" s="325"/>
      <c r="CF986" s="325"/>
      <c r="CG986" s="325"/>
      <c r="CH986" s="325"/>
    </row>
    <row r="987" spans="1:86" s="323" customFormat="1" x14ac:dyDescent="0.25">
      <c r="A987" s="102"/>
      <c r="B987" s="102"/>
      <c r="C987" s="102"/>
      <c r="D987" s="102"/>
      <c r="E987" s="102"/>
      <c r="F987" s="102"/>
      <c r="G987" s="102"/>
      <c r="AH987" s="324"/>
      <c r="AI987" s="324"/>
      <c r="AP987" s="324"/>
      <c r="AQ987" s="324"/>
      <c r="BD987" s="324"/>
      <c r="BE987" s="324"/>
      <c r="BF987" s="324"/>
      <c r="BG987" s="324"/>
      <c r="BH987" s="324"/>
      <c r="BI987" s="324"/>
      <c r="BJ987" s="324"/>
      <c r="BK987" s="324"/>
      <c r="BL987" s="324"/>
      <c r="BM987" s="324"/>
      <c r="BN987" s="324"/>
      <c r="BO987" s="324"/>
      <c r="BW987" s="325"/>
      <c r="BX987" s="325"/>
      <c r="BY987" s="325"/>
      <c r="BZ987" s="325"/>
      <c r="CA987" s="325"/>
      <c r="CB987" s="325"/>
      <c r="CC987" s="325"/>
      <c r="CD987" s="325"/>
      <c r="CE987" s="325"/>
      <c r="CF987" s="325"/>
      <c r="CG987" s="325"/>
      <c r="CH987" s="325"/>
    </row>
    <row r="988" spans="1:86" s="323" customFormat="1" x14ac:dyDescent="0.25">
      <c r="A988" s="102"/>
      <c r="B988" s="102"/>
      <c r="C988" s="102"/>
      <c r="D988" s="102"/>
      <c r="E988" s="102"/>
      <c r="F988" s="102"/>
      <c r="G988" s="102"/>
      <c r="AH988" s="324"/>
      <c r="AI988" s="324"/>
      <c r="AP988" s="324"/>
      <c r="AQ988" s="324"/>
      <c r="BD988" s="324"/>
      <c r="BE988" s="324"/>
      <c r="BF988" s="324"/>
      <c r="BG988" s="324"/>
      <c r="BH988" s="324"/>
      <c r="BI988" s="324"/>
      <c r="BJ988" s="324"/>
      <c r="BK988" s="324"/>
      <c r="BL988" s="324"/>
      <c r="BM988" s="324"/>
      <c r="BN988" s="324"/>
      <c r="BO988" s="324"/>
      <c r="BW988" s="325"/>
      <c r="BX988" s="325"/>
      <c r="BY988" s="325"/>
      <c r="BZ988" s="325"/>
      <c r="CA988" s="325"/>
      <c r="CB988" s="325"/>
      <c r="CC988" s="325"/>
      <c r="CD988" s="325"/>
      <c r="CE988" s="325"/>
      <c r="CF988" s="325"/>
      <c r="CG988" s="325"/>
      <c r="CH988" s="325"/>
    </row>
    <row r="989" spans="1:86" s="323" customFormat="1" x14ac:dyDescent="0.25">
      <c r="A989" s="102"/>
      <c r="B989" s="102"/>
      <c r="C989" s="102"/>
      <c r="D989" s="102"/>
      <c r="E989" s="102"/>
      <c r="F989" s="102"/>
      <c r="G989" s="102"/>
      <c r="AH989" s="324"/>
      <c r="AI989" s="324"/>
      <c r="AP989" s="324"/>
      <c r="AQ989" s="324"/>
      <c r="BD989" s="324"/>
      <c r="BE989" s="324"/>
      <c r="BF989" s="324"/>
      <c r="BG989" s="324"/>
      <c r="BH989" s="324"/>
      <c r="BI989" s="324"/>
      <c r="BJ989" s="324"/>
      <c r="BK989" s="324"/>
      <c r="BL989" s="324"/>
      <c r="BM989" s="324"/>
      <c r="BN989" s="324"/>
      <c r="BO989" s="324"/>
      <c r="BW989" s="325"/>
      <c r="BX989" s="325"/>
      <c r="BY989" s="325"/>
      <c r="BZ989" s="325"/>
      <c r="CA989" s="325"/>
      <c r="CB989" s="325"/>
      <c r="CC989" s="325"/>
      <c r="CD989" s="325"/>
      <c r="CE989" s="325"/>
      <c r="CF989" s="325"/>
      <c r="CG989" s="325"/>
      <c r="CH989" s="325"/>
    </row>
    <row r="990" spans="1:86" s="323" customFormat="1" x14ac:dyDescent="0.25">
      <c r="A990" s="102"/>
      <c r="B990" s="102"/>
      <c r="C990" s="102"/>
      <c r="D990" s="102"/>
      <c r="E990" s="102"/>
      <c r="F990" s="102"/>
      <c r="G990" s="102"/>
      <c r="AH990" s="324"/>
      <c r="AI990" s="324"/>
      <c r="AP990" s="324"/>
      <c r="AQ990" s="324"/>
      <c r="BD990" s="324"/>
      <c r="BE990" s="324"/>
      <c r="BF990" s="324"/>
      <c r="BG990" s="324"/>
      <c r="BH990" s="324"/>
      <c r="BI990" s="324"/>
      <c r="BJ990" s="324"/>
      <c r="BK990" s="324"/>
      <c r="BL990" s="324"/>
      <c r="BM990" s="324"/>
      <c r="BN990" s="324"/>
      <c r="BO990" s="324"/>
      <c r="BW990" s="325"/>
      <c r="BX990" s="325"/>
      <c r="BY990" s="325"/>
      <c r="BZ990" s="325"/>
      <c r="CA990" s="325"/>
      <c r="CB990" s="325"/>
      <c r="CC990" s="325"/>
      <c r="CD990" s="325"/>
      <c r="CE990" s="325"/>
      <c r="CF990" s="325"/>
      <c r="CG990" s="325"/>
      <c r="CH990" s="325"/>
    </row>
    <row r="991" spans="1:86" s="323" customFormat="1" x14ac:dyDescent="0.25">
      <c r="A991" s="102"/>
      <c r="B991" s="102"/>
      <c r="C991" s="102"/>
      <c r="D991" s="102"/>
      <c r="E991" s="102"/>
      <c r="F991" s="102"/>
      <c r="G991" s="102"/>
      <c r="AH991" s="324"/>
      <c r="AI991" s="324"/>
      <c r="AP991" s="324"/>
      <c r="AQ991" s="324"/>
      <c r="BD991" s="324"/>
      <c r="BE991" s="324"/>
      <c r="BF991" s="324"/>
      <c r="BG991" s="324"/>
      <c r="BH991" s="324"/>
      <c r="BI991" s="324"/>
      <c r="BJ991" s="324"/>
      <c r="BK991" s="324"/>
      <c r="BL991" s="324"/>
      <c r="BM991" s="324"/>
      <c r="BN991" s="324"/>
      <c r="BO991" s="324"/>
      <c r="BW991" s="325"/>
      <c r="BX991" s="325"/>
      <c r="BY991" s="325"/>
      <c r="BZ991" s="325"/>
      <c r="CA991" s="325"/>
      <c r="CB991" s="325"/>
      <c r="CC991" s="325"/>
      <c r="CD991" s="325"/>
      <c r="CE991" s="325"/>
      <c r="CF991" s="325"/>
      <c r="CG991" s="325"/>
      <c r="CH991" s="325"/>
    </row>
    <row r="992" spans="1:86" s="323" customFormat="1" x14ac:dyDescent="0.25">
      <c r="A992" s="102"/>
      <c r="B992" s="102"/>
      <c r="C992" s="102"/>
      <c r="D992" s="102"/>
      <c r="E992" s="102"/>
      <c r="F992" s="102"/>
      <c r="G992" s="102"/>
      <c r="AH992" s="324"/>
      <c r="AI992" s="324"/>
      <c r="AP992" s="324"/>
      <c r="AQ992" s="324"/>
      <c r="BD992" s="324"/>
      <c r="BE992" s="324"/>
      <c r="BF992" s="324"/>
      <c r="BG992" s="324"/>
      <c r="BH992" s="324"/>
      <c r="BI992" s="324"/>
      <c r="BJ992" s="324"/>
      <c r="BK992" s="324"/>
      <c r="BL992" s="324"/>
      <c r="BM992" s="324"/>
      <c r="BN992" s="324"/>
      <c r="BO992" s="324"/>
      <c r="BW992" s="325"/>
      <c r="BX992" s="325"/>
      <c r="BY992" s="325"/>
      <c r="BZ992" s="325"/>
      <c r="CA992" s="325"/>
      <c r="CB992" s="325"/>
      <c r="CC992" s="325"/>
      <c r="CD992" s="325"/>
      <c r="CE992" s="325"/>
      <c r="CF992" s="325"/>
      <c r="CG992" s="325"/>
      <c r="CH992" s="325"/>
    </row>
    <row r="993" spans="1:86" s="323" customFormat="1" x14ac:dyDescent="0.25">
      <c r="A993" s="102"/>
      <c r="B993" s="102"/>
      <c r="C993" s="102"/>
      <c r="D993" s="102"/>
      <c r="E993" s="102"/>
      <c r="F993" s="102"/>
      <c r="G993" s="102"/>
      <c r="AH993" s="324"/>
      <c r="AI993" s="324"/>
      <c r="AP993" s="324"/>
      <c r="AQ993" s="324"/>
      <c r="BD993" s="324"/>
      <c r="BE993" s="324"/>
      <c r="BF993" s="324"/>
      <c r="BG993" s="324"/>
      <c r="BH993" s="324"/>
      <c r="BI993" s="324"/>
      <c r="BJ993" s="324"/>
      <c r="BK993" s="324"/>
      <c r="BL993" s="324"/>
      <c r="BM993" s="324"/>
      <c r="BN993" s="324"/>
      <c r="BO993" s="324"/>
      <c r="BW993" s="325"/>
      <c r="BX993" s="325"/>
      <c r="BY993" s="325"/>
      <c r="BZ993" s="325"/>
      <c r="CA993" s="325"/>
      <c r="CB993" s="325"/>
      <c r="CC993" s="325"/>
      <c r="CD993" s="325"/>
      <c r="CE993" s="325"/>
      <c r="CF993" s="325"/>
      <c r="CG993" s="325"/>
      <c r="CH993" s="325"/>
    </row>
    <row r="994" spans="1:86" s="323" customFormat="1" x14ac:dyDescent="0.25">
      <c r="A994" s="102"/>
      <c r="B994" s="102"/>
      <c r="C994" s="102"/>
      <c r="D994" s="102"/>
      <c r="E994" s="102"/>
      <c r="F994" s="102"/>
      <c r="G994" s="102"/>
      <c r="AH994" s="324"/>
      <c r="AI994" s="324"/>
      <c r="AP994" s="324"/>
      <c r="AQ994" s="324"/>
      <c r="BD994" s="324"/>
      <c r="BE994" s="324"/>
      <c r="BF994" s="324"/>
      <c r="BG994" s="324"/>
      <c r="BH994" s="324"/>
      <c r="BI994" s="324"/>
      <c r="BJ994" s="324"/>
      <c r="BK994" s="324"/>
      <c r="BL994" s="324"/>
      <c r="BM994" s="324"/>
      <c r="BN994" s="324"/>
      <c r="BO994" s="324"/>
      <c r="BW994" s="325"/>
      <c r="BX994" s="325"/>
      <c r="BY994" s="325"/>
      <c r="BZ994" s="325"/>
      <c r="CA994" s="325"/>
      <c r="CB994" s="325"/>
      <c r="CC994" s="325"/>
      <c r="CD994" s="325"/>
      <c r="CE994" s="325"/>
      <c r="CF994" s="325"/>
      <c r="CG994" s="325"/>
      <c r="CH994" s="325"/>
    </row>
    <row r="995" spans="1:86" s="323" customFormat="1" x14ac:dyDescent="0.25">
      <c r="A995" s="102"/>
      <c r="B995" s="102"/>
      <c r="C995" s="102"/>
      <c r="D995" s="102"/>
      <c r="E995" s="102"/>
      <c r="F995" s="102"/>
      <c r="G995" s="102"/>
      <c r="AH995" s="324"/>
      <c r="AI995" s="324"/>
      <c r="AP995" s="324"/>
      <c r="AQ995" s="324"/>
      <c r="BD995" s="324"/>
      <c r="BE995" s="324"/>
      <c r="BF995" s="324"/>
      <c r="BG995" s="324"/>
      <c r="BH995" s="324"/>
      <c r="BI995" s="324"/>
      <c r="BJ995" s="324"/>
      <c r="BK995" s="324"/>
      <c r="BL995" s="324"/>
      <c r="BM995" s="324"/>
      <c r="BN995" s="324"/>
      <c r="BO995" s="324"/>
      <c r="BW995" s="325"/>
      <c r="BX995" s="325"/>
      <c r="BY995" s="325"/>
      <c r="BZ995" s="325"/>
      <c r="CA995" s="325"/>
      <c r="CB995" s="325"/>
      <c r="CC995" s="325"/>
      <c r="CD995" s="325"/>
      <c r="CE995" s="325"/>
      <c r="CF995" s="325"/>
      <c r="CG995" s="325"/>
      <c r="CH995" s="325"/>
    </row>
    <row r="996" spans="1:86" s="323" customFormat="1" x14ac:dyDescent="0.25">
      <c r="A996" s="102"/>
      <c r="B996" s="102"/>
      <c r="C996" s="102"/>
      <c r="D996" s="102"/>
      <c r="E996" s="102"/>
      <c r="F996" s="102"/>
      <c r="G996" s="102"/>
      <c r="AH996" s="324"/>
      <c r="AI996" s="324"/>
      <c r="AP996" s="324"/>
      <c r="AQ996" s="324"/>
      <c r="BD996" s="324"/>
      <c r="BE996" s="324"/>
      <c r="BF996" s="324"/>
      <c r="BG996" s="324"/>
      <c r="BH996" s="324"/>
      <c r="BI996" s="324"/>
      <c r="BJ996" s="324"/>
      <c r="BK996" s="324"/>
      <c r="BL996" s="324"/>
      <c r="BM996" s="324"/>
      <c r="BN996" s="324"/>
      <c r="BO996" s="324"/>
      <c r="BW996" s="325"/>
      <c r="BX996" s="325"/>
      <c r="BY996" s="325"/>
      <c r="BZ996" s="325"/>
      <c r="CA996" s="325"/>
      <c r="CB996" s="325"/>
      <c r="CC996" s="325"/>
      <c r="CD996" s="325"/>
      <c r="CE996" s="325"/>
      <c r="CF996" s="325"/>
      <c r="CG996" s="325"/>
      <c r="CH996" s="325"/>
    </row>
    <row r="997" spans="1:86" s="323" customFormat="1" x14ac:dyDescent="0.25">
      <c r="A997" s="102"/>
      <c r="B997" s="102"/>
      <c r="C997" s="102"/>
      <c r="D997" s="102"/>
      <c r="E997" s="102"/>
      <c r="F997" s="102"/>
      <c r="G997" s="102"/>
      <c r="AH997" s="324"/>
      <c r="AI997" s="324"/>
      <c r="AP997" s="324"/>
      <c r="AQ997" s="324"/>
      <c r="BD997" s="324"/>
      <c r="BE997" s="324"/>
      <c r="BF997" s="324"/>
      <c r="BG997" s="324"/>
      <c r="BH997" s="324"/>
      <c r="BI997" s="324"/>
      <c r="BJ997" s="324"/>
      <c r="BK997" s="324"/>
      <c r="BL997" s="324"/>
      <c r="BM997" s="324"/>
      <c r="BN997" s="324"/>
      <c r="BO997" s="324"/>
      <c r="BW997" s="325"/>
      <c r="BX997" s="325"/>
      <c r="BY997" s="325"/>
      <c r="BZ997" s="325"/>
      <c r="CA997" s="325"/>
      <c r="CB997" s="325"/>
      <c r="CC997" s="325"/>
      <c r="CD997" s="325"/>
      <c r="CE997" s="325"/>
      <c r="CF997" s="325"/>
      <c r="CG997" s="325"/>
      <c r="CH997" s="325"/>
    </row>
    <row r="998" spans="1:86" s="323" customFormat="1" x14ac:dyDescent="0.25">
      <c r="A998" s="102"/>
      <c r="B998" s="102"/>
      <c r="C998" s="102"/>
      <c r="D998" s="102"/>
      <c r="E998" s="102"/>
      <c r="F998" s="102"/>
      <c r="G998" s="102"/>
      <c r="AH998" s="324"/>
      <c r="AI998" s="324"/>
      <c r="AP998" s="324"/>
      <c r="AQ998" s="324"/>
      <c r="BD998" s="324"/>
      <c r="BE998" s="324"/>
      <c r="BF998" s="324"/>
      <c r="BG998" s="324"/>
      <c r="BH998" s="324"/>
      <c r="BI998" s="324"/>
      <c r="BJ998" s="324"/>
      <c r="BK998" s="324"/>
      <c r="BL998" s="324"/>
      <c r="BM998" s="324"/>
      <c r="BN998" s="324"/>
      <c r="BO998" s="324"/>
      <c r="BW998" s="325"/>
      <c r="BX998" s="325"/>
      <c r="BY998" s="325"/>
      <c r="BZ998" s="325"/>
      <c r="CA998" s="325"/>
      <c r="CB998" s="325"/>
      <c r="CC998" s="325"/>
      <c r="CD998" s="325"/>
      <c r="CE998" s="325"/>
      <c r="CF998" s="325"/>
      <c r="CG998" s="325"/>
      <c r="CH998" s="325"/>
    </row>
    <row r="999" spans="1:86" s="323" customFormat="1" x14ac:dyDescent="0.25">
      <c r="A999" s="102"/>
      <c r="B999" s="102"/>
      <c r="C999" s="102"/>
      <c r="D999" s="102"/>
      <c r="E999" s="102"/>
      <c r="F999" s="102"/>
      <c r="G999" s="102"/>
      <c r="AH999" s="324"/>
      <c r="AI999" s="324"/>
      <c r="AP999" s="324"/>
      <c r="AQ999" s="324"/>
      <c r="BD999" s="324"/>
      <c r="BE999" s="324"/>
      <c r="BF999" s="324"/>
      <c r="BG999" s="324"/>
      <c r="BH999" s="324"/>
      <c r="BI999" s="324"/>
      <c r="BJ999" s="324"/>
      <c r="BK999" s="324"/>
      <c r="BL999" s="324"/>
      <c r="BM999" s="324"/>
      <c r="BN999" s="324"/>
      <c r="BO999" s="324"/>
      <c r="BW999" s="325"/>
      <c r="BX999" s="325"/>
      <c r="BY999" s="325"/>
      <c r="BZ999" s="325"/>
      <c r="CA999" s="325"/>
      <c r="CB999" s="325"/>
      <c r="CC999" s="325"/>
      <c r="CD999" s="325"/>
      <c r="CE999" s="325"/>
      <c r="CF999" s="325"/>
      <c r="CG999" s="325"/>
      <c r="CH999" s="325"/>
    </row>
    <row r="1000" spans="1:86" s="323" customFormat="1" x14ac:dyDescent="0.25">
      <c r="A1000" s="102"/>
      <c r="B1000" s="102"/>
      <c r="C1000" s="102"/>
      <c r="D1000" s="102"/>
      <c r="E1000" s="102"/>
      <c r="F1000" s="102"/>
      <c r="G1000" s="102"/>
      <c r="AH1000" s="324"/>
      <c r="AI1000" s="324"/>
      <c r="AP1000" s="324"/>
      <c r="AQ1000" s="324"/>
      <c r="BD1000" s="324"/>
      <c r="BE1000" s="324"/>
      <c r="BF1000" s="324"/>
      <c r="BG1000" s="324"/>
      <c r="BH1000" s="324"/>
      <c r="BI1000" s="324"/>
      <c r="BJ1000" s="324"/>
      <c r="BK1000" s="324"/>
      <c r="BL1000" s="324"/>
      <c r="BM1000" s="324"/>
      <c r="BN1000" s="324"/>
      <c r="BO1000" s="324"/>
      <c r="BW1000" s="325"/>
      <c r="BX1000" s="325"/>
      <c r="BY1000" s="325"/>
      <c r="BZ1000" s="325"/>
      <c r="CA1000" s="325"/>
      <c r="CB1000" s="325"/>
      <c r="CC1000" s="325"/>
      <c r="CD1000" s="325"/>
      <c r="CE1000" s="325"/>
      <c r="CF1000" s="325"/>
      <c r="CG1000" s="325"/>
      <c r="CH1000" s="325"/>
    </row>
    <row r="1001" spans="1:86" s="323" customFormat="1" x14ac:dyDescent="0.25">
      <c r="A1001" s="102"/>
      <c r="B1001" s="102"/>
      <c r="C1001" s="102"/>
      <c r="D1001" s="102"/>
      <c r="E1001" s="102"/>
      <c r="F1001" s="102"/>
      <c r="G1001" s="102"/>
      <c r="AH1001" s="324"/>
      <c r="AI1001" s="324"/>
      <c r="AP1001" s="324"/>
      <c r="AQ1001" s="324"/>
      <c r="BD1001" s="324"/>
      <c r="BE1001" s="324"/>
      <c r="BF1001" s="324"/>
      <c r="BG1001" s="324"/>
      <c r="BH1001" s="324"/>
      <c r="BI1001" s="324"/>
      <c r="BJ1001" s="324"/>
      <c r="BK1001" s="324"/>
      <c r="BL1001" s="324"/>
      <c r="BM1001" s="324"/>
      <c r="BN1001" s="324"/>
      <c r="BO1001" s="324"/>
      <c r="BW1001" s="325"/>
      <c r="BX1001" s="325"/>
      <c r="BY1001" s="325"/>
      <c r="BZ1001" s="325"/>
      <c r="CA1001" s="325"/>
      <c r="CB1001" s="325"/>
      <c r="CC1001" s="325"/>
      <c r="CD1001" s="325"/>
      <c r="CE1001" s="325"/>
      <c r="CF1001" s="325"/>
      <c r="CG1001" s="325"/>
      <c r="CH1001" s="325"/>
    </row>
    <row r="1002" spans="1:86" s="323" customFormat="1" x14ac:dyDescent="0.25">
      <c r="A1002" s="102"/>
      <c r="B1002" s="102"/>
      <c r="C1002" s="102"/>
      <c r="D1002" s="102"/>
      <c r="E1002" s="102"/>
      <c r="F1002" s="102"/>
      <c r="G1002" s="102"/>
      <c r="AH1002" s="324"/>
      <c r="AI1002" s="324"/>
      <c r="AP1002" s="324"/>
      <c r="AQ1002" s="324"/>
      <c r="BD1002" s="324"/>
      <c r="BE1002" s="324"/>
      <c r="BF1002" s="324"/>
      <c r="BG1002" s="324"/>
      <c r="BH1002" s="324"/>
      <c r="BI1002" s="324"/>
      <c r="BJ1002" s="324"/>
      <c r="BK1002" s="324"/>
      <c r="BL1002" s="324"/>
      <c r="BM1002" s="324"/>
      <c r="BN1002" s="324"/>
      <c r="BO1002" s="324"/>
      <c r="BW1002" s="325"/>
      <c r="BX1002" s="325"/>
      <c r="BY1002" s="325"/>
      <c r="BZ1002" s="325"/>
      <c r="CA1002" s="325"/>
      <c r="CB1002" s="325"/>
      <c r="CC1002" s="325"/>
      <c r="CD1002" s="325"/>
      <c r="CE1002" s="325"/>
      <c r="CF1002" s="325"/>
      <c r="CG1002" s="325"/>
      <c r="CH1002" s="325"/>
    </row>
    <row r="1003" spans="1:86" s="323" customFormat="1" x14ac:dyDescent="0.25">
      <c r="A1003" s="102"/>
      <c r="B1003" s="102"/>
      <c r="C1003" s="102"/>
      <c r="D1003" s="102"/>
      <c r="E1003" s="102"/>
      <c r="F1003" s="102"/>
      <c r="G1003" s="102"/>
      <c r="AH1003" s="324"/>
      <c r="AI1003" s="324"/>
      <c r="AP1003" s="324"/>
      <c r="AQ1003" s="324"/>
      <c r="BD1003" s="324"/>
      <c r="BE1003" s="324"/>
      <c r="BF1003" s="324"/>
      <c r="BG1003" s="324"/>
      <c r="BH1003" s="324"/>
      <c r="BI1003" s="324"/>
      <c r="BJ1003" s="324"/>
      <c r="BK1003" s="324"/>
      <c r="BL1003" s="324"/>
      <c r="BM1003" s="324"/>
      <c r="BN1003" s="324"/>
      <c r="BO1003" s="324"/>
      <c r="BW1003" s="325"/>
      <c r="BX1003" s="325"/>
      <c r="BY1003" s="325"/>
      <c r="BZ1003" s="325"/>
      <c r="CA1003" s="325"/>
      <c r="CB1003" s="325"/>
      <c r="CC1003" s="325"/>
      <c r="CD1003" s="325"/>
      <c r="CE1003" s="325"/>
      <c r="CF1003" s="325"/>
      <c r="CG1003" s="325"/>
      <c r="CH1003" s="325"/>
    </row>
    <row r="1004" spans="1:86" s="323" customFormat="1" x14ac:dyDescent="0.25">
      <c r="A1004" s="102"/>
      <c r="B1004" s="102"/>
      <c r="C1004" s="102"/>
      <c r="D1004" s="102"/>
      <c r="E1004" s="102"/>
      <c r="F1004" s="102"/>
      <c r="G1004" s="102"/>
      <c r="AH1004" s="324"/>
      <c r="AI1004" s="324"/>
      <c r="AP1004" s="324"/>
      <c r="AQ1004" s="324"/>
      <c r="BD1004" s="324"/>
      <c r="BE1004" s="324"/>
      <c r="BF1004" s="324"/>
      <c r="BG1004" s="324"/>
      <c r="BH1004" s="324"/>
      <c r="BI1004" s="324"/>
      <c r="BJ1004" s="324"/>
      <c r="BK1004" s="324"/>
      <c r="BL1004" s="324"/>
      <c r="BM1004" s="324"/>
      <c r="BN1004" s="324"/>
      <c r="BO1004" s="324"/>
      <c r="BW1004" s="325"/>
      <c r="BX1004" s="325"/>
      <c r="BY1004" s="325"/>
      <c r="BZ1004" s="325"/>
      <c r="CA1004" s="325"/>
      <c r="CB1004" s="325"/>
      <c r="CC1004" s="325"/>
      <c r="CD1004" s="325"/>
      <c r="CE1004" s="325"/>
      <c r="CF1004" s="325"/>
      <c r="CG1004" s="325"/>
      <c r="CH1004" s="325"/>
    </row>
    <row r="1005" spans="1:86" s="323" customFormat="1" x14ac:dyDescent="0.25">
      <c r="A1005" s="102"/>
      <c r="B1005" s="102"/>
      <c r="C1005" s="102"/>
      <c r="D1005" s="102"/>
      <c r="E1005" s="102"/>
      <c r="F1005" s="102"/>
      <c r="G1005" s="102"/>
      <c r="AH1005" s="324"/>
      <c r="AI1005" s="324"/>
      <c r="AP1005" s="324"/>
      <c r="AQ1005" s="324"/>
      <c r="BD1005" s="324"/>
      <c r="BE1005" s="324"/>
      <c r="BF1005" s="324"/>
      <c r="BG1005" s="324"/>
      <c r="BH1005" s="324"/>
      <c r="BI1005" s="324"/>
      <c r="BJ1005" s="324"/>
      <c r="BK1005" s="324"/>
      <c r="BL1005" s="324"/>
      <c r="BM1005" s="324"/>
      <c r="BN1005" s="324"/>
      <c r="BO1005" s="324"/>
      <c r="BW1005" s="325"/>
      <c r="BX1005" s="325"/>
      <c r="BY1005" s="325"/>
      <c r="BZ1005" s="325"/>
      <c r="CA1005" s="325"/>
      <c r="CB1005" s="325"/>
      <c r="CC1005" s="325"/>
      <c r="CD1005" s="325"/>
      <c r="CE1005" s="325"/>
      <c r="CF1005" s="325"/>
      <c r="CG1005" s="325"/>
      <c r="CH1005" s="325"/>
    </row>
    <row r="1006" spans="1:86" s="323" customFormat="1" x14ac:dyDescent="0.25">
      <c r="A1006" s="102"/>
      <c r="B1006" s="102"/>
      <c r="C1006" s="102"/>
      <c r="D1006" s="102"/>
      <c r="E1006" s="102"/>
      <c r="F1006" s="102"/>
      <c r="G1006" s="102"/>
      <c r="AH1006" s="324"/>
      <c r="AI1006" s="324"/>
      <c r="AP1006" s="324"/>
      <c r="AQ1006" s="324"/>
      <c r="BD1006" s="324"/>
      <c r="BE1006" s="324"/>
      <c r="BF1006" s="324"/>
      <c r="BG1006" s="324"/>
      <c r="BH1006" s="324"/>
      <c r="BI1006" s="324"/>
      <c r="BJ1006" s="324"/>
      <c r="BK1006" s="324"/>
      <c r="BL1006" s="324"/>
      <c r="BM1006" s="324"/>
      <c r="BN1006" s="324"/>
      <c r="BO1006" s="324"/>
      <c r="BW1006" s="325"/>
      <c r="BX1006" s="325"/>
      <c r="BY1006" s="325"/>
      <c r="BZ1006" s="325"/>
      <c r="CA1006" s="325"/>
      <c r="CB1006" s="325"/>
      <c r="CC1006" s="325"/>
      <c r="CD1006" s="325"/>
      <c r="CE1006" s="325"/>
      <c r="CF1006" s="325"/>
      <c r="CG1006" s="325"/>
      <c r="CH1006" s="325"/>
    </row>
    <row r="1007" spans="1:86" s="323" customFormat="1" x14ac:dyDescent="0.25">
      <c r="A1007" s="102"/>
      <c r="B1007" s="102"/>
      <c r="C1007" s="102"/>
      <c r="D1007" s="102"/>
      <c r="E1007" s="102"/>
      <c r="F1007" s="102"/>
      <c r="G1007" s="102"/>
      <c r="AH1007" s="324"/>
      <c r="AI1007" s="324"/>
      <c r="AP1007" s="324"/>
      <c r="AQ1007" s="324"/>
      <c r="BD1007" s="324"/>
      <c r="BE1007" s="324"/>
      <c r="BF1007" s="324"/>
      <c r="BG1007" s="324"/>
      <c r="BH1007" s="324"/>
      <c r="BI1007" s="324"/>
      <c r="BJ1007" s="324"/>
      <c r="BK1007" s="324"/>
      <c r="BL1007" s="324"/>
      <c r="BM1007" s="324"/>
      <c r="BN1007" s="324"/>
      <c r="BO1007" s="324"/>
      <c r="BW1007" s="325"/>
      <c r="BX1007" s="325"/>
      <c r="BY1007" s="325"/>
      <c r="BZ1007" s="325"/>
      <c r="CA1007" s="325"/>
      <c r="CB1007" s="325"/>
      <c r="CC1007" s="325"/>
      <c r="CD1007" s="325"/>
      <c r="CE1007" s="325"/>
      <c r="CF1007" s="325"/>
      <c r="CG1007" s="325"/>
      <c r="CH1007" s="325"/>
    </row>
    <row r="1008" spans="1:86" s="323" customFormat="1" x14ac:dyDescent="0.25">
      <c r="A1008" s="102"/>
      <c r="B1008" s="102"/>
      <c r="C1008" s="102"/>
      <c r="D1008" s="102"/>
      <c r="E1008" s="102"/>
      <c r="F1008" s="102"/>
      <c r="G1008" s="102"/>
      <c r="AH1008" s="324"/>
      <c r="AI1008" s="324"/>
      <c r="AP1008" s="324"/>
      <c r="AQ1008" s="324"/>
      <c r="BD1008" s="324"/>
      <c r="BE1008" s="324"/>
      <c r="BF1008" s="324"/>
      <c r="BG1008" s="324"/>
      <c r="BH1008" s="324"/>
      <c r="BI1008" s="324"/>
      <c r="BJ1008" s="324"/>
      <c r="BK1008" s="324"/>
      <c r="BL1008" s="324"/>
      <c r="BM1008" s="324"/>
      <c r="BN1008" s="324"/>
      <c r="BO1008" s="324"/>
      <c r="BW1008" s="325"/>
      <c r="BX1008" s="325"/>
      <c r="BY1008" s="325"/>
      <c r="BZ1008" s="325"/>
      <c r="CA1008" s="325"/>
      <c r="CB1008" s="325"/>
      <c r="CC1008" s="325"/>
      <c r="CD1008" s="325"/>
      <c r="CE1008" s="325"/>
      <c r="CF1008" s="325"/>
      <c r="CG1008" s="325"/>
      <c r="CH1008" s="325"/>
    </row>
    <row r="1009" spans="1:86" s="323" customFormat="1" x14ac:dyDescent="0.25">
      <c r="A1009" s="102"/>
      <c r="B1009" s="102"/>
      <c r="C1009" s="102"/>
      <c r="D1009" s="102"/>
      <c r="E1009" s="102"/>
      <c r="F1009" s="102"/>
      <c r="G1009" s="102"/>
      <c r="AH1009" s="324"/>
      <c r="AI1009" s="324"/>
      <c r="AP1009" s="324"/>
      <c r="AQ1009" s="324"/>
      <c r="BD1009" s="324"/>
      <c r="BE1009" s="324"/>
      <c r="BF1009" s="324"/>
      <c r="BG1009" s="324"/>
      <c r="BH1009" s="324"/>
      <c r="BI1009" s="324"/>
      <c r="BJ1009" s="324"/>
      <c r="BK1009" s="324"/>
      <c r="BL1009" s="324"/>
      <c r="BM1009" s="324"/>
      <c r="BN1009" s="324"/>
      <c r="BO1009" s="324"/>
      <c r="BW1009" s="325"/>
      <c r="BX1009" s="325"/>
      <c r="BY1009" s="325"/>
      <c r="BZ1009" s="325"/>
      <c r="CA1009" s="325"/>
      <c r="CB1009" s="325"/>
      <c r="CC1009" s="325"/>
      <c r="CD1009" s="325"/>
      <c r="CE1009" s="325"/>
      <c r="CF1009" s="325"/>
      <c r="CG1009" s="325"/>
      <c r="CH1009" s="325"/>
    </row>
    <row r="1010" spans="1:86" s="323" customFormat="1" x14ac:dyDescent="0.25">
      <c r="A1010" s="102"/>
      <c r="B1010" s="102"/>
      <c r="C1010" s="102"/>
      <c r="D1010" s="102"/>
      <c r="E1010" s="102"/>
      <c r="F1010" s="102"/>
      <c r="G1010" s="102"/>
      <c r="AH1010" s="324"/>
      <c r="AI1010" s="324"/>
      <c r="AP1010" s="324"/>
      <c r="AQ1010" s="324"/>
      <c r="BD1010" s="324"/>
      <c r="BE1010" s="324"/>
      <c r="BF1010" s="324"/>
      <c r="BG1010" s="324"/>
      <c r="BH1010" s="324"/>
      <c r="BI1010" s="324"/>
      <c r="BJ1010" s="324"/>
      <c r="BK1010" s="324"/>
      <c r="BL1010" s="324"/>
      <c r="BM1010" s="324"/>
      <c r="BN1010" s="324"/>
      <c r="BO1010" s="324"/>
      <c r="BW1010" s="325"/>
      <c r="BX1010" s="325"/>
      <c r="BY1010" s="325"/>
      <c r="BZ1010" s="325"/>
      <c r="CA1010" s="325"/>
      <c r="CB1010" s="325"/>
      <c r="CC1010" s="325"/>
      <c r="CD1010" s="325"/>
      <c r="CE1010" s="325"/>
      <c r="CF1010" s="325"/>
      <c r="CG1010" s="325"/>
      <c r="CH1010" s="325"/>
    </row>
    <row r="1011" spans="1:86" s="323" customFormat="1" x14ac:dyDescent="0.25">
      <c r="A1011" s="102"/>
      <c r="B1011" s="102"/>
      <c r="C1011" s="102"/>
      <c r="D1011" s="102"/>
      <c r="E1011" s="102"/>
      <c r="F1011" s="102"/>
      <c r="G1011" s="102"/>
      <c r="AH1011" s="324"/>
      <c r="AI1011" s="324"/>
      <c r="AP1011" s="324"/>
      <c r="AQ1011" s="324"/>
      <c r="BD1011" s="324"/>
      <c r="BE1011" s="324"/>
      <c r="BF1011" s="324"/>
      <c r="BG1011" s="324"/>
      <c r="BH1011" s="324"/>
      <c r="BI1011" s="324"/>
      <c r="BJ1011" s="324"/>
      <c r="BK1011" s="324"/>
      <c r="BL1011" s="324"/>
      <c r="BM1011" s="324"/>
      <c r="BN1011" s="324"/>
      <c r="BO1011" s="324"/>
      <c r="BW1011" s="325"/>
      <c r="BX1011" s="325"/>
      <c r="BY1011" s="325"/>
      <c r="BZ1011" s="325"/>
      <c r="CA1011" s="325"/>
      <c r="CB1011" s="325"/>
      <c r="CC1011" s="325"/>
      <c r="CD1011" s="325"/>
      <c r="CE1011" s="325"/>
      <c r="CF1011" s="325"/>
      <c r="CG1011" s="325"/>
      <c r="CH1011" s="325"/>
    </row>
    <row r="1012" spans="1:86" s="323" customFormat="1" x14ac:dyDescent="0.25">
      <c r="A1012" s="102"/>
      <c r="B1012" s="102"/>
      <c r="C1012" s="102"/>
      <c r="D1012" s="102"/>
      <c r="E1012" s="102"/>
      <c r="F1012" s="102"/>
      <c r="G1012" s="102"/>
      <c r="AH1012" s="324"/>
      <c r="AI1012" s="324"/>
      <c r="AP1012" s="324"/>
      <c r="AQ1012" s="324"/>
      <c r="BD1012" s="324"/>
      <c r="BE1012" s="324"/>
      <c r="BF1012" s="324"/>
      <c r="BG1012" s="324"/>
      <c r="BH1012" s="324"/>
      <c r="BI1012" s="324"/>
      <c r="BJ1012" s="324"/>
      <c r="BK1012" s="324"/>
      <c r="BL1012" s="324"/>
      <c r="BM1012" s="324"/>
      <c r="BN1012" s="324"/>
      <c r="BO1012" s="324"/>
      <c r="BW1012" s="325"/>
      <c r="BX1012" s="325"/>
      <c r="BY1012" s="325"/>
      <c r="BZ1012" s="325"/>
      <c r="CA1012" s="325"/>
      <c r="CB1012" s="325"/>
      <c r="CC1012" s="325"/>
      <c r="CD1012" s="325"/>
      <c r="CE1012" s="325"/>
      <c r="CF1012" s="325"/>
      <c r="CG1012" s="325"/>
      <c r="CH1012" s="325"/>
    </row>
    <row r="1013" spans="1:86" s="323" customFormat="1" x14ac:dyDescent="0.25">
      <c r="A1013" s="102"/>
      <c r="B1013" s="102"/>
      <c r="C1013" s="102"/>
      <c r="D1013" s="102"/>
      <c r="E1013" s="102"/>
      <c r="F1013" s="102"/>
      <c r="G1013" s="102"/>
      <c r="AH1013" s="324"/>
      <c r="AI1013" s="324"/>
      <c r="AP1013" s="324"/>
      <c r="AQ1013" s="324"/>
      <c r="BD1013" s="324"/>
      <c r="BE1013" s="324"/>
      <c r="BF1013" s="324"/>
      <c r="BG1013" s="324"/>
      <c r="BH1013" s="324"/>
      <c r="BI1013" s="324"/>
      <c r="BJ1013" s="324"/>
      <c r="BK1013" s="324"/>
      <c r="BL1013" s="324"/>
      <c r="BM1013" s="324"/>
      <c r="BN1013" s="324"/>
      <c r="BO1013" s="324"/>
      <c r="BW1013" s="325"/>
      <c r="BX1013" s="325"/>
      <c r="BY1013" s="325"/>
      <c r="BZ1013" s="325"/>
      <c r="CA1013" s="325"/>
      <c r="CB1013" s="325"/>
      <c r="CC1013" s="325"/>
      <c r="CD1013" s="325"/>
      <c r="CE1013" s="325"/>
      <c r="CF1013" s="325"/>
      <c r="CG1013" s="325"/>
      <c r="CH1013" s="325"/>
    </row>
    <row r="1014" spans="1:86" s="323" customFormat="1" x14ac:dyDescent="0.25">
      <c r="A1014" s="102"/>
      <c r="B1014" s="102"/>
      <c r="C1014" s="102"/>
      <c r="D1014" s="102"/>
      <c r="E1014" s="102"/>
      <c r="F1014" s="102"/>
      <c r="G1014" s="102"/>
      <c r="AH1014" s="324"/>
      <c r="AI1014" s="324"/>
      <c r="AP1014" s="324"/>
      <c r="AQ1014" s="324"/>
      <c r="BD1014" s="324"/>
      <c r="BE1014" s="324"/>
      <c r="BF1014" s="324"/>
      <c r="BG1014" s="324"/>
      <c r="BH1014" s="324"/>
      <c r="BI1014" s="324"/>
      <c r="BJ1014" s="324"/>
      <c r="BK1014" s="324"/>
      <c r="BL1014" s="324"/>
      <c r="BM1014" s="324"/>
      <c r="BN1014" s="324"/>
      <c r="BO1014" s="324"/>
      <c r="BW1014" s="325"/>
      <c r="BX1014" s="325"/>
      <c r="BY1014" s="325"/>
      <c r="BZ1014" s="325"/>
      <c r="CA1014" s="325"/>
      <c r="CB1014" s="325"/>
      <c r="CC1014" s="325"/>
      <c r="CD1014" s="325"/>
      <c r="CE1014" s="325"/>
      <c r="CF1014" s="325"/>
      <c r="CG1014" s="325"/>
      <c r="CH1014" s="325"/>
    </row>
    <row r="1015" spans="1:86" s="323" customFormat="1" x14ac:dyDescent="0.25">
      <c r="A1015" s="102"/>
      <c r="B1015" s="102"/>
      <c r="C1015" s="102"/>
      <c r="D1015" s="102"/>
      <c r="E1015" s="102"/>
      <c r="F1015" s="102"/>
      <c r="G1015" s="102"/>
      <c r="AH1015" s="324"/>
      <c r="AI1015" s="324"/>
      <c r="AP1015" s="324"/>
      <c r="AQ1015" s="324"/>
      <c r="BD1015" s="324"/>
      <c r="BE1015" s="324"/>
      <c r="BF1015" s="324"/>
      <c r="BG1015" s="324"/>
      <c r="BH1015" s="324"/>
      <c r="BI1015" s="324"/>
      <c r="BJ1015" s="324"/>
      <c r="BK1015" s="324"/>
      <c r="BL1015" s="324"/>
      <c r="BM1015" s="324"/>
      <c r="BN1015" s="324"/>
      <c r="BO1015" s="324"/>
      <c r="BW1015" s="325"/>
      <c r="BX1015" s="325"/>
      <c r="BY1015" s="325"/>
      <c r="BZ1015" s="325"/>
      <c r="CA1015" s="325"/>
      <c r="CB1015" s="325"/>
      <c r="CC1015" s="325"/>
      <c r="CD1015" s="325"/>
      <c r="CE1015" s="325"/>
      <c r="CF1015" s="325"/>
      <c r="CG1015" s="325"/>
      <c r="CH1015" s="325"/>
    </row>
    <row r="1016" spans="1:86" s="323" customFormat="1" x14ac:dyDescent="0.25">
      <c r="A1016" s="102"/>
      <c r="B1016" s="102"/>
      <c r="C1016" s="102"/>
      <c r="D1016" s="102"/>
      <c r="E1016" s="102"/>
      <c r="F1016" s="102"/>
      <c r="G1016" s="102"/>
      <c r="AH1016" s="324"/>
      <c r="AI1016" s="324"/>
      <c r="AP1016" s="324"/>
      <c r="AQ1016" s="324"/>
      <c r="BD1016" s="324"/>
      <c r="BE1016" s="324"/>
      <c r="BF1016" s="324"/>
      <c r="BG1016" s="324"/>
      <c r="BH1016" s="324"/>
      <c r="BI1016" s="324"/>
      <c r="BJ1016" s="324"/>
      <c r="BK1016" s="324"/>
      <c r="BL1016" s="324"/>
      <c r="BM1016" s="324"/>
      <c r="BN1016" s="324"/>
      <c r="BO1016" s="324"/>
      <c r="BW1016" s="325"/>
      <c r="BX1016" s="325"/>
      <c r="BY1016" s="325"/>
      <c r="BZ1016" s="325"/>
      <c r="CA1016" s="325"/>
      <c r="CB1016" s="325"/>
      <c r="CC1016" s="325"/>
      <c r="CD1016" s="325"/>
      <c r="CE1016" s="325"/>
      <c r="CF1016" s="325"/>
      <c r="CG1016" s="325"/>
      <c r="CH1016" s="325"/>
    </row>
    <row r="1017" spans="1:86" s="323" customFormat="1" x14ac:dyDescent="0.25">
      <c r="A1017" s="102"/>
      <c r="B1017" s="102"/>
      <c r="C1017" s="102"/>
      <c r="D1017" s="102"/>
      <c r="E1017" s="102"/>
      <c r="F1017" s="102"/>
      <c r="G1017" s="102"/>
      <c r="AH1017" s="324"/>
      <c r="AI1017" s="324"/>
      <c r="AP1017" s="324"/>
      <c r="AQ1017" s="324"/>
      <c r="BD1017" s="324"/>
      <c r="BE1017" s="324"/>
      <c r="BF1017" s="324"/>
      <c r="BG1017" s="324"/>
      <c r="BH1017" s="324"/>
      <c r="BI1017" s="324"/>
      <c r="BJ1017" s="324"/>
      <c r="BK1017" s="324"/>
      <c r="BL1017" s="324"/>
      <c r="BM1017" s="324"/>
      <c r="BN1017" s="324"/>
      <c r="BO1017" s="324"/>
      <c r="BW1017" s="325"/>
      <c r="BX1017" s="325"/>
      <c r="BY1017" s="325"/>
      <c r="BZ1017" s="325"/>
      <c r="CA1017" s="325"/>
      <c r="CB1017" s="325"/>
      <c r="CC1017" s="325"/>
      <c r="CD1017" s="325"/>
      <c r="CE1017" s="325"/>
      <c r="CF1017" s="325"/>
      <c r="CG1017" s="325"/>
      <c r="CH1017" s="325"/>
    </row>
    <row r="1018" spans="1:86" s="323" customFormat="1" x14ac:dyDescent="0.25">
      <c r="A1018" s="102"/>
      <c r="B1018" s="102"/>
      <c r="C1018" s="102"/>
      <c r="D1018" s="102"/>
      <c r="E1018" s="102"/>
      <c r="F1018" s="102"/>
      <c r="G1018" s="102"/>
      <c r="AH1018" s="324"/>
      <c r="AI1018" s="324"/>
      <c r="AP1018" s="324"/>
      <c r="AQ1018" s="324"/>
      <c r="BD1018" s="324"/>
      <c r="BE1018" s="324"/>
      <c r="BF1018" s="324"/>
      <c r="BG1018" s="324"/>
      <c r="BH1018" s="324"/>
      <c r="BI1018" s="324"/>
      <c r="BJ1018" s="324"/>
      <c r="BK1018" s="324"/>
      <c r="BL1018" s="324"/>
      <c r="BM1018" s="324"/>
      <c r="BN1018" s="324"/>
      <c r="BO1018" s="324"/>
      <c r="BW1018" s="325"/>
      <c r="BX1018" s="325"/>
      <c r="BY1018" s="325"/>
      <c r="BZ1018" s="325"/>
      <c r="CA1018" s="325"/>
      <c r="CB1018" s="325"/>
      <c r="CC1018" s="325"/>
      <c r="CD1018" s="325"/>
      <c r="CE1018" s="325"/>
      <c r="CF1018" s="325"/>
      <c r="CG1018" s="325"/>
      <c r="CH1018" s="325"/>
    </row>
    <row r="1019" spans="1:86" s="323" customFormat="1" x14ac:dyDescent="0.25">
      <c r="A1019" s="102"/>
      <c r="B1019" s="102"/>
      <c r="C1019" s="102"/>
      <c r="D1019" s="102"/>
      <c r="E1019" s="102"/>
      <c r="F1019" s="102"/>
      <c r="G1019" s="102"/>
      <c r="AH1019" s="324"/>
      <c r="AI1019" s="324"/>
      <c r="AP1019" s="324"/>
      <c r="AQ1019" s="324"/>
      <c r="BD1019" s="324"/>
      <c r="BE1019" s="324"/>
      <c r="BF1019" s="324"/>
      <c r="BG1019" s="324"/>
      <c r="BH1019" s="324"/>
      <c r="BI1019" s="324"/>
      <c r="BJ1019" s="324"/>
      <c r="BK1019" s="324"/>
      <c r="BL1019" s="324"/>
      <c r="BM1019" s="324"/>
      <c r="BN1019" s="324"/>
      <c r="BO1019" s="324"/>
      <c r="BW1019" s="325"/>
      <c r="BX1019" s="325"/>
      <c r="BY1019" s="325"/>
      <c r="BZ1019" s="325"/>
      <c r="CA1019" s="325"/>
      <c r="CB1019" s="325"/>
      <c r="CC1019" s="325"/>
      <c r="CD1019" s="325"/>
      <c r="CE1019" s="325"/>
      <c r="CF1019" s="325"/>
      <c r="CG1019" s="325"/>
      <c r="CH1019" s="325"/>
    </row>
    <row r="1020" spans="1:86" s="323" customFormat="1" x14ac:dyDescent="0.25">
      <c r="A1020" s="102"/>
      <c r="B1020" s="102"/>
      <c r="C1020" s="102"/>
      <c r="D1020" s="102"/>
      <c r="E1020" s="102"/>
      <c r="F1020" s="102"/>
      <c r="G1020" s="102"/>
      <c r="AH1020" s="324"/>
      <c r="AI1020" s="324"/>
      <c r="AP1020" s="324"/>
      <c r="AQ1020" s="324"/>
      <c r="BD1020" s="324"/>
      <c r="BE1020" s="324"/>
      <c r="BF1020" s="324"/>
      <c r="BG1020" s="324"/>
      <c r="BH1020" s="324"/>
      <c r="BI1020" s="324"/>
      <c r="BJ1020" s="324"/>
      <c r="BK1020" s="324"/>
      <c r="BL1020" s="324"/>
      <c r="BM1020" s="324"/>
      <c r="BN1020" s="324"/>
      <c r="BO1020" s="324"/>
      <c r="BW1020" s="325"/>
      <c r="BX1020" s="325"/>
      <c r="BY1020" s="325"/>
      <c r="BZ1020" s="325"/>
      <c r="CA1020" s="325"/>
      <c r="CB1020" s="325"/>
      <c r="CC1020" s="325"/>
      <c r="CD1020" s="325"/>
      <c r="CE1020" s="325"/>
      <c r="CF1020" s="325"/>
      <c r="CG1020" s="325"/>
      <c r="CH1020" s="325"/>
    </row>
    <row r="1021" spans="1:86" s="323" customFormat="1" x14ac:dyDescent="0.25">
      <c r="A1021" s="102"/>
      <c r="B1021" s="102"/>
      <c r="C1021" s="102"/>
      <c r="D1021" s="102"/>
      <c r="E1021" s="102"/>
      <c r="F1021" s="102"/>
      <c r="G1021" s="102"/>
      <c r="AH1021" s="324"/>
      <c r="AI1021" s="324"/>
      <c r="AP1021" s="324"/>
      <c r="AQ1021" s="324"/>
      <c r="BD1021" s="324"/>
      <c r="BE1021" s="324"/>
      <c r="BF1021" s="324"/>
      <c r="BG1021" s="324"/>
      <c r="BH1021" s="324"/>
      <c r="BI1021" s="324"/>
      <c r="BJ1021" s="324"/>
      <c r="BK1021" s="324"/>
      <c r="BL1021" s="324"/>
      <c r="BM1021" s="324"/>
      <c r="BN1021" s="324"/>
      <c r="BO1021" s="324"/>
      <c r="BW1021" s="325"/>
      <c r="BX1021" s="325"/>
      <c r="BY1021" s="325"/>
      <c r="BZ1021" s="325"/>
      <c r="CA1021" s="325"/>
      <c r="CB1021" s="325"/>
      <c r="CC1021" s="325"/>
      <c r="CD1021" s="325"/>
      <c r="CE1021" s="325"/>
      <c r="CF1021" s="325"/>
      <c r="CG1021" s="325"/>
      <c r="CH1021" s="325"/>
    </row>
    <row r="1022" spans="1:86" s="323" customFormat="1" x14ac:dyDescent="0.25">
      <c r="A1022" s="102"/>
      <c r="B1022" s="102"/>
      <c r="C1022" s="102"/>
      <c r="D1022" s="102"/>
      <c r="E1022" s="102"/>
      <c r="F1022" s="102"/>
      <c r="G1022" s="102"/>
      <c r="AH1022" s="324"/>
      <c r="AI1022" s="324"/>
      <c r="AP1022" s="324"/>
      <c r="AQ1022" s="324"/>
      <c r="BD1022" s="324"/>
      <c r="BE1022" s="324"/>
      <c r="BF1022" s="324"/>
      <c r="BG1022" s="324"/>
      <c r="BH1022" s="324"/>
      <c r="BI1022" s="324"/>
      <c r="BJ1022" s="324"/>
      <c r="BK1022" s="324"/>
      <c r="BL1022" s="324"/>
      <c r="BM1022" s="324"/>
      <c r="BN1022" s="324"/>
      <c r="BO1022" s="324"/>
      <c r="BW1022" s="325"/>
      <c r="BX1022" s="325"/>
      <c r="BY1022" s="325"/>
      <c r="BZ1022" s="325"/>
      <c r="CA1022" s="325"/>
      <c r="CB1022" s="325"/>
      <c r="CC1022" s="325"/>
      <c r="CD1022" s="325"/>
      <c r="CE1022" s="325"/>
      <c r="CF1022" s="325"/>
      <c r="CG1022" s="325"/>
      <c r="CH1022" s="325"/>
    </row>
    <row r="1023" spans="1:86" s="323" customFormat="1" x14ac:dyDescent="0.25">
      <c r="A1023" s="102"/>
      <c r="B1023" s="102"/>
      <c r="C1023" s="102"/>
      <c r="D1023" s="102"/>
      <c r="E1023" s="102"/>
      <c r="F1023" s="102"/>
      <c r="G1023" s="102"/>
      <c r="AH1023" s="324"/>
      <c r="AI1023" s="324"/>
      <c r="AP1023" s="324"/>
      <c r="AQ1023" s="324"/>
      <c r="BD1023" s="324"/>
      <c r="BE1023" s="324"/>
      <c r="BF1023" s="324"/>
      <c r="BG1023" s="324"/>
      <c r="BH1023" s="324"/>
      <c r="BI1023" s="324"/>
      <c r="BJ1023" s="324"/>
      <c r="BK1023" s="324"/>
      <c r="BL1023" s="324"/>
      <c r="BM1023" s="324"/>
      <c r="BN1023" s="324"/>
      <c r="BO1023" s="324"/>
      <c r="BW1023" s="325"/>
      <c r="BX1023" s="325"/>
      <c r="BY1023" s="325"/>
      <c r="BZ1023" s="325"/>
      <c r="CA1023" s="325"/>
      <c r="CB1023" s="325"/>
      <c r="CC1023" s="325"/>
      <c r="CD1023" s="325"/>
      <c r="CE1023" s="325"/>
      <c r="CF1023" s="325"/>
      <c r="CG1023" s="325"/>
      <c r="CH1023" s="325"/>
    </row>
    <row r="1024" spans="1:86" s="323" customFormat="1" x14ac:dyDescent="0.25">
      <c r="A1024" s="102"/>
      <c r="B1024" s="102"/>
      <c r="C1024" s="102"/>
      <c r="D1024" s="102"/>
      <c r="E1024" s="102"/>
      <c r="F1024" s="102"/>
      <c r="G1024" s="102"/>
      <c r="AH1024" s="324"/>
      <c r="AI1024" s="324"/>
      <c r="AP1024" s="324"/>
      <c r="AQ1024" s="324"/>
      <c r="BD1024" s="324"/>
      <c r="BE1024" s="324"/>
      <c r="BF1024" s="324"/>
      <c r="BG1024" s="324"/>
      <c r="BH1024" s="324"/>
      <c r="BI1024" s="324"/>
      <c r="BJ1024" s="324"/>
      <c r="BK1024" s="324"/>
      <c r="BL1024" s="324"/>
      <c r="BM1024" s="324"/>
      <c r="BN1024" s="324"/>
      <c r="BO1024" s="324"/>
      <c r="BW1024" s="325"/>
      <c r="BX1024" s="325"/>
      <c r="BY1024" s="325"/>
      <c r="BZ1024" s="325"/>
      <c r="CA1024" s="325"/>
      <c r="CB1024" s="325"/>
      <c r="CC1024" s="325"/>
      <c r="CD1024" s="325"/>
      <c r="CE1024" s="325"/>
      <c r="CF1024" s="325"/>
      <c r="CG1024" s="325"/>
      <c r="CH1024" s="325"/>
    </row>
    <row r="1025" spans="1:86" s="323" customFormat="1" x14ac:dyDescent="0.25">
      <c r="A1025" s="102"/>
      <c r="B1025" s="102"/>
      <c r="C1025" s="102"/>
      <c r="D1025" s="102"/>
      <c r="E1025" s="102"/>
      <c r="F1025" s="102"/>
      <c r="G1025" s="102"/>
      <c r="AH1025" s="324"/>
      <c r="AI1025" s="324"/>
      <c r="AP1025" s="324"/>
      <c r="AQ1025" s="324"/>
      <c r="BD1025" s="324"/>
      <c r="BE1025" s="324"/>
      <c r="BF1025" s="324"/>
      <c r="BG1025" s="324"/>
      <c r="BH1025" s="324"/>
      <c r="BI1025" s="324"/>
      <c r="BJ1025" s="324"/>
      <c r="BK1025" s="324"/>
      <c r="BL1025" s="324"/>
      <c r="BM1025" s="324"/>
      <c r="BN1025" s="324"/>
      <c r="BO1025" s="324"/>
      <c r="BW1025" s="325"/>
      <c r="BX1025" s="325"/>
      <c r="BY1025" s="325"/>
      <c r="BZ1025" s="325"/>
      <c r="CA1025" s="325"/>
      <c r="CB1025" s="325"/>
      <c r="CC1025" s="325"/>
      <c r="CD1025" s="325"/>
      <c r="CE1025" s="325"/>
      <c r="CF1025" s="325"/>
      <c r="CG1025" s="325"/>
      <c r="CH1025" s="325"/>
    </row>
    <row r="1026" spans="1:86" s="323" customFormat="1" x14ac:dyDescent="0.25">
      <c r="A1026" s="102"/>
      <c r="B1026" s="102"/>
      <c r="C1026" s="102"/>
      <c r="D1026" s="102"/>
      <c r="E1026" s="102"/>
      <c r="F1026" s="102"/>
      <c r="G1026" s="102"/>
      <c r="AH1026" s="324"/>
      <c r="AI1026" s="324"/>
      <c r="AP1026" s="324"/>
      <c r="AQ1026" s="324"/>
      <c r="BD1026" s="324"/>
      <c r="BE1026" s="324"/>
      <c r="BF1026" s="324"/>
      <c r="BG1026" s="324"/>
      <c r="BH1026" s="324"/>
      <c r="BI1026" s="324"/>
      <c r="BJ1026" s="324"/>
      <c r="BK1026" s="324"/>
      <c r="BL1026" s="324"/>
      <c r="BM1026" s="324"/>
      <c r="BN1026" s="324"/>
      <c r="BO1026" s="324"/>
      <c r="BW1026" s="325"/>
      <c r="BX1026" s="325"/>
      <c r="BY1026" s="325"/>
      <c r="BZ1026" s="325"/>
      <c r="CA1026" s="325"/>
      <c r="CB1026" s="325"/>
      <c r="CC1026" s="325"/>
      <c r="CD1026" s="325"/>
      <c r="CE1026" s="325"/>
      <c r="CF1026" s="325"/>
      <c r="CG1026" s="325"/>
      <c r="CH1026" s="325"/>
    </row>
    <row r="1027" spans="1:86" s="323" customFormat="1" x14ac:dyDescent="0.25">
      <c r="A1027" s="102"/>
      <c r="B1027" s="102"/>
      <c r="C1027" s="102"/>
      <c r="D1027" s="102"/>
      <c r="E1027" s="102"/>
      <c r="F1027" s="102"/>
      <c r="G1027" s="102"/>
      <c r="AH1027" s="324"/>
      <c r="AI1027" s="324"/>
      <c r="AP1027" s="324"/>
      <c r="AQ1027" s="324"/>
      <c r="BD1027" s="324"/>
      <c r="BE1027" s="324"/>
      <c r="BF1027" s="324"/>
      <c r="BG1027" s="324"/>
      <c r="BH1027" s="324"/>
      <c r="BI1027" s="324"/>
      <c r="BJ1027" s="324"/>
      <c r="BK1027" s="324"/>
      <c r="BL1027" s="324"/>
      <c r="BM1027" s="324"/>
      <c r="BN1027" s="324"/>
      <c r="BO1027" s="324"/>
      <c r="BW1027" s="325"/>
      <c r="BX1027" s="325"/>
      <c r="BY1027" s="325"/>
      <c r="BZ1027" s="325"/>
      <c r="CA1027" s="325"/>
      <c r="CB1027" s="325"/>
      <c r="CC1027" s="325"/>
      <c r="CD1027" s="325"/>
      <c r="CE1027" s="325"/>
      <c r="CF1027" s="325"/>
      <c r="CG1027" s="325"/>
      <c r="CH1027" s="325"/>
    </row>
    <row r="1028" spans="1:86" s="323" customFormat="1" x14ac:dyDescent="0.25">
      <c r="A1028" s="102"/>
      <c r="B1028" s="102"/>
      <c r="C1028" s="102"/>
      <c r="D1028" s="102"/>
      <c r="E1028" s="102"/>
      <c r="F1028" s="102"/>
      <c r="G1028" s="102"/>
      <c r="AH1028" s="324"/>
      <c r="AI1028" s="324"/>
      <c r="AP1028" s="324"/>
      <c r="AQ1028" s="324"/>
      <c r="BD1028" s="324"/>
      <c r="BE1028" s="324"/>
      <c r="BF1028" s="324"/>
      <c r="BG1028" s="324"/>
      <c r="BH1028" s="324"/>
      <c r="BI1028" s="324"/>
      <c r="BJ1028" s="324"/>
      <c r="BK1028" s="324"/>
      <c r="BL1028" s="324"/>
      <c r="BM1028" s="324"/>
      <c r="BN1028" s="324"/>
      <c r="BO1028" s="324"/>
      <c r="BW1028" s="325"/>
      <c r="BX1028" s="325"/>
      <c r="BY1028" s="325"/>
      <c r="BZ1028" s="325"/>
      <c r="CA1028" s="325"/>
      <c r="CB1028" s="325"/>
      <c r="CC1028" s="325"/>
      <c r="CD1028" s="325"/>
      <c r="CE1028" s="325"/>
      <c r="CF1028" s="325"/>
      <c r="CG1028" s="325"/>
      <c r="CH1028" s="325"/>
    </row>
    <row r="1029" spans="1:86" s="323" customFormat="1" x14ac:dyDescent="0.25">
      <c r="A1029" s="102"/>
      <c r="B1029" s="102"/>
      <c r="C1029" s="102"/>
      <c r="D1029" s="102"/>
      <c r="E1029" s="102"/>
      <c r="F1029" s="102"/>
      <c r="G1029" s="102"/>
      <c r="AH1029" s="324"/>
      <c r="AI1029" s="324"/>
      <c r="AP1029" s="324"/>
      <c r="AQ1029" s="324"/>
      <c r="BD1029" s="324"/>
      <c r="BE1029" s="324"/>
      <c r="BF1029" s="324"/>
      <c r="BG1029" s="324"/>
      <c r="BH1029" s="324"/>
      <c r="BI1029" s="324"/>
      <c r="BJ1029" s="324"/>
      <c r="BK1029" s="324"/>
      <c r="BL1029" s="324"/>
      <c r="BM1029" s="324"/>
      <c r="BN1029" s="324"/>
      <c r="BO1029" s="324"/>
      <c r="BW1029" s="325"/>
      <c r="BX1029" s="325"/>
      <c r="BY1029" s="325"/>
      <c r="BZ1029" s="325"/>
      <c r="CA1029" s="325"/>
      <c r="CB1029" s="325"/>
      <c r="CC1029" s="325"/>
      <c r="CD1029" s="325"/>
      <c r="CE1029" s="325"/>
      <c r="CF1029" s="325"/>
      <c r="CG1029" s="325"/>
      <c r="CH1029" s="325"/>
    </row>
    <row r="1030" spans="1:86" s="323" customFormat="1" x14ac:dyDescent="0.25">
      <c r="A1030" s="102"/>
      <c r="B1030" s="102"/>
      <c r="C1030" s="102"/>
      <c r="D1030" s="102"/>
      <c r="E1030" s="102"/>
      <c r="F1030" s="102"/>
      <c r="G1030" s="102"/>
      <c r="AH1030" s="324"/>
      <c r="AI1030" s="324"/>
      <c r="AP1030" s="324"/>
      <c r="AQ1030" s="324"/>
      <c r="BD1030" s="324"/>
      <c r="BE1030" s="324"/>
      <c r="BF1030" s="324"/>
      <c r="BG1030" s="324"/>
      <c r="BH1030" s="324"/>
      <c r="BI1030" s="324"/>
      <c r="BJ1030" s="324"/>
      <c r="BK1030" s="324"/>
      <c r="BL1030" s="324"/>
      <c r="BM1030" s="324"/>
      <c r="BN1030" s="324"/>
      <c r="BO1030" s="324"/>
      <c r="BW1030" s="325"/>
      <c r="BX1030" s="325"/>
      <c r="BY1030" s="325"/>
      <c r="BZ1030" s="325"/>
      <c r="CA1030" s="325"/>
      <c r="CB1030" s="325"/>
      <c r="CC1030" s="325"/>
      <c r="CD1030" s="325"/>
      <c r="CE1030" s="325"/>
      <c r="CF1030" s="325"/>
      <c r="CG1030" s="325"/>
      <c r="CH1030" s="325"/>
    </row>
    <row r="1031" spans="1:86" s="323" customFormat="1" x14ac:dyDescent="0.25">
      <c r="A1031" s="102"/>
      <c r="B1031" s="102"/>
      <c r="C1031" s="102"/>
      <c r="D1031" s="102"/>
      <c r="E1031" s="102"/>
      <c r="F1031" s="102"/>
      <c r="G1031" s="102"/>
      <c r="AH1031" s="324"/>
      <c r="AI1031" s="324"/>
      <c r="AP1031" s="324"/>
      <c r="AQ1031" s="324"/>
      <c r="BD1031" s="324"/>
      <c r="BE1031" s="324"/>
      <c r="BF1031" s="324"/>
      <c r="BG1031" s="324"/>
      <c r="BH1031" s="324"/>
      <c r="BI1031" s="324"/>
      <c r="BJ1031" s="324"/>
      <c r="BK1031" s="324"/>
      <c r="BL1031" s="324"/>
      <c r="BM1031" s="324"/>
      <c r="BN1031" s="324"/>
      <c r="BO1031" s="324"/>
      <c r="BW1031" s="325"/>
      <c r="BX1031" s="325"/>
      <c r="BY1031" s="325"/>
      <c r="BZ1031" s="325"/>
      <c r="CA1031" s="325"/>
      <c r="CB1031" s="325"/>
      <c r="CC1031" s="325"/>
      <c r="CD1031" s="325"/>
      <c r="CE1031" s="325"/>
      <c r="CF1031" s="325"/>
      <c r="CG1031" s="325"/>
      <c r="CH1031" s="325"/>
    </row>
    <row r="1032" spans="1:86" s="323" customFormat="1" x14ac:dyDescent="0.25">
      <c r="A1032" s="102"/>
      <c r="B1032" s="102"/>
      <c r="C1032" s="102"/>
      <c r="D1032" s="102"/>
      <c r="E1032" s="102"/>
      <c r="F1032" s="102"/>
      <c r="G1032" s="102"/>
      <c r="AH1032" s="324"/>
      <c r="AI1032" s="324"/>
      <c r="AP1032" s="324"/>
      <c r="AQ1032" s="324"/>
      <c r="BD1032" s="324"/>
      <c r="BE1032" s="324"/>
      <c r="BF1032" s="324"/>
      <c r="BG1032" s="324"/>
      <c r="BH1032" s="324"/>
      <c r="BI1032" s="324"/>
      <c r="BJ1032" s="324"/>
      <c r="BK1032" s="324"/>
      <c r="BL1032" s="324"/>
      <c r="BM1032" s="324"/>
      <c r="BN1032" s="324"/>
      <c r="BO1032" s="324"/>
      <c r="BW1032" s="325"/>
      <c r="BX1032" s="325"/>
      <c r="BY1032" s="325"/>
      <c r="BZ1032" s="325"/>
      <c r="CA1032" s="325"/>
      <c r="CB1032" s="325"/>
      <c r="CC1032" s="325"/>
      <c r="CD1032" s="325"/>
      <c r="CE1032" s="325"/>
      <c r="CF1032" s="325"/>
      <c r="CG1032" s="325"/>
      <c r="CH1032" s="325"/>
    </row>
    <row r="1033" spans="1:86" s="323" customFormat="1" x14ac:dyDescent="0.25">
      <c r="A1033" s="102"/>
      <c r="B1033" s="102"/>
      <c r="C1033" s="102"/>
      <c r="D1033" s="102"/>
      <c r="E1033" s="102"/>
      <c r="F1033" s="102"/>
      <c r="G1033" s="102"/>
      <c r="AH1033" s="324"/>
      <c r="AI1033" s="324"/>
      <c r="AP1033" s="324"/>
      <c r="AQ1033" s="324"/>
      <c r="BD1033" s="324"/>
      <c r="BE1033" s="324"/>
      <c r="BF1033" s="324"/>
      <c r="BG1033" s="324"/>
      <c r="BH1033" s="324"/>
      <c r="BI1033" s="324"/>
      <c r="BJ1033" s="324"/>
      <c r="BK1033" s="324"/>
      <c r="BL1033" s="324"/>
      <c r="BM1033" s="324"/>
      <c r="BN1033" s="324"/>
      <c r="BO1033" s="324"/>
      <c r="BW1033" s="325"/>
      <c r="BX1033" s="325"/>
      <c r="BY1033" s="325"/>
      <c r="BZ1033" s="325"/>
      <c r="CA1033" s="325"/>
      <c r="CB1033" s="325"/>
      <c r="CC1033" s="325"/>
      <c r="CD1033" s="325"/>
      <c r="CE1033" s="325"/>
      <c r="CF1033" s="325"/>
      <c r="CG1033" s="325"/>
      <c r="CH1033" s="325"/>
    </row>
    <row r="1034" spans="1:86" s="323" customFormat="1" x14ac:dyDescent="0.25">
      <c r="A1034" s="102"/>
      <c r="B1034" s="102"/>
      <c r="C1034" s="102"/>
      <c r="D1034" s="102"/>
      <c r="E1034" s="102"/>
      <c r="F1034" s="102"/>
      <c r="G1034" s="102"/>
      <c r="AH1034" s="324"/>
      <c r="AI1034" s="324"/>
      <c r="AP1034" s="324"/>
      <c r="AQ1034" s="324"/>
      <c r="BD1034" s="324"/>
      <c r="BE1034" s="324"/>
      <c r="BF1034" s="324"/>
      <c r="BG1034" s="324"/>
      <c r="BH1034" s="324"/>
      <c r="BI1034" s="324"/>
      <c r="BJ1034" s="324"/>
      <c r="BK1034" s="324"/>
      <c r="BL1034" s="324"/>
      <c r="BM1034" s="324"/>
      <c r="BN1034" s="324"/>
      <c r="BO1034" s="324"/>
      <c r="BW1034" s="325"/>
      <c r="BX1034" s="325"/>
      <c r="BY1034" s="325"/>
      <c r="BZ1034" s="325"/>
      <c r="CA1034" s="325"/>
      <c r="CB1034" s="325"/>
      <c r="CC1034" s="325"/>
      <c r="CD1034" s="325"/>
      <c r="CE1034" s="325"/>
      <c r="CF1034" s="325"/>
      <c r="CG1034" s="325"/>
      <c r="CH1034" s="325"/>
    </row>
    <row r="1035" spans="1:86" s="323" customFormat="1" x14ac:dyDescent="0.25">
      <c r="A1035" s="102"/>
      <c r="B1035" s="102"/>
      <c r="C1035" s="102"/>
      <c r="D1035" s="102"/>
      <c r="E1035" s="102"/>
      <c r="F1035" s="102"/>
      <c r="G1035" s="102"/>
      <c r="AH1035" s="324"/>
      <c r="AI1035" s="324"/>
      <c r="AP1035" s="324"/>
      <c r="AQ1035" s="324"/>
      <c r="BD1035" s="324"/>
      <c r="BE1035" s="324"/>
      <c r="BF1035" s="324"/>
      <c r="BG1035" s="324"/>
      <c r="BH1035" s="324"/>
      <c r="BI1035" s="324"/>
      <c r="BJ1035" s="324"/>
      <c r="BK1035" s="324"/>
      <c r="BL1035" s="324"/>
      <c r="BM1035" s="324"/>
      <c r="BN1035" s="324"/>
      <c r="BO1035" s="324"/>
      <c r="BW1035" s="325"/>
      <c r="BX1035" s="325"/>
      <c r="BY1035" s="325"/>
      <c r="BZ1035" s="325"/>
      <c r="CA1035" s="325"/>
      <c r="CB1035" s="325"/>
      <c r="CC1035" s="325"/>
      <c r="CD1035" s="325"/>
      <c r="CE1035" s="325"/>
      <c r="CF1035" s="325"/>
      <c r="CG1035" s="325"/>
      <c r="CH1035" s="325"/>
    </row>
    <row r="1036" spans="1:86" s="323" customFormat="1" x14ac:dyDescent="0.25">
      <c r="A1036" s="102"/>
      <c r="B1036" s="102"/>
      <c r="C1036" s="102"/>
      <c r="D1036" s="102"/>
      <c r="E1036" s="102"/>
      <c r="F1036" s="102"/>
      <c r="G1036" s="102"/>
      <c r="AH1036" s="324"/>
      <c r="AI1036" s="324"/>
      <c r="AP1036" s="324"/>
      <c r="AQ1036" s="324"/>
      <c r="BD1036" s="324"/>
      <c r="BE1036" s="324"/>
      <c r="BF1036" s="324"/>
      <c r="BG1036" s="324"/>
      <c r="BH1036" s="324"/>
      <c r="BI1036" s="324"/>
      <c r="BJ1036" s="324"/>
      <c r="BK1036" s="324"/>
      <c r="BL1036" s="324"/>
      <c r="BM1036" s="324"/>
      <c r="BN1036" s="324"/>
      <c r="BO1036" s="324"/>
      <c r="BW1036" s="325"/>
      <c r="BX1036" s="325"/>
      <c r="BY1036" s="325"/>
      <c r="BZ1036" s="325"/>
      <c r="CA1036" s="325"/>
      <c r="CB1036" s="325"/>
      <c r="CC1036" s="325"/>
      <c r="CD1036" s="325"/>
      <c r="CE1036" s="325"/>
      <c r="CF1036" s="325"/>
      <c r="CG1036" s="325"/>
      <c r="CH1036" s="325"/>
    </row>
    <row r="1037" spans="1:86" s="323" customFormat="1" x14ac:dyDescent="0.25">
      <c r="A1037" s="102"/>
      <c r="B1037" s="102"/>
      <c r="C1037" s="102"/>
      <c r="D1037" s="102"/>
      <c r="E1037" s="102"/>
      <c r="F1037" s="102"/>
      <c r="G1037" s="102"/>
      <c r="AH1037" s="324"/>
      <c r="AI1037" s="324"/>
      <c r="AP1037" s="324"/>
      <c r="AQ1037" s="324"/>
      <c r="BD1037" s="324"/>
      <c r="BE1037" s="324"/>
      <c r="BF1037" s="324"/>
      <c r="BG1037" s="324"/>
      <c r="BH1037" s="324"/>
      <c r="BI1037" s="324"/>
      <c r="BJ1037" s="324"/>
      <c r="BK1037" s="324"/>
      <c r="BL1037" s="324"/>
      <c r="BM1037" s="324"/>
      <c r="BN1037" s="324"/>
      <c r="BO1037" s="324"/>
      <c r="BW1037" s="325"/>
      <c r="BX1037" s="325"/>
      <c r="BY1037" s="325"/>
      <c r="BZ1037" s="325"/>
      <c r="CA1037" s="325"/>
      <c r="CB1037" s="325"/>
      <c r="CC1037" s="325"/>
      <c r="CD1037" s="325"/>
      <c r="CE1037" s="325"/>
      <c r="CF1037" s="325"/>
      <c r="CG1037" s="325"/>
      <c r="CH1037" s="325"/>
    </row>
    <row r="1038" spans="1:86" s="323" customFormat="1" x14ac:dyDescent="0.25">
      <c r="A1038" s="102"/>
      <c r="B1038" s="102"/>
      <c r="C1038" s="102"/>
      <c r="D1038" s="102"/>
      <c r="E1038" s="102"/>
      <c r="F1038" s="102"/>
      <c r="G1038" s="102"/>
      <c r="AH1038" s="324"/>
      <c r="AI1038" s="324"/>
      <c r="AP1038" s="324"/>
      <c r="AQ1038" s="324"/>
      <c r="BD1038" s="324"/>
      <c r="BE1038" s="324"/>
      <c r="BF1038" s="324"/>
      <c r="BG1038" s="324"/>
      <c r="BH1038" s="324"/>
      <c r="BI1038" s="324"/>
      <c r="BJ1038" s="324"/>
      <c r="BK1038" s="324"/>
      <c r="BL1038" s="324"/>
      <c r="BM1038" s="324"/>
      <c r="BN1038" s="324"/>
      <c r="BO1038" s="324"/>
      <c r="BW1038" s="325"/>
      <c r="BX1038" s="325"/>
      <c r="BY1038" s="325"/>
      <c r="BZ1038" s="325"/>
      <c r="CA1038" s="325"/>
      <c r="CB1038" s="325"/>
      <c r="CC1038" s="325"/>
      <c r="CD1038" s="325"/>
      <c r="CE1038" s="325"/>
      <c r="CF1038" s="325"/>
      <c r="CG1038" s="325"/>
      <c r="CH1038" s="325"/>
    </row>
    <row r="1039" spans="1:86" s="323" customFormat="1" x14ac:dyDescent="0.25">
      <c r="A1039" s="102"/>
      <c r="B1039" s="102"/>
      <c r="C1039" s="102"/>
      <c r="D1039" s="102"/>
      <c r="E1039" s="102"/>
      <c r="F1039" s="102"/>
      <c r="G1039" s="102"/>
      <c r="AH1039" s="324"/>
      <c r="AI1039" s="324"/>
      <c r="AP1039" s="324"/>
      <c r="AQ1039" s="324"/>
      <c r="BD1039" s="324"/>
      <c r="BE1039" s="324"/>
      <c r="BF1039" s="324"/>
      <c r="BG1039" s="324"/>
      <c r="BH1039" s="324"/>
      <c r="BI1039" s="324"/>
      <c r="BJ1039" s="324"/>
      <c r="BK1039" s="324"/>
      <c r="BL1039" s="324"/>
      <c r="BM1039" s="324"/>
      <c r="BN1039" s="324"/>
      <c r="BO1039" s="324"/>
      <c r="BW1039" s="325"/>
      <c r="BX1039" s="325"/>
      <c r="BY1039" s="325"/>
      <c r="BZ1039" s="325"/>
      <c r="CA1039" s="325"/>
      <c r="CB1039" s="325"/>
      <c r="CC1039" s="325"/>
      <c r="CD1039" s="325"/>
      <c r="CE1039" s="325"/>
      <c r="CF1039" s="325"/>
      <c r="CG1039" s="325"/>
      <c r="CH1039" s="325"/>
    </row>
    <row r="1040" spans="1:86" s="323" customFormat="1" x14ac:dyDescent="0.25">
      <c r="A1040" s="102"/>
      <c r="B1040" s="102"/>
      <c r="C1040" s="102"/>
      <c r="D1040" s="102"/>
      <c r="E1040" s="102"/>
      <c r="F1040" s="102"/>
      <c r="G1040" s="102"/>
      <c r="AH1040" s="324"/>
      <c r="AI1040" s="324"/>
      <c r="AP1040" s="324"/>
      <c r="AQ1040" s="324"/>
      <c r="BD1040" s="324"/>
      <c r="BE1040" s="324"/>
      <c r="BF1040" s="324"/>
      <c r="BG1040" s="324"/>
      <c r="BH1040" s="324"/>
      <c r="BI1040" s="324"/>
      <c r="BJ1040" s="324"/>
      <c r="BK1040" s="324"/>
      <c r="BL1040" s="324"/>
      <c r="BM1040" s="324"/>
      <c r="BN1040" s="324"/>
      <c r="BO1040" s="324"/>
      <c r="BW1040" s="325"/>
      <c r="BX1040" s="325"/>
      <c r="BY1040" s="325"/>
      <c r="BZ1040" s="325"/>
      <c r="CA1040" s="325"/>
      <c r="CB1040" s="325"/>
      <c r="CC1040" s="325"/>
      <c r="CD1040" s="325"/>
      <c r="CE1040" s="325"/>
      <c r="CF1040" s="325"/>
      <c r="CG1040" s="325"/>
      <c r="CH1040" s="325"/>
    </row>
    <row r="1041" spans="1:86" s="323" customFormat="1" x14ac:dyDescent="0.25">
      <c r="A1041" s="102"/>
      <c r="B1041" s="102"/>
      <c r="C1041" s="102"/>
      <c r="D1041" s="102"/>
      <c r="E1041" s="102"/>
      <c r="F1041" s="102"/>
      <c r="G1041" s="102"/>
      <c r="AH1041" s="324"/>
      <c r="AI1041" s="324"/>
      <c r="AP1041" s="324"/>
      <c r="AQ1041" s="324"/>
      <c r="BD1041" s="324"/>
      <c r="BE1041" s="324"/>
      <c r="BF1041" s="324"/>
      <c r="BG1041" s="324"/>
      <c r="BH1041" s="324"/>
      <c r="BI1041" s="324"/>
      <c r="BJ1041" s="324"/>
      <c r="BK1041" s="324"/>
      <c r="BL1041" s="324"/>
      <c r="BM1041" s="324"/>
      <c r="BN1041" s="324"/>
      <c r="BO1041" s="324"/>
      <c r="BW1041" s="325"/>
      <c r="BX1041" s="325"/>
      <c r="BY1041" s="325"/>
      <c r="BZ1041" s="325"/>
      <c r="CA1041" s="325"/>
      <c r="CB1041" s="325"/>
      <c r="CC1041" s="325"/>
      <c r="CD1041" s="325"/>
      <c r="CE1041" s="325"/>
      <c r="CF1041" s="325"/>
      <c r="CG1041" s="325"/>
      <c r="CH1041" s="325"/>
    </row>
    <row r="1042" spans="1:86" s="323" customFormat="1" x14ac:dyDescent="0.25">
      <c r="A1042" s="102"/>
      <c r="B1042" s="102"/>
      <c r="C1042" s="102"/>
      <c r="D1042" s="102"/>
      <c r="E1042" s="102"/>
      <c r="F1042" s="102"/>
      <c r="G1042" s="102"/>
      <c r="AH1042" s="324"/>
      <c r="AI1042" s="324"/>
      <c r="AP1042" s="324"/>
      <c r="AQ1042" s="324"/>
      <c r="BD1042" s="324"/>
      <c r="BE1042" s="324"/>
      <c r="BF1042" s="324"/>
      <c r="BG1042" s="324"/>
      <c r="BH1042" s="324"/>
      <c r="BI1042" s="324"/>
      <c r="BJ1042" s="324"/>
      <c r="BK1042" s="324"/>
      <c r="BL1042" s="324"/>
      <c r="BM1042" s="324"/>
      <c r="BN1042" s="324"/>
      <c r="BO1042" s="324"/>
      <c r="BW1042" s="325"/>
      <c r="BX1042" s="325"/>
      <c r="BY1042" s="325"/>
      <c r="BZ1042" s="325"/>
      <c r="CA1042" s="325"/>
      <c r="CB1042" s="325"/>
      <c r="CC1042" s="325"/>
      <c r="CD1042" s="325"/>
      <c r="CE1042" s="325"/>
      <c r="CF1042" s="325"/>
      <c r="CG1042" s="325"/>
      <c r="CH1042" s="325"/>
    </row>
    <row r="1043" spans="1:86" s="323" customFormat="1" x14ac:dyDescent="0.25">
      <c r="A1043" s="102"/>
      <c r="B1043" s="102"/>
      <c r="C1043" s="102"/>
      <c r="D1043" s="102"/>
      <c r="E1043" s="102"/>
      <c r="F1043" s="102"/>
      <c r="G1043" s="102"/>
      <c r="AH1043" s="324"/>
      <c r="AI1043" s="324"/>
      <c r="AP1043" s="324"/>
      <c r="AQ1043" s="324"/>
      <c r="BD1043" s="324"/>
      <c r="BE1043" s="324"/>
      <c r="BF1043" s="324"/>
      <c r="BG1043" s="324"/>
      <c r="BH1043" s="324"/>
      <c r="BI1043" s="324"/>
      <c r="BJ1043" s="324"/>
      <c r="BK1043" s="324"/>
      <c r="BL1043" s="324"/>
      <c r="BM1043" s="324"/>
      <c r="BN1043" s="324"/>
      <c r="BO1043" s="324"/>
      <c r="BW1043" s="325"/>
      <c r="BX1043" s="325"/>
      <c r="BY1043" s="325"/>
      <c r="BZ1043" s="325"/>
      <c r="CA1043" s="325"/>
      <c r="CB1043" s="325"/>
      <c r="CC1043" s="325"/>
      <c r="CD1043" s="325"/>
      <c r="CE1043" s="325"/>
      <c r="CF1043" s="325"/>
      <c r="CG1043" s="325"/>
      <c r="CH1043" s="325"/>
    </row>
    <row r="1044" spans="1:86" s="323" customFormat="1" x14ac:dyDescent="0.25">
      <c r="A1044" s="102"/>
      <c r="B1044" s="102"/>
      <c r="C1044" s="102"/>
      <c r="D1044" s="102"/>
      <c r="E1044" s="102"/>
      <c r="F1044" s="102"/>
      <c r="G1044" s="102"/>
      <c r="AH1044" s="324"/>
      <c r="AI1044" s="324"/>
      <c r="AP1044" s="324"/>
      <c r="AQ1044" s="324"/>
      <c r="BD1044" s="324"/>
      <c r="BE1044" s="324"/>
      <c r="BF1044" s="324"/>
      <c r="BG1044" s="324"/>
      <c r="BH1044" s="324"/>
      <c r="BI1044" s="324"/>
      <c r="BJ1044" s="324"/>
      <c r="BK1044" s="324"/>
      <c r="BL1044" s="324"/>
      <c r="BM1044" s="324"/>
      <c r="BN1044" s="324"/>
      <c r="BO1044" s="324"/>
      <c r="BW1044" s="325"/>
      <c r="BX1044" s="325"/>
      <c r="BY1044" s="325"/>
      <c r="BZ1044" s="325"/>
      <c r="CA1044" s="325"/>
      <c r="CB1044" s="325"/>
      <c r="CC1044" s="325"/>
      <c r="CD1044" s="325"/>
      <c r="CE1044" s="325"/>
      <c r="CF1044" s="325"/>
      <c r="CG1044" s="325"/>
      <c r="CH1044" s="325"/>
    </row>
    <row r="1045" spans="1:86" s="323" customFormat="1" x14ac:dyDescent="0.25">
      <c r="A1045" s="102"/>
      <c r="B1045" s="102"/>
      <c r="C1045" s="102"/>
      <c r="D1045" s="102"/>
      <c r="E1045" s="102"/>
      <c r="F1045" s="102"/>
      <c r="G1045" s="102"/>
      <c r="AH1045" s="324"/>
      <c r="AI1045" s="324"/>
      <c r="AP1045" s="324"/>
      <c r="AQ1045" s="324"/>
      <c r="BD1045" s="324"/>
      <c r="BE1045" s="324"/>
      <c r="BF1045" s="324"/>
      <c r="BG1045" s="324"/>
      <c r="BH1045" s="324"/>
      <c r="BI1045" s="324"/>
      <c r="BJ1045" s="324"/>
      <c r="BK1045" s="324"/>
      <c r="BL1045" s="324"/>
      <c r="BM1045" s="324"/>
      <c r="BN1045" s="324"/>
      <c r="BO1045" s="324"/>
      <c r="BW1045" s="325"/>
      <c r="BX1045" s="325"/>
      <c r="BY1045" s="325"/>
      <c r="BZ1045" s="325"/>
      <c r="CA1045" s="325"/>
      <c r="CB1045" s="325"/>
      <c r="CC1045" s="325"/>
      <c r="CD1045" s="325"/>
      <c r="CE1045" s="325"/>
      <c r="CF1045" s="325"/>
      <c r="CG1045" s="325"/>
      <c r="CH1045" s="325"/>
    </row>
    <row r="1046" spans="1:86" s="323" customFormat="1" x14ac:dyDescent="0.25">
      <c r="A1046" s="102"/>
      <c r="B1046" s="102"/>
      <c r="C1046" s="102"/>
      <c r="D1046" s="102"/>
      <c r="E1046" s="102"/>
      <c r="F1046" s="102"/>
      <c r="G1046" s="102"/>
      <c r="AH1046" s="324"/>
      <c r="AI1046" s="324"/>
      <c r="AP1046" s="324"/>
      <c r="AQ1046" s="324"/>
      <c r="BD1046" s="324"/>
      <c r="BE1046" s="324"/>
      <c r="BF1046" s="324"/>
      <c r="BG1046" s="324"/>
      <c r="BH1046" s="324"/>
      <c r="BI1046" s="324"/>
      <c r="BJ1046" s="324"/>
      <c r="BK1046" s="324"/>
      <c r="BL1046" s="324"/>
      <c r="BM1046" s="324"/>
      <c r="BN1046" s="324"/>
      <c r="BO1046" s="324"/>
      <c r="BW1046" s="325"/>
      <c r="BX1046" s="325"/>
      <c r="BY1046" s="325"/>
      <c r="BZ1046" s="325"/>
      <c r="CA1046" s="325"/>
      <c r="CB1046" s="325"/>
      <c r="CC1046" s="325"/>
      <c r="CD1046" s="325"/>
      <c r="CE1046" s="325"/>
      <c r="CF1046" s="325"/>
      <c r="CG1046" s="325"/>
      <c r="CH1046" s="325"/>
    </row>
    <row r="1047" spans="1:86" s="323" customFormat="1" x14ac:dyDescent="0.25">
      <c r="A1047" s="102"/>
      <c r="B1047" s="102"/>
      <c r="C1047" s="102"/>
      <c r="D1047" s="102"/>
      <c r="E1047" s="102"/>
      <c r="F1047" s="102"/>
      <c r="G1047" s="102"/>
      <c r="AH1047" s="324"/>
      <c r="AI1047" s="324"/>
      <c r="AP1047" s="324"/>
      <c r="AQ1047" s="324"/>
      <c r="BD1047" s="324"/>
      <c r="BE1047" s="324"/>
      <c r="BF1047" s="324"/>
      <c r="BG1047" s="324"/>
      <c r="BH1047" s="324"/>
      <c r="BI1047" s="324"/>
      <c r="BJ1047" s="324"/>
      <c r="BK1047" s="324"/>
      <c r="BL1047" s="324"/>
      <c r="BM1047" s="324"/>
      <c r="BN1047" s="324"/>
      <c r="BO1047" s="324"/>
      <c r="BW1047" s="325"/>
      <c r="BX1047" s="325"/>
      <c r="BY1047" s="325"/>
      <c r="BZ1047" s="325"/>
      <c r="CA1047" s="325"/>
      <c r="CB1047" s="325"/>
      <c r="CC1047" s="325"/>
      <c r="CD1047" s="325"/>
      <c r="CE1047" s="325"/>
      <c r="CF1047" s="325"/>
      <c r="CG1047" s="325"/>
      <c r="CH1047" s="325"/>
    </row>
    <row r="1048" spans="1:86" s="323" customFormat="1" x14ac:dyDescent="0.25">
      <c r="A1048" s="102"/>
      <c r="B1048" s="102"/>
      <c r="C1048" s="102"/>
      <c r="D1048" s="102"/>
      <c r="E1048" s="102"/>
      <c r="F1048" s="102"/>
      <c r="G1048" s="102"/>
      <c r="AH1048" s="324"/>
      <c r="AI1048" s="324"/>
      <c r="AP1048" s="324"/>
      <c r="AQ1048" s="324"/>
      <c r="BD1048" s="324"/>
      <c r="BE1048" s="324"/>
      <c r="BF1048" s="324"/>
      <c r="BG1048" s="324"/>
      <c r="BH1048" s="324"/>
      <c r="BI1048" s="324"/>
      <c r="BJ1048" s="324"/>
      <c r="BK1048" s="324"/>
      <c r="BL1048" s="324"/>
      <c r="BM1048" s="324"/>
      <c r="BN1048" s="324"/>
      <c r="BO1048" s="324"/>
      <c r="BW1048" s="325"/>
      <c r="BX1048" s="325"/>
      <c r="BY1048" s="325"/>
      <c r="BZ1048" s="325"/>
      <c r="CA1048" s="325"/>
      <c r="CB1048" s="325"/>
      <c r="CC1048" s="325"/>
      <c r="CD1048" s="325"/>
      <c r="CE1048" s="325"/>
      <c r="CF1048" s="325"/>
      <c r="CG1048" s="325"/>
      <c r="CH1048" s="325"/>
    </row>
    <row r="1049" spans="1:86" s="323" customFormat="1" x14ac:dyDescent="0.25">
      <c r="A1049" s="102"/>
      <c r="B1049" s="102"/>
      <c r="C1049" s="102"/>
      <c r="D1049" s="102"/>
      <c r="E1049" s="102"/>
      <c r="F1049" s="102"/>
      <c r="G1049" s="102"/>
      <c r="AH1049" s="324"/>
      <c r="AI1049" s="324"/>
      <c r="AP1049" s="324"/>
      <c r="AQ1049" s="324"/>
      <c r="BD1049" s="324"/>
      <c r="BE1049" s="324"/>
      <c r="BF1049" s="324"/>
      <c r="BG1049" s="324"/>
      <c r="BH1049" s="324"/>
      <c r="BI1049" s="324"/>
      <c r="BJ1049" s="324"/>
      <c r="BK1049" s="324"/>
      <c r="BL1049" s="324"/>
      <c r="BM1049" s="324"/>
      <c r="BN1049" s="324"/>
      <c r="BO1049" s="324"/>
      <c r="BW1049" s="325"/>
      <c r="BX1049" s="325"/>
      <c r="BY1049" s="325"/>
      <c r="BZ1049" s="325"/>
      <c r="CA1049" s="325"/>
      <c r="CB1049" s="325"/>
      <c r="CC1049" s="325"/>
      <c r="CD1049" s="325"/>
      <c r="CE1049" s="325"/>
      <c r="CF1049" s="325"/>
      <c r="CG1049" s="325"/>
      <c r="CH1049" s="325"/>
    </row>
    <row r="1050" spans="1:86" s="323" customFormat="1" x14ac:dyDescent="0.25">
      <c r="A1050" s="102"/>
      <c r="B1050" s="102"/>
      <c r="C1050" s="102"/>
      <c r="D1050" s="102"/>
      <c r="E1050" s="102"/>
      <c r="F1050" s="102"/>
      <c r="G1050" s="102"/>
      <c r="AH1050" s="324"/>
      <c r="AI1050" s="324"/>
      <c r="AP1050" s="324"/>
      <c r="AQ1050" s="324"/>
      <c r="BD1050" s="324"/>
      <c r="BE1050" s="324"/>
      <c r="BF1050" s="324"/>
      <c r="BG1050" s="324"/>
      <c r="BH1050" s="324"/>
      <c r="BI1050" s="324"/>
      <c r="BJ1050" s="324"/>
      <c r="BK1050" s="324"/>
      <c r="BL1050" s="324"/>
      <c r="BM1050" s="324"/>
      <c r="BN1050" s="324"/>
      <c r="BO1050" s="324"/>
      <c r="BW1050" s="325"/>
      <c r="BX1050" s="325"/>
      <c r="BY1050" s="325"/>
      <c r="BZ1050" s="325"/>
      <c r="CA1050" s="325"/>
      <c r="CB1050" s="325"/>
      <c r="CC1050" s="325"/>
      <c r="CD1050" s="325"/>
      <c r="CE1050" s="325"/>
      <c r="CF1050" s="325"/>
      <c r="CG1050" s="325"/>
      <c r="CH1050" s="325"/>
    </row>
    <row r="1051" spans="1:86" s="323" customFormat="1" x14ac:dyDescent="0.25">
      <c r="A1051" s="102"/>
      <c r="B1051" s="102"/>
      <c r="C1051" s="102"/>
      <c r="D1051" s="102"/>
      <c r="E1051" s="102"/>
      <c r="F1051" s="102"/>
      <c r="G1051" s="102"/>
      <c r="AH1051" s="324"/>
      <c r="AI1051" s="324"/>
      <c r="AP1051" s="324"/>
      <c r="AQ1051" s="324"/>
      <c r="BD1051" s="324"/>
      <c r="BE1051" s="324"/>
      <c r="BF1051" s="324"/>
      <c r="BG1051" s="324"/>
      <c r="BH1051" s="324"/>
      <c r="BI1051" s="324"/>
      <c r="BJ1051" s="324"/>
      <c r="BK1051" s="324"/>
      <c r="BL1051" s="324"/>
      <c r="BM1051" s="324"/>
      <c r="BN1051" s="324"/>
      <c r="BO1051" s="324"/>
      <c r="BW1051" s="325"/>
      <c r="BX1051" s="325"/>
      <c r="BY1051" s="325"/>
      <c r="BZ1051" s="325"/>
      <c r="CA1051" s="325"/>
      <c r="CB1051" s="325"/>
      <c r="CC1051" s="325"/>
      <c r="CD1051" s="325"/>
      <c r="CE1051" s="325"/>
      <c r="CF1051" s="325"/>
      <c r="CG1051" s="325"/>
      <c r="CH1051" s="325"/>
    </row>
    <row r="1052" spans="1:86" s="323" customFormat="1" x14ac:dyDescent="0.25">
      <c r="A1052" s="102"/>
      <c r="B1052" s="102"/>
      <c r="C1052" s="102"/>
      <c r="D1052" s="102"/>
      <c r="E1052" s="102"/>
      <c r="F1052" s="102"/>
      <c r="G1052" s="102"/>
      <c r="AH1052" s="324"/>
      <c r="AI1052" s="324"/>
      <c r="AP1052" s="324"/>
      <c r="AQ1052" s="324"/>
      <c r="BD1052" s="324"/>
      <c r="BE1052" s="324"/>
      <c r="BF1052" s="324"/>
      <c r="BG1052" s="324"/>
      <c r="BH1052" s="324"/>
      <c r="BI1052" s="324"/>
      <c r="BJ1052" s="324"/>
      <c r="BK1052" s="324"/>
      <c r="BL1052" s="324"/>
      <c r="BM1052" s="324"/>
      <c r="BN1052" s="324"/>
      <c r="BO1052" s="324"/>
      <c r="BW1052" s="325"/>
      <c r="BX1052" s="325"/>
      <c r="BY1052" s="325"/>
      <c r="BZ1052" s="325"/>
      <c r="CA1052" s="325"/>
      <c r="CB1052" s="325"/>
      <c r="CC1052" s="325"/>
      <c r="CD1052" s="325"/>
      <c r="CE1052" s="325"/>
      <c r="CF1052" s="325"/>
      <c r="CG1052" s="325"/>
      <c r="CH1052" s="325"/>
    </row>
    <row r="1053" spans="1:86" s="323" customFormat="1" x14ac:dyDescent="0.25">
      <c r="A1053" s="102"/>
      <c r="B1053" s="102"/>
      <c r="C1053" s="102"/>
      <c r="D1053" s="102"/>
      <c r="E1053" s="102"/>
      <c r="F1053" s="102"/>
      <c r="G1053" s="102"/>
      <c r="AH1053" s="324"/>
      <c r="AI1053" s="324"/>
      <c r="AP1053" s="324"/>
      <c r="AQ1053" s="324"/>
      <c r="BD1053" s="324"/>
      <c r="BE1053" s="324"/>
      <c r="BF1053" s="324"/>
      <c r="BG1053" s="324"/>
      <c r="BH1053" s="324"/>
      <c r="BI1053" s="324"/>
      <c r="BJ1053" s="324"/>
      <c r="BK1053" s="324"/>
      <c r="BL1053" s="324"/>
      <c r="BM1053" s="324"/>
      <c r="BN1053" s="324"/>
      <c r="BO1053" s="324"/>
      <c r="BW1053" s="325"/>
      <c r="BX1053" s="325"/>
      <c r="BY1053" s="325"/>
      <c r="BZ1053" s="325"/>
      <c r="CA1053" s="325"/>
      <c r="CB1053" s="325"/>
      <c r="CC1053" s="325"/>
      <c r="CD1053" s="325"/>
      <c r="CE1053" s="325"/>
      <c r="CF1053" s="325"/>
      <c r="CG1053" s="325"/>
      <c r="CH1053" s="325"/>
    </row>
    <row r="1054" spans="1:86" s="323" customFormat="1" x14ac:dyDescent="0.25">
      <c r="A1054" s="102"/>
      <c r="B1054" s="102"/>
      <c r="C1054" s="102"/>
      <c r="D1054" s="102"/>
      <c r="E1054" s="102"/>
      <c r="F1054" s="102"/>
      <c r="G1054" s="102"/>
      <c r="AH1054" s="324"/>
      <c r="AI1054" s="324"/>
      <c r="AP1054" s="324"/>
      <c r="AQ1054" s="324"/>
      <c r="BD1054" s="324"/>
      <c r="BE1054" s="324"/>
      <c r="BF1054" s="324"/>
      <c r="BG1054" s="324"/>
      <c r="BH1054" s="324"/>
      <c r="BI1054" s="324"/>
      <c r="BJ1054" s="324"/>
      <c r="BK1054" s="324"/>
      <c r="BL1054" s="324"/>
      <c r="BM1054" s="324"/>
      <c r="BN1054" s="324"/>
      <c r="BO1054" s="324"/>
      <c r="BW1054" s="325"/>
      <c r="BX1054" s="325"/>
      <c r="BY1054" s="325"/>
      <c r="BZ1054" s="325"/>
      <c r="CA1054" s="325"/>
      <c r="CB1054" s="325"/>
      <c r="CC1054" s="325"/>
      <c r="CD1054" s="325"/>
      <c r="CE1054" s="325"/>
      <c r="CF1054" s="325"/>
      <c r="CG1054" s="325"/>
      <c r="CH1054" s="325"/>
    </row>
    <row r="1055" spans="1:86" s="323" customFormat="1" x14ac:dyDescent="0.25">
      <c r="A1055" s="102"/>
      <c r="B1055" s="102"/>
      <c r="C1055" s="102"/>
      <c r="D1055" s="102"/>
      <c r="E1055" s="102"/>
      <c r="F1055" s="102"/>
      <c r="G1055" s="102"/>
      <c r="AH1055" s="324"/>
      <c r="AI1055" s="324"/>
      <c r="AP1055" s="324"/>
      <c r="AQ1055" s="324"/>
      <c r="BD1055" s="324"/>
      <c r="BE1055" s="324"/>
      <c r="BF1055" s="324"/>
      <c r="BG1055" s="324"/>
      <c r="BH1055" s="324"/>
      <c r="BI1055" s="324"/>
      <c r="BJ1055" s="324"/>
      <c r="BK1055" s="324"/>
      <c r="BL1055" s="324"/>
      <c r="BM1055" s="324"/>
      <c r="BN1055" s="324"/>
      <c r="BO1055" s="324"/>
      <c r="BW1055" s="325"/>
      <c r="BX1055" s="325"/>
      <c r="BY1055" s="325"/>
      <c r="BZ1055" s="325"/>
      <c r="CA1055" s="325"/>
      <c r="CB1055" s="325"/>
      <c r="CC1055" s="325"/>
      <c r="CD1055" s="325"/>
      <c r="CE1055" s="325"/>
      <c r="CF1055" s="325"/>
      <c r="CG1055" s="325"/>
      <c r="CH1055" s="325"/>
    </row>
    <row r="1056" spans="1:86" s="323" customFormat="1" x14ac:dyDescent="0.25">
      <c r="A1056" s="102"/>
      <c r="B1056" s="102"/>
      <c r="C1056" s="102"/>
      <c r="D1056" s="102"/>
      <c r="E1056" s="102"/>
      <c r="F1056" s="102"/>
      <c r="G1056" s="102"/>
      <c r="AH1056" s="324"/>
      <c r="AI1056" s="324"/>
      <c r="AP1056" s="324"/>
      <c r="AQ1056" s="324"/>
      <c r="BD1056" s="324"/>
      <c r="BE1056" s="324"/>
      <c r="BF1056" s="324"/>
      <c r="BG1056" s="324"/>
      <c r="BH1056" s="324"/>
      <c r="BI1056" s="324"/>
      <c r="BJ1056" s="324"/>
      <c r="BK1056" s="324"/>
      <c r="BL1056" s="324"/>
      <c r="BM1056" s="324"/>
      <c r="BN1056" s="324"/>
      <c r="BO1056" s="324"/>
      <c r="BW1056" s="325"/>
      <c r="BX1056" s="325"/>
      <c r="BY1056" s="325"/>
      <c r="BZ1056" s="325"/>
      <c r="CA1056" s="325"/>
      <c r="CB1056" s="325"/>
      <c r="CC1056" s="325"/>
      <c r="CD1056" s="325"/>
      <c r="CE1056" s="325"/>
      <c r="CF1056" s="325"/>
      <c r="CG1056" s="325"/>
      <c r="CH1056" s="325"/>
    </row>
    <row r="1057" spans="1:86" s="323" customFormat="1" x14ac:dyDescent="0.25">
      <c r="A1057" s="102"/>
      <c r="B1057" s="102"/>
      <c r="C1057" s="102"/>
      <c r="D1057" s="102"/>
      <c r="E1057" s="102"/>
      <c r="F1057" s="102"/>
      <c r="G1057" s="102"/>
      <c r="AH1057" s="324"/>
      <c r="AI1057" s="324"/>
      <c r="AP1057" s="324"/>
      <c r="AQ1057" s="324"/>
      <c r="BD1057" s="324"/>
      <c r="BE1057" s="324"/>
      <c r="BF1057" s="324"/>
      <c r="BG1057" s="324"/>
      <c r="BH1057" s="324"/>
      <c r="BI1057" s="324"/>
      <c r="BJ1057" s="324"/>
      <c r="BK1057" s="324"/>
      <c r="BL1057" s="324"/>
      <c r="BM1057" s="324"/>
      <c r="BN1057" s="324"/>
      <c r="BO1057" s="324"/>
      <c r="BW1057" s="325"/>
      <c r="BX1057" s="325"/>
      <c r="BY1057" s="325"/>
      <c r="BZ1057" s="325"/>
      <c r="CA1057" s="325"/>
      <c r="CB1057" s="325"/>
      <c r="CC1057" s="325"/>
      <c r="CD1057" s="325"/>
      <c r="CE1057" s="325"/>
      <c r="CF1057" s="325"/>
      <c r="CG1057" s="325"/>
      <c r="CH1057" s="325"/>
    </row>
    <row r="1058" spans="1:86" s="323" customFormat="1" x14ac:dyDescent="0.25">
      <c r="A1058" s="102"/>
      <c r="B1058" s="102"/>
      <c r="C1058" s="102"/>
      <c r="D1058" s="102"/>
      <c r="E1058" s="102"/>
      <c r="F1058" s="102"/>
      <c r="G1058" s="102"/>
      <c r="AH1058" s="324"/>
      <c r="AI1058" s="324"/>
      <c r="AP1058" s="324"/>
      <c r="AQ1058" s="324"/>
      <c r="BD1058" s="324"/>
      <c r="BE1058" s="324"/>
      <c r="BF1058" s="324"/>
      <c r="BG1058" s="324"/>
      <c r="BH1058" s="324"/>
      <c r="BI1058" s="324"/>
      <c r="BJ1058" s="324"/>
      <c r="BK1058" s="324"/>
      <c r="BL1058" s="324"/>
      <c r="BM1058" s="324"/>
      <c r="BN1058" s="324"/>
      <c r="BO1058" s="324"/>
      <c r="BW1058" s="325"/>
      <c r="BX1058" s="325"/>
      <c r="BY1058" s="325"/>
      <c r="BZ1058" s="325"/>
      <c r="CA1058" s="325"/>
      <c r="CB1058" s="325"/>
      <c r="CC1058" s="325"/>
      <c r="CD1058" s="325"/>
      <c r="CE1058" s="325"/>
      <c r="CF1058" s="325"/>
      <c r="CG1058" s="325"/>
      <c r="CH1058" s="325"/>
    </row>
    <row r="1059" spans="1:86" s="323" customFormat="1" x14ac:dyDescent="0.25">
      <c r="A1059" s="102"/>
      <c r="B1059" s="102"/>
      <c r="C1059" s="102"/>
      <c r="D1059" s="102"/>
      <c r="E1059" s="102"/>
      <c r="F1059" s="102"/>
      <c r="G1059" s="102"/>
      <c r="AH1059" s="324"/>
      <c r="AI1059" s="324"/>
      <c r="AP1059" s="324"/>
      <c r="AQ1059" s="324"/>
      <c r="BD1059" s="324"/>
      <c r="BE1059" s="324"/>
      <c r="BF1059" s="324"/>
      <c r="BG1059" s="324"/>
      <c r="BH1059" s="324"/>
      <c r="BI1059" s="324"/>
      <c r="BJ1059" s="324"/>
      <c r="BK1059" s="324"/>
      <c r="BL1059" s="324"/>
      <c r="BM1059" s="324"/>
      <c r="BN1059" s="324"/>
      <c r="BO1059" s="324"/>
      <c r="BW1059" s="325"/>
      <c r="BX1059" s="325"/>
      <c r="BY1059" s="325"/>
      <c r="BZ1059" s="325"/>
      <c r="CA1059" s="325"/>
      <c r="CB1059" s="325"/>
      <c r="CC1059" s="325"/>
      <c r="CD1059" s="325"/>
      <c r="CE1059" s="325"/>
      <c r="CF1059" s="325"/>
      <c r="CG1059" s="325"/>
      <c r="CH1059" s="325"/>
    </row>
    <row r="1060" spans="1:86" s="323" customFormat="1" x14ac:dyDescent="0.25">
      <c r="A1060" s="102"/>
      <c r="B1060" s="102"/>
      <c r="C1060" s="102"/>
      <c r="D1060" s="102"/>
      <c r="E1060" s="102"/>
      <c r="F1060" s="102"/>
      <c r="G1060" s="102"/>
      <c r="AH1060" s="324"/>
      <c r="AI1060" s="324"/>
      <c r="AP1060" s="324"/>
      <c r="AQ1060" s="324"/>
      <c r="BD1060" s="324"/>
      <c r="BE1060" s="324"/>
      <c r="BF1060" s="324"/>
      <c r="BG1060" s="324"/>
      <c r="BH1060" s="324"/>
      <c r="BI1060" s="324"/>
      <c r="BJ1060" s="324"/>
      <c r="BK1060" s="324"/>
      <c r="BL1060" s="324"/>
      <c r="BM1060" s="324"/>
      <c r="BN1060" s="324"/>
      <c r="BO1060" s="324"/>
      <c r="BW1060" s="325"/>
      <c r="BX1060" s="325"/>
      <c r="BY1060" s="325"/>
      <c r="BZ1060" s="325"/>
      <c r="CA1060" s="325"/>
      <c r="CB1060" s="325"/>
      <c r="CC1060" s="325"/>
      <c r="CD1060" s="325"/>
      <c r="CE1060" s="325"/>
      <c r="CF1060" s="325"/>
      <c r="CG1060" s="325"/>
      <c r="CH1060" s="325"/>
    </row>
    <row r="1061" spans="1:86" s="323" customFormat="1" x14ac:dyDescent="0.25">
      <c r="A1061" s="102"/>
      <c r="B1061" s="102"/>
      <c r="C1061" s="102"/>
      <c r="D1061" s="102"/>
      <c r="E1061" s="102"/>
      <c r="F1061" s="102"/>
      <c r="G1061" s="102"/>
      <c r="AH1061" s="324"/>
      <c r="AI1061" s="324"/>
      <c r="AP1061" s="324"/>
      <c r="AQ1061" s="324"/>
      <c r="BD1061" s="324"/>
      <c r="BE1061" s="324"/>
      <c r="BF1061" s="324"/>
      <c r="BG1061" s="324"/>
      <c r="BH1061" s="324"/>
      <c r="BI1061" s="324"/>
      <c r="BJ1061" s="324"/>
      <c r="BK1061" s="324"/>
      <c r="BL1061" s="324"/>
      <c r="BM1061" s="324"/>
      <c r="BN1061" s="324"/>
      <c r="BO1061" s="324"/>
      <c r="BW1061" s="325"/>
      <c r="BX1061" s="325"/>
      <c r="BY1061" s="325"/>
      <c r="BZ1061" s="325"/>
      <c r="CA1061" s="325"/>
      <c r="CB1061" s="325"/>
      <c r="CC1061" s="325"/>
      <c r="CD1061" s="325"/>
      <c r="CE1061" s="325"/>
      <c r="CF1061" s="325"/>
      <c r="CG1061" s="325"/>
      <c r="CH1061" s="325"/>
    </row>
    <row r="1062" spans="1:86" s="323" customFormat="1" x14ac:dyDescent="0.25">
      <c r="A1062" s="102"/>
      <c r="B1062" s="102"/>
      <c r="C1062" s="102"/>
      <c r="D1062" s="102"/>
      <c r="E1062" s="102"/>
      <c r="F1062" s="102"/>
      <c r="G1062" s="102"/>
      <c r="AH1062" s="324"/>
      <c r="AI1062" s="324"/>
      <c r="AP1062" s="324"/>
      <c r="AQ1062" s="324"/>
      <c r="BD1062" s="324"/>
      <c r="BE1062" s="324"/>
      <c r="BF1062" s="324"/>
      <c r="BG1062" s="324"/>
      <c r="BH1062" s="324"/>
      <c r="BI1062" s="324"/>
      <c r="BJ1062" s="324"/>
      <c r="BK1062" s="324"/>
      <c r="BL1062" s="324"/>
      <c r="BM1062" s="324"/>
      <c r="BN1062" s="324"/>
      <c r="BO1062" s="324"/>
      <c r="BW1062" s="325"/>
      <c r="BX1062" s="325"/>
      <c r="BY1062" s="325"/>
      <c r="BZ1062" s="325"/>
      <c r="CA1062" s="325"/>
      <c r="CB1062" s="325"/>
      <c r="CC1062" s="325"/>
      <c r="CD1062" s="325"/>
      <c r="CE1062" s="325"/>
      <c r="CF1062" s="325"/>
      <c r="CG1062" s="325"/>
      <c r="CH1062" s="325"/>
    </row>
    <row r="1063" spans="1:86" s="323" customFormat="1" x14ac:dyDescent="0.25">
      <c r="A1063" s="102"/>
      <c r="B1063" s="102"/>
      <c r="C1063" s="102"/>
      <c r="D1063" s="102"/>
      <c r="E1063" s="102"/>
      <c r="F1063" s="102"/>
      <c r="G1063" s="102"/>
      <c r="AH1063" s="324"/>
      <c r="AI1063" s="324"/>
      <c r="AP1063" s="324"/>
      <c r="AQ1063" s="324"/>
      <c r="BD1063" s="324"/>
      <c r="BE1063" s="324"/>
      <c r="BF1063" s="324"/>
      <c r="BG1063" s="324"/>
      <c r="BH1063" s="324"/>
      <c r="BI1063" s="324"/>
      <c r="BJ1063" s="324"/>
      <c r="BK1063" s="324"/>
      <c r="BL1063" s="324"/>
      <c r="BM1063" s="324"/>
      <c r="BN1063" s="324"/>
      <c r="BO1063" s="324"/>
      <c r="BW1063" s="325"/>
      <c r="BX1063" s="325"/>
      <c r="BY1063" s="325"/>
      <c r="BZ1063" s="325"/>
      <c r="CA1063" s="325"/>
      <c r="CB1063" s="325"/>
      <c r="CC1063" s="325"/>
      <c r="CD1063" s="325"/>
      <c r="CE1063" s="325"/>
      <c r="CF1063" s="325"/>
      <c r="CG1063" s="325"/>
      <c r="CH1063" s="325"/>
    </row>
    <row r="1064" spans="1:86" s="323" customFormat="1" x14ac:dyDescent="0.25">
      <c r="A1064" s="102"/>
      <c r="B1064" s="102"/>
      <c r="C1064" s="102"/>
      <c r="D1064" s="102"/>
      <c r="E1064" s="102"/>
      <c r="F1064" s="102"/>
      <c r="G1064" s="102"/>
      <c r="AH1064" s="324"/>
      <c r="AI1064" s="324"/>
      <c r="AP1064" s="324"/>
      <c r="AQ1064" s="324"/>
      <c r="BD1064" s="324"/>
      <c r="BE1064" s="324"/>
      <c r="BF1064" s="324"/>
      <c r="BG1064" s="324"/>
      <c r="BH1064" s="324"/>
      <c r="BI1064" s="324"/>
      <c r="BJ1064" s="324"/>
      <c r="BK1064" s="324"/>
      <c r="BL1064" s="324"/>
      <c r="BM1064" s="324"/>
      <c r="BN1064" s="324"/>
      <c r="BO1064" s="324"/>
      <c r="BW1064" s="325"/>
      <c r="BX1064" s="325"/>
      <c r="BY1064" s="325"/>
      <c r="BZ1064" s="325"/>
      <c r="CA1064" s="325"/>
      <c r="CB1064" s="325"/>
      <c r="CC1064" s="325"/>
      <c r="CD1064" s="325"/>
      <c r="CE1064" s="325"/>
      <c r="CF1064" s="325"/>
      <c r="CG1064" s="325"/>
      <c r="CH1064" s="325"/>
    </row>
    <row r="1065" spans="1:86" s="323" customFormat="1" x14ac:dyDescent="0.25">
      <c r="A1065" s="102"/>
      <c r="B1065" s="102"/>
      <c r="C1065" s="102"/>
      <c r="D1065" s="102"/>
      <c r="E1065" s="102"/>
      <c r="F1065" s="102"/>
      <c r="G1065" s="102"/>
      <c r="AH1065" s="324"/>
      <c r="AI1065" s="324"/>
      <c r="AP1065" s="324"/>
      <c r="AQ1065" s="324"/>
      <c r="BD1065" s="324"/>
      <c r="BE1065" s="324"/>
      <c r="BF1065" s="324"/>
      <c r="BG1065" s="324"/>
      <c r="BH1065" s="324"/>
      <c r="BI1065" s="324"/>
      <c r="BJ1065" s="324"/>
      <c r="BK1065" s="324"/>
      <c r="BL1065" s="324"/>
      <c r="BM1065" s="324"/>
      <c r="BN1065" s="324"/>
      <c r="BO1065" s="324"/>
      <c r="BW1065" s="325"/>
      <c r="BX1065" s="325"/>
      <c r="BY1065" s="325"/>
      <c r="BZ1065" s="325"/>
      <c r="CA1065" s="325"/>
      <c r="CB1065" s="325"/>
      <c r="CC1065" s="325"/>
      <c r="CD1065" s="325"/>
      <c r="CE1065" s="325"/>
      <c r="CF1065" s="325"/>
      <c r="CG1065" s="325"/>
      <c r="CH1065" s="325"/>
    </row>
    <row r="1066" spans="1:86" s="323" customFormat="1" x14ac:dyDescent="0.25">
      <c r="A1066" s="102"/>
      <c r="B1066" s="102"/>
      <c r="C1066" s="102"/>
      <c r="D1066" s="102"/>
      <c r="E1066" s="102"/>
      <c r="F1066" s="102"/>
      <c r="G1066" s="102"/>
      <c r="AH1066" s="324"/>
      <c r="AI1066" s="324"/>
      <c r="AP1066" s="324"/>
      <c r="AQ1066" s="324"/>
      <c r="BD1066" s="324"/>
      <c r="BE1066" s="324"/>
      <c r="BF1066" s="324"/>
      <c r="BG1066" s="324"/>
      <c r="BH1066" s="324"/>
      <c r="BI1066" s="324"/>
      <c r="BJ1066" s="324"/>
      <c r="BK1066" s="324"/>
      <c r="BL1066" s="324"/>
      <c r="BM1066" s="324"/>
      <c r="BN1066" s="324"/>
      <c r="BO1066" s="324"/>
      <c r="BW1066" s="325"/>
      <c r="BX1066" s="325"/>
      <c r="BY1066" s="325"/>
      <c r="BZ1066" s="325"/>
      <c r="CA1066" s="325"/>
      <c r="CB1066" s="325"/>
      <c r="CC1066" s="325"/>
      <c r="CD1066" s="325"/>
      <c r="CE1066" s="325"/>
      <c r="CF1066" s="325"/>
      <c r="CG1066" s="325"/>
      <c r="CH1066" s="325"/>
    </row>
    <row r="1067" spans="1:86" s="323" customFormat="1" x14ac:dyDescent="0.25">
      <c r="A1067" s="102"/>
      <c r="B1067" s="102"/>
      <c r="C1067" s="102"/>
      <c r="D1067" s="102"/>
      <c r="E1067" s="102"/>
      <c r="F1067" s="102"/>
      <c r="G1067" s="102"/>
      <c r="AH1067" s="324"/>
      <c r="AI1067" s="324"/>
      <c r="AP1067" s="324"/>
      <c r="AQ1067" s="324"/>
      <c r="BD1067" s="324"/>
      <c r="BE1067" s="324"/>
      <c r="BF1067" s="324"/>
      <c r="BG1067" s="324"/>
      <c r="BH1067" s="324"/>
      <c r="BI1067" s="324"/>
      <c r="BJ1067" s="324"/>
      <c r="BK1067" s="324"/>
      <c r="BL1067" s="324"/>
      <c r="BM1067" s="324"/>
      <c r="BN1067" s="324"/>
      <c r="BO1067" s="324"/>
      <c r="BW1067" s="325"/>
      <c r="BX1067" s="325"/>
      <c r="BY1067" s="325"/>
      <c r="BZ1067" s="325"/>
      <c r="CA1067" s="325"/>
      <c r="CB1067" s="325"/>
      <c r="CC1067" s="325"/>
      <c r="CD1067" s="325"/>
      <c r="CE1067" s="325"/>
      <c r="CF1067" s="325"/>
      <c r="CG1067" s="325"/>
      <c r="CH1067" s="325"/>
    </row>
    <row r="1068" spans="1:86" s="323" customFormat="1" x14ac:dyDescent="0.25">
      <c r="A1068" s="102"/>
      <c r="B1068" s="102"/>
      <c r="C1068" s="102"/>
      <c r="D1068" s="102"/>
      <c r="E1068" s="102"/>
      <c r="F1068" s="102"/>
      <c r="G1068" s="102"/>
      <c r="AH1068" s="324"/>
      <c r="AI1068" s="324"/>
      <c r="AP1068" s="324"/>
      <c r="AQ1068" s="324"/>
      <c r="BD1068" s="324"/>
      <c r="BE1068" s="324"/>
      <c r="BF1068" s="324"/>
      <c r="BG1068" s="324"/>
      <c r="BH1068" s="324"/>
      <c r="BI1068" s="324"/>
      <c r="BJ1068" s="324"/>
      <c r="BK1068" s="324"/>
      <c r="BL1068" s="324"/>
      <c r="BM1068" s="324"/>
      <c r="BN1068" s="324"/>
      <c r="BO1068" s="324"/>
      <c r="BW1068" s="325"/>
      <c r="BX1068" s="325"/>
      <c r="BY1068" s="325"/>
      <c r="BZ1068" s="325"/>
      <c r="CA1068" s="325"/>
      <c r="CB1068" s="325"/>
      <c r="CC1068" s="325"/>
      <c r="CD1068" s="325"/>
      <c r="CE1068" s="325"/>
      <c r="CF1068" s="325"/>
      <c r="CG1068" s="325"/>
      <c r="CH1068" s="325"/>
    </row>
    <row r="1069" spans="1:86" s="323" customFormat="1" x14ac:dyDescent="0.25">
      <c r="A1069" s="102"/>
      <c r="B1069" s="102"/>
      <c r="C1069" s="102"/>
      <c r="D1069" s="102"/>
      <c r="E1069" s="102"/>
      <c r="F1069" s="102"/>
      <c r="G1069" s="102"/>
      <c r="AH1069" s="324"/>
      <c r="AI1069" s="324"/>
      <c r="AP1069" s="324"/>
      <c r="AQ1069" s="324"/>
      <c r="BD1069" s="324"/>
      <c r="BE1069" s="324"/>
      <c r="BF1069" s="324"/>
      <c r="BG1069" s="324"/>
      <c r="BH1069" s="324"/>
      <c r="BI1069" s="324"/>
      <c r="BJ1069" s="324"/>
      <c r="BK1069" s="324"/>
      <c r="BL1069" s="324"/>
      <c r="BM1069" s="324"/>
      <c r="BN1069" s="324"/>
      <c r="BO1069" s="324"/>
      <c r="BW1069" s="325"/>
      <c r="BX1069" s="325"/>
      <c r="BY1069" s="325"/>
      <c r="BZ1069" s="325"/>
      <c r="CA1069" s="325"/>
      <c r="CB1069" s="325"/>
      <c r="CC1069" s="325"/>
      <c r="CD1069" s="325"/>
      <c r="CE1069" s="325"/>
      <c r="CF1069" s="325"/>
      <c r="CG1069" s="325"/>
      <c r="CH1069" s="325"/>
    </row>
    <row r="1070" spans="1:86" s="323" customFormat="1" x14ac:dyDescent="0.25">
      <c r="A1070" s="102"/>
      <c r="B1070" s="102"/>
      <c r="C1070" s="102"/>
      <c r="D1070" s="102"/>
      <c r="E1070" s="102"/>
      <c r="F1070" s="102"/>
      <c r="G1070" s="102"/>
      <c r="AH1070" s="324"/>
      <c r="AI1070" s="324"/>
      <c r="AP1070" s="324"/>
      <c r="AQ1070" s="324"/>
      <c r="BD1070" s="324"/>
      <c r="BE1070" s="324"/>
      <c r="BF1070" s="324"/>
      <c r="BG1070" s="324"/>
      <c r="BH1070" s="324"/>
      <c r="BI1070" s="324"/>
      <c r="BJ1070" s="324"/>
      <c r="BK1070" s="324"/>
      <c r="BL1070" s="324"/>
      <c r="BM1070" s="324"/>
      <c r="BN1070" s="324"/>
      <c r="BO1070" s="324"/>
      <c r="BW1070" s="325"/>
      <c r="BX1070" s="325"/>
      <c r="BY1070" s="325"/>
      <c r="BZ1070" s="325"/>
      <c r="CA1070" s="325"/>
      <c r="CB1070" s="325"/>
      <c r="CC1070" s="325"/>
      <c r="CD1070" s="325"/>
      <c r="CE1070" s="325"/>
      <c r="CF1070" s="325"/>
      <c r="CG1070" s="325"/>
      <c r="CH1070" s="325"/>
    </row>
    <row r="1071" spans="1:86" s="323" customFormat="1" x14ac:dyDescent="0.25">
      <c r="A1071" s="102"/>
      <c r="B1071" s="102"/>
      <c r="C1071" s="102"/>
      <c r="D1071" s="102"/>
      <c r="E1071" s="102"/>
      <c r="F1071" s="102"/>
      <c r="G1071" s="102"/>
      <c r="AH1071" s="324"/>
      <c r="AI1071" s="324"/>
      <c r="AP1071" s="324"/>
      <c r="AQ1071" s="324"/>
      <c r="BD1071" s="324"/>
      <c r="BE1071" s="324"/>
      <c r="BF1071" s="324"/>
      <c r="BG1071" s="324"/>
      <c r="BH1071" s="324"/>
      <c r="BI1071" s="324"/>
      <c r="BJ1071" s="324"/>
      <c r="BK1071" s="324"/>
      <c r="BL1071" s="324"/>
      <c r="BM1071" s="324"/>
      <c r="BN1071" s="324"/>
      <c r="BO1071" s="324"/>
      <c r="BW1071" s="325"/>
      <c r="BX1071" s="325"/>
      <c r="BY1071" s="325"/>
      <c r="BZ1071" s="325"/>
      <c r="CA1071" s="325"/>
      <c r="CB1071" s="325"/>
      <c r="CC1071" s="325"/>
      <c r="CD1071" s="325"/>
      <c r="CE1071" s="325"/>
      <c r="CF1071" s="325"/>
      <c r="CG1071" s="325"/>
      <c r="CH1071" s="325"/>
    </row>
    <row r="1072" spans="1:86" s="323" customFormat="1" x14ac:dyDescent="0.25">
      <c r="A1072" s="102"/>
      <c r="B1072" s="102"/>
      <c r="C1072" s="102"/>
      <c r="D1072" s="102"/>
      <c r="E1072" s="102"/>
      <c r="F1072" s="102"/>
      <c r="G1072" s="102"/>
      <c r="AH1072" s="324"/>
      <c r="AI1072" s="324"/>
      <c r="AP1072" s="324"/>
      <c r="AQ1072" s="324"/>
      <c r="BD1072" s="324"/>
      <c r="BE1072" s="324"/>
      <c r="BF1072" s="324"/>
      <c r="BG1072" s="324"/>
      <c r="BH1072" s="324"/>
      <c r="BI1072" s="324"/>
      <c r="BJ1072" s="324"/>
      <c r="BK1072" s="324"/>
      <c r="BL1072" s="324"/>
      <c r="BM1072" s="324"/>
      <c r="BN1072" s="324"/>
      <c r="BO1072" s="324"/>
      <c r="BW1072" s="325"/>
      <c r="BX1072" s="325"/>
      <c r="BY1072" s="325"/>
      <c r="BZ1072" s="325"/>
      <c r="CA1072" s="325"/>
      <c r="CB1072" s="325"/>
      <c r="CC1072" s="325"/>
      <c r="CD1072" s="325"/>
      <c r="CE1072" s="325"/>
      <c r="CF1072" s="325"/>
      <c r="CG1072" s="325"/>
      <c r="CH1072" s="325"/>
    </row>
    <row r="1073" spans="1:86" s="323" customFormat="1" x14ac:dyDescent="0.25">
      <c r="A1073" s="102"/>
      <c r="B1073" s="102"/>
      <c r="C1073" s="102"/>
      <c r="D1073" s="102"/>
      <c r="E1073" s="102"/>
      <c r="F1073" s="102"/>
      <c r="G1073" s="102"/>
      <c r="AH1073" s="324"/>
      <c r="AI1073" s="324"/>
      <c r="AP1073" s="324"/>
      <c r="AQ1073" s="324"/>
      <c r="BD1073" s="324"/>
      <c r="BE1073" s="324"/>
      <c r="BF1073" s="324"/>
      <c r="BG1073" s="324"/>
      <c r="BH1073" s="324"/>
      <c r="BI1073" s="324"/>
      <c r="BJ1073" s="324"/>
      <c r="BK1073" s="324"/>
      <c r="BL1073" s="324"/>
      <c r="BM1073" s="324"/>
      <c r="BN1073" s="324"/>
      <c r="BO1073" s="324"/>
      <c r="BW1073" s="325"/>
      <c r="BX1073" s="325"/>
      <c r="BY1073" s="325"/>
      <c r="BZ1073" s="325"/>
      <c r="CA1073" s="325"/>
      <c r="CB1073" s="325"/>
      <c r="CC1073" s="325"/>
      <c r="CD1073" s="325"/>
      <c r="CE1073" s="325"/>
      <c r="CF1073" s="325"/>
      <c r="CG1073" s="325"/>
      <c r="CH1073" s="325"/>
    </row>
    <row r="1074" spans="1:86" s="323" customFormat="1" x14ac:dyDescent="0.25">
      <c r="A1074" s="102"/>
      <c r="B1074" s="102"/>
      <c r="C1074" s="102"/>
      <c r="D1074" s="102"/>
      <c r="E1074" s="102"/>
      <c r="F1074" s="102"/>
      <c r="G1074" s="102"/>
      <c r="AH1074" s="324"/>
      <c r="AI1074" s="324"/>
      <c r="AP1074" s="324"/>
      <c r="AQ1074" s="324"/>
      <c r="BD1074" s="324"/>
      <c r="BE1074" s="324"/>
      <c r="BF1074" s="324"/>
      <c r="BG1074" s="324"/>
      <c r="BH1074" s="324"/>
      <c r="BI1074" s="324"/>
      <c r="BJ1074" s="324"/>
      <c r="BK1074" s="324"/>
      <c r="BL1074" s="324"/>
      <c r="BM1074" s="324"/>
      <c r="BN1074" s="324"/>
      <c r="BO1074" s="324"/>
      <c r="BW1074" s="325"/>
      <c r="BX1074" s="325"/>
      <c r="BY1074" s="325"/>
      <c r="BZ1074" s="325"/>
      <c r="CA1074" s="325"/>
      <c r="CB1074" s="325"/>
      <c r="CC1074" s="325"/>
      <c r="CD1074" s="325"/>
      <c r="CE1074" s="325"/>
      <c r="CF1074" s="325"/>
      <c r="CG1074" s="325"/>
      <c r="CH1074" s="325"/>
    </row>
    <row r="1075" spans="1:86" s="323" customFormat="1" x14ac:dyDescent="0.25">
      <c r="A1075" s="102"/>
      <c r="B1075" s="102"/>
      <c r="C1075" s="102"/>
      <c r="D1075" s="102"/>
      <c r="E1075" s="102"/>
      <c r="F1075" s="102"/>
      <c r="G1075" s="102"/>
      <c r="AH1075" s="324"/>
      <c r="AI1075" s="324"/>
      <c r="AP1075" s="324"/>
      <c r="AQ1075" s="324"/>
      <c r="BD1075" s="324"/>
      <c r="BE1075" s="324"/>
      <c r="BF1075" s="324"/>
      <c r="BG1075" s="324"/>
      <c r="BH1075" s="324"/>
      <c r="BI1075" s="324"/>
      <c r="BJ1075" s="324"/>
      <c r="BK1075" s="324"/>
      <c r="BL1075" s="324"/>
      <c r="BM1075" s="324"/>
      <c r="BN1075" s="324"/>
      <c r="BO1075" s="324"/>
      <c r="BW1075" s="325"/>
      <c r="BX1075" s="325"/>
      <c r="BY1075" s="325"/>
      <c r="BZ1075" s="325"/>
      <c r="CA1075" s="325"/>
      <c r="CB1075" s="325"/>
      <c r="CC1075" s="325"/>
      <c r="CD1075" s="325"/>
      <c r="CE1075" s="325"/>
      <c r="CF1075" s="325"/>
      <c r="CG1075" s="325"/>
      <c r="CH1075" s="325"/>
    </row>
    <row r="1076" spans="1:86" s="323" customFormat="1" x14ac:dyDescent="0.25">
      <c r="A1076" s="102"/>
      <c r="B1076" s="102"/>
      <c r="C1076" s="102"/>
      <c r="D1076" s="102"/>
      <c r="E1076" s="102"/>
      <c r="F1076" s="102"/>
      <c r="G1076" s="102"/>
      <c r="AH1076" s="324"/>
      <c r="AI1076" s="324"/>
      <c r="AP1076" s="324"/>
      <c r="AQ1076" s="324"/>
      <c r="BD1076" s="324"/>
      <c r="BE1076" s="324"/>
      <c r="BF1076" s="324"/>
      <c r="BG1076" s="324"/>
      <c r="BH1076" s="324"/>
      <c r="BI1076" s="324"/>
      <c r="BJ1076" s="324"/>
      <c r="BK1076" s="324"/>
      <c r="BL1076" s="324"/>
      <c r="BM1076" s="324"/>
      <c r="BN1076" s="324"/>
      <c r="BO1076" s="324"/>
      <c r="BW1076" s="325"/>
      <c r="BX1076" s="325"/>
      <c r="BY1076" s="325"/>
      <c r="BZ1076" s="325"/>
      <c r="CA1076" s="325"/>
      <c r="CB1076" s="325"/>
      <c r="CC1076" s="325"/>
      <c r="CD1076" s="325"/>
      <c r="CE1076" s="325"/>
      <c r="CF1076" s="325"/>
      <c r="CG1076" s="325"/>
      <c r="CH1076" s="325"/>
    </row>
    <row r="1077" spans="1:86" s="323" customFormat="1" x14ac:dyDescent="0.25">
      <c r="A1077" s="102"/>
      <c r="B1077" s="102"/>
      <c r="C1077" s="102"/>
      <c r="D1077" s="102"/>
      <c r="E1077" s="102"/>
      <c r="F1077" s="102"/>
      <c r="G1077" s="102"/>
      <c r="AH1077" s="324"/>
      <c r="AI1077" s="324"/>
      <c r="AP1077" s="324"/>
      <c r="AQ1077" s="324"/>
      <c r="BD1077" s="324"/>
      <c r="BE1077" s="324"/>
      <c r="BF1077" s="324"/>
      <c r="BG1077" s="324"/>
      <c r="BH1077" s="324"/>
      <c r="BI1077" s="324"/>
      <c r="BJ1077" s="324"/>
      <c r="BK1077" s="324"/>
      <c r="BL1077" s="324"/>
      <c r="BM1077" s="324"/>
      <c r="BN1077" s="324"/>
      <c r="BO1077" s="324"/>
      <c r="BW1077" s="325"/>
      <c r="BX1077" s="325"/>
      <c r="BY1077" s="325"/>
      <c r="BZ1077" s="325"/>
      <c r="CA1077" s="325"/>
      <c r="CB1077" s="325"/>
      <c r="CC1077" s="325"/>
      <c r="CD1077" s="325"/>
      <c r="CE1077" s="325"/>
      <c r="CF1077" s="325"/>
      <c r="CG1077" s="325"/>
      <c r="CH1077" s="325"/>
    </row>
    <row r="1078" spans="1:86" s="323" customFormat="1" x14ac:dyDescent="0.25">
      <c r="A1078" s="102"/>
      <c r="B1078" s="102"/>
      <c r="C1078" s="102"/>
      <c r="D1078" s="102"/>
      <c r="E1078" s="102"/>
      <c r="F1078" s="102"/>
      <c r="G1078" s="102"/>
      <c r="AH1078" s="324"/>
      <c r="AI1078" s="324"/>
      <c r="AP1078" s="324"/>
      <c r="AQ1078" s="324"/>
      <c r="BD1078" s="324"/>
      <c r="BE1078" s="324"/>
      <c r="BF1078" s="324"/>
      <c r="BG1078" s="324"/>
      <c r="BH1078" s="324"/>
      <c r="BI1078" s="324"/>
      <c r="BJ1078" s="324"/>
      <c r="BK1078" s="324"/>
      <c r="BL1078" s="324"/>
      <c r="BM1078" s="324"/>
      <c r="BN1078" s="324"/>
      <c r="BO1078" s="324"/>
      <c r="BW1078" s="325"/>
      <c r="BX1078" s="325"/>
      <c r="BY1078" s="325"/>
      <c r="BZ1078" s="325"/>
      <c r="CA1078" s="325"/>
      <c r="CB1078" s="325"/>
      <c r="CC1078" s="325"/>
      <c r="CD1078" s="325"/>
      <c r="CE1078" s="325"/>
      <c r="CF1078" s="325"/>
      <c r="CG1078" s="325"/>
      <c r="CH1078" s="325"/>
    </row>
    <row r="1079" spans="1:86" s="323" customFormat="1" x14ac:dyDescent="0.25">
      <c r="A1079" s="102"/>
      <c r="B1079" s="102"/>
      <c r="C1079" s="102"/>
      <c r="D1079" s="102"/>
      <c r="E1079" s="102"/>
      <c r="F1079" s="102"/>
      <c r="G1079" s="102"/>
      <c r="AH1079" s="324"/>
      <c r="AI1079" s="324"/>
      <c r="AP1079" s="324"/>
      <c r="AQ1079" s="324"/>
      <c r="BD1079" s="324"/>
      <c r="BE1079" s="324"/>
      <c r="BF1079" s="324"/>
      <c r="BG1079" s="324"/>
      <c r="BH1079" s="324"/>
      <c r="BI1079" s="324"/>
      <c r="BJ1079" s="324"/>
      <c r="BK1079" s="324"/>
      <c r="BL1079" s="324"/>
      <c r="BM1079" s="324"/>
      <c r="BN1079" s="324"/>
      <c r="BO1079" s="324"/>
      <c r="BW1079" s="325"/>
      <c r="BX1079" s="325"/>
      <c r="BY1079" s="325"/>
      <c r="BZ1079" s="325"/>
      <c r="CA1079" s="325"/>
      <c r="CB1079" s="325"/>
      <c r="CC1079" s="325"/>
      <c r="CD1079" s="325"/>
      <c r="CE1079" s="325"/>
      <c r="CF1079" s="325"/>
      <c r="CG1079" s="325"/>
      <c r="CH1079" s="325"/>
    </row>
    <row r="1080" spans="1:86" s="323" customFormat="1" x14ac:dyDescent="0.25">
      <c r="A1080" s="102"/>
      <c r="B1080" s="102"/>
      <c r="C1080" s="102"/>
      <c r="D1080" s="102"/>
      <c r="E1080" s="102"/>
      <c r="F1080" s="102"/>
      <c r="G1080" s="102"/>
      <c r="AH1080" s="324"/>
      <c r="AI1080" s="324"/>
      <c r="AP1080" s="324"/>
      <c r="AQ1080" s="324"/>
      <c r="BD1080" s="324"/>
      <c r="BE1080" s="324"/>
      <c r="BF1080" s="324"/>
      <c r="BG1080" s="324"/>
      <c r="BH1080" s="324"/>
      <c r="BI1080" s="324"/>
      <c r="BJ1080" s="324"/>
      <c r="BK1080" s="324"/>
      <c r="BL1080" s="324"/>
      <c r="BM1080" s="324"/>
      <c r="BN1080" s="324"/>
      <c r="BO1080" s="324"/>
      <c r="BW1080" s="325"/>
      <c r="BX1080" s="325"/>
      <c r="BY1080" s="325"/>
      <c r="BZ1080" s="325"/>
      <c r="CA1080" s="325"/>
      <c r="CB1080" s="325"/>
      <c r="CC1080" s="325"/>
      <c r="CD1080" s="325"/>
      <c r="CE1080" s="325"/>
      <c r="CF1080" s="325"/>
      <c r="CG1080" s="325"/>
      <c r="CH1080" s="325"/>
    </row>
    <row r="1081" spans="1:86" s="323" customFormat="1" x14ac:dyDescent="0.25">
      <c r="A1081" s="102"/>
      <c r="B1081" s="102"/>
      <c r="C1081" s="102"/>
      <c r="D1081" s="102"/>
      <c r="E1081" s="102"/>
      <c r="F1081" s="102"/>
      <c r="G1081" s="102"/>
      <c r="AH1081" s="324"/>
      <c r="AI1081" s="324"/>
      <c r="AP1081" s="324"/>
      <c r="AQ1081" s="324"/>
      <c r="BD1081" s="324"/>
      <c r="BE1081" s="324"/>
      <c r="BF1081" s="324"/>
      <c r="BG1081" s="324"/>
      <c r="BH1081" s="324"/>
      <c r="BI1081" s="324"/>
      <c r="BJ1081" s="324"/>
      <c r="BK1081" s="324"/>
      <c r="BL1081" s="324"/>
      <c r="BM1081" s="324"/>
      <c r="BN1081" s="324"/>
      <c r="BO1081" s="324"/>
      <c r="BW1081" s="325"/>
      <c r="BX1081" s="325"/>
      <c r="BY1081" s="325"/>
      <c r="BZ1081" s="325"/>
      <c r="CA1081" s="325"/>
      <c r="CB1081" s="325"/>
      <c r="CC1081" s="325"/>
      <c r="CD1081" s="325"/>
      <c r="CE1081" s="325"/>
      <c r="CF1081" s="325"/>
      <c r="CG1081" s="325"/>
      <c r="CH1081" s="325"/>
    </row>
    <row r="1082" spans="1:86" s="323" customFormat="1" x14ac:dyDescent="0.25">
      <c r="A1082" s="102"/>
      <c r="B1082" s="102"/>
      <c r="C1082" s="102"/>
      <c r="D1082" s="102"/>
      <c r="E1082" s="102"/>
      <c r="F1082" s="102"/>
      <c r="G1082" s="102"/>
      <c r="AH1082" s="324"/>
      <c r="AI1082" s="324"/>
      <c r="AP1082" s="324"/>
      <c r="AQ1082" s="324"/>
      <c r="BD1082" s="324"/>
      <c r="BE1082" s="324"/>
      <c r="BF1082" s="324"/>
      <c r="BG1082" s="324"/>
      <c r="BH1082" s="324"/>
      <c r="BI1082" s="324"/>
      <c r="BJ1082" s="324"/>
      <c r="BK1082" s="324"/>
      <c r="BL1082" s="324"/>
      <c r="BM1082" s="324"/>
      <c r="BN1082" s="324"/>
      <c r="BO1082" s="324"/>
      <c r="BW1082" s="325"/>
      <c r="BX1082" s="325"/>
      <c r="BY1082" s="325"/>
      <c r="BZ1082" s="325"/>
      <c r="CA1082" s="325"/>
      <c r="CB1082" s="325"/>
      <c r="CC1082" s="325"/>
      <c r="CD1082" s="325"/>
      <c r="CE1082" s="325"/>
      <c r="CF1082" s="325"/>
      <c r="CG1082" s="325"/>
      <c r="CH1082" s="325"/>
    </row>
    <row r="1083" spans="1:86" s="323" customFormat="1" x14ac:dyDescent="0.25">
      <c r="A1083" s="102"/>
      <c r="B1083" s="102"/>
      <c r="C1083" s="102"/>
      <c r="D1083" s="102"/>
      <c r="E1083" s="102"/>
      <c r="F1083" s="102"/>
      <c r="G1083" s="102"/>
      <c r="AH1083" s="324"/>
      <c r="AI1083" s="324"/>
      <c r="AP1083" s="324"/>
      <c r="AQ1083" s="324"/>
      <c r="BD1083" s="324"/>
      <c r="BE1083" s="324"/>
      <c r="BF1083" s="324"/>
      <c r="BG1083" s="324"/>
      <c r="BH1083" s="324"/>
      <c r="BI1083" s="324"/>
      <c r="BJ1083" s="324"/>
      <c r="BK1083" s="324"/>
      <c r="BL1083" s="324"/>
      <c r="BM1083" s="324"/>
      <c r="BN1083" s="324"/>
      <c r="BO1083" s="324"/>
      <c r="BW1083" s="325"/>
      <c r="BX1083" s="325"/>
      <c r="BY1083" s="325"/>
      <c r="BZ1083" s="325"/>
      <c r="CA1083" s="325"/>
      <c r="CB1083" s="325"/>
      <c r="CC1083" s="325"/>
      <c r="CD1083" s="325"/>
      <c r="CE1083" s="325"/>
      <c r="CF1083" s="325"/>
      <c r="CG1083" s="325"/>
      <c r="CH1083" s="325"/>
    </row>
    <row r="1084" spans="1:86" s="323" customFormat="1" x14ac:dyDescent="0.25">
      <c r="A1084" s="102"/>
      <c r="B1084" s="102"/>
      <c r="C1084" s="102"/>
      <c r="D1084" s="102"/>
      <c r="E1084" s="102"/>
      <c r="F1084" s="102"/>
      <c r="G1084" s="102"/>
      <c r="AH1084" s="324"/>
      <c r="AI1084" s="324"/>
      <c r="AP1084" s="324"/>
      <c r="AQ1084" s="324"/>
      <c r="BD1084" s="324"/>
      <c r="BE1084" s="324"/>
      <c r="BF1084" s="324"/>
      <c r="BG1084" s="324"/>
      <c r="BH1084" s="324"/>
      <c r="BI1084" s="324"/>
      <c r="BJ1084" s="324"/>
      <c r="BK1084" s="324"/>
      <c r="BL1084" s="324"/>
      <c r="BM1084" s="324"/>
      <c r="BN1084" s="324"/>
      <c r="BO1084" s="324"/>
      <c r="BW1084" s="325"/>
      <c r="BX1084" s="325"/>
      <c r="BY1084" s="325"/>
      <c r="BZ1084" s="325"/>
      <c r="CA1084" s="325"/>
      <c r="CB1084" s="325"/>
      <c r="CC1084" s="325"/>
      <c r="CD1084" s="325"/>
      <c r="CE1084" s="325"/>
      <c r="CF1084" s="325"/>
      <c r="CG1084" s="325"/>
      <c r="CH1084" s="325"/>
    </row>
    <row r="1085" spans="1:86" s="323" customFormat="1" x14ac:dyDescent="0.25">
      <c r="A1085" s="102"/>
      <c r="B1085" s="102"/>
      <c r="C1085" s="102"/>
      <c r="D1085" s="102"/>
      <c r="E1085" s="102"/>
      <c r="F1085" s="102"/>
      <c r="G1085" s="102"/>
      <c r="AH1085" s="324"/>
      <c r="AI1085" s="324"/>
      <c r="AP1085" s="324"/>
      <c r="AQ1085" s="324"/>
      <c r="BD1085" s="324"/>
      <c r="BE1085" s="324"/>
      <c r="BF1085" s="324"/>
      <c r="BG1085" s="324"/>
      <c r="BH1085" s="324"/>
      <c r="BI1085" s="324"/>
      <c r="BJ1085" s="324"/>
      <c r="BK1085" s="324"/>
      <c r="BL1085" s="324"/>
      <c r="BM1085" s="324"/>
      <c r="BN1085" s="324"/>
      <c r="BO1085" s="324"/>
      <c r="BW1085" s="325"/>
      <c r="BX1085" s="325"/>
      <c r="BY1085" s="325"/>
      <c r="BZ1085" s="325"/>
      <c r="CA1085" s="325"/>
      <c r="CB1085" s="325"/>
      <c r="CC1085" s="325"/>
      <c r="CD1085" s="325"/>
      <c r="CE1085" s="325"/>
      <c r="CF1085" s="325"/>
      <c r="CG1085" s="325"/>
      <c r="CH1085" s="325"/>
    </row>
    <row r="1086" spans="1:86" s="323" customFormat="1" x14ac:dyDescent="0.25">
      <c r="A1086" s="102"/>
      <c r="B1086" s="102"/>
      <c r="C1086" s="102"/>
      <c r="D1086" s="102"/>
      <c r="E1086" s="102"/>
      <c r="F1086" s="102"/>
      <c r="G1086" s="102"/>
      <c r="AH1086" s="324"/>
      <c r="AI1086" s="324"/>
      <c r="AP1086" s="324"/>
      <c r="AQ1086" s="324"/>
      <c r="BD1086" s="324"/>
      <c r="BE1086" s="324"/>
      <c r="BF1086" s="324"/>
      <c r="BG1086" s="324"/>
      <c r="BH1086" s="324"/>
      <c r="BI1086" s="324"/>
      <c r="BJ1086" s="324"/>
      <c r="BK1086" s="324"/>
      <c r="BL1086" s="324"/>
      <c r="BM1086" s="324"/>
      <c r="BN1086" s="324"/>
      <c r="BO1086" s="324"/>
      <c r="BW1086" s="325"/>
      <c r="BX1086" s="325"/>
      <c r="BY1086" s="325"/>
      <c r="BZ1086" s="325"/>
      <c r="CA1086" s="325"/>
      <c r="CB1086" s="325"/>
      <c r="CC1086" s="325"/>
      <c r="CD1086" s="325"/>
      <c r="CE1086" s="325"/>
      <c r="CF1086" s="325"/>
      <c r="CG1086" s="325"/>
      <c r="CH1086" s="325"/>
    </row>
    <row r="1087" spans="1:86" s="323" customFormat="1" x14ac:dyDescent="0.25">
      <c r="A1087" s="102"/>
      <c r="B1087" s="102"/>
      <c r="C1087" s="102"/>
      <c r="D1087" s="102"/>
      <c r="E1087" s="102"/>
      <c r="F1087" s="102"/>
      <c r="G1087" s="102"/>
      <c r="AH1087" s="324"/>
      <c r="AI1087" s="324"/>
      <c r="AP1087" s="324"/>
      <c r="AQ1087" s="324"/>
      <c r="BD1087" s="324"/>
      <c r="BE1087" s="324"/>
      <c r="BF1087" s="324"/>
      <c r="BG1087" s="324"/>
      <c r="BH1087" s="324"/>
      <c r="BI1087" s="324"/>
      <c r="BJ1087" s="324"/>
      <c r="BK1087" s="324"/>
      <c r="BL1087" s="324"/>
      <c r="BM1087" s="324"/>
      <c r="BN1087" s="324"/>
      <c r="BO1087" s="324"/>
      <c r="BW1087" s="325"/>
      <c r="BX1087" s="325"/>
      <c r="BY1087" s="325"/>
      <c r="BZ1087" s="325"/>
      <c r="CA1087" s="325"/>
      <c r="CB1087" s="325"/>
      <c r="CC1087" s="325"/>
      <c r="CD1087" s="325"/>
      <c r="CE1087" s="325"/>
      <c r="CF1087" s="325"/>
      <c r="CG1087" s="325"/>
      <c r="CH1087" s="325"/>
    </row>
    <row r="1088" spans="1:86" s="323" customFormat="1" x14ac:dyDescent="0.25">
      <c r="A1088" s="102"/>
      <c r="B1088" s="102"/>
      <c r="C1088" s="102"/>
      <c r="D1088" s="102"/>
      <c r="E1088" s="102"/>
      <c r="F1088" s="102"/>
      <c r="G1088" s="102"/>
      <c r="AH1088" s="324"/>
      <c r="AI1088" s="324"/>
      <c r="AP1088" s="324"/>
      <c r="AQ1088" s="324"/>
      <c r="BD1088" s="324"/>
      <c r="BE1088" s="324"/>
      <c r="BF1088" s="324"/>
      <c r="BG1088" s="324"/>
      <c r="BH1088" s="324"/>
      <c r="BI1088" s="324"/>
      <c r="BJ1088" s="324"/>
      <c r="BK1088" s="324"/>
      <c r="BL1088" s="324"/>
      <c r="BM1088" s="324"/>
      <c r="BN1088" s="324"/>
      <c r="BO1088" s="324"/>
      <c r="BW1088" s="325"/>
      <c r="BX1088" s="325"/>
      <c r="BY1088" s="325"/>
      <c r="BZ1088" s="325"/>
      <c r="CA1088" s="325"/>
      <c r="CB1088" s="325"/>
      <c r="CC1088" s="325"/>
      <c r="CD1088" s="325"/>
      <c r="CE1088" s="325"/>
      <c r="CF1088" s="325"/>
      <c r="CG1088" s="325"/>
      <c r="CH1088" s="325"/>
    </row>
    <row r="1089" spans="1:86" s="323" customFormat="1" x14ac:dyDescent="0.25">
      <c r="A1089" s="102"/>
      <c r="B1089" s="102"/>
      <c r="C1089" s="102"/>
      <c r="D1089" s="102"/>
      <c r="E1089" s="102"/>
      <c r="F1089" s="102"/>
      <c r="G1089" s="102"/>
      <c r="AH1089" s="324"/>
      <c r="AI1089" s="324"/>
      <c r="AP1089" s="324"/>
      <c r="AQ1089" s="324"/>
      <c r="BD1089" s="324"/>
      <c r="BE1089" s="324"/>
      <c r="BF1089" s="324"/>
      <c r="BG1089" s="324"/>
      <c r="BH1089" s="324"/>
      <c r="BI1089" s="324"/>
      <c r="BJ1089" s="324"/>
      <c r="BK1089" s="324"/>
      <c r="BL1089" s="324"/>
      <c r="BM1089" s="324"/>
      <c r="BN1089" s="324"/>
      <c r="BO1089" s="324"/>
      <c r="BW1089" s="325"/>
      <c r="BX1089" s="325"/>
      <c r="BY1089" s="325"/>
      <c r="BZ1089" s="325"/>
      <c r="CA1089" s="325"/>
      <c r="CB1089" s="325"/>
      <c r="CC1089" s="325"/>
      <c r="CD1089" s="325"/>
      <c r="CE1089" s="325"/>
      <c r="CF1089" s="325"/>
      <c r="CG1089" s="325"/>
      <c r="CH1089" s="325"/>
    </row>
    <row r="1090" spans="1:86" s="323" customFormat="1" x14ac:dyDescent="0.25">
      <c r="A1090" s="102"/>
      <c r="B1090" s="102"/>
      <c r="C1090" s="102"/>
      <c r="D1090" s="102"/>
      <c r="E1090" s="102"/>
      <c r="F1090" s="102"/>
      <c r="G1090" s="102"/>
      <c r="AH1090" s="324"/>
      <c r="AI1090" s="324"/>
      <c r="AP1090" s="324"/>
      <c r="AQ1090" s="324"/>
      <c r="BD1090" s="324"/>
      <c r="BE1090" s="324"/>
      <c r="BF1090" s="324"/>
      <c r="BG1090" s="324"/>
      <c r="BH1090" s="324"/>
      <c r="BI1090" s="324"/>
      <c r="BJ1090" s="324"/>
      <c r="BK1090" s="324"/>
      <c r="BL1090" s="324"/>
      <c r="BM1090" s="324"/>
      <c r="BN1090" s="324"/>
      <c r="BO1090" s="324"/>
      <c r="BW1090" s="325"/>
      <c r="BX1090" s="325"/>
      <c r="BY1090" s="325"/>
      <c r="BZ1090" s="325"/>
      <c r="CA1090" s="325"/>
      <c r="CB1090" s="325"/>
      <c r="CC1090" s="325"/>
      <c r="CD1090" s="325"/>
      <c r="CE1090" s="325"/>
      <c r="CF1090" s="325"/>
      <c r="CG1090" s="325"/>
      <c r="CH1090" s="325"/>
    </row>
    <row r="1091" spans="1:86" s="323" customFormat="1" x14ac:dyDescent="0.25">
      <c r="A1091" s="102"/>
      <c r="B1091" s="102"/>
      <c r="C1091" s="102"/>
      <c r="D1091" s="102"/>
      <c r="E1091" s="102"/>
      <c r="F1091" s="102"/>
      <c r="G1091" s="102"/>
      <c r="AH1091" s="324"/>
      <c r="AI1091" s="324"/>
      <c r="AP1091" s="324"/>
      <c r="AQ1091" s="324"/>
      <c r="BD1091" s="324"/>
      <c r="BE1091" s="324"/>
      <c r="BF1091" s="324"/>
      <c r="BG1091" s="324"/>
      <c r="BH1091" s="324"/>
      <c r="BI1091" s="324"/>
      <c r="BJ1091" s="324"/>
      <c r="BK1091" s="324"/>
      <c r="BL1091" s="324"/>
      <c r="BM1091" s="324"/>
      <c r="BN1091" s="324"/>
      <c r="BO1091" s="324"/>
      <c r="BW1091" s="325"/>
      <c r="BX1091" s="325"/>
      <c r="BY1091" s="325"/>
      <c r="BZ1091" s="325"/>
      <c r="CA1091" s="325"/>
      <c r="CB1091" s="325"/>
      <c r="CC1091" s="325"/>
      <c r="CD1091" s="325"/>
      <c r="CE1091" s="325"/>
      <c r="CF1091" s="325"/>
      <c r="CG1091" s="325"/>
      <c r="CH1091" s="325"/>
    </row>
    <row r="1092" spans="1:86" s="323" customFormat="1" x14ac:dyDescent="0.25">
      <c r="A1092" s="102"/>
      <c r="B1092" s="102"/>
      <c r="C1092" s="102"/>
      <c r="D1092" s="102"/>
      <c r="E1092" s="102"/>
      <c r="F1092" s="102"/>
      <c r="G1092" s="102"/>
      <c r="AH1092" s="324"/>
      <c r="AI1092" s="324"/>
      <c r="AP1092" s="324"/>
      <c r="AQ1092" s="324"/>
      <c r="BD1092" s="324"/>
      <c r="BE1092" s="324"/>
      <c r="BF1092" s="324"/>
      <c r="BG1092" s="324"/>
      <c r="BH1092" s="324"/>
      <c r="BI1092" s="324"/>
      <c r="BJ1092" s="324"/>
      <c r="BK1092" s="324"/>
      <c r="BL1092" s="324"/>
      <c r="BM1092" s="324"/>
      <c r="BN1092" s="324"/>
      <c r="BO1092" s="324"/>
      <c r="BW1092" s="325"/>
      <c r="BX1092" s="325"/>
      <c r="BY1092" s="325"/>
      <c r="BZ1092" s="325"/>
      <c r="CA1092" s="325"/>
      <c r="CB1092" s="325"/>
      <c r="CC1092" s="325"/>
      <c r="CD1092" s="325"/>
      <c r="CE1092" s="325"/>
      <c r="CF1092" s="325"/>
      <c r="CG1092" s="325"/>
      <c r="CH1092" s="325"/>
    </row>
    <row r="1093" spans="1:86" s="323" customFormat="1" x14ac:dyDescent="0.25">
      <c r="A1093" s="102"/>
      <c r="B1093" s="102"/>
      <c r="C1093" s="102"/>
      <c r="D1093" s="102"/>
      <c r="E1093" s="102"/>
      <c r="F1093" s="102"/>
      <c r="G1093" s="102"/>
      <c r="AH1093" s="324"/>
      <c r="AI1093" s="324"/>
      <c r="AP1093" s="324"/>
      <c r="AQ1093" s="324"/>
      <c r="BD1093" s="324"/>
      <c r="BE1093" s="324"/>
      <c r="BF1093" s="324"/>
      <c r="BG1093" s="324"/>
      <c r="BH1093" s="324"/>
      <c r="BI1093" s="324"/>
      <c r="BJ1093" s="324"/>
      <c r="BK1093" s="324"/>
      <c r="BL1093" s="324"/>
      <c r="BM1093" s="324"/>
      <c r="BN1093" s="324"/>
      <c r="BO1093" s="324"/>
      <c r="BW1093" s="325"/>
      <c r="BX1093" s="325"/>
      <c r="BY1093" s="325"/>
      <c r="BZ1093" s="325"/>
      <c r="CA1093" s="325"/>
      <c r="CB1093" s="325"/>
      <c r="CC1093" s="325"/>
      <c r="CD1093" s="325"/>
      <c r="CE1093" s="325"/>
      <c r="CF1093" s="325"/>
      <c r="CG1093" s="325"/>
      <c r="CH1093" s="325"/>
    </row>
    <row r="1094" spans="1:86" s="323" customFormat="1" x14ac:dyDescent="0.25">
      <c r="A1094" s="102"/>
      <c r="B1094" s="102"/>
      <c r="C1094" s="102"/>
      <c r="D1094" s="102"/>
      <c r="E1094" s="102"/>
      <c r="F1094" s="102"/>
      <c r="G1094" s="102"/>
      <c r="AH1094" s="324"/>
      <c r="AI1094" s="324"/>
      <c r="AP1094" s="324"/>
      <c r="AQ1094" s="324"/>
      <c r="BD1094" s="324"/>
      <c r="BE1094" s="324"/>
      <c r="BF1094" s="324"/>
      <c r="BG1094" s="324"/>
      <c r="BH1094" s="324"/>
      <c r="BI1094" s="324"/>
      <c r="BJ1094" s="324"/>
      <c r="BK1094" s="324"/>
      <c r="BL1094" s="324"/>
      <c r="BM1094" s="324"/>
      <c r="BN1094" s="324"/>
      <c r="BO1094" s="324"/>
      <c r="BW1094" s="325"/>
      <c r="BX1094" s="325"/>
      <c r="BY1094" s="325"/>
      <c r="BZ1094" s="325"/>
      <c r="CA1094" s="325"/>
      <c r="CB1094" s="325"/>
      <c r="CC1094" s="325"/>
      <c r="CD1094" s="325"/>
      <c r="CE1094" s="325"/>
      <c r="CF1094" s="325"/>
      <c r="CG1094" s="325"/>
      <c r="CH1094" s="325"/>
    </row>
    <row r="1095" spans="1:86" s="323" customFormat="1" x14ac:dyDescent="0.25">
      <c r="A1095" s="102"/>
      <c r="B1095" s="102"/>
      <c r="C1095" s="102"/>
      <c r="D1095" s="102"/>
      <c r="E1095" s="102"/>
      <c r="F1095" s="102"/>
      <c r="G1095" s="102"/>
      <c r="AH1095" s="324"/>
      <c r="AI1095" s="324"/>
      <c r="AP1095" s="324"/>
      <c r="AQ1095" s="324"/>
      <c r="BD1095" s="324"/>
      <c r="BE1095" s="324"/>
      <c r="BF1095" s="324"/>
      <c r="BG1095" s="324"/>
      <c r="BH1095" s="324"/>
      <c r="BI1095" s="324"/>
      <c r="BJ1095" s="324"/>
      <c r="BK1095" s="324"/>
      <c r="BL1095" s="324"/>
      <c r="BM1095" s="324"/>
      <c r="BN1095" s="324"/>
      <c r="BO1095" s="324"/>
      <c r="BW1095" s="325"/>
      <c r="BX1095" s="325"/>
      <c r="BY1095" s="325"/>
      <c r="BZ1095" s="325"/>
      <c r="CA1095" s="325"/>
      <c r="CB1095" s="325"/>
      <c r="CC1095" s="325"/>
      <c r="CD1095" s="325"/>
      <c r="CE1095" s="325"/>
      <c r="CF1095" s="325"/>
      <c r="CG1095" s="325"/>
      <c r="CH1095" s="325"/>
    </row>
    <row r="1096" spans="1:86" s="323" customFormat="1" x14ac:dyDescent="0.25">
      <c r="A1096" s="102"/>
      <c r="B1096" s="102"/>
      <c r="C1096" s="102"/>
      <c r="D1096" s="102"/>
      <c r="E1096" s="102"/>
      <c r="F1096" s="102"/>
      <c r="G1096" s="102"/>
      <c r="AH1096" s="324"/>
      <c r="AI1096" s="324"/>
      <c r="AP1096" s="324"/>
      <c r="AQ1096" s="324"/>
      <c r="BD1096" s="324"/>
      <c r="BE1096" s="324"/>
      <c r="BF1096" s="324"/>
      <c r="BG1096" s="324"/>
      <c r="BH1096" s="324"/>
      <c r="BI1096" s="324"/>
      <c r="BJ1096" s="324"/>
      <c r="BK1096" s="324"/>
      <c r="BL1096" s="324"/>
      <c r="BM1096" s="324"/>
      <c r="BN1096" s="324"/>
      <c r="BO1096" s="324"/>
      <c r="BW1096" s="325"/>
      <c r="BX1096" s="325"/>
      <c r="BY1096" s="325"/>
      <c r="BZ1096" s="325"/>
      <c r="CA1096" s="325"/>
      <c r="CB1096" s="325"/>
      <c r="CC1096" s="325"/>
      <c r="CD1096" s="325"/>
      <c r="CE1096" s="325"/>
      <c r="CF1096" s="325"/>
      <c r="CG1096" s="325"/>
      <c r="CH1096" s="325"/>
    </row>
    <row r="1097" spans="1:86" s="323" customFormat="1" x14ac:dyDescent="0.25">
      <c r="A1097" s="102"/>
      <c r="B1097" s="102"/>
      <c r="C1097" s="102"/>
      <c r="D1097" s="102"/>
      <c r="E1097" s="102"/>
      <c r="F1097" s="102"/>
      <c r="G1097" s="102"/>
      <c r="AH1097" s="324"/>
      <c r="AI1097" s="324"/>
      <c r="AP1097" s="324"/>
      <c r="AQ1097" s="324"/>
      <c r="BD1097" s="324"/>
      <c r="BE1097" s="324"/>
      <c r="BF1097" s="324"/>
      <c r="BG1097" s="324"/>
      <c r="BH1097" s="324"/>
      <c r="BI1097" s="324"/>
      <c r="BJ1097" s="324"/>
      <c r="BK1097" s="324"/>
      <c r="BL1097" s="324"/>
      <c r="BM1097" s="324"/>
      <c r="BN1097" s="324"/>
      <c r="BO1097" s="324"/>
      <c r="BW1097" s="325"/>
      <c r="BX1097" s="325"/>
      <c r="BY1097" s="325"/>
      <c r="BZ1097" s="325"/>
      <c r="CA1097" s="325"/>
      <c r="CB1097" s="325"/>
      <c r="CC1097" s="325"/>
      <c r="CD1097" s="325"/>
      <c r="CE1097" s="325"/>
      <c r="CF1097" s="325"/>
      <c r="CG1097" s="325"/>
      <c r="CH1097" s="325"/>
    </row>
    <row r="1098" spans="1:86" s="323" customFormat="1" x14ac:dyDescent="0.25">
      <c r="A1098" s="102"/>
      <c r="B1098" s="102"/>
      <c r="C1098" s="102"/>
      <c r="D1098" s="102"/>
      <c r="E1098" s="102"/>
      <c r="F1098" s="102"/>
      <c r="G1098" s="102"/>
      <c r="AH1098" s="324"/>
      <c r="AI1098" s="324"/>
      <c r="AP1098" s="324"/>
      <c r="AQ1098" s="324"/>
      <c r="BD1098" s="324"/>
      <c r="BE1098" s="324"/>
      <c r="BF1098" s="324"/>
      <c r="BG1098" s="324"/>
      <c r="BH1098" s="324"/>
      <c r="BI1098" s="324"/>
      <c r="BJ1098" s="324"/>
      <c r="BK1098" s="324"/>
      <c r="BL1098" s="324"/>
      <c r="BM1098" s="324"/>
      <c r="BN1098" s="324"/>
      <c r="BO1098" s="324"/>
      <c r="BW1098" s="325"/>
      <c r="BX1098" s="325"/>
      <c r="BY1098" s="325"/>
      <c r="BZ1098" s="325"/>
      <c r="CA1098" s="325"/>
      <c r="CB1098" s="325"/>
      <c r="CC1098" s="325"/>
      <c r="CD1098" s="325"/>
      <c r="CE1098" s="325"/>
      <c r="CF1098" s="325"/>
      <c r="CG1098" s="325"/>
      <c r="CH1098" s="325"/>
    </row>
    <row r="1099" spans="1:86" s="323" customFormat="1" x14ac:dyDescent="0.25">
      <c r="A1099" s="102"/>
      <c r="B1099" s="102"/>
      <c r="C1099" s="102"/>
      <c r="D1099" s="102"/>
      <c r="E1099" s="102"/>
      <c r="F1099" s="102"/>
      <c r="G1099" s="102"/>
      <c r="AH1099" s="324"/>
      <c r="AI1099" s="324"/>
      <c r="AP1099" s="324"/>
      <c r="AQ1099" s="324"/>
      <c r="BD1099" s="324"/>
      <c r="BE1099" s="324"/>
      <c r="BF1099" s="324"/>
      <c r="BG1099" s="324"/>
      <c r="BH1099" s="324"/>
      <c r="BI1099" s="324"/>
      <c r="BJ1099" s="324"/>
      <c r="BK1099" s="324"/>
      <c r="BL1099" s="324"/>
      <c r="BM1099" s="324"/>
      <c r="BN1099" s="324"/>
      <c r="BO1099" s="324"/>
      <c r="BW1099" s="325"/>
      <c r="BX1099" s="325"/>
      <c r="BY1099" s="325"/>
      <c r="BZ1099" s="325"/>
      <c r="CA1099" s="325"/>
      <c r="CB1099" s="325"/>
      <c r="CC1099" s="325"/>
      <c r="CD1099" s="325"/>
      <c r="CE1099" s="325"/>
      <c r="CF1099" s="325"/>
      <c r="CG1099" s="325"/>
      <c r="CH1099" s="325"/>
    </row>
    <row r="1100" spans="1:86" s="323" customFormat="1" x14ac:dyDescent="0.25">
      <c r="A1100" s="102"/>
      <c r="B1100" s="102"/>
      <c r="C1100" s="102"/>
      <c r="D1100" s="102"/>
      <c r="E1100" s="102"/>
      <c r="F1100" s="102"/>
      <c r="G1100" s="102"/>
      <c r="AH1100" s="324"/>
      <c r="AI1100" s="324"/>
      <c r="AP1100" s="324"/>
      <c r="AQ1100" s="324"/>
      <c r="BD1100" s="324"/>
      <c r="BE1100" s="324"/>
      <c r="BF1100" s="324"/>
      <c r="BG1100" s="324"/>
      <c r="BH1100" s="324"/>
      <c r="BI1100" s="324"/>
      <c r="BJ1100" s="324"/>
      <c r="BK1100" s="324"/>
      <c r="BL1100" s="324"/>
      <c r="BM1100" s="324"/>
      <c r="BN1100" s="324"/>
      <c r="BO1100" s="324"/>
      <c r="BW1100" s="325"/>
      <c r="BX1100" s="325"/>
      <c r="BY1100" s="325"/>
      <c r="BZ1100" s="325"/>
      <c r="CA1100" s="325"/>
      <c r="CB1100" s="325"/>
      <c r="CC1100" s="325"/>
      <c r="CD1100" s="325"/>
      <c r="CE1100" s="325"/>
      <c r="CF1100" s="325"/>
      <c r="CG1100" s="325"/>
      <c r="CH1100" s="325"/>
    </row>
    <row r="1101" spans="1:86" s="323" customFormat="1" x14ac:dyDescent="0.25">
      <c r="A1101" s="102"/>
      <c r="B1101" s="102"/>
      <c r="C1101" s="102"/>
      <c r="D1101" s="102"/>
      <c r="E1101" s="102"/>
      <c r="F1101" s="102"/>
      <c r="G1101" s="102"/>
      <c r="AH1101" s="324"/>
      <c r="AI1101" s="324"/>
      <c r="AP1101" s="324"/>
      <c r="AQ1101" s="324"/>
      <c r="BD1101" s="324"/>
      <c r="BE1101" s="324"/>
      <c r="BF1101" s="324"/>
      <c r="BG1101" s="324"/>
      <c r="BH1101" s="324"/>
      <c r="BI1101" s="324"/>
      <c r="BJ1101" s="324"/>
      <c r="BK1101" s="324"/>
      <c r="BL1101" s="324"/>
      <c r="BM1101" s="324"/>
      <c r="BN1101" s="324"/>
      <c r="BO1101" s="324"/>
      <c r="BW1101" s="325"/>
      <c r="BX1101" s="325"/>
      <c r="BY1101" s="325"/>
      <c r="BZ1101" s="325"/>
      <c r="CA1101" s="325"/>
      <c r="CB1101" s="325"/>
      <c r="CC1101" s="325"/>
      <c r="CD1101" s="325"/>
      <c r="CE1101" s="325"/>
      <c r="CF1101" s="325"/>
      <c r="CG1101" s="325"/>
      <c r="CH1101" s="325"/>
    </row>
    <row r="1102" spans="1:86" s="323" customFormat="1" x14ac:dyDescent="0.25">
      <c r="A1102" s="102"/>
      <c r="B1102" s="102"/>
      <c r="C1102" s="102"/>
      <c r="D1102" s="102"/>
      <c r="E1102" s="102"/>
      <c r="F1102" s="102"/>
      <c r="G1102" s="102"/>
      <c r="AH1102" s="324"/>
      <c r="AI1102" s="324"/>
      <c r="AP1102" s="324"/>
      <c r="AQ1102" s="324"/>
      <c r="BD1102" s="324"/>
      <c r="BE1102" s="324"/>
      <c r="BF1102" s="324"/>
      <c r="BG1102" s="324"/>
      <c r="BH1102" s="324"/>
      <c r="BI1102" s="324"/>
      <c r="BJ1102" s="324"/>
      <c r="BK1102" s="324"/>
      <c r="BL1102" s="324"/>
      <c r="BM1102" s="324"/>
      <c r="BN1102" s="324"/>
      <c r="BO1102" s="324"/>
      <c r="BW1102" s="325"/>
      <c r="BX1102" s="325"/>
      <c r="BY1102" s="325"/>
      <c r="BZ1102" s="325"/>
      <c r="CA1102" s="325"/>
      <c r="CB1102" s="325"/>
      <c r="CC1102" s="325"/>
      <c r="CD1102" s="325"/>
      <c r="CE1102" s="325"/>
      <c r="CF1102" s="325"/>
      <c r="CG1102" s="325"/>
      <c r="CH1102" s="325"/>
    </row>
    <row r="1103" spans="1:86" s="323" customFormat="1" x14ac:dyDescent="0.25">
      <c r="A1103" s="102"/>
      <c r="B1103" s="102"/>
      <c r="C1103" s="102"/>
      <c r="D1103" s="102"/>
      <c r="E1103" s="102"/>
      <c r="F1103" s="102"/>
      <c r="G1103" s="102"/>
      <c r="AH1103" s="324"/>
      <c r="AI1103" s="324"/>
      <c r="AP1103" s="324"/>
      <c r="AQ1103" s="324"/>
      <c r="BD1103" s="324"/>
      <c r="BE1103" s="324"/>
      <c r="BF1103" s="324"/>
      <c r="BG1103" s="324"/>
      <c r="BH1103" s="324"/>
      <c r="BI1103" s="324"/>
      <c r="BJ1103" s="324"/>
      <c r="BK1103" s="324"/>
      <c r="BL1103" s="324"/>
      <c r="BM1103" s="324"/>
      <c r="BN1103" s="324"/>
      <c r="BO1103" s="324"/>
      <c r="BW1103" s="325"/>
      <c r="BX1103" s="325"/>
      <c r="BY1103" s="325"/>
      <c r="BZ1103" s="325"/>
      <c r="CA1103" s="325"/>
      <c r="CB1103" s="325"/>
      <c r="CC1103" s="325"/>
      <c r="CD1103" s="325"/>
      <c r="CE1103" s="325"/>
      <c r="CF1103" s="325"/>
      <c r="CG1103" s="325"/>
      <c r="CH1103" s="325"/>
    </row>
    <row r="1104" spans="1:86" s="323" customFormat="1" x14ac:dyDescent="0.25">
      <c r="A1104" s="102"/>
      <c r="B1104" s="102"/>
      <c r="C1104" s="102"/>
      <c r="D1104" s="102"/>
      <c r="E1104" s="102"/>
      <c r="F1104" s="102"/>
      <c r="G1104" s="102"/>
      <c r="AH1104" s="324"/>
      <c r="AI1104" s="324"/>
      <c r="AP1104" s="324"/>
      <c r="AQ1104" s="324"/>
      <c r="BD1104" s="324"/>
      <c r="BE1104" s="324"/>
      <c r="BF1104" s="324"/>
      <c r="BG1104" s="324"/>
      <c r="BH1104" s="324"/>
      <c r="BI1104" s="324"/>
      <c r="BJ1104" s="324"/>
      <c r="BK1104" s="324"/>
      <c r="BL1104" s="324"/>
      <c r="BM1104" s="324"/>
      <c r="BN1104" s="324"/>
      <c r="BO1104" s="324"/>
      <c r="BW1104" s="325"/>
      <c r="BX1104" s="325"/>
      <c r="BY1104" s="325"/>
      <c r="BZ1104" s="325"/>
      <c r="CA1104" s="325"/>
      <c r="CB1104" s="325"/>
      <c r="CC1104" s="325"/>
      <c r="CD1104" s="325"/>
      <c r="CE1104" s="325"/>
      <c r="CF1104" s="325"/>
      <c r="CG1104" s="325"/>
      <c r="CH1104" s="325"/>
    </row>
    <row r="1105" spans="1:86" s="323" customFormat="1" x14ac:dyDescent="0.25">
      <c r="A1105" s="102"/>
      <c r="B1105" s="102"/>
      <c r="C1105" s="102"/>
      <c r="D1105" s="102"/>
      <c r="E1105" s="102"/>
      <c r="F1105" s="102"/>
      <c r="G1105" s="102"/>
      <c r="AH1105" s="324"/>
      <c r="AI1105" s="324"/>
      <c r="AP1105" s="324"/>
      <c r="AQ1105" s="324"/>
      <c r="BD1105" s="324"/>
      <c r="BE1105" s="324"/>
      <c r="BF1105" s="324"/>
      <c r="BG1105" s="324"/>
      <c r="BH1105" s="324"/>
      <c r="BI1105" s="324"/>
      <c r="BJ1105" s="324"/>
      <c r="BK1105" s="324"/>
      <c r="BL1105" s="324"/>
      <c r="BM1105" s="324"/>
      <c r="BN1105" s="324"/>
      <c r="BO1105" s="324"/>
      <c r="BW1105" s="325"/>
      <c r="BX1105" s="325"/>
      <c r="BY1105" s="325"/>
      <c r="BZ1105" s="325"/>
      <c r="CA1105" s="325"/>
      <c r="CB1105" s="325"/>
      <c r="CC1105" s="325"/>
      <c r="CD1105" s="325"/>
      <c r="CE1105" s="325"/>
      <c r="CF1105" s="325"/>
      <c r="CG1105" s="325"/>
      <c r="CH1105" s="325"/>
    </row>
    <row r="1106" spans="1:86" s="323" customFormat="1" x14ac:dyDescent="0.25">
      <c r="A1106" s="102"/>
      <c r="B1106" s="102"/>
      <c r="C1106" s="102"/>
      <c r="D1106" s="102"/>
      <c r="E1106" s="102"/>
      <c r="F1106" s="102"/>
      <c r="G1106" s="102"/>
      <c r="AH1106" s="324"/>
      <c r="AI1106" s="324"/>
      <c r="AP1106" s="324"/>
      <c r="AQ1106" s="324"/>
      <c r="BD1106" s="324"/>
      <c r="BE1106" s="324"/>
      <c r="BF1106" s="324"/>
      <c r="BG1106" s="324"/>
      <c r="BH1106" s="324"/>
      <c r="BI1106" s="324"/>
      <c r="BJ1106" s="324"/>
      <c r="BK1106" s="324"/>
      <c r="BL1106" s="324"/>
      <c r="BM1106" s="324"/>
      <c r="BN1106" s="324"/>
      <c r="BO1106" s="324"/>
      <c r="BW1106" s="325"/>
      <c r="BX1106" s="325"/>
      <c r="BY1106" s="325"/>
      <c r="BZ1106" s="325"/>
      <c r="CA1106" s="325"/>
      <c r="CB1106" s="325"/>
      <c r="CC1106" s="325"/>
      <c r="CD1106" s="325"/>
      <c r="CE1106" s="325"/>
      <c r="CF1106" s="325"/>
      <c r="CG1106" s="325"/>
      <c r="CH1106" s="325"/>
    </row>
    <row r="1107" spans="1:86" s="323" customFormat="1" x14ac:dyDescent="0.25">
      <c r="A1107" s="102"/>
      <c r="B1107" s="102"/>
      <c r="C1107" s="102"/>
      <c r="D1107" s="102"/>
      <c r="E1107" s="102"/>
      <c r="F1107" s="102"/>
      <c r="G1107" s="102"/>
      <c r="AH1107" s="324"/>
      <c r="AI1107" s="324"/>
      <c r="AP1107" s="324"/>
      <c r="AQ1107" s="324"/>
      <c r="BD1107" s="324"/>
      <c r="BE1107" s="324"/>
      <c r="BF1107" s="324"/>
      <c r="BG1107" s="324"/>
      <c r="BH1107" s="324"/>
      <c r="BI1107" s="324"/>
      <c r="BJ1107" s="324"/>
      <c r="BK1107" s="324"/>
      <c r="BL1107" s="324"/>
      <c r="BM1107" s="324"/>
      <c r="BN1107" s="324"/>
      <c r="BO1107" s="324"/>
      <c r="BW1107" s="325"/>
      <c r="BX1107" s="325"/>
      <c r="BY1107" s="325"/>
      <c r="BZ1107" s="325"/>
      <c r="CA1107" s="325"/>
      <c r="CB1107" s="325"/>
      <c r="CC1107" s="325"/>
      <c r="CD1107" s="325"/>
      <c r="CE1107" s="325"/>
      <c r="CF1107" s="325"/>
      <c r="CG1107" s="325"/>
      <c r="CH1107" s="325"/>
    </row>
    <row r="1108" spans="1:86" s="323" customFormat="1" x14ac:dyDescent="0.25">
      <c r="A1108" s="102"/>
      <c r="B1108" s="102"/>
      <c r="C1108" s="102"/>
      <c r="D1108" s="102"/>
      <c r="E1108" s="102"/>
      <c r="F1108" s="102"/>
      <c r="G1108" s="102"/>
      <c r="AH1108" s="324"/>
      <c r="AI1108" s="324"/>
      <c r="AP1108" s="324"/>
      <c r="AQ1108" s="324"/>
      <c r="BD1108" s="324"/>
      <c r="BE1108" s="324"/>
      <c r="BF1108" s="324"/>
      <c r="BG1108" s="324"/>
      <c r="BH1108" s="324"/>
      <c r="BI1108" s="324"/>
      <c r="BJ1108" s="324"/>
      <c r="BK1108" s="324"/>
      <c r="BL1108" s="324"/>
      <c r="BM1108" s="324"/>
      <c r="BN1108" s="324"/>
      <c r="BO1108" s="324"/>
      <c r="BW1108" s="325"/>
      <c r="BX1108" s="325"/>
      <c r="BY1108" s="325"/>
      <c r="BZ1108" s="325"/>
      <c r="CA1108" s="325"/>
      <c r="CB1108" s="325"/>
      <c r="CC1108" s="325"/>
      <c r="CD1108" s="325"/>
      <c r="CE1108" s="325"/>
      <c r="CF1108" s="325"/>
      <c r="CG1108" s="325"/>
      <c r="CH1108" s="325"/>
    </row>
    <row r="1109" spans="1:86" s="323" customFormat="1" x14ac:dyDescent="0.25">
      <c r="A1109" s="102"/>
      <c r="B1109" s="102"/>
      <c r="C1109" s="102"/>
      <c r="D1109" s="102"/>
      <c r="E1109" s="102"/>
      <c r="F1109" s="102"/>
      <c r="G1109" s="102"/>
      <c r="AH1109" s="324"/>
      <c r="AI1109" s="324"/>
      <c r="AP1109" s="324"/>
      <c r="AQ1109" s="324"/>
      <c r="BD1109" s="324"/>
      <c r="BE1109" s="324"/>
      <c r="BF1109" s="324"/>
      <c r="BG1109" s="324"/>
      <c r="BH1109" s="324"/>
      <c r="BI1109" s="324"/>
      <c r="BJ1109" s="324"/>
      <c r="BK1109" s="324"/>
      <c r="BL1109" s="324"/>
      <c r="BM1109" s="324"/>
      <c r="BN1109" s="324"/>
      <c r="BO1109" s="324"/>
      <c r="BW1109" s="325"/>
      <c r="BX1109" s="325"/>
      <c r="BY1109" s="325"/>
      <c r="BZ1109" s="325"/>
      <c r="CA1109" s="325"/>
      <c r="CB1109" s="325"/>
      <c r="CC1109" s="325"/>
      <c r="CD1109" s="325"/>
      <c r="CE1109" s="325"/>
      <c r="CF1109" s="325"/>
      <c r="CG1109" s="325"/>
      <c r="CH1109" s="325"/>
    </row>
    <row r="1110" spans="1:86" s="323" customFormat="1" x14ac:dyDescent="0.25">
      <c r="A1110" s="102"/>
      <c r="B1110" s="102"/>
      <c r="C1110" s="102"/>
      <c r="D1110" s="102"/>
      <c r="E1110" s="102"/>
      <c r="F1110" s="102"/>
      <c r="G1110" s="102"/>
      <c r="AH1110" s="324"/>
      <c r="AI1110" s="324"/>
      <c r="AP1110" s="324"/>
      <c r="AQ1110" s="324"/>
      <c r="BD1110" s="324"/>
      <c r="BE1110" s="324"/>
      <c r="BF1110" s="324"/>
      <c r="BG1110" s="324"/>
      <c r="BH1110" s="324"/>
      <c r="BI1110" s="324"/>
      <c r="BJ1110" s="324"/>
      <c r="BK1110" s="324"/>
      <c r="BL1110" s="324"/>
      <c r="BM1110" s="324"/>
      <c r="BN1110" s="324"/>
      <c r="BO1110" s="324"/>
      <c r="BW1110" s="325"/>
      <c r="BX1110" s="325"/>
      <c r="BY1110" s="325"/>
      <c r="BZ1110" s="325"/>
      <c r="CA1110" s="325"/>
      <c r="CB1110" s="325"/>
      <c r="CC1110" s="325"/>
      <c r="CD1110" s="325"/>
      <c r="CE1110" s="325"/>
      <c r="CF1110" s="325"/>
      <c r="CG1110" s="325"/>
      <c r="CH1110" s="325"/>
    </row>
    <row r="1111" spans="1:86" s="323" customFormat="1" x14ac:dyDescent="0.25">
      <c r="A1111" s="102"/>
      <c r="B1111" s="102"/>
      <c r="C1111" s="102"/>
      <c r="D1111" s="102"/>
      <c r="E1111" s="102"/>
      <c r="F1111" s="102"/>
      <c r="G1111" s="102"/>
      <c r="AH1111" s="324"/>
      <c r="AI1111" s="324"/>
      <c r="AP1111" s="324"/>
      <c r="AQ1111" s="324"/>
      <c r="BD1111" s="324"/>
      <c r="BE1111" s="324"/>
      <c r="BF1111" s="324"/>
      <c r="BG1111" s="324"/>
      <c r="BH1111" s="324"/>
      <c r="BI1111" s="324"/>
      <c r="BJ1111" s="324"/>
      <c r="BK1111" s="324"/>
      <c r="BL1111" s="324"/>
      <c r="BM1111" s="324"/>
      <c r="BN1111" s="324"/>
      <c r="BO1111" s="324"/>
      <c r="BW1111" s="325"/>
      <c r="BX1111" s="325"/>
      <c r="BY1111" s="325"/>
      <c r="BZ1111" s="325"/>
      <c r="CA1111" s="325"/>
      <c r="CB1111" s="325"/>
      <c r="CC1111" s="325"/>
      <c r="CD1111" s="325"/>
      <c r="CE1111" s="325"/>
      <c r="CF1111" s="325"/>
      <c r="CG1111" s="325"/>
      <c r="CH1111" s="325"/>
    </row>
    <row r="1112" spans="1:86" s="323" customFormat="1" x14ac:dyDescent="0.25">
      <c r="A1112" s="102"/>
      <c r="B1112" s="102"/>
      <c r="C1112" s="102"/>
      <c r="D1112" s="102"/>
      <c r="E1112" s="102"/>
      <c r="F1112" s="102"/>
      <c r="G1112" s="102"/>
      <c r="AH1112" s="324"/>
      <c r="AI1112" s="324"/>
      <c r="AP1112" s="324"/>
      <c r="AQ1112" s="324"/>
      <c r="BD1112" s="324"/>
      <c r="BE1112" s="324"/>
      <c r="BF1112" s="324"/>
      <c r="BG1112" s="324"/>
      <c r="BH1112" s="324"/>
      <c r="BI1112" s="324"/>
      <c r="BJ1112" s="324"/>
      <c r="BK1112" s="324"/>
      <c r="BL1112" s="324"/>
      <c r="BM1112" s="324"/>
      <c r="BN1112" s="324"/>
      <c r="BO1112" s="324"/>
      <c r="BW1112" s="325"/>
      <c r="BX1112" s="325"/>
      <c r="BY1112" s="325"/>
      <c r="BZ1112" s="325"/>
      <c r="CA1112" s="325"/>
      <c r="CB1112" s="325"/>
      <c r="CC1112" s="325"/>
      <c r="CD1112" s="325"/>
      <c r="CE1112" s="325"/>
      <c r="CF1112" s="325"/>
      <c r="CG1112" s="325"/>
      <c r="CH1112" s="325"/>
    </row>
    <row r="1113" spans="1:86" s="323" customFormat="1" x14ac:dyDescent="0.25">
      <c r="A1113" s="102"/>
      <c r="B1113" s="102"/>
      <c r="C1113" s="102"/>
      <c r="D1113" s="102"/>
      <c r="E1113" s="102"/>
      <c r="F1113" s="102"/>
      <c r="G1113" s="102"/>
      <c r="AH1113" s="324"/>
      <c r="AI1113" s="324"/>
      <c r="AP1113" s="324"/>
      <c r="AQ1113" s="324"/>
      <c r="BD1113" s="324"/>
      <c r="BE1113" s="324"/>
      <c r="BF1113" s="324"/>
      <c r="BG1113" s="324"/>
      <c r="BH1113" s="324"/>
      <c r="BI1113" s="324"/>
      <c r="BJ1113" s="324"/>
      <c r="BK1113" s="324"/>
      <c r="BL1113" s="324"/>
      <c r="BM1113" s="324"/>
      <c r="BN1113" s="324"/>
      <c r="BO1113" s="324"/>
      <c r="BW1113" s="325"/>
      <c r="BX1113" s="325"/>
      <c r="BY1113" s="325"/>
      <c r="BZ1113" s="325"/>
      <c r="CA1113" s="325"/>
      <c r="CB1113" s="325"/>
      <c r="CC1113" s="325"/>
      <c r="CD1113" s="325"/>
      <c r="CE1113" s="325"/>
      <c r="CF1113" s="325"/>
      <c r="CG1113" s="325"/>
      <c r="CH1113" s="325"/>
    </row>
    <row r="1114" spans="1:86" s="323" customFormat="1" x14ac:dyDescent="0.25">
      <c r="A1114" s="102"/>
      <c r="B1114" s="102"/>
      <c r="C1114" s="102"/>
      <c r="D1114" s="102"/>
      <c r="E1114" s="102"/>
      <c r="F1114" s="102"/>
      <c r="G1114" s="102"/>
      <c r="AH1114" s="324"/>
      <c r="AI1114" s="324"/>
      <c r="AP1114" s="324"/>
      <c r="AQ1114" s="324"/>
      <c r="BD1114" s="324"/>
      <c r="BE1114" s="324"/>
      <c r="BF1114" s="324"/>
      <c r="BG1114" s="324"/>
      <c r="BH1114" s="324"/>
      <c r="BI1114" s="324"/>
      <c r="BJ1114" s="324"/>
      <c r="BK1114" s="324"/>
      <c r="BL1114" s="324"/>
      <c r="BM1114" s="324"/>
      <c r="BN1114" s="324"/>
      <c r="BO1114" s="324"/>
      <c r="BW1114" s="325"/>
      <c r="BX1114" s="325"/>
      <c r="BY1114" s="325"/>
      <c r="BZ1114" s="325"/>
      <c r="CA1114" s="325"/>
      <c r="CB1114" s="325"/>
      <c r="CC1114" s="325"/>
      <c r="CD1114" s="325"/>
      <c r="CE1114" s="325"/>
      <c r="CF1114" s="325"/>
      <c r="CG1114" s="325"/>
      <c r="CH1114" s="325"/>
    </row>
    <row r="1115" spans="1:86" s="323" customFormat="1" x14ac:dyDescent="0.25">
      <c r="A1115" s="102"/>
      <c r="B1115" s="102"/>
      <c r="C1115" s="102"/>
      <c r="D1115" s="102"/>
      <c r="E1115" s="102"/>
      <c r="F1115" s="102"/>
      <c r="G1115" s="102"/>
      <c r="AH1115" s="324"/>
      <c r="AI1115" s="324"/>
      <c r="AP1115" s="324"/>
      <c r="AQ1115" s="324"/>
      <c r="BD1115" s="324"/>
      <c r="BE1115" s="324"/>
      <c r="BF1115" s="324"/>
      <c r="BG1115" s="324"/>
      <c r="BH1115" s="324"/>
      <c r="BI1115" s="324"/>
      <c r="BJ1115" s="324"/>
      <c r="BK1115" s="324"/>
      <c r="BL1115" s="324"/>
      <c r="BM1115" s="324"/>
      <c r="BN1115" s="324"/>
      <c r="BO1115" s="324"/>
      <c r="BW1115" s="325"/>
      <c r="BX1115" s="325"/>
      <c r="BY1115" s="325"/>
      <c r="BZ1115" s="325"/>
      <c r="CA1115" s="325"/>
      <c r="CB1115" s="325"/>
      <c r="CC1115" s="325"/>
      <c r="CD1115" s="325"/>
      <c r="CE1115" s="325"/>
      <c r="CF1115" s="325"/>
      <c r="CG1115" s="325"/>
      <c r="CH1115" s="325"/>
    </row>
    <row r="1116" spans="1:86" s="323" customFormat="1" x14ac:dyDescent="0.25">
      <c r="A1116" s="102"/>
      <c r="B1116" s="102"/>
      <c r="C1116" s="102"/>
      <c r="D1116" s="102"/>
      <c r="E1116" s="102"/>
      <c r="F1116" s="102"/>
      <c r="G1116" s="102"/>
      <c r="AH1116" s="324"/>
      <c r="AI1116" s="324"/>
      <c r="AP1116" s="324"/>
      <c r="AQ1116" s="324"/>
      <c r="BD1116" s="324"/>
      <c r="BE1116" s="324"/>
      <c r="BF1116" s="324"/>
      <c r="BG1116" s="324"/>
      <c r="BH1116" s="324"/>
      <c r="BI1116" s="324"/>
      <c r="BJ1116" s="324"/>
      <c r="BK1116" s="324"/>
      <c r="BL1116" s="324"/>
      <c r="BM1116" s="324"/>
      <c r="BN1116" s="324"/>
      <c r="BO1116" s="324"/>
      <c r="BW1116" s="325"/>
      <c r="BX1116" s="325"/>
      <c r="BY1116" s="325"/>
      <c r="BZ1116" s="325"/>
      <c r="CA1116" s="325"/>
      <c r="CB1116" s="325"/>
      <c r="CC1116" s="325"/>
      <c r="CD1116" s="325"/>
      <c r="CE1116" s="325"/>
      <c r="CF1116" s="325"/>
      <c r="CG1116" s="325"/>
      <c r="CH1116" s="325"/>
    </row>
    <row r="1117" spans="1:86" s="323" customFormat="1" x14ac:dyDescent="0.25">
      <c r="A1117" s="102"/>
      <c r="B1117" s="102"/>
      <c r="C1117" s="102"/>
      <c r="D1117" s="102"/>
      <c r="E1117" s="102"/>
      <c r="F1117" s="102"/>
      <c r="G1117" s="102"/>
      <c r="AH1117" s="324"/>
      <c r="AI1117" s="324"/>
      <c r="AP1117" s="324"/>
      <c r="AQ1117" s="324"/>
      <c r="BD1117" s="324"/>
      <c r="BE1117" s="324"/>
      <c r="BF1117" s="324"/>
      <c r="BG1117" s="324"/>
      <c r="BH1117" s="324"/>
      <c r="BI1117" s="324"/>
      <c r="BJ1117" s="324"/>
      <c r="BK1117" s="324"/>
      <c r="BL1117" s="324"/>
      <c r="BM1117" s="324"/>
      <c r="BN1117" s="324"/>
      <c r="BO1117" s="324"/>
      <c r="BW1117" s="325"/>
      <c r="BX1117" s="325"/>
      <c r="BY1117" s="325"/>
      <c r="BZ1117" s="325"/>
      <c r="CA1117" s="325"/>
      <c r="CB1117" s="325"/>
      <c r="CC1117" s="325"/>
      <c r="CD1117" s="325"/>
      <c r="CE1117" s="325"/>
      <c r="CF1117" s="325"/>
      <c r="CG1117" s="325"/>
      <c r="CH1117" s="325"/>
    </row>
    <row r="1118" spans="1:86" s="323" customFormat="1" x14ac:dyDescent="0.25">
      <c r="A1118" s="102"/>
      <c r="B1118" s="102"/>
      <c r="C1118" s="102"/>
      <c r="D1118" s="102"/>
      <c r="E1118" s="102"/>
      <c r="F1118" s="102"/>
      <c r="G1118" s="102"/>
      <c r="AH1118" s="324"/>
      <c r="AI1118" s="324"/>
      <c r="AP1118" s="324"/>
      <c r="AQ1118" s="324"/>
      <c r="BD1118" s="324"/>
      <c r="BE1118" s="324"/>
      <c r="BF1118" s="324"/>
      <c r="BG1118" s="324"/>
      <c r="BH1118" s="324"/>
      <c r="BI1118" s="324"/>
      <c r="BJ1118" s="324"/>
      <c r="BK1118" s="324"/>
      <c r="BL1118" s="324"/>
      <c r="BM1118" s="324"/>
      <c r="BN1118" s="324"/>
      <c r="BO1118" s="324"/>
      <c r="BW1118" s="325"/>
      <c r="BX1118" s="325"/>
      <c r="BY1118" s="325"/>
      <c r="BZ1118" s="325"/>
      <c r="CA1118" s="325"/>
      <c r="CB1118" s="325"/>
      <c r="CC1118" s="325"/>
      <c r="CD1118" s="325"/>
      <c r="CE1118" s="325"/>
      <c r="CF1118" s="325"/>
      <c r="CG1118" s="325"/>
      <c r="CH1118" s="325"/>
    </row>
    <row r="1119" spans="1:86" s="323" customFormat="1" x14ac:dyDescent="0.25">
      <c r="A1119" s="102"/>
      <c r="B1119" s="102"/>
      <c r="C1119" s="102"/>
      <c r="D1119" s="102"/>
      <c r="E1119" s="102"/>
      <c r="F1119" s="102"/>
      <c r="G1119" s="102"/>
      <c r="AH1119" s="324"/>
      <c r="AI1119" s="324"/>
      <c r="AP1119" s="324"/>
      <c r="AQ1119" s="324"/>
      <c r="BD1119" s="324"/>
      <c r="BE1119" s="324"/>
      <c r="BF1119" s="324"/>
      <c r="BG1119" s="324"/>
      <c r="BH1119" s="324"/>
      <c r="BI1119" s="324"/>
      <c r="BJ1119" s="324"/>
      <c r="BK1119" s="324"/>
      <c r="BL1119" s="324"/>
      <c r="BM1119" s="324"/>
      <c r="BN1119" s="324"/>
      <c r="BO1119" s="324"/>
      <c r="BW1119" s="325"/>
      <c r="BX1119" s="325"/>
      <c r="BY1119" s="325"/>
      <c r="BZ1119" s="325"/>
      <c r="CA1119" s="325"/>
      <c r="CB1119" s="325"/>
      <c r="CC1119" s="325"/>
      <c r="CD1119" s="325"/>
      <c r="CE1119" s="325"/>
      <c r="CF1119" s="325"/>
      <c r="CG1119" s="325"/>
      <c r="CH1119" s="325"/>
    </row>
    <row r="1120" spans="1:86" s="323" customFormat="1" x14ac:dyDescent="0.25">
      <c r="A1120" s="102"/>
      <c r="B1120" s="102"/>
      <c r="C1120" s="102"/>
      <c r="D1120" s="102"/>
      <c r="E1120" s="102"/>
      <c r="F1120" s="102"/>
      <c r="G1120" s="102"/>
      <c r="AH1120" s="324"/>
      <c r="AI1120" s="324"/>
      <c r="AP1120" s="324"/>
      <c r="AQ1120" s="324"/>
      <c r="BD1120" s="324"/>
      <c r="BE1120" s="324"/>
      <c r="BF1120" s="324"/>
      <c r="BG1120" s="324"/>
      <c r="BH1120" s="324"/>
      <c r="BI1120" s="324"/>
      <c r="BJ1120" s="324"/>
      <c r="BK1120" s="324"/>
      <c r="BL1120" s="324"/>
      <c r="BM1120" s="324"/>
      <c r="BN1120" s="324"/>
      <c r="BO1120" s="324"/>
      <c r="BW1120" s="325"/>
      <c r="BX1120" s="325"/>
      <c r="BY1120" s="325"/>
      <c r="BZ1120" s="325"/>
      <c r="CA1120" s="325"/>
      <c r="CB1120" s="325"/>
      <c r="CC1120" s="325"/>
      <c r="CD1120" s="325"/>
      <c r="CE1120" s="325"/>
      <c r="CF1120" s="325"/>
      <c r="CG1120" s="325"/>
      <c r="CH1120" s="325"/>
    </row>
    <row r="1121" spans="1:86" s="323" customFormat="1" x14ac:dyDescent="0.25">
      <c r="A1121" s="102"/>
      <c r="B1121" s="102"/>
      <c r="C1121" s="102"/>
      <c r="D1121" s="102"/>
      <c r="E1121" s="102"/>
      <c r="F1121" s="102"/>
      <c r="G1121" s="102"/>
      <c r="AH1121" s="324"/>
      <c r="AI1121" s="324"/>
      <c r="AP1121" s="324"/>
      <c r="AQ1121" s="324"/>
      <c r="BD1121" s="324"/>
      <c r="BE1121" s="324"/>
      <c r="BF1121" s="324"/>
      <c r="BG1121" s="324"/>
      <c r="BH1121" s="324"/>
      <c r="BI1121" s="324"/>
      <c r="BJ1121" s="324"/>
      <c r="BK1121" s="324"/>
      <c r="BL1121" s="324"/>
      <c r="BM1121" s="324"/>
      <c r="BN1121" s="324"/>
      <c r="BO1121" s="324"/>
      <c r="BW1121" s="325"/>
      <c r="BX1121" s="325"/>
      <c r="BY1121" s="325"/>
      <c r="BZ1121" s="325"/>
      <c r="CA1121" s="325"/>
      <c r="CB1121" s="325"/>
      <c r="CC1121" s="325"/>
      <c r="CD1121" s="325"/>
      <c r="CE1121" s="325"/>
      <c r="CF1121" s="325"/>
      <c r="CG1121" s="325"/>
      <c r="CH1121" s="325"/>
    </row>
    <row r="1122" spans="1:86" s="323" customFormat="1" x14ac:dyDescent="0.25">
      <c r="A1122" s="102"/>
      <c r="B1122" s="102"/>
      <c r="C1122" s="102"/>
      <c r="D1122" s="102"/>
      <c r="E1122" s="102"/>
      <c r="F1122" s="102"/>
      <c r="G1122" s="102"/>
      <c r="AH1122" s="324"/>
      <c r="AI1122" s="324"/>
      <c r="AP1122" s="324"/>
      <c r="AQ1122" s="324"/>
      <c r="BD1122" s="324"/>
      <c r="BE1122" s="324"/>
      <c r="BF1122" s="324"/>
      <c r="BG1122" s="324"/>
      <c r="BH1122" s="324"/>
      <c r="BI1122" s="324"/>
      <c r="BJ1122" s="324"/>
      <c r="BK1122" s="324"/>
      <c r="BL1122" s="324"/>
      <c r="BM1122" s="324"/>
      <c r="BN1122" s="324"/>
      <c r="BO1122" s="324"/>
      <c r="BW1122" s="325"/>
      <c r="BX1122" s="325"/>
      <c r="BY1122" s="325"/>
      <c r="BZ1122" s="325"/>
      <c r="CA1122" s="325"/>
      <c r="CB1122" s="325"/>
      <c r="CC1122" s="325"/>
      <c r="CD1122" s="325"/>
      <c r="CE1122" s="325"/>
      <c r="CF1122" s="325"/>
      <c r="CG1122" s="325"/>
      <c r="CH1122" s="325"/>
    </row>
    <row r="1123" spans="1:86" s="323" customFormat="1" x14ac:dyDescent="0.25">
      <c r="A1123" s="102"/>
      <c r="B1123" s="102"/>
      <c r="C1123" s="102"/>
      <c r="D1123" s="102"/>
      <c r="E1123" s="102"/>
      <c r="F1123" s="102"/>
      <c r="G1123" s="102"/>
      <c r="AH1123" s="324"/>
      <c r="AI1123" s="324"/>
      <c r="AP1123" s="324"/>
      <c r="AQ1123" s="324"/>
      <c r="BD1123" s="324"/>
      <c r="BE1123" s="324"/>
      <c r="BF1123" s="324"/>
      <c r="BG1123" s="324"/>
      <c r="BH1123" s="324"/>
      <c r="BI1123" s="324"/>
      <c r="BJ1123" s="324"/>
      <c r="BK1123" s="324"/>
      <c r="BL1123" s="324"/>
      <c r="BM1123" s="324"/>
      <c r="BN1123" s="324"/>
      <c r="BO1123" s="324"/>
      <c r="BW1123" s="325"/>
      <c r="BX1123" s="325"/>
      <c r="BY1123" s="325"/>
      <c r="BZ1123" s="325"/>
      <c r="CA1123" s="325"/>
      <c r="CB1123" s="325"/>
      <c r="CC1123" s="325"/>
      <c r="CD1123" s="325"/>
      <c r="CE1123" s="325"/>
      <c r="CF1123" s="325"/>
      <c r="CG1123" s="325"/>
      <c r="CH1123" s="325"/>
    </row>
    <row r="1124" spans="1:86" s="323" customFormat="1" x14ac:dyDescent="0.25">
      <c r="A1124" s="102"/>
      <c r="B1124" s="102"/>
      <c r="C1124" s="102"/>
      <c r="D1124" s="102"/>
      <c r="E1124" s="102"/>
      <c r="F1124" s="102"/>
      <c r="G1124" s="102"/>
      <c r="AH1124" s="324"/>
      <c r="AI1124" s="324"/>
      <c r="AP1124" s="324"/>
      <c r="AQ1124" s="324"/>
      <c r="BD1124" s="324"/>
      <c r="BE1124" s="324"/>
      <c r="BF1124" s="324"/>
      <c r="BG1124" s="324"/>
      <c r="BH1124" s="324"/>
      <c r="BI1124" s="324"/>
      <c r="BJ1124" s="324"/>
      <c r="BK1124" s="324"/>
      <c r="BL1124" s="324"/>
      <c r="BM1124" s="324"/>
      <c r="BN1124" s="324"/>
      <c r="BO1124" s="324"/>
      <c r="BW1124" s="325"/>
      <c r="BX1124" s="325"/>
      <c r="BY1124" s="325"/>
      <c r="BZ1124" s="325"/>
      <c r="CA1124" s="325"/>
      <c r="CB1124" s="325"/>
      <c r="CC1124" s="325"/>
      <c r="CD1124" s="325"/>
      <c r="CE1124" s="325"/>
      <c r="CF1124" s="325"/>
      <c r="CG1124" s="325"/>
      <c r="CH1124" s="325"/>
    </row>
    <row r="1125" spans="1:86" s="323" customFormat="1" x14ac:dyDescent="0.25">
      <c r="A1125" s="102"/>
      <c r="B1125" s="102"/>
      <c r="C1125" s="102"/>
      <c r="D1125" s="102"/>
      <c r="E1125" s="102"/>
      <c r="F1125" s="102"/>
      <c r="G1125" s="102"/>
      <c r="AH1125" s="324"/>
      <c r="AI1125" s="324"/>
      <c r="AP1125" s="324"/>
      <c r="AQ1125" s="324"/>
      <c r="BD1125" s="324"/>
      <c r="BE1125" s="324"/>
      <c r="BF1125" s="324"/>
      <c r="BG1125" s="324"/>
      <c r="BH1125" s="324"/>
      <c r="BI1125" s="324"/>
      <c r="BJ1125" s="324"/>
      <c r="BK1125" s="324"/>
      <c r="BL1125" s="324"/>
      <c r="BM1125" s="324"/>
      <c r="BN1125" s="324"/>
      <c r="BO1125" s="324"/>
      <c r="BW1125" s="325"/>
      <c r="BX1125" s="325"/>
      <c r="BY1125" s="325"/>
      <c r="BZ1125" s="325"/>
      <c r="CA1125" s="325"/>
      <c r="CB1125" s="325"/>
      <c r="CC1125" s="325"/>
      <c r="CD1125" s="325"/>
      <c r="CE1125" s="325"/>
      <c r="CF1125" s="325"/>
      <c r="CG1125" s="325"/>
      <c r="CH1125" s="325"/>
    </row>
    <row r="1126" spans="1:86" s="323" customFormat="1" x14ac:dyDescent="0.25">
      <c r="A1126" s="102"/>
      <c r="B1126" s="102"/>
      <c r="C1126" s="102"/>
      <c r="D1126" s="102"/>
      <c r="E1126" s="102"/>
      <c r="F1126" s="102"/>
      <c r="G1126" s="102"/>
      <c r="AH1126" s="324"/>
      <c r="AI1126" s="324"/>
      <c r="AP1126" s="324"/>
      <c r="AQ1126" s="324"/>
      <c r="BD1126" s="324"/>
      <c r="BE1126" s="324"/>
      <c r="BF1126" s="324"/>
      <c r="BG1126" s="324"/>
      <c r="BH1126" s="324"/>
      <c r="BI1126" s="324"/>
      <c r="BJ1126" s="324"/>
      <c r="BK1126" s="324"/>
      <c r="BL1126" s="324"/>
      <c r="BM1126" s="324"/>
      <c r="BN1126" s="324"/>
      <c r="BO1126" s="324"/>
      <c r="BW1126" s="325"/>
      <c r="BX1126" s="325"/>
      <c r="BY1126" s="325"/>
      <c r="BZ1126" s="325"/>
      <c r="CA1126" s="325"/>
      <c r="CB1126" s="325"/>
      <c r="CC1126" s="325"/>
      <c r="CD1126" s="325"/>
      <c r="CE1126" s="325"/>
      <c r="CF1126" s="325"/>
      <c r="CG1126" s="325"/>
      <c r="CH1126" s="325"/>
    </row>
    <row r="1127" spans="1:86" s="323" customFormat="1" x14ac:dyDescent="0.25">
      <c r="A1127" s="102"/>
      <c r="B1127" s="102"/>
      <c r="C1127" s="102"/>
      <c r="D1127" s="102"/>
      <c r="E1127" s="102"/>
      <c r="F1127" s="102"/>
      <c r="G1127" s="102"/>
      <c r="AH1127" s="324"/>
      <c r="AI1127" s="324"/>
      <c r="AP1127" s="324"/>
      <c r="AQ1127" s="324"/>
      <c r="BD1127" s="324"/>
      <c r="BE1127" s="324"/>
      <c r="BF1127" s="324"/>
      <c r="BG1127" s="324"/>
      <c r="BH1127" s="324"/>
      <c r="BI1127" s="324"/>
      <c r="BJ1127" s="324"/>
      <c r="BK1127" s="324"/>
      <c r="BL1127" s="324"/>
      <c r="BM1127" s="324"/>
      <c r="BN1127" s="324"/>
      <c r="BO1127" s="324"/>
      <c r="BW1127" s="325"/>
      <c r="BX1127" s="325"/>
      <c r="BY1127" s="325"/>
      <c r="BZ1127" s="325"/>
      <c r="CA1127" s="325"/>
      <c r="CB1127" s="325"/>
      <c r="CC1127" s="325"/>
      <c r="CD1127" s="325"/>
      <c r="CE1127" s="325"/>
      <c r="CF1127" s="325"/>
      <c r="CG1127" s="325"/>
      <c r="CH1127" s="325"/>
    </row>
    <row r="1128" spans="1:86" s="323" customFormat="1" x14ac:dyDescent="0.25">
      <c r="A1128" s="102"/>
      <c r="B1128" s="102"/>
      <c r="C1128" s="102"/>
      <c r="D1128" s="102"/>
      <c r="E1128" s="102"/>
      <c r="F1128" s="102"/>
      <c r="G1128" s="102"/>
      <c r="AH1128" s="324"/>
      <c r="AI1128" s="324"/>
      <c r="AP1128" s="324"/>
      <c r="AQ1128" s="324"/>
      <c r="BD1128" s="324"/>
      <c r="BE1128" s="324"/>
      <c r="BF1128" s="324"/>
      <c r="BG1128" s="324"/>
      <c r="BH1128" s="324"/>
      <c r="BI1128" s="324"/>
      <c r="BJ1128" s="324"/>
      <c r="BK1128" s="324"/>
      <c r="BL1128" s="324"/>
      <c r="BM1128" s="324"/>
      <c r="BN1128" s="324"/>
      <c r="BO1128" s="324"/>
      <c r="BW1128" s="325"/>
      <c r="BX1128" s="325"/>
      <c r="BY1128" s="325"/>
      <c r="BZ1128" s="325"/>
      <c r="CA1128" s="325"/>
      <c r="CB1128" s="325"/>
      <c r="CC1128" s="325"/>
      <c r="CD1128" s="325"/>
      <c r="CE1128" s="325"/>
      <c r="CF1128" s="325"/>
      <c r="CG1128" s="325"/>
      <c r="CH1128" s="325"/>
    </row>
    <row r="1129" spans="1:86" s="323" customFormat="1" x14ac:dyDescent="0.25">
      <c r="A1129" s="102"/>
      <c r="B1129" s="102"/>
      <c r="C1129" s="102"/>
      <c r="D1129" s="102"/>
      <c r="E1129" s="102"/>
      <c r="F1129" s="102"/>
      <c r="G1129" s="102"/>
      <c r="AH1129" s="324"/>
      <c r="AI1129" s="324"/>
      <c r="AP1129" s="324"/>
      <c r="AQ1129" s="324"/>
      <c r="BD1129" s="324"/>
      <c r="BE1129" s="324"/>
      <c r="BF1129" s="324"/>
      <c r="BG1129" s="324"/>
      <c r="BH1129" s="324"/>
      <c r="BI1129" s="324"/>
      <c r="BJ1129" s="324"/>
      <c r="BK1129" s="324"/>
      <c r="BL1129" s="324"/>
      <c r="BM1129" s="324"/>
      <c r="BN1129" s="324"/>
      <c r="BO1129" s="324"/>
      <c r="BW1129" s="325"/>
      <c r="BX1129" s="325"/>
      <c r="BY1129" s="325"/>
      <c r="BZ1129" s="325"/>
      <c r="CA1129" s="325"/>
      <c r="CB1129" s="325"/>
      <c r="CC1129" s="325"/>
      <c r="CD1129" s="325"/>
      <c r="CE1129" s="325"/>
      <c r="CF1129" s="325"/>
      <c r="CG1129" s="325"/>
      <c r="CH1129" s="325"/>
    </row>
    <row r="1130" spans="1:86" s="323" customFormat="1" x14ac:dyDescent="0.25">
      <c r="A1130" s="102"/>
      <c r="B1130" s="102"/>
      <c r="C1130" s="102"/>
      <c r="D1130" s="102"/>
      <c r="E1130" s="102"/>
      <c r="F1130" s="102"/>
      <c r="G1130" s="102"/>
      <c r="AH1130" s="324"/>
      <c r="AI1130" s="324"/>
      <c r="AP1130" s="324"/>
      <c r="AQ1130" s="324"/>
      <c r="BD1130" s="324"/>
      <c r="BE1130" s="324"/>
      <c r="BF1130" s="324"/>
      <c r="BG1130" s="324"/>
      <c r="BH1130" s="324"/>
      <c r="BI1130" s="324"/>
      <c r="BJ1130" s="324"/>
      <c r="BK1130" s="324"/>
      <c r="BL1130" s="324"/>
      <c r="BM1130" s="324"/>
      <c r="BN1130" s="324"/>
      <c r="BO1130" s="324"/>
      <c r="BW1130" s="325"/>
      <c r="BX1130" s="325"/>
      <c r="BY1130" s="325"/>
      <c r="BZ1130" s="325"/>
      <c r="CA1130" s="325"/>
      <c r="CB1130" s="325"/>
      <c r="CC1130" s="325"/>
      <c r="CD1130" s="325"/>
      <c r="CE1130" s="325"/>
      <c r="CF1130" s="325"/>
      <c r="CG1130" s="325"/>
      <c r="CH1130" s="325"/>
    </row>
    <row r="1131" spans="1:86" s="323" customFormat="1" x14ac:dyDescent="0.25">
      <c r="A1131" s="102"/>
      <c r="B1131" s="102"/>
      <c r="C1131" s="102"/>
      <c r="D1131" s="102"/>
      <c r="E1131" s="102"/>
      <c r="F1131" s="102"/>
      <c r="G1131" s="102"/>
      <c r="AH1131" s="324"/>
      <c r="AI1131" s="324"/>
      <c r="AP1131" s="324"/>
      <c r="AQ1131" s="324"/>
      <c r="BD1131" s="324"/>
      <c r="BE1131" s="324"/>
      <c r="BF1131" s="324"/>
      <c r="BG1131" s="324"/>
      <c r="BH1131" s="324"/>
      <c r="BI1131" s="324"/>
      <c r="BJ1131" s="324"/>
      <c r="BK1131" s="324"/>
      <c r="BL1131" s="324"/>
      <c r="BM1131" s="324"/>
      <c r="BN1131" s="324"/>
      <c r="BO1131" s="324"/>
      <c r="BW1131" s="325"/>
      <c r="BX1131" s="325"/>
      <c r="BY1131" s="325"/>
      <c r="BZ1131" s="325"/>
      <c r="CA1131" s="325"/>
      <c r="CB1131" s="325"/>
      <c r="CC1131" s="325"/>
      <c r="CD1131" s="325"/>
      <c r="CE1131" s="325"/>
      <c r="CF1131" s="325"/>
      <c r="CG1131" s="325"/>
      <c r="CH1131" s="325"/>
    </row>
    <row r="1132" spans="1:86" s="323" customFormat="1" x14ac:dyDescent="0.25">
      <c r="A1132" s="102"/>
      <c r="B1132" s="102"/>
      <c r="C1132" s="102"/>
      <c r="D1132" s="102"/>
      <c r="E1132" s="102"/>
      <c r="F1132" s="102"/>
      <c r="G1132" s="102"/>
      <c r="AH1132" s="324"/>
      <c r="AI1132" s="324"/>
      <c r="AP1132" s="324"/>
      <c r="AQ1132" s="324"/>
      <c r="BD1132" s="324"/>
      <c r="BE1132" s="324"/>
      <c r="BF1132" s="324"/>
      <c r="BG1132" s="324"/>
      <c r="BH1132" s="324"/>
      <c r="BI1132" s="324"/>
      <c r="BJ1132" s="324"/>
      <c r="BK1132" s="324"/>
      <c r="BL1132" s="324"/>
      <c r="BM1132" s="324"/>
      <c r="BN1132" s="324"/>
      <c r="BO1132" s="324"/>
      <c r="BW1132" s="325"/>
      <c r="BX1132" s="325"/>
      <c r="BY1132" s="325"/>
      <c r="BZ1132" s="325"/>
      <c r="CA1132" s="325"/>
      <c r="CB1132" s="325"/>
      <c r="CC1132" s="325"/>
      <c r="CD1132" s="325"/>
      <c r="CE1132" s="325"/>
      <c r="CF1132" s="325"/>
      <c r="CG1132" s="325"/>
      <c r="CH1132" s="325"/>
    </row>
    <row r="1133" spans="1:86" s="323" customFormat="1" x14ac:dyDescent="0.25">
      <c r="A1133" s="102"/>
      <c r="B1133" s="102"/>
      <c r="C1133" s="102"/>
      <c r="D1133" s="102"/>
      <c r="E1133" s="102"/>
      <c r="F1133" s="102"/>
      <c r="G1133" s="102"/>
      <c r="AH1133" s="324"/>
      <c r="AI1133" s="324"/>
      <c r="AP1133" s="324"/>
      <c r="AQ1133" s="324"/>
      <c r="BD1133" s="324"/>
      <c r="BE1133" s="324"/>
      <c r="BF1133" s="324"/>
      <c r="BG1133" s="324"/>
      <c r="BH1133" s="324"/>
      <c r="BI1133" s="324"/>
      <c r="BJ1133" s="324"/>
      <c r="BK1133" s="324"/>
      <c r="BL1133" s="324"/>
      <c r="BM1133" s="324"/>
      <c r="BN1133" s="324"/>
      <c r="BO1133" s="324"/>
      <c r="BW1133" s="325"/>
      <c r="BX1133" s="325"/>
      <c r="BY1133" s="325"/>
      <c r="BZ1133" s="325"/>
      <c r="CA1133" s="325"/>
      <c r="CB1133" s="325"/>
      <c r="CC1133" s="325"/>
      <c r="CD1133" s="325"/>
      <c r="CE1133" s="325"/>
      <c r="CF1133" s="325"/>
      <c r="CG1133" s="325"/>
      <c r="CH1133" s="325"/>
    </row>
    <row r="1134" spans="1:86" s="323" customFormat="1" x14ac:dyDescent="0.25">
      <c r="A1134" s="102"/>
      <c r="B1134" s="102"/>
      <c r="C1134" s="102"/>
      <c r="D1134" s="102"/>
      <c r="E1134" s="102"/>
      <c r="F1134" s="102"/>
      <c r="G1134" s="102"/>
      <c r="AH1134" s="324"/>
      <c r="AI1134" s="324"/>
      <c r="AP1134" s="324"/>
      <c r="AQ1134" s="324"/>
      <c r="BD1134" s="324"/>
      <c r="BE1134" s="324"/>
      <c r="BF1134" s="324"/>
      <c r="BG1134" s="324"/>
      <c r="BH1134" s="324"/>
      <c r="BI1134" s="324"/>
      <c r="BJ1134" s="324"/>
      <c r="BK1134" s="324"/>
      <c r="BL1134" s="324"/>
      <c r="BM1134" s="324"/>
      <c r="BN1134" s="324"/>
      <c r="BO1134" s="324"/>
      <c r="BW1134" s="325"/>
      <c r="BX1134" s="325"/>
      <c r="BY1134" s="325"/>
      <c r="BZ1134" s="325"/>
      <c r="CA1134" s="325"/>
      <c r="CB1134" s="325"/>
      <c r="CC1134" s="325"/>
      <c r="CD1134" s="325"/>
      <c r="CE1134" s="325"/>
      <c r="CF1134" s="325"/>
      <c r="CG1134" s="325"/>
      <c r="CH1134" s="325"/>
    </row>
    <row r="1135" spans="1:86" s="323" customFormat="1" x14ac:dyDescent="0.25">
      <c r="A1135" s="102"/>
      <c r="B1135" s="102"/>
      <c r="C1135" s="102"/>
      <c r="D1135" s="102"/>
      <c r="E1135" s="102"/>
      <c r="F1135" s="102"/>
      <c r="G1135" s="102"/>
      <c r="AH1135" s="324"/>
      <c r="AI1135" s="324"/>
      <c r="AP1135" s="324"/>
      <c r="AQ1135" s="324"/>
      <c r="BD1135" s="324"/>
      <c r="BE1135" s="324"/>
      <c r="BF1135" s="324"/>
      <c r="BG1135" s="324"/>
      <c r="BH1135" s="324"/>
      <c r="BI1135" s="324"/>
      <c r="BJ1135" s="324"/>
      <c r="BK1135" s="324"/>
      <c r="BL1135" s="324"/>
      <c r="BM1135" s="324"/>
      <c r="BN1135" s="324"/>
      <c r="BO1135" s="324"/>
      <c r="BW1135" s="325"/>
      <c r="BX1135" s="325"/>
      <c r="BY1135" s="325"/>
      <c r="BZ1135" s="325"/>
      <c r="CA1135" s="325"/>
      <c r="CB1135" s="325"/>
      <c r="CC1135" s="325"/>
      <c r="CD1135" s="325"/>
      <c r="CE1135" s="325"/>
      <c r="CF1135" s="325"/>
      <c r="CG1135" s="325"/>
      <c r="CH1135" s="325"/>
    </row>
    <row r="1136" spans="1:86" s="323" customFormat="1" x14ac:dyDescent="0.25">
      <c r="A1136" s="102"/>
      <c r="B1136" s="102"/>
      <c r="C1136" s="102"/>
      <c r="D1136" s="102"/>
      <c r="E1136" s="102"/>
      <c r="F1136" s="102"/>
      <c r="G1136" s="102"/>
      <c r="AH1136" s="324"/>
      <c r="AI1136" s="324"/>
      <c r="AP1136" s="324"/>
      <c r="AQ1136" s="324"/>
      <c r="BD1136" s="324"/>
      <c r="BE1136" s="324"/>
      <c r="BF1136" s="324"/>
      <c r="BG1136" s="324"/>
      <c r="BH1136" s="324"/>
      <c r="BI1136" s="324"/>
      <c r="BJ1136" s="324"/>
      <c r="BK1136" s="324"/>
      <c r="BL1136" s="324"/>
      <c r="BM1136" s="324"/>
      <c r="BN1136" s="324"/>
      <c r="BO1136" s="324"/>
      <c r="BW1136" s="325"/>
      <c r="BX1136" s="325"/>
      <c r="BY1136" s="325"/>
      <c r="BZ1136" s="325"/>
      <c r="CA1136" s="325"/>
      <c r="CB1136" s="325"/>
      <c r="CC1136" s="325"/>
      <c r="CD1136" s="325"/>
      <c r="CE1136" s="325"/>
      <c r="CF1136" s="325"/>
      <c r="CG1136" s="325"/>
      <c r="CH1136" s="325"/>
    </row>
    <row r="1137" spans="1:86" s="323" customFormat="1" x14ac:dyDescent="0.25">
      <c r="A1137" s="102"/>
      <c r="B1137" s="102"/>
      <c r="C1137" s="102"/>
      <c r="D1137" s="102"/>
      <c r="E1137" s="102"/>
      <c r="F1137" s="102"/>
      <c r="G1137" s="102"/>
      <c r="AH1137" s="324"/>
      <c r="AI1137" s="324"/>
      <c r="AP1137" s="324"/>
      <c r="AQ1137" s="324"/>
      <c r="BD1137" s="324"/>
      <c r="BE1137" s="324"/>
      <c r="BF1137" s="324"/>
      <c r="BG1137" s="324"/>
      <c r="BH1137" s="324"/>
      <c r="BI1137" s="324"/>
      <c r="BJ1137" s="324"/>
      <c r="BK1137" s="324"/>
      <c r="BL1137" s="324"/>
      <c r="BM1137" s="324"/>
      <c r="BN1137" s="324"/>
      <c r="BO1137" s="324"/>
      <c r="BW1137" s="325"/>
      <c r="BX1137" s="325"/>
      <c r="BY1137" s="325"/>
      <c r="BZ1137" s="325"/>
      <c r="CA1137" s="325"/>
      <c r="CB1137" s="325"/>
      <c r="CC1137" s="325"/>
      <c r="CD1137" s="325"/>
      <c r="CE1137" s="325"/>
      <c r="CF1137" s="325"/>
      <c r="CG1137" s="325"/>
      <c r="CH1137" s="325"/>
    </row>
    <row r="1138" spans="1:86" s="323" customFormat="1" x14ac:dyDescent="0.25">
      <c r="A1138" s="102"/>
      <c r="B1138" s="102"/>
      <c r="C1138" s="102"/>
      <c r="D1138" s="102"/>
      <c r="E1138" s="102"/>
      <c r="F1138" s="102"/>
      <c r="G1138" s="102"/>
      <c r="AH1138" s="324"/>
      <c r="AI1138" s="324"/>
      <c r="AP1138" s="324"/>
      <c r="AQ1138" s="324"/>
      <c r="BD1138" s="324"/>
      <c r="BE1138" s="324"/>
      <c r="BF1138" s="324"/>
      <c r="BG1138" s="324"/>
      <c r="BH1138" s="324"/>
      <c r="BI1138" s="324"/>
      <c r="BJ1138" s="324"/>
      <c r="BK1138" s="324"/>
      <c r="BL1138" s="324"/>
      <c r="BM1138" s="324"/>
      <c r="BN1138" s="324"/>
      <c r="BO1138" s="324"/>
      <c r="BW1138" s="325"/>
      <c r="BX1138" s="325"/>
      <c r="BY1138" s="325"/>
      <c r="BZ1138" s="325"/>
      <c r="CA1138" s="325"/>
      <c r="CB1138" s="325"/>
      <c r="CC1138" s="325"/>
      <c r="CD1138" s="325"/>
      <c r="CE1138" s="325"/>
      <c r="CF1138" s="325"/>
      <c r="CG1138" s="325"/>
      <c r="CH1138" s="325"/>
    </row>
    <row r="1139" spans="1:86" s="323" customFormat="1" x14ac:dyDescent="0.25">
      <c r="A1139" s="102"/>
      <c r="B1139" s="102"/>
      <c r="C1139" s="102"/>
      <c r="D1139" s="102"/>
      <c r="E1139" s="102"/>
      <c r="F1139" s="102"/>
      <c r="G1139" s="102"/>
      <c r="AH1139" s="324"/>
      <c r="AI1139" s="324"/>
      <c r="AP1139" s="324"/>
      <c r="AQ1139" s="324"/>
      <c r="BD1139" s="324"/>
      <c r="BE1139" s="324"/>
      <c r="BF1139" s="324"/>
      <c r="BG1139" s="324"/>
      <c r="BH1139" s="324"/>
      <c r="BI1139" s="324"/>
      <c r="BJ1139" s="324"/>
      <c r="BK1139" s="324"/>
      <c r="BL1139" s="324"/>
      <c r="BM1139" s="324"/>
      <c r="BN1139" s="324"/>
      <c r="BO1139" s="324"/>
      <c r="BW1139" s="325"/>
      <c r="BX1139" s="325"/>
      <c r="BY1139" s="325"/>
      <c r="BZ1139" s="325"/>
      <c r="CA1139" s="325"/>
      <c r="CB1139" s="325"/>
      <c r="CC1139" s="325"/>
      <c r="CD1139" s="325"/>
      <c r="CE1139" s="325"/>
      <c r="CF1139" s="325"/>
      <c r="CG1139" s="325"/>
      <c r="CH1139" s="325"/>
    </row>
    <row r="1140" spans="1:86" s="323" customFormat="1" x14ac:dyDescent="0.25">
      <c r="A1140" s="102"/>
      <c r="B1140" s="102"/>
      <c r="C1140" s="102"/>
      <c r="D1140" s="102"/>
      <c r="E1140" s="102"/>
      <c r="F1140" s="102"/>
      <c r="G1140" s="102"/>
      <c r="AH1140" s="324"/>
      <c r="AI1140" s="324"/>
      <c r="AP1140" s="324"/>
      <c r="AQ1140" s="324"/>
      <c r="BD1140" s="324"/>
      <c r="BE1140" s="324"/>
      <c r="BF1140" s="324"/>
      <c r="BG1140" s="324"/>
      <c r="BH1140" s="324"/>
      <c r="BI1140" s="324"/>
      <c r="BJ1140" s="324"/>
      <c r="BK1140" s="324"/>
      <c r="BL1140" s="324"/>
      <c r="BM1140" s="324"/>
      <c r="BN1140" s="324"/>
      <c r="BO1140" s="324"/>
      <c r="BW1140" s="325"/>
      <c r="BX1140" s="325"/>
      <c r="BY1140" s="325"/>
      <c r="BZ1140" s="325"/>
      <c r="CA1140" s="325"/>
      <c r="CB1140" s="325"/>
      <c r="CC1140" s="325"/>
      <c r="CD1140" s="325"/>
      <c r="CE1140" s="325"/>
      <c r="CF1140" s="325"/>
      <c r="CG1140" s="325"/>
      <c r="CH1140" s="325"/>
    </row>
    <row r="1141" spans="1:86" s="323" customFormat="1" x14ac:dyDescent="0.25">
      <c r="A1141" s="102"/>
      <c r="B1141" s="102"/>
      <c r="C1141" s="102"/>
      <c r="D1141" s="102"/>
      <c r="E1141" s="102"/>
      <c r="F1141" s="102"/>
      <c r="G1141" s="102"/>
      <c r="AH1141" s="324"/>
      <c r="AI1141" s="324"/>
      <c r="AP1141" s="324"/>
      <c r="AQ1141" s="324"/>
      <c r="BD1141" s="324"/>
      <c r="BE1141" s="324"/>
      <c r="BF1141" s="324"/>
      <c r="BG1141" s="324"/>
      <c r="BH1141" s="324"/>
      <c r="BI1141" s="324"/>
      <c r="BJ1141" s="324"/>
      <c r="BK1141" s="324"/>
      <c r="BL1141" s="324"/>
      <c r="BM1141" s="324"/>
      <c r="BN1141" s="324"/>
      <c r="BO1141" s="324"/>
      <c r="BW1141" s="325"/>
      <c r="BX1141" s="325"/>
      <c r="BY1141" s="325"/>
      <c r="BZ1141" s="325"/>
      <c r="CA1141" s="325"/>
      <c r="CB1141" s="325"/>
      <c r="CC1141" s="325"/>
      <c r="CD1141" s="325"/>
      <c r="CE1141" s="325"/>
      <c r="CF1141" s="325"/>
      <c r="CG1141" s="325"/>
      <c r="CH1141" s="325"/>
    </row>
    <row r="1142" spans="1:86" s="323" customFormat="1" x14ac:dyDescent="0.25">
      <c r="A1142" s="102"/>
      <c r="B1142" s="102"/>
      <c r="C1142" s="102"/>
      <c r="D1142" s="102"/>
      <c r="E1142" s="102"/>
      <c r="F1142" s="102"/>
      <c r="G1142" s="102"/>
      <c r="AH1142" s="324"/>
      <c r="AI1142" s="324"/>
      <c r="AP1142" s="324"/>
      <c r="AQ1142" s="324"/>
      <c r="BD1142" s="324"/>
      <c r="BE1142" s="324"/>
      <c r="BF1142" s="324"/>
      <c r="BG1142" s="324"/>
      <c r="BH1142" s="324"/>
      <c r="BI1142" s="324"/>
      <c r="BJ1142" s="324"/>
      <c r="BK1142" s="324"/>
      <c r="BL1142" s="324"/>
      <c r="BM1142" s="324"/>
      <c r="BN1142" s="324"/>
      <c r="BO1142" s="324"/>
      <c r="BW1142" s="325"/>
      <c r="BX1142" s="325"/>
      <c r="BY1142" s="325"/>
      <c r="BZ1142" s="325"/>
      <c r="CA1142" s="325"/>
      <c r="CB1142" s="325"/>
      <c r="CC1142" s="325"/>
      <c r="CD1142" s="325"/>
      <c r="CE1142" s="325"/>
      <c r="CF1142" s="325"/>
      <c r="CG1142" s="325"/>
      <c r="CH1142" s="325"/>
    </row>
    <row r="1143" spans="1:86" s="323" customFormat="1" x14ac:dyDescent="0.25">
      <c r="A1143" s="102"/>
      <c r="B1143" s="102"/>
      <c r="C1143" s="102"/>
      <c r="D1143" s="102"/>
      <c r="E1143" s="102"/>
      <c r="F1143" s="102"/>
      <c r="G1143" s="102"/>
      <c r="AH1143" s="324"/>
      <c r="AI1143" s="324"/>
      <c r="AP1143" s="324"/>
      <c r="AQ1143" s="324"/>
      <c r="BD1143" s="324"/>
      <c r="BE1143" s="324"/>
      <c r="BF1143" s="324"/>
      <c r="BG1143" s="324"/>
      <c r="BH1143" s="324"/>
      <c r="BI1143" s="324"/>
      <c r="BJ1143" s="324"/>
      <c r="BK1143" s="324"/>
      <c r="BL1143" s="324"/>
      <c r="BM1143" s="324"/>
      <c r="BN1143" s="324"/>
      <c r="BO1143" s="324"/>
      <c r="BW1143" s="325"/>
      <c r="BX1143" s="325"/>
      <c r="BY1143" s="325"/>
      <c r="BZ1143" s="325"/>
      <c r="CA1143" s="325"/>
      <c r="CB1143" s="325"/>
      <c r="CC1143" s="325"/>
      <c r="CD1143" s="325"/>
      <c r="CE1143" s="325"/>
      <c r="CF1143" s="325"/>
      <c r="CG1143" s="325"/>
      <c r="CH1143" s="325"/>
    </row>
    <row r="1144" spans="1:86" s="323" customFormat="1" x14ac:dyDescent="0.25">
      <c r="A1144" s="102"/>
      <c r="B1144" s="102"/>
      <c r="C1144" s="102"/>
      <c r="D1144" s="102"/>
      <c r="E1144" s="102"/>
      <c r="F1144" s="102"/>
      <c r="G1144" s="102"/>
      <c r="AH1144" s="324"/>
      <c r="AI1144" s="324"/>
      <c r="AP1144" s="324"/>
      <c r="AQ1144" s="324"/>
      <c r="BD1144" s="324"/>
      <c r="BE1144" s="324"/>
      <c r="BF1144" s="324"/>
      <c r="BG1144" s="324"/>
      <c r="BH1144" s="324"/>
      <c r="BI1144" s="324"/>
      <c r="BJ1144" s="324"/>
      <c r="BK1144" s="324"/>
      <c r="BL1144" s="324"/>
      <c r="BM1144" s="324"/>
      <c r="BN1144" s="324"/>
      <c r="BO1144" s="324"/>
      <c r="BW1144" s="325"/>
      <c r="BX1144" s="325"/>
      <c r="BY1144" s="325"/>
      <c r="BZ1144" s="325"/>
      <c r="CA1144" s="325"/>
      <c r="CB1144" s="325"/>
      <c r="CC1144" s="325"/>
      <c r="CD1144" s="325"/>
      <c r="CE1144" s="325"/>
      <c r="CF1144" s="325"/>
      <c r="CG1144" s="325"/>
      <c r="CH1144" s="325"/>
    </row>
    <row r="1145" spans="1:86" s="323" customFormat="1" x14ac:dyDescent="0.25">
      <c r="A1145" s="102"/>
      <c r="B1145" s="102"/>
      <c r="C1145" s="102"/>
      <c r="D1145" s="102"/>
      <c r="E1145" s="102"/>
      <c r="F1145" s="102"/>
      <c r="G1145" s="102"/>
      <c r="AH1145" s="324"/>
      <c r="AI1145" s="324"/>
      <c r="AP1145" s="324"/>
      <c r="AQ1145" s="324"/>
      <c r="BD1145" s="324"/>
      <c r="BE1145" s="324"/>
      <c r="BF1145" s="324"/>
      <c r="BG1145" s="324"/>
      <c r="BH1145" s="324"/>
      <c r="BI1145" s="324"/>
      <c r="BJ1145" s="324"/>
      <c r="BK1145" s="324"/>
      <c r="BL1145" s="324"/>
      <c r="BM1145" s="324"/>
      <c r="BN1145" s="324"/>
      <c r="BO1145" s="324"/>
      <c r="BW1145" s="325"/>
      <c r="BX1145" s="325"/>
      <c r="BY1145" s="325"/>
      <c r="BZ1145" s="325"/>
      <c r="CA1145" s="325"/>
      <c r="CB1145" s="325"/>
      <c r="CC1145" s="325"/>
      <c r="CD1145" s="325"/>
      <c r="CE1145" s="325"/>
      <c r="CF1145" s="325"/>
      <c r="CG1145" s="325"/>
      <c r="CH1145" s="325"/>
    </row>
    <row r="1146" spans="1:86" s="323" customFormat="1" x14ac:dyDescent="0.25">
      <c r="A1146" s="102"/>
      <c r="B1146" s="102"/>
      <c r="C1146" s="102"/>
      <c r="D1146" s="102"/>
      <c r="E1146" s="102"/>
      <c r="F1146" s="102"/>
      <c r="G1146" s="102"/>
      <c r="AH1146" s="324"/>
      <c r="AI1146" s="324"/>
      <c r="AP1146" s="324"/>
      <c r="AQ1146" s="324"/>
      <c r="BD1146" s="324"/>
      <c r="BE1146" s="324"/>
      <c r="BF1146" s="324"/>
      <c r="BG1146" s="324"/>
      <c r="BH1146" s="324"/>
      <c r="BI1146" s="324"/>
      <c r="BJ1146" s="324"/>
      <c r="BK1146" s="324"/>
      <c r="BL1146" s="324"/>
      <c r="BM1146" s="324"/>
      <c r="BN1146" s="324"/>
      <c r="BO1146" s="324"/>
      <c r="BW1146" s="325"/>
      <c r="BX1146" s="325"/>
      <c r="BY1146" s="325"/>
      <c r="BZ1146" s="325"/>
      <c r="CA1146" s="325"/>
      <c r="CB1146" s="325"/>
      <c r="CC1146" s="325"/>
      <c r="CD1146" s="325"/>
      <c r="CE1146" s="325"/>
      <c r="CF1146" s="325"/>
      <c r="CG1146" s="325"/>
      <c r="CH1146" s="325"/>
    </row>
    <row r="1147" spans="1:86" s="323" customFormat="1" x14ac:dyDescent="0.25">
      <c r="A1147" s="102"/>
      <c r="B1147" s="102"/>
      <c r="C1147" s="102"/>
      <c r="D1147" s="102"/>
      <c r="E1147" s="102"/>
      <c r="F1147" s="102"/>
      <c r="G1147" s="102"/>
      <c r="AH1147" s="324"/>
      <c r="AI1147" s="324"/>
      <c r="AP1147" s="324"/>
      <c r="AQ1147" s="324"/>
      <c r="BD1147" s="324"/>
      <c r="BE1147" s="324"/>
      <c r="BF1147" s="324"/>
      <c r="BG1147" s="324"/>
      <c r="BH1147" s="324"/>
      <c r="BI1147" s="324"/>
      <c r="BJ1147" s="324"/>
      <c r="BK1147" s="324"/>
      <c r="BL1147" s="324"/>
      <c r="BM1147" s="324"/>
      <c r="BN1147" s="324"/>
      <c r="BO1147" s="324"/>
      <c r="BW1147" s="325"/>
      <c r="BX1147" s="325"/>
      <c r="BY1147" s="325"/>
      <c r="BZ1147" s="325"/>
      <c r="CA1147" s="325"/>
      <c r="CB1147" s="325"/>
      <c r="CC1147" s="325"/>
      <c r="CD1147" s="325"/>
      <c r="CE1147" s="325"/>
      <c r="CF1147" s="325"/>
      <c r="CG1147" s="325"/>
      <c r="CH1147" s="325"/>
    </row>
    <row r="1148" spans="1:86" s="323" customFormat="1" x14ac:dyDescent="0.25">
      <c r="A1148" s="102"/>
      <c r="B1148" s="102"/>
      <c r="C1148" s="102"/>
      <c r="D1148" s="102"/>
      <c r="E1148" s="102"/>
      <c r="F1148" s="102"/>
      <c r="G1148" s="102"/>
      <c r="AH1148" s="324"/>
      <c r="AI1148" s="324"/>
      <c r="AP1148" s="324"/>
      <c r="AQ1148" s="324"/>
      <c r="BD1148" s="324"/>
      <c r="BE1148" s="324"/>
      <c r="BF1148" s="324"/>
      <c r="BG1148" s="324"/>
      <c r="BH1148" s="324"/>
      <c r="BI1148" s="324"/>
      <c r="BJ1148" s="324"/>
      <c r="BK1148" s="324"/>
      <c r="BL1148" s="324"/>
      <c r="BM1148" s="324"/>
      <c r="BN1148" s="324"/>
      <c r="BO1148" s="324"/>
      <c r="BW1148" s="325"/>
      <c r="BX1148" s="325"/>
      <c r="BY1148" s="325"/>
      <c r="BZ1148" s="325"/>
      <c r="CA1148" s="325"/>
      <c r="CB1148" s="325"/>
      <c r="CC1148" s="325"/>
      <c r="CD1148" s="325"/>
      <c r="CE1148" s="325"/>
      <c r="CF1148" s="325"/>
      <c r="CG1148" s="325"/>
      <c r="CH1148" s="325"/>
    </row>
    <row r="1149" spans="1:86" s="323" customFormat="1" x14ac:dyDescent="0.25">
      <c r="A1149" s="102"/>
      <c r="B1149" s="102"/>
      <c r="C1149" s="102"/>
      <c r="D1149" s="102"/>
      <c r="E1149" s="102"/>
      <c r="F1149" s="102"/>
      <c r="G1149" s="102"/>
      <c r="AH1149" s="324"/>
      <c r="AI1149" s="324"/>
      <c r="AP1149" s="324"/>
      <c r="AQ1149" s="324"/>
      <c r="BD1149" s="324"/>
      <c r="BE1149" s="324"/>
      <c r="BF1149" s="324"/>
      <c r="BG1149" s="324"/>
      <c r="BH1149" s="324"/>
      <c r="BI1149" s="324"/>
      <c r="BJ1149" s="324"/>
      <c r="BK1149" s="324"/>
      <c r="BL1149" s="324"/>
      <c r="BM1149" s="324"/>
      <c r="BN1149" s="324"/>
      <c r="BO1149" s="324"/>
      <c r="BW1149" s="325"/>
      <c r="BX1149" s="325"/>
      <c r="BY1149" s="325"/>
      <c r="BZ1149" s="325"/>
      <c r="CA1149" s="325"/>
      <c r="CB1149" s="325"/>
      <c r="CC1149" s="325"/>
      <c r="CD1149" s="325"/>
      <c r="CE1149" s="325"/>
      <c r="CF1149" s="325"/>
      <c r="CG1149" s="325"/>
      <c r="CH1149" s="325"/>
    </row>
    <row r="1150" spans="1:86" s="323" customFormat="1" x14ac:dyDescent="0.25">
      <c r="A1150" s="102"/>
      <c r="B1150" s="102"/>
      <c r="C1150" s="102"/>
      <c r="D1150" s="102"/>
      <c r="E1150" s="102"/>
      <c r="F1150" s="102"/>
      <c r="G1150" s="102"/>
      <c r="AH1150" s="324"/>
      <c r="AI1150" s="324"/>
      <c r="AP1150" s="324"/>
      <c r="AQ1150" s="324"/>
      <c r="BD1150" s="324"/>
      <c r="BE1150" s="324"/>
      <c r="BF1150" s="324"/>
      <c r="BG1150" s="324"/>
      <c r="BH1150" s="324"/>
      <c r="BI1150" s="324"/>
      <c r="BJ1150" s="324"/>
      <c r="BK1150" s="324"/>
      <c r="BL1150" s="324"/>
      <c r="BM1150" s="324"/>
      <c r="BN1150" s="324"/>
      <c r="BO1150" s="324"/>
      <c r="BW1150" s="325"/>
      <c r="BX1150" s="325"/>
      <c r="BY1150" s="325"/>
      <c r="BZ1150" s="325"/>
      <c r="CA1150" s="325"/>
      <c r="CB1150" s="325"/>
      <c r="CC1150" s="325"/>
      <c r="CD1150" s="325"/>
      <c r="CE1150" s="325"/>
      <c r="CF1150" s="325"/>
      <c r="CG1150" s="325"/>
      <c r="CH1150" s="325"/>
    </row>
    <row r="1151" spans="1:86" s="323" customFormat="1" x14ac:dyDescent="0.25">
      <c r="A1151" s="102"/>
      <c r="B1151" s="102"/>
      <c r="C1151" s="102"/>
      <c r="D1151" s="102"/>
      <c r="E1151" s="102"/>
      <c r="F1151" s="102"/>
      <c r="G1151" s="102"/>
      <c r="AH1151" s="324"/>
      <c r="AI1151" s="324"/>
      <c r="AP1151" s="324"/>
      <c r="AQ1151" s="324"/>
      <c r="BD1151" s="324"/>
      <c r="BE1151" s="324"/>
      <c r="BF1151" s="324"/>
      <c r="BG1151" s="324"/>
      <c r="BH1151" s="324"/>
      <c r="BI1151" s="324"/>
      <c r="BJ1151" s="324"/>
      <c r="BK1151" s="324"/>
      <c r="BL1151" s="324"/>
      <c r="BM1151" s="324"/>
      <c r="BN1151" s="324"/>
      <c r="BO1151" s="324"/>
      <c r="BW1151" s="325"/>
      <c r="BX1151" s="325"/>
      <c r="BY1151" s="325"/>
      <c r="BZ1151" s="325"/>
      <c r="CA1151" s="325"/>
      <c r="CB1151" s="325"/>
      <c r="CC1151" s="325"/>
      <c r="CD1151" s="325"/>
      <c r="CE1151" s="325"/>
      <c r="CF1151" s="325"/>
      <c r="CG1151" s="325"/>
      <c r="CH1151" s="325"/>
    </row>
    <row r="1152" spans="1:86" s="323" customFormat="1" x14ac:dyDescent="0.25">
      <c r="A1152" s="102"/>
      <c r="B1152" s="102"/>
      <c r="C1152" s="102"/>
      <c r="D1152" s="102"/>
      <c r="E1152" s="102"/>
      <c r="F1152" s="102"/>
      <c r="G1152" s="102"/>
      <c r="AH1152" s="324"/>
      <c r="AI1152" s="324"/>
      <c r="AP1152" s="324"/>
      <c r="AQ1152" s="324"/>
      <c r="BD1152" s="324"/>
      <c r="BE1152" s="324"/>
      <c r="BF1152" s="324"/>
      <c r="BG1152" s="324"/>
      <c r="BH1152" s="324"/>
      <c r="BI1152" s="324"/>
      <c r="BJ1152" s="324"/>
      <c r="BK1152" s="324"/>
      <c r="BL1152" s="324"/>
      <c r="BM1152" s="324"/>
      <c r="BN1152" s="324"/>
      <c r="BO1152" s="324"/>
      <c r="BW1152" s="325"/>
      <c r="BX1152" s="325"/>
      <c r="BY1152" s="325"/>
      <c r="BZ1152" s="325"/>
      <c r="CA1152" s="325"/>
      <c r="CB1152" s="325"/>
      <c r="CC1152" s="325"/>
      <c r="CD1152" s="325"/>
      <c r="CE1152" s="325"/>
      <c r="CF1152" s="325"/>
      <c r="CG1152" s="325"/>
      <c r="CH1152" s="325"/>
    </row>
    <row r="1153" spans="1:86" s="323" customFormat="1" x14ac:dyDescent="0.25">
      <c r="A1153" s="102"/>
      <c r="B1153" s="102"/>
      <c r="C1153" s="102"/>
      <c r="D1153" s="102"/>
      <c r="E1153" s="102"/>
      <c r="F1153" s="102"/>
      <c r="G1153" s="102"/>
      <c r="AH1153" s="324"/>
      <c r="AI1153" s="324"/>
      <c r="AP1153" s="324"/>
      <c r="AQ1153" s="324"/>
      <c r="BD1153" s="324"/>
      <c r="BE1153" s="324"/>
      <c r="BF1153" s="324"/>
      <c r="BG1153" s="324"/>
      <c r="BH1153" s="324"/>
      <c r="BI1153" s="324"/>
      <c r="BJ1153" s="324"/>
      <c r="BK1153" s="324"/>
      <c r="BL1153" s="324"/>
      <c r="BM1153" s="324"/>
      <c r="BN1153" s="324"/>
      <c r="BO1153" s="324"/>
      <c r="BW1153" s="325"/>
      <c r="BX1153" s="325"/>
      <c r="BY1153" s="325"/>
      <c r="BZ1153" s="325"/>
      <c r="CA1153" s="325"/>
      <c r="CB1153" s="325"/>
      <c r="CC1153" s="325"/>
      <c r="CD1153" s="325"/>
      <c r="CE1153" s="325"/>
      <c r="CF1153" s="325"/>
      <c r="CG1153" s="325"/>
      <c r="CH1153" s="325"/>
    </row>
    <row r="1154" spans="1:86" s="323" customFormat="1" x14ac:dyDescent="0.25">
      <c r="A1154" s="102"/>
      <c r="B1154" s="102"/>
      <c r="C1154" s="102"/>
      <c r="D1154" s="102"/>
      <c r="E1154" s="102"/>
      <c r="F1154" s="102"/>
      <c r="G1154" s="102"/>
      <c r="AH1154" s="324"/>
      <c r="AI1154" s="324"/>
      <c r="AP1154" s="324"/>
      <c r="AQ1154" s="324"/>
      <c r="BD1154" s="324"/>
      <c r="BE1154" s="324"/>
      <c r="BF1154" s="324"/>
      <c r="BG1154" s="324"/>
      <c r="BH1154" s="324"/>
      <c r="BI1154" s="324"/>
      <c r="BJ1154" s="324"/>
      <c r="BK1154" s="324"/>
      <c r="BL1154" s="324"/>
      <c r="BM1154" s="324"/>
      <c r="BN1154" s="324"/>
      <c r="BO1154" s="324"/>
      <c r="BW1154" s="325"/>
      <c r="BX1154" s="325"/>
      <c r="BY1154" s="325"/>
      <c r="BZ1154" s="325"/>
      <c r="CA1154" s="325"/>
      <c r="CB1154" s="325"/>
      <c r="CC1154" s="325"/>
      <c r="CD1154" s="325"/>
      <c r="CE1154" s="325"/>
      <c r="CF1154" s="325"/>
      <c r="CG1154" s="325"/>
      <c r="CH1154" s="325"/>
    </row>
    <row r="1155" spans="1:86" s="323" customFormat="1" x14ac:dyDescent="0.25">
      <c r="A1155" s="102"/>
      <c r="B1155" s="102"/>
      <c r="C1155" s="102"/>
      <c r="D1155" s="102"/>
      <c r="E1155" s="102"/>
      <c r="F1155" s="102"/>
      <c r="G1155" s="102"/>
      <c r="AH1155" s="324"/>
      <c r="AI1155" s="324"/>
      <c r="AP1155" s="324"/>
      <c r="AQ1155" s="324"/>
      <c r="BD1155" s="324"/>
      <c r="BE1155" s="324"/>
      <c r="BF1155" s="324"/>
      <c r="BG1155" s="324"/>
      <c r="BH1155" s="324"/>
      <c r="BI1155" s="324"/>
      <c r="BJ1155" s="324"/>
      <c r="BK1155" s="324"/>
      <c r="BL1155" s="324"/>
      <c r="BM1155" s="324"/>
      <c r="BN1155" s="324"/>
      <c r="BO1155" s="324"/>
      <c r="BW1155" s="325"/>
      <c r="BX1155" s="325"/>
      <c r="BY1155" s="325"/>
      <c r="BZ1155" s="325"/>
      <c r="CA1155" s="325"/>
      <c r="CB1155" s="325"/>
      <c r="CC1155" s="325"/>
      <c r="CD1155" s="325"/>
      <c r="CE1155" s="325"/>
      <c r="CF1155" s="325"/>
      <c r="CG1155" s="325"/>
      <c r="CH1155" s="325"/>
    </row>
    <row r="1156" spans="1:86" s="323" customFormat="1" x14ac:dyDescent="0.25">
      <c r="A1156" s="102"/>
      <c r="B1156" s="102"/>
      <c r="C1156" s="102"/>
      <c r="D1156" s="102"/>
      <c r="E1156" s="102"/>
      <c r="F1156" s="102"/>
      <c r="G1156" s="102"/>
      <c r="AH1156" s="324"/>
      <c r="AI1156" s="324"/>
      <c r="AP1156" s="324"/>
      <c r="AQ1156" s="324"/>
      <c r="BD1156" s="324"/>
      <c r="BE1156" s="324"/>
      <c r="BF1156" s="324"/>
      <c r="BG1156" s="324"/>
      <c r="BH1156" s="324"/>
      <c r="BI1156" s="324"/>
      <c r="BJ1156" s="324"/>
      <c r="BK1156" s="324"/>
      <c r="BL1156" s="324"/>
      <c r="BM1156" s="324"/>
      <c r="BN1156" s="324"/>
      <c r="BO1156" s="324"/>
      <c r="BW1156" s="325"/>
      <c r="BX1156" s="325"/>
      <c r="BY1156" s="325"/>
      <c r="BZ1156" s="325"/>
      <c r="CA1156" s="325"/>
      <c r="CB1156" s="325"/>
      <c r="CC1156" s="325"/>
      <c r="CD1156" s="325"/>
      <c r="CE1156" s="325"/>
      <c r="CF1156" s="325"/>
      <c r="CG1156" s="325"/>
      <c r="CH1156" s="325"/>
    </row>
    <row r="1157" spans="1:86" s="323" customFormat="1" x14ac:dyDescent="0.25">
      <c r="A1157" s="102"/>
      <c r="B1157" s="102"/>
      <c r="C1157" s="102"/>
      <c r="D1157" s="102"/>
      <c r="E1157" s="102"/>
      <c r="F1157" s="102"/>
      <c r="G1157" s="102"/>
      <c r="AH1157" s="324"/>
      <c r="AI1157" s="324"/>
      <c r="AP1157" s="324"/>
      <c r="AQ1157" s="324"/>
      <c r="BD1157" s="324"/>
      <c r="BE1157" s="324"/>
      <c r="BF1157" s="324"/>
      <c r="BG1157" s="324"/>
      <c r="BH1157" s="324"/>
      <c r="BI1157" s="324"/>
      <c r="BJ1157" s="324"/>
      <c r="BK1157" s="324"/>
      <c r="BL1157" s="324"/>
      <c r="BM1157" s="324"/>
      <c r="BN1157" s="324"/>
      <c r="BO1157" s="324"/>
      <c r="BW1157" s="325"/>
      <c r="BX1157" s="325"/>
      <c r="BY1157" s="325"/>
      <c r="BZ1157" s="325"/>
      <c r="CA1157" s="325"/>
      <c r="CB1157" s="325"/>
      <c r="CC1157" s="325"/>
      <c r="CD1157" s="325"/>
      <c r="CE1157" s="325"/>
      <c r="CF1157" s="325"/>
      <c r="CG1157" s="325"/>
      <c r="CH1157" s="325"/>
    </row>
    <row r="1158" spans="1:86" s="323" customFormat="1" x14ac:dyDescent="0.25">
      <c r="A1158" s="102"/>
      <c r="B1158" s="102"/>
      <c r="C1158" s="102"/>
      <c r="D1158" s="102"/>
      <c r="E1158" s="102"/>
      <c r="F1158" s="102"/>
      <c r="G1158" s="102"/>
      <c r="AH1158" s="324"/>
      <c r="AI1158" s="324"/>
      <c r="AP1158" s="324"/>
      <c r="AQ1158" s="324"/>
      <c r="BD1158" s="324"/>
      <c r="BE1158" s="324"/>
      <c r="BF1158" s="324"/>
      <c r="BG1158" s="324"/>
      <c r="BH1158" s="324"/>
      <c r="BI1158" s="324"/>
      <c r="BJ1158" s="324"/>
      <c r="BK1158" s="324"/>
      <c r="BL1158" s="324"/>
      <c r="BM1158" s="324"/>
      <c r="BN1158" s="324"/>
      <c r="BO1158" s="324"/>
      <c r="BW1158" s="325"/>
      <c r="BX1158" s="325"/>
      <c r="BY1158" s="325"/>
      <c r="BZ1158" s="325"/>
      <c r="CA1158" s="325"/>
      <c r="CB1158" s="325"/>
      <c r="CC1158" s="325"/>
      <c r="CD1158" s="325"/>
      <c r="CE1158" s="325"/>
      <c r="CF1158" s="325"/>
      <c r="CG1158" s="325"/>
      <c r="CH1158" s="325"/>
    </row>
    <row r="1159" spans="1:86" s="323" customFormat="1" x14ac:dyDescent="0.25">
      <c r="A1159" s="102"/>
      <c r="B1159" s="102"/>
      <c r="C1159" s="102"/>
      <c r="D1159" s="102"/>
      <c r="E1159" s="102"/>
      <c r="F1159" s="102"/>
      <c r="G1159" s="102"/>
      <c r="AH1159" s="324"/>
      <c r="AI1159" s="324"/>
      <c r="AP1159" s="324"/>
      <c r="AQ1159" s="324"/>
      <c r="BD1159" s="324"/>
      <c r="BE1159" s="324"/>
      <c r="BF1159" s="324"/>
      <c r="BG1159" s="324"/>
      <c r="BH1159" s="324"/>
      <c r="BI1159" s="324"/>
      <c r="BJ1159" s="324"/>
      <c r="BK1159" s="324"/>
      <c r="BL1159" s="324"/>
      <c r="BM1159" s="324"/>
      <c r="BN1159" s="324"/>
      <c r="BO1159" s="324"/>
      <c r="BW1159" s="325"/>
      <c r="BX1159" s="325"/>
      <c r="BY1159" s="325"/>
      <c r="BZ1159" s="325"/>
      <c r="CA1159" s="325"/>
      <c r="CB1159" s="325"/>
      <c r="CC1159" s="325"/>
      <c r="CD1159" s="325"/>
      <c r="CE1159" s="325"/>
      <c r="CF1159" s="325"/>
      <c r="CG1159" s="325"/>
      <c r="CH1159" s="325"/>
    </row>
    <row r="1160" spans="1:86" s="323" customFormat="1" x14ac:dyDescent="0.25">
      <c r="A1160" s="102"/>
      <c r="B1160" s="102"/>
      <c r="C1160" s="102"/>
      <c r="D1160" s="102"/>
      <c r="E1160" s="102"/>
      <c r="F1160" s="102"/>
      <c r="G1160" s="102"/>
      <c r="AH1160" s="324"/>
      <c r="AI1160" s="324"/>
      <c r="AP1160" s="324"/>
      <c r="AQ1160" s="324"/>
      <c r="BD1160" s="324"/>
      <c r="BE1160" s="324"/>
      <c r="BF1160" s="324"/>
      <c r="BG1160" s="324"/>
      <c r="BH1160" s="324"/>
      <c r="BI1160" s="324"/>
      <c r="BJ1160" s="324"/>
      <c r="BK1160" s="324"/>
      <c r="BL1160" s="324"/>
      <c r="BM1160" s="324"/>
      <c r="BN1160" s="324"/>
      <c r="BO1160" s="324"/>
      <c r="BW1160" s="325"/>
      <c r="BX1160" s="325"/>
      <c r="BY1160" s="325"/>
      <c r="BZ1160" s="325"/>
      <c r="CA1160" s="325"/>
      <c r="CB1160" s="325"/>
      <c r="CC1160" s="325"/>
      <c r="CD1160" s="325"/>
      <c r="CE1160" s="325"/>
      <c r="CF1160" s="325"/>
      <c r="CG1160" s="325"/>
      <c r="CH1160" s="325"/>
    </row>
    <row r="1161" spans="1:86" s="323" customFormat="1" x14ac:dyDescent="0.25">
      <c r="A1161" s="102"/>
      <c r="B1161" s="102"/>
      <c r="C1161" s="102"/>
      <c r="D1161" s="102"/>
      <c r="E1161" s="102"/>
      <c r="F1161" s="102"/>
      <c r="G1161" s="102"/>
      <c r="AH1161" s="324"/>
      <c r="AI1161" s="324"/>
      <c r="AP1161" s="324"/>
      <c r="AQ1161" s="324"/>
      <c r="BD1161" s="324"/>
      <c r="BE1161" s="324"/>
      <c r="BF1161" s="324"/>
      <c r="BG1161" s="324"/>
      <c r="BH1161" s="324"/>
      <c r="BI1161" s="324"/>
      <c r="BJ1161" s="324"/>
      <c r="BK1161" s="324"/>
      <c r="BL1161" s="324"/>
      <c r="BM1161" s="324"/>
      <c r="BN1161" s="324"/>
      <c r="BO1161" s="324"/>
      <c r="BW1161" s="325"/>
      <c r="BX1161" s="325"/>
      <c r="BY1161" s="325"/>
      <c r="BZ1161" s="325"/>
      <c r="CA1161" s="325"/>
      <c r="CB1161" s="325"/>
      <c r="CC1161" s="325"/>
      <c r="CD1161" s="325"/>
      <c r="CE1161" s="325"/>
      <c r="CF1161" s="325"/>
      <c r="CG1161" s="325"/>
      <c r="CH1161" s="325"/>
    </row>
    <row r="1162" spans="1:86" s="323" customFormat="1" x14ac:dyDescent="0.25">
      <c r="A1162" s="102"/>
      <c r="B1162" s="102"/>
      <c r="C1162" s="102"/>
      <c r="D1162" s="102"/>
      <c r="E1162" s="102"/>
      <c r="F1162" s="102"/>
      <c r="G1162" s="102"/>
      <c r="AH1162" s="324"/>
      <c r="AI1162" s="324"/>
      <c r="AP1162" s="324"/>
      <c r="AQ1162" s="324"/>
      <c r="BD1162" s="324"/>
      <c r="BE1162" s="324"/>
      <c r="BF1162" s="324"/>
      <c r="BG1162" s="324"/>
      <c r="BH1162" s="324"/>
      <c r="BI1162" s="324"/>
      <c r="BJ1162" s="324"/>
      <c r="BK1162" s="324"/>
      <c r="BL1162" s="324"/>
      <c r="BM1162" s="324"/>
      <c r="BN1162" s="324"/>
      <c r="BO1162" s="324"/>
      <c r="BW1162" s="325"/>
      <c r="BX1162" s="325"/>
      <c r="BY1162" s="325"/>
      <c r="BZ1162" s="325"/>
      <c r="CA1162" s="325"/>
      <c r="CB1162" s="325"/>
      <c r="CC1162" s="325"/>
      <c r="CD1162" s="325"/>
      <c r="CE1162" s="325"/>
      <c r="CF1162" s="325"/>
      <c r="CG1162" s="325"/>
      <c r="CH1162" s="325"/>
    </row>
    <row r="1163" spans="1:86" s="323" customFormat="1" x14ac:dyDescent="0.25">
      <c r="A1163" s="102"/>
      <c r="B1163" s="102"/>
      <c r="C1163" s="102"/>
      <c r="D1163" s="102"/>
      <c r="E1163" s="102"/>
      <c r="F1163" s="102"/>
      <c r="G1163" s="102"/>
      <c r="AH1163" s="324"/>
      <c r="AI1163" s="324"/>
      <c r="AP1163" s="324"/>
      <c r="AQ1163" s="324"/>
      <c r="BD1163" s="324"/>
      <c r="BE1163" s="324"/>
      <c r="BF1163" s="324"/>
      <c r="BG1163" s="324"/>
      <c r="BH1163" s="324"/>
      <c r="BI1163" s="324"/>
      <c r="BJ1163" s="324"/>
      <c r="BK1163" s="324"/>
      <c r="BL1163" s="324"/>
      <c r="BM1163" s="324"/>
      <c r="BN1163" s="324"/>
      <c r="BO1163" s="324"/>
      <c r="BW1163" s="325"/>
      <c r="BX1163" s="325"/>
      <c r="BY1163" s="325"/>
      <c r="BZ1163" s="325"/>
      <c r="CA1163" s="325"/>
      <c r="CB1163" s="325"/>
      <c r="CC1163" s="325"/>
      <c r="CD1163" s="325"/>
      <c r="CE1163" s="325"/>
      <c r="CF1163" s="325"/>
      <c r="CG1163" s="325"/>
      <c r="CH1163" s="325"/>
    </row>
    <row r="1164" spans="1:86" s="323" customFormat="1" x14ac:dyDescent="0.25">
      <c r="A1164" s="102"/>
      <c r="B1164" s="102"/>
      <c r="C1164" s="102"/>
      <c r="D1164" s="102"/>
      <c r="E1164" s="102"/>
      <c r="F1164" s="102"/>
      <c r="G1164" s="102"/>
      <c r="AH1164" s="324"/>
      <c r="AI1164" s="324"/>
      <c r="AP1164" s="324"/>
      <c r="AQ1164" s="324"/>
      <c r="BD1164" s="324"/>
      <c r="BE1164" s="324"/>
      <c r="BF1164" s="324"/>
      <c r="BG1164" s="324"/>
      <c r="BH1164" s="324"/>
      <c r="BI1164" s="324"/>
      <c r="BJ1164" s="324"/>
      <c r="BK1164" s="324"/>
      <c r="BL1164" s="324"/>
      <c r="BM1164" s="324"/>
      <c r="BN1164" s="324"/>
      <c r="BO1164" s="324"/>
      <c r="BW1164" s="325"/>
      <c r="BX1164" s="325"/>
      <c r="BY1164" s="325"/>
      <c r="BZ1164" s="325"/>
      <c r="CA1164" s="325"/>
      <c r="CB1164" s="325"/>
      <c r="CC1164" s="325"/>
      <c r="CD1164" s="325"/>
      <c r="CE1164" s="325"/>
      <c r="CF1164" s="325"/>
      <c r="CG1164" s="325"/>
      <c r="CH1164" s="325"/>
    </row>
    <row r="1165" spans="1:86" s="323" customFormat="1" x14ac:dyDescent="0.25">
      <c r="A1165" s="102"/>
      <c r="B1165" s="102"/>
      <c r="C1165" s="102"/>
      <c r="D1165" s="102"/>
      <c r="E1165" s="102"/>
      <c r="F1165" s="102"/>
      <c r="G1165" s="102"/>
      <c r="AH1165" s="324"/>
      <c r="AI1165" s="324"/>
      <c r="AP1165" s="324"/>
      <c r="AQ1165" s="324"/>
      <c r="BD1165" s="324"/>
      <c r="BE1165" s="324"/>
      <c r="BF1165" s="324"/>
      <c r="BG1165" s="324"/>
      <c r="BH1165" s="324"/>
      <c r="BI1165" s="324"/>
      <c r="BJ1165" s="324"/>
      <c r="BK1165" s="324"/>
      <c r="BL1165" s="324"/>
      <c r="BM1165" s="324"/>
      <c r="BN1165" s="324"/>
      <c r="BO1165" s="324"/>
      <c r="BW1165" s="325"/>
      <c r="BX1165" s="325"/>
      <c r="BY1165" s="325"/>
      <c r="BZ1165" s="325"/>
      <c r="CA1165" s="325"/>
      <c r="CB1165" s="325"/>
      <c r="CC1165" s="325"/>
      <c r="CD1165" s="325"/>
      <c r="CE1165" s="325"/>
      <c r="CF1165" s="325"/>
      <c r="CG1165" s="325"/>
      <c r="CH1165" s="325"/>
    </row>
    <row r="1166" spans="1:86" s="323" customFormat="1" x14ac:dyDescent="0.25">
      <c r="A1166" s="102"/>
      <c r="B1166" s="102"/>
      <c r="C1166" s="102"/>
      <c r="D1166" s="102"/>
      <c r="E1166" s="102"/>
      <c r="F1166" s="102"/>
      <c r="G1166" s="102"/>
      <c r="AH1166" s="324"/>
      <c r="AI1166" s="324"/>
      <c r="AP1166" s="324"/>
      <c r="AQ1166" s="324"/>
      <c r="BD1166" s="324"/>
      <c r="BE1166" s="324"/>
      <c r="BF1166" s="324"/>
      <c r="BG1166" s="324"/>
      <c r="BH1166" s="324"/>
      <c r="BI1166" s="324"/>
      <c r="BJ1166" s="324"/>
      <c r="BK1166" s="324"/>
      <c r="BL1166" s="324"/>
      <c r="BM1166" s="324"/>
      <c r="BN1166" s="324"/>
      <c r="BO1166" s="324"/>
      <c r="BW1166" s="325"/>
      <c r="BX1166" s="325"/>
      <c r="BY1166" s="325"/>
      <c r="BZ1166" s="325"/>
      <c r="CA1166" s="325"/>
      <c r="CB1166" s="325"/>
      <c r="CC1166" s="325"/>
      <c r="CD1166" s="325"/>
      <c r="CE1166" s="325"/>
      <c r="CF1166" s="325"/>
      <c r="CG1166" s="325"/>
      <c r="CH1166" s="325"/>
    </row>
    <row r="1167" spans="1:86" s="323" customFormat="1" x14ac:dyDescent="0.25">
      <c r="A1167" s="102"/>
      <c r="B1167" s="102"/>
      <c r="C1167" s="102"/>
      <c r="D1167" s="102"/>
      <c r="E1167" s="102"/>
      <c r="F1167" s="102"/>
      <c r="G1167" s="102"/>
      <c r="AH1167" s="324"/>
      <c r="AI1167" s="324"/>
      <c r="AP1167" s="324"/>
      <c r="AQ1167" s="324"/>
      <c r="BD1167" s="324"/>
      <c r="BE1167" s="324"/>
      <c r="BF1167" s="324"/>
      <c r="BG1167" s="324"/>
      <c r="BH1167" s="324"/>
      <c r="BI1167" s="324"/>
      <c r="BJ1167" s="324"/>
      <c r="BK1167" s="324"/>
      <c r="BL1167" s="324"/>
      <c r="BM1167" s="324"/>
      <c r="BN1167" s="324"/>
      <c r="BO1167" s="324"/>
      <c r="BW1167" s="325"/>
      <c r="BX1167" s="325"/>
      <c r="BY1167" s="325"/>
      <c r="BZ1167" s="325"/>
      <c r="CA1167" s="325"/>
      <c r="CB1167" s="325"/>
      <c r="CC1167" s="325"/>
      <c r="CD1167" s="325"/>
      <c r="CE1167" s="325"/>
      <c r="CF1167" s="325"/>
      <c r="CG1167" s="325"/>
      <c r="CH1167" s="325"/>
    </row>
    <row r="1168" spans="1:86" s="323" customFormat="1" x14ac:dyDescent="0.25">
      <c r="A1168" s="102"/>
      <c r="B1168" s="102"/>
      <c r="C1168" s="102"/>
      <c r="D1168" s="102"/>
      <c r="E1168" s="102"/>
      <c r="F1168" s="102"/>
      <c r="G1168" s="102"/>
      <c r="AH1168" s="324"/>
      <c r="AI1168" s="324"/>
      <c r="AP1168" s="324"/>
      <c r="AQ1168" s="324"/>
      <c r="BD1168" s="324"/>
      <c r="BE1168" s="324"/>
      <c r="BF1168" s="324"/>
      <c r="BG1168" s="324"/>
      <c r="BH1168" s="324"/>
      <c r="BI1168" s="324"/>
      <c r="BJ1168" s="324"/>
      <c r="BK1168" s="324"/>
      <c r="BL1168" s="324"/>
      <c r="BM1168" s="324"/>
      <c r="BN1168" s="324"/>
      <c r="BO1168" s="324"/>
      <c r="BW1168" s="325"/>
      <c r="BX1168" s="325"/>
      <c r="BY1168" s="325"/>
      <c r="BZ1168" s="325"/>
      <c r="CA1168" s="325"/>
      <c r="CB1168" s="325"/>
      <c r="CC1168" s="325"/>
      <c r="CD1168" s="325"/>
      <c r="CE1168" s="325"/>
      <c r="CF1168" s="325"/>
      <c r="CG1168" s="325"/>
      <c r="CH1168" s="325"/>
    </row>
    <row r="1169" spans="1:86" s="323" customFormat="1" x14ac:dyDescent="0.25">
      <c r="A1169" s="102"/>
      <c r="B1169" s="102"/>
      <c r="C1169" s="102"/>
      <c r="D1169" s="102"/>
      <c r="E1169" s="102"/>
      <c r="F1169" s="102"/>
      <c r="G1169" s="102"/>
      <c r="AH1169" s="324"/>
      <c r="AI1169" s="324"/>
      <c r="AP1169" s="324"/>
      <c r="AQ1169" s="324"/>
      <c r="BD1169" s="324"/>
      <c r="BE1169" s="324"/>
      <c r="BF1169" s="324"/>
      <c r="BG1169" s="324"/>
      <c r="BH1169" s="324"/>
      <c r="BI1169" s="324"/>
      <c r="BJ1169" s="324"/>
      <c r="BK1169" s="324"/>
      <c r="BL1169" s="324"/>
      <c r="BM1169" s="324"/>
      <c r="BN1169" s="324"/>
      <c r="BO1169" s="324"/>
      <c r="BW1169" s="325"/>
      <c r="BX1169" s="325"/>
      <c r="BY1169" s="325"/>
      <c r="BZ1169" s="325"/>
      <c r="CA1169" s="325"/>
      <c r="CB1169" s="325"/>
      <c r="CC1169" s="325"/>
      <c r="CD1169" s="325"/>
      <c r="CE1169" s="325"/>
      <c r="CF1169" s="325"/>
      <c r="CG1169" s="325"/>
      <c r="CH1169" s="325"/>
    </row>
    <row r="1170" spans="1:86" s="323" customFormat="1" x14ac:dyDescent="0.25">
      <c r="A1170" s="102"/>
      <c r="B1170" s="102"/>
      <c r="C1170" s="102"/>
      <c r="D1170" s="102"/>
      <c r="E1170" s="102"/>
      <c r="F1170" s="102"/>
      <c r="G1170" s="102"/>
      <c r="AH1170" s="324"/>
      <c r="AI1170" s="324"/>
      <c r="AP1170" s="324"/>
      <c r="AQ1170" s="324"/>
      <c r="BD1170" s="324"/>
      <c r="BE1170" s="324"/>
      <c r="BF1170" s="324"/>
      <c r="BG1170" s="324"/>
      <c r="BH1170" s="324"/>
      <c r="BI1170" s="324"/>
      <c r="BJ1170" s="324"/>
      <c r="BK1170" s="324"/>
      <c r="BL1170" s="324"/>
      <c r="BM1170" s="324"/>
      <c r="BN1170" s="324"/>
      <c r="BO1170" s="324"/>
      <c r="BW1170" s="325"/>
      <c r="BX1170" s="325"/>
      <c r="BY1170" s="325"/>
      <c r="BZ1170" s="325"/>
      <c r="CA1170" s="325"/>
      <c r="CB1170" s="325"/>
      <c r="CC1170" s="325"/>
      <c r="CD1170" s="325"/>
      <c r="CE1170" s="325"/>
      <c r="CF1170" s="325"/>
      <c r="CG1170" s="325"/>
      <c r="CH1170" s="325"/>
    </row>
    <row r="1171" spans="1:86" s="323" customFormat="1" x14ac:dyDescent="0.25">
      <c r="A1171" s="102"/>
      <c r="B1171" s="102"/>
      <c r="C1171" s="102"/>
      <c r="D1171" s="102"/>
      <c r="E1171" s="102"/>
      <c r="F1171" s="102"/>
      <c r="G1171" s="102"/>
      <c r="AH1171" s="324"/>
      <c r="AI1171" s="324"/>
      <c r="AP1171" s="324"/>
      <c r="AQ1171" s="324"/>
      <c r="BD1171" s="324"/>
      <c r="BE1171" s="324"/>
      <c r="BF1171" s="324"/>
      <c r="BG1171" s="324"/>
      <c r="BH1171" s="324"/>
      <c r="BI1171" s="324"/>
      <c r="BJ1171" s="324"/>
      <c r="BK1171" s="324"/>
      <c r="BL1171" s="324"/>
      <c r="BM1171" s="324"/>
      <c r="BN1171" s="324"/>
      <c r="BO1171" s="324"/>
      <c r="BW1171" s="325"/>
      <c r="BX1171" s="325"/>
      <c r="BY1171" s="325"/>
      <c r="BZ1171" s="325"/>
      <c r="CA1171" s="325"/>
      <c r="CB1171" s="325"/>
      <c r="CC1171" s="325"/>
      <c r="CD1171" s="325"/>
      <c r="CE1171" s="325"/>
      <c r="CF1171" s="325"/>
      <c r="CG1171" s="325"/>
      <c r="CH1171" s="325"/>
    </row>
    <row r="1172" spans="1:86" s="323" customFormat="1" x14ac:dyDescent="0.25">
      <c r="A1172" s="102"/>
      <c r="B1172" s="102"/>
      <c r="C1172" s="102"/>
      <c r="D1172" s="102"/>
      <c r="E1172" s="102"/>
      <c r="F1172" s="102"/>
      <c r="G1172" s="102"/>
      <c r="AH1172" s="324"/>
      <c r="AI1172" s="324"/>
      <c r="AP1172" s="324"/>
      <c r="AQ1172" s="324"/>
      <c r="BD1172" s="324"/>
      <c r="BE1172" s="324"/>
      <c r="BF1172" s="324"/>
      <c r="BG1172" s="324"/>
      <c r="BH1172" s="324"/>
      <c r="BI1172" s="324"/>
      <c r="BJ1172" s="324"/>
      <c r="BK1172" s="324"/>
      <c r="BL1172" s="324"/>
      <c r="BM1172" s="324"/>
      <c r="BN1172" s="324"/>
      <c r="BO1172" s="324"/>
      <c r="BW1172" s="325"/>
      <c r="BX1172" s="325"/>
      <c r="BY1172" s="325"/>
      <c r="BZ1172" s="325"/>
      <c r="CA1172" s="325"/>
      <c r="CB1172" s="325"/>
      <c r="CC1172" s="325"/>
      <c r="CD1172" s="325"/>
      <c r="CE1172" s="325"/>
      <c r="CF1172" s="325"/>
      <c r="CG1172" s="325"/>
      <c r="CH1172" s="325"/>
    </row>
    <row r="1173" spans="1:86" s="323" customFormat="1" x14ac:dyDescent="0.25">
      <c r="A1173" s="102"/>
      <c r="B1173" s="102"/>
      <c r="C1173" s="102"/>
      <c r="D1173" s="102"/>
      <c r="E1173" s="102"/>
      <c r="F1173" s="102"/>
      <c r="G1173" s="102"/>
      <c r="AH1173" s="324"/>
      <c r="AI1173" s="324"/>
      <c r="AP1173" s="324"/>
      <c r="AQ1173" s="324"/>
      <c r="BD1173" s="324"/>
      <c r="BE1173" s="324"/>
      <c r="BF1173" s="324"/>
      <c r="BG1173" s="324"/>
      <c r="BH1173" s="324"/>
      <c r="BI1173" s="324"/>
      <c r="BJ1173" s="324"/>
      <c r="BK1173" s="324"/>
      <c r="BL1173" s="324"/>
      <c r="BM1173" s="324"/>
      <c r="BN1173" s="324"/>
      <c r="BO1173" s="324"/>
      <c r="BW1173" s="325"/>
      <c r="BX1173" s="325"/>
      <c r="BY1173" s="325"/>
      <c r="BZ1173" s="325"/>
      <c r="CA1173" s="325"/>
      <c r="CB1173" s="325"/>
      <c r="CC1173" s="325"/>
      <c r="CD1173" s="325"/>
      <c r="CE1173" s="325"/>
      <c r="CF1173" s="325"/>
      <c r="CG1173" s="325"/>
      <c r="CH1173" s="325"/>
    </row>
    <row r="1174" spans="1:86" s="323" customFormat="1" x14ac:dyDescent="0.25">
      <c r="A1174" s="102"/>
      <c r="B1174" s="102"/>
      <c r="C1174" s="102"/>
      <c r="D1174" s="102"/>
      <c r="E1174" s="102"/>
      <c r="F1174" s="102"/>
      <c r="G1174" s="102"/>
      <c r="AH1174" s="324"/>
      <c r="AI1174" s="324"/>
      <c r="AP1174" s="324"/>
      <c r="AQ1174" s="324"/>
      <c r="BD1174" s="324"/>
      <c r="BE1174" s="324"/>
      <c r="BF1174" s="324"/>
      <c r="BG1174" s="324"/>
      <c r="BH1174" s="324"/>
      <c r="BI1174" s="324"/>
      <c r="BJ1174" s="324"/>
      <c r="BK1174" s="324"/>
      <c r="BL1174" s="324"/>
      <c r="BM1174" s="324"/>
      <c r="BN1174" s="324"/>
      <c r="BO1174" s="324"/>
      <c r="BW1174" s="325"/>
      <c r="BX1174" s="325"/>
      <c r="BY1174" s="325"/>
      <c r="BZ1174" s="325"/>
      <c r="CA1174" s="325"/>
      <c r="CB1174" s="325"/>
      <c r="CC1174" s="325"/>
      <c r="CD1174" s="325"/>
      <c r="CE1174" s="325"/>
      <c r="CF1174" s="325"/>
      <c r="CG1174" s="325"/>
      <c r="CH1174" s="325"/>
    </row>
    <row r="1175" spans="1:86" s="323" customFormat="1" x14ac:dyDescent="0.25">
      <c r="A1175" s="102"/>
      <c r="B1175" s="102"/>
      <c r="C1175" s="102"/>
      <c r="D1175" s="102"/>
      <c r="E1175" s="102"/>
      <c r="F1175" s="102"/>
      <c r="G1175" s="102"/>
      <c r="AH1175" s="324"/>
      <c r="AI1175" s="324"/>
      <c r="AP1175" s="324"/>
      <c r="AQ1175" s="324"/>
      <c r="BD1175" s="324"/>
      <c r="BE1175" s="324"/>
      <c r="BF1175" s="324"/>
      <c r="BG1175" s="324"/>
      <c r="BH1175" s="324"/>
      <c r="BI1175" s="324"/>
      <c r="BJ1175" s="324"/>
      <c r="BK1175" s="324"/>
      <c r="BL1175" s="324"/>
      <c r="BM1175" s="324"/>
      <c r="BN1175" s="324"/>
      <c r="BO1175" s="324"/>
      <c r="BW1175" s="325"/>
      <c r="BX1175" s="325"/>
      <c r="BY1175" s="325"/>
      <c r="BZ1175" s="325"/>
      <c r="CA1175" s="325"/>
      <c r="CB1175" s="325"/>
      <c r="CC1175" s="325"/>
      <c r="CD1175" s="325"/>
      <c r="CE1175" s="325"/>
      <c r="CF1175" s="325"/>
      <c r="CG1175" s="325"/>
      <c r="CH1175" s="325"/>
    </row>
    <row r="1176" spans="1:86" s="323" customFormat="1" x14ac:dyDescent="0.25">
      <c r="A1176" s="102"/>
      <c r="B1176" s="102"/>
      <c r="C1176" s="102"/>
      <c r="D1176" s="102"/>
      <c r="E1176" s="102"/>
      <c r="F1176" s="102"/>
      <c r="G1176" s="102"/>
      <c r="AH1176" s="324"/>
      <c r="AI1176" s="324"/>
      <c r="AP1176" s="324"/>
      <c r="AQ1176" s="324"/>
      <c r="BD1176" s="324"/>
      <c r="BE1176" s="324"/>
      <c r="BF1176" s="324"/>
      <c r="BG1176" s="324"/>
      <c r="BH1176" s="324"/>
      <c r="BI1176" s="324"/>
      <c r="BJ1176" s="324"/>
      <c r="BK1176" s="324"/>
      <c r="BL1176" s="324"/>
      <c r="BM1176" s="324"/>
      <c r="BN1176" s="324"/>
      <c r="BO1176" s="324"/>
      <c r="BW1176" s="325"/>
      <c r="BX1176" s="325"/>
      <c r="BY1176" s="325"/>
      <c r="BZ1176" s="325"/>
      <c r="CA1176" s="325"/>
      <c r="CB1176" s="325"/>
      <c r="CC1176" s="325"/>
      <c r="CD1176" s="325"/>
      <c r="CE1176" s="325"/>
      <c r="CF1176" s="325"/>
      <c r="CG1176" s="325"/>
      <c r="CH1176" s="325"/>
    </row>
    <row r="1177" spans="1:86" s="323" customFormat="1" x14ac:dyDescent="0.25">
      <c r="A1177" s="102"/>
      <c r="B1177" s="102"/>
      <c r="C1177" s="102"/>
      <c r="D1177" s="102"/>
      <c r="E1177" s="102"/>
      <c r="F1177" s="102"/>
      <c r="G1177" s="102"/>
      <c r="AH1177" s="324"/>
      <c r="AI1177" s="324"/>
      <c r="AP1177" s="324"/>
      <c r="AQ1177" s="324"/>
      <c r="BD1177" s="324"/>
      <c r="BE1177" s="324"/>
      <c r="BF1177" s="324"/>
      <c r="BG1177" s="324"/>
      <c r="BH1177" s="324"/>
      <c r="BI1177" s="324"/>
      <c r="BJ1177" s="324"/>
      <c r="BK1177" s="324"/>
      <c r="BL1177" s="324"/>
      <c r="BM1177" s="324"/>
      <c r="BN1177" s="324"/>
      <c r="BO1177" s="324"/>
      <c r="BW1177" s="325"/>
      <c r="BX1177" s="325"/>
      <c r="BY1177" s="325"/>
      <c r="BZ1177" s="325"/>
      <c r="CA1177" s="325"/>
      <c r="CB1177" s="325"/>
      <c r="CC1177" s="325"/>
      <c r="CD1177" s="325"/>
      <c r="CE1177" s="325"/>
      <c r="CF1177" s="325"/>
      <c r="CG1177" s="325"/>
      <c r="CH1177" s="325"/>
    </row>
    <row r="1178" spans="1:86" s="323" customFormat="1" x14ac:dyDescent="0.25">
      <c r="A1178" s="102"/>
      <c r="B1178" s="102"/>
      <c r="C1178" s="102"/>
      <c r="D1178" s="102"/>
      <c r="E1178" s="102"/>
      <c r="F1178" s="102"/>
      <c r="G1178" s="102"/>
      <c r="AH1178" s="324"/>
      <c r="AI1178" s="324"/>
      <c r="AP1178" s="324"/>
      <c r="AQ1178" s="324"/>
      <c r="BD1178" s="324"/>
      <c r="BE1178" s="324"/>
      <c r="BF1178" s="324"/>
      <c r="BG1178" s="324"/>
      <c r="BH1178" s="324"/>
      <c r="BI1178" s="324"/>
      <c r="BJ1178" s="324"/>
      <c r="BK1178" s="324"/>
      <c r="BL1178" s="324"/>
      <c r="BM1178" s="324"/>
      <c r="BN1178" s="324"/>
      <c r="BO1178" s="324"/>
      <c r="BW1178" s="325"/>
      <c r="BX1178" s="325"/>
      <c r="BY1178" s="325"/>
      <c r="BZ1178" s="325"/>
      <c r="CA1178" s="325"/>
      <c r="CB1178" s="325"/>
      <c r="CC1178" s="325"/>
      <c r="CD1178" s="325"/>
      <c r="CE1178" s="325"/>
      <c r="CF1178" s="325"/>
      <c r="CG1178" s="325"/>
      <c r="CH1178" s="325"/>
    </row>
    <row r="1179" spans="1:86" s="323" customFormat="1" x14ac:dyDescent="0.25">
      <c r="A1179" s="102"/>
      <c r="B1179" s="102"/>
      <c r="C1179" s="102"/>
      <c r="D1179" s="102"/>
      <c r="E1179" s="102"/>
      <c r="F1179" s="102"/>
      <c r="G1179" s="102"/>
      <c r="AH1179" s="324"/>
      <c r="AI1179" s="324"/>
      <c r="AP1179" s="324"/>
      <c r="AQ1179" s="324"/>
      <c r="BD1179" s="324"/>
      <c r="BE1179" s="324"/>
      <c r="BF1179" s="324"/>
      <c r="BG1179" s="324"/>
      <c r="BH1179" s="324"/>
      <c r="BI1179" s="324"/>
      <c r="BJ1179" s="324"/>
      <c r="BK1179" s="324"/>
      <c r="BL1179" s="324"/>
      <c r="BM1179" s="324"/>
      <c r="BN1179" s="324"/>
      <c r="BO1179" s="324"/>
      <c r="BW1179" s="325"/>
      <c r="BX1179" s="325"/>
      <c r="BY1179" s="325"/>
      <c r="BZ1179" s="325"/>
      <c r="CA1179" s="325"/>
      <c r="CB1179" s="325"/>
      <c r="CC1179" s="325"/>
      <c r="CD1179" s="325"/>
      <c r="CE1179" s="325"/>
      <c r="CF1179" s="325"/>
      <c r="CG1179" s="325"/>
      <c r="CH1179" s="325"/>
    </row>
    <row r="1180" spans="1:86" s="323" customFormat="1" x14ac:dyDescent="0.25">
      <c r="A1180" s="102"/>
      <c r="B1180" s="102"/>
      <c r="C1180" s="102"/>
      <c r="D1180" s="102"/>
      <c r="E1180" s="102"/>
      <c r="F1180" s="102"/>
      <c r="G1180" s="102"/>
      <c r="AH1180" s="324"/>
      <c r="AI1180" s="324"/>
      <c r="AP1180" s="324"/>
      <c r="AQ1180" s="324"/>
      <c r="BD1180" s="324"/>
      <c r="BE1180" s="324"/>
      <c r="BF1180" s="324"/>
      <c r="BG1180" s="324"/>
      <c r="BH1180" s="324"/>
      <c r="BI1180" s="324"/>
      <c r="BJ1180" s="324"/>
      <c r="BK1180" s="324"/>
      <c r="BL1180" s="324"/>
      <c r="BM1180" s="324"/>
      <c r="BN1180" s="324"/>
      <c r="BO1180" s="324"/>
      <c r="BW1180" s="325"/>
      <c r="BX1180" s="325"/>
      <c r="BY1180" s="325"/>
      <c r="BZ1180" s="325"/>
      <c r="CA1180" s="325"/>
      <c r="CB1180" s="325"/>
      <c r="CC1180" s="325"/>
      <c r="CD1180" s="325"/>
      <c r="CE1180" s="325"/>
      <c r="CF1180" s="325"/>
      <c r="CG1180" s="325"/>
      <c r="CH1180" s="325"/>
    </row>
    <row r="1181" spans="1:86" s="323" customFormat="1" x14ac:dyDescent="0.25">
      <c r="A1181" s="102"/>
      <c r="B1181" s="102"/>
      <c r="C1181" s="102"/>
      <c r="D1181" s="102"/>
      <c r="E1181" s="102"/>
      <c r="F1181" s="102"/>
      <c r="G1181" s="102"/>
      <c r="AH1181" s="324"/>
      <c r="AI1181" s="324"/>
      <c r="AP1181" s="324"/>
      <c r="AQ1181" s="324"/>
      <c r="BD1181" s="324"/>
      <c r="BE1181" s="324"/>
      <c r="BF1181" s="324"/>
      <c r="BG1181" s="324"/>
      <c r="BH1181" s="324"/>
      <c r="BI1181" s="324"/>
      <c r="BJ1181" s="324"/>
      <c r="BK1181" s="324"/>
      <c r="BL1181" s="324"/>
      <c r="BM1181" s="324"/>
      <c r="BN1181" s="324"/>
      <c r="BO1181" s="324"/>
      <c r="BW1181" s="325"/>
      <c r="BX1181" s="325"/>
      <c r="BY1181" s="325"/>
      <c r="BZ1181" s="325"/>
      <c r="CA1181" s="325"/>
      <c r="CB1181" s="325"/>
      <c r="CC1181" s="325"/>
      <c r="CD1181" s="325"/>
      <c r="CE1181" s="325"/>
      <c r="CF1181" s="325"/>
      <c r="CG1181" s="325"/>
      <c r="CH1181" s="325"/>
    </row>
    <row r="1182" spans="1:86" s="323" customFormat="1" x14ac:dyDescent="0.25">
      <c r="A1182" s="102"/>
      <c r="B1182" s="102"/>
      <c r="C1182" s="102"/>
      <c r="D1182" s="102"/>
      <c r="E1182" s="102"/>
      <c r="F1182" s="102"/>
      <c r="G1182" s="102"/>
      <c r="AH1182" s="324"/>
      <c r="AI1182" s="324"/>
      <c r="AP1182" s="324"/>
      <c r="AQ1182" s="324"/>
      <c r="BD1182" s="324"/>
      <c r="BE1182" s="324"/>
      <c r="BF1182" s="324"/>
      <c r="BG1182" s="324"/>
      <c r="BH1182" s="324"/>
      <c r="BI1182" s="324"/>
      <c r="BJ1182" s="324"/>
      <c r="BK1182" s="324"/>
      <c r="BL1182" s="324"/>
      <c r="BM1182" s="324"/>
      <c r="BN1182" s="324"/>
      <c r="BO1182" s="324"/>
      <c r="BW1182" s="325"/>
      <c r="BX1182" s="325"/>
      <c r="BY1182" s="325"/>
      <c r="BZ1182" s="325"/>
      <c r="CA1182" s="325"/>
      <c r="CB1182" s="325"/>
      <c r="CC1182" s="325"/>
      <c r="CD1182" s="325"/>
      <c r="CE1182" s="325"/>
      <c r="CF1182" s="325"/>
      <c r="CG1182" s="325"/>
      <c r="CH1182" s="325"/>
    </row>
    <row r="1183" spans="1:86" s="323" customFormat="1" x14ac:dyDescent="0.25">
      <c r="A1183" s="102"/>
      <c r="B1183" s="102"/>
      <c r="C1183" s="102"/>
      <c r="D1183" s="102"/>
      <c r="E1183" s="102"/>
      <c r="F1183" s="102"/>
      <c r="G1183" s="102"/>
      <c r="AH1183" s="324"/>
      <c r="AI1183" s="324"/>
      <c r="AP1183" s="324"/>
      <c r="AQ1183" s="324"/>
      <c r="BD1183" s="324"/>
      <c r="BE1183" s="324"/>
      <c r="BF1183" s="324"/>
      <c r="BG1183" s="324"/>
      <c r="BH1183" s="324"/>
      <c r="BI1183" s="324"/>
      <c r="BJ1183" s="324"/>
      <c r="BK1183" s="324"/>
      <c r="BL1183" s="324"/>
      <c r="BM1183" s="324"/>
      <c r="BN1183" s="324"/>
      <c r="BO1183" s="324"/>
      <c r="BW1183" s="325"/>
      <c r="BX1183" s="325"/>
      <c r="BY1183" s="325"/>
      <c r="BZ1183" s="325"/>
      <c r="CA1183" s="325"/>
      <c r="CB1183" s="325"/>
      <c r="CC1183" s="325"/>
      <c r="CD1183" s="325"/>
      <c r="CE1183" s="325"/>
      <c r="CF1183" s="325"/>
      <c r="CG1183" s="325"/>
      <c r="CH1183" s="325"/>
    </row>
    <row r="1184" spans="1:86" s="323" customFormat="1" x14ac:dyDescent="0.25">
      <c r="A1184" s="102"/>
      <c r="B1184" s="102"/>
      <c r="C1184" s="102"/>
      <c r="D1184" s="102"/>
      <c r="E1184" s="102"/>
      <c r="F1184" s="102"/>
      <c r="G1184" s="102"/>
      <c r="AH1184" s="324"/>
      <c r="AI1184" s="324"/>
      <c r="AP1184" s="324"/>
      <c r="AQ1184" s="324"/>
      <c r="BD1184" s="324"/>
      <c r="BE1184" s="324"/>
      <c r="BF1184" s="324"/>
      <c r="BG1184" s="324"/>
      <c r="BH1184" s="324"/>
      <c r="BI1184" s="324"/>
      <c r="BJ1184" s="324"/>
      <c r="BK1184" s="324"/>
      <c r="BL1184" s="324"/>
      <c r="BM1184" s="324"/>
      <c r="BN1184" s="324"/>
      <c r="BO1184" s="324"/>
      <c r="BW1184" s="325"/>
      <c r="BX1184" s="325"/>
      <c r="BY1184" s="325"/>
      <c r="BZ1184" s="325"/>
      <c r="CA1184" s="325"/>
      <c r="CB1184" s="325"/>
      <c r="CC1184" s="325"/>
      <c r="CD1184" s="325"/>
      <c r="CE1184" s="325"/>
      <c r="CF1184" s="325"/>
      <c r="CG1184" s="325"/>
      <c r="CH1184" s="325"/>
    </row>
    <row r="1185" spans="1:86" s="323" customFormat="1" x14ac:dyDescent="0.25">
      <c r="A1185" s="102"/>
      <c r="B1185" s="102"/>
      <c r="C1185" s="102"/>
      <c r="D1185" s="102"/>
      <c r="E1185" s="102"/>
      <c r="F1185" s="102"/>
      <c r="G1185" s="102"/>
      <c r="AH1185" s="324"/>
      <c r="AI1185" s="324"/>
      <c r="AP1185" s="324"/>
      <c r="AQ1185" s="324"/>
      <c r="BD1185" s="324"/>
      <c r="BE1185" s="324"/>
      <c r="BF1185" s="324"/>
      <c r="BG1185" s="324"/>
      <c r="BH1185" s="324"/>
      <c r="BI1185" s="324"/>
      <c r="BJ1185" s="324"/>
      <c r="BK1185" s="324"/>
      <c r="BL1185" s="324"/>
      <c r="BM1185" s="324"/>
      <c r="BN1185" s="324"/>
      <c r="BO1185" s="324"/>
      <c r="BW1185" s="325"/>
      <c r="BX1185" s="325"/>
      <c r="BY1185" s="325"/>
      <c r="BZ1185" s="325"/>
      <c r="CA1185" s="325"/>
      <c r="CB1185" s="325"/>
      <c r="CC1185" s="325"/>
      <c r="CD1185" s="325"/>
      <c r="CE1185" s="325"/>
      <c r="CF1185" s="325"/>
      <c r="CG1185" s="325"/>
      <c r="CH1185" s="325"/>
    </row>
    <row r="1186" spans="1:86" s="323" customFormat="1" x14ac:dyDescent="0.25">
      <c r="A1186" s="102"/>
      <c r="B1186" s="102"/>
      <c r="C1186" s="102"/>
      <c r="D1186" s="102"/>
      <c r="E1186" s="102"/>
      <c r="F1186" s="102"/>
      <c r="G1186" s="102"/>
      <c r="AH1186" s="324"/>
      <c r="AI1186" s="324"/>
      <c r="AP1186" s="324"/>
      <c r="AQ1186" s="324"/>
      <c r="BD1186" s="324"/>
      <c r="BE1186" s="324"/>
      <c r="BF1186" s="324"/>
      <c r="BG1186" s="324"/>
      <c r="BH1186" s="324"/>
      <c r="BI1186" s="324"/>
      <c r="BJ1186" s="324"/>
      <c r="BK1186" s="324"/>
      <c r="BL1186" s="324"/>
      <c r="BM1186" s="324"/>
      <c r="BN1186" s="324"/>
      <c r="BO1186" s="324"/>
      <c r="BW1186" s="325"/>
      <c r="BX1186" s="325"/>
      <c r="BY1186" s="325"/>
      <c r="BZ1186" s="325"/>
      <c r="CA1186" s="325"/>
      <c r="CB1186" s="325"/>
      <c r="CC1186" s="325"/>
      <c r="CD1186" s="325"/>
      <c r="CE1186" s="325"/>
      <c r="CF1186" s="325"/>
      <c r="CG1186" s="325"/>
      <c r="CH1186" s="325"/>
    </row>
    <row r="1187" spans="1:86" s="323" customFormat="1" x14ac:dyDescent="0.25">
      <c r="A1187" s="102"/>
      <c r="B1187" s="102"/>
      <c r="C1187" s="102"/>
      <c r="D1187" s="102"/>
      <c r="E1187" s="102"/>
      <c r="F1187" s="102"/>
      <c r="G1187" s="102"/>
      <c r="AH1187" s="324"/>
      <c r="AI1187" s="324"/>
      <c r="AP1187" s="324"/>
      <c r="AQ1187" s="324"/>
      <c r="BD1187" s="324"/>
      <c r="BE1187" s="324"/>
      <c r="BF1187" s="324"/>
      <c r="BG1187" s="324"/>
      <c r="BH1187" s="324"/>
      <c r="BI1187" s="324"/>
      <c r="BJ1187" s="324"/>
      <c r="BK1187" s="324"/>
      <c r="BL1187" s="324"/>
      <c r="BM1187" s="324"/>
      <c r="BN1187" s="324"/>
      <c r="BO1187" s="324"/>
      <c r="BW1187" s="325"/>
      <c r="BX1187" s="325"/>
      <c r="BY1187" s="325"/>
      <c r="BZ1187" s="325"/>
      <c r="CA1187" s="325"/>
      <c r="CB1187" s="325"/>
      <c r="CC1187" s="325"/>
      <c r="CD1187" s="325"/>
      <c r="CE1187" s="325"/>
      <c r="CF1187" s="325"/>
      <c r="CG1187" s="325"/>
      <c r="CH1187" s="325"/>
    </row>
    <row r="1188" spans="1:86" s="323" customFormat="1" x14ac:dyDescent="0.25">
      <c r="A1188" s="102"/>
      <c r="B1188" s="102"/>
      <c r="C1188" s="102"/>
      <c r="D1188" s="102"/>
      <c r="E1188" s="102"/>
      <c r="F1188" s="102"/>
      <c r="G1188" s="102"/>
      <c r="AH1188" s="324"/>
      <c r="AI1188" s="324"/>
      <c r="AP1188" s="324"/>
      <c r="AQ1188" s="324"/>
      <c r="BD1188" s="324"/>
      <c r="BE1188" s="324"/>
      <c r="BF1188" s="324"/>
      <c r="BG1188" s="324"/>
      <c r="BH1188" s="324"/>
      <c r="BI1188" s="324"/>
      <c r="BJ1188" s="324"/>
      <c r="BK1188" s="324"/>
      <c r="BL1188" s="324"/>
      <c r="BM1188" s="324"/>
      <c r="BN1188" s="324"/>
      <c r="BO1188" s="324"/>
      <c r="BW1188" s="325"/>
      <c r="BX1188" s="325"/>
      <c r="BY1188" s="325"/>
      <c r="BZ1188" s="325"/>
      <c r="CA1188" s="325"/>
      <c r="CB1188" s="325"/>
      <c r="CC1188" s="325"/>
      <c r="CD1188" s="325"/>
      <c r="CE1188" s="325"/>
      <c r="CF1188" s="325"/>
      <c r="CG1188" s="325"/>
      <c r="CH1188" s="325"/>
    </row>
    <row r="1189" spans="1:86" s="323" customFormat="1" x14ac:dyDescent="0.25">
      <c r="A1189" s="102"/>
      <c r="B1189" s="102"/>
      <c r="C1189" s="102"/>
      <c r="D1189" s="102"/>
      <c r="E1189" s="102"/>
      <c r="F1189" s="102"/>
      <c r="G1189" s="102"/>
      <c r="AH1189" s="324"/>
      <c r="AI1189" s="324"/>
      <c r="AP1189" s="324"/>
      <c r="AQ1189" s="324"/>
      <c r="BD1189" s="324"/>
      <c r="BE1189" s="324"/>
      <c r="BF1189" s="324"/>
      <c r="BG1189" s="324"/>
      <c r="BH1189" s="324"/>
      <c r="BI1189" s="324"/>
      <c r="BJ1189" s="324"/>
      <c r="BK1189" s="324"/>
      <c r="BL1189" s="324"/>
      <c r="BM1189" s="324"/>
      <c r="BN1189" s="324"/>
      <c r="BO1189" s="324"/>
      <c r="BW1189" s="325"/>
      <c r="BX1189" s="325"/>
      <c r="BY1189" s="325"/>
      <c r="BZ1189" s="325"/>
      <c r="CA1189" s="325"/>
      <c r="CB1189" s="325"/>
      <c r="CC1189" s="325"/>
      <c r="CD1189" s="325"/>
      <c r="CE1189" s="325"/>
      <c r="CF1189" s="325"/>
      <c r="CG1189" s="325"/>
      <c r="CH1189" s="325"/>
    </row>
    <row r="1190" spans="1:86" s="323" customFormat="1" x14ac:dyDescent="0.25">
      <c r="A1190" s="102"/>
      <c r="B1190" s="102"/>
      <c r="C1190" s="102"/>
      <c r="D1190" s="102"/>
      <c r="E1190" s="102"/>
      <c r="F1190" s="102"/>
      <c r="G1190" s="102"/>
      <c r="AH1190" s="324"/>
      <c r="AI1190" s="324"/>
      <c r="AP1190" s="324"/>
      <c r="AQ1190" s="324"/>
      <c r="BD1190" s="324"/>
      <c r="BE1190" s="324"/>
      <c r="BF1190" s="324"/>
      <c r="BG1190" s="324"/>
      <c r="BH1190" s="324"/>
      <c r="BI1190" s="324"/>
      <c r="BJ1190" s="324"/>
      <c r="BK1190" s="324"/>
      <c r="BL1190" s="324"/>
      <c r="BM1190" s="324"/>
      <c r="BN1190" s="324"/>
      <c r="BO1190" s="324"/>
      <c r="BW1190" s="325"/>
      <c r="BX1190" s="325"/>
      <c r="BY1190" s="325"/>
      <c r="BZ1190" s="325"/>
      <c r="CA1190" s="325"/>
      <c r="CB1190" s="325"/>
      <c r="CC1190" s="325"/>
      <c r="CD1190" s="325"/>
      <c r="CE1190" s="325"/>
      <c r="CF1190" s="325"/>
      <c r="CG1190" s="325"/>
      <c r="CH1190" s="325"/>
    </row>
    <row r="1191" spans="1:86" s="323" customFormat="1" x14ac:dyDescent="0.25">
      <c r="A1191" s="102"/>
      <c r="B1191" s="102"/>
      <c r="C1191" s="102"/>
      <c r="D1191" s="102"/>
      <c r="E1191" s="102"/>
      <c r="F1191" s="102"/>
      <c r="G1191" s="102"/>
      <c r="AH1191" s="324"/>
      <c r="AI1191" s="324"/>
      <c r="AP1191" s="324"/>
      <c r="AQ1191" s="324"/>
      <c r="BD1191" s="324"/>
      <c r="BE1191" s="324"/>
      <c r="BF1191" s="324"/>
      <c r="BG1191" s="324"/>
      <c r="BH1191" s="324"/>
      <c r="BI1191" s="324"/>
      <c r="BJ1191" s="324"/>
      <c r="BK1191" s="324"/>
      <c r="BL1191" s="324"/>
      <c r="BM1191" s="324"/>
      <c r="BN1191" s="324"/>
      <c r="BO1191" s="324"/>
      <c r="BW1191" s="325"/>
      <c r="BX1191" s="325"/>
      <c r="BY1191" s="325"/>
      <c r="BZ1191" s="325"/>
      <c r="CA1191" s="325"/>
      <c r="CB1191" s="325"/>
      <c r="CC1191" s="325"/>
      <c r="CD1191" s="325"/>
      <c r="CE1191" s="325"/>
      <c r="CF1191" s="325"/>
      <c r="CG1191" s="325"/>
      <c r="CH1191" s="325"/>
    </row>
    <row r="1192" spans="1:86" s="323" customFormat="1" x14ac:dyDescent="0.25">
      <c r="A1192" s="102"/>
      <c r="B1192" s="102"/>
      <c r="C1192" s="102"/>
      <c r="D1192" s="102"/>
      <c r="E1192" s="102"/>
      <c r="F1192" s="102"/>
      <c r="G1192" s="102"/>
      <c r="AH1192" s="324"/>
      <c r="AI1192" s="324"/>
      <c r="AP1192" s="324"/>
      <c r="AQ1192" s="324"/>
      <c r="BD1192" s="324"/>
      <c r="BE1192" s="324"/>
      <c r="BF1192" s="324"/>
      <c r="BG1192" s="324"/>
      <c r="BH1192" s="324"/>
      <c r="BI1192" s="324"/>
      <c r="BJ1192" s="324"/>
      <c r="BK1192" s="324"/>
      <c r="BL1192" s="324"/>
      <c r="BM1192" s="324"/>
      <c r="BN1192" s="324"/>
      <c r="BO1192" s="324"/>
      <c r="BW1192" s="325"/>
      <c r="BX1192" s="325"/>
      <c r="BY1192" s="325"/>
      <c r="BZ1192" s="325"/>
      <c r="CA1192" s="325"/>
      <c r="CB1192" s="325"/>
      <c r="CC1192" s="325"/>
      <c r="CD1192" s="325"/>
      <c r="CE1192" s="325"/>
      <c r="CF1192" s="325"/>
      <c r="CG1192" s="325"/>
      <c r="CH1192" s="325"/>
    </row>
    <row r="1193" spans="1:86" s="323" customFormat="1" x14ac:dyDescent="0.25">
      <c r="A1193" s="102"/>
      <c r="B1193" s="102"/>
      <c r="C1193" s="102"/>
      <c r="D1193" s="102"/>
      <c r="E1193" s="102"/>
      <c r="F1193" s="102"/>
      <c r="G1193" s="102"/>
      <c r="AH1193" s="324"/>
      <c r="AI1193" s="324"/>
      <c r="AP1193" s="324"/>
      <c r="AQ1193" s="324"/>
      <c r="BD1193" s="324"/>
      <c r="BE1193" s="324"/>
      <c r="BF1193" s="324"/>
      <c r="BG1193" s="324"/>
      <c r="BH1193" s="324"/>
      <c r="BI1193" s="324"/>
      <c r="BJ1193" s="324"/>
      <c r="BK1193" s="324"/>
      <c r="BL1193" s="324"/>
      <c r="BM1193" s="324"/>
      <c r="BN1193" s="324"/>
      <c r="BO1193" s="324"/>
      <c r="BW1193" s="325"/>
      <c r="BX1193" s="325"/>
      <c r="BY1193" s="325"/>
      <c r="BZ1193" s="325"/>
      <c r="CA1193" s="325"/>
      <c r="CB1193" s="325"/>
      <c r="CC1193" s="325"/>
      <c r="CD1193" s="325"/>
      <c r="CE1193" s="325"/>
      <c r="CF1193" s="325"/>
      <c r="CG1193" s="325"/>
      <c r="CH1193" s="325"/>
    </row>
    <row r="1194" spans="1:86" s="323" customFormat="1" x14ac:dyDescent="0.25">
      <c r="A1194" s="102"/>
      <c r="B1194" s="102"/>
      <c r="C1194" s="102"/>
      <c r="D1194" s="102"/>
      <c r="E1194" s="102"/>
      <c r="F1194" s="102"/>
      <c r="G1194" s="102"/>
      <c r="AH1194" s="324"/>
      <c r="AI1194" s="324"/>
      <c r="AP1194" s="324"/>
      <c r="AQ1194" s="324"/>
      <c r="BD1194" s="324"/>
      <c r="BE1194" s="324"/>
      <c r="BF1194" s="324"/>
      <c r="BG1194" s="324"/>
      <c r="BH1194" s="324"/>
      <c r="BI1194" s="324"/>
      <c r="BJ1194" s="324"/>
      <c r="BK1194" s="324"/>
      <c r="BL1194" s="324"/>
      <c r="BM1194" s="324"/>
      <c r="BN1194" s="324"/>
      <c r="BO1194" s="324"/>
      <c r="BW1194" s="325"/>
      <c r="BX1194" s="325"/>
      <c r="BY1194" s="325"/>
      <c r="BZ1194" s="325"/>
      <c r="CA1194" s="325"/>
      <c r="CB1194" s="325"/>
      <c r="CC1194" s="325"/>
      <c r="CD1194" s="325"/>
      <c r="CE1194" s="325"/>
      <c r="CF1194" s="325"/>
      <c r="CG1194" s="325"/>
      <c r="CH1194" s="325"/>
    </row>
    <row r="1195" spans="1:86" s="323" customFormat="1" x14ac:dyDescent="0.25">
      <c r="A1195" s="102"/>
      <c r="B1195" s="102"/>
      <c r="C1195" s="102"/>
      <c r="D1195" s="102"/>
      <c r="E1195" s="102"/>
      <c r="F1195" s="102"/>
      <c r="G1195" s="102"/>
      <c r="AH1195" s="324"/>
      <c r="AI1195" s="324"/>
      <c r="AP1195" s="324"/>
      <c r="AQ1195" s="324"/>
      <c r="BD1195" s="324"/>
      <c r="BE1195" s="324"/>
      <c r="BF1195" s="324"/>
      <c r="BG1195" s="324"/>
      <c r="BH1195" s="324"/>
      <c r="BI1195" s="324"/>
      <c r="BJ1195" s="324"/>
      <c r="BK1195" s="324"/>
      <c r="BL1195" s="324"/>
      <c r="BM1195" s="324"/>
      <c r="BN1195" s="324"/>
      <c r="BO1195" s="324"/>
      <c r="BW1195" s="325"/>
      <c r="BX1195" s="325"/>
      <c r="BY1195" s="325"/>
      <c r="BZ1195" s="325"/>
      <c r="CA1195" s="325"/>
      <c r="CB1195" s="325"/>
      <c r="CC1195" s="325"/>
      <c r="CD1195" s="325"/>
      <c r="CE1195" s="325"/>
      <c r="CF1195" s="325"/>
      <c r="CG1195" s="325"/>
      <c r="CH1195" s="325"/>
    </row>
    <row r="1196" spans="1:86" s="323" customFormat="1" x14ac:dyDescent="0.25">
      <c r="A1196" s="102"/>
      <c r="B1196" s="102"/>
      <c r="C1196" s="102"/>
      <c r="D1196" s="102"/>
      <c r="E1196" s="102"/>
      <c r="F1196" s="102"/>
      <c r="G1196" s="102"/>
      <c r="AH1196" s="324"/>
      <c r="AI1196" s="324"/>
      <c r="AP1196" s="324"/>
      <c r="AQ1196" s="324"/>
      <c r="BD1196" s="324"/>
      <c r="BE1196" s="324"/>
      <c r="BF1196" s="324"/>
      <c r="BG1196" s="324"/>
      <c r="BH1196" s="324"/>
      <c r="BI1196" s="324"/>
      <c r="BJ1196" s="324"/>
      <c r="BK1196" s="324"/>
      <c r="BL1196" s="324"/>
      <c r="BM1196" s="324"/>
      <c r="BN1196" s="324"/>
      <c r="BO1196" s="324"/>
      <c r="BW1196" s="325"/>
      <c r="BX1196" s="325"/>
      <c r="BY1196" s="325"/>
      <c r="BZ1196" s="325"/>
      <c r="CA1196" s="325"/>
      <c r="CB1196" s="325"/>
      <c r="CC1196" s="325"/>
      <c r="CD1196" s="325"/>
      <c r="CE1196" s="325"/>
      <c r="CF1196" s="325"/>
      <c r="CG1196" s="325"/>
      <c r="CH1196" s="325"/>
    </row>
    <row r="1197" spans="1:86" s="323" customFormat="1" x14ac:dyDescent="0.25">
      <c r="A1197" s="102"/>
      <c r="B1197" s="102"/>
      <c r="C1197" s="102"/>
      <c r="D1197" s="102"/>
      <c r="E1197" s="102"/>
      <c r="F1197" s="102"/>
      <c r="G1197" s="102"/>
      <c r="AH1197" s="324"/>
      <c r="AI1197" s="324"/>
      <c r="AP1197" s="324"/>
      <c r="AQ1197" s="324"/>
      <c r="BD1197" s="324"/>
      <c r="BE1197" s="324"/>
      <c r="BF1197" s="324"/>
      <c r="BG1197" s="324"/>
      <c r="BH1197" s="324"/>
      <c r="BI1197" s="324"/>
      <c r="BJ1197" s="324"/>
      <c r="BK1197" s="324"/>
      <c r="BL1197" s="324"/>
      <c r="BM1197" s="324"/>
      <c r="BN1197" s="324"/>
      <c r="BO1197" s="324"/>
      <c r="BW1197" s="325"/>
      <c r="BX1197" s="325"/>
      <c r="BY1197" s="325"/>
      <c r="BZ1197" s="325"/>
      <c r="CA1197" s="325"/>
      <c r="CB1197" s="325"/>
      <c r="CC1197" s="325"/>
      <c r="CD1197" s="325"/>
      <c r="CE1197" s="325"/>
      <c r="CF1197" s="325"/>
      <c r="CG1197" s="325"/>
      <c r="CH1197" s="325"/>
    </row>
    <row r="1198" spans="1:86" s="323" customFormat="1" x14ac:dyDescent="0.25">
      <c r="A1198" s="102"/>
      <c r="B1198" s="102"/>
      <c r="C1198" s="102"/>
      <c r="D1198" s="102"/>
      <c r="E1198" s="102"/>
      <c r="F1198" s="102"/>
      <c r="G1198" s="102"/>
      <c r="AH1198" s="324"/>
      <c r="AI1198" s="324"/>
      <c r="AP1198" s="324"/>
      <c r="AQ1198" s="324"/>
      <c r="BD1198" s="324"/>
      <c r="BE1198" s="324"/>
      <c r="BF1198" s="324"/>
      <c r="BG1198" s="324"/>
      <c r="BH1198" s="324"/>
      <c r="BI1198" s="324"/>
      <c r="BJ1198" s="324"/>
      <c r="BK1198" s="324"/>
      <c r="BL1198" s="324"/>
      <c r="BM1198" s="324"/>
      <c r="BN1198" s="324"/>
      <c r="BO1198" s="324"/>
      <c r="BW1198" s="325"/>
      <c r="BX1198" s="325"/>
      <c r="BY1198" s="325"/>
      <c r="BZ1198" s="325"/>
      <c r="CA1198" s="325"/>
      <c r="CB1198" s="325"/>
      <c r="CC1198" s="325"/>
      <c r="CD1198" s="325"/>
      <c r="CE1198" s="325"/>
      <c r="CF1198" s="325"/>
      <c r="CG1198" s="325"/>
      <c r="CH1198" s="325"/>
    </row>
    <row r="1199" spans="1:86" s="323" customFormat="1" x14ac:dyDescent="0.25">
      <c r="A1199" s="102"/>
      <c r="B1199" s="102"/>
      <c r="C1199" s="102"/>
      <c r="D1199" s="102"/>
      <c r="E1199" s="102"/>
      <c r="F1199" s="102"/>
      <c r="G1199" s="102"/>
      <c r="AH1199" s="324"/>
      <c r="AI1199" s="324"/>
      <c r="AP1199" s="324"/>
      <c r="AQ1199" s="324"/>
      <c r="BD1199" s="324"/>
      <c r="BE1199" s="324"/>
      <c r="BF1199" s="324"/>
      <c r="BG1199" s="324"/>
      <c r="BH1199" s="324"/>
      <c r="BI1199" s="324"/>
      <c r="BJ1199" s="324"/>
      <c r="BK1199" s="324"/>
      <c r="BL1199" s="324"/>
      <c r="BM1199" s="324"/>
      <c r="BN1199" s="324"/>
      <c r="BO1199" s="324"/>
      <c r="BW1199" s="325"/>
      <c r="BX1199" s="325"/>
      <c r="BY1199" s="325"/>
      <c r="BZ1199" s="325"/>
      <c r="CA1199" s="325"/>
      <c r="CB1199" s="325"/>
      <c r="CC1199" s="325"/>
      <c r="CD1199" s="325"/>
      <c r="CE1199" s="325"/>
      <c r="CF1199" s="325"/>
      <c r="CG1199" s="325"/>
      <c r="CH1199" s="325"/>
    </row>
    <row r="1200" spans="1:86" s="323" customFormat="1" x14ac:dyDescent="0.25">
      <c r="A1200" s="102"/>
      <c r="B1200" s="102"/>
      <c r="C1200" s="102"/>
      <c r="D1200" s="102"/>
      <c r="E1200" s="102"/>
      <c r="F1200" s="102"/>
      <c r="G1200" s="102"/>
      <c r="AH1200" s="324"/>
      <c r="AI1200" s="324"/>
      <c r="AP1200" s="324"/>
      <c r="AQ1200" s="324"/>
      <c r="BD1200" s="324"/>
      <c r="BE1200" s="324"/>
      <c r="BF1200" s="324"/>
      <c r="BG1200" s="324"/>
      <c r="BH1200" s="324"/>
      <c r="BI1200" s="324"/>
      <c r="BJ1200" s="324"/>
      <c r="BK1200" s="324"/>
      <c r="BL1200" s="324"/>
      <c r="BM1200" s="324"/>
      <c r="BN1200" s="324"/>
      <c r="BO1200" s="324"/>
      <c r="BW1200" s="325"/>
      <c r="BX1200" s="325"/>
      <c r="BY1200" s="325"/>
      <c r="BZ1200" s="325"/>
      <c r="CA1200" s="325"/>
      <c r="CB1200" s="325"/>
      <c r="CC1200" s="325"/>
      <c r="CD1200" s="325"/>
      <c r="CE1200" s="325"/>
      <c r="CF1200" s="325"/>
      <c r="CG1200" s="325"/>
      <c r="CH1200" s="325"/>
    </row>
    <row r="1201" spans="1:86" s="323" customFormat="1" x14ac:dyDescent="0.25">
      <c r="A1201" s="102"/>
      <c r="B1201" s="102"/>
      <c r="C1201" s="102"/>
      <c r="D1201" s="102"/>
      <c r="E1201" s="102"/>
      <c r="F1201" s="102"/>
      <c r="G1201" s="102"/>
      <c r="AH1201" s="324"/>
      <c r="AI1201" s="324"/>
      <c r="AP1201" s="324"/>
      <c r="AQ1201" s="324"/>
      <c r="BD1201" s="324"/>
      <c r="BE1201" s="324"/>
      <c r="BF1201" s="324"/>
      <c r="BG1201" s="324"/>
      <c r="BH1201" s="324"/>
      <c r="BI1201" s="324"/>
      <c r="BJ1201" s="324"/>
      <c r="BK1201" s="324"/>
      <c r="BL1201" s="324"/>
      <c r="BM1201" s="324"/>
      <c r="BN1201" s="324"/>
      <c r="BO1201" s="324"/>
      <c r="BW1201" s="325"/>
      <c r="BX1201" s="325"/>
      <c r="BY1201" s="325"/>
      <c r="BZ1201" s="325"/>
      <c r="CA1201" s="325"/>
      <c r="CB1201" s="325"/>
      <c r="CC1201" s="325"/>
      <c r="CD1201" s="325"/>
      <c r="CE1201" s="325"/>
      <c r="CF1201" s="325"/>
      <c r="CG1201" s="325"/>
      <c r="CH1201" s="325"/>
    </row>
    <row r="1202" spans="1:86" s="323" customFormat="1" x14ac:dyDescent="0.25">
      <c r="A1202" s="102"/>
      <c r="B1202" s="102"/>
      <c r="C1202" s="102"/>
      <c r="D1202" s="102"/>
      <c r="E1202" s="102"/>
      <c r="F1202" s="102"/>
      <c r="G1202" s="102"/>
      <c r="AH1202" s="324"/>
      <c r="AI1202" s="324"/>
      <c r="AP1202" s="324"/>
      <c r="AQ1202" s="324"/>
      <c r="BD1202" s="324"/>
      <c r="BE1202" s="324"/>
      <c r="BF1202" s="324"/>
      <c r="BG1202" s="324"/>
      <c r="BH1202" s="324"/>
      <c r="BI1202" s="324"/>
      <c r="BJ1202" s="324"/>
      <c r="BK1202" s="324"/>
      <c r="BL1202" s="324"/>
      <c r="BM1202" s="324"/>
      <c r="BN1202" s="324"/>
      <c r="BO1202" s="324"/>
      <c r="BW1202" s="325"/>
      <c r="BX1202" s="325"/>
      <c r="BY1202" s="325"/>
      <c r="BZ1202" s="325"/>
      <c r="CA1202" s="325"/>
      <c r="CB1202" s="325"/>
      <c r="CC1202" s="325"/>
      <c r="CD1202" s="325"/>
      <c r="CE1202" s="325"/>
      <c r="CF1202" s="325"/>
      <c r="CG1202" s="325"/>
      <c r="CH1202" s="325"/>
    </row>
    <row r="1203" spans="1:86" s="323" customFormat="1" x14ac:dyDescent="0.25">
      <c r="A1203" s="102"/>
      <c r="B1203" s="102"/>
      <c r="C1203" s="102"/>
      <c r="D1203" s="102"/>
      <c r="E1203" s="102"/>
      <c r="F1203" s="102"/>
      <c r="G1203" s="102"/>
      <c r="AH1203" s="324"/>
      <c r="AI1203" s="324"/>
      <c r="AP1203" s="324"/>
      <c r="AQ1203" s="324"/>
      <c r="BD1203" s="324"/>
      <c r="BE1203" s="324"/>
      <c r="BF1203" s="324"/>
      <c r="BG1203" s="324"/>
      <c r="BH1203" s="324"/>
      <c r="BI1203" s="324"/>
      <c r="BJ1203" s="324"/>
      <c r="BK1203" s="324"/>
      <c r="BL1203" s="324"/>
      <c r="BM1203" s="324"/>
      <c r="BN1203" s="324"/>
      <c r="BO1203" s="324"/>
      <c r="BW1203" s="325"/>
      <c r="BX1203" s="325"/>
      <c r="BY1203" s="325"/>
      <c r="BZ1203" s="325"/>
      <c r="CA1203" s="325"/>
      <c r="CB1203" s="325"/>
      <c r="CC1203" s="325"/>
      <c r="CD1203" s="325"/>
      <c r="CE1203" s="325"/>
      <c r="CF1203" s="325"/>
      <c r="CG1203" s="325"/>
      <c r="CH1203" s="325"/>
    </row>
    <row r="1204" spans="1:86" s="323" customFormat="1" x14ac:dyDescent="0.25">
      <c r="A1204" s="102"/>
      <c r="B1204" s="102"/>
      <c r="C1204" s="102"/>
      <c r="D1204" s="102"/>
      <c r="E1204" s="102"/>
      <c r="F1204" s="102"/>
      <c r="G1204" s="102"/>
      <c r="AH1204" s="324"/>
      <c r="AI1204" s="324"/>
      <c r="AP1204" s="324"/>
      <c r="AQ1204" s="324"/>
      <c r="BD1204" s="324"/>
      <c r="BE1204" s="324"/>
      <c r="BF1204" s="324"/>
      <c r="BG1204" s="324"/>
      <c r="BH1204" s="324"/>
      <c r="BI1204" s="324"/>
      <c r="BJ1204" s="324"/>
      <c r="BK1204" s="324"/>
      <c r="BL1204" s="324"/>
      <c r="BM1204" s="324"/>
      <c r="BN1204" s="324"/>
      <c r="BO1204" s="324"/>
      <c r="BW1204" s="325"/>
      <c r="BX1204" s="325"/>
      <c r="BY1204" s="325"/>
      <c r="BZ1204" s="325"/>
      <c r="CA1204" s="325"/>
      <c r="CB1204" s="325"/>
      <c r="CC1204" s="325"/>
      <c r="CD1204" s="325"/>
      <c r="CE1204" s="325"/>
      <c r="CF1204" s="325"/>
      <c r="CG1204" s="325"/>
      <c r="CH1204" s="325"/>
    </row>
    <row r="1205" spans="1:86" s="323" customFormat="1" x14ac:dyDescent="0.25">
      <c r="A1205" s="102"/>
      <c r="B1205" s="102"/>
      <c r="C1205" s="102"/>
      <c r="D1205" s="102"/>
      <c r="E1205" s="102"/>
      <c r="F1205" s="102"/>
      <c r="G1205" s="102"/>
      <c r="AH1205" s="324"/>
      <c r="AI1205" s="324"/>
      <c r="AP1205" s="324"/>
      <c r="AQ1205" s="324"/>
      <c r="BD1205" s="324"/>
      <c r="BE1205" s="324"/>
      <c r="BF1205" s="324"/>
      <c r="BG1205" s="324"/>
      <c r="BH1205" s="324"/>
      <c r="BI1205" s="324"/>
      <c r="BJ1205" s="324"/>
      <c r="BK1205" s="324"/>
      <c r="BL1205" s="324"/>
      <c r="BM1205" s="324"/>
      <c r="BN1205" s="324"/>
      <c r="BO1205" s="324"/>
      <c r="BW1205" s="325"/>
      <c r="BX1205" s="325"/>
      <c r="BY1205" s="325"/>
      <c r="BZ1205" s="325"/>
      <c r="CA1205" s="325"/>
      <c r="CB1205" s="325"/>
      <c r="CC1205" s="325"/>
      <c r="CD1205" s="325"/>
      <c r="CE1205" s="325"/>
      <c r="CF1205" s="325"/>
      <c r="CG1205" s="325"/>
      <c r="CH1205" s="325"/>
    </row>
    <row r="1206" spans="1:86" s="323" customFormat="1" x14ac:dyDescent="0.25">
      <c r="A1206" s="102"/>
      <c r="B1206" s="102"/>
      <c r="C1206" s="102"/>
      <c r="D1206" s="102"/>
      <c r="E1206" s="102"/>
      <c r="F1206" s="102"/>
      <c r="G1206" s="102"/>
      <c r="AH1206" s="324"/>
      <c r="AI1206" s="324"/>
      <c r="AP1206" s="324"/>
      <c r="AQ1206" s="324"/>
      <c r="BD1206" s="324"/>
      <c r="BE1206" s="324"/>
      <c r="BF1206" s="324"/>
      <c r="BG1206" s="324"/>
      <c r="BH1206" s="324"/>
      <c r="BI1206" s="324"/>
      <c r="BJ1206" s="324"/>
      <c r="BK1206" s="324"/>
      <c r="BL1206" s="324"/>
      <c r="BM1206" s="324"/>
      <c r="BN1206" s="324"/>
      <c r="BO1206" s="324"/>
      <c r="BW1206" s="325"/>
      <c r="BX1206" s="325"/>
      <c r="BY1206" s="325"/>
      <c r="BZ1206" s="325"/>
      <c r="CA1206" s="325"/>
      <c r="CB1206" s="325"/>
      <c r="CC1206" s="325"/>
      <c r="CD1206" s="325"/>
      <c r="CE1206" s="325"/>
      <c r="CF1206" s="325"/>
      <c r="CG1206" s="325"/>
      <c r="CH1206" s="325"/>
    </row>
    <row r="1207" spans="1:86" s="323" customFormat="1" x14ac:dyDescent="0.25">
      <c r="A1207" s="102"/>
      <c r="B1207" s="102"/>
      <c r="C1207" s="102"/>
      <c r="D1207" s="102"/>
      <c r="E1207" s="102"/>
      <c r="F1207" s="102"/>
      <c r="G1207" s="102"/>
      <c r="AH1207" s="324"/>
      <c r="AI1207" s="324"/>
      <c r="AP1207" s="324"/>
      <c r="AQ1207" s="324"/>
      <c r="BD1207" s="324"/>
      <c r="BE1207" s="324"/>
      <c r="BF1207" s="324"/>
      <c r="BG1207" s="324"/>
      <c r="BH1207" s="324"/>
      <c r="BI1207" s="324"/>
      <c r="BJ1207" s="324"/>
      <c r="BK1207" s="324"/>
      <c r="BL1207" s="324"/>
      <c r="BM1207" s="324"/>
      <c r="BN1207" s="324"/>
      <c r="BO1207" s="324"/>
      <c r="BW1207" s="325"/>
      <c r="BX1207" s="325"/>
      <c r="BY1207" s="325"/>
      <c r="BZ1207" s="325"/>
      <c r="CA1207" s="325"/>
      <c r="CB1207" s="325"/>
      <c r="CC1207" s="325"/>
      <c r="CD1207" s="325"/>
      <c r="CE1207" s="325"/>
      <c r="CF1207" s="325"/>
      <c r="CG1207" s="325"/>
      <c r="CH1207" s="325"/>
    </row>
    <row r="1208" spans="1:86" s="323" customFormat="1" x14ac:dyDescent="0.25">
      <c r="A1208" s="102"/>
      <c r="B1208" s="102"/>
      <c r="C1208" s="102"/>
      <c r="D1208" s="102"/>
      <c r="E1208" s="102"/>
      <c r="F1208" s="102"/>
      <c r="G1208" s="102"/>
      <c r="AH1208" s="324"/>
      <c r="AI1208" s="324"/>
      <c r="AP1208" s="324"/>
      <c r="AQ1208" s="324"/>
      <c r="BD1208" s="324"/>
      <c r="BE1208" s="324"/>
      <c r="BF1208" s="324"/>
      <c r="BG1208" s="324"/>
      <c r="BH1208" s="324"/>
      <c r="BI1208" s="324"/>
      <c r="BJ1208" s="324"/>
      <c r="BK1208" s="324"/>
      <c r="BL1208" s="324"/>
      <c r="BM1208" s="324"/>
      <c r="BN1208" s="324"/>
      <c r="BO1208" s="324"/>
      <c r="BW1208" s="325"/>
      <c r="BX1208" s="325"/>
      <c r="BY1208" s="325"/>
      <c r="BZ1208" s="325"/>
      <c r="CA1208" s="325"/>
      <c r="CB1208" s="325"/>
      <c r="CC1208" s="325"/>
      <c r="CD1208" s="325"/>
      <c r="CE1208" s="325"/>
      <c r="CF1208" s="325"/>
      <c r="CG1208" s="325"/>
      <c r="CH1208" s="325"/>
    </row>
    <row r="1209" spans="1:86" s="323" customFormat="1" x14ac:dyDescent="0.25">
      <c r="A1209" s="102"/>
      <c r="B1209" s="102"/>
      <c r="C1209" s="102"/>
      <c r="D1209" s="102"/>
      <c r="E1209" s="102"/>
      <c r="F1209" s="102"/>
      <c r="G1209" s="102"/>
      <c r="AH1209" s="324"/>
      <c r="AI1209" s="324"/>
      <c r="AP1209" s="324"/>
      <c r="AQ1209" s="324"/>
      <c r="BD1209" s="324"/>
      <c r="BE1209" s="324"/>
      <c r="BF1209" s="324"/>
      <c r="BG1209" s="324"/>
      <c r="BH1209" s="324"/>
      <c r="BI1209" s="324"/>
      <c r="BJ1209" s="324"/>
      <c r="BK1209" s="324"/>
      <c r="BL1209" s="324"/>
      <c r="BM1209" s="324"/>
      <c r="BN1209" s="324"/>
      <c r="BO1209" s="324"/>
      <c r="BW1209" s="325"/>
      <c r="BX1209" s="325"/>
      <c r="BY1209" s="325"/>
      <c r="BZ1209" s="325"/>
      <c r="CA1209" s="325"/>
      <c r="CB1209" s="325"/>
      <c r="CC1209" s="325"/>
      <c r="CD1209" s="325"/>
      <c r="CE1209" s="325"/>
      <c r="CF1209" s="325"/>
      <c r="CG1209" s="325"/>
      <c r="CH1209" s="325"/>
    </row>
    <row r="1210" spans="1:86" s="323" customFormat="1" x14ac:dyDescent="0.25">
      <c r="A1210" s="102"/>
      <c r="B1210" s="102"/>
      <c r="C1210" s="102"/>
      <c r="D1210" s="102"/>
      <c r="E1210" s="102"/>
      <c r="F1210" s="102"/>
      <c r="G1210" s="102"/>
      <c r="AH1210" s="324"/>
      <c r="AI1210" s="324"/>
      <c r="AP1210" s="324"/>
      <c r="AQ1210" s="324"/>
      <c r="BD1210" s="324"/>
      <c r="BE1210" s="324"/>
      <c r="BF1210" s="324"/>
      <c r="BG1210" s="324"/>
      <c r="BH1210" s="324"/>
      <c r="BI1210" s="324"/>
      <c r="BJ1210" s="324"/>
      <c r="BK1210" s="324"/>
      <c r="BL1210" s="324"/>
      <c r="BM1210" s="324"/>
      <c r="BN1210" s="324"/>
      <c r="BO1210" s="324"/>
      <c r="BW1210" s="325"/>
      <c r="BX1210" s="325"/>
      <c r="BY1210" s="325"/>
      <c r="BZ1210" s="325"/>
      <c r="CA1210" s="325"/>
      <c r="CB1210" s="325"/>
      <c r="CC1210" s="325"/>
      <c r="CD1210" s="325"/>
      <c r="CE1210" s="325"/>
      <c r="CF1210" s="325"/>
      <c r="CG1210" s="325"/>
      <c r="CH1210" s="325"/>
    </row>
    <row r="1211" spans="1:86" s="323" customFormat="1" x14ac:dyDescent="0.25">
      <c r="A1211" s="102"/>
      <c r="B1211" s="102"/>
      <c r="C1211" s="102"/>
      <c r="D1211" s="102"/>
      <c r="E1211" s="102"/>
      <c r="F1211" s="102"/>
      <c r="G1211" s="102"/>
      <c r="AH1211" s="324"/>
      <c r="AI1211" s="324"/>
      <c r="AP1211" s="324"/>
      <c r="AQ1211" s="324"/>
      <c r="BD1211" s="324"/>
      <c r="BE1211" s="324"/>
      <c r="BF1211" s="324"/>
      <c r="BG1211" s="324"/>
      <c r="BH1211" s="324"/>
      <c r="BI1211" s="324"/>
      <c r="BJ1211" s="324"/>
      <c r="BK1211" s="324"/>
      <c r="BL1211" s="324"/>
      <c r="BM1211" s="324"/>
      <c r="BN1211" s="324"/>
      <c r="BO1211" s="324"/>
      <c r="BW1211" s="325"/>
      <c r="BX1211" s="325"/>
      <c r="BY1211" s="325"/>
      <c r="BZ1211" s="325"/>
      <c r="CA1211" s="325"/>
      <c r="CB1211" s="325"/>
      <c r="CC1211" s="325"/>
      <c r="CD1211" s="325"/>
      <c r="CE1211" s="325"/>
      <c r="CF1211" s="325"/>
      <c r="CG1211" s="325"/>
      <c r="CH1211" s="325"/>
    </row>
    <row r="1212" spans="1:86" s="323" customFormat="1" x14ac:dyDescent="0.25">
      <c r="A1212" s="102"/>
      <c r="B1212" s="102"/>
      <c r="C1212" s="102"/>
      <c r="D1212" s="102"/>
      <c r="E1212" s="102"/>
      <c r="F1212" s="102"/>
      <c r="G1212" s="102"/>
      <c r="AH1212" s="324"/>
      <c r="AI1212" s="324"/>
      <c r="AP1212" s="324"/>
      <c r="AQ1212" s="324"/>
      <c r="BD1212" s="324"/>
      <c r="BE1212" s="324"/>
      <c r="BF1212" s="324"/>
      <c r="BG1212" s="324"/>
      <c r="BH1212" s="324"/>
      <c r="BI1212" s="324"/>
      <c r="BJ1212" s="324"/>
      <c r="BK1212" s="324"/>
      <c r="BL1212" s="324"/>
      <c r="BM1212" s="324"/>
      <c r="BN1212" s="324"/>
      <c r="BO1212" s="324"/>
      <c r="BW1212" s="325"/>
      <c r="BX1212" s="325"/>
      <c r="BY1212" s="325"/>
      <c r="BZ1212" s="325"/>
      <c r="CA1212" s="325"/>
      <c r="CB1212" s="325"/>
      <c r="CC1212" s="325"/>
      <c r="CD1212" s="325"/>
      <c r="CE1212" s="325"/>
      <c r="CF1212" s="325"/>
      <c r="CG1212" s="325"/>
      <c r="CH1212" s="325"/>
    </row>
    <row r="1213" spans="1:86" s="323" customFormat="1" x14ac:dyDescent="0.25">
      <c r="A1213" s="102"/>
      <c r="B1213" s="102"/>
      <c r="C1213" s="102"/>
      <c r="D1213" s="102"/>
      <c r="E1213" s="102"/>
      <c r="F1213" s="102"/>
      <c r="G1213" s="102"/>
      <c r="AH1213" s="324"/>
      <c r="AI1213" s="324"/>
      <c r="AP1213" s="324"/>
      <c r="AQ1213" s="324"/>
      <c r="BD1213" s="324"/>
      <c r="BE1213" s="324"/>
      <c r="BF1213" s="324"/>
      <c r="BG1213" s="324"/>
      <c r="BH1213" s="324"/>
      <c r="BI1213" s="324"/>
      <c r="BJ1213" s="324"/>
      <c r="BK1213" s="324"/>
      <c r="BL1213" s="324"/>
      <c r="BM1213" s="324"/>
      <c r="BN1213" s="324"/>
      <c r="BO1213" s="324"/>
      <c r="BW1213" s="325"/>
      <c r="BX1213" s="325"/>
      <c r="BY1213" s="325"/>
      <c r="BZ1213" s="325"/>
      <c r="CA1213" s="325"/>
      <c r="CB1213" s="325"/>
      <c r="CC1213" s="325"/>
      <c r="CD1213" s="325"/>
      <c r="CE1213" s="325"/>
      <c r="CF1213" s="325"/>
      <c r="CG1213" s="325"/>
      <c r="CH1213" s="325"/>
    </row>
    <row r="1214" spans="1:86" s="323" customFormat="1" x14ac:dyDescent="0.25">
      <c r="A1214" s="102"/>
      <c r="B1214" s="102"/>
      <c r="C1214" s="102"/>
      <c r="D1214" s="102"/>
      <c r="E1214" s="102"/>
      <c r="F1214" s="102"/>
      <c r="G1214" s="102"/>
      <c r="AH1214" s="324"/>
      <c r="AI1214" s="324"/>
      <c r="AP1214" s="324"/>
      <c r="AQ1214" s="324"/>
      <c r="BD1214" s="324"/>
      <c r="BE1214" s="324"/>
      <c r="BF1214" s="324"/>
      <c r="BG1214" s="324"/>
      <c r="BH1214" s="324"/>
      <c r="BI1214" s="324"/>
      <c r="BJ1214" s="324"/>
      <c r="BK1214" s="324"/>
      <c r="BL1214" s="324"/>
      <c r="BM1214" s="324"/>
      <c r="BN1214" s="324"/>
      <c r="BO1214" s="324"/>
      <c r="BW1214" s="325"/>
      <c r="BX1214" s="325"/>
      <c r="BY1214" s="325"/>
      <c r="BZ1214" s="325"/>
      <c r="CA1214" s="325"/>
      <c r="CB1214" s="325"/>
      <c r="CC1214" s="325"/>
      <c r="CD1214" s="325"/>
      <c r="CE1214" s="325"/>
      <c r="CF1214" s="325"/>
      <c r="CG1214" s="325"/>
      <c r="CH1214" s="325"/>
    </row>
    <row r="1215" spans="1:86" s="323" customFormat="1" x14ac:dyDescent="0.25">
      <c r="A1215" s="102"/>
      <c r="B1215" s="102"/>
      <c r="C1215" s="102"/>
      <c r="D1215" s="102"/>
      <c r="E1215" s="102"/>
      <c r="F1215" s="102"/>
      <c r="G1215" s="102"/>
      <c r="AH1215" s="324"/>
      <c r="AI1215" s="324"/>
      <c r="AP1215" s="324"/>
      <c r="AQ1215" s="324"/>
      <c r="BD1215" s="324"/>
      <c r="BE1215" s="324"/>
      <c r="BF1215" s="324"/>
      <c r="BG1215" s="324"/>
      <c r="BH1215" s="324"/>
      <c r="BI1215" s="324"/>
      <c r="BJ1215" s="324"/>
      <c r="BK1215" s="324"/>
      <c r="BL1215" s="324"/>
      <c r="BM1215" s="324"/>
      <c r="BN1215" s="324"/>
      <c r="BO1215" s="324"/>
      <c r="BW1215" s="325"/>
      <c r="BX1215" s="325"/>
      <c r="BY1215" s="325"/>
      <c r="BZ1215" s="325"/>
      <c r="CA1215" s="325"/>
      <c r="CB1215" s="325"/>
      <c r="CC1215" s="325"/>
      <c r="CD1215" s="325"/>
      <c r="CE1215" s="325"/>
      <c r="CF1215" s="325"/>
      <c r="CG1215" s="325"/>
      <c r="CH1215" s="325"/>
    </row>
    <row r="1216" spans="1:86" s="323" customFormat="1" x14ac:dyDescent="0.25">
      <c r="A1216" s="102"/>
      <c r="B1216" s="102"/>
      <c r="C1216" s="102"/>
      <c r="D1216" s="102"/>
      <c r="E1216" s="102"/>
      <c r="F1216" s="102"/>
      <c r="G1216" s="102"/>
      <c r="AH1216" s="324"/>
      <c r="AI1216" s="324"/>
      <c r="AP1216" s="324"/>
      <c r="AQ1216" s="324"/>
      <c r="BD1216" s="324"/>
      <c r="BE1216" s="324"/>
      <c r="BF1216" s="324"/>
      <c r="BG1216" s="324"/>
      <c r="BH1216" s="324"/>
      <c r="BI1216" s="324"/>
      <c r="BJ1216" s="324"/>
      <c r="BK1216" s="324"/>
      <c r="BL1216" s="324"/>
      <c r="BM1216" s="324"/>
      <c r="BN1216" s="324"/>
      <c r="BO1216" s="324"/>
      <c r="BW1216" s="325"/>
      <c r="BX1216" s="325"/>
      <c r="BY1216" s="325"/>
      <c r="BZ1216" s="325"/>
      <c r="CA1216" s="325"/>
      <c r="CB1216" s="325"/>
      <c r="CC1216" s="325"/>
      <c r="CD1216" s="325"/>
      <c r="CE1216" s="325"/>
      <c r="CF1216" s="325"/>
      <c r="CG1216" s="325"/>
      <c r="CH1216" s="325"/>
    </row>
    <row r="1217" spans="1:86" s="323" customFormat="1" x14ac:dyDescent="0.25">
      <c r="A1217" s="102"/>
      <c r="B1217" s="102"/>
      <c r="C1217" s="102"/>
      <c r="D1217" s="102"/>
      <c r="E1217" s="102"/>
      <c r="F1217" s="102"/>
      <c r="G1217" s="102"/>
      <c r="AH1217" s="324"/>
      <c r="AI1217" s="324"/>
      <c r="AP1217" s="324"/>
      <c r="AQ1217" s="324"/>
      <c r="BD1217" s="324"/>
      <c r="BE1217" s="324"/>
      <c r="BF1217" s="324"/>
      <c r="BG1217" s="324"/>
      <c r="BH1217" s="324"/>
      <c r="BI1217" s="324"/>
      <c r="BJ1217" s="324"/>
      <c r="BK1217" s="324"/>
      <c r="BL1217" s="324"/>
      <c r="BM1217" s="324"/>
      <c r="BN1217" s="324"/>
      <c r="BO1217" s="324"/>
      <c r="BW1217" s="325"/>
      <c r="BX1217" s="325"/>
      <c r="BY1217" s="325"/>
      <c r="BZ1217" s="325"/>
      <c r="CA1217" s="325"/>
      <c r="CB1217" s="325"/>
      <c r="CC1217" s="325"/>
      <c r="CD1217" s="325"/>
      <c r="CE1217" s="325"/>
      <c r="CF1217" s="325"/>
      <c r="CG1217" s="325"/>
      <c r="CH1217" s="325"/>
    </row>
    <row r="1218" spans="1:86" s="323" customFormat="1" x14ac:dyDescent="0.25">
      <c r="A1218" s="102"/>
      <c r="B1218" s="102"/>
      <c r="C1218" s="102"/>
      <c r="D1218" s="102"/>
      <c r="E1218" s="102"/>
      <c r="F1218" s="102"/>
      <c r="G1218" s="102"/>
      <c r="AH1218" s="324"/>
      <c r="AI1218" s="324"/>
      <c r="AP1218" s="324"/>
      <c r="AQ1218" s="324"/>
      <c r="BD1218" s="324"/>
      <c r="BE1218" s="324"/>
      <c r="BF1218" s="324"/>
      <c r="BG1218" s="324"/>
      <c r="BH1218" s="324"/>
      <c r="BI1218" s="324"/>
      <c r="BJ1218" s="324"/>
      <c r="BK1218" s="324"/>
      <c r="BL1218" s="324"/>
      <c r="BM1218" s="324"/>
      <c r="BN1218" s="324"/>
      <c r="BO1218" s="324"/>
      <c r="BW1218" s="325"/>
      <c r="BX1218" s="325"/>
      <c r="BY1218" s="325"/>
      <c r="BZ1218" s="325"/>
      <c r="CA1218" s="325"/>
      <c r="CB1218" s="325"/>
      <c r="CC1218" s="325"/>
      <c r="CD1218" s="325"/>
      <c r="CE1218" s="325"/>
      <c r="CF1218" s="325"/>
      <c r="CG1218" s="325"/>
      <c r="CH1218" s="325"/>
    </row>
    <row r="1219" spans="1:86" s="323" customFormat="1" x14ac:dyDescent="0.25">
      <c r="A1219" s="102"/>
      <c r="B1219" s="102"/>
      <c r="C1219" s="102"/>
      <c r="D1219" s="102"/>
      <c r="E1219" s="102"/>
      <c r="F1219" s="102"/>
      <c r="G1219" s="102"/>
      <c r="AH1219" s="324"/>
      <c r="AI1219" s="324"/>
      <c r="AP1219" s="324"/>
      <c r="AQ1219" s="324"/>
      <c r="BD1219" s="324"/>
      <c r="BE1219" s="324"/>
      <c r="BF1219" s="324"/>
      <c r="BG1219" s="324"/>
      <c r="BH1219" s="324"/>
      <c r="BI1219" s="324"/>
      <c r="BJ1219" s="324"/>
      <c r="BK1219" s="324"/>
      <c r="BL1219" s="324"/>
      <c r="BM1219" s="324"/>
      <c r="BN1219" s="324"/>
      <c r="BO1219" s="324"/>
      <c r="BW1219" s="325"/>
      <c r="BX1219" s="325"/>
      <c r="BY1219" s="325"/>
      <c r="BZ1219" s="325"/>
      <c r="CA1219" s="325"/>
      <c r="CB1219" s="325"/>
      <c r="CC1219" s="325"/>
      <c r="CD1219" s="325"/>
      <c r="CE1219" s="325"/>
      <c r="CF1219" s="325"/>
      <c r="CG1219" s="325"/>
      <c r="CH1219" s="325"/>
    </row>
    <row r="1220" spans="1:86" s="323" customFormat="1" x14ac:dyDescent="0.25">
      <c r="A1220" s="102"/>
      <c r="B1220" s="102"/>
      <c r="C1220" s="102"/>
      <c r="D1220" s="102"/>
      <c r="E1220" s="102"/>
      <c r="F1220" s="102"/>
      <c r="G1220" s="102"/>
      <c r="AH1220" s="324"/>
      <c r="AI1220" s="324"/>
      <c r="AP1220" s="324"/>
      <c r="AQ1220" s="324"/>
      <c r="BD1220" s="324"/>
      <c r="BE1220" s="324"/>
      <c r="BF1220" s="324"/>
      <c r="BG1220" s="324"/>
      <c r="BH1220" s="324"/>
      <c r="BI1220" s="324"/>
      <c r="BJ1220" s="324"/>
      <c r="BK1220" s="324"/>
      <c r="BL1220" s="324"/>
      <c r="BM1220" s="324"/>
      <c r="BN1220" s="324"/>
      <c r="BO1220" s="324"/>
      <c r="BW1220" s="325"/>
      <c r="BX1220" s="325"/>
      <c r="BY1220" s="325"/>
      <c r="BZ1220" s="325"/>
      <c r="CA1220" s="325"/>
      <c r="CB1220" s="325"/>
      <c r="CC1220" s="325"/>
      <c r="CD1220" s="325"/>
      <c r="CE1220" s="325"/>
      <c r="CF1220" s="325"/>
      <c r="CG1220" s="325"/>
      <c r="CH1220" s="325"/>
    </row>
    <row r="1221" spans="1:86" s="323" customFormat="1" x14ac:dyDescent="0.25">
      <c r="A1221" s="102"/>
      <c r="B1221" s="102"/>
      <c r="C1221" s="102"/>
      <c r="D1221" s="102"/>
      <c r="E1221" s="102"/>
      <c r="F1221" s="102"/>
      <c r="G1221" s="102"/>
      <c r="AH1221" s="324"/>
      <c r="AI1221" s="324"/>
      <c r="AP1221" s="324"/>
      <c r="AQ1221" s="324"/>
      <c r="BD1221" s="324"/>
      <c r="BE1221" s="324"/>
      <c r="BF1221" s="324"/>
      <c r="BG1221" s="324"/>
      <c r="BH1221" s="324"/>
      <c r="BI1221" s="324"/>
      <c r="BJ1221" s="324"/>
      <c r="BK1221" s="324"/>
      <c r="BL1221" s="324"/>
      <c r="BM1221" s="324"/>
      <c r="BN1221" s="324"/>
      <c r="BO1221" s="324"/>
      <c r="BW1221" s="325"/>
      <c r="BX1221" s="325"/>
      <c r="BY1221" s="325"/>
      <c r="BZ1221" s="325"/>
      <c r="CA1221" s="325"/>
      <c r="CB1221" s="325"/>
      <c r="CC1221" s="325"/>
      <c r="CD1221" s="325"/>
      <c r="CE1221" s="325"/>
      <c r="CF1221" s="325"/>
      <c r="CG1221" s="325"/>
      <c r="CH1221" s="325"/>
    </row>
    <row r="1222" spans="1:86" s="323" customFormat="1" x14ac:dyDescent="0.25">
      <c r="A1222" s="102"/>
      <c r="B1222" s="102"/>
      <c r="C1222" s="102"/>
      <c r="D1222" s="102"/>
      <c r="E1222" s="102"/>
      <c r="F1222" s="102"/>
      <c r="G1222" s="102"/>
      <c r="AH1222" s="324"/>
      <c r="AI1222" s="324"/>
      <c r="AP1222" s="324"/>
      <c r="AQ1222" s="324"/>
      <c r="BD1222" s="324"/>
      <c r="BE1222" s="324"/>
      <c r="BF1222" s="324"/>
      <c r="BG1222" s="324"/>
      <c r="BH1222" s="324"/>
      <c r="BI1222" s="324"/>
      <c r="BJ1222" s="324"/>
      <c r="BK1222" s="324"/>
      <c r="BL1222" s="324"/>
      <c r="BM1222" s="324"/>
      <c r="BN1222" s="324"/>
      <c r="BO1222" s="324"/>
      <c r="BW1222" s="325"/>
      <c r="BX1222" s="325"/>
      <c r="BY1222" s="325"/>
      <c r="BZ1222" s="325"/>
      <c r="CA1222" s="325"/>
      <c r="CB1222" s="325"/>
      <c r="CC1222" s="325"/>
      <c r="CD1222" s="325"/>
      <c r="CE1222" s="325"/>
      <c r="CF1222" s="325"/>
      <c r="CG1222" s="325"/>
      <c r="CH1222" s="325"/>
    </row>
    <row r="1223" spans="1:86" s="323" customFormat="1" x14ac:dyDescent="0.25">
      <c r="A1223" s="102"/>
      <c r="B1223" s="102"/>
      <c r="C1223" s="102"/>
      <c r="D1223" s="102"/>
      <c r="E1223" s="102"/>
      <c r="F1223" s="102"/>
      <c r="G1223" s="102"/>
      <c r="AH1223" s="324"/>
      <c r="AI1223" s="324"/>
      <c r="AP1223" s="324"/>
      <c r="AQ1223" s="324"/>
      <c r="BD1223" s="324"/>
      <c r="BE1223" s="324"/>
      <c r="BF1223" s="324"/>
      <c r="BG1223" s="324"/>
      <c r="BH1223" s="324"/>
      <c r="BI1223" s="324"/>
      <c r="BJ1223" s="324"/>
      <c r="BK1223" s="324"/>
      <c r="BL1223" s="324"/>
      <c r="BM1223" s="324"/>
      <c r="BN1223" s="324"/>
      <c r="BO1223" s="324"/>
      <c r="BW1223" s="325"/>
      <c r="BX1223" s="325"/>
      <c r="BY1223" s="325"/>
      <c r="BZ1223" s="325"/>
      <c r="CA1223" s="325"/>
      <c r="CB1223" s="325"/>
      <c r="CC1223" s="325"/>
      <c r="CD1223" s="325"/>
      <c r="CE1223" s="325"/>
      <c r="CF1223" s="325"/>
      <c r="CG1223" s="325"/>
      <c r="CH1223" s="325"/>
    </row>
    <row r="1224" spans="1:86" s="323" customFormat="1" x14ac:dyDescent="0.25">
      <c r="A1224" s="102"/>
      <c r="B1224" s="102"/>
      <c r="C1224" s="102"/>
      <c r="D1224" s="102"/>
      <c r="E1224" s="102"/>
      <c r="F1224" s="102"/>
      <c r="G1224" s="102"/>
      <c r="AH1224" s="324"/>
      <c r="AI1224" s="324"/>
      <c r="AP1224" s="324"/>
      <c r="AQ1224" s="324"/>
      <c r="BD1224" s="324"/>
      <c r="BE1224" s="324"/>
      <c r="BF1224" s="324"/>
      <c r="BG1224" s="324"/>
      <c r="BH1224" s="324"/>
      <c r="BI1224" s="324"/>
      <c r="BJ1224" s="324"/>
      <c r="BK1224" s="324"/>
      <c r="BL1224" s="324"/>
      <c r="BM1224" s="324"/>
      <c r="BN1224" s="324"/>
      <c r="BO1224" s="324"/>
      <c r="BW1224" s="325"/>
      <c r="BX1224" s="325"/>
      <c r="BY1224" s="325"/>
      <c r="BZ1224" s="325"/>
      <c r="CA1224" s="325"/>
      <c r="CB1224" s="325"/>
      <c r="CC1224" s="325"/>
      <c r="CD1224" s="325"/>
      <c r="CE1224" s="325"/>
      <c r="CF1224" s="325"/>
      <c r="CG1224" s="325"/>
      <c r="CH1224" s="325"/>
    </row>
    <row r="1225" spans="1:86" s="323" customFormat="1" x14ac:dyDescent="0.25">
      <c r="A1225" s="102"/>
      <c r="B1225" s="102"/>
      <c r="C1225" s="102"/>
      <c r="D1225" s="102"/>
      <c r="E1225" s="102"/>
      <c r="F1225" s="102"/>
      <c r="G1225" s="102"/>
      <c r="AH1225" s="324"/>
      <c r="AI1225" s="324"/>
      <c r="AP1225" s="324"/>
      <c r="AQ1225" s="324"/>
      <c r="BD1225" s="324"/>
      <c r="BE1225" s="324"/>
      <c r="BF1225" s="324"/>
      <c r="BG1225" s="324"/>
      <c r="BH1225" s="324"/>
      <c r="BI1225" s="324"/>
      <c r="BJ1225" s="324"/>
      <c r="BK1225" s="324"/>
      <c r="BL1225" s="324"/>
      <c r="BM1225" s="324"/>
      <c r="BN1225" s="324"/>
      <c r="BO1225" s="324"/>
      <c r="BW1225" s="325"/>
      <c r="BX1225" s="325"/>
      <c r="BY1225" s="325"/>
      <c r="BZ1225" s="325"/>
      <c r="CA1225" s="325"/>
      <c r="CB1225" s="325"/>
      <c r="CC1225" s="325"/>
      <c r="CD1225" s="325"/>
      <c r="CE1225" s="325"/>
      <c r="CF1225" s="325"/>
      <c r="CG1225" s="325"/>
      <c r="CH1225" s="325"/>
    </row>
    <row r="1226" spans="1:86" s="323" customFormat="1" x14ac:dyDescent="0.25">
      <c r="A1226" s="102"/>
      <c r="B1226" s="102"/>
      <c r="C1226" s="102"/>
      <c r="D1226" s="102"/>
      <c r="E1226" s="102"/>
      <c r="F1226" s="102"/>
      <c r="G1226" s="102"/>
      <c r="AH1226" s="324"/>
      <c r="AI1226" s="324"/>
      <c r="AP1226" s="324"/>
      <c r="AQ1226" s="324"/>
      <c r="BD1226" s="324"/>
      <c r="BE1226" s="324"/>
      <c r="BF1226" s="324"/>
      <c r="BG1226" s="324"/>
      <c r="BH1226" s="324"/>
      <c r="BI1226" s="324"/>
      <c r="BJ1226" s="324"/>
      <c r="BK1226" s="324"/>
      <c r="BL1226" s="324"/>
      <c r="BM1226" s="324"/>
      <c r="BN1226" s="324"/>
      <c r="BO1226" s="324"/>
      <c r="BW1226" s="325"/>
      <c r="BX1226" s="325"/>
      <c r="BY1226" s="325"/>
      <c r="BZ1226" s="325"/>
      <c r="CA1226" s="325"/>
      <c r="CB1226" s="325"/>
      <c r="CC1226" s="325"/>
      <c r="CD1226" s="325"/>
      <c r="CE1226" s="325"/>
      <c r="CF1226" s="325"/>
      <c r="CG1226" s="325"/>
      <c r="CH1226" s="325"/>
    </row>
    <row r="1227" spans="1:86" s="323" customFormat="1" x14ac:dyDescent="0.25">
      <c r="A1227" s="102"/>
      <c r="B1227" s="102"/>
      <c r="C1227" s="102"/>
      <c r="D1227" s="102"/>
      <c r="E1227" s="102"/>
      <c r="F1227" s="102"/>
      <c r="G1227" s="102"/>
      <c r="AH1227" s="324"/>
      <c r="AI1227" s="324"/>
      <c r="AP1227" s="324"/>
      <c r="AQ1227" s="324"/>
      <c r="BD1227" s="324"/>
      <c r="BE1227" s="324"/>
      <c r="BF1227" s="324"/>
      <c r="BG1227" s="324"/>
      <c r="BH1227" s="324"/>
      <c r="BI1227" s="324"/>
      <c r="BJ1227" s="324"/>
      <c r="BK1227" s="324"/>
      <c r="BL1227" s="324"/>
      <c r="BM1227" s="324"/>
      <c r="BN1227" s="324"/>
      <c r="BO1227" s="324"/>
      <c r="BW1227" s="325"/>
      <c r="BX1227" s="325"/>
      <c r="BY1227" s="325"/>
      <c r="BZ1227" s="325"/>
      <c r="CA1227" s="325"/>
      <c r="CB1227" s="325"/>
      <c r="CC1227" s="325"/>
      <c r="CD1227" s="325"/>
      <c r="CE1227" s="325"/>
      <c r="CF1227" s="325"/>
      <c r="CG1227" s="325"/>
      <c r="CH1227" s="325"/>
    </row>
    <row r="1228" spans="1:86" s="323" customFormat="1" x14ac:dyDescent="0.25">
      <c r="A1228" s="102"/>
      <c r="B1228" s="102"/>
      <c r="C1228" s="102"/>
      <c r="D1228" s="102"/>
      <c r="E1228" s="102"/>
      <c r="F1228" s="102"/>
      <c r="G1228" s="102"/>
      <c r="AH1228" s="324"/>
      <c r="AI1228" s="324"/>
      <c r="AP1228" s="324"/>
      <c r="AQ1228" s="324"/>
      <c r="BD1228" s="324"/>
      <c r="BE1228" s="324"/>
      <c r="BF1228" s="324"/>
      <c r="BG1228" s="324"/>
      <c r="BH1228" s="324"/>
      <c r="BI1228" s="324"/>
      <c r="BJ1228" s="324"/>
      <c r="BK1228" s="324"/>
      <c r="BL1228" s="324"/>
      <c r="BM1228" s="324"/>
      <c r="BN1228" s="324"/>
      <c r="BO1228" s="324"/>
      <c r="BW1228" s="325"/>
      <c r="BX1228" s="325"/>
      <c r="BY1228" s="325"/>
      <c r="BZ1228" s="325"/>
      <c r="CA1228" s="325"/>
      <c r="CB1228" s="325"/>
      <c r="CC1228" s="325"/>
      <c r="CD1228" s="325"/>
      <c r="CE1228" s="325"/>
      <c r="CF1228" s="325"/>
      <c r="CG1228" s="325"/>
      <c r="CH1228" s="325"/>
    </row>
    <row r="1229" spans="1:86" s="323" customFormat="1" x14ac:dyDescent="0.25">
      <c r="A1229" s="102"/>
      <c r="B1229" s="102"/>
      <c r="C1229" s="102"/>
      <c r="D1229" s="102"/>
      <c r="E1229" s="102"/>
      <c r="F1229" s="102"/>
      <c r="G1229" s="102"/>
      <c r="AH1229" s="324"/>
      <c r="AI1229" s="324"/>
      <c r="AP1229" s="324"/>
      <c r="AQ1229" s="324"/>
      <c r="BD1229" s="324"/>
      <c r="BE1229" s="324"/>
      <c r="BF1229" s="324"/>
      <c r="BG1229" s="324"/>
      <c r="BH1229" s="324"/>
      <c r="BI1229" s="324"/>
      <c r="BJ1229" s="324"/>
      <c r="BK1229" s="324"/>
      <c r="BL1229" s="324"/>
      <c r="BM1229" s="324"/>
      <c r="BN1229" s="324"/>
      <c r="BO1229" s="324"/>
      <c r="BW1229" s="325"/>
      <c r="BX1229" s="325"/>
      <c r="BY1229" s="325"/>
      <c r="BZ1229" s="325"/>
      <c r="CA1229" s="325"/>
      <c r="CB1229" s="325"/>
      <c r="CC1229" s="325"/>
      <c r="CD1229" s="325"/>
      <c r="CE1229" s="325"/>
      <c r="CF1229" s="325"/>
      <c r="CG1229" s="325"/>
      <c r="CH1229" s="325"/>
    </row>
    <row r="1230" spans="1:86" s="323" customFormat="1" x14ac:dyDescent="0.25">
      <c r="A1230" s="102"/>
      <c r="B1230" s="102"/>
      <c r="C1230" s="102"/>
      <c r="D1230" s="102"/>
      <c r="E1230" s="102"/>
      <c r="F1230" s="102"/>
      <c r="G1230" s="102"/>
      <c r="AH1230" s="324"/>
      <c r="AI1230" s="324"/>
      <c r="AP1230" s="324"/>
      <c r="AQ1230" s="324"/>
      <c r="BD1230" s="324"/>
      <c r="BE1230" s="324"/>
      <c r="BF1230" s="324"/>
      <c r="BG1230" s="324"/>
      <c r="BH1230" s="324"/>
      <c r="BI1230" s="324"/>
      <c r="BJ1230" s="324"/>
      <c r="BK1230" s="324"/>
      <c r="BL1230" s="324"/>
      <c r="BM1230" s="324"/>
      <c r="BN1230" s="324"/>
      <c r="BO1230" s="324"/>
      <c r="BW1230" s="325"/>
      <c r="BX1230" s="325"/>
      <c r="BY1230" s="325"/>
      <c r="BZ1230" s="325"/>
      <c r="CA1230" s="325"/>
      <c r="CB1230" s="325"/>
      <c r="CC1230" s="325"/>
      <c r="CD1230" s="325"/>
      <c r="CE1230" s="325"/>
      <c r="CF1230" s="325"/>
      <c r="CG1230" s="325"/>
      <c r="CH1230" s="325"/>
    </row>
    <row r="1231" spans="1:86" s="323" customFormat="1" x14ac:dyDescent="0.25">
      <c r="A1231" s="102"/>
      <c r="B1231" s="102"/>
      <c r="C1231" s="102"/>
      <c r="D1231" s="102"/>
      <c r="E1231" s="102"/>
      <c r="F1231" s="102"/>
      <c r="G1231" s="102"/>
      <c r="AH1231" s="324"/>
      <c r="AI1231" s="324"/>
      <c r="AP1231" s="324"/>
      <c r="AQ1231" s="324"/>
      <c r="BD1231" s="324"/>
      <c r="BE1231" s="324"/>
      <c r="BF1231" s="324"/>
      <c r="BG1231" s="324"/>
      <c r="BH1231" s="324"/>
      <c r="BI1231" s="324"/>
      <c r="BJ1231" s="324"/>
      <c r="BK1231" s="324"/>
      <c r="BL1231" s="324"/>
      <c r="BM1231" s="324"/>
      <c r="BN1231" s="324"/>
      <c r="BO1231" s="324"/>
      <c r="BW1231" s="325"/>
      <c r="BX1231" s="325"/>
      <c r="BY1231" s="325"/>
      <c r="BZ1231" s="325"/>
      <c r="CA1231" s="325"/>
      <c r="CB1231" s="325"/>
      <c r="CC1231" s="325"/>
      <c r="CD1231" s="325"/>
      <c r="CE1231" s="325"/>
      <c r="CF1231" s="325"/>
      <c r="CG1231" s="325"/>
      <c r="CH1231" s="325"/>
    </row>
    <row r="1232" spans="1:86" s="323" customFormat="1" x14ac:dyDescent="0.25">
      <c r="A1232" s="102"/>
      <c r="B1232" s="102"/>
      <c r="C1232" s="102"/>
      <c r="D1232" s="102"/>
      <c r="E1232" s="102"/>
      <c r="F1232" s="102"/>
      <c r="G1232" s="102"/>
      <c r="AH1232" s="324"/>
      <c r="AI1232" s="324"/>
      <c r="AP1232" s="324"/>
      <c r="AQ1232" s="324"/>
      <c r="BD1232" s="324"/>
      <c r="BE1232" s="324"/>
      <c r="BF1232" s="324"/>
      <c r="BG1232" s="324"/>
      <c r="BH1232" s="324"/>
      <c r="BI1232" s="324"/>
      <c r="BJ1232" s="324"/>
      <c r="BK1232" s="324"/>
      <c r="BL1232" s="324"/>
      <c r="BM1232" s="324"/>
      <c r="BN1232" s="324"/>
      <c r="BO1232" s="324"/>
      <c r="BW1232" s="325"/>
      <c r="BX1232" s="325"/>
      <c r="BY1232" s="325"/>
      <c r="BZ1232" s="325"/>
      <c r="CA1232" s="325"/>
      <c r="CB1232" s="325"/>
      <c r="CC1232" s="325"/>
      <c r="CD1232" s="325"/>
      <c r="CE1232" s="325"/>
      <c r="CF1232" s="325"/>
      <c r="CG1232" s="325"/>
      <c r="CH1232" s="325"/>
    </row>
    <row r="1233" spans="1:86" s="323" customFormat="1" x14ac:dyDescent="0.25">
      <c r="A1233" s="102"/>
      <c r="B1233" s="102"/>
      <c r="C1233" s="102"/>
      <c r="D1233" s="102"/>
      <c r="E1233" s="102"/>
      <c r="F1233" s="102"/>
      <c r="G1233" s="102"/>
      <c r="AH1233" s="324"/>
      <c r="AI1233" s="324"/>
      <c r="AP1233" s="324"/>
      <c r="AQ1233" s="324"/>
      <c r="BD1233" s="324"/>
      <c r="BE1233" s="324"/>
      <c r="BF1233" s="324"/>
      <c r="BG1233" s="324"/>
      <c r="BH1233" s="324"/>
      <c r="BI1233" s="324"/>
      <c r="BJ1233" s="324"/>
      <c r="BK1233" s="324"/>
      <c r="BL1233" s="324"/>
      <c r="BM1233" s="324"/>
      <c r="BN1233" s="324"/>
      <c r="BO1233" s="324"/>
      <c r="BW1233" s="325"/>
      <c r="BX1233" s="325"/>
      <c r="BY1233" s="325"/>
      <c r="BZ1233" s="325"/>
      <c r="CA1233" s="325"/>
      <c r="CB1233" s="325"/>
      <c r="CC1233" s="325"/>
      <c r="CD1233" s="325"/>
      <c r="CE1233" s="325"/>
      <c r="CF1233" s="325"/>
      <c r="CG1233" s="325"/>
      <c r="CH1233" s="325"/>
    </row>
    <row r="1234" spans="1:86" s="323" customFormat="1" x14ac:dyDescent="0.25">
      <c r="A1234" s="102"/>
      <c r="B1234" s="102"/>
      <c r="C1234" s="102"/>
      <c r="D1234" s="102"/>
      <c r="E1234" s="102"/>
      <c r="F1234" s="102"/>
      <c r="G1234" s="102"/>
      <c r="AH1234" s="324"/>
      <c r="AI1234" s="324"/>
      <c r="AP1234" s="324"/>
      <c r="AQ1234" s="324"/>
      <c r="BD1234" s="324"/>
      <c r="BE1234" s="324"/>
      <c r="BF1234" s="324"/>
      <c r="BG1234" s="324"/>
      <c r="BH1234" s="324"/>
      <c r="BI1234" s="324"/>
      <c r="BJ1234" s="324"/>
      <c r="BK1234" s="324"/>
      <c r="BL1234" s="324"/>
      <c r="BM1234" s="324"/>
      <c r="BN1234" s="324"/>
      <c r="BO1234" s="324"/>
      <c r="BW1234" s="325"/>
      <c r="BX1234" s="325"/>
      <c r="BY1234" s="325"/>
      <c r="BZ1234" s="325"/>
      <c r="CA1234" s="325"/>
      <c r="CB1234" s="325"/>
      <c r="CC1234" s="325"/>
      <c r="CD1234" s="325"/>
      <c r="CE1234" s="325"/>
      <c r="CF1234" s="325"/>
      <c r="CG1234" s="325"/>
      <c r="CH1234" s="325"/>
    </row>
    <row r="1235" spans="1:86" s="323" customFormat="1" x14ac:dyDescent="0.25">
      <c r="A1235" s="102"/>
      <c r="B1235" s="102"/>
      <c r="C1235" s="102"/>
      <c r="D1235" s="102"/>
      <c r="E1235" s="102"/>
      <c r="F1235" s="102"/>
      <c r="G1235" s="102"/>
      <c r="AH1235" s="324"/>
      <c r="AI1235" s="324"/>
      <c r="AP1235" s="324"/>
      <c r="AQ1235" s="324"/>
      <c r="BD1235" s="324"/>
      <c r="BE1235" s="324"/>
      <c r="BF1235" s="324"/>
      <c r="BG1235" s="324"/>
      <c r="BH1235" s="324"/>
      <c r="BI1235" s="324"/>
      <c r="BJ1235" s="324"/>
      <c r="BK1235" s="324"/>
      <c r="BL1235" s="324"/>
      <c r="BM1235" s="324"/>
      <c r="BN1235" s="324"/>
      <c r="BO1235" s="324"/>
      <c r="BW1235" s="325"/>
      <c r="BX1235" s="325"/>
      <c r="BY1235" s="325"/>
      <c r="BZ1235" s="325"/>
      <c r="CA1235" s="325"/>
      <c r="CB1235" s="325"/>
      <c r="CC1235" s="325"/>
      <c r="CD1235" s="325"/>
      <c r="CE1235" s="325"/>
      <c r="CF1235" s="325"/>
      <c r="CG1235" s="325"/>
      <c r="CH1235" s="325"/>
    </row>
    <row r="1236" spans="1:86" s="323" customFormat="1" x14ac:dyDescent="0.25">
      <c r="A1236" s="102"/>
      <c r="B1236" s="102"/>
      <c r="C1236" s="102"/>
      <c r="D1236" s="102"/>
      <c r="E1236" s="102"/>
      <c r="F1236" s="102"/>
      <c r="G1236" s="102"/>
      <c r="AH1236" s="324"/>
      <c r="AI1236" s="324"/>
      <c r="AP1236" s="324"/>
      <c r="AQ1236" s="324"/>
      <c r="BD1236" s="324"/>
      <c r="BE1236" s="324"/>
      <c r="BF1236" s="324"/>
      <c r="BG1236" s="324"/>
      <c r="BH1236" s="324"/>
      <c r="BI1236" s="324"/>
      <c r="BJ1236" s="324"/>
      <c r="BK1236" s="324"/>
      <c r="BL1236" s="324"/>
      <c r="BM1236" s="324"/>
      <c r="BN1236" s="324"/>
      <c r="BO1236" s="324"/>
      <c r="BW1236" s="325"/>
      <c r="BX1236" s="325"/>
      <c r="BY1236" s="325"/>
      <c r="BZ1236" s="325"/>
      <c r="CA1236" s="325"/>
      <c r="CB1236" s="325"/>
      <c r="CC1236" s="325"/>
      <c r="CD1236" s="325"/>
      <c r="CE1236" s="325"/>
      <c r="CF1236" s="325"/>
      <c r="CG1236" s="325"/>
      <c r="CH1236" s="325"/>
    </row>
    <row r="1237" spans="1:86" s="323" customFormat="1" x14ac:dyDescent="0.25">
      <c r="A1237" s="102"/>
      <c r="B1237" s="102"/>
      <c r="C1237" s="102"/>
      <c r="D1237" s="102"/>
      <c r="E1237" s="102"/>
      <c r="F1237" s="102"/>
      <c r="G1237" s="102"/>
      <c r="AH1237" s="324"/>
      <c r="AI1237" s="324"/>
      <c r="AP1237" s="324"/>
      <c r="AQ1237" s="324"/>
      <c r="BD1237" s="324"/>
      <c r="BE1237" s="324"/>
      <c r="BF1237" s="324"/>
      <c r="BG1237" s="324"/>
      <c r="BH1237" s="324"/>
      <c r="BI1237" s="324"/>
      <c r="BJ1237" s="324"/>
      <c r="BK1237" s="324"/>
      <c r="BL1237" s="324"/>
      <c r="BM1237" s="324"/>
      <c r="BN1237" s="324"/>
      <c r="BO1237" s="324"/>
      <c r="BW1237" s="325"/>
      <c r="BX1237" s="325"/>
      <c r="BY1237" s="325"/>
      <c r="BZ1237" s="325"/>
      <c r="CA1237" s="325"/>
      <c r="CB1237" s="325"/>
      <c r="CC1237" s="325"/>
      <c r="CD1237" s="325"/>
      <c r="CE1237" s="325"/>
      <c r="CF1237" s="325"/>
      <c r="CG1237" s="325"/>
      <c r="CH1237" s="325"/>
    </row>
    <row r="1238" spans="1:86" s="323" customFormat="1" x14ac:dyDescent="0.25">
      <c r="A1238" s="102"/>
      <c r="B1238" s="102"/>
      <c r="C1238" s="102"/>
      <c r="D1238" s="102"/>
      <c r="E1238" s="102"/>
      <c r="F1238" s="102"/>
      <c r="G1238" s="102"/>
      <c r="AH1238" s="324"/>
      <c r="AI1238" s="324"/>
      <c r="AP1238" s="324"/>
      <c r="AQ1238" s="324"/>
      <c r="BD1238" s="324"/>
      <c r="BE1238" s="324"/>
      <c r="BF1238" s="324"/>
      <c r="BG1238" s="324"/>
      <c r="BH1238" s="324"/>
      <c r="BI1238" s="324"/>
      <c r="BJ1238" s="324"/>
      <c r="BK1238" s="324"/>
      <c r="BL1238" s="324"/>
      <c r="BM1238" s="324"/>
      <c r="BN1238" s="324"/>
      <c r="BO1238" s="324"/>
      <c r="BW1238" s="325"/>
      <c r="BX1238" s="325"/>
      <c r="BY1238" s="325"/>
      <c r="BZ1238" s="325"/>
      <c r="CA1238" s="325"/>
      <c r="CB1238" s="325"/>
      <c r="CC1238" s="325"/>
      <c r="CD1238" s="325"/>
      <c r="CE1238" s="325"/>
      <c r="CF1238" s="325"/>
      <c r="CG1238" s="325"/>
      <c r="CH1238" s="325"/>
    </row>
    <row r="1239" spans="1:86" s="323" customFormat="1" x14ac:dyDescent="0.25">
      <c r="A1239" s="102"/>
      <c r="B1239" s="102"/>
      <c r="C1239" s="102"/>
      <c r="D1239" s="102"/>
      <c r="E1239" s="102"/>
      <c r="F1239" s="102"/>
      <c r="G1239" s="102"/>
      <c r="AH1239" s="324"/>
      <c r="AI1239" s="324"/>
      <c r="AP1239" s="324"/>
      <c r="AQ1239" s="324"/>
      <c r="BD1239" s="324"/>
      <c r="BE1239" s="324"/>
      <c r="BF1239" s="324"/>
      <c r="BG1239" s="324"/>
      <c r="BH1239" s="324"/>
      <c r="BI1239" s="324"/>
      <c r="BJ1239" s="324"/>
      <c r="BK1239" s="324"/>
      <c r="BL1239" s="324"/>
      <c r="BM1239" s="324"/>
      <c r="BN1239" s="324"/>
      <c r="BO1239" s="324"/>
      <c r="BW1239" s="325"/>
      <c r="BX1239" s="325"/>
      <c r="BY1239" s="325"/>
      <c r="BZ1239" s="325"/>
      <c r="CA1239" s="325"/>
      <c r="CB1239" s="325"/>
      <c r="CC1239" s="325"/>
      <c r="CD1239" s="325"/>
      <c r="CE1239" s="325"/>
      <c r="CF1239" s="325"/>
      <c r="CG1239" s="325"/>
      <c r="CH1239" s="325"/>
    </row>
    <row r="1240" spans="1:86" s="323" customFormat="1" x14ac:dyDescent="0.25">
      <c r="A1240" s="102"/>
      <c r="B1240" s="102"/>
      <c r="C1240" s="102"/>
      <c r="D1240" s="102"/>
      <c r="E1240" s="102"/>
      <c r="F1240" s="102"/>
      <c r="G1240" s="102"/>
      <c r="AH1240" s="324"/>
      <c r="AI1240" s="324"/>
      <c r="AP1240" s="324"/>
      <c r="AQ1240" s="324"/>
      <c r="BD1240" s="324"/>
      <c r="BE1240" s="324"/>
      <c r="BF1240" s="324"/>
      <c r="BG1240" s="324"/>
      <c r="BH1240" s="324"/>
      <c r="BI1240" s="324"/>
      <c r="BJ1240" s="324"/>
      <c r="BK1240" s="324"/>
      <c r="BL1240" s="324"/>
      <c r="BM1240" s="324"/>
      <c r="BN1240" s="324"/>
      <c r="BO1240" s="324"/>
      <c r="BW1240" s="325"/>
      <c r="BX1240" s="325"/>
      <c r="BY1240" s="325"/>
      <c r="BZ1240" s="325"/>
      <c r="CA1240" s="325"/>
      <c r="CB1240" s="325"/>
      <c r="CC1240" s="325"/>
      <c r="CD1240" s="325"/>
      <c r="CE1240" s="325"/>
      <c r="CF1240" s="325"/>
      <c r="CG1240" s="325"/>
      <c r="CH1240" s="325"/>
    </row>
    <row r="1241" spans="1:86" s="323" customFormat="1" x14ac:dyDescent="0.25">
      <c r="A1241" s="102"/>
      <c r="B1241" s="102"/>
      <c r="C1241" s="102"/>
      <c r="D1241" s="102"/>
      <c r="E1241" s="102"/>
      <c r="F1241" s="102"/>
      <c r="G1241" s="102"/>
      <c r="AH1241" s="324"/>
      <c r="AI1241" s="324"/>
      <c r="AP1241" s="324"/>
      <c r="AQ1241" s="324"/>
      <c r="BD1241" s="324"/>
      <c r="BE1241" s="324"/>
      <c r="BF1241" s="324"/>
      <c r="BG1241" s="324"/>
      <c r="BH1241" s="324"/>
      <c r="BI1241" s="324"/>
      <c r="BJ1241" s="324"/>
      <c r="BK1241" s="324"/>
      <c r="BL1241" s="324"/>
      <c r="BM1241" s="324"/>
      <c r="BN1241" s="324"/>
      <c r="BO1241" s="324"/>
      <c r="BW1241" s="325"/>
      <c r="BX1241" s="325"/>
      <c r="BY1241" s="325"/>
      <c r="BZ1241" s="325"/>
      <c r="CA1241" s="325"/>
      <c r="CB1241" s="325"/>
      <c r="CC1241" s="325"/>
      <c r="CD1241" s="325"/>
      <c r="CE1241" s="325"/>
      <c r="CF1241" s="325"/>
      <c r="CG1241" s="325"/>
      <c r="CH1241" s="325"/>
    </row>
    <row r="1242" spans="1:86" s="323" customFormat="1" x14ac:dyDescent="0.25">
      <c r="A1242" s="102"/>
      <c r="B1242" s="102"/>
      <c r="C1242" s="102"/>
      <c r="D1242" s="102"/>
      <c r="E1242" s="102"/>
      <c r="F1242" s="102"/>
      <c r="G1242" s="102"/>
      <c r="AH1242" s="324"/>
      <c r="AI1242" s="324"/>
      <c r="AP1242" s="324"/>
      <c r="AQ1242" s="324"/>
      <c r="BD1242" s="324"/>
      <c r="BE1242" s="324"/>
      <c r="BF1242" s="324"/>
      <c r="BG1242" s="324"/>
      <c r="BH1242" s="324"/>
      <c r="BI1242" s="324"/>
      <c r="BJ1242" s="324"/>
      <c r="BK1242" s="324"/>
      <c r="BL1242" s="324"/>
      <c r="BM1242" s="324"/>
      <c r="BN1242" s="324"/>
      <c r="BO1242" s="324"/>
      <c r="BW1242" s="325"/>
      <c r="BX1242" s="325"/>
      <c r="BY1242" s="325"/>
      <c r="BZ1242" s="325"/>
      <c r="CA1242" s="325"/>
      <c r="CB1242" s="325"/>
      <c r="CC1242" s="325"/>
      <c r="CD1242" s="325"/>
      <c r="CE1242" s="325"/>
      <c r="CF1242" s="325"/>
      <c r="CG1242" s="325"/>
      <c r="CH1242" s="325"/>
    </row>
    <row r="1243" spans="1:86" s="323" customFormat="1" x14ac:dyDescent="0.25">
      <c r="A1243" s="102"/>
      <c r="B1243" s="102"/>
      <c r="C1243" s="102"/>
      <c r="D1243" s="102"/>
      <c r="E1243" s="102"/>
      <c r="F1243" s="102"/>
      <c r="G1243" s="102"/>
      <c r="AH1243" s="324"/>
      <c r="AI1243" s="324"/>
      <c r="AP1243" s="324"/>
      <c r="AQ1243" s="324"/>
      <c r="BD1243" s="324"/>
      <c r="BE1243" s="324"/>
      <c r="BF1243" s="324"/>
      <c r="BG1243" s="324"/>
      <c r="BH1243" s="324"/>
      <c r="BI1243" s="324"/>
      <c r="BJ1243" s="324"/>
      <c r="BK1243" s="324"/>
      <c r="BL1243" s="324"/>
      <c r="BM1243" s="324"/>
      <c r="BN1243" s="324"/>
      <c r="BO1243" s="324"/>
      <c r="BW1243" s="325"/>
      <c r="BX1243" s="325"/>
      <c r="BY1243" s="325"/>
      <c r="BZ1243" s="325"/>
      <c r="CA1243" s="325"/>
      <c r="CB1243" s="325"/>
      <c r="CC1243" s="325"/>
      <c r="CD1243" s="325"/>
      <c r="CE1243" s="325"/>
      <c r="CF1243" s="325"/>
      <c r="CG1243" s="325"/>
      <c r="CH1243" s="325"/>
    </row>
    <row r="1244" spans="1:86" s="323" customFormat="1" x14ac:dyDescent="0.25">
      <c r="A1244" s="102"/>
      <c r="B1244" s="102"/>
      <c r="C1244" s="102"/>
      <c r="D1244" s="102"/>
      <c r="E1244" s="102"/>
      <c r="F1244" s="102"/>
      <c r="G1244" s="102"/>
      <c r="AH1244" s="324"/>
      <c r="AI1244" s="324"/>
      <c r="AP1244" s="324"/>
      <c r="AQ1244" s="324"/>
      <c r="BD1244" s="324"/>
      <c r="BE1244" s="324"/>
      <c r="BF1244" s="324"/>
      <c r="BG1244" s="324"/>
      <c r="BH1244" s="324"/>
      <c r="BI1244" s="324"/>
      <c r="BJ1244" s="324"/>
      <c r="BK1244" s="324"/>
      <c r="BL1244" s="324"/>
      <c r="BM1244" s="324"/>
      <c r="BN1244" s="324"/>
      <c r="BO1244" s="324"/>
      <c r="BW1244" s="325"/>
      <c r="BX1244" s="325"/>
      <c r="BY1244" s="325"/>
      <c r="BZ1244" s="325"/>
      <c r="CA1244" s="325"/>
      <c r="CB1244" s="325"/>
      <c r="CC1244" s="325"/>
      <c r="CD1244" s="325"/>
      <c r="CE1244" s="325"/>
      <c r="CF1244" s="325"/>
      <c r="CG1244" s="325"/>
      <c r="CH1244" s="325"/>
    </row>
    <row r="1245" spans="1:86" s="323" customFormat="1" x14ac:dyDescent="0.25">
      <c r="A1245" s="102"/>
      <c r="B1245" s="102"/>
      <c r="C1245" s="102"/>
      <c r="D1245" s="102"/>
      <c r="E1245" s="102"/>
      <c r="F1245" s="102"/>
      <c r="G1245" s="102"/>
      <c r="AH1245" s="324"/>
      <c r="AI1245" s="324"/>
      <c r="AP1245" s="324"/>
      <c r="AQ1245" s="324"/>
      <c r="BD1245" s="324"/>
      <c r="BE1245" s="324"/>
      <c r="BF1245" s="324"/>
      <c r="BG1245" s="324"/>
      <c r="BH1245" s="324"/>
      <c r="BI1245" s="324"/>
      <c r="BJ1245" s="324"/>
      <c r="BK1245" s="324"/>
      <c r="BL1245" s="324"/>
      <c r="BM1245" s="324"/>
      <c r="BN1245" s="324"/>
      <c r="BO1245" s="324"/>
      <c r="BW1245" s="325"/>
      <c r="BX1245" s="325"/>
      <c r="BY1245" s="325"/>
      <c r="BZ1245" s="325"/>
      <c r="CA1245" s="325"/>
      <c r="CB1245" s="325"/>
      <c r="CC1245" s="325"/>
      <c r="CD1245" s="325"/>
      <c r="CE1245" s="325"/>
      <c r="CF1245" s="325"/>
      <c r="CG1245" s="325"/>
      <c r="CH1245" s="325"/>
    </row>
    <row r="1246" spans="1:86" s="323" customFormat="1" x14ac:dyDescent="0.25">
      <c r="A1246" s="102"/>
      <c r="B1246" s="102"/>
      <c r="C1246" s="102"/>
      <c r="D1246" s="102"/>
      <c r="E1246" s="102"/>
      <c r="F1246" s="102"/>
      <c r="G1246" s="102"/>
      <c r="AH1246" s="324"/>
      <c r="AI1246" s="324"/>
      <c r="AP1246" s="324"/>
      <c r="AQ1246" s="324"/>
      <c r="BD1246" s="324"/>
      <c r="BE1246" s="324"/>
      <c r="BF1246" s="324"/>
      <c r="BG1246" s="324"/>
      <c r="BH1246" s="324"/>
      <c r="BI1246" s="324"/>
      <c r="BJ1246" s="324"/>
      <c r="BK1246" s="324"/>
      <c r="BL1246" s="324"/>
      <c r="BM1246" s="324"/>
      <c r="BN1246" s="324"/>
      <c r="BO1246" s="324"/>
      <c r="BW1246" s="325"/>
      <c r="BX1246" s="325"/>
      <c r="BY1246" s="325"/>
      <c r="BZ1246" s="325"/>
      <c r="CA1246" s="325"/>
      <c r="CB1246" s="325"/>
      <c r="CC1246" s="325"/>
      <c r="CD1246" s="325"/>
      <c r="CE1246" s="325"/>
      <c r="CF1246" s="325"/>
      <c r="CG1246" s="325"/>
      <c r="CH1246" s="325"/>
    </row>
    <row r="1247" spans="1:86" s="323" customFormat="1" x14ac:dyDescent="0.25">
      <c r="A1247" s="102"/>
      <c r="B1247" s="102"/>
      <c r="C1247" s="102"/>
      <c r="D1247" s="102"/>
      <c r="E1247" s="102"/>
      <c r="F1247" s="102"/>
      <c r="G1247" s="102"/>
      <c r="AH1247" s="324"/>
      <c r="AI1247" s="324"/>
      <c r="AP1247" s="324"/>
      <c r="AQ1247" s="324"/>
      <c r="BD1247" s="324"/>
      <c r="BE1247" s="324"/>
      <c r="BF1247" s="324"/>
      <c r="BG1247" s="324"/>
      <c r="BH1247" s="324"/>
      <c r="BI1247" s="324"/>
      <c r="BJ1247" s="324"/>
      <c r="BK1247" s="324"/>
      <c r="BL1247" s="324"/>
      <c r="BM1247" s="324"/>
      <c r="BN1247" s="324"/>
      <c r="BO1247" s="324"/>
      <c r="BW1247" s="325"/>
      <c r="BX1247" s="325"/>
      <c r="BY1247" s="325"/>
      <c r="BZ1247" s="325"/>
      <c r="CA1247" s="325"/>
      <c r="CB1247" s="325"/>
      <c r="CC1247" s="325"/>
      <c r="CD1247" s="325"/>
      <c r="CE1247" s="325"/>
      <c r="CF1247" s="325"/>
      <c r="CG1247" s="325"/>
      <c r="CH1247" s="325"/>
    </row>
    <row r="1248" spans="1:86" s="323" customFormat="1" x14ac:dyDescent="0.25">
      <c r="A1248" s="102"/>
      <c r="B1248" s="102"/>
      <c r="C1248" s="102"/>
      <c r="D1248" s="102"/>
      <c r="E1248" s="102"/>
      <c r="F1248" s="102"/>
      <c r="G1248" s="102"/>
      <c r="AH1248" s="324"/>
      <c r="AI1248" s="324"/>
      <c r="AP1248" s="324"/>
      <c r="AQ1248" s="324"/>
      <c r="BD1248" s="324"/>
      <c r="BE1248" s="324"/>
      <c r="BF1248" s="324"/>
      <c r="BG1248" s="324"/>
      <c r="BH1248" s="324"/>
      <c r="BI1248" s="324"/>
      <c r="BJ1248" s="324"/>
      <c r="BK1248" s="324"/>
      <c r="BL1248" s="324"/>
      <c r="BM1248" s="324"/>
      <c r="BN1248" s="324"/>
      <c r="BO1248" s="324"/>
      <c r="BW1248" s="325"/>
      <c r="BX1248" s="325"/>
      <c r="BY1248" s="325"/>
      <c r="BZ1248" s="325"/>
      <c r="CA1248" s="325"/>
      <c r="CB1248" s="325"/>
      <c r="CC1248" s="325"/>
      <c r="CD1248" s="325"/>
      <c r="CE1248" s="325"/>
      <c r="CF1248" s="325"/>
      <c r="CG1248" s="325"/>
      <c r="CH1248" s="325"/>
    </row>
    <row r="1249" spans="1:86" s="323" customFormat="1" x14ac:dyDescent="0.25">
      <c r="A1249" s="102"/>
      <c r="B1249" s="102"/>
      <c r="C1249" s="102"/>
      <c r="D1249" s="102"/>
      <c r="E1249" s="102"/>
      <c r="F1249" s="102"/>
      <c r="G1249" s="102"/>
      <c r="AH1249" s="324"/>
      <c r="AI1249" s="324"/>
      <c r="AP1249" s="324"/>
      <c r="AQ1249" s="324"/>
      <c r="BD1249" s="324"/>
      <c r="BE1249" s="324"/>
      <c r="BF1249" s="324"/>
      <c r="BG1249" s="324"/>
      <c r="BH1249" s="324"/>
      <c r="BI1249" s="324"/>
      <c r="BJ1249" s="324"/>
      <c r="BK1249" s="324"/>
      <c r="BL1249" s="324"/>
      <c r="BM1249" s="324"/>
      <c r="BN1249" s="324"/>
      <c r="BO1249" s="324"/>
      <c r="BW1249" s="325"/>
      <c r="BX1249" s="325"/>
      <c r="BY1249" s="325"/>
      <c r="BZ1249" s="325"/>
      <c r="CA1249" s="325"/>
      <c r="CB1249" s="325"/>
      <c r="CC1249" s="325"/>
      <c r="CD1249" s="325"/>
      <c r="CE1249" s="325"/>
      <c r="CF1249" s="325"/>
      <c r="CG1249" s="325"/>
      <c r="CH1249" s="325"/>
    </row>
    <row r="1250" spans="1:86" s="323" customFormat="1" x14ac:dyDescent="0.25">
      <c r="A1250" s="102"/>
      <c r="B1250" s="102"/>
      <c r="C1250" s="102"/>
      <c r="D1250" s="102"/>
      <c r="E1250" s="102"/>
      <c r="F1250" s="102"/>
      <c r="G1250" s="102"/>
      <c r="AH1250" s="324"/>
      <c r="AI1250" s="324"/>
      <c r="AP1250" s="324"/>
      <c r="AQ1250" s="324"/>
      <c r="BD1250" s="324"/>
      <c r="BE1250" s="324"/>
      <c r="BF1250" s="324"/>
      <c r="BG1250" s="324"/>
      <c r="BH1250" s="324"/>
      <c r="BI1250" s="324"/>
      <c r="BJ1250" s="324"/>
      <c r="BK1250" s="324"/>
      <c r="BL1250" s="324"/>
      <c r="BM1250" s="324"/>
      <c r="BN1250" s="324"/>
      <c r="BO1250" s="324"/>
      <c r="BW1250" s="325"/>
      <c r="BX1250" s="325"/>
      <c r="BY1250" s="325"/>
      <c r="BZ1250" s="325"/>
      <c r="CA1250" s="325"/>
      <c r="CB1250" s="325"/>
      <c r="CC1250" s="325"/>
      <c r="CD1250" s="325"/>
      <c r="CE1250" s="325"/>
      <c r="CF1250" s="325"/>
      <c r="CG1250" s="325"/>
      <c r="CH1250" s="325"/>
    </row>
    <row r="1251" spans="1:86" s="323" customFormat="1" x14ac:dyDescent="0.25">
      <c r="A1251" s="102"/>
      <c r="B1251" s="102"/>
      <c r="C1251" s="102"/>
      <c r="D1251" s="102"/>
      <c r="E1251" s="102"/>
      <c r="F1251" s="102"/>
      <c r="G1251" s="102"/>
      <c r="AH1251" s="324"/>
      <c r="AI1251" s="324"/>
      <c r="AP1251" s="324"/>
      <c r="AQ1251" s="324"/>
      <c r="BD1251" s="324"/>
      <c r="BE1251" s="324"/>
      <c r="BF1251" s="324"/>
      <c r="BG1251" s="324"/>
      <c r="BH1251" s="324"/>
      <c r="BI1251" s="324"/>
      <c r="BJ1251" s="324"/>
      <c r="BK1251" s="324"/>
      <c r="BL1251" s="324"/>
      <c r="BM1251" s="324"/>
      <c r="BN1251" s="324"/>
      <c r="BO1251" s="324"/>
      <c r="BW1251" s="325"/>
      <c r="BX1251" s="325"/>
      <c r="BY1251" s="325"/>
      <c r="BZ1251" s="325"/>
      <c r="CA1251" s="325"/>
      <c r="CB1251" s="325"/>
      <c r="CC1251" s="325"/>
      <c r="CD1251" s="325"/>
      <c r="CE1251" s="325"/>
      <c r="CF1251" s="325"/>
      <c r="CG1251" s="325"/>
      <c r="CH1251" s="325"/>
    </row>
    <row r="1252" spans="1:86" s="323" customFormat="1" x14ac:dyDescent="0.25">
      <c r="A1252" s="102"/>
      <c r="B1252" s="102"/>
      <c r="C1252" s="102"/>
      <c r="D1252" s="102"/>
      <c r="E1252" s="102"/>
      <c r="F1252" s="102"/>
      <c r="G1252" s="102"/>
      <c r="AH1252" s="324"/>
      <c r="AI1252" s="324"/>
      <c r="AP1252" s="324"/>
      <c r="AQ1252" s="324"/>
      <c r="BD1252" s="324"/>
      <c r="BE1252" s="324"/>
      <c r="BF1252" s="324"/>
      <c r="BG1252" s="324"/>
      <c r="BH1252" s="324"/>
      <c r="BI1252" s="324"/>
      <c r="BJ1252" s="324"/>
      <c r="BK1252" s="324"/>
      <c r="BL1252" s="324"/>
      <c r="BM1252" s="324"/>
      <c r="BN1252" s="324"/>
      <c r="BO1252" s="324"/>
      <c r="BW1252" s="325"/>
      <c r="BX1252" s="325"/>
      <c r="BY1252" s="325"/>
      <c r="BZ1252" s="325"/>
      <c r="CA1252" s="325"/>
      <c r="CB1252" s="325"/>
      <c r="CC1252" s="325"/>
      <c r="CD1252" s="325"/>
      <c r="CE1252" s="325"/>
      <c r="CF1252" s="325"/>
      <c r="CG1252" s="325"/>
      <c r="CH1252" s="325"/>
    </row>
    <row r="1253" spans="1:86" s="323" customFormat="1" x14ac:dyDescent="0.25">
      <c r="A1253" s="102"/>
      <c r="B1253" s="102"/>
      <c r="C1253" s="102"/>
      <c r="D1253" s="102"/>
      <c r="E1253" s="102"/>
      <c r="F1253" s="102"/>
      <c r="G1253" s="102"/>
      <c r="AH1253" s="324"/>
      <c r="AI1253" s="324"/>
      <c r="AP1253" s="324"/>
      <c r="AQ1253" s="324"/>
      <c r="BD1253" s="324"/>
      <c r="BE1253" s="324"/>
      <c r="BF1253" s="324"/>
      <c r="BG1253" s="324"/>
      <c r="BH1253" s="324"/>
      <c r="BI1253" s="324"/>
      <c r="BJ1253" s="324"/>
      <c r="BK1253" s="324"/>
      <c r="BL1253" s="324"/>
      <c r="BM1253" s="324"/>
      <c r="BN1253" s="324"/>
      <c r="BO1253" s="324"/>
      <c r="BW1253" s="325"/>
      <c r="BX1253" s="325"/>
      <c r="BY1253" s="325"/>
      <c r="BZ1253" s="325"/>
      <c r="CA1253" s="325"/>
      <c r="CB1253" s="325"/>
      <c r="CC1253" s="325"/>
      <c r="CD1253" s="325"/>
      <c r="CE1253" s="325"/>
      <c r="CF1253" s="325"/>
      <c r="CG1253" s="325"/>
      <c r="CH1253" s="325"/>
    </row>
    <row r="1254" spans="1:86" s="323" customFormat="1" x14ac:dyDescent="0.25">
      <c r="A1254" s="102"/>
      <c r="B1254" s="102"/>
      <c r="C1254" s="102"/>
      <c r="D1254" s="102"/>
      <c r="E1254" s="102"/>
      <c r="F1254" s="102"/>
      <c r="G1254" s="102"/>
      <c r="AH1254" s="324"/>
      <c r="AI1254" s="324"/>
      <c r="AP1254" s="324"/>
      <c r="AQ1254" s="324"/>
      <c r="BD1254" s="324"/>
      <c r="BE1254" s="324"/>
      <c r="BF1254" s="324"/>
      <c r="BG1254" s="324"/>
      <c r="BH1254" s="324"/>
      <c r="BI1254" s="324"/>
      <c r="BJ1254" s="324"/>
      <c r="BK1254" s="324"/>
      <c r="BL1254" s="324"/>
      <c r="BM1254" s="324"/>
      <c r="BN1254" s="324"/>
      <c r="BO1254" s="324"/>
      <c r="BW1254" s="325"/>
      <c r="BX1254" s="325"/>
      <c r="BY1254" s="325"/>
      <c r="BZ1254" s="325"/>
      <c r="CA1254" s="325"/>
      <c r="CB1254" s="325"/>
      <c r="CC1254" s="325"/>
      <c r="CD1254" s="325"/>
      <c r="CE1254" s="325"/>
      <c r="CF1254" s="325"/>
      <c r="CG1254" s="325"/>
      <c r="CH1254" s="325"/>
    </row>
    <row r="1255" spans="1:86" s="323" customFormat="1" x14ac:dyDescent="0.25">
      <c r="A1255" s="102"/>
      <c r="B1255" s="102"/>
      <c r="C1255" s="102"/>
      <c r="D1255" s="102"/>
      <c r="E1255" s="102"/>
      <c r="F1255" s="102"/>
      <c r="G1255" s="102"/>
      <c r="AH1255" s="324"/>
      <c r="AI1255" s="324"/>
      <c r="AP1255" s="324"/>
      <c r="AQ1255" s="324"/>
      <c r="BD1255" s="324"/>
      <c r="BE1255" s="324"/>
      <c r="BF1255" s="324"/>
      <c r="BG1255" s="324"/>
      <c r="BH1255" s="324"/>
      <c r="BI1255" s="324"/>
      <c r="BJ1255" s="324"/>
      <c r="BK1255" s="324"/>
      <c r="BL1255" s="324"/>
      <c r="BM1255" s="324"/>
      <c r="BN1255" s="324"/>
      <c r="BO1255" s="324"/>
      <c r="BW1255" s="325"/>
      <c r="BX1255" s="325"/>
      <c r="BY1255" s="325"/>
      <c r="BZ1255" s="325"/>
      <c r="CA1255" s="325"/>
      <c r="CB1255" s="325"/>
      <c r="CC1255" s="325"/>
      <c r="CD1255" s="325"/>
      <c r="CE1255" s="325"/>
      <c r="CF1255" s="325"/>
      <c r="CG1255" s="325"/>
      <c r="CH1255" s="325"/>
    </row>
    <row r="1256" spans="1:86" s="323" customFormat="1" x14ac:dyDescent="0.25">
      <c r="A1256" s="102"/>
      <c r="B1256" s="102"/>
      <c r="C1256" s="102"/>
      <c r="D1256" s="102"/>
      <c r="E1256" s="102"/>
      <c r="F1256" s="102"/>
      <c r="G1256" s="102"/>
      <c r="AH1256" s="324"/>
      <c r="AI1256" s="324"/>
      <c r="AP1256" s="324"/>
      <c r="AQ1256" s="324"/>
      <c r="BD1256" s="324"/>
      <c r="BE1256" s="324"/>
      <c r="BF1256" s="324"/>
      <c r="BG1256" s="324"/>
      <c r="BH1256" s="324"/>
      <c r="BI1256" s="324"/>
      <c r="BJ1256" s="324"/>
      <c r="BK1256" s="324"/>
      <c r="BL1256" s="324"/>
      <c r="BM1256" s="324"/>
      <c r="BN1256" s="324"/>
      <c r="BO1256" s="324"/>
      <c r="BW1256" s="325"/>
      <c r="BX1256" s="325"/>
      <c r="BY1256" s="325"/>
      <c r="BZ1256" s="325"/>
      <c r="CA1256" s="325"/>
      <c r="CB1256" s="325"/>
      <c r="CC1256" s="325"/>
      <c r="CD1256" s="325"/>
      <c r="CE1256" s="325"/>
      <c r="CF1256" s="325"/>
      <c r="CG1256" s="325"/>
      <c r="CH1256" s="325"/>
    </row>
    <row r="1257" spans="1:86" s="323" customFormat="1" x14ac:dyDescent="0.25">
      <c r="A1257" s="102"/>
      <c r="B1257" s="102"/>
      <c r="C1257" s="102"/>
      <c r="D1257" s="102"/>
      <c r="E1257" s="102"/>
      <c r="F1257" s="102"/>
      <c r="G1257" s="102"/>
      <c r="AH1257" s="324"/>
      <c r="AI1257" s="324"/>
      <c r="AP1257" s="324"/>
      <c r="AQ1257" s="324"/>
      <c r="BD1257" s="324"/>
      <c r="BE1257" s="324"/>
      <c r="BF1257" s="324"/>
      <c r="BG1257" s="324"/>
      <c r="BH1257" s="324"/>
      <c r="BI1257" s="324"/>
      <c r="BJ1257" s="324"/>
      <c r="BK1257" s="324"/>
      <c r="BL1257" s="324"/>
      <c r="BM1257" s="324"/>
      <c r="BN1257" s="324"/>
      <c r="BO1257" s="324"/>
      <c r="BW1257" s="325"/>
      <c r="BX1257" s="325"/>
      <c r="BY1257" s="325"/>
      <c r="BZ1257" s="325"/>
      <c r="CA1257" s="325"/>
      <c r="CB1257" s="325"/>
      <c r="CC1257" s="325"/>
      <c r="CD1257" s="325"/>
      <c r="CE1257" s="325"/>
      <c r="CF1257" s="325"/>
      <c r="CG1257" s="325"/>
      <c r="CH1257" s="325"/>
    </row>
    <row r="1258" spans="1:86" s="323" customFormat="1" x14ac:dyDescent="0.25">
      <c r="A1258" s="102"/>
      <c r="B1258" s="102"/>
      <c r="C1258" s="102"/>
      <c r="D1258" s="102"/>
      <c r="E1258" s="102"/>
      <c r="F1258" s="102"/>
      <c r="G1258" s="102"/>
      <c r="AH1258" s="324"/>
      <c r="AI1258" s="324"/>
      <c r="AP1258" s="324"/>
      <c r="AQ1258" s="324"/>
      <c r="BD1258" s="324"/>
      <c r="BE1258" s="324"/>
      <c r="BF1258" s="324"/>
      <c r="BG1258" s="324"/>
      <c r="BH1258" s="324"/>
      <c r="BI1258" s="324"/>
      <c r="BJ1258" s="324"/>
      <c r="BK1258" s="324"/>
      <c r="BL1258" s="324"/>
      <c r="BM1258" s="324"/>
      <c r="BN1258" s="324"/>
      <c r="BO1258" s="324"/>
      <c r="BW1258" s="325"/>
      <c r="BX1258" s="325"/>
      <c r="BY1258" s="325"/>
      <c r="BZ1258" s="325"/>
      <c r="CA1258" s="325"/>
      <c r="CB1258" s="325"/>
      <c r="CC1258" s="325"/>
      <c r="CD1258" s="325"/>
      <c r="CE1258" s="325"/>
      <c r="CF1258" s="325"/>
      <c r="CG1258" s="325"/>
      <c r="CH1258" s="325"/>
    </row>
    <row r="1259" spans="1:86" s="323" customFormat="1" x14ac:dyDescent="0.25">
      <c r="A1259" s="102"/>
      <c r="B1259" s="102"/>
      <c r="C1259" s="102"/>
      <c r="D1259" s="102"/>
      <c r="E1259" s="102"/>
      <c r="F1259" s="102"/>
      <c r="G1259" s="102"/>
      <c r="AH1259" s="324"/>
      <c r="AI1259" s="324"/>
      <c r="AP1259" s="324"/>
      <c r="AQ1259" s="324"/>
      <c r="BD1259" s="324"/>
      <c r="BE1259" s="324"/>
      <c r="BF1259" s="324"/>
      <c r="BG1259" s="324"/>
      <c r="BH1259" s="324"/>
      <c r="BI1259" s="324"/>
      <c r="BJ1259" s="324"/>
      <c r="BK1259" s="324"/>
      <c r="BL1259" s="324"/>
      <c r="BM1259" s="324"/>
      <c r="BN1259" s="324"/>
      <c r="BO1259" s="324"/>
      <c r="BW1259" s="325"/>
      <c r="BX1259" s="325"/>
      <c r="BY1259" s="325"/>
      <c r="BZ1259" s="325"/>
      <c r="CA1259" s="325"/>
      <c r="CB1259" s="325"/>
      <c r="CC1259" s="325"/>
      <c r="CD1259" s="325"/>
      <c r="CE1259" s="325"/>
      <c r="CF1259" s="325"/>
      <c r="CG1259" s="325"/>
      <c r="CH1259" s="325"/>
    </row>
    <row r="1260" spans="1:86" s="323" customFormat="1" x14ac:dyDescent="0.25">
      <c r="A1260" s="102"/>
      <c r="B1260" s="102"/>
      <c r="C1260" s="102"/>
      <c r="D1260" s="102"/>
      <c r="E1260" s="102"/>
      <c r="F1260" s="102"/>
      <c r="G1260" s="102"/>
      <c r="AH1260" s="324"/>
      <c r="AI1260" s="324"/>
      <c r="AP1260" s="324"/>
      <c r="AQ1260" s="324"/>
      <c r="BD1260" s="324"/>
      <c r="BE1260" s="324"/>
      <c r="BF1260" s="324"/>
      <c r="BG1260" s="324"/>
      <c r="BH1260" s="324"/>
      <c r="BI1260" s="324"/>
      <c r="BJ1260" s="324"/>
      <c r="BK1260" s="324"/>
      <c r="BL1260" s="324"/>
      <c r="BM1260" s="324"/>
      <c r="BN1260" s="324"/>
      <c r="BO1260" s="324"/>
      <c r="BW1260" s="325"/>
      <c r="BX1260" s="325"/>
      <c r="BY1260" s="325"/>
      <c r="BZ1260" s="325"/>
      <c r="CA1260" s="325"/>
      <c r="CB1260" s="325"/>
      <c r="CC1260" s="325"/>
      <c r="CD1260" s="325"/>
      <c r="CE1260" s="325"/>
      <c r="CF1260" s="325"/>
      <c r="CG1260" s="325"/>
      <c r="CH1260" s="325"/>
    </row>
    <row r="1261" spans="1:86" s="323" customFormat="1" x14ac:dyDescent="0.25">
      <c r="A1261" s="102"/>
      <c r="B1261" s="102"/>
      <c r="C1261" s="102"/>
      <c r="D1261" s="102"/>
      <c r="E1261" s="102"/>
      <c r="F1261" s="102"/>
      <c r="G1261" s="102"/>
      <c r="AH1261" s="324"/>
      <c r="AI1261" s="324"/>
      <c r="AP1261" s="324"/>
      <c r="AQ1261" s="324"/>
      <c r="BD1261" s="324"/>
      <c r="BE1261" s="324"/>
      <c r="BF1261" s="324"/>
      <c r="BG1261" s="324"/>
      <c r="BH1261" s="324"/>
      <c r="BI1261" s="324"/>
      <c r="BJ1261" s="324"/>
      <c r="BK1261" s="324"/>
      <c r="BL1261" s="324"/>
      <c r="BM1261" s="324"/>
      <c r="BN1261" s="324"/>
      <c r="BO1261" s="324"/>
      <c r="BW1261" s="325"/>
      <c r="BX1261" s="325"/>
      <c r="BY1261" s="325"/>
      <c r="BZ1261" s="325"/>
      <c r="CA1261" s="325"/>
      <c r="CB1261" s="325"/>
      <c r="CC1261" s="325"/>
      <c r="CD1261" s="325"/>
      <c r="CE1261" s="325"/>
      <c r="CF1261" s="325"/>
      <c r="CG1261" s="325"/>
      <c r="CH1261" s="325"/>
    </row>
    <row r="1262" spans="1:86" s="323" customFormat="1" x14ac:dyDescent="0.25">
      <c r="A1262" s="102"/>
      <c r="B1262" s="102"/>
      <c r="C1262" s="102"/>
      <c r="D1262" s="102"/>
      <c r="E1262" s="102"/>
      <c r="F1262" s="102"/>
      <c r="G1262" s="102"/>
      <c r="AH1262" s="324"/>
      <c r="AI1262" s="324"/>
      <c r="AP1262" s="324"/>
      <c r="AQ1262" s="324"/>
      <c r="BD1262" s="324"/>
      <c r="BE1262" s="324"/>
      <c r="BF1262" s="324"/>
      <c r="BG1262" s="324"/>
      <c r="BH1262" s="324"/>
      <c r="BI1262" s="324"/>
      <c r="BJ1262" s="324"/>
      <c r="BK1262" s="324"/>
      <c r="BL1262" s="324"/>
      <c r="BM1262" s="324"/>
      <c r="BN1262" s="324"/>
      <c r="BO1262" s="324"/>
      <c r="BW1262" s="325"/>
      <c r="BX1262" s="325"/>
      <c r="BY1262" s="325"/>
      <c r="BZ1262" s="325"/>
      <c r="CA1262" s="325"/>
      <c r="CB1262" s="325"/>
      <c r="CC1262" s="325"/>
      <c r="CD1262" s="325"/>
      <c r="CE1262" s="325"/>
      <c r="CF1262" s="325"/>
      <c r="CG1262" s="325"/>
      <c r="CH1262" s="325"/>
    </row>
    <row r="1263" spans="1:86" s="323" customFormat="1" x14ac:dyDescent="0.25">
      <c r="A1263" s="102"/>
      <c r="B1263" s="102"/>
      <c r="C1263" s="102"/>
      <c r="D1263" s="102"/>
      <c r="E1263" s="102"/>
      <c r="F1263" s="102"/>
      <c r="G1263" s="102"/>
      <c r="AH1263" s="324"/>
      <c r="AI1263" s="324"/>
      <c r="AP1263" s="324"/>
      <c r="AQ1263" s="324"/>
      <c r="BD1263" s="324"/>
      <c r="BE1263" s="324"/>
      <c r="BF1263" s="324"/>
      <c r="BG1263" s="324"/>
      <c r="BH1263" s="324"/>
      <c r="BI1263" s="324"/>
      <c r="BJ1263" s="324"/>
      <c r="BK1263" s="324"/>
      <c r="BL1263" s="324"/>
      <c r="BM1263" s="324"/>
      <c r="BN1263" s="324"/>
      <c r="BO1263" s="324"/>
      <c r="BW1263" s="325"/>
      <c r="BX1263" s="325"/>
      <c r="BY1263" s="325"/>
      <c r="BZ1263" s="325"/>
      <c r="CA1263" s="325"/>
      <c r="CB1263" s="325"/>
      <c r="CC1263" s="325"/>
      <c r="CD1263" s="325"/>
      <c r="CE1263" s="325"/>
      <c r="CF1263" s="325"/>
      <c r="CG1263" s="325"/>
      <c r="CH1263" s="325"/>
    </row>
    <row r="1264" spans="1:86" s="323" customFormat="1" x14ac:dyDescent="0.25">
      <c r="A1264" s="102"/>
      <c r="B1264" s="102"/>
      <c r="C1264" s="102"/>
      <c r="D1264" s="102"/>
      <c r="E1264" s="102"/>
      <c r="F1264" s="102"/>
      <c r="G1264" s="102"/>
      <c r="AH1264" s="324"/>
      <c r="AI1264" s="324"/>
      <c r="AP1264" s="324"/>
      <c r="AQ1264" s="324"/>
      <c r="BD1264" s="324"/>
      <c r="BE1264" s="324"/>
      <c r="BF1264" s="324"/>
      <c r="BG1264" s="324"/>
      <c r="BH1264" s="324"/>
      <c r="BI1264" s="324"/>
      <c r="BJ1264" s="324"/>
      <c r="BK1264" s="324"/>
      <c r="BL1264" s="324"/>
      <c r="BM1264" s="324"/>
      <c r="BN1264" s="324"/>
      <c r="BO1264" s="324"/>
      <c r="BW1264" s="325"/>
      <c r="BX1264" s="325"/>
      <c r="BY1264" s="325"/>
      <c r="BZ1264" s="325"/>
      <c r="CA1264" s="325"/>
      <c r="CB1264" s="325"/>
      <c r="CC1264" s="325"/>
      <c r="CD1264" s="325"/>
      <c r="CE1264" s="325"/>
      <c r="CF1264" s="325"/>
      <c r="CG1264" s="325"/>
      <c r="CH1264" s="325"/>
    </row>
    <row r="1265" spans="1:86" s="323" customFormat="1" x14ac:dyDescent="0.25">
      <c r="A1265" s="102"/>
      <c r="B1265" s="102"/>
      <c r="C1265" s="102"/>
      <c r="D1265" s="102"/>
      <c r="E1265" s="102"/>
      <c r="F1265" s="102"/>
      <c r="G1265" s="102"/>
      <c r="AH1265" s="324"/>
      <c r="AI1265" s="324"/>
      <c r="AP1265" s="324"/>
      <c r="AQ1265" s="324"/>
      <c r="BD1265" s="324"/>
      <c r="BE1265" s="324"/>
      <c r="BF1265" s="324"/>
      <c r="BG1265" s="324"/>
      <c r="BH1265" s="324"/>
      <c r="BI1265" s="324"/>
      <c r="BJ1265" s="324"/>
      <c r="BK1265" s="324"/>
      <c r="BL1265" s="324"/>
      <c r="BM1265" s="324"/>
      <c r="BN1265" s="324"/>
      <c r="BO1265" s="324"/>
      <c r="BW1265" s="325"/>
      <c r="BX1265" s="325"/>
      <c r="BY1265" s="325"/>
      <c r="BZ1265" s="325"/>
      <c r="CA1265" s="325"/>
      <c r="CB1265" s="325"/>
      <c r="CC1265" s="325"/>
      <c r="CD1265" s="325"/>
      <c r="CE1265" s="325"/>
      <c r="CF1265" s="325"/>
      <c r="CG1265" s="325"/>
      <c r="CH1265" s="325"/>
    </row>
    <row r="1266" spans="1:86" s="323" customFormat="1" x14ac:dyDescent="0.25">
      <c r="A1266" s="102"/>
      <c r="B1266" s="102"/>
      <c r="C1266" s="102"/>
      <c r="D1266" s="102"/>
      <c r="E1266" s="102"/>
      <c r="F1266" s="102"/>
      <c r="G1266" s="102"/>
      <c r="AH1266" s="324"/>
      <c r="AI1266" s="324"/>
      <c r="AP1266" s="324"/>
      <c r="AQ1266" s="324"/>
      <c r="BD1266" s="324"/>
      <c r="BE1266" s="324"/>
      <c r="BF1266" s="324"/>
      <c r="BG1266" s="324"/>
      <c r="BH1266" s="324"/>
      <c r="BI1266" s="324"/>
      <c r="BJ1266" s="324"/>
      <c r="BK1266" s="324"/>
      <c r="BL1266" s="324"/>
      <c r="BM1266" s="324"/>
      <c r="BN1266" s="324"/>
      <c r="BO1266" s="324"/>
      <c r="BW1266" s="325"/>
      <c r="BX1266" s="325"/>
      <c r="BY1266" s="325"/>
      <c r="BZ1266" s="325"/>
      <c r="CA1266" s="325"/>
      <c r="CB1266" s="325"/>
      <c r="CC1266" s="325"/>
      <c r="CD1266" s="325"/>
      <c r="CE1266" s="325"/>
      <c r="CF1266" s="325"/>
      <c r="CG1266" s="325"/>
      <c r="CH1266" s="325"/>
    </row>
    <row r="1267" spans="1:86" s="323" customFormat="1" x14ac:dyDescent="0.25">
      <c r="A1267" s="102"/>
      <c r="B1267" s="102"/>
      <c r="C1267" s="102"/>
      <c r="D1267" s="102"/>
      <c r="E1267" s="102"/>
      <c r="F1267" s="102"/>
      <c r="G1267" s="102"/>
      <c r="AH1267" s="324"/>
      <c r="AI1267" s="324"/>
      <c r="AP1267" s="324"/>
      <c r="AQ1267" s="324"/>
      <c r="BD1267" s="324"/>
      <c r="BE1267" s="324"/>
      <c r="BF1267" s="324"/>
      <c r="BG1267" s="324"/>
      <c r="BH1267" s="324"/>
      <c r="BI1267" s="324"/>
      <c r="BJ1267" s="324"/>
      <c r="BK1267" s="324"/>
      <c r="BL1267" s="324"/>
      <c r="BM1267" s="324"/>
      <c r="BN1267" s="324"/>
      <c r="BO1267" s="324"/>
      <c r="BW1267" s="325"/>
      <c r="BX1267" s="325"/>
      <c r="BY1267" s="325"/>
      <c r="BZ1267" s="325"/>
      <c r="CA1267" s="325"/>
      <c r="CB1267" s="325"/>
      <c r="CC1267" s="325"/>
      <c r="CD1267" s="325"/>
      <c r="CE1267" s="325"/>
      <c r="CF1267" s="325"/>
      <c r="CG1267" s="325"/>
      <c r="CH1267" s="325"/>
    </row>
    <row r="1268" spans="1:86" s="323" customFormat="1" x14ac:dyDescent="0.25">
      <c r="A1268" s="102"/>
      <c r="B1268" s="102"/>
      <c r="C1268" s="102"/>
      <c r="D1268" s="102"/>
      <c r="E1268" s="102"/>
      <c r="F1268" s="102"/>
      <c r="G1268" s="102"/>
      <c r="AH1268" s="324"/>
      <c r="AI1268" s="324"/>
      <c r="AP1268" s="324"/>
      <c r="AQ1268" s="324"/>
      <c r="BD1268" s="324"/>
      <c r="BE1268" s="324"/>
      <c r="BF1268" s="324"/>
      <c r="BG1268" s="324"/>
      <c r="BH1268" s="324"/>
      <c r="BI1268" s="324"/>
      <c r="BJ1268" s="324"/>
      <c r="BK1268" s="324"/>
      <c r="BL1268" s="324"/>
      <c r="BM1268" s="324"/>
      <c r="BN1268" s="324"/>
      <c r="BO1268" s="324"/>
      <c r="BW1268" s="325"/>
      <c r="BX1268" s="325"/>
      <c r="BY1268" s="325"/>
      <c r="BZ1268" s="325"/>
      <c r="CA1268" s="325"/>
      <c r="CB1268" s="325"/>
      <c r="CC1268" s="325"/>
      <c r="CD1268" s="325"/>
      <c r="CE1268" s="325"/>
      <c r="CF1268" s="325"/>
      <c r="CG1268" s="325"/>
      <c r="CH1268" s="325"/>
    </row>
    <row r="1269" spans="1:86" s="323" customFormat="1" x14ac:dyDescent="0.25">
      <c r="A1269" s="102"/>
      <c r="B1269" s="102"/>
      <c r="C1269" s="102"/>
      <c r="D1269" s="102"/>
      <c r="E1269" s="102"/>
      <c r="F1269" s="102"/>
      <c r="G1269" s="102"/>
      <c r="AH1269" s="324"/>
      <c r="AI1269" s="324"/>
      <c r="AP1269" s="324"/>
      <c r="AQ1269" s="324"/>
      <c r="BD1269" s="324"/>
      <c r="BE1269" s="324"/>
      <c r="BF1269" s="324"/>
      <c r="BG1269" s="324"/>
      <c r="BH1269" s="324"/>
      <c r="BI1269" s="324"/>
      <c r="BJ1269" s="324"/>
      <c r="BK1269" s="324"/>
      <c r="BL1269" s="324"/>
      <c r="BM1269" s="324"/>
      <c r="BN1269" s="324"/>
      <c r="BO1269" s="324"/>
      <c r="BW1269" s="325"/>
      <c r="BX1269" s="325"/>
      <c r="BY1269" s="325"/>
      <c r="BZ1269" s="325"/>
      <c r="CA1269" s="325"/>
      <c r="CB1269" s="325"/>
      <c r="CC1269" s="325"/>
      <c r="CD1269" s="325"/>
      <c r="CE1269" s="325"/>
      <c r="CF1269" s="325"/>
      <c r="CG1269" s="325"/>
      <c r="CH1269" s="325"/>
    </row>
    <row r="1270" spans="1:86" s="323" customFormat="1" x14ac:dyDescent="0.25">
      <c r="A1270" s="102"/>
      <c r="B1270" s="102"/>
      <c r="C1270" s="102"/>
      <c r="D1270" s="102"/>
      <c r="E1270" s="102"/>
      <c r="F1270" s="102"/>
      <c r="G1270" s="102"/>
      <c r="AH1270" s="324"/>
      <c r="AI1270" s="324"/>
      <c r="AP1270" s="324"/>
      <c r="AQ1270" s="324"/>
      <c r="BD1270" s="324"/>
      <c r="BE1270" s="324"/>
      <c r="BF1270" s="324"/>
      <c r="BG1270" s="324"/>
      <c r="BH1270" s="324"/>
      <c r="BI1270" s="324"/>
      <c r="BJ1270" s="324"/>
      <c r="BK1270" s="324"/>
      <c r="BL1270" s="324"/>
      <c r="BM1270" s="324"/>
      <c r="BN1270" s="324"/>
      <c r="BO1270" s="324"/>
      <c r="BW1270" s="325"/>
      <c r="BX1270" s="325"/>
      <c r="BY1270" s="325"/>
      <c r="BZ1270" s="325"/>
      <c r="CA1270" s="325"/>
      <c r="CB1270" s="325"/>
      <c r="CC1270" s="325"/>
      <c r="CD1270" s="325"/>
      <c r="CE1270" s="325"/>
      <c r="CF1270" s="325"/>
      <c r="CG1270" s="325"/>
      <c r="CH1270" s="325"/>
    </row>
    <row r="1271" spans="1:86" s="323" customFormat="1" x14ac:dyDescent="0.25">
      <c r="A1271" s="102"/>
      <c r="B1271" s="102"/>
      <c r="C1271" s="102"/>
      <c r="D1271" s="102"/>
      <c r="E1271" s="102"/>
      <c r="F1271" s="102"/>
      <c r="G1271" s="102"/>
      <c r="AH1271" s="324"/>
      <c r="AI1271" s="324"/>
      <c r="AP1271" s="324"/>
      <c r="AQ1271" s="324"/>
      <c r="BD1271" s="324"/>
      <c r="BE1271" s="324"/>
      <c r="BF1271" s="324"/>
      <c r="BG1271" s="324"/>
      <c r="BH1271" s="324"/>
      <c r="BI1271" s="324"/>
      <c r="BJ1271" s="324"/>
      <c r="BK1271" s="324"/>
      <c r="BL1271" s="324"/>
      <c r="BM1271" s="324"/>
      <c r="BN1271" s="324"/>
      <c r="BO1271" s="324"/>
      <c r="BW1271" s="325"/>
      <c r="BX1271" s="325"/>
      <c r="BY1271" s="325"/>
      <c r="BZ1271" s="325"/>
      <c r="CA1271" s="325"/>
      <c r="CB1271" s="325"/>
      <c r="CC1271" s="325"/>
      <c r="CD1271" s="325"/>
      <c r="CE1271" s="325"/>
      <c r="CF1271" s="325"/>
      <c r="CG1271" s="325"/>
      <c r="CH1271" s="325"/>
    </row>
    <row r="1272" spans="1:86" s="323" customFormat="1" x14ac:dyDescent="0.25">
      <c r="A1272" s="102"/>
      <c r="B1272" s="102"/>
      <c r="C1272" s="102"/>
      <c r="D1272" s="102"/>
      <c r="E1272" s="102"/>
      <c r="F1272" s="102"/>
      <c r="G1272" s="102"/>
      <c r="AH1272" s="324"/>
      <c r="AI1272" s="324"/>
      <c r="AP1272" s="324"/>
      <c r="AQ1272" s="324"/>
      <c r="BD1272" s="324"/>
      <c r="BE1272" s="324"/>
      <c r="BF1272" s="324"/>
      <c r="BG1272" s="324"/>
      <c r="BH1272" s="324"/>
      <c r="BI1272" s="324"/>
      <c r="BJ1272" s="324"/>
      <c r="BK1272" s="324"/>
      <c r="BL1272" s="324"/>
      <c r="BM1272" s="324"/>
      <c r="BN1272" s="324"/>
      <c r="BO1272" s="324"/>
      <c r="BW1272" s="325"/>
      <c r="BX1272" s="325"/>
      <c r="BY1272" s="325"/>
      <c r="BZ1272" s="325"/>
      <c r="CA1272" s="325"/>
      <c r="CB1272" s="325"/>
      <c r="CC1272" s="325"/>
      <c r="CD1272" s="325"/>
      <c r="CE1272" s="325"/>
      <c r="CF1272" s="325"/>
      <c r="CG1272" s="325"/>
      <c r="CH1272" s="325"/>
    </row>
    <row r="1273" spans="1:86" s="323" customFormat="1" x14ac:dyDescent="0.25">
      <c r="A1273" s="102"/>
      <c r="B1273" s="102"/>
      <c r="C1273" s="102"/>
      <c r="D1273" s="102"/>
      <c r="E1273" s="102"/>
      <c r="F1273" s="102"/>
      <c r="G1273" s="102"/>
      <c r="AH1273" s="324"/>
      <c r="AI1273" s="324"/>
      <c r="AP1273" s="324"/>
      <c r="AQ1273" s="324"/>
      <c r="BD1273" s="324"/>
      <c r="BE1273" s="324"/>
      <c r="BF1273" s="324"/>
      <c r="BG1273" s="324"/>
      <c r="BH1273" s="324"/>
      <c r="BI1273" s="324"/>
      <c r="BJ1273" s="324"/>
      <c r="BK1273" s="324"/>
      <c r="BL1273" s="324"/>
      <c r="BM1273" s="324"/>
      <c r="BN1273" s="324"/>
      <c r="BO1273" s="324"/>
      <c r="BW1273" s="325"/>
      <c r="BX1273" s="325"/>
      <c r="BY1273" s="325"/>
      <c r="BZ1273" s="325"/>
      <c r="CA1273" s="325"/>
      <c r="CB1273" s="325"/>
      <c r="CC1273" s="325"/>
      <c r="CD1273" s="325"/>
      <c r="CE1273" s="325"/>
      <c r="CF1273" s="325"/>
      <c r="CG1273" s="325"/>
      <c r="CH1273" s="325"/>
    </row>
    <row r="1274" spans="1:86" s="323" customFormat="1" x14ac:dyDescent="0.25">
      <c r="A1274" s="102"/>
      <c r="B1274" s="102"/>
      <c r="C1274" s="102"/>
      <c r="D1274" s="102"/>
      <c r="E1274" s="102"/>
      <c r="F1274" s="102"/>
      <c r="G1274" s="102"/>
      <c r="AH1274" s="324"/>
      <c r="AI1274" s="324"/>
      <c r="AP1274" s="324"/>
      <c r="AQ1274" s="324"/>
      <c r="BD1274" s="324"/>
      <c r="BE1274" s="324"/>
      <c r="BF1274" s="324"/>
      <c r="BG1274" s="324"/>
      <c r="BH1274" s="324"/>
      <c r="BI1274" s="324"/>
      <c r="BJ1274" s="324"/>
      <c r="BK1274" s="324"/>
      <c r="BL1274" s="324"/>
      <c r="BM1274" s="324"/>
      <c r="BN1274" s="324"/>
      <c r="BO1274" s="324"/>
      <c r="BW1274" s="325"/>
      <c r="BX1274" s="325"/>
      <c r="BY1274" s="325"/>
      <c r="BZ1274" s="325"/>
      <c r="CA1274" s="325"/>
      <c r="CB1274" s="325"/>
      <c r="CC1274" s="325"/>
      <c r="CD1274" s="325"/>
      <c r="CE1274" s="325"/>
      <c r="CF1274" s="325"/>
      <c r="CG1274" s="325"/>
      <c r="CH1274" s="325"/>
    </row>
    <row r="1275" spans="1:86" s="323" customFormat="1" x14ac:dyDescent="0.25">
      <c r="A1275" s="102"/>
      <c r="B1275" s="102"/>
      <c r="C1275" s="102"/>
      <c r="D1275" s="102"/>
      <c r="E1275" s="102"/>
      <c r="F1275" s="102"/>
      <c r="G1275" s="102"/>
      <c r="AH1275" s="324"/>
      <c r="AI1275" s="324"/>
      <c r="AP1275" s="324"/>
      <c r="AQ1275" s="324"/>
      <c r="BD1275" s="324"/>
      <c r="BE1275" s="324"/>
      <c r="BF1275" s="324"/>
      <c r="BG1275" s="324"/>
      <c r="BH1275" s="324"/>
      <c r="BI1275" s="324"/>
      <c r="BJ1275" s="324"/>
      <c r="BK1275" s="324"/>
      <c r="BL1275" s="324"/>
      <c r="BM1275" s="324"/>
      <c r="BN1275" s="324"/>
      <c r="BO1275" s="324"/>
      <c r="BW1275" s="325"/>
      <c r="BX1275" s="325"/>
      <c r="BY1275" s="325"/>
      <c r="BZ1275" s="325"/>
      <c r="CA1275" s="325"/>
      <c r="CB1275" s="325"/>
      <c r="CC1275" s="325"/>
      <c r="CD1275" s="325"/>
      <c r="CE1275" s="325"/>
      <c r="CF1275" s="325"/>
      <c r="CG1275" s="325"/>
      <c r="CH1275" s="325"/>
    </row>
    <row r="1276" spans="1:86" s="323" customFormat="1" x14ac:dyDescent="0.25">
      <c r="A1276" s="102"/>
      <c r="B1276" s="102"/>
      <c r="C1276" s="102"/>
      <c r="D1276" s="102"/>
      <c r="E1276" s="102"/>
      <c r="F1276" s="102"/>
      <c r="G1276" s="102"/>
      <c r="AH1276" s="324"/>
      <c r="AI1276" s="324"/>
      <c r="AP1276" s="324"/>
      <c r="AQ1276" s="324"/>
      <c r="BD1276" s="324"/>
      <c r="BE1276" s="324"/>
      <c r="BF1276" s="324"/>
      <c r="BG1276" s="324"/>
      <c r="BH1276" s="324"/>
      <c r="BI1276" s="324"/>
      <c r="BJ1276" s="324"/>
      <c r="BK1276" s="324"/>
      <c r="BL1276" s="324"/>
      <c r="BM1276" s="324"/>
      <c r="BN1276" s="324"/>
      <c r="BO1276" s="324"/>
      <c r="BW1276" s="325"/>
      <c r="BX1276" s="325"/>
      <c r="BY1276" s="325"/>
      <c r="BZ1276" s="325"/>
      <c r="CA1276" s="325"/>
      <c r="CB1276" s="325"/>
      <c r="CC1276" s="325"/>
      <c r="CD1276" s="325"/>
      <c r="CE1276" s="325"/>
      <c r="CF1276" s="325"/>
      <c r="CG1276" s="325"/>
      <c r="CH1276" s="325"/>
    </row>
    <row r="1277" spans="1:86" s="323" customFormat="1" x14ac:dyDescent="0.25">
      <c r="A1277" s="102"/>
      <c r="B1277" s="102"/>
      <c r="C1277" s="102"/>
      <c r="D1277" s="102"/>
      <c r="E1277" s="102"/>
      <c r="F1277" s="102"/>
      <c r="G1277" s="102"/>
      <c r="AH1277" s="324"/>
      <c r="AI1277" s="324"/>
      <c r="AP1277" s="324"/>
      <c r="AQ1277" s="324"/>
      <c r="BD1277" s="324"/>
      <c r="BE1277" s="324"/>
      <c r="BF1277" s="324"/>
      <c r="BG1277" s="324"/>
      <c r="BH1277" s="324"/>
      <c r="BI1277" s="324"/>
      <c r="BJ1277" s="324"/>
      <c r="BK1277" s="324"/>
      <c r="BL1277" s="324"/>
      <c r="BM1277" s="324"/>
      <c r="BN1277" s="324"/>
      <c r="BO1277" s="324"/>
      <c r="BW1277" s="325"/>
      <c r="BX1277" s="325"/>
      <c r="BY1277" s="325"/>
      <c r="BZ1277" s="325"/>
      <c r="CA1277" s="325"/>
      <c r="CB1277" s="325"/>
      <c r="CC1277" s="325"/>
      <c r="CD1277" s="325"/>
      <c r="CE1277" s="325"/>
      <c r="CF1277" s="325"/>
      <c r="CG1277" s="325"/>
      <c r="CH1277" s="325"/>
    </row>
    <row r="1278" spans="1:86" s="323" customFormat="1" x14ac:dyDescent="0.25">
      <c r="A1278" s="102"/>
      <c r="B1278" s="102"/>
      <c r="C1278" s="102"/>
      <c r="D1278" s="102"/>
      <c r="E1278" s="102"/>
      <c r="F1278" s="102"/>
      <c r="G1278" s="102"/>
      <c r="AH1278" s="324"/>
      <c r="AI1278" s="324"/>
      <c r="AP1278" s="324"/>
      <c r="AQ1278" s="324"/>
      <c r="BD1278" s="324"/>
      <c r="BE1278" s="324"/>
      <c r="BF1278" s="324"/>
      <c r="BG1278" s="324"/>
      <c r="BH1278" s="324"/>
      <c r="BI1278" s="324"/>
      <c r="BJ1278" s="324"/>
      <c r="BK1278" s="324"/>
      <c r="BL1278" s="324"/>
      <c r="BM1278" s="324"/>
      <c r="BN1278" s="324"/>
      <c r="BO1278" s="324"/>
      <c r="BW1278" s="325"/>
      <c r="BX1278" s="325"/>
      <c r="BY1278" s="325"/>
      <c r="BZ1278" s="325"/>
      <c r="CA1278" s="325"/>
      <c r="CB1278" s="325"/>
      <c r="CC1278" s="325"/>
      <c r="CD1278" s="325"/>
      <c r="CE1278" s="325"/>
      <c r="CF1278" s="325"/>
      <c r="CG1278" s="325"/>
      <c r="CH1278" s="325"/>
    </row>
    <row r="1279" spans="1:86" s="323" customFormat="1" x14ac:dyDescent="0.25">
      <c r="A1279" s="102"/>
      <c r="B1279" s="102"/>
      <c r="C1279" s="102"/>
      <c r="D1279" s="102"/>
      <c r="E1279" s="102"/>
      <c r="F1279" s="102"/>
      <c r="G1279" s="102"/>
      <c r="AH1279" s="324"/>
      <c r="AI1279" s="324"/>
      <c r="AP1279" s="324"/>
      <c r="AQ1279" s="324"/>
      <c r="BD1279" s="324"/>
      <c r="BE1279" s="324"/>
      <c r="BF1279" s="324"/>
      <c r="BG1279" s="324"/>
      <c r="BH1279" s="324"/>
      <c r="BI1279" s="324"/>
      <c r="BJ1279" s="324"/>
      <c r="BK1279" s="324"/>
      <c r="BL1279" s="324"/>
      <c r="BM1279" s="324"/>
      <c r="BN1279" s="324"/>
      <c r="BO1279" s="324"/>
      <c r="BW1279" s="325"/>
      <c r="BX1279" s="325"/>
      <c r="BY1279" s="325"/>
      <c r="BZ1279" s="325"/>
      <c r="CA1279" s="325"/>
      <c r="CB1279" s="325"/>
      <c r="CC1279" s="325"/>
      <c r="CD1279" s="325"/>
      <c r="CE1279" s="325"/>
      <c r="CF1279" s="325"/>
      <c r="CG1279" s="325"/>
      <c r="CH1279" s="325"/>
    </row>
    <row r="1280" spans="1:86" s="323" customFormat="1" x14ac:dyDescent="0.25">
      <c r="A1280" s="102"/>
      <c r="B1280" s="102"/>
      <c r="C1280" s="102"/>
      <c r="D1280" s="102"/>
      <c r="E1280" s="102"/>
      <c r="F1280" s="102"/>
      <c r="G1280" s="102"/>
      <c r="AH1280" s="324"/>
      <c r="AI1280" s="324"/>
      <c r="AP1280" s="324"/>
      <c r="AQ1280" s="324"/>
      <c r="BD1280" s="324"/>
      <c r="BE1280" s="324"/>
      <c r="BF1280" s="324"/>
      <c r="BG1280" s="324"/>
      <c r="BH1280" s="324"/>
      <c r="BI1280" s="324"/>
      <c r="BJ1280" s="324"/>
      <c r="BK1280" s="324"/>
      <c r="BL1280" s="324"/>
      <c r="BM1280" s="324"/>
      <c r="BN1280" s="324"/>
      <c r="BO1280" s="324"/>
      <c r="BW1280" s="325"/>
      <c r="BX1280" s="325"/>
      <c r="BY1280" s="325"/>
      <c r="BZ1280" s="325"/>
      <c r="CA1280" s="325"/>
      <c r="CB1280" s="325"/>
      <c r="CC1280" s="325"/>
      <c r="CD1280" s="325"/>
      <c r="CE1280" s="325"/>
      <c r="CF1280" s="325"/>
      <c r="CG1280" s="325"/>
      <c r="CH1280" s="325"/>
    </row>
    <row r="1281" spans="1:86" s="323" customFormat="1" x14ac:dyDescent="0.25">
      <c r="A1281" s="102"/>
      <c r="B1281" s="102"/>
      <c r="C1281" s="102"/>
      <c r="D1281" s="102"/>
      <c r="E1281" s="102"/>
      <c r="F1281" s="102"/>
      <c r="G1281" s="102"/>
      <c r="AH1281" s="324"/>
      <c r="AI1281" s="324"/>
      <c r="AP1281" s="324"/>
      <c r="AQ1281" s="324"/>
      <c r="BD1281" s="324"/>
      <c r="BE1281" s="324"/>
      <c r="BF1281" s="324"/>
      <c r="BG1281" s="324"/>
      <c r="BH1281" s="324"/>
      <c r="BI1281" s="324"/>
      <c r="BJ1281" s="324"/>
      <c r="BK1281" s="324"/>
      <c r="BL1281" s="324"/>
      <c r="BM1281" s="324"/>
      <c r="BN1281" s="324"/>
      <c r="BO1281" s="324"/>
      <c r="BW1281" s="325"/>
      <c r="BX1281" s="325"/>
      <c r="BY1281" s="325"/>
      <c r="BZ1281" s="325"/>
      <c r="CA1281" s="325"/>
      <c r="CB1281" s="325"/>
      <c r="CC1281" s="325"/>
      <c r="CD1281" s="325"/>
      <c r="CE1281" s="325"/>
      <c r="CF1281" s="325"/>
      <c r="CG1281" s="325"/>
      <c r="CH1281" s="325"/>
    </row>
    <row r="1282" spans="1:86" s="323" customFormat="1" x14ac:dyDescent="0.25">
      <c r="A1282" s="102"/>
      <c r="B1282" s="102"/>
      <c r="C1282" s="102"/>
      <c r="D1282" s="102"/>
      <c r="E1282" s="102"/>
      <c r="F1282" s="102"/>
      <c r="G1282" s="102"/>
      <c r="AH1282" s="324"/>
      <c r="AI1282" s="324"/>
      <c r="AP1282" s="324"/>
      <c r="AQ1282" s="324"/>
      <c r="BD1282" s="324"/>
      <c r="BE1282" s="324"/>
      <c r="BF1282" s="324"/>
      <c r="BG1282" s="324"/>
      <c r="BH1282" s="324"/>
      <c r="BI1282" s="324"/>
      <c r="BJ1282" s="324"/>
      <c r="BK1282" s="324"/>
      <c r="BL1282" s="324"/>
      <c r="BM1282" s="324"/>
      <c r="BN1282" s="324"/>
      <c r="BO1282" s="324"/>
      <c r="BW1282" s="325"/>
      <c r="BX1282" s="325"/>
      <c r="BY1282" s="325"/>
      <c r="BZ1282" s="325"/>
      <c r="CA1282" s="325"/>
      <c r="CB1282" s="325"/>
      <c r="CC1282" s="325"/>
      <c r="CD1282" s="325"/>
      <c r="CE1282" s="325"/>
      <c r="CF1282" s="325"/>
      <c r="CG1282" s="325"/>
      <c r="CH1282" s="325"/>
    </row>
    <row r="1283" spans="1:86" s="323" customFormat="1" x14ac:dyDescent="0.25">
      <c r="A1283" s="102"/>
      <c r="B1283" s="102"/>
      <c r="C1283" s="102"/>
      <c r="D1283" s="102"/>
      <c r="E1283" s="102"/>
      <c r="F1283" s="102"/>
      <c r="G1283" s="102"/>
      <c r="AH1283" s="324"/>
      <c r="AI1283" s="324"/>
      <c r="AP1283" s="324"/>
      <c r="AQ1283" s="324"/>
      <c r="BD1283" s="324"/>
      <c r="BE1283" s="324"/>
      <c r="BF1283" s="324"/>
      <c r="BG1283" s="324"/>
      <c r="BH1283" s="324"/>
      <c r="BI1283" s="324"/>
      <c r="BJ1283" s="324"/>
      <c r="BK1283" s="324"/>
      <c r="BL1283" s="324"/>
      <c r="BM1283" s="324"/>
      <c r="BN1283" s="324"/>
      <c r="BO1283" s="324"/>
      <c r="BW1283" s="325"/>
      <c r="BX1283" s="325"/>
      <c r="BY1283" s="325"/>
      <c r="BZ1283" s="325"/>
      <c r="CA1283" s="325"/>
      <c r="CB1283" s="325"/>
      <c r="CC1283" s="325"/>
      <c r="CD1283" s="325"/>
      <c r="CE1283" s="325"/>
      <c r="CF1283" s="325"/>
      <c r="CG1283" s="325"/>
      <c r="CH1283" s="325"/>
    </row>
    <row r="1284" spans="1:86" s="323" customFormat="1" x14ac:dyDescent="0.25">
      <c r="A1284" s="102"/>
      <c r="B1284" s="102"/>
      <c r="C1284" s="102"/>
      <c r="D1284" s="102"/>
      <c r="E1284" s="102"/>
      <c r="F1284" s="102"/>
      <c r="G1284" s="102"/>
      <c r="AH1284" s="324"/>
      <c r="AI1284" s="324"/>
      <c r="AP1284" s="324"/>
      <c r="AQ1284" s="324"/>
      <c r="BD1284" s="324"/>
      <c r="BE1284" s="324"/>
      <c r="BF1284" s="324"/>
      <c r="BG1284" s="324"/>
      <c r="BH1284" s="324"/>
      <c r="BI1284" s="324"/>
      <c r="BJ1284" s="324"/>
      <c r="BK1284" s="324"/>
      <c r="BL1284" s="324"/>
      <c r="BM1284" s="324"/>
      <c r="BN1284" s="324"/>
      <c r="BO1284" s="324"/>
      <c r="BW1284" s="325"/>
      <c r="BX1284" s="325"/>
      <c r="BY1284" s="325"/>
      <c r="BZ1284" s="325"/>
      <c r="CA1284" s="325"/>
      <c r="CB1284" s="325"/>
      <c r="CC1284" s="325"/>
      <c r="CD1284" s="325"/>
      <c r="CE1284" s="325"/>
      <c r="CF1284" s="325"/>
      <c r="CG1284" s="325"/>
      <c r="CH1284" s="325"/>
    </row>
    <row r="1285" spans="1:86" s="323" customFormat="1" x14ac:dyDescent="0.25">
      <c r="A1285" s="102"/>
      <c r="B1285" s="102"/>
      <c r="C1285" s="102"/>
      <c r="D1285" s="102"/>
      <c r="E1285" s="102"/>
      <c r="F1285" s="102"/>
      <c r="G1285" s="102"/>
      <c r="AH1285" s="324"/>
      <c r="AI1285" s="324"/>
      <c r="AP1285" s="324"/>
      <c r="AQ1285" s="324"/>
      <c r="BD1285" s="324"/>
      <c r="BE1285" s="324"/>
      <c r="BF1285" s="324"/>
      <c r="BG1285" s="324"/>
      <c r="BH1285" s="324"/>
      <c r="BI1285" s="324"/>
      <c r="BJ1285" s="324"/>
      <c r="BK1285" s="324"/>
      <c r="BL1285" s="324"/>
      <c r="BM1285" s="324"/>
      <c r="BN1285" s="324"/>
      <c r="BO1285" s="324"/>
      <c r="BW1285" s="325"/>
      <c r="BX1285" s="325"/>
      <c r="BY1285" s="325"/>
      <c r="BZ1285" s="325"/>
      <c r="CA1285" s="325"/>
      <c r="CB1285" s="325"/>
      <c r="CC1285" s="325"/>
      <c r="CD1285" s="325"/>
      <c r="CE1285" s="325"/>
      <c r="CF1285" s="325"/>
      <c r="CG1285" s="325"/>
      <c r="CH1285" s="325"/>
    </row>
    <row r="1286" spans="1:86" s="323" customFormat="1" x14ac:dyDescent="0.25">
      <c r="A1286" s="102"/>
      <c r="B1286" s="102"/>
      <c r="C1286" s="102"/>
      <c r="D1286" s="102"/>
      <c r="E1286" s="102"/>
      <c r="F1286" s="102"/>
      <c r="G1286" s="102"/>
      <c r="AH1286" s="324"/>
      <c r="AI1286" s="324"/>
      <c r="AP1286" s="324"/>
      <c r="AQ1286" s="324"/>
      <c r="BD1286" s="324"/>
      <c r="BE1286" s="324"/>
      <c r="BF1286" s="324"/>
      <c r="BG1286" s="324"/>
      <c r="BH1286" s="324"/>
      <c r="BI1286" s="324"/>
      <c r="BJ1286" s="324"/>
      <c r="BK1286" s="324"/>
      <c r="BL1286" s="324"/>
      <c r="BM1286" s="324"/>
      <c r="BN1286" s="324"/>
      <c r="BO1286" s="324"/>
      <c r="BW1286" s="325"/>
      <c r="BX1286" s="325"/>
      <c r="BY1286" s="325"/>
      <c r="BZ1286" s="325"/>
      <c r="CA1286" s="325"/>
      <c r="CB1286" s="325"/>
      <c r="CC1286" s="325"/>
      <c r="CD1286" s="325"/>
      <c r="CE1286" s="325"/>
      <c r="CF1286" s="325"/>
      <c r="CG1286" s="325"/>
      <c r="CH1286" s="325"/>
    </row>
    <row r="1287" spans="1:86" s="323" customFormat="1" x14ac:dyDescent="0.25">
      <c r="A1287" s="102"/>
      <c r="B1287" s="102"/>
      <c r="C1287" s="102"/>
      <c r="D1287" s="102"/>
      <c r="E1287" s="102"/>
      <c r="F1287" s="102"/>
      <c r="G1287" s="102"/>
      <c r="AH1287" s="324"/>
      <c r="AI1287" s="324"/>
      <c r="AP1287" s="324"/>
      <c r="AQ1287" s="324"/>
      <c r="BD1287" s="324"/>
      <c r="BE1287" s="324"/>
      <c r="BF1287" s="324"/>
      <c r="BG1287" s="324"/>
      <c r="BH1287" s="324"/>
      <c r="BI1287" s="324"/>
      <c r="BJ1287" s="324"/>
      <c r="BK1287" s="324"/>
      <c r="BL1287" s="324"/>
      <c r="BM1287" s="324"/>
      <c r="BN1287" s="324"/>
      <c r="BO1287" s="324"/>
      <c r="BW1287" s="325"/>
      <c r="BX1287" s="325"/>
      <c r="BY1287" s="325"/>
      <c r="BZ1287" s="325"/>
      <c r="CA1287" s="325"/>
      <c r="CB1287" s="325"/>
      <c r="CC1287" s="325"/>
      <c r="CD1287" s="325"/>
      <c r="CE1287" s="325"/>
      <c r="CF1287" s="325"/>
      <c r="CG1287" s="325"/>
      <c r="CH1287" s="325"/>
    </row>
    <row r="1288" spans="1:86" s="323" customFormat="1" x14ac:dyDescent="0.25">
      <c r="A1288" s="102"/>
      <c r="B1288" s="102"/>
      <c r="C1288" s="102"/>
      <c r="D1288" s="102"/>
      <c r="E1288" s="102"/>
      <c r="F1288" s="102"/>
      <c r="G1288" s="102"/>
      <c r="AH1288" s="324"/>
      <c r="AI1288" s="324"/>
      <c r="AP1288" s="324"/>
      <c r="AQ1288" s="324"/>
      <c r="BD1288" s="324"/>
      <c r="BE1288" s="324"/>
      <c r="BF1288" s="324"/>
      <c r="BG1288" s="324"/>
      <c r="BH1288" s="324"/>
      <c r="BI1288" s="324"/>
      <c r="BJ1288" s="324"/>
      <c r="BK1288" s="324"/>
      <c r="BL1288" s="324"/>
      <c r="BM1288" s="324"/>
      <c r="BN1288" s="324"/>
      <c r="BO1288" s="324"/>
      <c r="BW1288" s="325"/>
      <c r="BX1288" s="325"/>
      <c r="BY1288" s="325"/>
      <c r="BZ1288" s="325"/>
      <c r="CA1288" s="325"/>
      <c r="CB1288" s="325"/>
      <c r="CC1288" s="325"/>
      <c r="CD1288" s="325"/>
      <c r="CE1288" s="325"/>
      <c r="CF1288" s="325"/>
      <c r="CG1288" s="325"/>
      <c r="CH1288" s="325"/>
    </row>
    <row r="1289" spans="1:86" s="323" customFormat="1" x14ac:dyDescent="0.25">
      <c r="A1289" s="102"/>
      <c r="B1289" s="102"/>
      <c r="C1289" s="102"/>
      <c r="D1289" s="102"/>
      <c r="E1289" s="102"/>
      <c r="F1289" s="102"/>
      <c r="G1289" s="102"/>
      <c r="AH1289" s="324"/>
      <c r="AI1289" s="324"/>
      <c r="AP1289" s="324"/>
      <c r="AQ1289" s="324"/>
      <c r="BD1289" s="324"/>
      <c r="BE1289" s="324"/>
      <c r="BF1289" s="324"/>
      <c r="BG1289" s="324"/>
      <c r="BH1289" s="324"/>
      <c r="BI1289" s="324"/>
      <c r="BJ1289" s="324"/>
      <c r="BK1289" s="324"/>
      <c r="BL1289" s="324"/>
      <c r="BM1289" s="324"/>
      <c r="BN1289" s="324"/>
      <c r="BO1289" s="324"/>
      <c r="BW1289" s="325"/>
      <c r="BX1289" s="325"/>
      <c r="BY1289" s="325"/>
      <c r="BZ1289" s="325"/>
      <c r="CA1289" s="325"/>
      <c r="CB1289" s="325"/>
      <c r="CC1289" s="325"/>
      <c r="CD1289" s="325"/>
      <c r="CE1289" s="325"/>
      <c r="CF1289" s="325"/>
      <c r="CG1289" s="325"/>
      <c r="CH1289" s="325"/>
    </row>
    <row r="1290" spans="1:86" s="323" customFormat="1" x14ac:dyDescent="0.25">
      <c r="A1290" s="102"/>
      <c r="B1290" s="102"/>
      <c r="C1290" s="102"/>
      <c r="D1290" s="102"/>
      <c r="E1290" s="102"/>
      <c r="F1290" s="102"/>
      <c r="G1290" s="102"/>
      <c r="AH1290" s="324"/>
      <c r="AI1290" s="324"/>
      <c r="AP1290" s="324"/>
      <c r="AQ1290" s="324"/>
      <c r="BD1290" s="324"/>
      <c r="BE1290" s="324"/>
      <c r="BF1290" s="324"/>
      <c r="BG1290" s="324"/>
      <c r="BH1290" s="324"/>
      <c r="BI1290" s="324"/>
      <c r="BJ1290" s="324"/>
      <c r="BK1290" s="324"/>
      <c r="BL1290" s="324"/>
      <c r="BM1290" s="324"/>
      <c r="BN1290" s="324"/>
      <c r="BO1290" s="324"/>
      <c r="BW1290" s="325"/>
      <c r="BX1290" s="325"/>
      <c r="BY1290" s="325"/>
      <c r="BZ1290" s="325"/>
      <c r="CA1290" s="325"/>
      <c r="CB1290" s="325"/>
      <c r="CC1290" s="325"/>
      <c r="CD1290" s="325"/>
      <c r="CE1290" s="325"/>
      <c r="CF1290" s="325"/>
      <c r="CG1290" s="325"/>
      <c r="CH1290" s="325"/>
    </row>
    <row r="1291" spans="1:86" s="323" customFormat="1" x14ac:dyDescent="0.25">
      <c r="A1291" s="102"/>
      <c r="B1291" s="102"/>
      <c r="C1291" s="102"/>
      <c r="D1291" s="102"/>
      <c r="E1291" s="102"/>
      <c r="F1291" s="102"/>
      <c r="G1291" s="102"/>
      <c r="AH1291" s="324"/>
      <c r="AI1291" s="324"/>
      <c r="AP1291" s="324"/>
      <c r="AQ1291" s="324"/>
      <c r="BD1291" s="324"/>
      <c r="BE1291" s="324"/>
      <c r="BF1291" s="324"/>
      <c r="BG1291" s="324"/>
      <c r="BH1291" s="324"/>
      <c r="BI1291" s="324"/>
      <c r="BJ1291" s="324"/>
      <c r="BK1291" s="324"/>
      <c r="BL1291" s="324"/>
      <c r="BM1291" s="324"/>
      <c r="BN1291" s="324"/>
      <c r="BO1291" s="324"/>
      <c r="BW1291" s="325"/>
      <c r="BX1291" s="325"/>
      <c r="BY1291" s="325"/>
      <c r="BZ1291" s="325"/>
      <c r="CA1291" s="325"/>
      <c r="CB1291" s="325"/>
      <c r="CC1291" s="325"/>
      <c r="CD1291" s="325"/>
      <c r="CE1291" s="325"/>
      <c r="CF1291" s="325"/>
      <c r="CG1291" s="325"/>
      <c r="CH1291" s="325"/>
    </row>
    <row r="1292" spans="1:86" s="323" customFormat="1" x14ac:dyDescent="0.25">
      <c r="A1292" s="102"/>
      <c r="B1292" s="102"/>
      <c r="C1292" s="102"/>
      <c r="D1292" s="102"/>
      <c r="E1292" s="102"/>
      <c r="F1292" s="102"/>
      <c r="G1292" s="102"/>
      <c r="AH1292" s="324"/>
      <c r="AI1292" s="324"/>
      <c r="AP1292" s="324"/>
      <c r="AQ1292" s="324"/>
      <c r="BD1292" s="324"/>
      <c r="BE1292" s="324"/>
      <c r="BF1292" s="324"/>
      <c r="BG1292" s="324"/>
      <c r="BH1292" s="324"/>
      <c r="BI1292" s="324"/>
      <c r="BJ1292" s="324"/>
      <c r="BK1292" s="324"/>
      <c r="BL1292" s="324"/>
      <c r="BM1292" s="324"/>
      <c r="BN1292" s="324"/>
      <c r="BO1292" s="324"/>
      <c r="BW1292" s="325"/>
      <c r="BX1292" s="325"/>
      <c r="BY1292" s="325"/>
      <c r="BZ1292" s="325"/>
      <c r="CA1292" s="325"/>
      <c r="CB1292" s="325"/>
      <c r="CC1292" s="325"/>
      <c r="CD1292" s="325"/>
      <c r="CE1292" s="325"/>
      <c r="CF1292" s="325"/>
      <c r="CG1292" s="325"/>
      <c r="CH1292" s="325"/>
    </row>
    <row r="1293" spans="1:86" s="323" customFormat="1" x14ac:dyDescent="0.25">
      <c r="A1293" s="102"/>
      <c r="B1293" s="102"/>
      <c r="C1293" s="102"/>
      <c r="D1293" s="102"/>
      <c r="E1293" s="102"/>
      <c r="F1293" s="102"/>
      <c r="G1293" s="102"/>
      <c r="AH1293" s="324"/>
      <c r="AI1293" s="324"/>
      <c r="AP1293" s="324"/>
      <c r="AQ1293" s="324"/>
      <c r="BD1293" s="324"/>
      <c r="BE1293" s="324"/>
      <c r="BF1293" s="324"/>
      <c r="BG1293" s="324"/>
      <c r="BH1293" s="324"/>
      <c r="BI1293" s="324"/>
      <c r="BJ1293" s="324"/>
      <c r="BK1293" s="324"/>
      <c r="BL1293" s="324"/>
      <c r="BM1293" s="324"/>
      <c r="BN1293" s="324"/>
      <c r="BO1293" s="324"/>
      <c r="BW1293" s="325"/>
      <c r="BX1293" s="325"/>
      <c r="BY1293" s="325"/>
      <c r="BZ1293" s="325"/>
      <c r="CA1293" s="325"/>
      <c r="CB1293" s="325"/>
      <c r="CC1293" s="325"/>
      <c r="CD1293" s="325"/>
      <c r="CE1293" s="325"/>
      <c r="CF1293" s="325"/>
      <c r="CG1293" s="325"/>
      <c r="CH1293" s="325"/>
    </row>
    <row r="1294" spans="1:86" s="323" customFormat="1" x14ac:dyDescent="0.25">
      <c r="A1294" s="102"/>
      <c r="B1294" s="102"/>
      <c r="C1294" s="102"/>
      <c r="D1294" s="102"/>
      <c r="E1294" s="102"/>
      <c r="F1294" s="102"/>
      <c r="G1294" s="102"/>
      <c r="AH1294" s="324"/>
      <c r="AI1294" s="324"/>
      <c r="AP1294" s="324"/>
      <c r="AQ1294" s="324"/>
      <c r="BD1294" s="324"/>
      <c r="BE1294" s="324"/>
      <c r="BF1294" s="324"/>
      <c r="BG1294" s="324"/>
      <c r="BH1294" s="324"/>
      <c r="BI1294" s="324"/>
      <c r="BJ1294" s="324"/>
      <c r="BK1294" s="324"/>
      <c r="BL1294" s="324"/>
      <c r="BM1294" s="324"/>
      <c r="BN1294" s="324"/>
      <c r="BO1294" s="324"/>
      <c r="BW1294" s="325"/>
      <c r="BX1294" s="325"/>
      <c r="BY1294" s="325"/>
      <c r="BZ1294" s="325"/>
      <c r="CA1294" s="325"/>
      <c r="CB1294" s="325"/>
      <c r="CC1294" s="325"/>
      <c r="CD1294" s="325"/>
      <c r="CE1294" s="325"/>
      <c r="CF1294" s="325"/>
      <c r="CG1294" s="325"/>
      <c r="CH1294" s="325"/>
    </row>
    <row r="1295" spans="1:86" s="323" customFormat="1" x14ac:dyDescent="0.25">
      <c r="A1295" s="102"/>
      <c r="B1295" s="102"/>
      <c r="C1295" s="102"/>
      <c r="D1295" s="102"/>
      <c r="E1295" s="102"/>
      <c r="F1295" s="102"/>
      <c r="G1295" s="102"/>
      <c r="AH1295" s="324"/>
      <c r="AI1295" s="324"/>
      <c r="AP1295" s="324"/>
      <c r="AQ1295" s="324"/>
      <c r="BD1295" s="324"/>
      <c r="BE1295" s="324"/>
      <c r="BF1295" s="324"/>
      <c r="BG1295" s="324"/>
      <c r="BH1295" s="324"/>
      <c r="BI1295" s="324"/>
      <c r="BJ1295" s="324"/>
      <c r="BK1295" s="324"/>
      <c r="BL1295" s="324"/>
      <c r="BM1295" s="324"/>
      <c r="BN1295" s="324"/>
      <c r="BO1295" s="324"/>
      <c r="BW1295" s="325"/>
      <c r="BX1295" s="325"/>
      <c r="BY1295" s="325"/>
      <c r="BZ1295" s="325"/>
      <c r="CA1295" s="325"/>
      <c r="CB1295" s="325"/>
      <c r="CC1295" s="325"/>
      <c r="CD1295" s="325"/>
      <c r="CE1295" s="325"/>
      <c r="CF1295" s="325"/>
      <c r="CG1295" s="325"/>
      <c r="CH1295" s="325"/>
    </row>
    <row r="1296" spans="1:86" s="323" customFormat="1" x14ac:dyDescent="0.25">
      <c r="A1296" s="102"/>
      <c r="B1296" s="102"/>
      <c r="C1296" s="102"/>
      <c r="D1296" s="102"/>
      <c r="E1296" s="102"/>
      <c r="F1296" s="102"/>
      <c r="G1296" s="102"/>
      <c r="AH1296" s="324"/>
      <c r="AI1296" s="324"/>
      <c r="AP1296" s="324"/>
      <c r="AQ1296" s="324"/>
      <c r="BD1296" s="324"/>
      <c r="BE1296" s="324"/>
      <c r="BF1296" s="324"/>
      <c r="BG1296" s="324"/>
      <c r="BH1296" s="324"/>
      <c r="BI1296" s="324"/>
      <c r="BJ1296" s="324"/>
      <c r="BK1296" s="324"/>
      <c r="BL1296" s="324"/>
      <c r="BM1296" s="324"/>
      <c r="BN1296" s="324"/>
      <c r="BO1296" s="324"/>
      <c r="BW1296" s="325"/>
      <c r="BX1296" s="325"/>
      <c r="BY1296" s="325"/>
      <c r="BZ1296" s="325"/>
      <c r="CA1296" s="325"/>
      <c r="CB1296" s="325"/>
      <c r="CC1296" s="325"/>
      <c r="CD1296" s="325"/>
      <c r="CE1296" s="325"/>
      <c r="CF1296" s="325"/>
      <c r="CG1296" s="325"/>
      <c r="CH1296" s="325"/>
    </row>
    <row r="1297" spans="1:86" s="323" customFormat="1" x14ac:dyDescent="0.25">
      <c r="A1297" s="102"/>
      <c r="B1297" s="102"/>
      <c r="C1297" s="102"/>
      <c r="D1297" s="102"/>
      <c r="E1297" s="102"/>
      <c r="F1297" s="102"/>
      <c r="G1297" s="102"/>
      <c r="AH1297" s="324"/>
      <c r="AI1297" s="324"/>
      <c r="AP1297" s="324"/>
      <c r="AQ1297" s="324"/>
      <c r="BD1297" s="324"/>
      <c r="BE1297" s="324"/>
      <c r="BF1297" s="324"/>
      <c r="BG1297" s="324"/>
      <c r="BH1297" s="324"/>
      <c r="BI1297" s="324"/>
      <c r="BJ1297" s="324"/>
      <c r="BK1297" s="324"/>
      <c r="BL1297" s="324"/>
      <c r="BM1297" s="324"/>
      <c r="BN1297" s="324"/>
      <c r="BO1297" s="324"/>
      <c r="BW1297" s="325"/>
      <c r="BX1297" s="325"/>
      <c r="BY1297" s="325"/>
      <c r="BZ1297" s="325"/>
      <c r="CA1297" s="325"/>
      <c r="CB1297" s="325"/>
      <c r="CC1297" s="325"/>
      <c r="CD1297" s="325"/>
      <c r="CE1297" s="325"/>
      <c r="CF1297" s="325"/>
      <c r="CG1297" s="325"/>
      <c r="CH1297" s="325"/>
    </row>
    <row r="1298" spans="1:86" s="323" customFormat="1" x14ac:dyDescent="0.25">
      <c r="A1298" s="102"/>
      <c r="B1298" s="102"/>
      <c r="C1298" s="102"/>
      <c r="D1298" s="102"/>
      <c r="E1298" s="102"/>
      <c r="F1298" s="102"/>
      <c r="G1298" s="102"/>
      <c r="AH1298" s="324"/>
      <c r="AI1298" s="324"/>
      <c r="AP1298" s="324"/>
      <c r="AQ1298" s="324"/>
      <c r="BD1298" s="324"/>
      <c r="BE1298" s="324"/>
      <c r="BF1298" s="324"/>
      <c r="BG1298" s="324"/>
      <c r="BH1298" s="324"/>
      <c r="BI1298" s="324"/>
      <c r="BJ1298" s="324"/>
      <c r="BK1298" s="324"/>
      <c r="BL1298" s="324"/>
      <c r="BM1298" s="324"/>
      <c r="BN1298" s="324"/>
      <c r="BO1298" s="324"/>
      <c r="BW1298" s="325"/>
      <c r="BX1298" s="325"/>
      <c r="BY1298" s="325"/>
      <c r="BZ1298" s="325"/>
      <c r="CA1298" s="325"/>
      <c r="CB1298" s="325"/>
      <c r="CC1298" s="325"/>
      <c r="CD1298" s="325"/>
      <c r="CE1298" s="325"/>
      <c r="CF1298" s="325"/>
      <c r="CG1298" s="325"/>
      <c r="CH1298" s="325"/>
    </row>
    <row r="1299" spans="1:86" s="323" customFormat="1" x14ac:dyDescent="0.25">
      <c r="A1299" s="102"/>
      <c r="B1299" s="102"/>
      <c r="C1299" s="102"/>
      <c r="D1299" s="102"/>
      <c r="E1299" s="102"/>
      <c r="F1299" s="102"/>
      <c r="G1299" s="102"/>
      <c r="AH1299" s="324"/>
      <c r="AI1299" s="324"/>
      <c r="AP1299" s="324"/>
      <c r="AQ1299" s="324"/>
      <c r="BD1299" s="324"/>
      <c r="BE1299" s="324"/>
      <c r="BF1299" s="324"/>
      <c r="BG1299" s="324"/>
      <c r="BH1299" s="324"/>
      <c r="BI1299" s="324"/>
      <c r="BJ1299" s="324"/>
      <c r="BK1299" s="324"/>
      <c r="BL1299" s="324"/>
      <c r="BM1299" s="324"/>
      <c r="BN1299" s="324"/>
      <c r="BO1299" s="324"/>
      <c r="BW1299" s="325"/>
      <c r="BX1299" s="325"/>
      <c r="BY1299" s="325"/>
      <c r="BZ1299" s="325"/>
      <c r="CA1299" s="325"/>
      <c r="CB1299" s="325"/>
      <c r="CC1299" s="325"/>
      <c r="CD1299" s="325"/>
      <c r="CE1299" s="325"/>
      <c r="CF1299" s="325"/>
      <c r="CG1299" s="325"/>
      <c r="CH1299" s="325"/>
    </row>
    <row r="1300" spans="1:86" s="323" customFormat="1" x14ac:dyDescent="0.25">
      <c r="A1300" s="102"/>
      <c r="B1300" s="102"/>
      <c r="C1300" s="102"/>
      <c r="D1300" s="102"/>
      <c r="E1300" s="102"/>
      <c r="F1300" s="102"/>
      <c r="G1300" s="102"/>
      <c r="AH1300" s="324"/>
      <c r="AI1300" s="324"/>
      <c r="AP1300" s="324"/>
      <c r="AQ1300" s="324"/>
      <c r="BD1300" s="324"/>
      <c r="BE1300" s="324"/>
      <c r="BF1300" s="324"/>
      <c r="BG1300" s="324"/>
      <c r="BH1300" s="324"/>
      <c r="BI1300" s="324"/>
      <c r="BJ1300" s="324"/>
      <c r="BK1300" s="324"/>
      <c r="BL1300" s="324"/>
      <c r="BM1300" s="324"/>
      <c r="BN1300" s="324"/>
      <c r="BO1300" s="324"/>
      <c r="BW1300" s="325"/>
      <c r="BX1300" s="325"/>
      <c r="BY1300" s="325"/>
      <c r="BZ1300" s="325"/>
      <c r="CA1300" s="325"/>
      <c r="CB1300" s="325"/>
      <c r="CC1300" s="325"/>
      <c r="CD1300" s="325"/>
      <c r="CE1300" s="325"/>
      <c r="CF1300" s="325"/>
      <c r="CG1300" s="325"/>
      <c r="CH1300" s="325"/>
    </row>
    <row r="1301" spans="1:86" s="323" customFormat="1" x14ac:dyDescent="0.25">
      <c r="A1301" s="102"/>
      <c r="B1301" s="102"/>
      <c r="C1301" s="102"/>
      <c r="D1301" s="102"/>
      <c r="E1301" s="102"/>
      <c r="F1301" s="102"/>
      <c r="G1301" s="102"/>
      <c r="AH1301" s="324"/>
      <c r="AI1301" s="324"/>
      <c r="AP1301" s="324"/>
      <c r="AQ1301" s="324"/>
      <c r="BD1301" s="324"/>
      <c r="BE1301" s="324"/>
      <c r="BF1301" s="324"/>
      <c r="BG1301" s="324"/>
      <c r="BH1301" s="324"/>
      <c r="BI1301" s="324"/>
      <c r="BJ1301" s="324"/>
      <c r="BK1301" s="324"/>
      <c r="BL1301" s="324"/>
      <c r="BM1301" s="324"/>
      <c r="BN1301" s="324"/>
      <c r="BO1301" s="324"/>
      <c r="BW1301" s="325"/>
      <c r="BX1301" s="325"/>
      <c r="BY1301" s="325"/>
      <c r="BZ1301" s="325"/>
      <c r="CA1301" s="325"/>
      <c r="CB1301" s="325"/>
      <c r="CC1301" s="325"/>
      <c r="CD1301" s="325"/>
      <c r="CE1301" s="325"/>
      <c r="CF1301" s="325"/>
      <c r="CG1301" s="325"/>
      <c r="CH1301" s="325"/>
    </row>
    <row r="1302" spans="1:86" s="323" customFormat="1" x14ac:dyDescent="0.25">
      <c r="A1302" s="102"/>
      <c r="B1302" s="102"/>
      <c r="C1302" s="102"/>
      <c r="D1302" s="102"/>
      <c r="E1302" s="102"/>
      <c r="F1302" s="102"/>
      <c r="G1302" s="102"/>
      <c r="AH1302" s="324"/>
      <c r="AI1302" s="324"/>
      <c r="AP1302" s="324"/>
      <c r="AQ1302" s="324"/>
      <c r="BD1302" s="324"/>
      <c r="BE1302" s="324"/>
      <c r="BF1302" s="324"/>
      <c r="BG1302" s="324"/>
      <c r="BH1302" s="324"/>
      <c r="BI1302" s="324"/>
      <c r="BJ1302" s="324"/>
      <c r="BK1302" s="324"/>
      <c r="BL1302" s="324"/>
      <c r="BM1302" s="324"/>
      <c r="BN1302" s="324"/>
      <c r="BO1302" s="324"/>
      <c r="BW1302" s="325"/>
      <c r="BX1302" s="325"/>
      <c r="BY1302" s="325"/>
      <c r="BZ1302" s="325"/>
      <c r="CA1302" s="325"/>
      <c r="CB1302" s="325"/>
      <c r="CC1302" s="325"/>
      <c r="CD1302" s="325"/>
      <c r="CE1302" s="325"/>
      <c r="CF1302" s="325"/>
      <c r="CG1302" s="325"/>
      <c r="CH1302" s="325"/>
    </row>
    <row r="1303" spans="1:86" s="323" customFormat="1" x14ac:dyDescent="0.25">
      <c r="A1303" s="102"/>
      <c r="B1303" s="102"/>
      <c r="C1303" s="102"/>
      <c r="D1303" s="102"/>
      <c r="E1303" s="102"/>
      <c r="F1303" s="102"/>
      <c r="G1303" s="102"/>
      <c r="AH1303" s="324"/>
      <c r="AI1303" s="324"/>
      <c r="AP1303" s="324"/>
      <c r="AQ1303" s="324"/>
      <c r="BD1303" s="324"/>
      <c r="BE1303" s="324"/>
      <c r="BF1303" s="324"/>
      <c r="BG1303" s="324"/>
      <c r="BH1303" s="324"/>
      <c r="BI1303" s="324"/>
      <c r="BJ1303" s="324"/>
      <c r="BK1303" s="324"/>
      <c r="BL1303" s="324"/>
      <c r="BM1303" s="324"/>
      <c r="BN1303" s="324"/>
      <c r="BO1303" s="324"/>
      <c r="BW1303" s="325"/>
      <c r="BX1303" s="325"/>
      <c r="BY1303" s="325"/>
      <c r="BZ1303" s="325"/>
      <c r="CA1303" s="325"/>
      <c r="CB1303" s="325"/>
      <c r="CC1303" s="325"/>
      <c r="CD1303" s="325"/>
      <c r="CE1303" s="325"/>
      <c r="CF1303" s="325"/>
      <c r="CG1303" s="325"/>
      <c r="CH1303" s="325"/>
    </row>
    <row r="1304" spans="1:86" s="323" customFormat="1" x14ac:dyDescent="0.25">
      <c r="A1304" s="102"/>
      <c r="B1304" s="102"/>
      <c r="C1304" s="102"/>
      <c r="D1304" s="102"/>
      <c r="E1304" s="102"/>
      <c r="F1304" s="102"/>
      <c r="G1304" s="102"/>
      <c r="AH1304" s="324"/>
      <c r="AI1304" s="324"/>
      <c r="AP1304" s="324"/>
      <c r="AQ1304" s="324"/>
      <c r="BD1304" s="324"/>
      <c r="BE1304" s="324"/>
      <c r="BF1304" s="324"/>
      <c r="BG1304" s="324"/>
      <c r="BH1304" s="324"/>
      <c r="BI1304" s="324"/>
      <c r="BJ1304" s="324"/>
      <c r="BK1304" s="324"/>
      <c r="BL1304" s="324"/>
      <c r="BM1304" s="324"/>
      <c r="BN1304" s="324"/>
      <c r="BO1304" s="324"/>
      <c r="BW1304" s="325"/>
      <c r="BX1304" s="325"/>
      <c r="BY1304" s="325"/>
      <c r="BZ1304" s="325"/>
      <c r="CA1304" s="325"/>
      <c r="CB1304" s="325"/>
      <c r="CC1304" s="325"/>
      <c r="CD1304" s="325"/>
      <c r="CE1304" s="325"/>
      <c r="CF1304" s="325"/>
      <c r="CG1304" s="325"/>
      <c r="CH1304" s="325"/>
    </row>
    <row r="1305" spans="1:86" s="323" customFormat="1" x14ac:dyDescent="0.25">
      <c r="A1305" s="102"/>
      <c r="B1305" s="102"/>
      <c r="C1305" s="102"/>
      <c r="D1305" s="102"/>
      <c r="E1305" s="102"/>
      <c r="F1305" s="102"/>
      <c r="G1305" s="102"/>
      <c r="AH1305" s="324"/>
      <c r="AI1305" s="324"/>
      <c r="AP1305" s="324"/>
      <c r="AQ1305" s="324"/>
      <c r="BD1305" s="324"/>
      <c r="BE1305" s="324"/>
      <c r="BF1305" s="324"/>
      <c r="BG1305" s="324"/>
      <c r="BH1305" s="324"/>
      <c r="BI1305" s="324"/>
      <c r="BJ1305" s="324"/>
      <c r="BK1305" s="324"/>
      <c r="BL1305" s="324"/>
      <c r="BM1305" s="324"/>
      <c r="BN1305" s="324"/>
      <c r="BO1305" s="324"/>
      <c r="BW1305" s="325"/>
      <c r="BX1305" s="325"/>
      <c r="BY1305" s="325"/>
      <c r="BZ1305" s="325"/>
      <c r="CA1305" s="325"/>
      <c r="CB1305" s="325"/>
      <c r="CC1305" s="325"/>
      <c r="CD1305" s="325"/>
      <c r="CE1305" s="325"/>
      <c r="CF1305" s="325"/>
      <c r="CG1305" s="325"/>
      <c r="CH1305" s="325"/>
    </row>
    <row r="1306" spans="1:86" s="323" customFormat="1" x14ac:dyDescent="0.25">
      <c r="A1306" s="102"/>
      <c r="B1306" s="102"/>
      <c r="C1306" s="102"/>
      <c r="D1306" s="102"/>
      <c r="E1306" s="102"/>
      <c r="F1306" s="102"/>
      <c r="G1306" s="102"/>
      <c r="AH1306" s="324"/>
      <c r="AI1306" s="324"/>
      <c r="AP1306" s="324"/>
      <c r="AQ1306" s="324"/>
      <c r="BD1306" s="324"/>
      <c r="BE1306" s="324"/>
      <c r="BF1306" s="324"/>
      <c r="BG1306" s="324"/>
      <c r="BH1306" s="324"/>
      <c r="BI1306" s="324"/>
      <c r="BJ1306" s="324"/>
      <c r="BK1306" s="324"/>
      <c r="BL1306" s="324"/>
      <c r="BM1306" s="324"/>
      <c r="BN1306" s="324"/>
      <c r="BO1306" s="324"/>
      <c r="BW1306" s="325"/>
      <c r="BX1306" s="325"/>
      <c r="BY1306" s="325"/>
      <c r="BZ1306" s="325"/>
      <c r="CA1306" s="325"/>
      <c r="CB1306" s="325"/>
      <c r="CC1306" s="325"/>
      <c r="CD1306" s="325"/>
      <c r="CE1306" s="325"/>
      <c r="CF1306" s="325"/>
      <c r="CG1306" s="325"/>
      <c r="CH1306" s="325"/>
    </row>
    <row r="1307" spans="1:86" s="323" customFormat="1" x14ac:dyDescent="0.25">
      <c r="A1307" s="102"/>
      <c r="B1307" s="102"/>
      <c r="C1307" s="102"/>
      <c r="D1307" s="102"/>
      <c r="E1307" s="102"/>
      <c r="F1307" s="102"/>
      <c r="G1307" s="102"/>
      <c r="AH1307" s="324"/>
      <c r="AI1307" s="324"/>
      <c r="AP1307" s="324"/>
      <c r="AQ1307" s="324"/>
      <c r="BD1307" s="324"/>
      <c r="BE1307" s="324"/>
      <c r="BF1307" s="324"/>
      <c r="BG1307" s="324"/>
      <c r="BH1307" s="324"/>
      <c r="BI1307" s="324"/>
      <c r="BJ1307" s="324"/>
      <c r="BK1307" s="324"/>
      <c r="BL1307" s="324"/>
      <c r="BM1307" s="324"/>
      <c r="BN1307" s="324"/>
      <c r="BO1307" s="324"/>
      <c r="BW1307" s="325"/>
      <c r="BX1307" s="325"/>
      <c r="BY1307" s="325"/>
      <c r="BZ1307" s="325"/>
      <c r="CA1307" s="325"/>
      <c r="CB1307" s="325"/>
      <c r="CC1307" s="325"/>
      <c r="CD1307" s="325"/>
      <c r="CE1307" s="325"/>
      <c r="CF1307" s="325"/>
      <c r="CG1307" s="325"/>
      <c r="CH1307" s="325"/>
    </row>
    <row r="1308" spans="1:86" s="323" customFormat="1" x14ac:dyDescent="0.25">
      <c r="A1308" s="102"/>
      <c r="B1308" s="102"/>
      <c r="C1308" s="102"/>
      <c r="D1308" s="102"/>
      <c r="E1308" s="102"/>
      <c r="F1308" s="102"/>
      <c r="G1308" s="102"/>
      <c r="AH1308" s="324"/>
      <c r="AI1308" s="324"/>
      <c r="AP1308" s="324"/>
      <c r="AQ1308" s="324"/>
      <c r="BD1308" s="324"/>
      <c r="BE1308" s="324"/>
      <c r="BF1308" s="324"/>
      <c r="BG1308" s="324"/>
      <c r="BH1308" s="324"/>
      <c r="BI1308" s="324"/>
      <c r="BJ1308" s="324"/>
      <c r="BK1308" s="324"/>
      <c r="BL1308" s="324"/>
      <c r="BM1308" s="324"/>
      <c r="BN1308" s="324"/>
      <c r="BO1308" s="324"/>
      <c r="BW1308" s="325"/>
      <c r="BX1308" s="325"/>
      <c r="BY1308" s="325"/>
      <c r="BZ1308" s="325"/>
      <c r="CA1308" s="325"/>
      <c r="CB1308" s="325"/>
      <c r="CC1308" s="325"/>
      <c r="CD1308" s="325"/>
      <c r="CE1308" s="325"/>
      <c r="CF1308" s="325"/>
      <c r="CG1308" s="325"/>
      <c r="CH1308" s="325"/>
    </row>
    <row r="1309" spans="1:86" s="323" customFormat="1" x14ac:dyDescent="0.25">
      <c r="A1309" s="102"/>
      <c r="B1309" s="102"/>
      <c r="C1309" s="102"/>
      <c r="D1309" s="102"/>
      <c r="E1309" s="102"/>
      <c r="F1309" s="102"/>
      <c r="G1309" s="102"/>
      <c r="AH1309" s="324"/>
      <c r="AI1309" s="324"/>
      <c r="AP1309" s="324"/>
      <c r="AQ1309" s="324"/>
      <c r="BD1309" s="324"/>
      <c r="BE1309" s="324"/>
      <c r="BF1309" s="324"/>
      <c r="BG1309" s="324"/>
      <c r="BH1309" s="324"/>
      <c r="BI1309" s="324"/>
      <c r="BJ1309" s="324"/>
      <c r="BK1309" s="324"/>
      <c r="BL1309" s="324"/>
      <c r="BM1309" s="324"/>
      <c r="BN1309" s="324"/>
      <c r="BO1309" s="324"/>
      <c r="BW1309" s="325"/>
      <c r="BX1309" s="325"/>
      <c r="BY1309" s="325"/>
      <c r="BZ1309" s="325"/>
      <c r="CA1309" s="325"/>
      <c r="CB1309" s="325"/>
      <c r="CC1309" s="325"/>
      <c r="CD1309" s="325"/>
      <c r="CE1309" s="325"/>
      <c r="CF1309" s="325"/>
      <c r="CG1309" s="325"/>
      <c r="CH1309" s="325"/>
    </row>
    <row r="1310" spans="1:86" s="323" customFormat="1" x14ac:dyDescent="0.25">
      <c r="A1310" s="102"/>
      <c r="B1310" s="102"/>
      <c r="C1310" s="102"/>
      <c r="D1310" s="102"/>
      <c r="E1310" s="102"/>
      <c r="F1310" s="102"/>
      <c r="G1310" s="102"/>
      <c r="AH1310" s="324"/>
      <c r="AI1310" s="324"/>
      <c r="AP1310" s="324"/>
      <c r="AQ1310" s="324"/>
      <c r="BD1310" s="324"/>
      <c r="BE1310" s="324"/>
      <c r="BF1310" s="324"/>
      <c r="BG1310" s="324"/>
      <c r="BH1310" s="324"/>
      <c r="BI1310" s="324"/>
      <c r="BJ1310" s="324"/>
      <c r="BK1310" s="324"/>
      <c r="BL1310" s="324"/>
      <c r="BM1310" s="324"/>
      <c r="BN1310" s="324"/>
      <c r="BO1310" s="324"/>
      <c r="BW1310" s="325"/>
      <c r="BX1310" s="325"/>
      <c r="BY1310" s="325"/>
      <c r="BZ1310" s="325"/>
      <c r="CA1310" s="325"/>
      <c r="CB1310" s="325"/>
      <c r="CC1310" s="325"/>
      <c r="CD1310" s="325"/>
      <c r="CE1310" s="325"/>
      <c r="CF1310" s="325"/>
      <c r="CG1310" s="325"/>
      <c r="CH1310" s="325"/>
    </row>
    <row r="1311" spans="1:86" s="323" customFormat="1" x14ac:dyDescent="0.25">
      <c r="A1311" s="102"/>
      <c r="B1311" s="102"/>
      <c r="C1311" s="102"/>
      <c r="D1311" s="102"/>
      <c r="E1311" s="102"/>
      <c r="F1311" s="102"/>
      <c r="G1311" s="102"/>
      <c r="AH1311" s="324"/>
      <c r="AI1311" s="324"/>
      <c r="AP1311" s="324"/>
      <c r="AQ1311" s="324"/>
      <c r="BD1311" s="324"/>
      <c r="BE1311" s="324"/>
      <c r="BF1311" s="324"/>
      <c r="BG1311" s="324"/>
      <c r="BH1311" s="324"/>
      <c r="BI1311" s="324"/>
      <c r="BJ1311" s="324"/>
      <c r="BK1311" s="324"/>
      <c r="BL1311" s="324"/>
      <c r="BM1311" s="324"/>
      <c r="BN1311" s="324"/>
      <c r="BO1311" s="324"/>
      <c r="BW1311" s="325"/>
      <c r="BX1311" s="325"/>
      <c r="BY1311" s="325"/>
      <c r="BZ1311" s="325"/>
      <c r="CA1311" s="325"/>
      <c r="CB1311" s="325"/>
      <c r="CC1311" s="325"/>
      <c r="CD1311" s="325"/>
      <c r="CE1311" s="325"/>
      <c r="CF1311" s="325"/>
      <c r="CG1311" s="325"/>
      <c r="CH1311" s="325"/>
    </row>
    <row r="1312" spans="1:86" s="323" customFormat="1" x14ac:dyDescent="0.25">
      <c r="A1312" s="102"/>
      <c r="B1312" s="102"/>
      <c r="C1312" s="102"/>
      <c r="D1312" s="102"/>
      <c r="E1312" s="102"/>
      <c r="F1312" s="102"/>
      <c r="G1312" s="102"/>
      <c r="AH1312" s="324"/>
      <c r="AI1312" s="324"/>
      <c r="AP1312" s="324"/>
      <c r="AQ1312" s="324"/>
      <c r="BD1312" s="324"/>
      <c r="BE1312" s="324"/>
      <c r="BF1312" s="324"/>
      <c r="BG1312" s="324"/>
      <c r="BH1312" s="324"/>
      <c r="BI1312" s="324"/>
      <c r="BJ1312" s="324"/>
      <c r="BK1312" s="324"/>
      <c r="BL1312" s="324"/>
      <c r="BM1312" s="324"/>
      <c r="BN1312" s="324"/>
      <c r="BO1312" s="324"/>
      <c r="BW1312" s="325"/>
      <c r="BX1312" s="325"/>
      <c r="BY1312" s="325"/>
      <c r="BZ1312" s="325"/>
      <c r="CA1312" s="325"/>
      <c r="CB1312" s="325"/>
      <c r="CC1312" s="325"/>
      <c r="CD1312" s="325"/>
      <c r="CE1312" s="325"/>
      <c r="CF1312" s="325"/>
      <c r="CG1312" s="325"/>
      <c r="CH1312" s="325"/>
    </row>
    <row r="1313" spans="1:86" s="323" customFormat="1" x14ac:dyDescent="0.25">
      <c r="A1313" s="102"/>
      <c r="B1313" s="102"/>
      <c r="C1313" s="102"/>
      <c r="D1313" s="102"/>
      <c r="E1313" s="102"/>
      <c r="F1313" s="102"/>
      <c r="G1313" s="102"/>
      <c r="AH1313" s="324"/>
      <c r="AI1313" s="324"/>
      <c r="AP1313" s="324"/>
      <c r="AQ1313" s="324"/>
      <c r="BD1313" s="324"/>
      <c r="BE1313" s="324"/>
      <c r="BF1313" s="324"/>
      <c r="BG1313" s="324"/>
      <c r="BH1313" s="324"/>
      <c r="BI1313" s="324"/>
      <c r="BJ1313" s="324"/>
      <c r="BK1313" s="324"/>
      <c r="BL1313" s="324"/>
      <c r="BM1313" s="324"/>
      <c r="BN1313" s="324"/>
      <c r="BO1313" s="324"/>
      <c r="BW1313" s="325"/>
      <c r="BX1313" s="325"/>
      <c r="BY1313" s="325"/>
      <c r="BZ1313" s="325"/>
      <c r="CA1313" s="325"/>
      <c r="CB1313" s="325"/>
      <c r="CC1313" s="325"/>
      <c r="CD1313" s="325"/>
      <c r="CE1313" s="325"/>
      <c r="CF1313" s="325"/>
      <c r="CG1313" s="325"/>
      <c r="CH1313" s="325"/>
    </row>
    <row r="1314" spans="1:86" s="323" customFormat="1" x14ac:dyDescent="0.25">
      <c r="A1314" s="102"/>
      <c r="B1314" s="102"/>
      <c r="C1314" s="102"/>
      <c r="D1314" s="102"/>
      <c r="E1314" s="102"/>
      <c r="F1314" s="102"/>
      <c r="G1314" s="102"/>
      <c r="AH1314" s="324"/>
      <c r="AI1314" s="324"/>
      <c r="AP1314" s="324"/>
      <c r="AQ1314" s="324"/>
      <c r="BD1314" s="324"/>
      <c r="BE1314" s="324"/>
      <c r="BF1314" s="324"/>
      <c r="BG1314" s="324"/>
      <c r="BH1314" s="324"/>
      <c r="BI1314" s="324"/>
      <c r="BJ1314" s="324"/>
      <c r="BK1314" s="324"/>
      <c r="BL1314" s="324"/>
      <c r="BM1314" s="324"/>
      <c r="BN1314" s="324"/>
      <c r="BO1314" s="324"/>
      <c r="BW1314" s="325"/>
      <c r="BX1314" s="325"/>
      <c r="BY1314" s="325"/>
      <c r="BZ1314" s="325"/>
      <c r="CA1314" s="325"/>
      <c r="CB1314" s="325"/>
      <c r="CC1314" s="325"/>
      <c r="CD1314" s="325"/>
      <c r="CE1314" s="325"/>
      <c r="CF1314" s="325"/>
      <c r="CG1314" s="325"/>
      <c r="CH1314" s="325"/>
    </row>
    <row r="1315" spans="1:86" s="323" customFormat="1" x14ac:dyDescent="0.25">
      <c r="A1315" s="102"/>
      <c r="B1315" s="102"/>
      <c r="C1315" s="102"/>
      <c r="D1315" s="102"/>
      <c r="E1315" s="102"/>
      <c r="F1315" s="102"/>
      <c r="G1315" s="102"/>
      <c r="AH1315" s="324"/>
      <c r="AI1315" s="324"/>
      <c r="AP1315" s="324"/>
      <c r="AQ1315" s="324"/>
      <c r="BD1315" s="324"/>
      <c r="BE1315" s="324"/>
      <c r="BF1315" s="324"/>
      <c r="BG1315" s="324"/>
      <c r="BH1315" s="324"/>
      <c r="BI1315" s="324"/>
      <c r="BJ1315" s="324"/>
      <c r="BK1315" s="324"/>
      <c r="BL1315" s="324"/>
      <c r="BM1315" s="324"/>
      <c r="BN1315" s="324"/>
      <c r="BO1315" s="324"/>
      <c r="BW1315" s="325"/>
      <c r="BX1315" s="325"/>
      <c r="BY1315" s="325"/>
      <c r="BZ1315" s="325"/>
      <c r="CA1315" s="325"/>
      <c r="CB1315" s="325"/>
      <c r="CC1315" s="325"/>
      <c r="CD1315" s="325"/>
      <c r="CE1315" s="325"/>
      <c r="CF1315" s="325"/>
      <c r="CG1315" s="325"/>
      <c r="CH1315" s="325"/>
    </row>
    <row r="1316" spans="1:86" s="323" customFormat="1" x14ac:dyDescent="0.25">
      <c r="A1316" s="102"/>
      <c r="B1316" s="102"/>
      <c r="C1316" s="102"/>
      <c r="D1316" s="102"/>
      <c r="E1316" s="102"/>
      <c r="F1316" s="102"/>
      <c r="G1316" s="102"/>
      <c r="AH1316" s="324"/>
      <c r="AI1316" s="324"/>
      <c r="AP1316" s="324"/>
      <c r="AQ1316" s="324"/>
      <c r="BD1316" s="324"/>
      <c r="BE1316" s="324"/>
      <c r="BF1316" s="324"/>
      <c r="BG1316" s="324"/>
      <c r="BH1316" s="324"/>
      <c r="BI1316" s="324"/>
      <c r="BJ1316" s="324"/>
      <c r="BK1316" s="324"/>
      <c r="BL1316" s="324"/>
      <c r="BM1316" s="324"/>
      <c r="BN1316" s="324"/>
      <c r="BO1316" s="324"/>
      <c r="BW1316" s="325"/>
      <c r="BX1316" s="325"/>
      <c r="BY1316" s="325"/>
      <c r="BZ1316" s="325"/>
      <c r="CA1316" s="325"/>
      <c r="CB1316" s="325"/>
      <c r="CC1316" s="325"/>
      <c r="CD1316" s="325"/>
      <c r="CE1316" s="325"/>
      <c r="CF1316" s="325"/>
      <c r="CG1316" s="325"/>
      <c r="CH1316" s="325"/>
    </row>
    <row r="1317" spans="1:86" s="323" customFormat="1" x14ac:dyDescent="0.25">
      <c r="A1317" s="102"/>
      <c r="B1317" s="102"/>
      <c r="C1317" s="102"/>
      <c r="D1317" s="102"/>
      <c r="E1317" s="102"/>
      <c r="F1317" s="102"/>
      <c r="G1317" s="102"/>
      <c r="AH1317" s="324"/>
      <c r="AI1317" s="324"/>
      <c r="AP1317" s="324"/>
      <c r="AQ1317" s="324"/>
      <c r="BD1317" s="324"/>
      <c r="BE1317" s="324"/>
      <c r="BF1317" s="324"/>
      <c r="BG1317" s="324"/>
      <c r="BH1317" s="324"/>
      <c r="BI1317" s="324"/>
      <c r="BJ1317" s="324"/>
      <c r="BK1317" s="324"/>
      <c r="BL1317" s="324"/>
      <c r="BM1317" s="324"/>
      <c r="BN1317" s="324"/>
      <c r="BO1317" s="324"/>
      <c r="BW1317" s="325"/>
      <c r="BX1317" s="325"/>
      <c r="BY1317" s="325"/>
      <c r="BZ1317" s="325"/>
      <c r="CA1317" s="325"/>
      <c r="CB1317" s="325"/>
      <c r="CC1317" s="325"/>
      <c r="CD1317" s="325"/>
      <c r="CE1317" s="325"/>
      <c r="CF1317" s="325"/>
      <c r="CG1317" s="325"/>
      <c r="CH1317" s="325"/>
    </row>
    <row r="1318" spans="1:86" s="323" customFormat="1" x14ac:dyDescent="0.25">
      <c r="A1318" s="102"/>
      <c r="B1318" s="102"/>
      <c r="C1318" s="102"/>
      <c r="D1318" s="102"/>
      <c r="E1318" s="102"/>
      <c r="F1318" s="102"/>
      <c r="G1318" s="102"/>
      <c r="AH1318" s="324"/>
      <c r="AI1318" s="324"/>
      <c r="AP1318" s="324"/>
      <c r="AQ1318" s="324"/>
      <c r="BD1318" s="324"/>
      <c r="BE1318" s="324"/>
      <c r="BF1318" s="324"/>
      <c r="BG1318" s="324"/>
      <c r="BH1318" s="324"/>
      <c r="BI1318" s="324"/>
      <c r="BJ1318" s="324"/>
      <c r="BK1318" s="324"/>
      <c r="BL1318" s="324"/>
      <c r="BM1318" s="324"/>
      <c r="BN1318" s="324"/>
      <c r="BO1318" s="324"/>
      <c r="BW1318" s="325"/>
      <c r="BX1318" s="325"/>
      <c r="BY1318" s="325"/>
      <c r="BZ1318" s="325"/>
      <c r="CA1318" s="325"/>
      <c r="CB1318" s="325"/>
      <c r="CC1318" s="325"/>
      <c r="CD1318" s="325"/>
      <c r="CE1318" s="325"/>
      <c r="CF1318" s="325"/>
      <c r="CG1318" s="325"/>
      <c r="CH1318" s="325"/>
    </row>
    <row r="1319" spans="1:86" s="323" customFormat="1" x14ac:dyDescent="0.25">
      <c r="A1319" s="102"/>
      <c r="B1319" s="102"/>
      <c r="C1319" s="102"/>
      <c r="D1319" s="102"/>
      <c r="E1319" s="102"/>
      <c r="F1319" s="102"/>
      <c r="G1319" s="102"/>
      <c r="AH1319" s="324"/>
      <c r="AI1319" s="324"/>
      <c r="AP1319" s="324"/>
      <c r="AQ1319" s="324"/>
      <c r="BD1319" s="324"/>
      <c r="BE1319" s="324"/>
      <c r="BF1319" s="324"/>
      <c r="BG1319" s="324"/>
      <c r="BH1319" s="324"/>
      <c r="BI1319" s="324"/>
      <c r="BJ1319" s="324"/>
      <c r="BK1319" s="324"/>
      <c r="BL1319" s="324"/>
      <c r="BM1319" s="324"/>
      <c r="BN1319" s="324"/>
      <c r="BO1319" s="324"/>
      <c r="BW1319" s="325"/>
      <c r="BX1319" s="325"/>
      <c r="BY1319" s="325"/>
      <c r="BZ1319" s="325"/>
      <c r="CA1319" s="325"/>
      <c r="CB1319" s="325"/>
      <c r="CC1319" s="325"/>
      <c r="CD1319" s="325"/>
      <c r="CE1319" s="325"/>
      <c r="CF1319" s="325"/>
      <c r="CG1319" s="325"/>
      <c r="CH1319" s="325"/>
    </row>
    <row r="1320" spans="1:86" s="323" customFormat="1" x14ac:dyDescent="0.25">
      <c r="A1320" s="102"/>
      <c r="B1320" s="102"/>
      <c r="C1320" s="102"/>
      <c r="D1320" s="102"/>
      <c r="E1320" s="102"/>
      <c r="F1320" s="102"/>
      <c r="G1320" s="102"/>
      <c r="AH1320" s="324"/>
      <c r="AI1320" s="324"/>
      <c r="AP1320" s="324"/>
      <c r="AQ1320" s="324"/>
      <c r="BD1320" s="324"/>
      <c r="BE1320" s="324"/>
      <c r="BF1320" s="324"/>
      <c r="BG1320" s="324"/>
      <c r="BH1320" s="324"/>
      <c r="BI1320" s="324"/>
      <c r="BJ1320" s="324"/>
      <c r="BK1320" s="324"/>
      <c r="BL1320" s="324"/>
      <c r="BM1320" s="324"/>
      <c r="BN1320" s="324"/>
      <c r="BO1320" s="324"/>
      <c r="BW1320" s="325"/>
      <c r="BX1320" s="325"/>
      <c r="BY1320" s="325"/>
      <c r="BZ1320" s="325"/>
      <c r="CA1320" s="325"/>
      <c r="CB1320" s="325"/>
      <c r="CC1320" s="325"/>
      <c r="CD1320" s="325"/>
      <c r="CE1320" s="325"/>
      <c r="CF1320" s="325"/>
      <c r="CG1320" s="325"/>
      <c r="CH1320" s="325"/>
    </row>
    <row r="1321" spans="1:86" s="323" customFormat="1" x14ac:dyDescent="0.25">
      <c r="A1321" s="102"/>
      <c r="B1321" s="102"/>
      <c r="C1321" s="102"/>
      <c r="D1321" s="102"/>
      <c r="E1321" s="102"/>
      <c r="F1321" s="102"/>
      <c r="G1321" s="102"/>
      <c r="AH1321" s="324"/>
      <c r="AI1321" s="324"/>
      <c r="AP1321" s="324"/>
      <c r="AQ1321" s="324"/>
      <c r="BD1321" s="324"/>
      <c r="BE1321" s="324"/>
      <c r="BF1321" s="324"/>
      <c r="BG1321" s="324"/>
      <c r="BH1321" s="324"/>
      <c r="BI1321" s="324"/>
      <c r="BJ1321" s="324"/>
      <c r="BK1321" s="324"/>
      <c r="BL1321" s="324"/>
      <c r="BM1321" s="324"/>
      <c r="BN1321" s="324"/>
      <c r="BO1321" s="324"/>
      <c r="BW1321" s="325"/>
      <c r="BX1321" s="325"/>
      <c r="BY1321" s="325"/>
      <c r="BZ1321" s="325"/>
      <c r="CA1321" s="325"/>
      <c r="CB1321" s="325"/>
      <c r="CC1321" s="325"/>
      <c r="CD1321" s="325"/>
      <c r="CE1321" s="325"/>
      <c r="CF1321" s="325"/>
      <c r="CG1321" s="325"/>
      <c r="CH1321" s="325"/>
    </row>
    <row r="1322" spans="1:86" s="323" customFormat="1" x14ac:dyDescent="0.25">
      <c r="A1322" s="102"/>
      <c r="B1322" s="102"/>
      <c r="C1322" s="102"/>
      <c r="D1322" s="102"/>
      <c r="E1322" s="102"/>
      <c r="F1322" s="102"/>
      <c r="G1322" s="102"/>
      <c r="AH1322" s="324"/>
      <c r="AI1322" s="324"/>
      <c r="AP1322" s="324"/>
      <c r="AQ1322" s="324"/>
      <c r="BD1322" s="324"/>
      <c r="BE1322" s="324"/>
      <c r="BF1322" s="324"/>
      <c r="BG1322" s="324"/>
      <c r="BH1322" s="324"/>
      <c r="BI1322" s="324"/>
      <c r="BJ1322" s="324"/>
      <c r="BK1322" s="324"/>
      <c r="BL1322" s="324"/>
      <c r="BM1322" s="324"/>
      <c r="BN1322" s="324"/>
      <c r="BO1322" s="324"/>
      <c r="BW1322" s="325"/>
      <c r="BX1322" s="325"/>
      <c r="BY1322" s="325"/>
      <c r="BZ1322" s="325"/>
      <c r="CA1322" s="325"/>
      <c r="CB1322" s="325"/>
      <c r="CC1322" s="325"/>
      <c r="CD1322" s="325"/>
      <c r="CE1322" s="325"/>
      <c r="CF1322" s="325"/>
      <c r="CG1322" s="325"/>
      <c r="CH1322" s="325"/>
    </row>
    <row r="1323" spans="1:86" s="323" customFormat="1" x14ac:dyDescent="0.25">
      <c r="A1323" s="102"/>
      <c r="B1323" s="102"/>
      <c r="C1323" s="102"/>
      <c r="D1323" s="102"/>
      <c r="E1323" s="102"/>
      <c r="F1323" s="102"/>
      <c r="G1323" s="102"/>
      <c r="AH1323" s="324"/>
      <c r="AI1323" s="324"/>
      <c r="AP1323" s="324"/>
      <c r="AQ1323" s="324"/>
      <c r="BD1323" s="324"/>
      <c r="BE1323" s="324"/>
      <c r="BF1323" s="324"/>
      <c r="BG1323" s="324"/>
      <c r="BH1323" s="324"/>
      <c r="BI1323" s="324"/>
      <c r="BJ1323" s="324"/>
      <c r="BK1323" s="324"/>
      <c r="BL1323" s="324"/>
      <c r="BM1323" s="324"/>
      <c r="BN1323" s="324"/>
      <c r="BO1323" s="324"/>
      <c r="BW1323" s="325"/>
      <c r="BX1323" s="325"/>
      <c r="BY1323" s="325"/>
      <c r="BZ1323" s="325"/>
      <c r="CA1323" s="325"/>
      <c r="CB1323" s="325"/>
      <c r="CC1323" s="325"/>
      <c r="CD1323" s="325"/>
      <c r="CE1323" s="325"/>
      <c r="CF1323" s="325"/>
      <c r="CG1323" s="325"/>
      <c r="CH1323" s="325"/>
    </row>
    <row r="1324" spans="1:86" s="323" customFormat="1" x14ac:dyDescent="0.25">
      <c r="A1324" s="102"/>
      <c r="B1324" s="102"/>
      <c r="C1324" s="102"/>
      <c r="D1324" s="102"/>
      <c r="E1324" s="102"/>
      <c r="F1324" s="102"/>
      <c r="G1324" s="102"/>
      <c r="AH1324" s="324"/>
      <c r="AI1324" s="324"/>
      <c r="AP1324" s="324"/>
      <c r="AQ1324" s="324"/>
      <c r="BD1324" s="324"/>
      <c r="BE1324" s="324"/>
      <c r="BF1324" s="324"/>
      <c r="BG1324" s="324"/>
      <c r="BH1324" s="324"/>
      <c r="BI1324" s="324"/>
      <c r="BJ1324" s="324"/>
      <c r="BK1324" s="324"/>
      <c r="BL1324" s="324"/>
      <c r="BM1324" s="324"/>
      <c r="BN1324" s="324"/>
      <c r="BO1324" s="324"/>
      <c r="BW1324" s="325"/>
      <c r="BX1324" s="325"/>
      <c r="BY1324" s="325"/>
      <c r="BZ1324" s="325"/>
      <c r="CA1324" s="325"/>
      <c r="CB1324" s="325"/>
      <c r="CC1324" s="325"/>
      <c r="CD1324" s="325"/>
      <c r="CE1324" s="325"/>
      <c r="CF1324" s="325"/>
      <c r="CG1324" s="325"/>
      <c r="CH1324" s="325"/>
    </row>
    <row r="1325" spans="1:86" s="323" customFormat="1" x14ac:dyDescent="0.25">
      <c r="A1325" s="102"/>
      <c r="B1325" s="102"/>
      <c r="C1325" s="102"/>
      <c r="D1325" s="102"/>
      <c r="E1325" s="102"/>
      <c r="F1325" s="102"/>
      <c r="G1325" s="102"/>
      <c r="AH1325" s="324"/>
      <c r="AI1325" s="324"/>
      <c r="AP1325" s="324"/>
      <c r="AQ1325" s="324"/>
      <c r="BD1325" s="324"/>
      <c r="BE1325" s="324"/>
      <c r="BF1325" s="324"/>
      <c r="BG1325" s="324"/>
      <c r="BH1325" s="324"/>
      <c r="BI1325" s="324"/>
      <c r="BJ1325" s="324"/>
      <c r="BK1325" s="324"/>
      <c r="BL1325" s="324"/>
      <c r="BM1325" s="324"/>
      <c r="BN1325" s="324"/>
      <c r="BO1325" s="324"/>
      <c r="BW1325" s="325"/>
      <c r="BX1325" s="325"/>
      <c r="BY1325" s="325"/>
      <c r="BZ1325" s="325"/>
      <c r="CA1325" s="325"/>
      <c r="CB1325" s="325"/>
      <c r="CC1325" s="325"/>
      <c r="CD1325" s="325"/>
      <c r="CE1325" s="325"/>
      <c r="CF1325" s="325"/>
      <c r="CG1325" s="325"/>
      <c r="CH1325" s="325"/>
    </row>
    <row r="1326" spans="1:86" s="323" customFormat="1" x14ac:dyDescent="0.25">
      <c r="A1326" s="102"/>
      <c r="B1326" s="102"/>
      <c r="C1326" s="102"/>
      <c r="D1326" s="102"/>
      <c r="E1326" s="102"/>
      <c r="F1326" s="102"/>
      <c r="G1326" s="102"/>
      <c r="AH1326" s="324"/>
      <c r="AI1326" s="324"/>
      <c r="AP1326" s="324"/>
      <c r="AQ1326" s="324"/>
      <c r="BD1326" s="324"/>
      <c r="BE1326" s="324"/>
      <c r="BF1326" s="324"/>
      <c r="BG1326" s="324"/>
      <c r="BH1326" s="324"/>
      <c r="BI1326" s="324"/>
      <c r="BJ1326" s="324"/>
      <c r="BK1326" s="324"/>
      <c r="BL1326" s="324"/>
      <c r="BM1326" s="324"/>
      <c r="BN1326" s="324"/>
      <c r="BO1326" s="324"/>
      <c r="BW1326" s="325"/>
      <c r="BX1326" s="325"/>
      <c r="BY1326" s="325"/>
      <c r="BZ1326" s="325"/>
      <c r="CA1326" s="325"/>
      <c r="CB1326" s="325"/>
      <c r="CC1326" s="325"/>
      <c r="CD1326" s="325"/>
      <c r="CE1326" s="325"/>
      <c r="CF1326" s="325"/>
      <c r="CG1326" s="325"/>
      <c r="CH1326" s="325"/>
    </row>
    <row r="1327" spans="1:86" s="323" customFormat="1" x14ac:dyDescent="0.25">
      <c r="A1327" s="102"/>
      <c r="B1327" s="102"/>
      <c r="C1327" s="102"/>
      <c r="D1327" s="102"/>
      <c r="E1327" s="102"/>
      <c r="F1327" s="102"/>
      <c r="G1327" s="102"/>
      <c r="AH1327" s="324"/>
      <c r="AI1327" s="324"/>
      <c r="AP1327" s="324"/>
      <c r="AQ1327" s="324"/>
      <c r="BD1327" s="324"/>
      <c r="BE1327" s="324"/>
      <c r="BF1327" s="324"/>
      <c r="BG1327" s="324"/>
      <c r="BH1327" s="324"/>
      <c r="BI1327" s="324"/>
      <c r="BJ1327" s="324"/>
      <c r="BK1327" s="324"/>
      <c r="BL1327" s="324"/>
      <c r="BM1327" s="324"/>
      <c r="BN1327" s="324"/>
      <c r="BO1327" s="324"/>
      <c r="BW1327" s="325"/>
      <c r="BX1327" s="325"/>
      <c r="BY1327" s="325"/>
      <c r="BZ1327" s="325"/>
      <c r="CA1327" s="325"/>
      <c r="CB1327" s="325"/>
      <c r="CC1327" s="325"/>
      <c r="CD1327" s="325"/>
      <c r="CE1327" s="325"/>
      <c r="CF1327" s="325"/>
      <c r="CG1327" s="325"/>
      <c r="CH1327" s="325"/>
    </row>
    <row r="1328" spans="1:86" s="323" customFormat="1" x14ac:dyDescent="0.25">
      <c r="A1328" s="102"/>
      <c r="B1328" s="102"/>
      <c r="C1328" s="102"/>
      <c r="D1328" s="102"/>
      <c r="E1328" s="102"/>
      <c r="F1328" s="102"/>
      <c r="G1328" s="102"/>
      <c r="AH1328" s="324"/>
      <c r="AI1328" s="324"/>
      <c r="AP1328" s="324"/>
      <c r="AQ1328" s="324"/>
      <c r="BD1328" s="324"/>
      <c r="BE1328" s="324"/>
      <c r="BF1328" s="324"/>
      <c r="BG1328" s="324"/>
      <c r="BH1328" s="324"/>
      <c r="BI1328" s="324"/>
      <c r="BJ1328" s="324"/>
      <c r="BK1328" s="324"/>
      <c r="BL1328" s="324"/>
      <c r="BM1328" s="324"/>
      <c r="BN1328" s="324"/>
      <c r="BO1328" s="324"/>
      <c r="BW1328" s="325"/>
      <c r="BX1328" s="325"/>
      <c r="BY1328" s="325"/>
      <c r="BZ1328" s="325"/>
      <c r="CA1328" s="325"/>
      <c r="CB1328" s="325"/>
      <c r="CC1328" s="325"/>
      <c r="CD1328" s="325"/>
      <c r="CE1328" s="325"/>
      <c r="CF1328" s="325"/>
      <c r="CG1328" s="325"/>
      <c r="CH1328" s="325"/>
    </row>
    <row r="1329" spans="1:86" s="323" customFormat="1" x14ac:dyDescent="0.25">
      <c r="A1329" s="102"/>
      <c r="B1329" s="102"/>
      <c r="C1329" s="102"/>
      <c r="D1329" s="102"/>
      <c r="E1329" s="102"/>
      <c r="F1329" s="102"/>
      <c r="G1329" s="102"/>
      <c r="AH1329" s="324"/>
      <c r="AI1329" s="324"/>
      <c r="AP1329" s="324"/>
      <c r="AQ1329" s="324"/>
      <c r="BD1329" s="324"/>
      <c r="BE1329" s="324"/>
      <c r="BF1329" s="324"/>
      <c r="BG1329" s="324"/>
      <c r="BH1329" s="324"/>
      <c r="BI1329" s="324"/>
      <c r="BJ1329" s="324"/>
      <c r="BK1329" s="324"/>
      <c r="BL1329" s="324"/>
      <c r="BM1329" s="324"/>
      <c r="BN1329" s="324"/>
      <c r="BO1329" s="324"/>
      <c r="BW1329" s="325"/>
      <c r="BX1329" s="325"/>
      <c r="BY1329" s="325"/>
      <c r="BZ1329" s="325"/>
      <c r="CA1329" s="325"/>
      <c r="CB1329" s="325"/>
      <c r="CC1329" s="325"/>
      <c r="CD1329" s="325"/>
      <c r="CE1329" s="325"/>
      <c r="CF1329" s="325"/>
      <c r="CG1329" s="325"/>
      <c r="CH1329" s="325"/>
    </row>
    <row r="1330" spans="1:86" s="323" customFormat="1" x14ac:dyDescent="0.25">
      <c r="A1330" s="102"/>
      <c r="B1330" s="102"/>
      <c r="C1330" s="102"/>
      <c r="D1330" s="102"/>
      <c r="E1330" s="102"/>
      <c r="F1330" s="102"/>
      <c r="G1330" s="102"/>
      <c r="AH1330" s="324"/>
      <c r="AI1330" s="324"/>
      <c r="AP1330" s="324"/>
      <c r="AQ1330" s="324"/>
      <c r="BD1330" s="324"/>
      <c r="BE1330" s="324"/>
      <c r="BF1330" s="324"/>
      <c r="BG1330" s="324"/>
      <c r="BH1330" s="324"/>
      <c r="BI1330" s="324"/>
      <c r="BJ1330" s="324"/>
      <c r="BK1330" s="324"/>
      <c r="BL1330" s="324"/>
      <c r="BM1330" s="324"/>
      <c r="BN1330" s="324"/>
      <c r="BO1330" s="324"/>
      <c r="BW1330" s="325"/>
      <c r="BX1330" s="325"/>
      <c r="BY1330" s="325"/>
      <c r="BZ1330" s="325"/>
      <c r="CA1330" s="325"/>
      <c r="CB1330" s="325"/>
      <c r="CC1330" s="325"/>
      <c r="CD1330" s="325"/>
      <c r="CE1330" s="325"/>
      <c r="CF1330" s="325"/>
      <c r="CG1330" s="325"/>
      <c r="CH1330" s="325"/>
    </row>
    <row r="1331" spans="1:86" s="323" customFormat="1" x14ac:dyDescent="0.25">
      <c r="A1331" s="102"/>
      <c r="B1331" s="102"/>
      <c r="C1331" s="102"/>
      <c r="D1331" s="102"/>
      <c r="E1331" s="102"/>
      <c r="F1331" s="102"/>
      <c r="G1331" s="102"/>
      <c r="AH1331" s="324"/>
      <c r="AI1331" s="324"/>
      <c r="AP1331" s="324"/>
      <c r="AQ1331" s="324"/>
      <c r="BD1331" s="324"/>
      <c r="BE1331" s="324"/>
      <c r="BF1331" s="324"/>
      <c r="BG1331" s="324"/>
      <c r="BH1331" s="324"/>
      <c r="BI1331" s="324"/>
      <c r="BJ1331" s="324"/>
      <c r="BK1331" s="324"/>
      <c r="BL1331" s="324"/>
      <c r="BM1331" s="324"/>
      <c r="BN1331" s="324"/>
      <c r="BO1331" s="324"/>
      <c r="BW1331" s="325"/>
      <c r="BX1331" s="325"/>
      <c r="BY1331" s="325"/>
      <c r="BZ1331" s="325"/>
      <c r="CA1331" s="325"/>
      <c r="CB1331" s="325"/>
      <c r="CC1331" s="325"/>
      <c r="CD1331" s="325"/>
      <c r="CE1331" s="325"/>
      <c r="CF1331" s="325"/>
      <c r="CG1331" s="325"/>
      <c r="CH1331" s="325"/>
    </row>
    <row r="1332" spans="1:86" s="323" customFormat="1" x14ac:dyDescent="0.25">
      <c r="A1332" s="102"/>
      <c r="B1332" s="102"/>
      <c r="C1332" s="102"/>
      <c r="D1332" s="102"/>
      <c r="E1332" s="102"/>
      <c r="F1332" s="102"/>
      <c r="G1332" s="102"/>
      <c r="AH1332" s="324"/>
      <c r="AI1332" s="324"/>
      <c r="AP1332" s="324"/>
      <c r="AQ1332" s="324"/>
      <c r="BD1332" s="324"/>
      <c r="BE1332" s="324"/>
      <c r="BF1332" s="324"/>
      <c r="BG1332" s="324"/>
      <c r="BH1332" s="324"/>
      <c r="BI1332" s="324"/>
      <c r="BJ1332" s="324"/>
      <c r="BK1332" s="324"/>
      <c r="BL1332" s="324"/>
      <c r="BM1332" s="324"/>
      <c r="BN1332" s="324"/>
      <c r="BO1332" s="324"/>
      <c r="BW1332" s="325"/>
      <c r="BX1332" s="325"/>
      <c r="BY1332" s="325"/>
      <c r="BZ1332" s="325"/>
      <c r="CA1332" s="325"/>
      <c r="CB1332" s="325"/>
      <c r="CC1332" s="325"/>
      <c r="CD1332" s="325"/>
      <c r="CE1332" s="325"/>
      <c r="CF1332" s="325"/>
      <c r="CG1332" s="325"/>
      <c r="CH1332" s="325"/>
    </row>
    <row r="1333" spans="1:86" s="323" customFormat="1" x14ac:dyDescent="0.25">
      <c r="A1333" s="102"/>
      <c r="B1333" s="102"/>
      <c r="C1333" s="102"/>
      <c r="D1333" s="102"/>
      <c r="E1333" s="102"/>
      <c r="F1333" s="102"/>
      <c r="G1333" s="102"/>
      <c r="AH1333" s="324"/>
      <c r="AI1333" s="324"/>
      <c r="AP1333" s="324"/>
      <c r="AQ1333" s="324"/>
      <c r="BD1333" s="324"/>
      <c r="BE1333" s="324"/>
      <c r="BF1333" s="324"/>
      <c r="BG1333" s="324"/>
      <c r="BH1333" s="324"/>
      <c r="BI1333" s="324"/>
      <c r="BJ1333" s="324"/>
      <c r="BK1333" s="324"/>
      <c r="BL1333" s="324"/>
      <c r="BM1333" s="324"/>
      <c r="BN1333" s="324"/>
      <c r="BO1333" s="324"/>
      <c r="BW1333" s="325"/>
      <c r="BX1333" s="325"/>
      <c r="BY1333" s="325"/>
      <c r="BZ1333" s="325"/>
      <c r="CA1333" s="325"/>
      <c r="CB1333" s="325"/>
      <c r="CC1333" s="325"/>
      <c r="CD1333" s="325"/>
      <c r="CE1333" s="325"/>
      <c r="CF1333" s="325"/>
      <c r="CG1333" s="325"/>
      <c r="CH1333" s="325"/>
    </row>
    <row r="1334" spans="1:86" s="323" customFormat="1" x14ac:dyDescent="0.25">
      <c r="A1334" s="102"/>
      <c r="B1334" s="102"/>
      <c r="C1334" s="102"/>
      <c r="D1334" s="102"/>
      <c r="E1334" s="102"/>
      <c r="F1334" s="102"/>
      <c r="G1334" s="102"/>
      <c r="AH1334" s="324"/>
      <c r="AI1334" s="324"/>
      <c r="AP1334" s="324"/>
      <c r="AQ1334" s="324"/>
      <c r="BD1334" s="324"/>
      <c r="BE1334" s="324"/>
      <c r="BF1334" s="324"/>
      <c r="BG1334" s="324"/>
      <c r="BH1334" s="324"/>
      <c r="BI1334" s="324"/>
      <c r="BJ1334" s="324"/>
      <c r="BK1334" s="324"/>
      <c r="BL1334" s="324"/>
      <c r="BM1334" s="324"/>
      <c r="BN1334" s="324"/>
      <c r="BO1334" s="324"/>
      <c r="BW1334" s="325"/>
      <c r="BX1334" s="325"/>
      <c r="BY1334" s="325"/>
      <c r="BZ1334" s="325"/>
      <c r="CA1334" s="325"/>
      <c r="CB1334" s="325"/>
      <c r="CC1334" s="325"/>
      <c r="CD1334" s="325"/>
      <c r="CE1334" s="325"/>
      <c r="CF1334" s="325"/>
      <c r="CG1334" s="325"/>
      <c r="CH1334" s="325"/>
    </row>
    <row r="1335" spans="1:86" s="323" customFormat="1" x14ac:dyDescent="0.25">
      <c r="A1335" s="102"/>
      <c r="B1335" s="102"/>
      <c r="C1335" s="102"/>
      <c r="D1335" s="102"/>
      <c r="E1335" s="102"/>
      <c r="F1335" s="102"/>
      <c r="G1335" s="102"/>
      <c r="AH1335" s="324"/>
      <c r="AI1335" s="324"/>
      <c r="AP1335" s="324"/>
      <c r="AQ1335" s="324"/>
      <c r="BD1335" s="324"/>
      <c r="BE1335" s="324"/>
      <c r="BF1335" s="324"/>
      <c r="BG1335" s="324"/>
      <c r="BH1335" s="324"/>
      <c r="BI1335" s="324"/>
      <c r="BJ1335" s="324"/>
      <c r="BK1335" s="324"/>
      <c r="BL1335" s="324"/>
      <c r="BM1335" s="324"/>
      <c r="BN1335" s="324"/>
      <c r="BO1335" s="324"/>
      <c r="BW1335" s="325"/>
      <c r="BX1335" s="325"/>
      <c r="BY1335" s="325"/>
      <c r="BZ1335" s="325"/>
      <c r="CA1335" s="325"/>
      <c r="CB1335" s="325"/>
      <c r="CC1335" s="325"/>
      <c r="CD1335" s="325"/>
      <c r="CE1335" s="325"/>
      <c r="CF1335" s="325"/>
      <c r="CG1335" s="325"/>
      <c r="CH1335" s="325"/>
    </row>
    <row r="1336" spans="1:86" s="323" customFormat="1" x14ac:dyDescent="0.25">
      <c r="A1336" s="102"/>
      <c r="B1336" s="102"/>
      <c r="C1336" s="102"/>
      <c r="D1336" s="102"/>
      <c r="E1336" s="102"/>
      <c r="F1336" s="102"/>
      <c r="G1336" s="102"/>
      <c r="AH1336" s="324"/>
      <c r="AI1336" s="324"/>
      <c r="AP1336" s="324"/>
      <c r="AQ1336" s="324"/>
      <c r="BD1336" s="324"/>
      <c r="BE1336" s="324"/>
      <c r="BF1336" s="324"/>
      <c r="BG1336" s="324"/>
      <c r="BH1336" s="324"/>
      <c r="BI1336" s="324"/>
      <c r="BJ1336" s="324"/>
      <c r="BK1336" s="324"/>
      <c r="BL1336" s="324"/>
      <c r="BM1336" s="324"/>
      <c r="BN1336" s="324"/>
      <c r="BO1336" s="324"/>
      <c r="BW1336" s="325"/>
      <c r="BX1336" s="325"/>
      <c r="BY1336" s="325"/>
      <c r="BZ1336" s="325"/>
      <c r="CA1336" s="325"/>
      <c r="CB1336" s="325"/>
      <c r="CC1336" s="325"/>
      <c r="CD1336" s="325"/>
      <c r="CE1336" s="325"/>
      <c r="CF1336" s="325"/>
      <c r="CG1336" s="325"/>
      <c r="CH1336" s="325"/>
    </row>
    <row r="1337" spans="1:86" s="323" customFormat="1" x14ac:dyDescent="0.25">
      <c r="A1337" s="102"/>
      <c r="B1337" s="102"/>
      <c r="C1337" s="102"/>
      <c r="D1337" s="102"/>
      <c r="E1337" s="102"/>
      <c r="F1337" s="102"/>
      <c r="G1337" s="102"/>
      <c r="AH1337" s="324"/>
      <c r="AI1337" s="324"/>
      <c r="AP1337" s="324"/>
      <c r="AQ1337" s="324"/>
      <c r="BD1337" s="324"/>
      <c r="BE1337" s="324"/>
      <c r="BF1337" s="324"/>
      <c r="BG1337" s="324"/>
      <c r="BH1337" s="324"/>
      <c r="BI1337" s="324"/>
      <c r="BJ1337" s="324"/>
      <c r="BK1337" s="324"/>
      <c r="BL1337" s="324"/>
      <c r="BM1337" s="324"/>
      <c r="BN1337" s="324"/>
      <c r="BO1337" s="324"/>
      <c r="BW1337" s="325"/>
      <c r="BX1337" s="325"/>
      <c r="BY1337" s="325"/>
      <c r="BZ1337" s="325"/>
      <c r="CA1337" s="325"/>
      <c r="CB1337" s="325"/>
      <c r="CC1337" s="325"/>
      <c r="CD1337" s="325"/>
      <c r="CE1337" s="325"/>
      <c r="CF1337" s="325"/>
      <c r="CG1337" s="325"/>
      <c r="CH1337" s="325"/>
    </row>
    <row r="1338" spans="1:86" s="323" customFormat="1" x14ac:dyDescent="0.25">
      <c r="A1338" s="102"/>
      <c r="B1338" s="102"/>
      <c r="C1338" s="102"/>
      <c r="D1338" s="102"/>
      <c r="E1338" s="102"/>
      <c r="F1338" s="102"/>
      <c r="G1338" s="102"/>
      <c r="AH1338" s="324"/>
      <c r="AI1338" s="324"/>
      <c r="AP1338" s="324"/>
      <c r="AQ1338" s="324"/>
      <c r="BD1338" s="324"/>
      <c r="BE1338" s="324"/>
      <c r="BF1338" s="324"/>
      <c r="BG1338" s="324"/>
      <c r="BH1338" s="324"/>
      <c r="BI1338" s="324"/>
      <c r="BJ1338" s="324"/>
      <c r="BK1338" s="324"/>
      <c r="BL1338" s="324"/>
      <c r="BM1338" s="324"/>
      <c r="BN1338" s="324"/>
      <c r="BO1338" s="324"/>
      <c r="BW1338" s="325"/>
      <c r="BX1338" s="325"/>
      <c r="BY1338" s="325"/>
      <c r="BZ1338" s="325"/>
      <c r="CA1338" s="325"/>
      <c r="CB1338" s="325"/>
      <c r="CC1338" s="325"/>
      <c r="CD1338" s="325"/>
      <c r="CE1338" s="325"/>
      <c r="CF1338" s="325"/>
      <c r="CG1338" s="325"/>
      <c r="CH1338" s="325"/>
    </row>
    <row r="1339" spans="1:86" s="323" customFormat="1" x14ac:dyDescent="0.25">
      <c r="A1339" s="102"/>
      <c r="B1339" s="102"/>
      <c r="C1339" s="102"/>
      <c r="D1339" s="102"/>
      <c r="E1339" s="102"/>
      <c r="F1339" s="102"/>
      <c r="G1339" s="102"/>
      <c r="AH1339" s="324"/>
      <c r="AI1339" s="324"/>
      <c r="AP1339" s="324"/>
      <c r="AQ1339" s="324"/>
      <c r="BD1339" s="324"/>
      <c r="BE1339" s="324"/>
      <c r="BF1339" s="324"/>
      <c r="BG1339" s="324"/>
      <c r="BH1339" s="324"/>
      <c r="BI1339" s="324"/>
      <c r="BJ1339" s="324"/>
      <c r="BK1339" s="324"/>
      <c r="BL1339" s="324"/>
      <c r="BM1339" s="324"/>
      <c r="BN1339" s="324"/>
      <c r="BO1339" s="324"/>
      <c r="BW1339" s="325"/>
      <c r="BX1339" s="325"/>
      <c r="BY1339" s="325"/>
      <c r="BZ1339" s="325"/>
      <c r="CA1339" s="325"/>
      <c r="CB1339" s="325"/>
      <c r="CC1339" s="325"/>
      <c r="CD1339" s="325"/>
      <c r="CE1339" s="325"/>
      <c r="CF1339" s="325"/>
      <c r="CG1339" s="325"/>
      <c r="CH1339" s="325"/>
    </row>
    <row r="1340" spans="1:86" s="323" customFormat="1" x14ac:dyDescent="0.25">
      <c r="A1340" s="102"/>
      <c r="B1340" s="102"/>
      <c r="C1340" s="102"/>
      <c r="D1340" s="102"/>
      <c r="E1340" s="102"/>
      <c r="F1340" s="102"/>
      <c r="G1340" s="102"/>
      <c r="AH1340" s="324"/>
      <c r="AI1340" s="324"/>
      <c r="AP1340" s="324"/>
      <c r="AQ1340" s="324"/>
      <c r="BD1340" s="324"/>
      <c r="BE1340" s="324"/>
      <c r="BF1340" s="324"/>
      <c r="BG1340" s="324"/>
      <c r="BH1340" s="324"/>
      <c r="BI1340" s="324"/>
      <c r="BJ1340" s="324"/>
      <c r="BK1340" s="324"/>
      <c r="BL1340" s="324"/>
      <c r="BM1340" s="324"/>
      <c r="BN1340" s="324"/>
      <c r="BO1340" s="324"/>
      <c r="BW1340" s="325"/>
      <c r="BX1340" s="325"/>
      <c r="BY1340" s="325"/>
      <c r="BZ1340" s="325"/>
      <c r="CA1340" s="325"/>
      <c r="CB1340" s="325"/>
      <c r="CC1340" s="325"/>
      <c r="CD1340" s="325"/>
      <c r="CE1340" s="325"/>
      <c r="CF1340" s="325"/>
      <c r="CG1340" s="325"/>
      <c r="CH1340" s="325"/>
    </row>
    <row r="1341" spans="1:86" s="323" customFormat="1" x14ac:dyDescent="0.25">
      <c r="A1341" s="102"/>
      <c r="B1341" s="102"/>
      <c r="C1341" s="102"/>
      <c r="D1341" s="102"/>
      <c r="E1341" s="102"/>
      <c r="F1341" s="102"/>
      <c r="G1341" s="102"/>
      <c r="AH1341" s="324"/>
      <c r="AI1341" s="324"/>
      <c r="AP1341" s="324"/>
      <c r="AQ1341" s="324"/>
      <c r="BD1341" s="324"/>
      <c r="BE1341" s="324"/>
      <c r="BF1341" s="324"/>
      <c r="BG1341" s="324"/>
      <c r="BH1341" s="324"/>
      <c r="BI1341" s="324"/>
      <c r="BJ1341" s="324"/>
      <c r="BK1341" s="324"/>
      <c r="BL1341" s="324"/>
      <c r="BM1341" s="324"/>
      <c r="BN1341" s="324"/>
      <c r="BO1341" s="324"/>
      <c r="BW1341" s="325"/>
      <c r="BX1341" s="325"/>
      <c r="BY1341" s="325"/>
      <c r="BZ1341" s="325"/>
      <c r="CA1341" s="325"/>
      <c r="CB1341" s="325"/>
      <c r="CC1341" s="325"/>
      <c r="CD1341" s="325"/>
      <c r="CE1341" s="325"/>
      <c r="CF1341" s="325"/>
      <c r="CG1341" s="325"/>
      <c r="CH1341" s="325"/>
    </row>
    <row r="1342" spans="1:86" s="323" customFormat="1" x14ac:dyDescent="0.25">
      <c r="A1342" s="102"/>
      <c r="B1342" s="102"/>
      <c r="C1342" s="102"/>
      <c r="D1342" s="102"/>
      <c r="E1342" s="102"/>
      <c r="F1342" s="102"/>
      <c r="G1342" s="102"/>
      <c r="AH1342" s="324"/>
      <c r="AI1342" s="324"/>
      <c r="AP1342" s="324"/>
      <c r="AQ1342" s="324"/>
      <c r="BD1342" s="324"/>
      <c r="BE1342" s="324"/>
      <c r="BF1342" s="324"/>
      <c r="BG1342" s="324"/>
      <c r="BH1342" s="324"/>
      <c r="BI1342" s="324"/>
      <c r="BJ1342" s="324"/>
      <c r="BK1342" s="324"/>
      <c r="BL1342" s="324"/>
      <c r="BM1342" s="324"/>
      <c r="BN1342" s="324"/>
      <c r="BO1342" s="324"/>
      <c r="BW1342" s="325"/>
      <c r="BX1342" s="325"/>
      <c r="BY1342" s="325"/>
      <c r="BZ1342" s="325"/>
      <c r="CA1342" s="325"/>
      <c r="CB1342" s="325"/>
      <c r="CC1342" s="325"/>
      <c r="CD1342" s="325"/>
      <c r="CE1342" s="325"/>
      <c r="CF1342" s="325"/>
      <c r="CG1342" s="325"/>
      <c r="CH1342" s="325"/>
    </row>
    <row r="1343" spans="1:86" s="323" customFormat="1" x14ac:dyDescent="0.25">
      <c r="A1343" s="102"/>
      <c r="B1343" s="102"/>
      <c r="C1343" s="102"/>
      <c r="D1343" s="102"/>
      <c r="E1343" s="102"/>
      <c r="F1343" s="102"/>
      <c r="G1343" s="102"/>
      <c r="AH1343" s="324"/>
      <c r="AI1343" s="324"/>
      <c r="AP1343" s="324"/>
      <c r="AQ1343" s="324"/>
      <c r="BD1343" s="324"/>
      <c r="BE1343" s="324"/>
      <c r="BF1343" s="324"/>
      <c r="BG1343" s="324"/>
      <c r="BH1343" s="324"/>
      <c r="BI1343" s="324"/>
      <c r="BJ1343" s="324"/>
      <c r="BK1343" s="324"/>
      <c r="BL1343" s="324"/>
      <c r="BM1343" s="324"/>
      <c r="BN1343" s="324"/>
      <c r="BO1343" s="324"/>
      <c r="BW1343" s="325"/>
      <c r="BX1343" s="325"/>
      <c r="BY1343" s="325"/>
      <c r="BZ1343" s="325"/>
      <c r="CA1343" s="325"/>
      <c r="CB1343" s="325"/>
      <c r="CC1343" s="325"/>
      <c r="CD1343" s="325"/>
      <c r="CE1343" s="325"/>
      <c r="CF1343" s="325"/>
      <c r="CG1343" s="325"/>
      <c r="CH1343" s="325"/>
    </row>
    <row r="1344" spans="1:86" s="323" customFormat="1" x14ac:dyDescent="0.25">
      <c r="A1344" s="102"/>
      <c r="B1344" s="102"/>
      <c r="C1344" s="102"/>
      <c r="D1344" s="102"/>
      <c r="E1344" s="102"/>
      <c r="F1344" s="102"/>
      <c r="G1344" s="102"/>
      <c r="AH1344" s="324"/>
      <c r="AI1344" s="324"/>
      <c r="AP1344" s="324"/>
      <c r="AQ1344" s="324"/>
      <c r="BD1344" s="324"/>
      <c r="BE1344" s="324"/>
      <c r="BF1344" s="324"/>
      <c r="BG1344" s="324"/>
      <c r="BH1344" s="324"/>
      <c r="BI1344" s="324"/>
      <c r="BJ1344" s="324"/>
      <c r="BK1344" s="324"/>
      <c r="BL1344" s="324"/>
      <c r="BM1344" s="324"/>
      <c r="BN1344" s="324"/>
      <c r="BO1344" s="324"/>
      <c r="BW1344" s="325"/>
      <c r="BX1344" s="325"/>
      <c r="BY1344" s="325"/>
      <c r="BZ1344" s="325"/>
      <c r="CA1344" s="325"/>
      <c r="CB1344" s="325"/>
      <c r="CC1344" s="325"/>
      <c r="CD1344" s="325"/>
      <c r="CE1344" s="325"/>
      <c r="CF1344" s="325"/>
      <c r="CG1344" s="325"/>
      <c r="CH1344" s="325"/>
    </row>
    <row r="1345" spans="1:86" s="323" customFormat="1" x14ac:dyDescent="0.25">
      <c r="A1345" s="102"/>
      <c r="B1345" s="102"/>
      <c r="C1345" s="102"/>
      <c r="D1345" s="102"/>
      <c r="E1345" s="102"/>
      <c r="F1345" s="102"/>
      <c r="G1345" s="102"/>
      <c r="AH1345" s="324"/>
      <c r="AI1345" s="324"/>
      <c r="AP1345" s="324"/>
      <c r="AQ1345" s="324"/>
      <c r="BD1345" s="324"/>
      <c r="BE1345" s="324"/>
      <c r="BF1345" s="324"/>
      <c r="BG1345" s="324"/>
      <c r="BH1345" s="324"/>
      <c r="BI1345" s="324"/>
      <c r="BJ1345" s="324"/>
      <c r="BK1345" s="324"/>
      <c r="BL1345" s="324"/>
      <c r="BM1345" s="324"/>
      <c r="BN1345" s="324"/>
      <c r="BO1345" s="324"/>
      <c r="BW1345" s="325"/>
      <c r="BX1345" s="325"/>
      <c r="BY1345" s="325"/>
      <c r="BZ1345" s="325"/>
      <c r="CA1345" s="325"/>
      <c r="CB1345" s="325"/>
      <c r="CC1345" s="325"/>
      <c r="CD1345" s="325"/>
      <c r="CE1345" s="325"/>
      <c r="CF1345" s="325"/>
      <c r="CG1345" s="325"/>
      <c r="CH1345" s="325"/>
    </row>
    <row r="1346" spans="1:86" s="323" customFormat="1" x14ac:dyDescent="0.25">
      <c r="A1346" s="102"/>
      <c r="B1346" s="102"/>
      <c r="C1346" s="102"/>
      <c r="D1346" s="102"/>
      <c r="E1346" s="102"/>
      <c r="F1346" s="102"/>
      <c r="G1346" s="102"/>
      <c r="AH1346" s="324"/>
      <c r="AI1346" s="324"/>
      <c r="AP1346" s="324"/>
      <c r="AQ1346" s="324"/>
      <c r="BD1346" s="324"/>
      <c r="BE1346" s="324"/>
      <c r="BF1346" s="324"/>
      <c r="BG1346" s="324"/>
      <c r="BH1346" s="324"/>
      <c r="BI1346" s="324"/>
      <c r="BJ1346" s="324"/>
      <c r="BK1346" s="324"/>
      <c r="BL1346" s="324"/>
      <c r="BM1346" s="324"/>
      <c r="BN1346" s="324"/>
      <c r="BO1346" s="324"/>
      <c r="BW1346" s="325"/>
      <c r="BX1346" s="325"/>
      <c r="BY1346" s="325"/>
      <c r="BZ1346" s="325"/>
      <c r="CA1346" s="325"/>
      <c r="CB1346" s="325"/>
      <c r="CC1346" s="325"/>
      <c r="CD1346" s="325"/>
      <c r="CE1346" s="325"/>
      <c r="CF1346" s="325"/>
      <c r="CG1346" s="325"/>
      <c r="CH1346" s="325"/>
    </row>
    <row r="1347" spans="1:86" s="323" customFormat="1" x14ac:dyDescent="0.25">
      <c r="A1347" s="102"/>
      <c r="B1347" s="102"/>
      <c r="C1347" s="102"/>
      <c r="D1347" s="102"/>
      <c r="E1347" s="102"/>
      <c r="F1347" s="102"/>
      <c r="G1347" s="102"/>
      <c r="AH1347" s="324"/>
      <c r="AI1347" s="324"/>
      <c r="AP1347" s="324"/>
      <c r="AQ1347" s="324"/>
      <c r="BD1347" s="324"/>
      <c r="BE1347" s="324"/>
      <c r="BF1347" s="324"/>
      <c r="BG1347" s="324"/>
      <c r="BH1347" s="324"/>
      <c r="BI1347" s="324"/>
      <c r="BJ1347" s="324"/>
      <c r="BK1347" s="324"/>
      <c r="BL1347" s="324"/>
      <c r="BM1347" s="324"/>
      <c r="BN1347" s="324"/>
      <c r="BO1347" s="324"/>
      <c r="BW1347" s="325"/>
      <c r="BX1347" s="325"/>
      <c r="BY1347" s="325"/>
      <c r="BZ1347" s="325"/>
      <c r="CA1347" s="325"/>
      <c r="CB1347" s="325"/>
      <c r="CC1347" s="325"/>
      <c r="CD1347" s="325"/>
      <c r="CE1347" s="325"/>
      <c r="CF1347" s="325"/>
      <c r="CG1347" s="325"/>
      <c r="CH1347" s="325"/>
    </row>
    <row r="1348" spans="1:86" s="323" customFormat="1" x14ac:dyDescent="0.25">
      <c r="A1348" s="102"/>
      <c r="B1348" s="102"/>
      <c r="C1348" s="102"/>
      <c r="D1348" s="102"/>
      <c r="E1348" s="102"/>
      <c r="F1348" s="102"/>
      <c r="G1348" s="102"/>
      <c r="AH1348" s="324"/>
      <c r="AI1348" s="324"/>
      <c r="AP1348" s="324"/>
      <c r="AQ1348" s="324"/>
      <c r="BD1348" s="324"/>
      <c r="BE1348" s="324"/>
      <c r="BF1348" s="324"/>
      <c r="BG1348" s="324"/>
      <c r="BH1348" s="324"/>
      <c r="BI1348" s="324"/>
      <c r="BJ1348" s="324"/>
      <c r="BK1348" s="324"/>
      <c r="BL1348" s="324"/>
      <c r="BM1348" s="324"/>
      <c r="BN1348" s="324"/>
      <c r="BO1348" s="324"/>
      <c r="BW1348" s="325"/>
      <c r="BX1348" s="325"/>
      <c r="BY1348" s="325"/>
      <c r="BZ1348" s="325"/>
      <c r="CA1348" s="325"/>
      <c r="CB1348" s="325"/>
      <c r="CC1348" s="325"/>
      <c r="CD1348" s="325"/>
      <c r="CE1348" s="325"/>
      <c r="CF1348" s="325"/>
      <c r="CG1348" s="325"/>
      <c r="CH1348" s="325"/>
    </row>
    <row r="1349" spans="1:86" s="323" customFormat="1" x14ac:dyDescent="0.25">
      <c r="A1349" s="102"/>
      <c r="B1349" s="102"/>
      <c r="C1349" s="102"/>
      <c r="D1349" s="102"/>
      <c r="E1349" s="102"/>
      <c r="F1349" s="102"/>
      <c r="G1349" s="102"/>
      <c r="AH1349" s="324"/>
      <c r="AI1349" s="324"/>
      <c r="AP1349" s="324"/>
      <c r="AQ1349" s="324"/>
      <c r="BD1349" s="324"/>
      <c r="BE1349" s="324"/>
      <c r="BF1349" s="324"/>
      <c r="BG1349" s="324"/>
      <c r="BH1349" s="324"/>
      <c r="BI1349" s="324"/>
      <c r="BJ1349" s="324"/>
      <c r="BK1349" s="324"/>
      <c r="BL1349" s="324"/>
      <c r="BM1349" s="324"/>
      <c r="BN1349" s="324"/>
      <c r="BO1349" s="324"/>
      <c r="BW1349" s="325"/>
      <c r="BX1349" s="325"/>
      <c r="BY1349" s="325"/>
      <c r="BZ1349" s="325"/>
      <c r="CA1349" s="325"/>
      <c r="CB1349" s="325"/>
      <c r="CC1349" s="325"/>
      <c r="CD1349" s="325"/>
      <c r="CE1349" s="325"/>
      <c r="CF1349" s="325"/>
      <c r="CG1349" s="325"/>
      <c r="CH1349" s="325"/>
    </row>
    <row r="1350" spans="1:86" s="323" customFormat="1" x14ac:dyDescent="0.25">
      <c r="A1350" s="102"/>
      <c r="B1350" s="102"/>
      <c r="C1350" s="102"/>
      <c r="D1350" s="102"/>
      <c r="E1350" s="102"/>
      <c r="F1350" s="102"/>
      <c r="G1350" s="102"/>
      <c r="AH1350" s="324"/>
      <c r="AI1350" s="324"/>
      <c r="AP1350" s="324"/>
      <c r="AQ1350" s="324"/>
      <c r="BD1350" s="324"/>
      <c r="BE1350" s="324"/>
      <c r="BF1350" s="324"/>
      <c r="BG1350" s="324"/>
      <c r="BH1350" s="324"/>
      <c r="BI1350" s="324"/>
      <c r="BJ1350" s="324"/>
      <c r="BK1350" s="324"/>
      <c r="BL1350" s="324"/>
      <c r="BM1350" s="324"/>
      <c r="BN1350" s="324"/>
      <c r="BO1350" s="324"/>
      <c r="BW1350" s="325"/>
      <c r="BX1350" s="325"/>
      <c r="BY1350" s="325"/>
      <c r="BZ1350" s="325"/>
      <c r="CA1350" s="325"/>
      <c r="CB1350" s="325"/>
      <c r="CC1350" s="325"/>
      <c r="CD1350" s="325"/>
      <c r="CE1350" s="325"/>
      <c r="CF1350" s="325"/>
      <c r="CG1350" s="325"/>
      <c r="CH1350" s="325"/>
    </row>
    <row r="1351" spans="1:86" s="323" customFormat="1" x14ac:dyDescent="0.25">
      <c r="A1351" s="102"/>
      <c r="B1351" s="102"/>
      <c r="C1351" s="102"/>
      <c r="D1351" s="102"/>
      <c r="E1351" s="102"/>
      <c r="F1351" s="102"/>
      <c r="G1351" s="102"/>
      <c r="AH1351" s="324"/>
      <c r="AI1351" s="324"/>
      <c r="AP1351" s="324"/>
      <c r="AQ1351" s="324"/>
      <c r="BD1351" s="324"/>
      <c r="BE1351" s="324"/>
      <c r="BF1351" s="324"/>
      <c r="BG1351" s="324"/>
      <c r="BH1351" s="324"/>
      <c r="BI1351" s="324"/>
      <c r="BJ1351" s="324"/>
      <c r="BK1351" s="324"/>
      <c r="BL1351" s="324"/>
      <c r="BM1351" s="324"/>
      <c r="BN1351" s="324"/>
      <c r="BO1351" s="324"/>
      <c r="BW1351" s="325"/>
      <c r="BX1351" s="325"/>
      <c r="BY1351" s="325"/>
      <c r="BZ1351" s="325"/>
      <c r="CA1351" s="325"/>
      <c r="CB1351" s="325"/>
      <c r="CC1351" s="325"/>
      <c r="CD1351" s="325"/>
      <c r="CE1351" s="325"/>
      <c r="CF1351" s="325"/>
      <c r="CG1351" s="325"/>
      <c r="CH1351" s="325"/>
    </row>
    <row r="1352" spans="1:86" s="323" customFormat="1" x14ac:dyDescent="0.25">
      <c r="A1352" s="102"/>
      <c r="B1352" s="102"/>
      <c r="C1352" s="102"/>
      <c r="D1352" s="102"/>
      <c r="E1352" s="102"/>
      <c r="F1352" s="102"/>
      <c r="G1352" s="102"/>
      <c r="AH1352" s="324"/>
      <c r="AI1352" s="324"/>
      <c r="AP1352" s="324"/>
      <c r="AQ1352" s="324"/>
      <c r="BD1352" s="324"/>
      <c r="BE1352" s="324"/>
      <c r="BF1352" s="324"/>
      <c r="BG1352" s="324"/>
      <c r="BH1352" s="324"/>
      <c r="BI1352" s="324"/>
      <c r="BJ1352" s="324"/>
      <c r="BK1352" s="324"/>
      <c r="BL1352" s="324"/>
      <c r="BM1352" s="324"/>
      <c r="BN1352" s="324"/>
      <c r="BO1352" s="324"/>
      <c r="BW1352" s="325"/>
      <c r="BX1352" s="325"/>
      <c r="BY1352" s="325"/>
      <c r="BZ1352" s="325"/>
      <c r="CA1352" s="325"/>
      <c r="CB1352" s="325"/>
      <c r="CC1352" s="325"/>
      <c r="CD1352" s="325"/>
      <c r="CE1352" s="325"/>
      <c r="CF1352" s="325"/>
      <c r="CG1352" s="325"/>
      <c r="CH1352" s="325"/>
    </row>
    <row r="1353" spans="1:86" s="323" customFormat="1" x14ac:dyDescent="0.25">
      <c r="A1353" s="102"/>
      <c r="B1353" s="102"/>
      <c r="C1353" s="102"/>
      <c r="D1353" s="102"/>
      <c r="E1353" s="102"/>
      <c r="F1353" s="102"/>
      <c r="G1353" s="102"/>
      <c r="AH1353" s="324"/>
      <c r="AI1353" s="324"/>
      <c r="AP1353" s="324"/>
      <c r="AQ1353" s="324"/>
      <c r="BD1353" s="324"/>
      <c r="BE1353" s="324"/>
      <c r="BF1353" s="324"/>
      <c r="BG1353" s="324"/>
      <c r="BH1353" s="324"/>
      <c r="BI1353" s="324"/>
      <c r="BJ1353" s="324"/>
      <c r="BK1353" s="324"/>
      <c r="BL1353" s="324"/>
      <c r="BM1353" s="324"/>
      <c r="BN1353" s="324"/>
      <c r="BO1353" s="324"/>
      <c r="BW1353" s="325"/>
      <c r="BX1353" s="325"/>
      <c r="BY1353" s="325"/>
      <c r="BZ1353" s="325"/>
      <c r="CA1353" s="325"/>
      <c r="CB1353" s="325"/>
      <c r="CC1353" s="325"/>
      <c r="CD1353" s="325"/>
      <c r="CE1353" s="325"/>
      <c r="CF1353" s="325"/>
      <c r="CG1353" s="325"/>
      <c r="CH1353" s="325"/>
    </row>
    <row r="1354" spans="1:86" s="323" customFormat="1" x14ac:dyDescent="0.25">
      <c r="A1354" s="102"/>
      <c r="B1354" s="102"/>
      <c r="C1354" s="102"/>
      <c r="D1354" s="102"/>
      <c r="E1354" s="102"/>
      <c r="F1354" s="102"/>
      <c r="G1354" s="102"/>
      <c r="AH1354" s="324"/>
      <c r="AI1354" s="324"/>
      <c r="AP1354" s="324"/>
      <c r="AQ1354" s="324"/>
      <c r="BD1354" s="324"/>
      <c r="BE1354" s="324"/>
      <c r="BF1354" s="324"/>
      <c r="BG1354" s="324"/>
      <c r="BH1354" s="324"/>
      <c r="BI1354" s="324"/>
      <c r="BJ1354" s="324"/>
      <c r="BK1354" s="324"/>
      <c r="BL1354" s="324"/>
      <c r="BM1354" s="324"/>
      <c r="BN1354" s="324"/>
      <c r="BO1354" s="324"/>
      <c r="BW1354" s="325"/>
      <c r="BX1354" s="325"/>
      <c r="BY1354" s="325"/>
      <c r="BZ1354" s="325"/>
      <c r="CA1354" s="325"/>
      <c r="CB1354" s="325"/>
      <c r="CC1354" s="325"/>
      <c r="CD1354" s="325"/>
      <c r="CE1354" s="325"/>
      <c r="CF1354" s="325"/>
      <c r="CG1354" s="325"/>
      <c r="CH1354" s="325"/>
    </row>
    <row r="1355" spans="1:86" s="323" customFormat="1" x14ac:dyDescent="0.25">
      <c r="A1355" s="102"/>
      <c r="B1355" s="102"/>
      <c r="C1355" s="102"/>
      <c r="D1355" s="102"/>
      <c r="E1355" s="102"/>
      <c r="F1355" s="102"/>
      <c r="G1355" s="102"/>
      <c r="AH1355" s="324"/>
      <c r="AI1355" s="324"/>
      <c r="AP1355" s="324"/>
      <c r="AQ1355" s="324"/>
      <c r="BD1355" s="324"/>
      <c r="BE1355" s="324"/>
      <c r="BF1355" s="324"/>
      <c r="BG1355" s="324"/>
      <c r="BH1355" s="324"/>
      <c r="BI1355" s="324"/>
      <c r="BJ1355" s="324"/>
      <c r="BK1355" s="324"/>
      <c r="BL1355" s="324"/>
      <c r="BM1355" s="324"/>
      <c r="BN1355" s="324"/>
      <c r="BO1355" s="324"/>
      <c r="BW1355" s="325"/>
      <c r="BX1355" s="325"/>
      <c r="BY1355" s="325"/>
      <c r="BZ1355" s="325"/>
      <c r="CA1355" s="325"/>
      <c r="CB1355" s="325"/>
      <c r="CC1355" s="325"/>
      <c r="CD1355" s="325"/>
      <c r="CE1355" s="325"/>
      <c r="CF1355" s="325"/>
      <c r="CG1355" s="325"/>
      <c r="CH1355" s="325"/>
    </row>
    <row r="1356" spans="1:86" s="323" customFormat="1" x14ac:dyDescent="0.25">
      <c r="A1356" s="102"/>
      <c r="B1356" s="102"/>
      <c r="C1356" s="102"/>
      <c r="D1356" s="102"/>
      <c r="E1356" s="102"/>
      <c r="F1356" s="102"/>
      <c r="G1356" s="102"/>
      <c r="AH1356" s="324"/>
      <c r="AI1356" s="324"/>
      <c r="AP1356" s="324"/>
      <c r="AQ1356" s="324"/>
      <c r="BD1356" s="324"/>
      <c r="BE1356" s="324"/>
      <c r="BF1356" s="324"/>
      <c r="BG1356" s="324"/>
      <c r="BH1356" s="324"/>
      <c r="BI1356" s="324"/>
      <c r="BJ1356" s="324"/>
      <c r="BK1356" s="324"/>
      <c r="BL1356" s="324"/>
      <c r="BM1356" s="324"/>
      <c r="BN1356" s="324"/>
      <c r="BO1356" s="324"/>
      <c r="BW1356" s="325"/>
      <c r="BX1356" s="325"/>
      <c r="BY1356" s="325"/>
      <c r="BZ1356" s="325"/>
      <c r="CA1356" s="325"/>
      <c r="CB1356" s="325"/>
      <c r="CC1356" s="325"/>
      <c r="CD1356" s="325"/>
      <c r="CE1356" s="325"/>
      <c r="CF1356" s="325"/>
      <c r="CG1356" s="325"/>
      <c r="CH1356" s="325"/>
    </row>
    <row r="1357" spans="1:86" s="323" customFormat="1" x14ac:dyDescent="0.25">
      <c r="A1357" s="102"/>
      <c r="B1357" s="102"/>
      <c r="C1357" s="102"/>
      <c r="D1357" s="102"/>
      <c r="E1357" s="102"/>
      <c r="F1357" s="102"/>
      <c r="G1357" s="102"/>
      <c r="AH1357" s="324"/>
      <c r="AI1357" s="324"/>
      <c r="AP1357" s="324"/>
      <c r="AQ1357" s="324"/>
      <c r="BD1357" s="324"/>
      <c r="BE1357" s="324"/>
      <c r="BF1357" s="324"/>
      <c r="BG1357" s="324"/>
      <c r="BH1357" s="324"/>
      <c r="BI1357" s="324"/>
      <c r="BJ1357" s="324"/>
      <c r="BK1357" s="324"/>
      <c r="BL1357" s="324"/>
      <c r="BM1357" s="324"/>
      <c r="BN1357" s="324"/>
      <c r="BO1357" s="324"/>
      <c r="BW1357" s="325"/>
      <c r="BX1357" s="325"/>
      <c r="BY1357" s="325"/>
      <c r="BZ1357" s="325"/>
      <c r="CA1357" s="325"/>
      <c r="CB1357" s="325"/>
      <c r="CC1357" s="325"/>
      <c r="CD1357" s="325"/>
      <c r="CE1357" s="325"/>
      <c r="CF1357" s="325"/>
      <c r="CG1357" s="325"/>
      <c r="CH1357" s="325"/>
    </row>
    <row r="1358" spans="1:86" s="323" customFormat="1" x14ac:dyDescent="0.25">
      <c r="A1358" s="102"/>
      <c r="B1358" s="102"/>
      <c r="C1358" s="102"/>
      <c r="D1358" s="102"/>
      <c r="E1358" s="102"/>
      <c r="F1358" s="102"/>
      <c r="G1358" s="102"/>
      <c r="AH1358" s="324"/>
      <c r="AI1358" s="324"/>
      <c r="AP1358" s="324"/>
      <c r="AQ1358" s="324"/>
      <c r="BD1358" s="324"/>
      <c r="BE1358" s="324"/>
      <c r="BF1358" s="324"/>
      <c r="BG1358" s="324"/>
      <c r="BH1358" s="324"/>
      <c r="BI1358" s="324"/>
      <c r="BJ1358" s="324"/>
      <c r="BK1358" s="324"/>
      <c r="BL1358" s="324"/>
      <c r="BM1358" s="324"/>
      <c r="BN1358" s="324"/>
      <c r="BO1358" s="324"/>
      <c r="BW1358" s="325"/>
      <c r="BX1358" s="325"/>
      <c r="BY1358" s="325"/>
      <c r="BZ1358" s="325"/>
      <c r="CA1358" s="325"/>
      <c r="CB1358" s="325"/>
      <c r="CC1358" s="325"/>
      <c r="CD1358" s="325"/>
      <c r="CE1358" s="325"/>
      <c r="CF1358" s="325"/>
      <c r="CG1358" s="325"/>
      <c r="CH1358" s="325"/>
    </row>
    <row r="1359" spans="1:86" s="323" customFormat="1" x14ac:dyDescent="0.25">
      <c r="A1359" s="102"/>
      <c r="B1359" s="102"/>
      <c r="C1359" s="102"/>
      <c r="D1359" s="102"/>
      <c r="E1359" s="102"/>
      <c r="F1359" s="102"/>
      <c r="G1359" s="102"/>
      <c r="AH1359" s="324"/>
      <c r="AI1359" s="324"/>
      <c r="AP1359" s="324"/>
      <c r="AQ1359" s="324"/>
      <c r="BD1359" s="324"/>
      <c r="BE1359" s="324"/>
      <c r="BF1359" s="324"/>
      <c r="BG1359" s="324"/>
      <c r="BH1359" s="324"/>
      <c r="BI1359" s="324"/>
      <c r="BJ1359" s="324"/>
      <c r="BK1359" s="324"/>
      <c r="BL1359" s="324"/>
      <c r="BM1359" s="324"/>
      <c r="BN1359" s="324"/>
      <c r="BO1359" s="324"/>
      <c r="BW1359" s="325"/>
      <c r="BX1359" s="325"/>
      <c r="BY1359" s="325"/>
      <c r="BZ1359" s="325"/>
      <c r="CA1359" s="325"/>
      <c r="CB1359" s="325"/>
      <c r="CC1359" s="325"/>
      <c r="CD1359" s="325"/>
      <c r="CE1359" s="325"/>
      <c r="CF1359" s="325"/>
      <c r="CG1359" s="325"/>
      <c r="CH1359" s="325"/>
    </row>
    <row r="1360" spans="1:86" s="323" customFormat="1" x14ac:dyDescent="0.25">
      <c r="A1360" s="102"/>
      <c r="B1360" s="102"/>
      <c r="C1360" s="102"/>
      <c r="D1360" s="102"/>
      <c r="E1360" s="102"/>
      <c r="F1360" s="102"/>
      <c r="G1360" s="102"/>
      <c r="AH1360" s="324"/>
      <c r="AI1360" s="324"/>
      <c r="AP1360" s="324"/>
      <c r="AQ1360" s="324"/>
      <c r="BD1360" s="324"/>
      <c r="BE1360" s="324"/>
      <c r="BF1360" s="324"/>
      <c r="BG1360" s="324"/>
      <c r="BH1360" s="324"/>
      <c r="BI1360" s="324"/>
      <c r="BJ1360" s="324"/>
      <c r="BK1360" s="324"/>
      <c r="BL1360" s="324"/>
      <c r="BM1360" s="324"/>
      <c r="BN1360" s="324"/>
      <c r="BO1360" s="324"/>
      <c r="BW1360" s="325"/>
      <c r="BX1360" s="325"/>
      <c r="BY1360" s="325"/>
      <c r="BZ1360" s="325"/>
      <c r="CA1360" s="325"/>
      <c r="CB1360" s="325"/>
      <c r="CC1360" s="325"/>
      <c r="CD1360" s="325"/>
      <c r="CE1360" s="325"/>
      <c r="CF1360" s="325"/>
      <c r="CG1360" s="325"/>
      <c r="CH1360" s="325"/>
    </row>
    <row r="1361" spans="1:86" s="323" customFormat="1" x14ac:dyDescent="0.25">
      <c r="A1361" s="102"/>
      <c r="B1361" s="102"/>
      <c r="C1361" s="102"/>
      <c r="D1361" s="102"/>
      <c r="E1361" s="102"/>
      <c r="F1361" s="102"/>
      <c r="G1361" s="102"/>
      <c r="AH1361" s="324"/>
      <c r="AI1361" s="324"/>
      <c r="AP1361" s="324"/>
      <c r="AQ1361" s="324"/>
      <c r="BD1361" s="324"/>
      <c r="BE1361" s="324"/>
      <c r="BF1361" s="324"/>
      <c r="BG1361" s="324"/>
      <c r="BH1361" s="324"/>
      <c r="BI1361" s="324"/>
      <c r="BJ1361" s="324"/>
      <c r="BK1361" s="324"/>
      <c r="BL1361" s="324"/>
      <c r="BM1361" s="324"/>
      <c r="BN1361" s="324"/>
      <c r="BO1361" s="324"/>
      <c r="BW1361" s="325"/>
      <c r="BX1361" s="325"/>
      <c r="BY1361" s="325"/>
      <c r="BZ1361" s="325"/>
      <c r="CA1361" s="325"/>
      <c r="CB1361" s="325"/>
      <c r="CC1361" s="325"/>
      <c r="CD1361" s="325"/>
      <c r="CE1361" s="325"/>
      <c r="CF1361" s="325"/>
      <c r="CG1361" s="325"/>
      <c r="CH1361" s="325"/>
    </row>
    <row r="1362" spans="1:86" s="323" customFormat="1" x14ac:dyDescent="0.25">
      <c r="A1362" s="102"/>
      <c r="B1362" s="102"/>
      <c r="C1362" s="102"/>
      <c r="D1362" s="102"/>
      <c r="E1362" s="102"/>
      <c r="F1362" s="102"/>
      <c r="G1362" s="102"/>
      <c r="AH1362" s="324"/>
      <c r="AI1362" s="324"/>
      <c r="AP1362" s="324"/>
      <c r="AQ1362" s="324"/>
      <c r="BD1362" s="324"/>
      <c r="BE1362" s="324"/>
      <c r="BF1362" s="324"/>
      <c r="BG1362" s="324"/>
      <c r="BH1362" s="324"/>
      <c r="BI1362" s="324"/>
      <c r="BJ1362" s="324"/>
      <c r="BK1362" s="324"/>
      <c r="BL1362" s="324"/>
      <c r="BM1362" s="324"/>
      <c r="BN1362" s="324"/>
      <c r="BO1362" s="324"/>
      <c r="BW1362" s="325"/>
      <c r="BX1362" s="325"/>
      <c r="BY1362" s="325"/>
      <c r="BZ1362" s="325"/>
      <c r="CA1362" s="325"/>
      <c r="CB1362" s="325"/>
      <c r="CC1362" s="325"/>
      <c r="CD1362" s="325"/>
      <c r="CE1362" s="325"/>
      <c r="CF1362" s="325"/>
      <c r="CG1362" s="325"/>
      <c r="CH1362" s="325"/>
    </row>
    <row r="1363" spans="1:86" s="323" customFormat="1" x14ac:dyDescent="0.25">
      <c r="A1363" s="102"/>
      <c r="B1363" s="102"/>
      <c r="C1363" s="102"/>
      <c r="D1363" s="102"/>
      <c r="E1363" s="102"/>
      <c r="F1363" s="102"/>
      <c r="G1363" s="102"/>
      <c r="AH1363" s="324"/>
      <c r="AI1363" s="324"/>
      <c r="AP1363" s="324"/>
      <c r="AQ1363" s="324"/>
      <c r="BD1363" s="324"/>
      <c r="BE1363" s="324"/>
      <c r="BF1363" s="324"/>
      <c r="BG1363" s="324"/>
      <c r="BH1363" s="324"/>
      <c r="BI1363" s="324"/>
      <c r="BJ1363" s="324"/>
      <c r="BK1363" s="324"/>
      <c r="BL1363" s="324"/>
      <c r="BM1363" s="324"/>
      <c r="BN1363" s="324"/>
      <c r="BO1363" s="324"/>
      <c r="BW1363" s="325"/>
      <c r="BX1363" s="325"/>
      <c r="BY1363" s="325"/>
      <c r="BZ1363" s="325"/>
      <c r="CA1363" s="325"/>
      <c r="CB1363" s="325"/>
      <c r="CC1363" s="325"/>
      <c r="CD1363" s="325"/>
      <c r="CE1363" s="325"/>
      <c r="CF1363" s="325"/>
      <c r="CG1363" s="325"/>
      <c r="CH1363" s="325"/>
    </row>
    <row r="1364" spans="1:86" s="323" customFormat="1" x14ac:dyDescent="0.25">
      <c r="A1364" s="102"/>
      <c r="B1364" s="102"/>
      <c r="C1364" s="102"/>
      <c r="D1364" s="102"/>
      <c r="E1364" s="102"/>
      <c r="F1364" s="102"/>
      <c r="G1364" s="102"/>
      <c r="AH1364" s="324"/>
      <c r="AI1364" s="324"/>
      <c r="AP1364" s="324"/>
      <c r="AQ1364" s="324"/>
      <c r="BD1364" s="324"/>
      <c r="BE1364" s="324"/>
      <c r="BF1364" s="324"/>
      <c r="BG1364" s="324"/>
      <c r="BH1364" s="324"/>
      <c r="BI1364" s="324"/>
      <c r="BJ1364" s="324"/>
      <c r="BK1364" s="324"/>
      <c r="BL1364" s="324"/>
      <c r="BM1364" s="324"/>
      <c r="BN1364" s="324"/>
      <c r="BO1364" s="324"/>
      <c r="BW1364" s="325"/>
      <c r="BX1364" s="325"/>
      <c r="BY1364" s="325"/>
      <c r="BZ1364" s="325"/>
      <c r="CA1364" s="325"/>
      <c r="CB1364" s="325"/>
      <c r="CC1364" s="325"/>
      <c r="CD1364" s="325"/>
      <c r="CE1364" s="325"/>
      <c r="CF1364" s="325"/>
      <c r="CG1364" s="325"/>
      <c r="CH1364" s="325"/>
    </row>
    <row r="1365" spans="1:86" s="323" customFormat="1" x14ac:dyDescent="0.25">
      <c r="A1365" s="102"/>
      <c r="B1365" s="102"/>
      <c r="C1365" s="102"/>
      <c r="D1365" s="102"/>
      <c r="E1365" s="102"/>
      <c r="F1365" s="102"/>
      <c r="G1365" s="102"/>
      <c r="AH1365" s="324"/>
      <c r="AI1365" s="324"/>
      <c r="AP1365" s="324"/>
      <c r="AQ1365" s="324"/>
      <c r="BD1365" s="324"/>
      <c r="BE1365" s="324"/>
      <c r="BF1365" s="324"/>
      <c r="BG1365" s="324"/>
      <c r="BH1365" s="324"/>
      <c r="BI1365" s="324"/>
      <c r="BJ1365" s="324"/>
      <c r="BK1365" s="324"/>
      <c r="BL1365" s="324"/>
      <c r="BM1365" s="324"/>
      <c r="BN1365" s="324"/>
      <c r="BO1365" s="324"/>
      <c r="BW1365" s="325"/>
      <c r="BX1365" s="325"/>
      <c r="BY1365" s="325"/>
      <c r="BZ1365" s="325"/>
      <c r="CA1365" s="325"/>
      <c r="CB1365" s="325"/>
      <c r="CC1365" s="325"/>
      <c r="CD1365" s="325"/>
      <c r="CE1365" s="325"/>
      <c r="CF1365" s="325"/>
      <c r="CG1365" s="325"/>
      <c r="CH1365" s="325"/>
    </row>
    <row r="1366" spans="1:86" s="323" customFormat="1" x14ac:dyDescent="0.25">
      <c r="A1366" s="102"/>
      <c r="B1366" s="102"/>
      <c r="C1366" s="102"/>
      <c r="D1366" s="102"/>
      <c r="E1366" s="102"/>
      <c r="F1366" s="102"/>
      <c r="G1366" s="102"/>
      <c r="AH1366" s="324"/>
      <c r="AI1366" s="324"/>
      <c r="AP1366" s="324"/>
      <c r="AQ1366" s="324"/>
      <c r="BD1366" s="324"/>
      <c r="BE1366" s="324"/>
      <c r="BF1366" s="324"/>
      <c r="BG1366" s="324"/>
      <c r="BH1366" s="324"/>
      <c r="BI1366" s="324"/>
      <c r="BJ1366" s="324"/>
      <c r="BK1366" s="324"/>
      <c r="BL1366" s="324"/>
      <c r="BM1366" s="324"/>
      <c r="BN1366" s="324"/>
      <c r="BO1366" s="324"/>
      <c r="BW1366" s="325"/>
      <c r="BX1366" s="325"/>
      <c r="BY1366" s="325"/>
      <c r="BZ1366" s="325"/>
      <c r="CA1366" s="325"/>
      <c r="CB1366" s="325"/>
      <c r="CC1366" s="325"/>
      <c r="CD1366" s="325"/>
      <c r="CE1366" s="325"/>
      <c r="CF1366" s="325"/>
      <c r="CG1366" s="325"/>
      <c r="CH1366" s="325"/>
    </row>
    <row r="1367" spans="1:86" s="323" customFormat="1" x14ac:dyDescent="0.25">
      <c r="A1367" s="102"/>
      <c r="B1367" s="102"/>
      <c r="C1367" s="102"/>
      <c r="D1367" s="102"/>
      <c r="E1367" s="102"/>
      <c r="F1367" s="102"/>
      <c r="G1367" s="102"/>
      <c r="AH1367" s="324"/>
      <c r="AI1367" s="324"/>
      <c r="AP1367" s="324"/>
      <c r="AQ1367" s="324"/>
      <c r="BD1367" s="324"/>
      <c r="BE1367" s="324"/>
      <c r="BF1367" s="324"/>
      <c r="BG1367" s="324"/>
      <c r="BH1367" s="324"/>
      <c r="BI1367" s="324"/>
      <c r="BJ1367" s="324"/>
      <c r="BK1367" s="324"/>
      <c r="BL1367" s="324"/>
      <c r="BM1367" s="324"/>
      <c r="BN1367" s="324"/>
      <c r="BO1367" s="324"/>
      <c r="BW1367" s="325"/>
      <c r="BX1367" s="325"/>
      <c r="BY1367" s="325"/>
      <c r="BZ1367" s="325"/>
      <c r="CA1367" s="325"/>
      <c r="CB1367" s="325"/>
      <c r="CC1367" s="325"/>
      <c r="CD1367" s="325"/>
      <c r="CE1367" s="325"/>
      <c r="CF1367" s="325"/>
      <c r="CG1367" s="325"/>
      <c r="CH1367" s="325"/>
    </row>
    <row r="1368" spans="1:86" s="323" customFormat="1" x14ac:dyDescent="0.25">
      <c r="A1368" s="102"/>
      <c r="B1368" s="102"/>
      <c r="C1368" s="102"/>
      <c r="D1368" s="102"/>
      <c r="E1368" s="102"/>
      <c r="F1368" s="102"/>
      <c r="G1368" s="102"/>
      <c r="AH1368" s="324"/>
      <c r="AI1368" s="324"/>
      <c r="AP1368" s="324"/>
      <c r="AQ1368" s="324"/>
      <c r="BD1368" s="324"/>
      <c r="BE1368" s="324"/>
      <c r="BF1368" s="324"/>
      <c r="BG1368" s="324"/>
      <c r="BH1368" s="324"/>
      <c r="BI1368" s="324"/>
      <c r="BJ1368" s="324"/>
      <c r="BK1368" s="324"/>
      <c r="BL1368" s="324"/>
      <c r="BM1368" s="324"/>
      <c r="BN1368" s="324"/>
      <c r="BO1368" s="324"/>
      <c r="BW1368" s="325"/>
      <c r="BX1368" s="325"/>
      <c r="BY1368" s="325"/>
      <c r="BZ1368" s="325"/>
      <c r="CA1368" s="325"/>
      <c r="CB1368" s="325"/>
      <c r="CC1368" s="325"/>
      <c r="CD1368" s="325"/>
      <c r="CE1368" s="325"/>
      <c r="CF1368" s="325"/>
      <c r="CG1368" s="325"/>
      <c r="CH1368" s="325"/>
    </row>
    <row r="1369" spans="1:86" s="323" customFormat="1" x14ac:dyDescent="0.25">
      <c r="A1369" s="102"/>
      <c r="B1369" s="102"/>
      <c r="C1369" s="102"/>
      <c r="D1369" s="102"/>
      <c r="E1369" s="102"/>
      <c r="F1369" s="102"/>
      <c r="G1369" s="102"/>
      <c r="AH1369" s="324"/>
      <c r="AI1369" s="324"/>
      <c r="AP1369" s="324"/>
      <c r="AQ1369" s="324"/>
      <c r="BD1369" s="324"/>
      <c r="BE1369" s="324"/>
      <c r="BF1369" s="324"/>
      <c r="BG1369" s="324"/>
      <c r="BH1369" s="324"/>
      <c r="BI1369" s="324"/>
      <c r="BJ1369" s="324"/>
      <c r="BK1369" s="324"/>
      <c r="BL1369" s="324"/>
      <c r="BM1369" s="324"/>
      <c r="BN1369" s="324"/>
      <c r="BO1369" s="324"/>
      <c r="BW1369" s="325"/>
      <c r="BX1369" s="325"/>
      <c r="BY1369" s="325"/>
      <c r="BZ1369" s="325"/>
      <c r="CA1369" s="325"/>
      <c r="CB1369" s="325"/>
      <c r="CC1369" s="325"/>
      <c r="CD1369" s="325"/>
      <c r="CE1369" s="325"/>
      <c r="CF1369" s="325"/>
      <c r="CG1369" s="325"/>
      <c r="CH1369" s="325"/>
    </row>
    <row r="1370" spans="1:86" s="323" customFormat="1" x14ac:dyDescent="0.25">
      <c r="A1370" s="102"/>
      <c r="B1370" s="102"/>
      <c r="C1370" s="102"/>
      <c r="D1370" s="102"/>
      <c r="E1370" s="102"/>
      <c r="F1370" s="102"/>
      <c r="G1370" s="102"/>
      <c r="AH1370" s="324"/>
      <c r="AI1370" s="324"/>
      <c r="AP1370" s="324"/>
      <c r="AQ1370" s="324"/>
      <c r="BD1370" s="324"/>
      <c r="BE1370" s="324"/>
      <c r="BF1370" s="324"/>
      <c r="BG1370" s="324"/>
      <c r="BH1370" s="324"/>
      <c r="BI1370" s="324"/>
      <c r="BJ1370" s="324"/>
      <c r="BK1370" s="324"/>
      <c r="BL1370" s="324"/>
      <c r="BM1370" s="324"/>
      <c r="BN1370" s="324"/>
      <c r="BO1370" s="324"/>
      <c r="BW1370" s="325"/>
      <c r="BX1370" s="325"/>
      <c r="BY1370" s="325"/>
      <c r="BZ1370" s="325"/>
      <c r="CA1370" s="325"/>
      <c r="CB1370" s="325"/>
      <c r="CC1370" s="325"/>
      <c r="CD1370" s="325"/>
      <c r="CE1370" s="325"/>
      <c r="CF1370" s="325"/>
      <c r="CG1370" s="325"/>
      <c r="CH1370" s="325"/>
    </row>
    <row r="1371" spans="1:86" s="323" customFormat="1" x14ac:dyDescent="0.25">
      <c r="A1371" s="102"/>
      <c r="B1371" s="102"/>
      <c r="C1371" s="102"/>
      <c r="D1371" s="102"/>
      <c r="E1371" s="102"/>
      <c r="F1371" s="102"/>
      <c r="G1371" s="102"/>
      <c r="AH1371" s="324"/>
      <c r="AI1371" s="324"/>
      <c r="AP1371" s="324"/>
      <c r="AQ1371" s="324"/>
      <c r="BD1371" s="324"/>
      <c r="BE1371" s="324"/>
      <c r="BF1371" s="324"/>
      <c r="BG1371" s="324"/>
      <c r="BH1371" s="324"/>
      <c r="BI1371" s="324"/>
      <c r="BJ1371" s="324"/>
      <c r="BK1371" s="324"/>
      <c r="BL1371" s="324"/>
      <c r="BM1371" s="324"/>
      <c r="BN1371" s="324"/>
      <c r="BO1371" s="324"/>
      <c r="BW1371" s="325"/>
      <c r="BX1371" s="325"/>
      <c r="BY1371" s="325"/>
      <c r="BZ1371" s="325"/>
      <c r="CA1371" s="325"/>
      <c r="CB1371" s="325"/>
      <c r="CC1371" s="325"/>
      <c r="CD1371" s="325"/>
      <c r="CE1371" s="325"/>
      <c r="CF1371" s="325"/>
      <c r="CG1371" s="325"/>
      <c r="CH1371" s="325"/>
    </row>
    <row r="1372" spans="1:86" s="323" customFormat="1" x14ac:dyDescent="0.25">
      <c r="A1372" s="102"/>
      <c r="B1372" s="102"/>
      <c r="C1372" s="102"/>
      <c r="D1372" s="102"/>
      <c r="E1372" s="102"/>
      <c r="F1372" s="102"/>
      <c r="G1372" s="102"/>
      <c r="AH1372" s="324"/>
      <c r="AI1372" s="324"/>
      <c r="AP1372" s="324"/>
      <c r="AQ1372" s="324"/>
      <c r="BD1372" s="324"/>
      <c r="BE1372" s="324"/>
      <c r="BF1372" s="324"/>
      <c r="BG1372" s="324"/>
      <c r="BH1372" s="324"/>
      <c r="BI1372" s="324"/>
      <c r="BJ1372" s="324"/>
      <c r="BK1372" s="324"/>
      <c r="BL1372" s="324"/>
      <c r="BM1372" s="324"/>
      <c r="BN1372" s="324"/>
      <c r="BO1372" s="324"/>
      <c r="BW1372" s="325"/>
      <c r="BX1372" s="325"/>
      <c r="BY1372" s="325"/>
      <c r="BZ1372" s="325"/>
      <c r="CA1372" s="325"/>
      <c r="CB1372" s="325"/>
      <c r="CC1372" s="325"/>
      <c r="CD1372" s="325"/>
      <c r="CE1372" s="325"/>
      <c r="CF1372" s="325"/>
      <c r="CG1372" s="325"/>
      <c r="CH1372" s="325"/>
    </row>
    <row r="1373" spans="1:86" s="323" customFormat="1" x14ac:dyDescent="0.25">
      <c r="A1373" s="102"/>
      <c r="B1373" s="102"/>
      <c r="C1373" s="102"/>
      <c r="D1373" s="102"/>
      <c r="E1373" s="102"/>
      <c r="F1373" s="102"/>
      <c r="G1373" s="102"/>
      <c r="AH1373" s="324"/>
      <c r="AI1373" s="324"/>
      <c r="AP1373" s="324"/>
      <c r="AQ1373" s="324"/>
      <c r="BD1373" s="324"/>
      <c r="BE1373" s="324"/>
      <c r="BF1373" s="324"/>
      <c r="BG1373" s="324"/>
      <c r="BH1373" s="324"/>
      <c r="BI1373" s="324"/>
      <c r="BJ1373" s="324"/>
      <c r="BK1373" s="324"/>
      <c r="BL1373" s="324"/>
      <c r="BM1373" s="324"/>
      <c r="BN1373" s="324"/>
      <c r="BO1373" s="324"/>
      <c r="BW1373" s="325"/>
      <c r="BX1373" s="325"/>
      <c r="BY1373" s="325"/>
      <c r="BZ1373" s="325"/>
      <c r="CA1373" s="325"/>
      <c r="CB1373" s="325"/>
      <c r="CC1373" s="325"/>
      <c r="CD1373" s="325"/>
      <c r="CE1373" s="325"/>
      <c r="CF1373" s="325"/>
      <c r="CG1373" s="325"/>
      <c r="CH1373" s="325"/>
    </row>
    <row r="1374" spans="1:86" s="323" customFormat="1" x14ac:dyDescent="0.25">
      <c r="A1374" s="102"/>
      <c r="B1374" s="102"/>
      <c r="C1374" s="102"/>
      <c r="D1374" s="102"/>
      <c r="E1374" s="102"/>
      <c r="F1374" s="102"/>
      <c r="G1374" s="102"/>
      <c r="AH1374" s="324"/>
      <c r="AI1374" s="324"/>
      <c r="AP1374" s="324"/>
      <c r="AQ1374" s="324"/>
      <c r="BD1374" s="324"/>
      <c r="BE1374" s="324"/>
      <c r="BF1374" s="324"/>
      <c r="BG1374" s="324"/>
      <c r="BH1374" s="324"/>
      <c r="BI1374" s="324"/>
      <c r="BJ1374" s="324"/>
      <c r="BK1374" s="324"/>
      <c r="BL1374" s="324"/>
      <c r="BM1374" s="324"/>
      <c r="BN1374" s="324"/>
      <c r="BO1374" s="324"/>
      <c r="BW1374" s="325"/>
      <c r="BX1374" s="325"/>
      <c r="BY1374" s="325"/>
      <c r="BZ1374" s="325"/>
      <c r="CA1374" s="325"/>
      <c r="CB1374" s="325"/>
      <c r="CC1374" s="325"/>
      <c r="CD1374" s="325"/>
      <c r="CE1374" s="325"/>
      <c r="CF1374" s="325"/>
      <c r="CG1374" s="325"/>
      <c r="CH1374" s="325"/>
    </row>
    <row r="1375" spans="1:86" s="323" customFormat="1" x14ac:dyDescent="0.25">
      <c r="A1375" s="102"/>
      <c r="B1375" s="102"/>
      <c r="C1375" s="102"/>
      <c r="D1375" s="102"/>
      <c r="E1375" s="102"/>
      <c r="F1375" s="102"/>
      <c r="G1375" s="102"/>
      <c r="AH1375" s="324"/>
      <c r="AI1375" s="324"/>
      <c r="AP1375" s="324"/>
      <c r="AQ1375" s="324"/>
      <c r="BD1375" s="324"/>
      <c r="BE1375" s="324"/>
      <c r="BF1375" s="324"/>
      <c r="BG1375" s="324"/>
      <c r="BH1375" s="324"/>
      <c r="BI1375" s="324"/>
      <c r="BJ1375" s="324"/>
      <c r="BK1375" s="324"/>
      <c r="BL1375" s="324"/>
      <c r="BM1375" s="324"/>
      <c r="BN1375" s="324"/>
      <c r="BO1375" s="324"/>
      <c r="BW1375" s="325"/>
      <c r="BX1375" s="325"/>
      <c r="BY1375" s="325"/>
      <c r="BZ1375" s="325"/>
      <c r="CA1375" s="325"/>
      <c r="CB1375" s="325"/>
      <c r="CC1375" s="325"/>
      <c r="CD1375" s="325"/>
      <c r="CE1375" s="325"/>
      <c r="CF1375" s="325"/>
      <c r="CG1375" s="325"/>
      <c r="CH1375" s="325"/>
    </row>
    <row r="1376" spans="1:86" s="323" customFormat="1" x14ac:dyDescent="0.25">
      <c r="A1376" s="102"/>
      <c r="B1376" s="102"/>
      <c r="C1376" s="102"/>
      <c r="D1376" s="102"/>
      <c r="E1376" s="102"/>
      <c r="F1376" s="102"/>
      <c r="G1376" s="102"/>
      <c r="AH1376" s="324"/>
      <c r="AI1376" s="324"/>
      <c r="AP1376" s="324"/>
      <c r="AQ1376" s="324"/>
      <c r="BD1376" s="324"/>
      <c r="BE1376" s="324"/>
      <c r="BF1376" s="324"/>
      <c r="BG1376" s="324"/>
      <c r="BH1376" s="324"/>
      <c r="BI1376" s="324"/>
      <c r="BJ1376" s="324"/>
      <c r="BK1376" s="324"/>
      <c r="BL1376" s="324"/>
      <c r="BM1376" s="324"/>
      <c r="BN1376" s="324"/>
      <c r="BO1376" s="324"/>
      <c r="BW1376" s="325"/>
      <c r="BX1376" s="325"/>
      <c r="BY1376" s="325"/>
      <c r="BZ1376" s="325"/>
      <c r="CA1376" s="325"/>
      <c r="CB1376" s="325"/>
      <c r="CC1376" s="325"/>
      <c r="CD1376" s="325"/>
      <c r="CE1376" s="325"/>
      <c r="CF1376" s="325"/>
      <c r="CG1376" s="325"/>
      <c r="CH1376" s="325"/>
    </row>
    <row r="1377" spans="1:86" s="323" customFormat="1" x14ac:dyDescent="0.25">
      <c r="A1377" s="102"/>
      <c r="B1377" s="102"/>
      <c r="C1377" s="102"/>
      <c r="D1377" s="102"/>
      <c r="E1377" s="102"/>
      <c r="F1377" s="102"/>
      <c r="G1377" s="102"/>
      <c r="AH1377" s="324"/>
      <c r="AI1377" s="324"/>
      <c r="AP1377" s="324"/>
      <c r="AQ1377" s="324"/>
      <c r="BD1377" s="324"/>
      <c r="BE1377" s="324"/>
      <c r="BF1377" s="324"/>
      <c r="BG1377" s="324"/>
      <c r="BH1377" s="324"/>
      <c r="BI1377" s="324"/>
      <c r="BJ1377" s="324"/>
      <c r="BK1377" s="324"/>
      <c r="BL1377" s="324"/>
      <c r="BM1377" s="324"/>
      <c r="BN1377" s="324"/>
      <c r="BO1377" s="324"/>
      <c r="BW1377" s="325"/>
      <c r="BX1377" s="325"/>
      <c r="BY1377" s="325"/>
      <c r="BZ1377" s="325"/>
      <c r="CA1377" s="325"/>
      <c r="CB1377" s="325"/>
      <c r="CC1377" s="325"/>
      <c r="CD1377" s="325"/>
      <c r="CE1377" s="325"/>
      <c r="CF1377" s="325"/>
      <c r="CG1377" s="325"/>
      <c r="CH1377" s="325"/>
    </row>
    <row r="1378" spans="1:86" s="323" customFormat="1" x14ac:dyDescent="0.25">
      <c r="A1378" s="102"/>
      <c r="B1378" s="102"/>
      <c r="C1378" s="102"/>
      <c r="D1378" s="102"/>
      <c r="E1378" s="102"/>
      <c r="F1378" s="102"/>
      <c r="G1378" s="102"/>
      <c r="AH1378" s="324"/>
      <c r="AI1378" s="324"/>
      <c r="AP1378" s="324"/>
      <c r="AQ1378" s="324"/>
      <c r="BD1378" s="324"/>
      <c r="BE1378" s="324"/>
      <c r="BF1378" s="324"/>
      <c r="BG1378" s="324"/>
      <c r="BH1378" s="324"/>
      <c r="BI1378" s="324"/>
      <c r="BJ1378" s="324"/>
      <c r="BK1378" s="324"/>
      <c r="BL1378" s="324"/>
      <c r="BM1378" s="324"/>
      <c r="BN1378" s="324"/>
      <c r="BO1378" s="324"/>
      <c r="BW1378" s="325"/>
      <c r="BX1378" s="325"/>
      <c r="BY1378" s="325"/>
      <c r="BZ1378" s="325"/>
      <c r="CA1378" s="325"/>
      <c r="CB1378" s="325"/>
      <c r="CC1378" s="325"/>
      <c r="CD1378" s="325"/>
      <c r="CE1378" s="325"/>
      <c r="CF1378" s="325"/>
      <c r="CG1378" s="325"/>
      <c r="CH1378" s="325"/>
    </row>
    <row r="1379" spans="1:86" s="323" customFormat="1" x14ac:dyDescent="0.25">
      <c r="A1379" s="102"/>
      <c r="B1379" s="102"/>
      <c r="C1379" s="102"/>
      <c r="D1379" s="102"/>
      <c r="E1379" s="102"/>
      <c r="F1379" s="102"/>
      <c r="G1379" s="102"/>
      <c r="AH1379" s="324"/>
      <c r="AI1379" s="324"/>
      <c r="AP1379" s="324"/>
      <c r="AQ1379" s="324"/>
      <c r="BD1379" s="324"/>
      <c r="BE1379" s="324"/>
      <c r="BF1379" s="324"/>
      <c r="BG1379" s="324"/>
      <c r="BH1379" s="324"/>
      <c r="BI1379" s="324"/>
      <c r="BJ1379" s="324"/>
      <c r="BK1379" s="324"/>
      <c r="BL1379" s="324"/>
      <c r="BM1379" s="324"/>
      <c r="BN1379" s="324"/>
      <c r="BO1379" s="324"/>
      <c r="BW1379" s="325"/>
      <c r="BX1379" s="325"/>
      <c r="BY1379" s="325"/>
      <c r="BZ1379" s="325"/>
      <c r="CA1379" s="325"/>
      <c r="CB1379" s="325"/>
      <c r="CC1379" s="325"/>
      <c r="CD1379" s="325"/>
      <c r="CE1379" s="325"/>
      <c r="CF1379" s="325"/>
      <c r="CG1379" s="325"/>
      <c r="CH1379" s="325"/>
    </row>
    <row r="1380" spans="1:86" s="323" customFormat="1" x14ac:dyDescent="0.25">
      <c r="A1380" s="102"/>
      <c r="B1380" s="102"/>
      <c r="C1380" s="102"/>
      <c r="D1380" s="102"/>
      <c r="E1380" s="102"/>
      <c r="F1380" s="102"/>
      <c r="G1380" s="102"/>
      <c r="AH1380" s="324"/>
      <c r="AI1380" s="324"/>
      <c r="AP1380" s="324"/>
      <c r="AQ1380" s="324"/>
      <c r="BD1380" s="324"/>
      <c r="BE1380" s="324"/>
      <c r="BF1380" s="324"/>
      <c r="BG1380" s="324"/>
      <c r="BH1380" s="324"/>
      <c r="BI1380" s="324"/>
      <c r="BJ1380" s="324"/>
      <c r="BK1380" s="324"/>
      <c r="BL1380" s="324"/>
      <c r="BM1380" s="324"/>
      <c r="BN1380" s="324"/>
      <c r="BO1380" s="324"/>
      <c r="BW1380" s="325"/>
      <c r="BX1380" s="325"/>
      <c r="BY1380" s="325"/>
      <c r="BZ1380" s="325"/>
      <c r="CA1380" s="325"/>
      <c r="CB1380" s="325"/>
      <c r="CC1380" s="325"/>
      <c r="CD1380" s="325"/>
      <c r="CE1380" s="325"/>
      <c r="CF1380" s="325"/>
      <c r="CG1380" s="325"/>
      <c r="CH1380" s="325"/>
    </row>
    <row r="1381" spans="1:86" s="323" customFormat="1" x14ac:dyDescent="0.25">
      <c r="A1381" s="102"/>
      <c r="B1381" s="102"/>
      <c r="C1381" s="102"/>
      <c r="D1381" s="102"/>
      <c r="E1381" s="102"/>
      <c r="F1381" s="102"/>
      <c r="G1381" s="102"/>
      <c r="AH1381" s="324"/>
      <c r="AI1381" s="324"/>
      <c r="AP1381" s="324"/>
      <c r="AQ1381" s="324"/>
      <c r="BD1381" s="324"/>
      <c r="BE1381" s="324"/>
      <c r="BF1381" s="324"/>
      <c r="BG1381" s="324"/>
      <c r="BH1381" s="324"/>
      <c r="BI1381" s="324"/>
      <c r="BJ1381" s="324"/>
      <c r="BK1381" s="324"/>
      <c r="BL1381" s="324"/>
      <c r="BM1381" s="324"/>
      <c r="BN1381" s="324"/>
      <c r="BO1381" s="324"/>
      <c r="BW1381" s="325"/>
      <c r="BX1381" s="325"/>
      <c r="BY1381" s="325"/>
      <c r="BZ1381" s="325"/>
      <c r="CA1381" s="325"/>
      <c r="CB1381" s="325"/>
      <c r="CC1381" s="325"/>
      <c r="CD1381" s="325"/>
      <c r="CE1381" s="325"/>
      <c r="CF1381" s="325"/>
      <c r="CG1381" s="325"/>
      <c r="CH1381" s="325"/>
    </row>
    <row r="1382" spans="1:86" s="323" customFormat="1" x14ac:dyDescent="0.25">
      <c r="A1382" s="102"/>
      <c r="B1382" s="102"/>
      <c r="C1382" s="102"/>
      <c r="D1382" s="102"/>
      <c r="E1382" s="102"/>
      <c r="F1382" s="102"/>
      <c r="G1382" s="102"/>
      <c r="AH1382" s="324"/>
      <c r="AI1382" s="324"/>
      <c r="AP1382" s="324"/>
      <c r="AQ1382" s="324"/>
      <c r="BD1382" s="324"/>
      <c r="BE1382" s="324"/>
      <c r="BF1382" s="324"/>
      <c r="BG1382" s="324"/>
      <c r="BH1382" s="324"/>
      <c r="BI1382" s="324"/>
      <c r="BJ1382" s="324"/>
      <c r="BK1382" s="324"/>
      <c r="BL1382" s="324"/>
      <c r="BM1382" s="324"/>
      <c r="BN1382" s="324"/>
      <c r="BO1382" s="324"/>
      <c r="BW1382" s="325"/>
      <c r="BX1382" s="325"/>
      <c r="BY1382" s="325"/>
      <c r="BZ1382" s="325"/>
      <c r="CA1382" s="325"/>
      <c r="CB1382" s="325"/>
      <c r="CC1382" s="325"/>
      <c r="CD1382" s="325"/>
      <c r="CE1382" s="325"/>
      <c r="CF1382" s="325"/>
      <c r="CG1382" s="325"/>
      <c r="CH1382" s="325"/>
    </row>
    <row r="1383" spans="1:86" s="323" customFormat="1" x14ac:dyDescent="0.25">
      <c r="A1383" s="102"/>
      <c r="B1383" s="102"/>
      <c r="C1383" s="102"/>
      <c r="D1383" s="102"/>
      <c r="E1383" s="102"/>
      <c r="F1383" s="102"/>
      <c r="G1383" s="102"/>
      <c r="AH1383" s="324"/>
      <c r="AI1383" s="324"/>
      <c r="AP1383" s="324"/>
      <c r="AQ1383" s="324"/>
      <c r="BD1383" s="324"/>
      <c r="BE1383" s="324"/>
      <c r="BF1383" s="324"/>
      <c r="BG1383" s="324"/>
      <c r="BH1383" s="324"/>
      <c r="BI1383" s="324"/>
      <c r="BJ1383" s="324"/>
      <c r="BK1383" s="324"/>
      <c r="BL1383" s="324"/>
      <c r="BM1383" s="324"/>
      <c r="BN1383" s="324"/>
      <c r="BO1383" s="324"/>
      <c r="BW1383" s="325"/>
      <c r="BX1383" s="325"/>
      <c r="BY1383" s="325"/>
      <c r="BZ1383" s="325"/>
      <c r="CA1383" s="325"/>
      <c r="CB1383" s="325"/>
      <c r="CC1383" s="325"/>
      <c r="CD1383" s="325"/>
      <c r="CE1383" s="325"/>
      <c r="CF1383" s="325"/>
      <c r="CG1383" s="325"/>
      <c r="CH1383" s="325"/>
    </row>
    <row r="1384" spans="1:86" s="323" customFormat="1" x14ac:dyDescent="0.25">
      <c r="A1384" s="102"/>
      <c r="B1384" s="102"/>
      <c r="C1384" s="102"/>
      <c r="D1384" s="102"/>
      <c r="E1384" s="102"/>
      <c r="F1384" s="102"/>
      <c r="G1384" s="102"/>
      <c r="AH1384" s="324"/>
      <c r="AI1384" s="324"/>
      <c r="AP1384" s="324"/>
      <c r="AQ1384" s="324"/>
      <c r="BD1384" s="324"/>
      <c r="BE1384" s="324"/>
      <c r="BF1384" s="324"/>
      <c r="BG1384" s="324"/>
      <c r="BH1384" s="324"/>
      <c r="BI1384" s="324"/>
      <c r="BJ1384" s="324"/>
      <c r="BK1384" s="324"/>
      <c r="BL1384" s="324"/>
      <c r="BM1384" s="324"/>
      <c r="BN1384" s="324"/>
      <c r="BO1384" s="324"/>
      <c r="BW1384" s="325"/>
      <c r="BX1384" s="325"/>
      <c r="BY1384" s="325"/>
      <c r="BZ1384" s="325"/>
      <c r="CA1384" s="325"/>
      <c r="CB1384" s="325"/>
      <c r="CC1384" s="325"/>
      <c r="CD1384" s="325"/>
      <c r="CE1384" s="325"/>
      <c r="CF1384" s="325"/>
      <c r="CG1384" s="325"/>
      <c r="CH1384" s="325"/>
    </row>
    <row r="1385" spans="1:86" s="323" customFormat="1" x14ac:dyDescent="0.25">
      <c r="A1385" s="102"/>
      <c r="B1385" s="102"/>
      <c r="C1385" s="102"/>
      <c r="D1385" s="102"/>
      <c r="E1385" s="102"/>
      <c r="F1385" s="102"/>
      <c r="G1385" s="102"/>
      <c r="AH1385" s="324"/>
      <c r="AI1385" s="324"/>
      <c r="AP1385" s="324"/>
      <c r="AQ1385" s="324"/>
      <c r="BD1385" s="324"/>
      <c r="BE1385" s="324"/>
      <c r="BF1385" s="324"/>
      <c r="BG1385" s="324"/>
      <c r="BH1385" s="324"/>
      <c r="BI1385" s="324"/>
      <c r="BJ1385" s="324"/>
      <c r="BK1385" s="324"/>
      <c r="BL1385" s="324"/>
      <c r="BM1385" s="324"/>
      <c r="BN1385" s="324"/>
      <c r="BO1385" s="324"/>
      <c r="BW1385" s="325"/>
      <c r="BX1385" s="325"/>
      <c r="BY1385" s="325"/>
      <c r="BZ1385" s="325"/>
      <c r="CA1385" s="325"/>
      <c r="CB1385" s="325"/>
      <c r="CC1385" s="325"/>
      <c r="CD1385" s="325"/>
      <c r="CE1385" s="325"/>
      <c r="CF1385" s="325"/>
      <c r="CG1385" s="325"/>
      <c r="CH1385" s="325"/>
    </row>
    <row r="1386" spans="1:86" s="323" customFormat="1" x14ac:dyDescent="0.25">
      <c r="A1386" s="102"/>
      <c r="B1386" s="102"/>
      <c r="C1386" s="102"/>
      <c r="D1386" s="102"/>
      <c r="E1386" s="102"/>
      <c r="F1386" s="102"/>
      <c r="G1386" s="102"/>
      <c r="AH1386" s="324"/>
      <c r="AI1386" s="324"/>
      <c r="AP1386" s="324"/>
      <c r="AQ1386" s="324"/>
      <c r="BD1386" s="324"/>
      <c r="BE1386" s="324"/>
      <c r="BF1386" s="324"/>
      <c r="BG1386" s="324"/>
      <c r="BH1386" s="324"/>
      <c r="BI1386" s="324"/>
      <c r="BJ1386" s="324"/>
      <c r="BK1386" s="324"/>
      <c r="BL1386" s="324"/>
      <c r="BM1386" s="324"/>
      <c r="BN1386" s="324"/>
      <c r="BO1386" s="324"/>
      <c r="BW1386" s="325"/>
      <c r="BX1386" s="325"/>
      <c r="BY1386" s="325"/>
      <c r="BZ1386" s="325"/>
      <c r="CA1386" s="325"/>
      <c r="CB1386" s="325"/>
      <c r="CC1386" s="325"/>
      <c r="CD1386" s="325"/>
      <c r="CE1386" s="325"/>
      <c r="CF1386" s="325"/>
      <c r="CG1386" s="325"/>
      <c r="CH1386" s="325"/>
    </row>
    <row r="1387" spans="1:86" s="323" customFormat="1" x14ac:dyDescent="0.25">
      <c r="A1387" s="102"/>
      <c r="B1387" s="102"/>
      <c r="C1387" s="102"/>
      <c r="D1387" s="102"/>
      <c r="E1387" s="102"/>
      <c r="F1387" s="102"/>
      <c r="G1387" s="102"/>
      <c r="AH1387" s="324"/>
      <c r="AI1387" s="324"/>
      <c r="AP1387" s="324"/>
      <c r="AQ1387" s="324"/>
      <c r="BD1387" s="324"/>
      <c r="BE1387" s="324"/>
      <c r="BF1387" s="324"/>
      <c r="BG1387" s="324"/>
      <c r="BH1387" s="324"/>
      <c r="BI1387" s="324"/>
      <c r="BJ1387" s="324"/>
      <c r="BK1387" s="324"/>
      <c r="BL1387" s="324"/>
      <c r="BM1387" s="324"/>
      <c r="BN1387" s="324"/>
      <c r="BO1387" s="324"/>
      <c r="BW1387" s="325"/>
      <c r="BX1387" s="325"/>
      <c r="BY1387" s="325"/>
      <c r="BZ1387" s="325"/>
      <c r="CA1387" s="325"/>
      <c r="CB1387" s="325"/>
      <c r="CC1387" s="325"/>
      <c r="CD1387" s="325"/>
      <c r="CE1387" s="325"/>
      <c r="CF1387" s="325"/>
      <c r="CG1387" s="325"/>
      <c r="CH1387" s="325"/>
    </row>
    <row r="1388" spans="1:86" s="323" customFormat="1" x14ac:dyDescent="0.25">
      <c r="A1388" s="102"/>
      <c r="B1388" s="102"/>
      <c r="C1388" s="102"/>
      <c r="D1388" s="102"/>
      <c r="E1388" s="102"/>
      <c r="F1388" s="102"/>
      <c r="G1388" s="102"/>
      <c r="AH1388" s="324"/>
      <c r="AI1388" s="324"/>
      <c r="AP1388" s="324"/>
      <c r="AQ1388" s="324"/>
      <c r="BD1388" s="324"/>
      <c r="BE1388" s="324"/>
      <c r="BF1388" s="324"/>
      <c r="BG1388" s="324"/>
      <c r="BH1388" s="324"/>
      <c r="BI1388" s="324"/>
      <c r="BJ1388" s="324"/>
      <c r="BK1388" s="324"/>
      <c r="BL1388" s="324"/>
      <c r="BM1388" s="324"/>
      <c r="BN1388" s="324"/>
      <c r="BO1388" s="324"/>
      <c r="BW1388" s="325"/>
      <c r="BX1388" s="325"/>
      <c r="BY1388" s="325"/>
      <c r="BZ1388" s="325"/>
      <c r="CA1388" s="325"/>
      <c r="CB1388" s="325"/>
      <c r="CC1388" s="325"/>
      <c r="CD1388" s="325"/>
      <c r="CE1388" s="325"/>
      <c r="CF1388" s="325"/>
      <c r="CG1388" s="325"/>
      <c r="CH1388" s="325"/>
    </row>
    <row r="1389" spans="1:86" s="323" customFormat="1" x14ac:dyDescent="0.25">
      <c r="A1389" s="102"/>
      <c r="B1389" s="102"/>
      <c r="C1389" s="102"/>
      <c r="D1389" s="102"/>
      <c r="E1389" s="102"/>
      <c r="F1389" s="102"/>
      <c r="G1389" s="102"/>
      <c r="AH1389" s="324"/>
      <c r="AI1389" s="324"/>
      <c r="AP1389" s="324"/>
      <c r="AQ1389" s="324"/>
      <c r="BD1389" s="324"/>
      <c r="BE1389" s="324"/>
      <c r="BF1389" s="324"/>
      <c r="BG1389" s="324"/>
      <c r="BH1389" s="324"/>
      <c r="BI1389" s="324"/>
      <c r="BJ1389" s="324"/>
      <c r="BK1389" s="324"/>
      <c r="BL1389" s="324"/>
      <c r="BM1389" s="324"/>
      <c r="BN1389" s="324"/>
      <c r="BO1389" s="324"/>
      <c r="BW1389" s="325"/>
      <c r="BX1389" s="325"/>
      <c r="BY1389" s="325"/>
      <c r="BZ1389" s="325"/>
      <c r="CA1389" s="325"/>
      <c r="CB1389" s="325"/>
      <c r="CC1389" s="325"/>
      <c r="CD1389" s="325"/>
      <c r="CE1389" s="325"/>
      <c r="CF1389" s="325"/>
      <c r="CG1389" s="325"/>
      <c r="CH1389" s="325"/>
    </row>
    <row r="1390" spans="1:86" s="323" customFormat="1" x14ac:dyDescent="0.25">
      <c r="A1390" s="102"/>
      <c r="B1390" s="102"/>
      <c r="C1390" s="102"/>
      <c r="D1390" s="102"/>
      <c r="E1390" s="102"/>
      <c r="F1390" s="102"/>
      <c r="G1390" s="102"/>
      <c r="AH1390" s="324"/>
      <c r="AI1390" s="324"/>
      <c r="AP1390" s="324"/>
      <c r="AQ1390" s="324"/>
      <c r="BD1390" s="324"/>
      <c r="BE1390" s="324"/>
      <c r="BF1390" s="324"/>
      <c r="BG1390" s="324"/>
      <c r="BH1390" s="324"/>
      <c r="BI1390" s="324"/>
      <c r="BJ1390" s="324"/>
      <c r="BK1390" s="324"/>
      <c r="BL1390" s="324"/>
      <c r="BM1390" s="324"/>
      <c r="BN1390" s="324"/>
      <c r="BO1390" s="324"/>
      <c r="BW1390" s="325"/>
      <c r="BX1390" s="325"/>
      <c r="BY1390" s="325"/>
      <c r="BZ1390" s="325"/>
      <c r="CA1390" s="325"/>
      <c r="CB1390" s="325"/>
      <c r="CC1390" s="325"/>
      <c r="CD1390" s="325"/>
      <c r="CE1390" s="325"/>
      <c r="CF1390" s="325"/>
      <c r="CG1390" s="325"/>
      <c r="CH1390" s="325"/>
    </row>
    <row r="1391" spans="1:86" s="323" customFormat="1" x14ac:dyDescent="0.25">
      <c r="A1391" s="102"/>
      <c r="B1391" s="102"/>
      <c r="C1391" s="102"/>
      <c r="D1391" s="102"/>
      <c r="E1391" s="102"/>
      <c r="F1391" s="102"/>
      <c r="G1391" s="102"/>
      <c r="AH1391" s="324"/>
      <c r="AI1391" s="324"/>
      <c r="AP1391" s="324"/>
      <c r="AQ1391" s="324"/>
      <c r="BD1391" s="324"/>
      <c r="BE1391" s="324"/>
      <c r="BF1391" s="324"/>
      <c r="BG1391" s="324"/>
      <c r="BH1391" s="324"/>
      <c r="BI1391" s="324"/>
      <c r="BJ1391" s="324"/>
      <c r="BK1391" s="324"/>
      <c r="BL1391" s="324"/>
      <c r="BM1391" s="324"/>
      <c r="BN1391" s="324"/>
      <c r="BO1391" s="324"/>
      <c r="BW1391" s="325"/>
      <c r="BX1391" s="325"/>
      <c r="BY1391" s="325"/>
      <c r="BZ1391" s="325"/>
      <c r="CA1391" s="325"/>
      <c r="CB1391" s="325"/>
      <c r="CC1391" s="325"/>
      <c r="CD1391" s="325"/>
      <c r="CE1391" s="325"/>
      <c r="CF1391" s="325"/>
      <c r="CG1391" s="325"/>
      <c r="CH1391" s="325"/>
    </row>
    <row r="1392" spans="1:86" s="323" customFormat="1" x14ac:dyDescent="0.25">
      <c r="A1392" s="102"/>
      <c r="B1392" s="102"/>
      <c r="C1392" s="102"/>
      <c r="D1392" s="102"/>
      <c r="E1392" s="102"/>
      <c r="F1392" s="102"/>
      <c r="G1392" s="102"/>
      <c r="AH1392" s="324"/>
      <c r="AI1392" s="324"/>
      <c r="AP1392" s="324"/>
      <c r="AQ1392" s="324"/>
      <c r="BD1392" s="324"/>
      <c r="BE1392" s="324"/>
      <c r="BF1392" s="324"/>
      <c r="BG1392" s="324"/>
      <c r="BH1392" s="324"/>
      <c r="BI1392" s="324"/>
      <c r="BJ1392" s="324"/>
      <c r="BK1392" s="324"/>
      <c r="BL1392" s="324"/>
      <c r="BM1392" s="324"/>
      <c r="BN1392" s="324"/>
      <c r="BO1392" s="324"/>
      <c r="BW1392" s="325"/>
      <c r="BX1392" s="325"/>
      <c r="BY1392" s="325"/>
      <c r="BZ1392" s="325"/>
      <c r="CA1392" s="325"/>
      <c r="CB1392" s="325"/>
      <c r="CC1392" s="325"/>
      <c r="CD1392" s="325"/>
      <c r="CE1392" s="325"/>
      <c r="CF1392" s="325"/>
      <c r="CG1392" s="325"/>
      <c r="CH1392" s="325"/>
    </row>
    <row r="1393" spans="1:86" s="323" customFormat="1" x14ac:dyDescent="0.25">
      <c r="A1393" s="102"/>
      <c r="B1393" s="102"/>
      <c r="C1393" s="102"/>
      <c r="D1393" s="102"/>
      <c r="E1393" s="102"/>
      <c r="F1393" s="102"/>
      <c r="G1393" s="102"/>
      <c r="AH1393" s="324"/>
      <c r="AI1393" s="324"/>
      <c r="AP1393" s="324"/>
      <c r="AQ1393" s="324"/>
      <c r="BD1393" s="324"/>
      <c r="BE1393" s="324"/>
      <c r="BF1393" s="324"/>
      <c r="BG1393" s="324"/>
      <c r="BH1393" s="324"/>
      <c r="BI1393" s="324"/>
      <c r="BJ1393" s="324"/>
      <c r="BK1393" s="324"/>
      <c r="BL1393" s="324"/>
      <c r="BM1393" s="324"/>
      <c r="BN1393" s="324"/>
      <c r="BO1393" s="324"/>
      <c r="BW1393" s="325"/>
      <c r="BX1393" s="325"/>
      <c r="BY1393" s="325"/>
      <c r="BZ1393" s="325"/>
      <c r="CA1393" s="325"/>
      <c r="CB1393" s="325"/>
      <c r="CC1393" s="325"/>
      <c r="CD1393" s="325"/>
      <c r="CE1393" s="325"/>
      <c r="CF1393" s="325"/>
      <c r="CG1393" s="325"/>
      <c r="CH1393" s="325"/>
    </row>
    <row r="1394" spans="1:86" s="323" customFormat="1" x14ac:dyDescent="0.25">
      <c r="A1394" s="102"/>
      <c r="B1394" s="102"/>
      <c r="C1394" s="102"/>
      <c r="D1394" s="102"/>
      <c r="E1394" s="102"/>
      <c r="F1394" s="102"/>
      <c r="G1394" s="102"/>
      <c r="AH1394" s="324"/>
      <c r="AI1394" s="324"/>
      <c r="AP1394" s="324"/>
      <c r="AQ1394" s="324"/>
      <c r="BD1394" s="324"/>
      <c r="BE1394" s="324"/>
      <c r="BF1394" s="324"/>
      <c r="BG1394" s="324"/>
      <c r="BH1394" s="324"/>
      <c r="BI1394" s="324"/>
      <c r="BJ1394" s="324"/>
      <c r="BK1394" s="324"/>
      <c r="BL1394" s="324"/>
      <c r="BM1394" s="324"/>
      <c r="BN1394" s="324"/>
      <c r="BO1394" s="324"/>
      <c r="BW1394" s="325"/>
      <c r="BX1394" s="325"/>
      <c r="BY1394" s="325"/>
      <c r="BZ1394" s="325"/>
      <c r="CA1394" s="325"/>
      <c r="CB1394" s="325"/>
      <c r="CC1394" s="325"/>
      <c r="CD1394" s="325"/>
      <c r="CE1394" s="325"/>
      <c r="CF1394" s="325"/>
      <c r="CG1394" s="325"/>
      <c r="CH1394" s="325"/>
    </row>
    <row r="1395" spans="1:86" s="323" customFormat="1" x14ac:dyDescent="0.25">
      <c r="A1395" s="102"/>
      <c r="B1395" s="102"/>
      <c r="C1395" s="102"/>
      <c r="D1395" s="102"/>
      <c r="E1395" s="102"/>
      <c r="F1395" s="102"/>
      <c r="G1395" s="102"/>
      <c r="AH1395" s="324"/>
      <c r="AI1395" s="324"/>
      <c r="AP1395" s="324"/>
      <c r="AQ1395" s="324"/>
      <c r="BD1395" s="324"/>
      <c r="BE1395" s="324"/>
      <c r="BF1395" s="324"/>
      <c r="BG1395" s="324"/>
      <c r="BH1395" s="324"/>
      <c r="BI1395" s="324"/>
      <c r="BJ1395" s="324"/>
      <c r="BK1395" s="324"/>
      <c r="BL1395" s="324"/>
      <c r="BM1395" s="324"/>
      <c r="BN1395" s="324"/>
      <c r="BO1395" s="324"/>
      <c r="BW1395" s="325"/>
      <c r="BX1395" s="325"/>
      <c r="BY1395" s="325"/>
      <c r="BZ1395" s="325"/>
      <c r="CA1395" s="325"/>
      <c r="CB1395" s="325"/>
      <c r="CC1395" s="325"/>
      <c r="CD1395" s="325"/>
      <c r="CE1395" s="325"/>
      <c r="CF1395" s="325"/>
      <c r="CG1395" s="325"/>
      <c r="CH1395" s="325"/>
    </row>
    <row r="1396" spans="1:86" s="323" customFormat="1" x14ac:dyDescent="0.25">
      <c r="A1396" s="102"/>
      <c r="B1396" s="102"/>
      <c r="C1396" s="102"/>
      <c r="D1396" s="102"/>
      <c r="E1396" s="102"/>
      <c r="F1396" s="102"/>
      <c r="G1396" s="102"/>
      <c r="AH1396" s="324"/>
      <c r="AI1396" s="324"/>
      <c r="AP1396" s="324"/>
      <c r="AQ1396" s="324"/>
      <c r="BD1396" s="324"/>
      <c r="BE1396" s="324"/>
      <c r="BF1396" s="324"/>
      <c r="BG1396" s="324"/>
      <c r="BH1396" s="324"/>
      <c r="BI1396" s="324"/>
      <c r="BJ1396" s="324"/>
      <c r="BK1396" s="324"/>
      <c r="BL1396" s="324"/>
      <c r="BM1396" s="324"/>
      <c r="BN1396" s="324"/>
      <c r="BO1396" s="324"/>
      <c r="BW1396" s="325"/>
      <c r="BX1396" s="325"/>
      <c r="BY1396" s="325"/>
      <c r="BZ1396" s="325"/>
      <c r="CA1396" s="325"/>
      <c r="CB1396" s="325"/>
      <c r="CC1396" s="325"/>
      <c r="CD1396" s="325"/>
      <c r="CE1396" s="325"/>
      <c r="CF1396" s="325"/>
      <c r="CG1396" s="325"/>
      <c r="CH1396" s="325"/>
    </row>
    <row r="1397" spans="1:86" s="323" customFormat="1" x14ac:dyDescent="0.25">
      <c r="A1397" s="102"/>
      <c r="B1397" s="102"/>
      <c r="C1397" s="102"/>
      <c r="D1397" s="102"/>
      <c r="E1397" s="102"/>
      <c r="F1397" s="102"/>
      <c r="G1397" s="102"/>
      <c r="AH1397" s="324"/>
      <c r="AI1397" s="324"/>
      <c r="AP1397" s="324"/>
      <c r="AQ1397" s="324"/>
      <c r="BD1397" s="324"/>
      <c r="BE1397" s="324"/>
      <c r="BF1397" s="324"/>
      <c r="BG1397" s="324"/>
      <c r="BH1397" s="324"/>
      <c r="BI1397" s="324"/>
      <c r="BJ1397" s="324"/>
      <c r="BK1397" s="324"/>
      <c r="BL1397" s="324"/>
      <c r="BM1397" s="324"/>
      <c r="BN1397" s="324"/>
      <c r="BO1397" s="324"/>
      <c r="BW1397" s="325"/>
      <c r="BX1397" s="325"/>
      <c r="BY1397" s="325"/>
      <c r="BZ1397" s="325"/>
      <c r="CA1397" s="325"/>
      <c r="CB1397" s="325"/>
      <c r="CC1397" s="325"/>
      <c r="CD1397" s="325"/>
      <c r="CE1397" s="325"/>
      <c r="CF1397" s="325"/>
      <c r="CG1397" s="325"/>
      <c r="CH1397" s="325"/>
    </row>
    <row r="1398" spans="1:86" s="323" customFormat="1" x14ac:dyDescent="0.25">
      <c r="A1398" s="102"/>
      <c r="B1398" s="102"/>
      <c r="C1398" s="102"/>
      <c r="D1398" s="102"/>
      <c r="E1398" s="102"/>
      <c r="F1398" s="102"/>
      <c r="G1398" s="102"/>
      <c r="AH1398" s="324"/>
      <c r="AI1398" s="324"/>
      <c r="AP1398" s="324"/>
      <c r="AQ1398" s="324"/>
      <c r="BD1398" s="324"/>
      <c r="BE1398" s="324"/>
      <c r="BF1398" s="324"/>
      <c r="BG1398" s="324"/>
      <c r="BH1398" s="324"/>
      <c r="BI1398" s="324"/>
      <c r="BJ1398" s="324"/>
      <c r="BK1398" s="324"/>
      <c r="BL1398" s="324"/>
      <c r="BM1398" s="324"/>
      <c r="BN1398" s="324"/>
      <c r="BO1398" s="324"/>
      <c r="BW1398" s="325"/>
      <c r="BX1398" s="325"/>
      <c r="BY1398" s="325"/>
      <c r="BZ1398" s="325"/>
      <c r="CA1398" s="325"/>
      <c r="CB1398" s="325"/>
      <c r="CC1398" s="325"/>
      <c r="CD1398" s="325"/>
      <c r="CE1398" s="325"/>
      <c r="CF1398" s="325"/>
      <c r="CG1398" s="325"/>
      <c r="CH1398" s="325"/>
    </row>
    <row r="1399" spans="1:86" s="323" customFormat="1" x14ac:dyDescent="0.25">
      <c r="A1399" s="102"/>
      <c r="B1399" s="102"/>
      <c r="C1399" s="102"/>
      <c r="D1399" s="102"/>
      <c r="E1399" s="102"/>
      <c r="F1399" s="102"/>
      <c r="G1399" s="102"/>
      <c r="AH1399" s="324"/>
      <c r="AI1399" s="324"/>
      <c r="AP1399" s="324"/>
      <c r="AQ1399" s="324"/>
      <c r="BD1399" s="324"/>
      <c r="BE1399" s="324"/>
      <c r="BF1399" s="324"/>
      <c r="BG1399" s="324"/>
      <c r="BH1399" s="324"/>
      <c r="BI1399" s="324"/>
      <c r="BJ1399" s="324"/>
      <c r="BK1399" s="324"/>
      <c r="BL1399" s="324"/>
      <c r="BM1399" s="324"/>
      <c r="BN1399" s="324"/>
      <c r="BO1399" s="324"/>
      <c r="BW1399" s="325"/>
      <c r="BX1399" s="325"/>
      <c r="BY1399" s="325"/>
      <c r="BZ1399" s="325"/>
      <c r="CA1399" s="325"/>
      <c r="CB1399" s="325"/>
      <c r="CC1399" s="325"/>
      <c r="CD1399" s="325"/>
      <c r="CE1399" s="325"/>
      <c r="CF1399" s="325"/>
      <c r="CG1399" s="325"/>
      <c r="CH1399" s="325"/>
    </row>
    <row r="1400" spans="1:86" s="323" customFormat="1" x14ac:dyDescent="0.25">
      <c r="A1400" s="102"/>
      <c r="B1400" s="102"/>
      <c r="C1400" s="102"/>
      <c r="D1400" s="102"/>
      <c r="E1400" s="102"/>
      <c r="F1400" s="102"/>
      <c r="G1400" s="102"/>
      <c r="AH1400" s="324"/>
      <c r="AI1400" s="324"/>
      <c r="AP1400" s="324"/>
      <c r="AQ1400" s="324"/>
      <c r="BD1400" s="324"/>
      <c r="BE1400" s="324"/>
      <c r="BF1400" s="324"/>
      <c r="BG1400" s="324"/>
      <c r="BH1400" s="324"/>
      <c r="BI1400" s="324"/>
      <c r="BJ1400" s="324"/>
      <c r="BK1400" s="324"/>
      <c r="BL1400" s="324"/>
      <c r="BM1400" s="324"/>
      <c r="BN1400" s="324"/>
      <c r="BO1400" s="324"/>
      <c r="BW1400" s="325"/>
      <c r="BX1400" s="325"/>
      <c r="BY1400" s="325"/>
      <c r="BZ1400" s="325"/>
      <c r="CA1400" s="325"/>
      <c r="CB1400" s="325"/>
      <c r="CC1400" s="325"/>
      <c r="CD1400" s="325"/>
      <c r="CE1400" s="325"/>
      <c r="CF1400" s="325"/>
      <c r="CG1400" s="325"/>
      <c r="CH1400" s="325"/>
    </row>
    <row r="1401" spans="1:86" s="323" customFormat="1" x14ac:dyDescent="0.25">
      <c r="A1401" s="102"/>
      <c r="B1401" s="102"/>
      <c r="C1401" s="102"/>
      <c r="D1401" s="102"/>
      <c r="E1401" s="102"/>
      <c r="F1401" s="102"/>
      <c r="G1401" s="102"/>
      <c r="AH1401" s="324"/>
      <c r="AI1401" s="324"/>
      <c r="AP1401" s="324"/>
      <c r="AQ1401" s="324"/>
      <c r="BD1401" s="324"/>
      <c r="BE1401" s="324"/>
      <c r="BF1401" s="324"/>
      <c r="BG1401" s="324"/>
      <c r="BH1401" s="324"/>
      <c r="BI1401" s="324"/>
      <c r="BJ1401" s="324"/>
      <c r="BK1401" s="324"/>
      <c r="BL1401" s="324"/>
      <c r="BM1401" s="324"/>
      <c r="BN1401" s="324"/>
      <c r="BO1401" s="324"/>
      <c r="BW1401" s="325"/>
      <c r="BX1401" s="325"/>
      <c r="BY1401" s="325"/>
      <c r="BZ1401" s="325"/>
      <c r="CA1401" s="325"/>
      <c r="CB1401" s="325"/>
      <c r="CC1401" s="325"/>
      <c r="CD1401" s="325"/>
      <c r="CE1401" s="325"/>
      <c r="CF1401" s="325"/>
      <c r="CG1401" s="325"/>
      <c r="CH1401" s="325"/>
    </row>
    <row r="1402" spans="1:86" s="323" customFormat="1" x14ac:dyDescent="0.25">
      <c r="A1402" s="102"/>
      <c r="B1402" s="102"/>
      <c r="C1402" s="102"/>
      <c r="D1402" s="102"/>
      <c r="E1402" s="102"/>
      <c r="F1402" s="102"/>
      <c r="G1402" s="102"/>
      <c r="AH1402" s="324"/>
      <c r="AI1402" s="324"/>
      <c r="AP1402" s="324"/>
      <c r="AQ1402" s="324"/>
      <c r="BD1402" s="324"/>
      <c r="BE1402" s="324"/>
      <c r="BF1402" s="324"/>
      <c r="BG1402" s="324"/>
      <c r="BH1402" s="324"/>
      <c r="BI1402" s="324"/>
      <c r="BJ1402" s="324"/>
      <c r="BK1402" s="324"/>
      <c r="BL1402" s="324"/>
      <c r="BM1402" s="324"/>
      <c r="BN1402" s="324"/>
      <c r="BO1402" s="324"/>
      <c r="BW1402" s="325"/>
      <c r="BX1402" s="325"/>
      <c r="BY1402" s="325"/>
      <c r="BZ1402" s="325"/>
      <c r="CA1402" s="325"/>
      <c r="CB1402" s="325"/>
      <c r="CC1402" s="325"/>
      <c r="CD1402" s="325"/>
      <c r="CE1402" s="325"/>
      <c r="CF1402" s="325"/>
      <c r="CG1402" s="325"/>
      <c r="CH1402" s="325"/>
    </row>
    <row r="1403" spans="1:86" s="323" customFormat="1" x14ac:dyDescent="0.25">
      <c r="A1403" s="102"/>
      <c r="B1403" s="102"/>
      <c r="C1403" s="102"/>
      <c r="D1403" s="102"/>
      <c r="E1403" s="102"/>
      <c r="F1403" s="102"/>
      <c r="G1403" s="102"/>
      <c r="AH1403" s="324"/>
      <c r="AI1403" s="324"/>
      <c r="AP1403" s="324"/>
      <c r="AQ1403" s="324"/>
      <c r="BD1403" s="324"/>
      <c r="BE1403" s="324"/>
      <c r="BF1403" s="324"/>
      <c r="BG1403" s="324"/>
      <c r="BH1403" s="324"/>
      <c r="BI1403" s="324"/>
      <c r="BJ1403" s="324"/>
      <c r="BK1403" s="324"/>
      <c r="BL1403" s="324"/>
      <c r="BM1403" s="324"/>
      <c r="BN1403" s="324"/>
      <c r="BO1403" s="324"/>
      <c r="BW1403" s="325"/>
      <c r="BX1403" s="325"/>
      <c r="BY1403" s="325"/>
      <c r="BZ1403" s="325"/>
      <c r="CA1403" s="325"/>
      <c r="CB1403" s="325"/>
      <c r="CC1403" s="325"/>
      <c r="CD1403" s="325"/>
      <c r="CE1403" s="325"/>
      <c r="CF1403" s="325"/>
      <c r="CG1403" s="325"/>
      <c r="CH1403" s="325"/>
    </row>
    <row r="1404" spans="1:86" s="323" customFormat="1" x14ac:dyDescent="0.25">
      <c r="A1404" s="102"/>
      <c r="B1404" s="102"/>
      <c r="C1404" s="102"/>
      <c r="D1404" s="102"/>
      <c r="E1404" s="102"/>
      <c r="F1404" s="102"/>
      <c r="G1404" s="102"/>
      <c r="AH1404" s="324"/>
      <c r="AI1404" s="324"/>
      <c r="AP1404" s="324"/>
      <c r="AQ1404" s="324"/>
      <c r="BD1404" s="324"/>
      <c r="BE1404" s="324"/>
      <c r="BF1404" s="324"/>
      <c r="BG1404" s="324"/>
      <c r="BH1404" s="324"/>
      <c r="BI1404" s="324"/>
      <c r="BJ1404" s="324"/>
      <c r="BK1404" s="324"/>
      <c r="BL1404" s="324"/>
      <c r="BM1404" s="324"/>
      <c r="BN1404" s="324"/>
      <c r="BO1404" s="324"/>
      <c r="BW1404" s="325"/>
      <c r="BX1404" s="325"/>
      <c r="BY1404" s="325"/>
      <c r="BZ1404" s="325"/>
      <c r="CA1404" s="325"/>
      <c r="CB1404" s="325"/>
      <c r="CC1404" s="325"/>
      <c r="CD1404" s="325"/>
      <c r="CE1404" s="325"/>
      <c r="CF1404" s="325"/>
      <c r="CG1404" s="325"/>
      <c r="CH1404" s="325"/>
    </row>
    <row r="1405" spans="1:86" s="323" customFormat="1" x14ac:dyDescent="0.25">
      <c r="A1405" s="102"/>
      <c r="B1405" s="102"/>
      <c r="C1405" s="102"/>
      <c r="D1405" s="102"/>
      <c r="E1405" s="102"/>
      <c r="F1405" s="102"/>
      <c r="G1405" s="102"/>
      <c r="AH1405" s="324"/>
      <c r="AI1405" s="324"/>
      <c r="AP1405" s="324"/>
      <c r="AQ1405" s="324"/>
      <c r="BD1405" s="324"/>
      <c r="BE1405" s="324"/>
      <c r="BF1405" s="324"/>
      <c r="BG1405" s="324"/>
      <c r="BH1405" s="324"/>
      <c r="BI1405" s="324"/>
      <c r="BJ1405" s="324"/>
      <c r="BK1405" s="324"/>
      <c r="BL1405" s="324"/>
      <c r="BM1405" s="324"/>
      <c r="BN1405" s="324"/>
      <c r="BO1405" s="324"/>
      <c r="BW1405" s="325"/>
      <c r="BX1405" s="325"/>
      <c r="BY1405" s="325"/>
      <c r="BZ1405" s="325"/>
      <c r="CA1405" s="325"/>
      <c r="CB1405" s="325"/>
      <c r="CC1405" s="325"/>
      <c r="CD1405" s="325"/>
      <c r="CE1405" s="325"/>
      <c r="CF1405" s="325"/>
      <c r="CG1405" s="325"/>
      <c r="CH1405" s="325"/>
    </row>
    <row r="1406" spans="1:86" s="323" customFormat="1" x14ac:dyDescent="0.25">
      <c r="A1406" s="102"/>
      <c r="B1406" s="102"/>
      <c r="C1406" s="102"/>
      <c r="D1406" s="102"/>
      <c r="E1406" s="102"/>
      <c r="F1406" s="102"/>
      <c r="G1406" s="102"/>
      <c r="AH1406" s="324"/>
      <c r="AI1406" s="324"/>
      <c r="AP1406" s="324"/>
      <c r="AQ1406" s="324"/>
      <c r="BD1406" s="324"/>
      <c r="BE1406" s="324"/>
      <c r="BF1406" s="324"/>
      <c r="BG1406" s="324"/>
      <c r="BH1406" s="324"/>
      <c r="BI1406" s="324"/>
      <c r="BJ1406" s="324"/>
      <c r="BK1406" s="324"/>
      <c r="BL1406" s="324"/>
      <c r="BM1406" s="324"/>
      <c r="BN1406" s="324"/>
      <c r="BO1406" s="324"/>
      <c r="BW1406" s="325"/>
      <c r="BX1406" s="325"/>
      <c r="BY1406" s="325"/>
      <c r="BZ1406" s="325"/>
      <c r="CA1406" s="325"/>
      <c r="CB1406" s="325"/>
      <c r="CC1406" s="325"/>
      <c r="CD1406" s="325"/>
      <c r="CE1406" s="325"/>
      <c r="CF1406" s="325"/>
      <c r="CG1406" s="325"/>
      <c r="CH1406" s="325"/>
    </row>
    <row r="1407" spans="1:86" s="323" customFormat="1" x14ac:dyDescent="0.25">
      <c r="A1407" s="102"/>
      <c r="B1407" s="102"/>
      <c r="C1407" s="102"/>
      <c r="D1407" s="102"/>
      <c r="E1407" s="102"/>
      <c r="F1407" s="102"/>
      <c r="G1407" s="102"/>
      <c r="AH1407" s="324"/>
      <c r="AI1407" s="324"/>
      <c r="AP1407" s="324"/>
      <c r="AQ1407" s="324"/>
      <c r="BD1407" s="324"/>
      <c r="BE1407" s="324"/>
      <c r="BF1407" s="324"/>
      <c r="BG1407" s="324"/>
      <c r="BH1407" s="324"/>
      <c r="BI1407" s="324"/>
      <c r="BJ1407" s="324"/>
      <c r="BK1407" s="324"/>
      <c r="BL1407" s="324"/>
      <c r="BM1407" s="324"/>
      <c r="BN1407" s="324"/>
      <c r="BO1407" s="324"/>
      <c r="BW1407" s="325"/>
      <c r="BX1407" s="325"/>
      <c r="BY1407" s="325"/>
      <c r="BZ1407" s="325"/>
      <c r="CA1407" s="325"/>
      <c r="CB1407" s="325"/>
      <c r="CC1407" s="325"/>
      <c r="CD1407" s="325"/>
      <c r="CE1407" s="325"/>
      <c r="CF1407" s="325"/>
      <c r="CG1407" s="325"/>
      <c r="CH1407" s="325"/>
    </row>
    <row r="1408" spans="1:86" s="323" customFormat="1" x14ac:dyDescent="0.25">
      <c r="A1408" s="102"/>
      <c r="B1408" s="102"/>
      <c r="C1408" s="102"/>
      <c r="D1408" s="102"/>
      <c r="E1408" s="102"/>
      <c r="F1408" s="102"/>
      <c r="G1408" s="102"/>
      <c r="AH1408" s="324"/>
      <c r="AI1408" s="324"/>
      <c r="AP1408" s="324"/>
      <c r="AQ1408" s="324"/>
      <c r="BD1408" s="324"/>
      <c r="BE1408" s="324"/>
      <c r="BF1408" s="324"/>
      <c r="BG1408" s="324"/>
      <c r="BH1408" s="324"/>
      <c r="BI1408" s="324"/>
      <c r="BJ1408" s="324"/>
      <c r="BK1408" s="324"/>
      <c r="BL1408" s="324"/>
      <c r="BM1408" s="324"/>
      <c r="BN1408" s="324"/>
      <c r="BO1408" s="324"/>
      <c r="BW1408" s="325"/>
      <c r="BX1408" s="325"/>
      <c r="BY1408" s="325"/>
      <c r="BZ1408" s="325"/>
      <c r="CA1408" s="325"/>
      <c r="CB1408" s="325"/>
      <c r="CC1408" s="325"/>
      <c r="CD1408" s="325"/>
      <c r="CE1408" s="325"/>
      <c r="CF1408" s="325"/>
      <c r="CG1408" s="325"/>
      <c r="CH1408" s="325"/>
    </row>
    <row r="1409" spans="1:86" s="323" customFormat="1" x14ac:dyDescent="0.25">
      <c r="A1409" s="102"/>
      <c r="B1409" s="102"/>
      <c r="C1409" s="102"/>
      <c r="D1409" s="102"/>
      <c r="E1409" s="102"/>
      <c r="F1409" s="102"/>
      <c r="G1409" s="102"/>
      <c r="AH1409" s="324"/>
      <c r="AI1409" s="324"/>
      <c r="AP1409" s="324"/>
      <c r="AQ1409" s="324"/>
      <c r="BD1409" s="324"/>
      <c r="BE1409" s="324"/>
      <c r="BF1409" s="324"/>
      <c r="BG1409" s="324"/>
      <c r="BH1409" s="324"/>
      <c r="BI1409" s="324"/>
      <c r="BJ1409" s="324"/>
      <c r="BK1409" s="324"/>
      <c r="BL1409" s="324"/>
      <c r="BM1409" s="324"/>
      <c r="BN1409" s="324"/>
      <c r="BO1409" s="324"/>
      <c r="BW1409" s="325"/>
      <c r="BX1409" s="325"/>
      <c r="BY1409" s="325"/>
      <c r="BZ1409" s="325"/>
      <c r="CA1409" s="325"/>
      <c r="CB1409" s="325"/>
      <c r="CC1409" s="325"/>
      <c r="CD1409" s="325"/>
      <c r="CE1409" s="325"/>
      <c r="CF1409" s="325"/>
      <c r="CG1409" s="325"/>
      <c r="CH1409" s="325"/>
    </row>
    <row r="1410" spans="1:86" s="323" customFormat="1" x14ac:dyDescent="0.25">
      <c r="A1410" s="102"/>
      <c r="B1410" s="102"/>
      <c r="C1410" s="102"/>
      <c r="D1410" s="102"/>
      <c r="E1410" s="102"/>
      <c r="F1410" s="102"/>
      <c r="G1410" s="102"/>
      <c r="AH1410" s="324"/>
      <c r="AI1410" s="324"/>
      <c r="AP1410" s="324"/>
      <c r="AQ1410" s="324"/>
      <c r="BD1410" s="324"/>
      <c r="BE1410" s="324"/>
      <c r="BF1410" s="324"/>
      <c r="BG1410" s="324"/>
      <c r="BH1410" s="324"/>
      <c r="BI1410" s="324"/>
      <c r="BJ1410" s="324"/>
      <c r="BK1410" s="324"/>
      <c r="BL1410" s="324"/>
      <c r="BM1410" s="324"/>
      <c r="BN1410" s="324"/>
      <c r="BO1410" s="324"/>
      <c r="BW1410" s="325"/>
      <c r="BX1410" s="325"/>
      <c r="BY1410" s="325"/>
      <c r="BZ1410" s="325"/>
      <c r="CA1410" s="325"/>
      <c r="CB1410" s="325"/>
      <c r="CC1410" s="325"/>
      <c r="CD1410" s="325"/>
      <c r="CE1410" s="325"/>
      <c r="CF1410" s="325"/>
      <c r="CG1410" s="325"/>
      <c r="CH1410" s="325"/>
    </row>
    <row r="1411" spans="1:86" s="323" customFormat="1" x14ac:dyDescent="0.25">
      <c r="A1411" s="102"/>
      <c r="B1411" s="102"/>
      <c r="C1411" s="102"/>
      <c r="D1411" s="102"/>
      <c r="E1411" s="102"/>
      <c r="F1411" s="102"/>
      <c r="G1411" s="102"/>
      <c r="AH1411" s="324"/>
      <c r="AI1411" s="324"/>
      <c r="AP1411" s="324"/>
      <c r="AQ1411" s="324"/>
      <c r="BD1411" s="324"/>
      <c r="BE1411" s="324"/>
      <c r="BF1411" s="324"/>
      <c r="BG1411" s="324"/>
      <c r="BH1411" s="324"/>
      <c r="BI1411" s="324"/>
      <c r="BJ1411" s="324"/>
      <c r="BK1411" s="324"/>
      <c r="BL1411" s="324"/>
      <c r="BM1411" s="324"/>
      <c r="BN1411" s="324"/>
      <c r="BO1411" s="324"/>
      <c r="BW1411" s="325"/>
      <c r="BX1411" s="325"/>
      <c r="BY1411" s="325"/>
      <c r="BZ1411" s="325"/>
      <c r="CA1411" s="325"/>
      <c r="CB1411" s="325"/>
      <c r="CC1411" s="325"/>
      <c r="CD1411" s="325"/>
      <c r="CE1411" s="325"/>
      <c r="CF1411" s="325"/>
      <c r="CG1411" s="325"/>
      <c r="CH1411" s="325"/>
    </row>
    <row r="1412" spans="1:86" s="323" customFormat="1" x14ac:dyDescent="0.25">
      <c r="A1412" s="102"/>
      <c r="B1412" s="102"/>
      <c r="C1412" s="102"/>
      <c r="D1412" s="102"/>
      <c r="E1412" s="102"/>
      <c r="F1412" s="102"/>
      <c r="G1412" s="102"/>
      <c r="AH1412" s="324"/>
      <c r="AI1412" s="324"/>
      <c r="AP1412" s="324"/>
      <c r="AQ1412" s="324"/>
      <c r="BD1412" s="324"/>
      <c r="BE1412" s="324"/>
      <c r="BF1412" s="324"/>
      <c r="BG1412" s="324"/>
      <c r="BH1412" s="324"/>
      <c r="BI1412" s="324"/>
      <c r="BJ1412" s="324"/>
      <c r="BK1412" s="324"/>
      <c r="BL1412" s="324"/>
      <c r="BM1412" s="324"/>
      <c r="BN1412" s="324"/>
      <c r="BO1412" s="324"/>
      <c r="BW1412" s="325"/>
      <c r="BX1412" s="325"/>
      <c r="BY1412" s="325"/>
      <c r="BZ1412" s="325"/>
      <c r="CA1412" s="325"/>
      <c r="CB1412" s="325"/>
      <c r="CC1412" s="325"/>
      <c r="CD1412" s="325"/>
      <c r="CE1412" s="325"/>
      <c r="CF1412" s="325"/>
      <c r="CG1412" s="325"/>
      <c r="CH1412" s="325"/>
    </row>
    <row r="1413" spans="1:86" s="323" customFormat="1" x14ac:dyDescent="0.25">
      <c r="A1413" s="102"/>
      <c r="B1413" s="102"/>
      <c r="C1413" s="102"/>
      <c r="D1413" s="102"/>
      <c r="E1413" s="102"/>
      <c r="F1413" s="102"/>
      <c r="G1413" s="102"/>
      <c r="AH1413" s="324"/>
      <c r="AI1413" s="324"/>
      <c r="AP1413" s="324"/>
      <c r="AQ1413" s="324"/>
      <c r="BD1413" s="324"/>
      <c r="BE1413" s="324"/>
      <c r="BF1413" s="324"/>
      <c r="BG1413" s="324"/>
      <c r="BH1413" s="324"/>
      <c r="BI1413" s="324"/>
      <c r="BJ1413" s="324"/>
      <c r="BK1413" s="324"/>
      <c r="BL1413" s="324"/>
      <c r="BM1413" s="324"/>
      <c r="BN1413" s="324"/>
      <c r="BO1413" s="324"/>
      <c r="BW1413" s="325"/>
      <c r="BX1413" s="325"/>
      <c r="BY1413" s="325"/>
      <c r="BZ1413" s="325"/>
      <c r="CA1413" s="325"/>
      <c r="CB1413" s="325"/>
      <c r="CC1413" s="325"/>
      <c r="CD1413" s="325"/>
      <c r="CE1413" s="325"/>
      <c r="CF1413" s="325"/>
      <c r="CG1413" s="325"/>
      <c r="CH1413" s="325"/>
    </row>
    <row r="1414" spans="1:86" s="323" customFormat="1" x14ac:dyDescent="0.25">
      <c r="A1414" s="102"/>
      <c r="B1414" s="102"/>
      <c r="C1414" s="102"/>
      <c r="D1414" s="102"/>
      <c r="E1414" s="102"/>
      <c r="F1414" s="102"/>
      <c r="G1414" s="102"/>
      <c r="AH1414" s="324"/>
      <c r="AI1414" s="324"/>
      <c r="AP1414" s="324"/>
      <c r="AQ1414" s="324"/>
      <c r="BD1414" s="324"/>
      <c r="BE1414" s="324"/>
      <c r="BF1414" s="324"/>
      <c r="BG1414" s="324"/>
      <c r="BH1414" s="324"/>
      <c r="BI1414" s="324"/>
      <c r="BJ1414" s="324"/>
      <c r="BK1414" s="324"/>
      <c r="BL1414" s="324"/>
      <c r="BM1414" s="324"/>
      <c r="BN1414" s="324"/>
      <c r="BO1414" s="324"/>
      <c r="BW1414" s="325"/>
      <c r="BX1414" s="325"/>
      <c r="BY1414" s="325"/>
      <c r="BZ1414" s="325"/>
      <c r="CA1414" s="325"/>
      <c r="CB1414" s="325"/>
      <c r="CC1414" s="325"/>
      <c r="CD1414" s="325"/>
      <c r="CE1414" s="325"/>
      <c r="CF1414" s="325"/>
      <c r="CG1414" s="325"/>
      <c r="CH1414" s="325"/>
    </row>
    <row r="1415" spans="1:86" s="323" customFormat="1" x14ac:dyDescent="0.25">
      <c r="A1415" s="102"/>
      <c r="B1415" s="102"/>
      <c r="C1415" s="102"/>
      <c r="D1415" s="102"/>
      <c r="E1415" s="102"/>
      <c r="F1415" s="102"/>
      <c r="G1415" s="102"/>
      <c r="AH1415" s="324"/>
      <c r="AI1415" s="324"/>
      <c r="AP1415" s="324"/>
      <c r="AQ1415" s="324"/>
      <c r="BD1415" s="324"/>
      <c r="BE1415" s="324"/>
      <c r="BF1415" s="324"/>
      <c r="BG1415" s="324"/>
      <c r="BH1415" s="324"/>
      <c r="BI1415" s="324"/>
      <c r="BJ1415" s="324"/>
      <c r="BK1415" s="324"/>
      <c r="BL1415" s="324"/>
      <c r="BM1415" s="324"/>
      <c r="BN1415" s="324"/>
      <c r="BO1415" s="324"/>
      <c r="BW1415" s="325"/>
      <c r="BX1415" s="325"/>
      <c r="BY1415" s="325"/>
      <c r="BZ1415" s="325"/>
      <c r="CA1415" s="325"/>
      <c r="CB1415" s="325"/>
      <c r="CC1415" s="325"/>
      <c r="CD1415" s="325"/>
      <c r="CE1415" s="325"/>
      <c r="CF1415" s="325"/>
      <c r="CG1415" s="325"/>
      <c r="CH1415" s="325"/>
    </row>
    <row r="1416" spans="1:86" s="323" customFormat="1" x14ac:dyDescent="0.25">
      <c r="A1416" s="102"/>
      <c r="B1416" s="102"/>
      <c r="C1416" s="102"/>
      <c r="D1416" s="102"/>
      <c r="E1416" s="102"/>
      <c r="F1416" s="102"/>
      <c r="G1416" s="102"/>
      <c r="AH1416" s="324"/>
      <c r="AI1416" s="324"/>
      <c r="AP1416" s="324"/>
      <c r="AQ1416" s="324"/>
      <c r="BD1416" s="324"/>
      <c r="BE1416" s="324"/>
      <c r="BF1416" s="324"/>
      <c r="BG1416" s="324"/>
      <c r="BH1416" s="324"/>
      <c r="BI1416" s="324"/>
      <c r="BJ1416" s="324"/>
      <c r="BK1416" s="324"/>
      <c r="BL1416" s="324"/>
      <c r="BM1416" s="324"/>
      <c r="BN1416" s="324"/>
      <c r="BO1416" s="324"/>
      <c r="BW1416" s="325"/>
      <c r="BX1416" s="325"/>
      <c r="BY1416" s="325"/>
      <c r="BZ1416" s="325"/>
      <c r="CA1416" s="325"/>
      <c r="CB1416" s="325"/>
      <c r="CC1416" s="325"/>
      <c r="CD1416" s="325"/>
      <c r="CE1416" s="325"/>
      <c r="CF1416" s="325"/>
      <c r="CG1416" s="325"/>
      <c r="CH1416" s="325"/>
    </row>
    <row r="1417" spans="1:86" s="323" customFormat="1" x14ac:dyDescent="0.25">
      <c r="A1417" s="102"/>
      <c r="B1417" s="102"/>
      <c r="C1417" s="102"/>
      <c r="D1417" s="102"/>
      <c r="E1417" s="102"/>
      <c r="F1417" s="102"/>
      <c r="G1417" s="102"/>
      <c r="AH1417" s="324"/>
      <c r="AI1417" s="324"/>
      <c r="AP1417" s="324"/>
      <c r="AQ1417" s="324"/>
      <c r="BD1417" s="324"/>
      <c r="BE1417" s="324"/>
      <c r="BF1417" s="324"/>
      <c r="BG1417" s="324"/>
      <c r="BH1417" s="324"/>
      <c r="BI1417" s="324"/>
      <c r="BJ1417" s="324"/>
      <c r="BK1417" s="324"/>
      <c r="BL1417" s="324"/>
      <c r="BM1417" s="324"/>
      <c r="BN1417" s="324"/>
      <c r="BO1417" s="324"/>
      <c r="BW1417" s="325"/>
      <c r="BX1417" s="325"/>
      <c r="BY1417" s="325"/>
      <c r="BZ1417" s="325"/>
      <c r="CA1417" s="325"/>
      <c r="CB1417" s="325"/>
      <c r="CC1417" s="325"/>
      <c r="CD1417" s="325"/>
      <c r="CE1417" s="325"/>
      <c r="CF1417" s="325"/>
      <c r="CG1417" s="325"/>
      <c r="CH1417" s="325"/>
    </row>
    <row r="1418" spans="1:86" s="323" customFormat="1" x14ac:dyDescent="0.25">
      <c r="A1418" s="102"/>
      <c r="B1418" s="102"/>
      <c r="C1418" s="102"/>
      <c r="D1418" s="102"/>
      <c r="E1418" s="102"/>
      <c r="F1418" s="102"/>
      <c r="G1418" s="102"/>
      <c r="AH1418" s="324"/>
      <c r="AI1418" s="324"/>
      <c r="AP1418" s="324"/>
      <c r="AQ1418" s="324"/>
      <c r="BD1418" s="324"/>
      <c r="BE1418" s="324"/>
      <c r="BF1418" s="324"/>
      <c r="BG1418" s="324"/>
      <c r="BH1418" s="324"/>
      <c r="BI1418" s="324"/>
      <c r="BJ1418" s="324"/>
      <c r="BK1418" s="324"/>
      <c r="BL1418" s="324"/>
      <c r="BM1418" s="324"/>
      <c r="BN1418" s="324"/>
      <c r="BO1418" s="324"/>
      <c r="BW1418" s="325"/>
      <c r="BX1418" s="325"/>
      <c r="BY1418" s="325"/>
      <c r="BZ1418" s="325"/>
      <c r="CA1418" s="325"/>
      <c r="CB1418" s="325"/>
      <c r="CC1418" s="325"/>
      <c r="CD1418" s="325"/>
      <c r="CE1418" s="325"/>
      <c r="CF1418" s="325"/>
      <c r="CG1418" s="325"/>
      <c r="CH1418" s="325"/>
    </row>
    <row r="1419" spans="1:86" s="323" customFormat="1" x14ac:dyDescent="0.25">
      <c r="A1419" s="102"/>
      <c r="B1419" s="102"/>
      <c r="C1419" s="102"/>
      <c r="D1419" s="102"/>
      <c r="E1419" s="102"/>
      <c r="F1419" s="102"/>
      <c r="G1419" s="102"/>
      <c r="AH1419" s="324"/>
      <c r="AI1419" s="324"/>
      <c r="AP1419" s="324"/>
      <c r="AQ1419" s="324"/>
      <c r="BD1419" s="324"/>
      <c r="BE1419" s="324"/>
      <c r="BF1419" s="324"/>
      <c r="BG1419" s="324"/>
      <c r="BH1419" s="324"/>
      <c r="BI1419" s="324"/>
      <c r="BJ1419" s="324"/>
      <c r="BK1419" s="324"/>
      <c r="BL1419" s="324"/>
      <c r="BM1419" s="324"/>
      <c r="BN1419" s="324"/>
      <c r="BO1419" s="324"/>
      <c r="BW1419" s="325"/>
      <c r="BX1419" s="325"/>
      <c r="BY1419" s="325"/>
      <c r="BZ1419" s="325"/>
      <c r="CA1419" s="325"/>
      <c r="CB1419" s="325"/>
      <c r="CC1419" s="325"/>
      <c r="CD1419" s="325"/>
      <c r="CE1419" s="325"/>
      <c r="CF1419" s="325"/>
      <c r="CG1419" s="325"/>
      <c r="CH1419" s="325"/>
    </row>
    <row r="1420" spans="1:86" s="323" customFormat="1" x14ac:dyDescent="0.25">
      <c r="A1420" s="102"/>
      <c r="B1420" s="102"/>
      <c r="C1420" s="102"/>
      <c r="D1420" s="102"/>
      <c r="E1420" s="102"/>
      <c r="F1420" s="102"/>
      <c r="G1420" s="102"/>
      <c r="AH1420" s="324"/>
      <c r="AI1420" s="324"/>
      <c r="AP1420" s="324"/>
      <c r="AQ1420" s="324"/>
      <c r="BD1420" s="324"/>
      <c r="BE1420" s="324"/>
      <c r="BF1420" s="324"/>
      <c r="BG1420" s="324"/>
      <c r="BH1420" s="324"/>
      <c r="BI1420" s="324"/>
      <c r="BJ1420" s="324"/>
      <c r="BK1420" s="324"/>
      <c r="BL1420" s="324"/>
      <c r="BM1420" s="324"/>
      <c r="BN1420" s="324"/>
      <c r="BO1420" s="324"/>
      <c r="BW1420" s="325"/>
      <c r="BX1420" s="325"/>
      <c r="BY1420" s="325"/>
      <c r="BZ1420" s="325"/>
      <c r="CA1420" s="325"/>
      <c r="CB1420" s="325"/>
      <c r="CC1420" s="325"/>
      <c r="CD1420" s="325"/>
      <c r="CE1420" s="325"/>
      <c r="CF1420" s="325"/>
      <c r="CG1420" s="325"/>
      <c r="CH1420" s="325"/>
    </row>
    <row r="1421" spans="1:86" s="323" customFormat="1" x14ac:dyDescent="0.25">
      <c r="A1421" s="102"/>
      <c r="B1421" s="102"/>
      <c r="C1421" s="102"/>
      <c r="D1421" s="102"/>
      <c r="E1421" s="102"/>
      <c r="F1421" s="102"/>
      <c r="G1421" s="102"/>
      <c r="AH1421" s="324"/>
      <c r="AI1421" s="324"/>
      <c r="AP1421" s="324"/>
      <c r="AQ1421" s="324"/>
      <c r="BD1421" s="324"/>
      <c r="BE1421" s="324"/>
      <c r="BF1421" s="324"/>
      <c r="BG1421" s="324"/>
      <c r="BH1421" s="324"/>
      <c r="BI1421" s="324"/>
      <c r="BJ1421" s="324"/>
      <c r="BK1421" s="324"/>
      <c r="BL1421" s="324"/>
      <c r="BM1421" s="324"/>
      <c r="BN1421" s="324"/>
      <c r="BO1421" s="324"/>
      <c r="BW1421" s="325"/>
      <c r="BX1421" s="325"/>
      <c r="BY1421" s="325"/>
      <c r="BZ1421" s="325"/>
      <c r="CA1421" s="325"/>
      <c r="CB1421" s="325"/>
      <c r="CC1421" s="325"/>
      <c r="CD1421" s="325"/>
      <c r="CE1421" s="325"/>
      <c r="CF1421" s="325"/>
      <c r="CG1421" s="325"/>
      <c r="CH1421" s="325"/>
    </row>
    <row r="1422" spans="1:86" s="323" customFormat="1" x14ac:dyDescent="0.25">
      <c r="A1422" s="102"/>
      <c r="B1422" s="102"/>
      <c r="C1422" s="102"/>
      <c r="D1422" s="102"/>
      <c r="E1422" s="102"/>
      <c r="F1422" s="102"/>
      <c r="G1422" s="102"/>
      <c r="AH1422" s="324"/>
      <c r="AI1422" s="324"/>
      <c r="AP1422" s="324"/>
      <c r="AQ1422" s="324"/>
      <c r="BD1422" s="324"/>
      <c r="BE1422" s="324"/>
      <c r="BF1422" s="324"/>
      <c r="BG1422" s="324"/>
      <c r="BH1422" s="324"/>
      <c r="BI1422" s="324"/>
      <c r="BJ1422" s="324"/>
      <c r="BK1422" s="324"/>
      <c r="BL1422" s="324"/>
      <c r="BM1422" s="324"/>
      <c r="BN1422" s="324"/>
      <c r="BO1422" s="324"/>
      <c r="BW1422" s="325"/>
      <c r="BX1422" s="325"/>
      <c r="BY1422" s="325"/>
      <c r="BZ1422" s="325"/>
      <c r="CA1422" s="325"/>
      <c r="CB1422" s="325"/>
      <c r="CC1422" s="325"/>
      <c r="CD1422" s="325"/>
      <c r="CE1422" s="325"/>
      <c r="CF1422" s="325"/>
      <c r="CG1422" s="325"/>
      <c r="CH1422" s="325"/>
    </row>
    <row r="1423" spans="1:86" s="323" customFormat="1" x14ac:dyDescent="0.25">
      <c r="A1423" s="102"/>
      <c r="B1423" s="102"/>
      <c r="C1423" s="102"/>
      <c r="D1423" s="102"/>
      <c r="E1423" s="102"/>
      <c r="F1423" s="102"/>
      <c r="G1423" s="102"/>
      <c r="AH1423" s="324"/>
      <c r="AI1423" s="324"/>
      <c r="AP1423" s="324"/>
      <c r="AQ1423" s="324"/>
      <c r="BD1423" s="324"/>
      <c r="BE1423" s="324"/>
      <c r="BF1423" s="324"/>
      <c r="BG1423" s="324"/>
      <c r="BH1423" s="324"/>
      <c r="BI1423" s="324"/>
      <c r="BJ1423" s="324"/>
      <c r="BK1423" s="324"/>
      <c r="BL1423" s="324"/>
      <c r="BM1423" s="324"/>
      <c r="BN1423" s="324"/>
      <c r="BO1423" s="324"/>
      <c r="BW1423" s="325"/>
      <c r="BX1423" s="325"/>
      <c r="BY1423" s="325"/>
      <c r="BZ1423" s="325"/>
      <c r="CA1423" s="325"/>
      <c r="CB1423" s="325"/>
      <c r="CC1423" s="325"/>
      <c r="CD1423" s="325"/>
      <c r="CE1423" s="325"/>
      <c r="CF1423" s="325"/>
      <c r="CG1423" s="325"/>
      <c r="CH1423" s="325"/>
    </row>
    <row r="1424" spans="1:86" s="323" customFormat="1" x14ac:dyDescent="0.25">
      <c r="A1424" s="102"/>
      <c r="B1424" s="102"/>
      <c r="C1424" s="102"/>
      <c r="D1424" s="102"/>
      <c r="E1424" s="102"/>
      <c r="F1424" s="102"/>
      <c r="G1424" s="102"/>
      <c r="AH1424" s="324"/>
      <c r="AI1424" s="324"/>
      <c r="AP1424" s="324"/>
      <c r="AQ1424" s="324"/>
      <c r="BD1424" s="324"/>
      <c r="BE1424" s="324"/>
      <c r="BF1424" s="324"/>
      <c r="BG1424" s="324"/>
      <c r="BH1424" s="324"/>
      <c r="BI1424" s="324"/>
      <c r="BJ1424" s="324"/>
      <c r="BK1424" s="324"/>
      <c r="BL1424" s="324"/>
      <c r="BM1424" s="324"/>
      <c r="BN1424" s="324"/>
      <c r="BO1424" s="324"/>
      <c r="BW1424" s="325"/>
      <c r="BX1424" s="325"/>
      <c r="BY1424" s="325"/>
      <c r="BZ1424" s="325"/>
      <c r="CA1424" s="325"/>
      <c r="CB1424" s="325"/>
      <c r="CC1424" s="325"/>
      <c r="CD1424" s="325"/>
      <c r="CE1424" s="325"/>
      <c r="CF1424" s="325"/>
      <c r="CG1424" s="325"/>
      <c r="CH1424" s="325"/>
    </row>
    <row r="1425" spans="1:86" s="323" customFormat="1" x14ac:dyDescent="0.25">
      <c r="A1425" s="102"/>
      <c r="B1425" s="102"/>
      <c r="C1425" s="102"/>
      <c r="D1425" s="102"/>
      <c r="E1425" s="102"/>
      <c r="F1425" s="102"/>
      <c r="G1425" s="102"/>
      <c r="AH1425" s="324"/>
      <c r="AI1425" s="324"/>
      <c r="AP1425" s="324"/>
      <c r="AQ1425" s="324"/>
      <c r="BD1425" s="324"/>
      <c r="BE1425" s="324"/>
      <c r="BF1425" s="324"/>
      <c r="BG1425" s="324"/>
      <c r="BH1425" s="324"/>
      <c r="BI1425" s="324"/>
      <c r="BJ1425" s="324"/>
      <c r="BK1425" s="324"/>
      <c r="BL1425" s="324"/>
      <c r="BM1425" s="324"/>
      <c r="BN1425" s="324"/>
      <c r="BO1425" s="324"/>
      <c r="BW1425" s="325"/>
      <c r="BX1425" s="325"/>
      <c r="BY1425" s="325"/>
      <c r="BZ1425" s="325"/>
      <c r="CA1425" s="325"/>
      <c r="CB1425" s="325"/>
      <c r="CC1425" s="325"/>
      <c r="CD1425" s="325"/>
      <c r="CE1425" s="325"/>
      <c r="CF1425" s="325"/>
      <c r="CG1425" s="325"/>
      <c r="CH1425" s="325"/>
    </row>
    <row r="1426" spans="1:86" s="323" customFormat="1" x14ac:dyDescent="0.25">
      <c r="A1426" s="102"/>
      <c r="B1426" s="102"/>
      <c r="C1426" s="102"/>
      <c r="D1426" s="102"/>
      <c r="E1426" s="102"/>
      <c r="F1426" s="102"/>
      <c r="G1426" s="102"/>
      <c r="AH1426" s="324"/>
      <c r="AI1426" s="324"/>
      <c r="AP1426" s="324"/>
      <c r="AQ1426" s="324"/>
      <c r="BD1426" s="324"/>
      <c r="BE1426" s="324"/>
      <c r="BF1426" s="324"/>
      <c r="BG1426" s="324"/>
      <c r="BH1426" s="324"/>
      <c r="BI1426" s="324"/>
      <c r="BJ1426" s="324"/>
      <c r="BK1426" s="324"/>
      <c r="BL1426" s="324"/>
      <c r="BM1426" s="324"/>
      <c r="BN1426" s="324"/>
      <c r="BO1426" s="324"/>
      <c r="BW1426" s="325"/>
      <c r="BX1426" s="325"/>
      <c r="BY1426" s="325"/>
      <c r="BZ1426" s="325"/>
      <c r="CA1426" s="325"/>
      <c r="CB1426" s="325"/>
      <c r="CC1426" s="325"/>
      <c r="CD1426" s="325"/>
      <c r="CE1426" s="325"/>
      <c r="CF1426" s="325"/>
      <c r="CG1426" s="325"/>
      <c r="CH1426" s="325"/>
    </row>
    <row r="1427" spans="1:86" s="323" customFormat="1" x14ac:dyDescent="0.25">
      <c r="A1427" s="102"/>
      <c r="B1427" s="102"/>
      <c r="C1427" s="102"/>
      <c r="D1427" s="102"/>
      <c r="E1427" s="102"/>
      <c r="F1427" s="102"/>
      <c r="G1427" s="102"/>
      <c r="AH1427" s="324"/>
      <c r="AI1427" s="324"/>
      <c r="AP1427" s="324"/>
      <c r="AQ1427" s="324"/>
      <c r="BD1427" s="324"/>
      <c r="BE1427" s="324"/>
      <c r="BF1427" s="324"/>
      <c r="BG1427" s="324"/>
      <c r="BH1427" s="324"/>
      <c r="BI1427" s="324"/>
      <c r="BJ1427" s="324"/>
      <c r="BK1427" s="324"/>
      <c r="BL1427" s="324"/>
      <c r="BM1427" s="324"/>
      <c r="BN1427" s="324"/>
      <c r="BO1427" s="324"/>
      <c r="BW1427" s="325"/>
      <c r="BX1427" s="325"/>
      <c r="BY1427" s="325"/>
      <c r="BZ1427" s="325"/>
      <c r="CA1427" s="325"/>
      <c r="CB1427" s="325"/>
      <c r="CC1427" s="325"/>
      <c r="CD1427" s="325"/>
      <c r="CE1427" s="325"/>
      <c r="CF1427" s="325"/>
      <c r="CG1427" s="325"/>
      <c r="CH1427" s="325"/>
    </row>
    <row r="1428" spans="1:86" s="323" customFormat="1" x14ac:dyDescent="0.25">
      <c r="A1428" s="102"/>
      <c r="B1428" s="102"/>
      <c r="C1428" s="102"/>
      <c r="D1428" s="102"/>
      <c r="E1428" s="102"/>
      <c r="F1428" s="102"/>
      <c r="G1428" s="102"/>
      <c r="AH1428" s="324"/>
      <c r="AI1428" s="324"/>
      <c r="AP1428" s="324"/>
      <c r="AQ1428" s="324"/>
      <c r="BD1428" s="324"/>
      <c r="BE1428" s="324"/>
      <c r="BF1428" s="324"/>
      <c r="BG1428" s="324"/>
      <c r="BH1428" s="324"/>
      <c r="BI1428" s="324"/>
      <c r="BJ1428" s="324"/>
      <c r="BK1428" s="324"/>
      <c r="BL1428" s="324"/>
      <c r="BM1428" s="324"/>
      <c r="BN1428" s="324"/>
      <c r="BO1428" s="324"/>
      <c r="BW1428" s="325"/>
      <c r="BX1428" s="325"/>
      <c r="BY1428" s="325"/>
      <c r="BZ1428" s="325"/>
      <c r="CA1428" s="325"/>
      <c r="CB1428" s="325"/>
      <c r="CC1428" s="325"/>
      <c r="CD1428" s="325"/>
      <c r="CE1428" s="325"/>
      <c r="CF1428" s="325"/>
      <c r="CG1428" s="325"/>
      <c r="CH1428" s="325"/>
    </row>
    <row r="1429" spans="1:86" s="323" customFormat="1" x14ac:dyDescent="0.25">
      <c r="A1429" s="102"/>
      <c r="B1429" s="102"/>
      <c r="C1429" s="102"/>
      <c r="D1429" s="102"/>
      <c r="E1429" s="102"/>
      <c r="F1429" s="102"/>
      <c r="G1429" s="102"/>
      <c r="AH1429" s="324"/>
      <c r="AI1429" s="324"/>
      <c r="AP1429" s="324"/>
      <c r="AQ1429" s="324"/>
      <c r="BD1429" s="324"/>
      <c r="BE1429" s="324"/>
      <c r="BF1429" s="324"/>
      <c r="BG1429" s="324"/>
      <c r="BH1429" s="324"/>
      <c r="BI1429" s="324"/>
      <c r="BJ1429" s="324"/>
      <c r="BK1429" s="324"/>
      <c r="BL1429" s="324"/>
      <c r="BM1429" s="324"/>
      <c r="BN1429" s="324"/>
      <c r="BO1429" s="324"/>
      <c r="BW1429" s="325"/>
      <c r="BX1429" s="325"/>
      <c r="BY1429" s="325"/>
      <c r="BZ1429" s="325"/>
      <c r="CA1429" s="325"/>
      <c r="CB1429" s="325"/>
      <c r="CC1429" s="325"/>
      <c r="CD1429" s="325"/>
      <c r="CE1429" s="325"/>
      <c r="CF1429" s="325"/>
      <c r="CG1429" s="325"/>
      <c r="CH1429" s="325"/>
    </row>
    <row r="1430" spans="1:86" s="323" customFormat="1" x14ac:dyDescent="0.25">
      <c r="A1430" s="102"/>
      <c r="B1430" s="102"/>
      <c r="C1430" s="102"/>
      <c r="D1430" s="102"/>
      <c r="E1430" s="102"/>
      <c r="F1430" s="102"/>
      <c r="G1430" s="102"/>
      <c r="AH1430" s="324"/>
      <c r="AI1430" s="324"/>
      <c r="AP1430" s="324"/>
      <c r="AQ1430" s="324"/>
      <c r="BD1430" s="324"/>
      <c r="BE1430" s="324"/>
      <c r="BF1430" s="324"/>
      <c r="BG1430" s="324"/>
      <c r="BH1430" s="324"/>
      <c r="BI1430" s="324"/>
      <c r="BJ1430" s="324"/>
      <c r="BK1430" s="324"/>
      <c r="BL1430" s="324"/>
      <c r="BM1430" s="324"/>
      <c r="BN1430" s="324"/>
      <c r="BO1430" s="324"/>
      <c r="BW1430" s="325"/>
      <c r="BX1430" s="325"/>
      <c r="BY1430" s="325"/>
      <c r="BZ1430" s="325"/>
      <c r="CA1430" s="325"/>
      <c r="CB1430" s="325"/>
      <c r="CC1430" s="325"/>
      <c r="CD1430" s="325"/>
      <c r="CE1430" s="325"/>
      <c r="CF1430" s="325"/>
      <c r="CG1430" s="325"/>
      <c r="CH1430" s="325"/>
    </row>
    <row r="1431" spans="1:86" s="323" customFormat="1" x14ac:dyDescent="0.25">
      <c r="A1431" s="102"/>
      <c r="B1431" s="102"/>
      <c r="C1431" s="102"/>
      <c r="D1431" s="102"/>
      <c r="E1431" s="102"/>
      <c r="F1431" s="102"/>
      <c r="G1431" s="102"/>
      <c r="AH1431" s="324"/>
      <c r="AI1431" s="324"/>
      <c r="AP1431" s="324"/>
      <c r="AQ1431" s="324"/>
      <c r="BD1431" s="324"/>
      <c r="BE1431" s="324"/>
      <c r="BF1431" s="324"/>
      <c r="BG1431" s="324"/>
      <c r="BH1431" s="324"/>
      <c r="BI1431" s="324"/>
      <c r="BJ1431" s="324"/>
      <c r="BK1431" s="324"/>
      <c r="BL1431" s="324"/>
      <c r="BM1431" s="324"/>
      <c r="BN1431" s="324"/>
      <c r="BO1431" s="324"/>
      <c r="BW1431" s="325"/>
      <c r="BX1431" s="325"/>
      <c r="BY1431" s="325"/>
      <c r="BZ1431" s="325"/>
      <c r="CA1431" s="325"/>
      <c r="CB1431" s="325"/>
      <c r="CC1431" s="325"/>
      <c r="CD1431" s="325"/>
      <c r="CE1431" s="325"/>
      <c r="CF1431" s="325"/>
      <c r="CG1431" s="325"/>
      <c r="CH1431" s="325"/>
    </row>
    <row r="1432" spans="1:86" s="323" customFormat="1" x14ac:dyDescent="0.25">
      <c r="A1432" s="102"/>
      <c r="B1432" s="102"/>
      <c r="C1432" s="102"/>
      <c r="D1432" s="102"/>
      <c r="E1432" s="102"/>
      <c r="F1432" s="102"/>
      <c r="G1432" s="102"/>
      <c r="AH1432" s="324"/>
      <c r="AI1432" s="324"/>
      <c r="AP1432" s="324"/>
      <c r="AQ1432" s="324"/>
      <c r="BD1432" s="324"/>
      <c r="BE1432" s="324"/>
      <c r="BF1432" s="324"/>
      <c r="BG1432" s="324"/>
      <c r="BH1432" s="324"/>
      <c r="BI1432" s="324"/>
      <c r="BJ1432" s="324"/>
      <c r="BK1432" s="324"/>
      <c r="BL1432" s="324"/>
      <c r="BM1432" s="324"/>
      <c r="BN1432" s="324"/>
      <c r="BO1432" s="324"/>
      <c r="BW1432" s="325"/>
      <c r="BX1432" s="325"/>
      <c r="BY1432" s="325"/>
      <c r="BZ1432" s="325"/>
      <c r="CA1432" s="325"/>
      <c r="CB1432" s="325"/>
      <c r="CC1432" s="325"/>
      <c r="CD1432" s="325"/>
      <c r="CE1432" s="325"/>
      <c r="CF1432" s="325"/>
      <c r="CG1432" s="325"/>
      <c r="CH1432" s="325"/>
    </row>
    <row r="1433" spans="1:86" s="323" customFormat="1" x14ac:dyDescent="0.25">
      <c r="A1433" s="102"/>
      <c r="B1433" s="102"/>
      <c r="C1433" s="102"/>
      <c r="D1433" s="102"/>
      <c r="E1433" s="102"/>
      <c r="F1433" s="102"/>
      <c r="G1433" s="102"/>
      <c r="AH1433" s="324"/>
      <c r="AI1433" s="324"/>
      <c r="AP1433" s="324"/>
      <c r="AQ1433" s="324"/>
      <c r="BD1433" s="324"/>
      <c r="BE1433" s="324"/>
      <c r="BF1433" s="324"/>
      <c r="BG1433" s="324"/>
      <c r="BH1433" s="324"/>
      <c r="BI1433" s="324"/>
      <c r="BJ1433" s="324"/>
      <c r="BK1433" s="324"/>
      <c r="BL1433" s="324"/>
      <c r="BM1433" s="324"/>
      <c r="BN1433" s="324"/>
      <c r="BO1433" s="324"/>
      <c r="BW1433" s="325"/>
      <c r="BX1433" s="325"/>
      <c r="BY1433" s="325"/>
      <c r="BZ1433" s="325"/>
      <c r="CA1433" s="325"/>
      <c r="CB1433" s="325"/>
      <c r="CC1433" s="325"/>
      <c r="CD1433" s="325"/>
      <c r="CE1433" s="325"/>
      <c r="CF1433" s="325"/>
      <c r="CG1433" s="325"/>
      <c r="CH1433" s="325"/>
    </row>
    <row r="1434" spans="1:86" s="323" customFormat="1" x14ac:dyDescent="0.25">
      <c r="A1434" s="102"/>
      <c r="B1434" s="102"/>
      <c r="C1434" s="102"/>
      <c r="D1434" s="102"/>
      <c r="E1434" s="102"/>
      <c r="F1434" s="102"/>
      <c r="G1434" s="102"/>
      <c r="AH1434" s="324"/>
      <c r="AI1434" s="324"/>
      <c r="AP1434" s="324"/>
      <c r="AQ1434" s="324"/>
      <c r="BD1434" s="324"/>
      <c r="BE1434" s="324"/>
      <c r="BF1434" s="324"/>
      <c r="BG1434" s="324"/>
      <c r="BH1434" s="324"/>
      <c r="BI1434" s="324"/>
      <c r="BJ1434" s="324"/>
      <c r="BK1434" s="324"/>
      <c r="BL1434" s="324"/>
      <c r="BM1434" s="324"/>
      <c r="BN1434" s="324"/>
      <c r="BO1434" s="324"/>
      <c r="BW1434" s="325"/>
      <c r="BX1434" s="325"/>
      <c r="BY1434" s="325"/>
      <c r="BZ1434" s="325"/>
      <c r="CA1434" s="325"/>
      <c r="CB1434" s="325"/>
      <c r="CC1434" s="325"/>
      <c r="CD1434" s="325"/>
      <c r="CE1434" s="325"/>
      <c r="CF1434" s="325"/>
      <c r="CG1434" s="325"/>
      <c r="CH1434" s="325"/>
    </row>
    <row r="1435" spans="1:86" s="323" customFormat="1" x14ac:dyDescent="0.25">
      <c r="A1435" s="102"/>
      <c r="B1435" s="102"/>
      <c r="C1435" s="102"/>
      <c r="D1435" s="102"/>
      <c r="E1435" s="102"/>
      <c r="F1435" s="102"/>
      <c r="G1435" s="102"/>
      <c r="AH1435" s="324"/>
      <c r="AI1435" s="324"/>
      <c r="AP1435" s="324"/>
      <c r="AQ1435" s="324"/>
      <c r="BD1435" s="324"/>
      <c r="BE1435" s="324"/>
      <c r="BF1435" s="324"/>
      <c r="BG1435" s="324"/>
      <c r="BH1435" s="324"/>
      <c r="BI1435" s="324"/>
      <c r="BJ1435" s="324"/>
      <c r="BK1435" s="324"/>
      <c r="BL1435" s="324"/>
      <c r="BM1435" s="324"/>
      <c r="BN1435" s="324"/>
      <c r="BO1435" s="324"/>
      <c r="BW1435" s="325"/>
      <c r="BX1435" s="325"/>
      <c r="BY1435" s="325"/>
      <c r="BZ1435" s="325"/>
      <c r="CA1435" s="325"/>
      <c r="CB1435" s="325"/>
      <c r="CC1435" s="325"/>
      <c r="CD1435" s="325"/>
      <c r="CE1435" s="325"/>
      <c r="CF1435" s="325"/>
      <c r="CG1435" s="325"/>
      <c r="CH1435" s="325"/>
    </row>
    <row r="1436" spans="1:86" s="323" customFormat="1" x14ac:dyDescent="0.25">
      <c r="A1436" s="102"/>
      <c r="B1436" s="102"/>
      <c r="C1436" s="102"/>
      <c r="D1436" s="102"/>
      <c r="E1436" s="102"/>
      <c r="F1436" s="102"/>
      <c r="G1436" s="102"/>
      <c r="AH1436" s="324"/>
      <c r="AI1436" s="324"/>
      <c r="AP1436" s="324"/>
      <c r="AQ1436" s="324"/>
      <c r="BD1436" s="324"/>
      <c r="BE1436" s="324"/>
      <c r="BF1436" s="324"/>
      <c r="BG1436" s="324"/>
      <c r="BH1436" s="324"/>
      <c r="BI1436" s="324"/>
      <c r="BJ1436" s="324"/>
      <c r="BK1436" s="324"/>
      <c r="BL1436" s="324"/>
      <c r="BM1436" s="324"/>
      <c r="BN1436" s="324"/>
      <c r="BO1436" s="324"/>
      <c r="BW1436" s="325"/>
      <c r="BX1436" s="325"/>
      <c r="BY1436" s="325"/>
      <c r="BZ1436" s="325"/>
      <c r="CA1436" s="325"/>
      <c r="CB1436" s="325"/>
      <c r="CC1436" s="325"/>
      <c r="CD1436" s="325"/>
      <c r="CE1436" s="325"/>
      <c r="CF1436" s="325"/>
      <c r="CG1436" s="325"/>
      <c r="CH1436" s="325"/>
    </row>
    <row r="1437" spans="1:86" s="323" customFormat="1" x14ac:dyDescent="0.25">
      <c r="A1437" s="102"/>
      <c r="B1437" s="102"/>
      <c r="C1437" s="102"/>
      <c r="D1437" s="102"/>
      <c r="E1437" s="102"/>
      <c r="F1437" s="102"/>
      <c r="G1437" s="102"/>
      <c r="AH1437" s="324"/>
      <c r="AI1437" s="324"/>
      <c r="AP1437" s="324"/>
      <c r="AQ1437" s="324"/>
      <c r="BD1437" s="324"/>
      <c r="BE1437" s="324"/>
      <c r="BF1437" s="324"/>
      <c r="BG1437" s="324"/>
      <c r="BH1437" s="324"/>
      <c r="BI1437" s="324"/>
      <c r="BJ1437" s="324"/>
      <c r="BK1437" s="324"/>
      <c r="BL1437" s="324"/>
      <c r="BM1437" s="324"/>
      <c r="BN1437" s="324"/>
      <c r="BO1437" s="324"/>
      <c r="BW1437" s="325"/>
      <c r="BX1437" s="325"/>
      <c r="BY1437" s="325"/>
      <c r="BZ1437" s="325"/>
      <c r="CA1437" s="325"/>
      <c r="CB1437" s="325"/>
      <c r="CC1437" s="325"/>
      <c r="CD1437" s="325"/>
      <c r="CE1437" s="325"/>
      <c r="CF1437" s="325"/>
      <c r="CG1437" s="325"/>
      <c r="CH1437" s="325"/>
    </row>
    <row r="1438" spans="1:86" s="323" customFormat="1" x14ac:dyDescent="0.25">
      <c r="A1438" s="102"/>
      <c r="B1438" s="102"/>
      <c r="C1438" s="102"/>
      <c r="D1438" s="102"/>
      <c r="E1438" s="102"/>
      <c r="F1438" s="102"/>
      <c r="G1438" s="102"/>
      <c r="AH1438" s="324"/>
      <c r="AI1438" s="324"/>
      <c r="AP1438" s="324"/>
      <c r="AQ1438" s="324"/>
      <c r="BD1438" s="324"/>
      <c r="BE1438" s="324"/>
      <c r="BF1438" s="324"/>
      <c r="BG1438" s="324"/>
      <c r="BH1438" s="324"/>
      <c r="BI1438" s="324"/>
      <c r="BJ1438" s="324"/>
      <c r="BK1438" s="324"/>
      <c r="BL1438" s="324"/>
      <c r="BM1438" s="324"/>
      <c r="BN1438" s="324"/>
      <c r="BO1438" s="324"/>
      <c r="BW1438" s="325"/>
      <c r="BX1438" s="325"/>
      <c r="BY1438" s="325"/>
      <c r="BZ1438" s="325"/>
      <c r="CA1438" s="325"/>
      <c r="CB1438" s="325"/>
      <c r="CC1438" s="325"/>
      <c r="CD1438" s="325"/>
      <c r="CE1438" s="325"/>
      <c r="CF1438" s="325"/>
      <c r="CG1438" s="325"/>
      <c r="CH1438" s="325"/>
    </row>
    <row r="1439" spans="1:86" s="323" customFormat="1" x14ac:dyDescent="0.25">
      <c r="A1439" s="102"/>
      <c r="B1439" s="102"/>
      <c r="C1439" s="102"/>
      <c r="D1439" s="102"/>
      <c r="E1439" s="102"/>
      <c r="F1439" s="102"/>
      <c r="G1439" s="102"/>
      <c r="AH1439" s="324"/>
      <c r="AI1439" s="324"/>
      <c r="AP1439" s="324"/>
      <c r="AQ1439" s="324"/>
      <c r="BD1439" s="324"/>
      <c r="BE1439" s="324"/>
      <c r="BF1439" s="324"/>
      <c r="BG1439" s="324"/>
      <c r="BH1439" s="324"/>
      <c r="BI1439" s="324"/>
      <c r="BJ1439" s="324"/>
      <c r="BK1439" s="324"/>
      <c r="BL1439" s="324"/>
      <c r="BM1439" s="324"/>
      <c r="BN1439" s="324"/>
      <c r="BO1439" s="324"/>
      <c r="BW1439" s="325"/>
      <c r="BX1439" s="325"/>
      <c r="BY1439" s="325"/>
      <c r="BZ1439" s="325"/>
      <c r="CA1439" s="325"/>
      <c r="CB1439" s="325"/>
      <c r="CC1439" s="325"/>
      <c r="CD1439" s="325"/>
      <c r="CE1439" s="325"/>
      <c r="CF1439" s="325"/>
      <c r="CG1439" s="325"/>
      <c r="CH1439" s="325"/>
    </row>
    <row r="1440" spans="1:86" s="323" customFormat="1" x14ac:dyDescent="0.25">
      <c r="A1440" s="102"/>
      <c r="B1440" s="102"/>
      <c r="C1440" s="102"/>
      <c r="D1440" s="102"/>
      <c r="E1440" s="102"/>
      <c r="F1440" s="102"/>
      <c r="G1440" s="102"/>
      <c r="AH1440" s="324"/>
      <c r="AI1440" s="324"/>
      <c r="AP1440" s="324"/>
      <c r="AQ1440" s="324"/>
      <c r="BD1440" s="324"/>
      <c r="BE1440" s="324"/>
      <c r="BF1440" s="324"/>
      <c r="BG1440" s="324"/>
      <c r="BH1440" s="324"/>
      <c r="BI1440" s="324"/>
      <c r="BJ1440" s="324"/>
      <c r="BK1440" s="324"/>
      <c r="BL1440" s="324"/>
      <c r="BM1440" s="324"/>
      <c r="BN1440" s="324"/>
      <c r="BO1440" s="324"/>
      <c r="BW1440" s="325"/>
      <c r="BX1440" s="325"/>
      <c r="BY1440" s="325"/>
      <c r="BZ1440" s="325"/>
      <c r="CA1440" s="325"/>
      <c r="CB1440" s="325"/>
      <c r="CC1440" s="325"/>
      <c r="CD1440" s="325"/>
      <c r="CE1440" s="325"/>
      <c r="CF1440" s="325"/>
      <c r="CG1440" s="325"/>
      <c r="CH1440" s="325"/>
    </row>
    <row r="1441" spans="1:86" s="323" customFormat="1" x14ac:dyDescent="0.25">
      <c r="A1441" s="102"/>
      <c r="B1441" s="102"/>
      <c r="C1441" s="102"/>
      <c r="D1441" s="102"/>
      <c r="E1441" s="102"/>
      <c r="F1441" s="102"/>
      <c r="G1441" s="102"/>
      <c r="AH1441" s="324"/>
      <c r="AI1441" s="324"/>
      <c r="AP1441" s="324"/>
      <c r="AQ1441" s="324"/>
      <c r="BD1441" s="324"/>
      <c r="BE1441" s="324"/>
      <c r="BF1441" s="324"/>
      <c r="BG1441" s="324"/>
      <c r="BH1441" s="324"/>
      <c r="BI1441" s="324"/>
      <c r="BJ1441" s="324"/>
      <c r="BK1441" s="324"/>
      <c r="BL1441" s="324"/>
      <c r="BM1441" s="324"/>
      <c r="BN1441" s="324"/>
      <c r="BO1441" s="324"/>
      <c r="BW1441" s="325"/>
      <c r="BX1441" s="325"/>
      <c r="BY1441" s="325"/>
      <c r="BZ1441" s="325"/>
      <c r="CA1441" s="325"/>
      <c r="CB1441" s="325"/>
      <c r="CC1441" s="325"/>
      <c r="CD1441" s="325"/>
      <c r="CE1441" s="325"/>
      <c r="CF1441" s="325"/>
      <c r="CG1441" s="325"/>
      <c r="CH1441" s="325"/>
    </row>
    <row r="1442" spans="1:86" s="323" customFormat="1" x14ac:dyDescent="0.25">
      <c r="A1442" s="102"/>
      <c r="B1442" s="102"/>
      <c r="C1442" s="102"/>
      <c r="D1442" s="102"/>
      <c r="E1442" s="102"/>
      <c r="F1442" s="102"/>
      <c r="G1442" s="102"/>
      <c r="AH1442" s="324"/>
      <c r="AI1442" s="324"/>
      <c r="AP1442" s="324"/>
      <c r="AQ1442" s="324"/>
      <c r="BD1442" s="324"/>
      <c r="BE1442" s="324"/>
      <c r="BF1442" s="324"/>
      <c r="BG1442" s="324"/>
      <c r="BH1442" s="324"/>
      <c r="BI1442" s="324"/>
      <c r="BJ1442" s="324"/>
      <c r="BK1442" s="324"/>
      <c r="BL1442" s="324"/>
      <c r="BM1442" s="324"/>
      <c r="BN1442" s="324"/>
      <c r="BO1442" s="324"/>
      <c r="BW1442" s="325"/>
      <c r="BX1442" s="325"/>
      <c r="BY1442" s="325"/>
      <c r="BZ1442" s="325"/>
      <c r="CA1442" s="325"/>
      <c r="CB1442" s="325"/>
      <c r="CC1442" s="325"/>
      <c r="CD1442" s="325"/>
      <c r="CE1442" s="325"/>
      <c r="CF1442" s="325"/>
      <c r="CG1442" s="325"/>
      <c r="CH1442" s="325"/>
    </row>
    <row r="1443" spans="1:86" s="323" customFormat="1" x14ac:dyDescent="0.25">
      <c r="A1443" s="102"/>
      <c r="B1443" s="102"/>
      <c r="C1443" s="102"/>
      <c r="D1443" s="102"/>
      <c r="E1443" s="102"/>
      <c r="F1443" s="102"/>
      <c r="G1443" s="102"/>
      <c r="AH1443" s="324"/>
      <c r="AI1443" s="324"/>
      <c r="AP1443" s="324"/>
      <c r="AQ1443" s="324"/>
      <c r="BD1443" s="324"/>
      <c r="BE1443" s="324"/>
      <c r="BF1443" s="324"/>
      <c r="BG1443" s="324"/>
      <c r="BH1443" s="324"/>
      <c r="BI1443" s="324"/>
      <c r="BJ1443" s="324"/>
      <c r="BK1443" s="324"/>
      <c r="BL1443" s="324"/>
      <c r="BM1443" s="324"/>
      <c r="BN1443" s="324"/>
      <c r="BO1443" s="324"/>
      <c r="BW1443" s="325"/>
      <c r="BX1443" s="325"/>
      <c r="BY1443" s="325"/>
      <c r="BZ1443" s="325"/>
      <c r="CA1443" s="325"/>
      <c r="CB1443" s="325"/>
      <c r="CC1443" s="325"/>
      <c r="CD1443" s="325"/>
      <c r="CE1443" s="325"/>
      <c r="CF1443" s="325"/>
      <c r="CG1443" s="325"/>
      <c r="CH1443" s="325"/>
    </row>
    <row r="1444" spans="1:86" s="323" customFormat="1" x14ac:dyDescent="0.25">
      <c r="A1444" s="102"/>
      <c r="B1444" s="102"/>
      <c r="C1444" s="102"/>
      <c r="D1444" s="102"/>
      <c r="E1444" s="102"/>
      <c r="F1444" s="102"/>
      <c r="G1444" s="102"/>
      <c r="AH1444" s="324"/>
      <c r="AI1444" s="324"/>
      <c r="AP1444" s="324"/>
      <c r="AQ1444" s="324"/>
      <c r="BD1444" s="324"/>
      <c r="BE1444" s="324"/>
      <c r="BF1444" s="324"/>
      <c r="BG1444" s="324"/>
      <c r="BH1444" s="324"/>
      <c r="BI1444" s="324"/>
      <c r="BJ1444" s="324"/>
      <c r="BK1444" s="324"/>
      <c r="BL1444" s="324"/>
      <c r="BM1444" s="324"/>
      <c r="BN1444" s="324"/>
      <c r="BO1444" s="324"/>
      <c r="BW1444" s="325"/>
      <c r="BX1444" s="325"/>
      <c r="BY1444" s="325"/>
      <c r="BZ1444" s="325"/>
      <c r="CA1444" s="325"/>
      <c r="CB1444" s="325"/>
      <c r="CC1444" s="325"/>
      <c r="CD1444" s="325"/>
      <c r="CE1444" s="325"/>
      <c r="CF1444" s="325"/>
      <c r="CG1444" s="325"/>
      <c r="CH1444" s="325"/>
    </row>
    <row r="1445" spans="1:86" s="323" customFormat="1" x14ac:dyDescent="0.25">
      <c r="A1445" s="102"/>
      <c r="B1445" s="102"/>
      <c r="C1445" s="102"/>
      <c r="D1445" s="102"/>
      <c r="E1445" s="102"/>
      <c r="F1445" s="102"/>
      <c r="G1445" s="102"/>
      <c r="AH1445" s="324"/>
      <c r="AI1445" s="324"/>
      <c r="AP1445" s="324"/>
      <c r="AQ1445" s="324"/>
      <c r="BD1445" s="324"/>
      <c r="BE1445" s="324"/>
      <c r="BF1445" s="324"/>
      <c r="BG1445" s="324"/>
      <c r="BH1445" s="324"/>
      <c r="BI1445" s="324"/>
      <c r="BJ1445" s="324"/>
      <c r="BK1445" s="324"/>
      <c r="BL1445" s="324"/>
      <c r="BM1445" s="324"/>
      <c r="BN1445" s="324"/>
      <c r="BO1445" s="324"/>
      <c r="BW1445" s="325"/>
      <c r="BX1445" s="325"/>
      <c r="BY1445" s="325"/>
      <c r="BZ1445" s="325"/>
      <c r="CA1445" s="325"/>
      <c r="CB1445" s="325"/>
      <c r="CC1445" s="325"/>
      <c r="CD1445" s="325"/>
      <c r="CE1445" s="325"/>
      <c r="CF1445" s="325"/>
      <c r="CG1445" s="325"/>
      <c r="CH1445" s="325"/>
    </row>
    <row r="1446" spans="1:86" s="323" customFormat="1" x14ac:dyDescent="0.25">
      <c r="A1446" s="102"/>
      <c r="B1446" s="102"/>
      <c r="C1446" s="102"/>
      <c r="D1446" s="102"/>
      <c r="E1446" s="102"/>
      <c r="F1446" s="102"/>
      <c r="G1446" s="102"/>
      <c r="AH1446" s="324"/>
      <c r="AI1446" s="324"/>
      <c r="AP1446" s="324"/>
      <c r="AQ1446" s="324"/>
      <c r="BD1446" s="324"/>
      <c r="BE1446" s="324"/>
      <c r="BF1446" s="324"/>
      <c r="BG1446" s="324"/>
      <c r="BH1446" s="324"/>
      <c r="BI1446" s="324"/>
      <c r="BJ1446" s="324"/>
      <c r="BK1446" s="324"/>
      <c r="BL1446" s="324"/>
      <c r="BM1446" s="324"/>
      <c r="BN1446" s="324"/>
      <c r="BO1446" s="324"/>
      <c r="BW1446" s="325"/>
      <c r="BX1446" s="325"/>
      <c r="BY1446" s="325"/>
      <c r="BZ1446" s="325"/>
      <c r="CA1446" s="325"/>
      <c r="CB1446" s="325"/>
      <c r="CC1446" s="325"/>
      <c r="CD1446" s="325"/>
      <c r="CE1446" s="325"/>
      <c r="CF1446" s="325"/>
      <c r="CG1446" s="325"/>
      <c r="CH1446" s="325"/>
    </row>
    <row r="1447" spans="1:86" s="323" customFormat="1" x14ac:dyDescent="0.25">
      <c r="A1447" s="102"/>
      <c r="B1447" s="102"/>
      <c r="C1447" s="102"/>
      <c r="D1447" s="102"/>
      <c r="E1447" s="102"/>
      <c r="F1447" s="102"/>
      <c r="G1447" s="102"/>
      <c r="AH1447" s="324"/>
      <c r="AI1447" s="324"/>
      <c r="AP1447" s="324"/>
      <c r="AQ1447" s="324"/>
      <c r="BD1447" s="324"/>
      <c r="BE1447" s="324"/>
      <c r="BF1447" s="324"/>
      <c r="BG1447" s="324"/>
      <c r="BH1447" s="324"/>
      <c r="BI1447" s="324"/>
      <c r="BJ1447" s="324"/>
      <c r="BK1447" s="324"/>
      <c r="BL1447" s="324"/>
      <c r="BM1447" s="324"/>
      <c r="BN1447" s="324"/>
      <c r="BO1447" s="324"/>
      <c r="BW1447" s="325"/>
      <c r="BX1447" s="325"/>
      <c r="BY1447" s="325"/>
      <c r="BZ1447" s="325"/>
      <c r="CA1447" s="325"/>
      <c r="CB1447" s="325"/>
      <c r="CC1447" s="325"/>
      <c r="CD1447" s="325"/>
      <c r="CE1447" s="325"/>
      <c r="CF1447" s="325"/>
      <c r="CG1447" s="325"/>
      <c r="CH1447" s="325"/>
    </row>
    <row r="1448" spans="1:86" s="323" customFormat="1" x14ac:dyDescent="0.25">
      <c r="A1448" s="102"/>
      <c r="B1448" s="102"/>
      <c r="C1448" s="102"/>
      <c r="D1448" s="102"/>
      <c r="E1448" s="102"/>
      <c r="F1448" s="102"/>
      <c r="G1448" s="102"/>
      <c r="AH1448" s="324"/>
      <c r="AI1448" s="324"/>
      <c r="AP1448" s="324"/>
      <c r="AQ1448" s="324"/>
      <c r="BD1448" s="324"/>
      <c r="BE1448" s="324"/>
      <c r="BF1448" s="324"/>
      <c r="BG1448" s="324"/>
      <c r="BH1448" s="324"/>
      <c r="BI1448" s="324"/>
      <c r="BJ1448" s="324"/>
      <c r="BK1448" s="324"/>
      <c r="BL1448" s="324"/>
      <c r="BM1448" s="324"/>
      <c r="BN1448" s="324"/>
      <c r="BO1448" s="324"/>
      <c r="BW1448" s="325"/>
      <c r="BX1448" s="325"/>
      <c r="BY1448" s="325"/>
      <c r="BZ1448" s="325"/>
      <c r="CA1448" s="325"/>
      <c r="CB1448" s="325"/>
      <c r="CC1448" s="325"/>
      <c r="CD1448" s="325"/>
      <c r="CE1448" s="325"/>
      <c r="CF1448" s="325"/>
      <c r="CG1448" s="325"/>
      <c r="CH1448" s="325"/>
    </row>
    <row r="1449" spans="1:86" s="323" customFormat="1" x14ac:dyDescent="0.25">
      <c r="A1449" s="102"/>
      <c r="B1449" s="102"/>
      <c r="C1449" s="102"/>
      <c r="D1449" s="102"/>
      <c r="E1449" s="102"/>
      <c r="F1449" s="102"/>
      <c r="G1449" s="102"/>
      <c r="AH1449" s="324"/>
      <c r="AI1449" s="324"/>
      <c r="AP1449" s="324"/>
      <c r="AQ1449" s="324"/>
      <c r="BD1449" s="324"/>
      <c r="BE1449" s="324"/>
      <c r="BF1449" s="324"/>
      <c r="BG1449" s="324"/>
      <c r="BH1449" s="324"/>
      <c r="BI1449" s="324"/>
      <c r="BJ1449" s="324"/>
      <c r="BK1449" s="324"/>
      <c r="BL1449" s="324"/>
      <c r="BM1449" s="324"/>
      <c r="BN1449" s="324"/>
      <c r="BO1449" s="324"/>
      <c r="BW1449" s="325"/>
      <c r="BX1449" s="325"/>
      <c r="BY1449" s="325"/>
      <c r="BZ1449" s="325"/>
      <c r="CA1449" s="325"/>
      <c r="CB1449" s="325"/>
      <c r="CC1449" s="325"/>
      <c r="CD1449" s="325"/>
      <c r="CE1449" s="325"/>
      <c r="CF1449" s="325"/>
      <c r="CG1449" s="325"/>
      <c r="CH1449" s="325"/>
    </row>
    <row r="1450" spans="1:86" s="323" customFormat="1" x14ac:dyDescent="0.25">
      <c r="A1450" s="102"/>
      <c r="B1450" s="102"/>
      <c r="C1450" s="102"/>
      <c r="D1450" s="102"/>
      <c r="E1450" s="102"/>
      <c r="F1450" s="102"/>
      <c r="G1450" s="102"/>
      <c r="AH1450" s="324"/>
      <c r="AI1450" s="324"/>
      <c r="AP1450" s="324"/>
      <c r="AQ1450" s="324"/>
      <c r="BD1450" s="324"/>
      <c r="BE1450" s="324"/>
      <c r="BF1450" s="324"/>
      <c r="BG1450" s="324"/>
      <c r="BH1450" s="324"/>
      <c r="BI1450" s="324"/>
      <c r="BJ1450" s="324"/>
      <c r="BK1450" s="324"/>
      <c r="BL1450" s="324"/>
      <c r="BM1450" s="324"/>
      <c r="BN1450" s="324"/>
      <c r="BO1450" s="324"/>
      <c r="BW1450" s="325"/>
      <c r="BX1450" s="325"/>
      <c r="BY1450" s="325"/>
      <c r="BZ1450" s="325"/>
      <c r="CA1450" s="325"/>
      <c r="CB1450" s="325"/>
      <c r="CC1450" s="325"/>
      <c r="CD1450" s="325"/>
      <c r="CE1450" s="325"/>
      <c r="CF1450" s="325"/>
      <c r="CG1450" s="325"/>
      <c r="CH1450" s="325"/>
    </row>
    <row r="1451" spans="1:86" s="323" customFormat="1" x14ac:dyDescent="0.25">
      <c r="A1451" s="102"/>
      <c r="B1451" s="102"/>
      <c r="C1451" s="102"/>
      <c r="D1451" s="102"/>
      <c r="E1451" s="102"/>
      <c r="F1451" s="102"/>
      <c r="G1451" s="102"/>
      <c r="AH1451" s="324"/>
      <c r="AI1451" s="324"/>
      <c r="AP1451" s="324"/>
      <c r="AQ1451" s="324"/>
      <c r="BD1451" s="324"/>
      <c r="BE1451" s="324"/>
      <c r="BF1451" s="324"/>
      <c r="BG1451" s="324"/>
      <c r="BH1451" s="324"/>
      <c r="BI1451" s="324"/>
      <c r="BJ1451" s="324"/>
      <c r="BK1451" s="324"/>
      <c r="BL1451" s="324"/>
      <c r="BM1451" s="324"/>
      <c r="BN1451" s="324"/>
      <c r="BO1451" s="324"/>
      <c r="BW1451" s="325"/>
      <c r="BX1451" s="325"/>
      <c r="BY1451" s="325"/>
      <c r="BZ1451" s="325"/>
      <c r="CA1451" s="325"/>
      <c r="CB1451" s="325"/>
      <c r="CC1451" s="325"/>
      <c r="CD1451" s="325"/>
      <c r="CE1451" s="325"/>
      <c r="CF1451" s="325"/>
      <c r="CG1451" s="325"/>
      <c r="CH1451" s="325"/>
    </row>
    <row r="1452" spans="1:86" s="323" customFormat="1" x14ac:dyDescent="0.25">
      <c r="A1452" s="102"/>
      <c r="B1452" s="102"/>
      <c r="C1452" s="102"/>
      <c r="D1452" s="102"/>
      <c r="E1452" s="102"/>
      <c r="F1452" s="102"/>
      <c r="G1452" s="102"/>
      <c r="AH1452" s="324"/>
      <c r="AI1452" s="324"/>
      <c r="AP1452" s="324"/>
      <c r="AQ1452" s="324"/>
      <c r="BD1452" s="324"/>
      <c r="BE1452" s="324"/>
      <c r="BF1452" s="324"/>
      <c r="BG1452" s="324"/>
      <c r="BH1452" s="324"/>
      <c r="BI1452" s="324"/>
      <c r="BJ1452" s="324"/>
      <c r="BK1452" s="324"/>
      <c r="BL1452" s="324"/>
      <c r="BM1452" s="324"/>
      <c r="BN1452" s="324"/>
      <c r="BO1452" s="324"/>
      <c r="BW1452" s="325"/>
      <c r="BX1452" s="325"/>
      <c r="BY1452" s="325"/>
      <c r="BZ1452" s="325"/>
      <c r="CA1452" s="325"/>
      <c r="CB1452" s="325"/>
      <c r="CC1452" s="325"/>
      <c r="CD1452" s="325"/>
      <c r="CE1452" s="325"/>
      <c r="CF1452" s="325"/>
      <c r="CG1452" s="325"/>
      <c r="CH1452" s="325"/>
    </row>
    <row r="1453" spans="1:86" s="323" customFormat="1" x14ac:dyDescent="0.25">
      <c r="A1453" s="102"/>
      <c r="B1453" s="102"/>
      <c r="C1453" s="102"/>
      <c r="D1453" s="102"/>
      <c r="E1453" s="102"/>
      <c r="F1453" s="102"/>
      <c r="G1453" s="102"/>
      <c r="AH1453" s="324"/>
      <c r="AI1453" s="324"/>
      <c r="AP1453" s="324"/>
      <c r="AQ1453" s="324"/>
      <c r="BD1453" s="324"/>
      <c r="BE1453" s="324"/>
      <c r="BF1453" s="324"/>
      <c r="BG1453" s="324"/>
      <c r="BH1453" s="324"/>
      <c r="BI1453" s="324"/>
      <c r="BJ1453" s="324"/>
      <c r="BK1453" s="324"/>
      <c r="BL1453" s="324"/>
      <c r="BM1453" s="324"/>
      <c r="BN1453" s="324"/>
      <c r="BO1453" s="324"/>
      <c r="BW1453" s="325"/>
      <c r="BX1453" s="325"/>
      <c r="BY1453" s="325"/>
      <c r="BZ1453" s="325"/>
      <c r="CA1453" s="325"/>
      <c r="CB1453" s="325"/>
      <c r="CC1453" s="325"/>
      <c r="CD1453" s="325"/>
      <c r="CE1453" s="325"/>
      <c r="CF1453" s="325"/>
      <c r="CG1453" s="325"/>
      <c r="CH1453" s="325"/>
    </row>
    <row r="1454" spans="1:86" s="323" customFormat="1" x14ac:dyDescent="0.25">
      <c r="A1454" s="102"/>
      <c r="B1454" s="102"/>
      <c r="C1454" s="102"/>
      <c r="D1454" s="102"/>
      <c r="E1454" s="102"/>
      <c r="F1454" s="102"/>
      <c r="G1454" s="102"/>
      <c r="AH1454" s="324"/>
      <c r="AI1454" s="324"/>
      <c r="AP1454" s="324"/>
      <c r="AQ1454" s="324"/>
      <c r="BD1454" s="324"/>
      <c r="BE1454" s="324"/>
      <c r="BF1454" s="324"/>
      <c r="BG1454" s="324"/>
      <c r="BH1454" s="324"/>
      <c r="BI1454" s="324"/>
      <c r="BJ1454" s="324"/>
      <c r="BK1454" s="324"/>
      <c r="BL1454" s="324"/>
      <c r="BM1454" s="324"/>
      <c r="BN1454" s="324"/>
      <c r="BO1454" s="324"/>
      <c r="BW1454" s="325"/>
      <c r="BX1454" s="325"/>
      <c r="BY1454" s="325"/>
      <c r="BZ1454" s="325"/>
      <c r="CA1454" s="325"/>
      <c r="CB1454" s="325"/>
      <c r="CC1454" s="325"/>
      <c r="CD1454" s="325"/>
      <c r="CE1454" s="325"/>
      <c r="CF1454" s="325"/>
      <c r="CG1454" s="325"/>
      <c r="CH1454" s="325"/>
    </row>
    <row r="1455" spans="1:86" s="323" customFormat="1" x14ac:dyDescent="0.25">
      <c r="A1455" s="102"/>
      <c r="B1455" s="102"/>
      <c r="C1455" s="102"/>
      <c r="D1455" s="102"/>
      <c r="E1455" s="102"/>
      <c r="F1455" s="102"/>
      <c r="G1455" s="102"/>
      <c r="AH1455" s="324"/>
      <c r="AI1455" s="324"/>
      <c r="AP1455" s="324"/>
      <c r="AQ1455" s="324"/>
      <c r="BD1455" s="324"/>
      <c r="BE1455" s="324"/>
      <c r="BF1455" s="324"/>
      <c r="BG1455" s="324"/>
      <c r="BH1455" s="324"/>
      <c r="BI1455" s="324"/>
      <c r="BJ1455" s="324"/>
      <c r="BK1455" s="324"/>
      <c r="BL1455" s="324"/>
      <c r="BM1455" s="324"/>
      <c r="BN1455" s="324"/>
      <c r="BO1455" s="324"/>
      <c r="BW1455" s="325"/>
      <c r="BX1455" s="325"/>
      <c r="BY1455" s="325"/>
      <c r="BZ1455" s="325"/>
      <c r="CA1455" s="325"/>
      <c r="CB1455" s="325"/>
      <c r="CC1455" s="325"/>
      <c r="CD1455" s="325"/>
      <c r="CE1455" s="325"/>
      <c r="CF1455" s="325"/>
      <c r="CG1455" s="325"/>
      <c r="CH1455" s="325"/>
    </row>
    <row r="1456" spans="1:86" s="323" customFormat="1" x14ac:dyDescent="0.25">
      <c r="A1456" s="102"/>
      <c r="B1456" s="102"/>
      <c r="C1456" s="102"/>
      <c r="D1456" s="102"/>
      <c r="E1456" s="102"/>
      <c r="F1456" s="102"/>
      <c r="G1456" s="102"/>
      <c r="AH1456" s="324"/>
      <c r="AI1456" s="324"/>
      <c r="AP1456" s="324"/>
      <c r="AQ1456" s="324"/>
      <c r="BD1456" s="324"/>
      <c r="BE1456" s="324"/>
      <c r="BF1456" s="324"/>
      <c r="BG1456" s="324"/>
      <c r="BH1456" s="324"/>
      <c r="BI1456" s="324"/>
      <c r="BJ1456" s="324"/>
      <c r="BK1456" s="324"/>
      <c r="BL1456" s="324"/>
      <c r="BM1456" s="324"/>
      <c r="BN1456" s="324"/>
      <c r="BO1456" s="324"/>
      <c r="BW1456" s="325"/>
      <c r="BX1456" s="325"/>
      <c r="BY1456" s="325"/>
      <c r="BZ1456" s="325"/>
      <c r="CA1456" s="325"/>
      <c r="CB1456" s="325"/>
      <c r="CC1456" s="325"/>
      <c r="CD1456" s="325"/>
      <c r="CE1456" s="325"/>
      <c r="CF1456" s="325"/>
      <c r="CG1456" s="325"/>
      <c r="CH1456" s="325"/>
    </row>
    <row r="1457" spans="1:86" s="323" customFormat="1" x14ac:dyDescent="0.25">
      <c r="A1457" s="102"/>
      <c r="B1457" s="102"/>
      <c r="C1457" s="102"/>
      <c r="D1457" s="102"/>
      <c r="E1457" s="102"/>
      <c r="F1457" s="102"/>
      <c r="G1457" s="102"/>
      <c r="AH1457" s="324"/>
      <c r="AI1457" s="324"/>
      <c r="AP1457" s="324"/>
      <c r="AQ1457" s="324"/>
      <c r="BD1457" s="324"/>
      <c r="BE1457" s="324"/>
      <c r="BF1457" s="324"/>
      <c r="BG1457" s="324"/>
      <c r="BH1457" s="324"/>
      <c r="BI1457" s="324"/>
      <c r="BJ1457" s="324"/>
      <c r="BK1457" s="324"/>
      <c r="BL1457" s="324"/>
      <c r="BM1457" s="324"/>
      <c r="BN1457" s="324"/>
      <c r="BO1457" s="324"/>
      <c r="BW1457" s="325"/>
      <c r="BX1457" s="325"/>
      <c r="BY1457" s="325"/>
      <c r="BZ1457" s="325"/>
      <c r="CA1457" s="325"/>
      <c r="CB1457" s="325"/>
      <c r="CC1457" s="325"/>
      <c r="CD1457" s="325"/>
      <c r="CE1457" s="325"/>
      <c r="CF1457" s="325"/>
      <c r="CG1457" s="325"/>
      <c r="CH1457" s="325"/>
    </row>
    <row r="1458" spans="1:86" s="323" customFormat="1" x14ac:dyDescent="0.25">
      <c r="A1458" s="102"/>
      <c r="B1458" s="102"/>
      <c r="C1458" s="102"/>
      <c r="D1458" s="102"/>
      <c r="E1458" s="102"/>
      <c r="F1458" s="102"/>
      <c r="G1458" s="102"/>
      <c r="AH1458" s="324"/>
      <c r="AI1458" s="324"/>
      <c r="AP1458" s="324"/>
      <c r="AQ1458" s="324"/>
      <c r="BD1458" s="324"/>
      <c r="BE1458" s="324"/>
      <c r="BF1458" s="324"/>
      <c r="BG1458" s="324"/>
      <c r="BH1458" s="324"/>
      <c r="BI1458" s="324"/>
      <c r="BJ1458" s="324"/>
      <c r="BK1458" s="324"/>
      <c r="BL1458" s="324"/>
      <c r="BM1458" s="324"/>
      <c r="BN1458" s="324"/>
      <c r="BO1458" s="324"/>
      <c r="BW1458" s="325"/>
      <c r="BX1458" s="325"/>
      <c r="BY1458" s="325"/>
      <c r="BZ1458" s="325"/>
      <c r="CA1458" s="325"/>
      <c r="CB1458" s="325"/>
      <c r="CC1458" s="325"/>
      <c r="CD1458" s="325"/>
      <c r="CE1458" s="325"/>
      <c r="CF1458" s="325"/>
      <c r="CG1458" s="325"/>
      <c r="CH1458" s="325"/>
    </row>
    <row r="1459" spans="1:86" s="323" customFormat="1" x14ac:dyDescent="0.25">
      <c r="A1459" s="102"/>
      <c r="B1459" s="102"/>
      <c r="C1459" s="102"/>
      <c r="D1459" s="102"/>
      <c r="E1459" s="102"/>
      <c r="F1459" s="102"/>
      <c r="G1459" s="102"/>
      <c r="AH1459" s="324"/>
      <c r="AI1459" s="324"/>
      <c r="AP1459" s="324"/>
      <c r="AQ1459" s="324"/>
      <c r="BD1459" s="324"/>
      <c r="BE1459" s="324"/>
      <c r="BF1459" s="324"/>
      <c r="BG1459" s="324"/>
      <c r="BH1459" s="324"/>
      <c r="BI1459" s="324"/>
      <c r="BJ1459" s="324"/>
      <c r="BK1459" s="324"/>
      <c r="BL1459" s="324"/>
      <c r="BM1459" s="324"/>
      <c r="BN1459" s="324"/>
      <c r="BO1459" s="324"/>
      <c r="BW1459" s="325"/>
      <c r="BX1459" s="325"/>
      <c r="BY1459" s="325"/>
      <c r="BZ1459" s="325"/>
      <c r="CA1459" s="325"/>
      <c r="CB1459" s="325"/>
      <c r="CC1459" s="325"/>
      <c r="CD1459" s="325"/>
      <c r="CE1459" s="325"/>
      <c r="CF1459" s="325"/>
      <c r="CG1459" s="325"/>
      <c r="CH1459" s="325"/>
    </row>
    <row r="1460" spans="1:86" s="323" customFormat="1" x14ac:dyDescent="0.25">
      <c r="A1460" s="102"/>
      <c r="B1460" s="102"/>
      <c r="C1460" s="102"/>
      <c r="D1460" s="102"/>
      <c r="E1460" s="102"/>
      <c r="F1460" s="102"/>
      <c r="G1460" s="102"/>
      <c r="AH1460" s="324"/>
      <c r="AI1460" s="324"/>
      <c r="AP1460" s="324"/>
      <c r="AQ1460" s="324"/>
      <c r="BD1460" s="324"/>
      <c r="BE1460" s="324"/>
      <c r="BF1460" s="324"/>
      <c r="BG1460" s="324"/>
      <c r="BH1460" s="324"/>
      <c r="BI1460" s="324"/>
      <c r="BJ1460" s="324"/>
      <c r="BK1460" s="324"/>
      <c r="BL1460" s="324"/>
      <c r="BM1460" s="324"/>
      <c r="BN1460" s="324"/>
      <c r="BO1460" s="324"/>
      <c r="BW1460" s="325"/>
      <c r="BX1460" s="325"/>
      <c r="BY1460" s="325"/>
      <c r="BZ1460" s="325"/>
      <c r="CA1460" s="325"/>
      <c r="CB1460" s="325"/>
      <c r="CC1460" s="325"/>
      <c r="CD1460" s="325"/>
      <c r="CE1460" s="325"/>
      <c r="CF1460" s="325"/>
      <c r="CG1460" s="325"/>
      <c r="CH1460" s="325"/>
    </row>
    <row r="1461" spans="1:86" s="323" customFormat="1" x14ac:dyDescent="0.25">
      <c r="A1461" s="102"/>
      <c r="B1461" s="102"/>
      <c r="C1461" s="102"/>
      <c r="D1461" s="102"/>
      <c r="E1461" s="102"/>
      <c r="F1461" s="102"/>
      <c r="G1461" s="102"/>
      <c r="AH1461" s="324"/>
      <c r="AI1461" s="324"/>
      <c r="AP1461" s="324"/>
      <c r="AQ1461" s="324"/>
      <c r="BD1461" s="324"/>
      <c r="BE1461" s="324"/>
      <c r="BF1461" s="324"/>
      <c r="BG1461" s="324"/>
      <c r="BH1461" s="324"/>
      <c r="BI1461" s="324"/>
      <c r="BJ1461" s="324"/>
      <c r="BK1461" s="324"/>
      <c r="BL1461" s="324"/>
      <c r="BM1461" s="324"/>
      <c r="BN1461" s="324"/>
      <c r="BO1461" s="324"/>
      <c r="BW1461" s="325"/>
      <c r="BX1461" s="325"/>
      <c r="BY1461" s="325"/>
      <c r="BZ1461" s="325"/>
      <c r="CA1461" s="325"/>
      <c r="CB1461" s="325"/>
      <c r="CC1461" s="325"/>
      <c r="CD1461" s="325"/>
      <c r="CE1461" s="325"/>
      <c r="CF1461" s="325"/>
      <c r="CG1461" s="325"/>
      <c r="CH1461" s="325"/>
    </row>
    <row r="1462" spans="1:86" s="323" customFormat="1" x14ac:dyDescent="0.25">
      <c r="A1462" s="102"/>
      <c r="B1462" s="102"/>
      <c r="C1462" s="102"/>
      <c r="D1462" s="102"/>
      <c r="E1462" s="102"/>
      <c r="F1462" s="102"/>
      <c r="G1462" s="102"/>
      <c r="AH1462" s="324"/>
      <c r="AI1462" s="324"/>
      <c r="AP1462" s="324"/>
      <c r="AQ1462" s="324"/>
      <c r="BD1462" s="324"/>
      <c r="BE1462" s="324"/>
      <c r="BF1462" s="324"/>
      <c r="BG1462" s="324"/>
      <c r="BH1462" s="324"/>
      <c r="BI1462" s="324"/>
      <c r="BJ1462" s="324"/>
      <c r="BK1462" s="324"/>
      <c r="BL1462" s="324"/>
      <c r="BM1462" s="324"/>
      <c r="BN1462" s="324"/>
      <c r="BO1462" s="324"/>
      <c r="BW1462" s="325"/>
      <c r="BX1462" s="325"/>
      <c r="BY1462" s="325"/>
      <c r="BZ1462" s="325"/>
      <c r="CA1462" s="325"/>
      <c r="CB1462" s="325"/>
      <c r="CC1462" s="325"/>
      <c r="CD1462" s="325"/>
      <c r="CE1462" s="325"/>
      <c r="CF1462" s="325"/>
      <c r="CG1462" s="325"/>
      <c r="CH1462" s="325"/>
    </row>
    <row r="1463" spans="1:86" s="323" customFormat="1" x14ac:dyDescent="0.25">
      <c r="A1463" s="102"/>
      <c r="B1463" s="102"/>
      <c r="C1463" s="102"/>
      <c r="D1463" s="102"/>
      <c r="E1463" s="102"/>
      <c r="F1463" s="102"/>
      <c r="G1463" s="102"/>
      <c r="AH1463" s="324"/>
      <c r="AI1463" s="324"/>
      <c r="AP1463" s="324"/>
      <c r="AQ1463" s="324"/>
      <c r="BD1463" s="324"/>
      <c r="BE1463" s="324"/>
      <c r="BF1463" s="324"/>
      <c r="BG1463" s="324"/>
      <c r="BH1463" s="324"/>
      <c r="BI1463" s="324"/>
      <c r="BJ1463" s="324"/>
      <c r="BK1463" s="324"/>
      <c r="BL1463" s="324"/>
      <c r="BM1463" s="324"/>
      <c r="BN1463" s="324"/>
      <c r="BO1463" s="324"/>
      <c r="BW1463" s="325"/>
      <c r="BX1463" s="325"/>
      <c r="BY1463" s="325"/>
      <c r="BZ1463" s="325"/>
      <c r="CA1463" s="325"/>
      <c r="CB1463" s="325"/>
      <c r="CC1463" s="325"/>
      <c r="CD1463" s="325"/>
      <c r="CE1463" s="325"/>
      <c r="CF1463" s="325"/>
      <c r="CG1463" s="325"/>
      <c r="CH1463" s="325"/>
    </row>
    <row r="1464" spans="1:86" s="323" customFormat="1" x14ac:dyDescent="0.25">
      <c r="A1464" s="102"/>
      <c r="B1464" s="102"/>
      <c r="C1464" s="102"/>
      <c r="D1464" s="102"/>
      <c r="E1464" s="102"/>
      <c r="F1464" s="102"/>
      <c r="G1464" s="102"/>
      <c r="AH1464" s="324"/>
      <c r="AI1464" s="324"/>
      <c r="AP1464" s="324"/>
      <c r="AQ1464" s="324"/>
      <c r="BD1464" s="324"/>
      <c r="BE1464" s="324"/>
      <c r="BF1464" s="324"/>
      <c r="BG1464" s="324"/>
      <c r="BH1464" s="324"/>
      <c r="BI1464" s="324"/>
      <c r="BJ1464" s="324"/>
      <c r="BK1464" s="324"/>
      <c r="BL1464" s="324"/>
      <c r="BM1464" s="324"/>
      <c r="BN1464" s="324"/>
      <c r="BO1464" s="324"/>
      <c r="BW1464" s="325"/>
      <c r="BX1464" s="325"/>
      <c r="BY1464" s="325"/>
      <c r="BZ1464" s="325"/>
      <c r="CA1464" s="325"/>
      <c r="CB1464" s="325"/>
      <c r="CC1464" s="325"/>
      <c r="CD1464" s="325"/>
      <c r="CE1464" s="325"/>
      <c r="CF1464" s="325"/>
      <c r="CG1464" s="325"/>
      <c r="CH1464" s="325"/>
    </row>
    <row r="1465" spans="1:86" s="323" customFormat="1" x14ac:dyDescent="0.25">
      <c r="A1465" s="102"/>
      <c r="B1465" s="102"/>
      <c r="C1465" s="102"/>
      <c r="D1465" s="102"/>
      <c r="E1465" s="102"/>
      <c r="F1465" s="102"/>
      <c r="G1465" s="102"/>
      <c r="AH1465" s="324"/>
      <c r="AI1465" s="324"/>
      <c r="AP1465" s="324"/>
      <c r="AQ1465" s="324"/>
      <c r="BD1465" s="324"/>
      <c r="BE1465" s="324"/>
      <c r="BF1465" s="324"/>
      <c r="BG1465" s="324"/>
      <c r="BH1465" s="324"/>
      <c r="BI1465" s="324"/>
      <c r="BJ1465" s="324"/>
      <c r="BK1465" s="324"/>
      <c r="BL1465" s="324"/>
      <c r="BM1465" s="324"/>
      <c r="BN1465" s="324"/>
      <c r="BO1465" s="324"/>
      <c r="BW1465" s="325"/>
      <c r="BX1465" s="325"/>
      <c r="BY1465" s="325"/>
      <c r="BZ1465" s="325"/>
      <c r="CA1465" s="325"/>
      <c r="CB1465" s="325"/>
      <c r="CC1465" s="325"/>
      <c r="CD1465" s="325"/>
      <c r="CE1465" s="325"/>
      <c r="CF1465" s="325"/>
      <c r="CG1465" s="325"/>
      <c r="CH1465" s="325"/>
    </row>
    <row r="1466" spans="1:86" s="323" customFormat="1" x14ac:dyDescent="0.25">
      <c r="A1466" s="102"/>
      <c r="B1466" s="102"/>
      <c r="C1466" s="102"/>
      <c r="D1466" s="102"/>
      <c r="E1466" s="102"/>
      <c r="F1466" s="102"/>
      <c r="G1466" s="102"/>
      <c r="AH1466" s="324"/>
      <c r="AI1466" s="324"/>
      <c r="AP1466" s="324"/>
      <c r="AQ1466" s="324"/>
      <c r="BD1466" s="324"/>
      <c r="BE1466" s="324"/>
      <c r="BF1466" s="324"/>
      <c r="BG1466" s="324"/>
      <c r="BH1466" s="324"/>
      <c r="BI1466" s="324"/>
      <c r="BJ1466" s="324"/>
      <c r="BK1466" s="324"/>
      <c r="BL1466" s="324"/>
      <c r="BM1466" s="324"/>
      <c r="BN1466" s="324"/>
      <c r="BO1466" s="324"/>
      <c r="BW1466" s="325"/>
      <c r="BX1466" s="325"/>
      <c r="BY1466" s="325"/>
      <c r="BZ1466" s="325"/>
      <c r="CA1466" s="325"/>
      <c r="CB1466" s="325"/>
      <c r="CC1466" s="325"/>
      <c r="CD1466" s="325"/>
      <c r="CE1466" s="325"/>
      <c r="CF1466" s="325"/>
      <c r="CG1466" s="325"/>
      <c r="CH1466" s="325"/>
    </row>
    <row r="1467" spans="1:86" s="323" customFormat="1" x14ac:dyDescent="0.25">
      <c r="A1467" s="102"/>
      <c r="B1467" s="102"/>
      <c r="C1467" s="102"/>
      <c r="D1467" s="102"/>
      <c r="E1467" s="102"/>
      <c r="F1467" s="102"/>
      <c r="G1467" s="102"/>
      <c r="AH1467" s="324"/>
      <c r="AI1467" s="324"/>
      <c r="AP1467" s="324"/>
      <c r="AQ1467" s="324"/>
      <c r="BD1467" s="324"/>
      <c r="BE1467" s="324"/>
      <c r="BF1467" s="324"/>
      <c r="BG1467" s="324"/>
      <c r="BH1467" s="324"/>
      <c r="BI1467" s="324"/>
      <c r="BJ1467" s="324"/>
      <c r="BK1467" s="324"/>
      <c r="BL1467" s="324"/>
      <c r="BM1467" s="324"/>
      <c r="BN1467" s="324"/>
      <c r="BO1467" s="324"/>
      <c r="BW1467" s="325"/>
      <c r="BX1467" s="325"/>
      <c r="BY1467" s="325"/>
      <c r="BZ1467" s="325"/>
      <c r="CA1467" s="325"/>
      <c r="CB1467" s="325"/>
      <c r="CC1467" s="325"/>
      <c r="CD1467" s="325"/>
      <c r="CE1467" s="325"/>
      <c r="CF1467" s="325"/>
      <c r="CG1467" s="325"/>
      <c r="CH1467" s="325"/>
    </row>
    <row r="1468" spans="1:86" s="323" customFormat="1" x14ac:dyDescent="0.25">
      <c r="A1468" s="102"/>
      <c r="B1468" s="102"/>
      <c r="C1468" s="102"/>
      <c r="D1468" s="102"/>
      <c r="E1468" s="102"/>
      <c r="F1468" s="102"/>
      <c r="G1468" s="102"/>
      <c r="AH1468" s="324"/>
      <c r="AI1468" s="324"/>
      <c r="AP1468" s="324"/>
      <c r="AQ1468" s="324"/>
      <c r="BD1468" s="324"/>
      <c r="BE1468" s="324"/>
      <c r="BF1468" s="324"/>
      <c r="BG1468" s="324"/>
      <c r="BH1468" s="324"/>
      <c r="BI1468" s="324"/>
      <c r="BJ1468" s="324"/>
      <c r="BK1468" s="324"/>
      <c r="BL1468" s="324"/>
      <c r="BM1468" s="324"/>
      <c r="BN1468" s="324"/>
      <c r="BO1468" s="324"/>
      <c r="BW1468" s="325"/>
      <c r="BX1468" s="325"/>
      <c r="BY1468" s="325"/>
      <c r="BZ1468" s="325"/>
      <c r="CA1468" s="325"/>
      <c r="CB1468" s="325"/>
      <c r="CC1468" s="325"/>
      <c r="CD1468" s="325"/>
      <c r="CE1468" s="325"/>
      <c r="CF1468" s="325"/>
      <c r="CG1468" s="325"/>
      <c r="CH1468" s="325"/>
    </row>
    <row r="1469" spans="1:86" s="323" customFormat="1" x14ac:dyDescent="0.25">
      <c r="A1469" s="102"/>
      <c r="B1469" s="102"/>
      <c r="C1469" s="102"/>
      <c r="D1469" s="102"/>
      <c r="E1469" s="102"/>
      <c r="F1469" s="102"/>
      <c r="G1469" s="102"/>
      <c r="AH1469" s="324"/>
      <c r="AI1469" s="324"/>
      <c r="AP1469" s="324"/>
      <c r="AQ1469" s="324"/>
      <c r="BD1469" s="324"/>
      <c r="BE1469" s="324"/>
      <c r="BF1469" s="324"/>
      <c r="BG1469" s="324"/>
      <c r="BH1469" s="324"/>
      <c r="BI1469" s="324"/>
      <c r="BJ1469" s="324"/>
      <c r="BK1469" s="324"/>
      <c r="BL1469" s="324"/>
      <c r="BM1469" s="324"/>
      <c r="BN1469" s="324"/>
      <c r="BO1469" s="324"/>
      <c r="BW1469" s="325"/>
      <c r="BX1469" s="325"/>
      <c r="BY1469" s="325"/>
      <c r="BZ1469" s="325"/>
      <c r="CA1469" s="325"/>
      <c r="CB1469" s="325"/>
      <c r="CC1469" s="325"/>
      <c r="CD1469" s="325"/>
      <c r="CE1469" s="325"/>
      <c r="CF1469" s="325"/>
      <c r="CG1469" s="325"/>
      <c r="CH1469" s="325"/>
    </row>
    <row r="1470" spans="1:86" s="323" customFormat="1" x14ac:dyDescent="0.25">
      <c r="A1470" s="102"/>
      <c r="B1470" s="102"/>
      <c r="C1470" s="102"/>
      <c r="D1470" s="102"/>
      <c r="E1470" s="102"/>
      <c r="F1470" s="102"/>
      <c r="G1470" s="102"/>
      <c r="AH1470" s="324"/>
      <c r="AI1470" s="324"/>
      <c r="AP1470" s="324"/>
      <c r="AQ1470" s="324"/>
      <c r="BD1470" s="324"/>
      <c r="BE1470" s="324"/>
      <c r="BF1470" s="324"/>
      <c r="BG1470" s="324"/>
      <c r="BH1470" s="324"/>
      <c r="BI1470" s="324"/>
      <c r="BJ1470" s="324"/>
      <c r="BK1470" s="324"/>
      <c r="BL1470" s="324"/>
      <c r="BM1470" s="324"/>
      <c r="BN1470" s="324"/>
      <c r="BO1470" s="324"/>
      <c r="BW1470" s="325"/>
      <c r="BX1470" s="325"/>
      <c r="BY1470" s="325"/>
      <c r="BZ1470" s="325"/>
      <c r="CA1470" s="325"/>
      <c r="CB1470" s="325"/>
      <c r="CC1470" s="325"/>
      <c r="CD1470" s="325"/>
      <c r="CE1470" s="325"/>
      <c r="CF1470" s="325"/>
      <c r="CG1470" s="325"/>
      <c r="CH1470" s="325"/>
    </row>
    <row r="1471" spans="1:86" s="323" customFormat="1" x14ac:dyDescent="0.25">
      <c r="A1471" s="102"/>
      <c r="B1471" s="102"/>
      <c r="C1471" s="102"/>
      <c r="D1471" s="102"/>
      <c r="E1471" s="102"/>
      <c r="F1471" s="102"/>
      <c r="G1471" s="102"/>
      <c r="AH1471" s="324"/>
      <c r="AI1471" s="324"/>
      <c r="AP1471" s="324"/>
      <c r="AQ1471" s="324"/>
      <c r="BD1471" s="324"/>
      <c r="BE1471" s="324"/>
      <c r="BF1471" s="324"/>
      <c r="BG1471" s="324"/>
      <c r="BH1471" s="324"/>
      <c r="BI1471" s="324"/>
      <c r="BJ1471" s="324"/>
      <c r="BK1471" s="324"/>
      <c r="BL1471" s="324"/>
      <c r="BM1471" s="324"/>
      <c r="BN1471" s="324"/>
      <c r="BO1471" s="324"/>
      <c r="BW1471" s="325"/>
      <c r="BX1471" s="325"/>
      <c r="BY1471" s="325"/>
      <c r="BZ1471" s="325"/>
      <c r="CA1471" s="325"/>
      <c r="CB1471" s="325"/>
      <c r="CC1471" s="325"/>
      <c r="CD1471" s="325"/>
      <c r="CE1471" s="325"/>
      <c r="CF1471" s="325"/>
      <c r="CG1471" s="325"/>
      <c r="CH1471" s="325"/>
    </row>
    <row r="1472" spans="1:86" s="323" customFormat="1" x14ac:dyDescent="0.25">
      <c r="A1472" s="102"/>
      <c r="B1472" s="102"/>
      <c r="C1472" s="102"/>
      <c r="D1472" s="102"/>
      <c r="E1472" s="102"/>
      <c r="F1472" s="102"/>
      <c r="G1472" s="102"/>
      <c r="AH1472" s="324"/>
      <c r="AI1472" s="324"/>
      <c r="AP1472" s="324"/>
      <c r="AQ1472" s="324"/>
      <c r="BD1472" s="324"/>
      <c r="BE1472" s="324"/>
      <c r="BF1472" s="324"/>
      <c r="BG1472" s="324"/>
      <c r="BH1472" s="324"/>
      <c r="BI1472" s="324"/>
      <c r="BJ1472" s="324"/>
      <c r="BK1472" s="324"/>
      <c r="BL1472" s="324"/>
      <c r="BM1472" s="324"/>
      <c r="BN1472" s="324"/>
      <c r="BO1472" s="324"/>
      <c r="BW1472" s="325"/>
      <c r="BX1472" s="325"/>
      <c r="BY1472" s="325"/>
      <c r="BZ1472" s="325"/>
      <c r="CA1472" s="325"/>
      <c r="CB1472" s="325"/>
      <c r="CC1472" s="325"/>
      <c r="CD1472" s="325"/>
      <c r="CE1472" s="325"/>
      <c r="CF1472" s="325"/>
      <c r="CG1472" s="325"/>
      <c r="CH1472" s="325"/>
    </row>
    <row r="1473" spans="1:86" s="323" customFormat="1" x14ac:dyDescent="0.25">
      <c r="A1473" s="102"/>
      <c r="B1473" s="102"/>
      <c r="C1473" s="102"/>
      <c r="D1473" s="102"/>
      <c r="E1473" s="102"/>
      <c r="F1473" s="102"/>
      <c r="G1473" s="102"/>
      <c r="AH1473" s="324"/>
      <c r="AI1473" s="324"/>
      <c r="AP1473" s="324"/>
      <c r="AQ1473" s="324"/>
      <c r="BD1473" s="324"/>
      <c r="BE1473" s="324"/>
      <c r="BF1473" s="324"/>
      <c r="BG1473" s="324"/>
      <c r="BH1473" s="324"/>
      <c r="BI1473" s="324"/>
      <c r="BJ1473" s="324"/>
      <c r="BK1473" s="324"/>
      <c r="BL1473" s="324"/>
      <c r="BM1473" s="324"/>
      <c r="BN1473" s="324"/>
      <c r="BO1473" s="324"/>
      <c r="BW1473" s="325"/>
      <c r="BX1473" s="325"/>
      <c r="BY1473" s="325"/>
      <c r="BZ1473" s="325"/>
      <c r="CA1473" s="325"/>
      <c r="CB1473" s="325"/>
      <c r="CC1473" s="325"/>
      <c r="CD1473" s="325"/>
      <c r="CE1473" s="325"/>
      <c r="CF1473" s="325"/>
      <c r="CG1473" s="325"/>
      <c r="CH1473" s="325"/>
    </row>
    <row r="1474" spans="1:86" s="323" customFormat="1" x14ac:dyDescent="0.25">
      <c r="A1474" s="102"/>
      <c r="B1474" s="102"/>
      <c r="C1474" s="102"/>
      <c r="D1474" s="102"/>
      <c r="E1474" s="102"/>
      <c r="F1474" s="102"/>
      <c r="G1474" s="102"/>
      <c r="AH1474" s="324"/>
      <c r="AI1474" s="324"/>
      <c r="AP1474" s="324"/>
      <c r="AQ1474" s="324"/>
      <c r="BD1474" s="324"/>
      <c r="BE1474" s="324"/>
      <c r="BF1474" s="324"/>
      <c r="BG1474" s="324"/>
      <c r="BH1474" s="324"/>
      <c r="BI1474" s="324"/>
      <c r="BJ1474" s="324"/>
      <c r="BK1474" s="324"/>
      <c r="BL1474" s="324"/>
      <c r="BM1474" s="324"/>
      <c r="BN1474" s="324"/>
      <c r="BO1474" s="324"/>
      <c r="BW1474" s="325"/>
      <c r="BX1474" s="325"/>
      <c r="BY1474" s="325"/>
      <c r="BZ1474" s="325"/>
      <c r="CA1474" s="325"/>
      <c r="CB1474" s="325"/>
      <c r="CC1474" s="325"/>
      <c r="CD1474" s="325"/>
      <c r="CE1474" s="325"/>
      <c r="CF1474" s="325"/>
      <c r="CG1474" s="325"/>
      <c r="CH1474" s="325"/>
    </row>
    <row r="1475" spans="1:86" s="323" customFormat="1" x14ac:dyDescent="0.25">
      <c r="A1475" s="102"/>
      <c r="B1475" s="102"/>
      <c r="C1475" s="102"/>
      <c r="D1475" s="102"/>
      <c r="E1475" s="102"/>
      <c r="F1475" s="102"/>
      <c r="G1475" s="102"/>
      <c r="AH1475" s="324"/>
      <c r="AI1475" s="324"/>
      <c r="AP1475" s="324"/>
      <c r="AQ1475" s="324"/>
      <c r="BD1475" s="324"/>
      <c r="BE1475" s="324"/>
      <c r="BF1475" s="324"/>
      <c r="BG1475" s="324"/>
      <c r="BH1475" s="324"/>
      <c r="BI1475" s="324"/>
      <c r="BJ1475" s="324"/>
      <c r="BK1475" s="324"/>
      <c r="BL1475" s="324"/>
      <c r="BM1475" s="324"/>
      <c r="BN1475" s="324"/>
      <c r="BO1475" s="324"/>
      <c r="BW1475" s="325"/>
      <c r="BX1475" s="325"/>
      <c r="BY1475" s="325"/>
      <c r="BZ1475" s="325"/>
      <c r="CA1475" s="325"/>
      <c r="CB1475" s="325"/>
      <c r="CC1475" s="325"/>
      <c r="CD1475" s="325"/>
      <c r="CE1475" s="325"/>
      <c r="CF1475" s="325"/>
      <c r="CG1475" s="325"/>
      <c r="CH1475" s="325"/>
    </row>
    <row r="1476" spans="1:86" s="323" customFormat="1" x14ac:dyDescent="0.25">
      <c r="A1476" s="102"/>
      <c r="B1476" s="102"/>
      <c r="C1476" s="102"/>
      <c r="D1476" s="102"/>
      <c r="E1476" s="102"/>
      <c r="F1476" s="102"/>
      <c r="G1476" s="102"/>
      <c r="AH1476" s="324"/>
      <c r="AI1476" s="324"/>
      <c r="AP1476" s="324"/>
      <c r="AQ1476" s="324"/>
      <c r="BD1476" s="324"/>
      <c r="BE1476" s="324"/>
      <c r="BF1476" s="324"/>
      <c r="BG1476" s="324"/>
      <c r="BH1476" s="324"/>
      <c r="BI1476" s="324"/>
      <c r="BJ1476" s="324"/>
      <c r="BK1476" s="324"/>
      <c r="BL1476" s="324"/>
      <c r="BM1476" s="324"/>
      <c r="BN1476" s="324"/>
      <c r="BO1476" s="324"/>
      <c r="BW1476" s="325"/>
      <c r="BX1476" s="325"/>
      <c r="BY1476" s="325"/>
      <c r="BZ1476" s="325"/>
      <c r="CA1476" s="325"/>
      <c r="CB1476" s="325"/>
      <c r="CC1476" s="325"/>
      <c r="CD1476" s="325"/>
      <c r="CE1476" s="325"/>
      <c r="CF1476" s="325"/>
      <c r="CG1476" s="325"/>
      <c r="CH1476" s="325"/>
    </row>
    <row r="1477" spans="1:86" s="323" customFormat="1" x14ac:dyDescent="0.25">
      <c r="A1477" s="102"/>
      <c r="B1477" s="102"/>
      <c r="C1477" s="102"/>
      <c r="D1477" s="102"/>
      <c r="E1477" s="102"/>
      <c r="F1477" s="102"/>
      <c r="G1477" s="102"/>
      <c r="AH1477" s="324"/>
      <c r="AI1477" s="324"/>
      <c r="AP1477" s="324"/>
      <c r="AQ1477" s="324"/>
      <c r="BD1477" s="324"/>
      <c r="BE1477" s="324"/>
      <c r="BF1477" s="324"/>
      <c r="BG1477" s="324"/>
      <c r="BH1477" s="324"/>
      <c r="BI1477" s="324"/>
      <c r="BJ1477" s="324"/>
      <c r="BK1477" s="324"/>
      <c r="BL1477" s="324"/>
      <c r="BM1477" s="324"/>
      <c r="BN1477" s="324"/>
      <c r="BO1477" s="324"/>
      <c r="BW1477" s="325"/>
      <c r="BX1477" s="325"/>
      <c r="BY1477" s="325"/>
      <c r="BZ1477" s="325"/>
      <c r="CA1477" s="325"/>
      <c r="CB1477" s="325"/>
      <c r="CC1477" s="325"/>
      <c r="CD1477" s="325"/>
      <c r="CE1477" s="325"/>
      <c r="CF1477" s="325"/>
      <c r="CG1477" s="325"/>
      <c r="CH1477" s="325"/>
    </row>
    <row r="1478" spans="1:86" s="323" customFormat="1" x14ac:dyDescent="0.25">
      <c r="A1478" s="102"/>
      <c r="B1478" s="102"/>
      <c r="C1478" s="102"/>
      <c r="D1478" s="102"/>
      <c r="E1478" s="102"/>
      <c r="F1478" s="102"/>
      <c r="G1478" s="102"/>
      <c r="AH1478" s="324"/>
      <c r="AI1478" s="324"/>
      <c r="AP1478" s="324"/>
      <c r="AQ1478" s="324"/>
      <c r="BD1478" s="324"/>
      <c r="BE1478" s="324"/>
      <c r="BF1478" s="324"/>
      <c r="BG1478" s="324"/>
      <c r="BH1478" s="324"/>
      <c r="BI1478" s="324"/>
      <c r="BJ1478" s="324"/>
      <c r="BK1478" s="324"/>
      <c r="BL1478" s="324"/>
      <c r="BM1478" s="324"/>
      <c r="BN1478" s="324"/>
      <c r="BO1478" s="324"/>
      <c r="BW1478" s="325"/>
      <c r="BX1478" s="325"/>
      <c r="BY1478" s="325"/>
      <c r="BZ1478" s="325"/>
      <c r="CA1478" s="325"/>
      <c r="CB1478" s="325"/>
      <c r="CC1478" s="325"/>
      <c r="CD1478" s="325"/>
      <c r="CE1478" s="325"/>
      <c r="CF1478" s="325"/>
      <c r="CG1478" s="325"/>
      <c r="CH1478" s="325"/>
    </row>
    <row r="1479" spans="1:86" s="323" customFormat="1" x14ac:dyDescent="0.25">
      <c r="A1479" s="102"/>
      <c r="B1479" s="102"/>
      <c r="C1479" s="102"/>
      <c r="D1479" s="102"/>
      <c r="E1479" s="102"/>
      <c r="F1479" s="102"/>
      <c r="G1479" s="102"/>
      <c r="AH1479" s="324"/>
      <c r="AI1479" s="324"/>
      <c r="AP1479" s="324"/>
      <c r="AQ1479" s="324"/>
      <c r="BD1479" s="324"/>
      <c r="BE1479" s="324"/>
      <c r="BF1479" s="324"/>
      <c r="BG1479" s="324"/>
      <c r="BH1479" s="324"/>
      <c r="BI1479" s="324"/>
      <c r="BJ1479" s="324"/>
      <c r="BK1479" s="324"/>
      <c r="BL1479" s="324"/>
      <c r="BM1479" s="324"/>
      <c r="BN1479" s="324"/>
      <c r="BO1479" s="324"/>
      <c r="BW1479" s="325"/>
      <c r="BX1479" s="325"/>
      <c r="BY1479" s="325"/>
      <c r="BZ1479" s="325"/>
      <c r="CA1479" s="325"/>
      <c r="CB1479" s="325"/>
      <c r="CC1479" s="325"/>
      <c r="CD1479" s="325"/>
      <c r="CE1479" s="325"/>
      <c r="CF1479" s="325"/>
      <c r="CG1479" s="325"/>
      <c r="CH1479" s="325"/>
    </row>
    <row r="1480" spans="1:86" s="323" customFormat="1" x14ac:dyDescent="0.25">
      <c r="A1480" s="102"/>
      <c r="B1480" s="102"/>
      <c r="C1480" s="102"/>
      <c r="D1480" s="102"/>
      <c r="E1480" s="102"/>
      <c r="F1480" s="102"/>
      <c r="G1480" s="102"/>
      <c r="AH1480" s="324"/>
      <c r="AI1480" s="324"/>
      <c r="AP1480" s="324"/>
      <c r="AQ1480" s="324"/>
      <c r="BD1480" s="324"/>
      <c r="BE1480" s="324"/>
      <c r="BF1480" s="324"/>
      <c r="BG1480" s="324"/>
      <c r="BH1480" s="324"/>
      <c r="BI1480" s="324"/>
      <c r="BJ1480" s="324"/>
      <c r="BK1480" s="324"/>
      <c r="BL1480" s="324"/>
      <c r="BM1480" s="324"/>
      <c r="BN1480" s="324"/>
      <c r="BO1480" s="324"/>
      <c r="BW1480" s="325"/>
      <c r="BX1480" s="325"/>
      <c r="BY1480" s="325"/>
      <c r="BZ1480" s="325"/>
      <c r="CA1480" s="325"/>
      <c r="CB1480" s="325"/>
      <c r="CC1480" s="325"/>
      <c r="CD1480" s="325"/>
      <c r="CE1480" s="325"/>
      <c r="CF1480" s="325"/>
      <c r="CG1480" s="325"/>
      <c r="CH1480" s="325"/>
    </row>
    <row r="1481" spans="1:86" s="323" customFormat="1" x14ac:dyDescent="0.25">
      <c r="A1481" s="102"/>
      <c r="B1481" s="102"/>
      <c r="C1481" s="102"/>
      <c r="D1481" s="102"/>
      <c r="E1481" s="102"/>
      <c r="F1481" s="102"/>
      <c r="G1481" s="102"/>
      <c r="AH1481" s="324"/>
      <c r="AI1481" s="324"/>
      <c r="AP1481" s="324"/>
      <c r="AQ1481" s="324"/>
      <c r="BD1481" s="324"/>
      <c r="BE1481" s="324"/>
      <c r="BF1481" s="324"/>
      <c r="BG1481" s="324"/>
      <c r="BH1481" s="324"/>
      <c r="BI1481" s="324"/>
      <c r="BJ1481" s="324"/>
      <c r="BK1481" s="324"/>
      <c r="BL1481" s="324"/>
      <c r="BM1481" s="324"/>
      <c r="BN1481" s="324"/>
      <c r="BO1481" s="324"/>
      <c r="BW1481" s="325"/>
      <c r="BX1481" s="325"/>
      <c r="BY1481" s="325"/>
      <c r="BZ1481" s="325"/>
      <c r="CA1481" s="325"/>
      <c r="CB1481" s="325"/>
      <c r="CC1481" s="325"/>
      <c r="CD1481" s="325"/>
      <c r="CE1481" s="325"/>
      <c r="CF1481" s="325"/>
      <c r="CG1481" s="325"/>
      <c r="CH1481" s="325"/>
    </row>
    <row r="1482" spans="1:86" s="323" customFormat="1" x14ac:dyDescent="0.25">
      <c r="A1482" s="102"/>
      <c r="B1482" s="102"/>
      <c r="C1482" s="102"/>
      <c r="D1482" s="102"/>
      <c r="E1482" s="102"/>
      <c r="F1482" s="102"/>
      <c r="G1482" s="102"/>
      <c r="AH1482" s="324"/>
      <c r="AI1482" s="324"/>
      <c r="AP1482" s="324"/>
      <c r="AQ1482" s="324"/>
      <c r="BD1482" s="324"/>
      <c r="BE1482" s="324"/>
      <c r="BF1482" s="324"/>
      <c r="BG1482" s="324"/>
      <c r="BH1482" s="324"/>
      <c r="BI1482" s="324"/>
      <c r="BJ1482" s="324"/>
      <c r="BK1482" s="324"/>
      <c r="BL1482" s="324"/>
      <c r="BM1482" s="324"/>
      <c r="BN1482" s="324"/>
      <c r="BO1482" s="324"/>
      <c r="BW1482" s="325"/>
      <c r="BX1482" s="325"/>
      <c r="BY1482" s="325"/>
      <c r="BZ1482" s="325"/>
      <c r="CA1482" s="325"/>
      <c r="CB1482" s="325"/>
      <c r="CC1482" s="325"/>
      <c r="CD1482" s="325"/>
      <c r="CE1482" s="325"/>
      <c r="CF1482" s="325"/>
      <c r="CG1482" s="325"/>
      <c r="CH1482" s="325"/>
    </row>
    <row r="1483" spans="1:86" s="323" customFormat="1" x14ac:dyDescent="0.25">
      <c r="A1483" s="102"/>
      <c r="B1483" s="102"/>
      <c r="C1483" s="102"/>
      <c r="D1483" s="102"/>
      <c r="E1483" s="102"/>
      <c r="F1483" s="102"/>
      <c r="G1483" s="102"/>
      <c r="AH1483" s="324"/>
      <c r="AI1483" s="324"/>
      <c r="AP1483" s="324"/>
      <c r="AQ1483" s="324"/>
      <c r="BD1483" s="324"/>
      <c r="BE1483" s="324"/>
      <c r="BF1483" s="324"/>
      <c r="BG1483" s="324"/>
      <c r="BH1483" s="324"/>
      <c r="BI1483" s="324"/>
      <c r="BJ1483" s="324"/>
      <c r="BK1483" s="324"/>
      <c r="BL1483" s="324"/>
      <c r="BM1483" s="324"/>
      <c r="BN1483" s="324"/>
      <c r="BO1483" s="324"/>
      <c r="BW1483" s="325"/>
      <c r="BX1483" s="325"/>
      <c r="BY1483" s="325"/>
      <c r="BZ1483" s="325"/>
      <c r="CA1483" s="325"/>
      <c r="CB1483" s="325"/>
      <c r="CC1483" s="325"/>
      <c r="CD1483" s="325"/>
      <c r="CE1483" s="325"/>
      <c r="CF1483" s="325"/>
      <c r="CG1483" s="325"/>
      <c r="CH1483" s="325"/>
    </row>
    <row r="1484" spans="1:86" s="323" customFormat="1" x14ac:dyDescent="0.25">
      <c r="A1484" s="102"/>
      <c r="B1484" s="102"/>
      <c r="C1484" s="102"/>
      <c r="D1484" s="102"/>
      <c r="E1484" s="102"/>
      <c r="F1484" s="102"/>
      <c r="G1484" s="102"/>
      <c r="AH1484" s="324"/>
      <c r="AI1484" s="324"/>
      <c r="AP1484" s="324"/>
      <c r="AQ1484" s="324"/>
      <c r="BD1484" s="324"/>
      <c r="BE1484" s="324"/>
      <c r="BF1484" s="324"/>
      <c r="BG1484" s="324"/>
      <c r="BH1484" s="324"/>
      <c r="BI1484" s="324"/>
      <c r="BJ1484" s="324"/>
      <c r="BK1484" s="324"/>
      <c r="BL1484" s="324"/>
      <c r="BM1484" s="324"/>
      <c r="BN1484" s="324"/>
      <c r="BO1484" s="324"/>
      <c r="BW1484" s="325"/>
      <c r="BX1484" s="325"/>
      <c r="BY1484" s="325"/>
      <c r="BZ1484" s="325"/>
      <c r="CA1484" s="325"/>
      <c r="CB1484" s="325"/>
      <c r="CC1484" s="325"/>
      <c r="CD1484" s="325"/>
      <c r="CE1484" s="325"/>
      <c r="CF1484" s="325"/>
      <c r="CG1484" s="325"/>
      <c r="CH1484" s="325"/>
    </row>
    <row r="1485" spans="1:86" s="323" customFormat="1" x14ac:dyDescent="0.25">
      <c r="A1485" s="102"/>
      <c r="B1485" s="102"/>
      <c r="C1485" s="102"/>
      <c r="D1485" s="102"/>
      <c r="E1485" s="102"/>
      <c r="F1485" s="102"/>
      <c r="G1485" s="102"/>
      <c r="AH1485" s="324"/>
      <c r="AI1485" s="324"/>
      <c r="AP1485" s="324"/>
      <c r="AQ1485" s="324"/>
      <c r="BD1485" s="324"/>
      <c r="BE1485" s="324"/>
      <c r="BF1485" s="324"/>
      <c r="BG1485" s="324"/>
      <c r="BH1485" s="324"/>
      <c r="BI1485" s="324"/>
      <c r="BJ1485" s="324"/>
      <c r="BK1485" s="324"/>
      <c r="BL1485" s="324"/>
      <c r="BM1485" s="324"/>
      <c r="BN1485" s="324"/>
      <c r="BO1485" s="324"/>
      <c r="BW1485" s="325"/>
      <c r="BX1485" s="325"/>
      <c r="BY1485" s="325"/>
      <c r="BZ1485" s="325"/>
      <c r="CA1485" s="325"/>
      <c r="CB1485" s="325"/>
      <c r="CC1485" s="325"/>
      <c r="CD1485" s="325"/>
      <c r="CE1485" s="325"/>
      <c r="CF1485" s="325"/>
      <c r="CG1485" s="325"/>
      <c r="CH1485" s="325"/>
    </row>
    <row r="1486" spans="1:86" s="323" customFormat="1" x14ac:dyDescent="0.25">
      <c r="A1486" s="102"/>
      <c r="B1486" s="102"/>
      <c r="C1486" s="102"/>
      <c r="D1486" s="102"/>
      <c r="E1486" s="102"/>
      <c r="F1486" s="102"/>
      <c r="G1486" s="102"/>
      <c r="AH1486" s="324"/>
      <c r="AI1486" s="324"/>
      <c r="AP1486" s="324"/>
      <c r="AQ1486" s="324"/>
      <c r="BD1486" s="324"/>
      <c r="BE1486" s="324"/>
      <c r="BF1486" s="324"/>
      <c r="BG1486" s="324"/>
      <c r="BH1486" s="324"/>
      <c r="BI1486" s="324"/>
      <c r="BJ1486" s="324"/>
      <c r="BK1486" s="324"/>
      <c r="BL1486" s="324"/>
      <c r="BM1486" s="324"/>
      <c r="BN1486" s="324"/>
      <c r="BO1486" s="324"/>
      <c r="BW1486" s="325"/>
      <c r="BX1486" s="325"/>
      <c r="BY1486" s="325"/>
      <c r="BZ1486" s="325"/>
      <c r="CA1486" s="325"/>
      <c r="CB1486" s="325"/>
      <c r="CC1486" s="325"/>
      <c r="CD1486" s="325"/>
      <c r="CE1486" s="325"/>
      <c r="CF1486" s="325"/>
      <c r="CG1486" s="325"/>
      <c r="CH1486" s="325"/>
    </row>
    <row r="1487" spans="1:86" s="323" customFormat="1" x14ac:dyDescent="0.25">
      <c r="A1487" s="102"/>
      <c r="B1487" s="102"/>
      <c r="C1487" s="102"/>
      <c r="D1487" s="102"/>
      <c r="E1487" s="102"/>
      <c r="F1487" s="102"/>
      <c r="G1487" s="102"/>
      <c r="AH1487" s="324"/>
      <c r="AI1487" s="324"/>
      <c r="AP1487" s="324"/>
      <c r="AQ1487" s="324"/>
      <c r="BD1487" s="324"/>
      <c r="BE1487" s="324"/>
      <c r="BF1487" s="324"/>
      <c r="BG1487" s="324"/>
      <c r="BH1487" s="324"/>
      <c r="BI1487" s="324"/>
      <c r="BJ1487" s="324"/>
      <c r="BK1487" s="324"/>
      <c r="BL1487" s="324"/>
      <c r="BM1487" s="324"/>
      <c r="BN1487" s="324"/>
      <c r="BO1487" s="324"/>
      <c r="BW1487" s="325"/>
      <c r="BX1487" s="325"/>
      <c r="BY1487" s="325"/>
      <c r="BZ1487" s="325"/>
      <c r="CA1487" s="325"/>
      <c r="CB1487" s="325"/>
      <c r="CC1487" s="325"/>
      <c r="CD1487" s="325"/>
      <c r="CE1487" s="325"/>
      <c r="CF1487" s="325"/>
      <c r="CG1487" s="325"/>
      <c r="CH1487" s="325"/>
    </row>
    <row r="1488" spans="1:86" s="323" customFormat="1" x14ac:dyDescent="0.25">
      <c r="A1488" s="102"/>
      <c r="B1488" s="102"/>
      <c r="C1488" s="102"/>
      <c r="D1488" s="102"/>
      <c r="E1488" s="102"/>
      <c r="F1488" s="102"/>
      <c r="G1488" s="102"/>
      <c r="AH1488" s="324"/>
      <c r="AI1488" s="324"/>
      <c r="AP1488" s="324"/>
      <c r="AQ1488" s="324"/>
      <c r="BD1488" s="324"/>
      <c r="BE1488" s="324"/>
      <c r="BF1488" s="324"/>
      <c r="BG1488" s="324"/>
      <c r="BH1488" s="324"/>
      <c r="BI1488" s="324"/>
      <c r="BJ1488" s="324"/>
      <c r="BK1488" s="324"/>
      <c r="BL1488" s="324"/>
      <c r="BM1488" s="324"/>
      <c r="BN1488" s="324"/>
      <c r="BO1488" s="324"/>
      <c r="BW1488" s="325"/>
      <c r="BX1488" s="325"/>
      <c r="BY1488" s="325"/>
      <c r="BZ1488" s="325"/>
      <c r="CA1488" s="325"/>
      <c r="CB1488" s="325"/>
      <c r="CC1488" s="325"/>
      <c r="CD1488" s="325"/>
      <c r="CE1488" s="325"/>
      <c r="CF1488" s="325"/>
      <c r="CG1488" s="325"/>
      <c r="CH1488" s="325"/>
    </row>
    <row r="1489" spans="1:86" s="323" customFormat="1" x14ac:dyDescent="0.25">
      <c r="A1489" s="102"/>
      <c r="B1489" s="102"/>
      <c r="C1489" s="102"/>
      <c r="D1489" s="102"/>
      <c r="E1489" s="102"/>
      <c r="F1489" s="102"/>
      <c r="G1489" s="102"/>
      <c r="AH1489" s="324"/>
      <c r="AI1489" s="324"/>
      <c r="AP1489" s="324"/>
      <c r="AQ1489" s="324"/>
      <c r="BD1489" s="324"/>
      <c r="BE1489" s="324"/>
      <c r="BF1489" s="324"/>
      <c r="BG1489" s="324"/>
      <c r="BH1489" s="324"/>
      <c r="BI1489" s="324"/>
      <c r="BJ1489" s="324"/>
      <c r="BK1489" s="324"/>
      <c r="BL1489" s="324"/>
      <c r="BM1489" s="324"/>
      <c r="BN1489" s="324"/>
      <c r="BO1489" s="324"/>
      <c r="BW1489" s="325"/>
      <c r="BX1489" s="325"/>
      <c r="BY1489" s="325"/>
      <c r="BZ1489" s="325"/>
      <c r="CA1489" s="325"/>
      <c r="CB1489" s="325"/>
      <c r="CC1489" s="325"/>
      <c r="CD1489" s="325"/>
      <c r="CE1489" s="325"/>
      <c r="CF1489" s="325"/>
      <c r="CG1489" s="325"/>
      <c r="CH1489" s="325"/>
    </row>
    <row r="1490" spans="1:86" s="323" customFormat="1" x14ac:dyDescent="0.25">
      <c r="A1490" s="102"/>
      <c r="B1490" s="102"/>
      <c r="C1490" s="102"/>
      <c r="D1490" s="102"/>
      <c r="E1490" s="102"/>
      <c r="F1490" s="102"/>
      <c r="G1490" s="102"/>
      <c r="AH1490" s="324"/>
      <c r="AI1490" s="324"/>
      <c r="AP1490" s="324"/>
      <c r="AQ1490" s="324"/>
      <c r="BD1490" s="324"/>
      <c r="BE1490" s="324"/>
      <c r="BF1490" s="324"/>
      <c r="BG1490" s="324"/>
      <c r="BH1490" s="324"/>
      <c r="BI1490" s="324"/>
      <c r="BJ1490" s="324"/>
      <c r="BK1490" s="324"/>
      <c r="BL1490" s="324"/>
      <c r="BM1490" s="324"/>
      <c r="BN1490" s="324"/>
      <c r="BO1490" s="324"/>
      <c r="BW1490" s="325"/>
      <c r="BX1490" s="325"/>
      <c r="BY1490" s="325"/>
      <c r="BZ1490" s="325"/>
      <c r="CA1490" s="325"/>
      <c r="CB1490" s="325"/>
      <c r="CC1490" s="325"/>
      <c r="CD1490" s="325"/>
      <c r="CE1490" s="325"/>
      <c r="CF1490" s="325"/>
      <c r="CG1490" s="325"/>
      <c r="CH1490" s="325"/>
    </row>
    <row r="1491" spans="1:86" s="323" customFormat="1" x14ac:dyDescent="0.25">
      <c r="A1491" s="102"/>
      <c r="B1491" s="102"/>
      <c r="C1491" s="102"/>
      <c r="D1491" s="102"/>
      <c r="E1491" s="102"/>
      <c r="F1491" s="102"/>
      <c r="G1491" s="102"/>
      <c r="AH1491" s="324"/>
      <c r="AI1491" s="324"/>
      <c r="AP1491" s="324"/>
      <c r="AQ1491" s="324"/>
      <c r="BD1491" s="324"/>
      <c r="BE1491" s="324"/>
      <c r="BF1491" s="324"/>
      <c r="BG1491" s="324"/>
      <c r="BH1491" s="324"/>
      <c r="BI1491" s="324"/>
      <c r="BJ1491" s="324"/>
      <c r="BK1491" s="324"/>
      <c r="BL1491" s="324"/>
      <c r="BM1491" s="324"/>
      <c r="BN1491" s="324"/>
      <c r="BO1491" s="324"/>
      <c r="BW1491" s="325"/>
      <c r="BX1491" s="325"/>
      <c r="BY1491" s="325"/>
      <c r="BZ1491" s="325"/>
      <c r="CA1491" s="325"/>
      <c r="CB1491" s="325"/>
      <c r="CC1491" s="325"/>
      <c r="CD1491" s="325"/>
      <c r="CE1491" s="325"/>
      <c r="CF1491" s="325"/>
      <c r="CG1491" s="325"/>
      <c r="CH1491" s="325"/>
    </row>
    <row r="1492" spans="1:86" s="323" customFormat="1" x14ac:dyDescent="0.25">
      <c r="A1492" s="102"/>
      <c r="B1492" s="102"/>
      <c r="C1492" s="102"/>
      <c r="D1492" s="102"/>
      <c r="E1492" s="102"/>
      <c r="F1492" s="102"/>
      <c r="G1492" s="102"/>
      <c r="AH1492" s="324"/>
      <c r="AI1492" s="324"/>
      <c r="AP1492" s="324"/>
      <c r="AQ1492" s="324"/>
      <c r="BD1492" s="324"/>
      <c r="BE1492" s="324"/>
      <c r="BF1492" s="324"/>
      <c r="BG1492" s="324"/>
      <c r="BH1492" s="324"/>
      <c r="BI1492" s="324"/>
      <c r="BJ1492" s="324"/>
      <c r="BK1492" s="324"/>
      <c r="BL1492" s="324"/>
      <c r="BM1492" s="324"/>
      <c r="BN1492" s="324"/>
      <c r="BO1492" s="324"/>
      <c r="BW1492" s="325"/>
      <c r="BX1492" s="325"/>
      <c r="BY1492" s="325"/>
      <c r="BZ1492" s="325"/>
      <c r="CA1492" s="325"/>
      <c r="CB1492" s="325"/>
      <c r="CC1492" s="325"/>
      <c r="CD1492" s="325"/>
      <c r="CE1492" s="325"/>
      <c r="CF1492" s="325"/>
      <c r="CG1492" s="325"/>
      <c r="CH1492" s="325"/>
    </row>
    <row r="1493" spans="1:86" s="323" customFormat="1" x14ac:dyDescent="0.25">
      <c r="A1493" s="102"/>
      <c r="B1493" s="102"/>
      <c r="C1493" s="102"/>
      <c r="D1493" s="102"/>
      <c r="E1493" s="102"/>
      <c r="F1493" s="102"/>
      <c r="G1493" s="102"/>
      <c r="AH1493" s="324"/>
      <c r="AI1493" s="324"/>
      <c r="AP1493" s="324"/>
      <c r="AQ1493" s="324"/>
      <c r="BD1493" s="324"/>
      <c r="BE1493" s="324"/>
      <c r="BF1493" s="324"/>
      <c r="BG1493" s="324"/>
      <c r="BH1493" s="324"/>
      <c r="BI1493" s="324"/>
      <c r="BJ1493" s="324"/>
      <c r="BK1493" s="324"/>
      <c r="BL1493" s="324"/>
      <c r="BM1493" s="324"/>
      <c r="BN1493" s="324"/>
      <c r="BO1493" s="324"/>
      <c r="BW1493" s="325"/>
      <c r="BX1493" s="325"/>
      <c r="BY1493" s="325"/>
      <c r="BZ1493" s="325"/>
      <c r="CA1493" s="325"/>
      <c r="CB1493" s="325"/>
      <c r="CC1493" s="325"/>
      <c r="CD1493" s="325"/>
      <c r="CE1493" s="325"/>
      <c r="CF1493" s="325"/>
      <c r="CG1493" s="325"/>
      <c r="CH1493" s="325"/>
    </row>
    <row r="1494" spans="1:86" s="323" customFormat="1" x14ac:dyDescent="0.25">
      <c r="A1494" s="102"/>
      <c r="B1494" s="102"/>
      <c r="C1494" s="102"/>
      <c r="D1494" s="102"/>
      <c r="E1494" s="102"/>
      <c r="F1494" s="102"/>
      <c r="G1494" s="102"/>
      <c r="AH1494" s="324"/>
      <c r="AI1494" s="324"/>
      <c r="AP1494" s="324"/>
      <c r="AQ1494" s="324"/>
      <c r="BD1494" s="324"/>
      <c r="BE1494" s="324"/>
      <c r="BF1494" s="324"/>
      <c r="BG1494" s="324"/>
      <c r="BH1494" s="324"/>
      <c r="BI1494" s="324"/>
      <c r="BJ1494" s="324"/>
      <c r="BK1494" s="324"/>
      <c r="BL1494" s="324"/>
      <c r="BM1494" s="324"/>
      <c r="BN1494" s="324"/>
      <c r="BO1494" s="324"/>
      <c r="BW1494" s="325"/>
      <c r="BX1494" s="325"/>
      <c r="BY1494" s="325"/>
      <c r="BZ1494" s="325"/>
      <c r="CA1494" s="325"/>
      <c r="CB1494" s="325"/>
      <c r="CC1494" s="325"/>
      <c r="CD1494" s="325"/>
      <c r="CE1494" s="325"/>
      <c r="CF1494" s="325"/>
      <c r="CG1494" s="325"/>
      <c r="CH1494" s="325"/>
    </row>
    <row r="1495" spans="1:86" s="323" customFormat="1" x14ac:dyDescent="0.25">
      <c r="A1495" s="102"/>
      <c r="B1495" s="102"/>
      <c r="C1495" s="102"/>
      <c r="D1495" s="102"/>
      <c r="E1495" s="102"/>
      <c r="F1495" s="102"/>
      <c r="G1495" s="102"/>
      <c r="AH1495" s="324"/>
      <c r="AI1495" s="324"/>
      <c r="AP1495" s="324"/>
      <c r="AQ1495" s="324"/>
      <c r="BD1495" s="324"/>
      <c r="BE1495" s="324"/>
      <c r="BF1495" s="324"/>
      <c r="BG1495" s="324"/>
      <c r="BH1495" s="324"/>
      <c r="BI1495" s="324"/>
      <c r="BJ1495" s="324"/>
      <c r="BK1495" s="324"/>
      <c r="BL1495" s="324"/>
      <c r="BM1495" s="324"/>
      <c r="BN1495" s="324"/>
      <c r="BO1495" s="324"/>
      <c r="BW1495" s="325"/>
      <c r="BX1495" s="325"/>
      <c r="BY1495" s="325"/>
      <c r="BZ1495" s="325"/>
      <c r="CA1495" s="325"/>
      <c r="CB1495" s="325"/>
      <c r="CC1495" s="325"/>
      <c r="CD1495" s="325"/>
      <c r="CE1495" s="325"/>
      <c r="CF1495" s="325"/>
      <c r="CG1495" s="325"/>
      <c r="CH1495" s="325"/>
    </row>
    <row r="1496" spans="1:86" s="323" customFormat="1" x14ac:dyDescent="0.25">
      <c r="A1496" s="102"/>
      <c r="B1496" s="102"/>
      <c r="C1496" s="102"/>
      <c r="D1496" s="102"/>
      <c r="E1496" s="102"/>
      <c r="F1496" s="102"/>
      <c r="G1496" s="102"/>
      <c r="AH1496" s="324"/>
      <c r="AI1496" s="324"/>
      <c r="AP1496" s="324"/>
      <c r="AQ1496" s="324"/>
      <c r="BD1496" s="324"/>
      <c r="BE1496" s="324"/>
      <c r="BF1496" s="324"/>
      <c r="BG1496" s="324"/>
      <c r="BH1496" s="324"/>
      <c r="BI1496" s="324"/>
      <c r="BJ1496" s="324"/>
      <c r="BK1496" s="324"/>
      <c r="BL1496" s="324"/>
      <c r="BM1496" s="324"/>
      <c r="BN1496" s="324"/>
      <c r="BO1496" s="324"/>
      <c r="BW1496" s="325"/>
      <c r="BX1496" s="325"/>
      <c r="BY1496" s="325"/>
      <c r="BZ1496" s="325"/>
      <c r="CA1496" s="325"/>
      <c r="CB1496" s="325"/>
      <c r="CC1496" s="325"/>
      <c r="CD1496" s="325"/>
      <c r="CE1496" s="325"/>
      <c r="CF1496" s="325"/>
      <c r="CG1496" s="325"/>
      <c r="CH1496" s="325"/>
    </row>
    <row r="1497" spans="1:86" s="323" customFormat="1" x14ac:dyDescent="0.25">
      <c r="A1497" s="102"/>
      <c r="B1497" s="102"/>
      <c r="C1497" s="102"/>
      <c r="D1497" s="102"/>
      <c r="E1497" s="102"/>
      <c r="F1497" s="102"/>
      <c r="G1497" s="102"/>
      <c r="AH1497" s="324"/>
      <c r="AI1497" s="324"/>
      <c r="AP1497" s="324"/>
      <c r="AQ1497" s="324"/>
      <c r="BD1497" s="324"/>
      <c r="BE1497" s="324"/>
      <c r="BF1497" s="324"/>
      <c r="BG1497" s="324"/>
      <c r="BH1497" s="324"/>
      <c r="BI1497" s="324"/>
      <c r="BJ1497" s="324"/>
      <c r="BK1497" s="324"/>
      <c r="BL1497" s="324"/>
      <c r="BM1497" s="324"/>
      <c r="BN1497" s="324"/>
      <c r="BO1497" s="324"/>
      <c r="BW1497" s="325"/>
      <c r="BX1497" s="325"/>
      <c r="BY1497" s="325"/>
      <c r="BZ1497" s="325"/>
      <c r="CA1497" s="325"/>
      <c r="CB1497" s="325"/>
      <c r="CC1497" s="325"/>
      <c r="CD1497" s="325"/>
      <c r="CE1497" s="325"/>
      <c r="CF1497" s="325"/>
      <c r="CG1497" s="325"/>
      <c r="CH1497" s="325"/>
    </row>
    <row r="1498" spans="1:86" s="323" customFormat="1" x14ac:dyDescent="0.25">
      <c r="A1498" s="102"/>
      <c r="B1498" s="102"/>
      <c r="C1498" s="102"/>
      <c r="D1498" s="102"/>
      <c r="E1498" s="102"/>
      <c r="F1498" s="102"/>
      <c r="G1498" s="102"/>
      <c r="AH1498" s="324"/>
      <c r="AI1498" s="324"/>
      <c r="AP1498" s="324"/>
      <c r="AQ1498" s="324"/>
      <c r="BD1498" s="324"/>
      <c r="BE1498" s="324"/>
      <c r="BF1498" s="324"/>
      <c r="BG1498" s="324"/>
      <c r="BH1498" s="324"/>
      <c r="BI1498" s="324"/>
      <c r="BJ1498" s="324"/>
      <c r="BK1498" s="324"/>
      <c r="BL1498" s="324"/>
      <c r="BM1498" s="324"/>
      <c r="BN1498" s="324"/>
      <c r="BO1498" s="324"/>
      <c r="BW1498" s="325"/>
      <c r="BX1498" s="325"/>
      <c r="BY1498" s="325"/>
      <c r="BZ1498" s="325"/>
      <c r="CA1498" s="325"/>
      <c r="CB1498" s="325"/>
      <c r="CC1498" s="325"/>
      <c r="CD1498" s="325"/>
      <c r="CE1498" s="325"/>
      <c r="CF1498" s="325"/>
      <c r="CG1498" s="325"/>
      <c r="CH1498" s="325"/>
    </row>
    <row r="1499" spans="1:86" s="323" customFormat="1" x14ac:dyDescent="0.25">
      <c r="A1499" s="102"/>
      <c r="B1499" s="102"/>
      <c r="C1499" s="102"/>
      <c r="D1499" s="102"/>
      <c r="E1499" s="102"/>
      <c r="F1499" s="102"/>
      <c r="G1499" s="102"/>
      <c r="AH1499" s="324"/>
      <c r="AI1499" s="324"/>
      <c r="AP1499" s="324"/>
      <c r="AQ1499" s="324"/>
      <c r="BD1499" s="324"/>
      <c r="BE1499" s="324"/>
      <c r="BF1499" s="324"/>
      <c r="BG1499" s="324"/>
      <c r="BH1499" s="324"/>
      <c r="BI1499" s="324"/>
      <c r="BJ1499" s="324"/>
      <c r="BK1499" s="324"/>
      <c r="BL1499" s="324"/>
      <c r="BM1499" s="324"/>
      <c r="BN1499" s="324"/>
      <c r="BO1499" s="324"/>
      <c r="BW1499" s="325"/>
      <c r="BX1499" s="325"/>
      <c r="BY1499" s="325"/>
      <c r="BZ1499" s="325"/>
      <c r="CA1499" s="325"/>
      <c r="CB1499" s="325"/>
      <c r="CC1499" s="325"/>
      <c r="CD1499" s="325"/>
      <c r="CE1499" s="325"/>
      <c r="CF1499" s="325"/>
      <c r="CG1499" s="325"/>
      <c r="CH1499" s="325"/>
    </row>
    <row r="1500" spans="1:86" s="323" customFormat="1" x14ac:dyDescent="0.25">
      <c r="A1500" s="102"/>
      <c r="B1500" s="102"/>
      <c r="C1500" s="102"/>
      <c r="D1500" s="102"/>
      <c r="E1500" s="102"/>
      <c r="F1500" s="102"/>
      <c r="G1500" s="102"/>
      <c r="AH1500" s="324"/>
      <c r="AI1500" s="324"/>
      <c r="AP1500" s="324"/>
      <c r="AQ1500" s="324"/>
      <c r="BD1500" s="324"/>
      <c r="BE1500" s="324"/>
      <c r="BF1500" s="324"/>
      <c r="BG1500" s="324"/>
      <c r="BH1500" s="324"/>
      <c r="BI1500" s="324"/>
      <c r="BJ1500" s="324"/>
      <c r="BK1500" s="324"/>
      <c r="BL1500" s="324"/>
      <c r="BM1500" s="324"/>
      <c r="BN1500" s="324"/>
      <c r="BO1500" s="324"/>
      <c r="BW1500" s="325"/>
      <c r="BX1500" s="325"/>
      <c r="BY1500" s="325"/>
      <c r="BZ1500" s="325"/>
      <c r="CA1500" s="325"/>
      <c r="CB1500" s="325"/>
      <c r="CC1500" s="325"/>
      <c r="CD1500" s="325"/>
      <c r="CE1500" s="325"/>
      <c r="CF1500" s="325"/>
      <c r="CG1500" s="325"/>
      <c r="CH1500" s="325"/>
    </row>
    <row r="1501" spans="1:86" s="323" customFormat="1" x14ac:dyDescent="0.25">
      <c r="A1501" s="102"/>
      <c r="B1501" s="102"/>
      <c r="C1501" s="102"/>
      <c r="D1501" s="102"/>
      <c r="E1501" s="102"/>
      <c r="F1501" s="102"/>
      <c r="G1501" s="102"/>
      <c r="AH1501" s="324"/>
      <c r="AI1501" s="324"/>
      <c r="AP1501" s="324"/>
      <c r="AQ1501" s="324"/>
      <c r="BD1501" s="324"/>
      <c r="BE1501" s="324"/>
      <c r="BF1501" s="324"/>
      <c r="BG1501" s="324"/>
      <c r="BH1501" s="324"/>
      <c r="BI1501" s="324"/>
      <c r="BJ1501" s="324"/>
      <c r="BK1501" s="324"/>
      <c r="BL1501" s="324"/>
      <c r="BM1501" s="324"/>
      <c r="BN1501" s="324"/>
      <c r="BO1501" s="324"/>
      <c r="BW1501" s="325"/>
      <c r="BX1501" s="325"/>
      <c r="BY1501" s="325"/>
      <c r="BZ1501" s="325"/>
      <c r="CA1501" s="325"/>
      <c r="CB1501" s="325"/>
      <c r="CC1501" s="325"/>
      <c r="CD1501" s="325"/>
      <c r="CE1501" s="325"/>
      <c r="CF1501" s="325"/>
      <c r="CG1501" s="325"/>
      <c r="CH1501" s="325"/>
    </row>
    <row r="1502" spans="1:86" s="323" customFormat="1" x14ac:dyDescent="0.25">
      <c r="A1502" s="102"/>
      <c r="B1502" s="102"/>
      <c r="C1502" s="102"/>
      <c r="D1502" s="102"/>
      <c r="E1502" s="102"/>
      <c r="F1502" s="102"/>
      <c r="G1502" s="102"/>
      <c r="AH1502" s="324"/>
      <c r="AI1502" s="324"/>
      <c r="AP1502" s="324"/>
      <c r="AQ1502" s="324"/>
      <c r="BD1502" s="324"/>
      <c r="BE1502" s="324"/>
      <c r="BF1502" s="324"/>
      <c r="BG1502" s="324"/>
      <c r="BH1502" s="324"/>
      <c r="BI1502" s="324"/>
      <c r="BJ1502" s="324"/>
      <c r="BK1502" s="324"/>
      <c r="BL1502" s="324"/>
      <c r="BM1502" s="324"/>
      <c r="BN1502" s="324"/>
      <c r="BO1502" s="324"/>
      <c r="BW1502" s="325"/>
      <c r="BX1502" s="325"/>
      <c r="BY1502" s="325"/>
      <c r="BZ1502" s="325"/>
      <c r="CA1502" s="325"/>
      <c r="CB1502" s="325"/>
      <c r="CC1502" s="325"/>
      <c r="CD1502" s="325"/>
      <c r="CE1502" s="325"/>
      <c r="CF1502" s="325"/>
      <c r="CG1502" s="325"/>
      <c r="CH1502" s="325"/>
    </row>
    <row r="1503" spans="1:86" s="323" customFormat="1" x14ac:dyDescent="0.25">
      <c r="A1503" s="102"/>
      <c r="B1503" s="102"/>
      <c r="C1503" s="102"/>
      <c r="D1503" s="102"/>
      <c r="E1503" s="102"/>
      <c r="F1503" s="102"/>
      <c r="G1503" s="102"/>
      <c r="AH1503" s="324"/>
      <c r="AI1503" s="324"/>
      <c r="AP1503" s="324"/>
      <c r="AQ1503" s="324"/>
      <c r="BD1503" s="324"/>
      <c r="BE1503" s="324"/>
      <c r="BF1503" s="324"/>
      <c r="BG1503" s="324"/>
      <c r="BH1503" s="324"/>
      <c r="BI1503" s="324"/>
      <c r="BJ1503" s="324"/>
      <c r="BK1503" s="324"/>
      <c r="BL1503" s="324"/>
      <c r="BM1503" s="324"/>
      <c r="BN1503" s="324"/>
      <c r="BO1503" s="324"/>
      <c r="BW1503" s="325"/>
      <c r="BX1503" s="325"/>
      <c r="BY1503" s="325"/>
      <c r="BZ1503" s="325"/>
      <c r="CA1503" s="325"/>
      <c r="CB1503" s="325"/>
      <c r="CC1503" s="325"/>
      <c r="CD1503" s="325"/>
      <c r="CE1503" s="325"/>
      <c r="CF1503" s="325"/>
      <c r="CG1503" s="325"/>
      <c r="CH1503" s="325"/>
    </row>
    <row r="1504" spans="1:86" s="323" customFormat="1" x14ac:dyDescent="0.25">
      <c r="A1504" s="102"/>
      <c r="B1504" s="102"/>
      <c r="C1504" s="102"/>
      <c r="D1504" s="102"/>
      <c r="E1504" s="102"/>
      <c r="F1504" s="102"/>
      <c r="G1504" s="102"/>
      <c r="AH1504" s="324"/>
      <c r="AI1504" s="324"/>
      <c r="AP1504" s="324"/>
      <c r="AQ1504" s="324"/>
      <c r="BD1504" s="324"/>
      <c r="BE1504" s="324"/>
      <c r="BF1504" s="324"/>
      <c r="BG1504" s="324"/>
      <c r="BH1504" s="324"/>
      <c r="BI1504" s="324"/>
      <c r="BJ1504" s="324"/>
      <c r="BK1504" s="324"/>
      <c r="BL1504" s="324"/>
      <c r="BM1504" s="324"/>
      <c r="BN1504" s="324"/>
      <c r="BO1504" s="324"/>
      <c r="BW1504" s="325"/>
      <c r="BX1504" s="325"/>
      <c r="BY1504" s="325"/>
      <c r="BZ1504" s="325"/>
      <c r="CA1504" s="325"/>
      <c r="CB1504" s="325"/>
      <c r="CC1504" s="325"/>
      <c r="CD1504" s="325"/>
      <c r="CE1504" s="325"/>
      <c r="CF1504" s="325"/>
      <c r="CG1504" s="325"/>
      <c r="CH1504" s="325"/>
    </row>
    <row r="1505" spans="1:86" s="323" customFormat="1" x14ac:dyDescent="0.25">
      <c r="A1505" s="102"/>
      <c r="B1505" s="102"/>
      <c r="C1505" s="102"/>
      <c r="D1505" s="102"/>
      <c r="E1505" s="102"/>
      <c r="F1505" s="102"/>
      <c r="G1505" s="102"/>
      <c r="AH1505" s="324"/>
      <c r="AI1505" s="324"/>
      <c r="AP1505" s="324"/>
      <c r="AQ1505" s="324"/>
      <c r="BD1505" s="324"/>
      <c r="BE1505" s="324"/>
      <c r="BF1505" s="324"/>
      <c r="BG1505" s="324"/>
      <c r="BH1505" s="324"/>
      <c r="BI1505" s="324"/>
      <c r="BJ1505" s="324"/>
      <c r="BK1505" s="324"/>
      <c r="BL1505" s="324"/>
      <c r="BM1505" s="324"/>
      <c r="BN1505" s="324"/>
      <c r="BO1505" s="324"/>
      <c r="BW1505" s="325"/>
      <c r="BX1505" s="325"/>
      <c r="BY1505" s="325"/>
      <c r="BZ1505" s="325"/>
      <c r="CA1505" s="325"/>
      <c r="CB1505" s="325"/>
      <c r="CC1505" s="325"/>
      <c r="CD1505" s="325"/>
      <c r="CE1505" s="325"/>
      <c r="CF1505" s="325"/>
      <c r="CG1505" s="325"/>
      <c r="CH1505" s="325"/>
    </row>
    <row r="1506" spans="1:86" s="323" customFormat="1" x14ac:dyDescent="0.25">
      <c r="A1506" s="102"/>
      <c r="B1506" s="102"/>
      <c r="C1506" s="102"/>
      <c r="D1506" s="102"/>
      <c r="E1506" s="102"/>
      <c r="F1506" s="102"/>
      <c r="G1506" s="102"/>
      <c r="AH1506" s="324"/>
      <c r="AI1506" s="324"/>
      <c r="AP1506" s="324"/>
      <c r="AQ1506" s="324"/>
      <c r="BD1506" s="324"/>
      <c r="BE1506" s="324"/>
      <c r="BF1506" s="324"/>
      <c r="BG1506" s="324"/>
      <c r="BH1506" s="324"/>
      <c r="BI1506" s="324"/>
      <c r="BJ1506" s="324"/>
      <c r="BK1506" s="324"/>
      <c r="BL1506" s="324"/>
      <c r="BM1506" s="324"/>
      <c r="BN1506" s="324"/>
      <c r="BO1506" s="324"/>
      <c r="BW1506" s="325"/>
      <c r="BX1506" s="325"/>
      <c r="BY1506" s="325"/>
      <c r="BZ1506" s="325"/>
      <c r="CA1506" s="325"/>
      <c r="CB1506" s="325"/>
      <c r="CC1506" s="325"/>
      <c r="CD1506" s="325"/>
      <c r="CE1506" s="325"/>
      <c r="CF1506" s="325"/>
      <c r="CG1506" s="325"/>
      <c r="CH1506" s="325"/>
    </row>
    <row r="1507" spans="1:86" s="323" customFormat="1" x14ac:dyDescent="0.25">
      <c r="A1507" s="102"/>
      <c r="B1507" s="102"/>
      <c r="C1507" s="102"/>
      <c r="D1507" s="102"/>
      <c r="E1507" s="102"/>
      <c r="F1507" s="102"/>
      <c r="G1507" s="102"/>
      <c r="AH1507" s="324"/>
      <c r="AI1507" s="324"/>
      <c r="AP1507" s="324"/>
      <c r="AQ1507" s="324"/>
      <c r="BD1507" s="324"/>
      <c r="BE1507" s="324"/>
      <c r="BF1507" s="324"/>
      <c r="BG1507" s="324"/>
      <c r="BH1507" s="324"/>
      <c r="BI1507" s="324"/>
      <c r="BJ1507" s="324"/>
      <c r="BK1507" s="324"/>
      <c r="BL1507" s="324"/>
      <c r="BM1507" s="324"/>
      <c r="BN1507" s="324"/>
      <c r="BO1507" s="324"/>
      <c r="BW1507" s="325"/>
      <c r="BX1507" s="325"/>
      <c r="BY1507" s="325"/>
      <c r="BZ1507" s="325"/>
      <c r="CA1507" s="325"/>
      <c r="CB1507" s="325"/>
      <c r="CC1507" s="325"/>
      <c r="CD1507" s="325"/>
      <c r="CE1507" s="325"/>
      <c r="CF1507" s="325"/>
      <c r="CG1507" s="325"/>
      <c r="CH1507" s="325"/>
    </row>
    <row r="1508" spans="1:86" s="323" customFormat="1" x14ac:dyDescent="0.25">
      <c r="A1508" s="102"/>
      <c r="B1508" s="102"/>
      <c r="C1508" s="102"/>
      <c r="D1508" s="102"/>
      <c r="E1508" s="102"/>
      <c r="F1508" s="102"/>
      <c r="G1508" s="102"/>
      <c r="AH1508" s="324"/>
      <c r="AI1508" s="324"/>
      <c r="AP1508" s="324"/>
      <c r="AQ1508" s="324"/>
      <c r="BD1508" s="324"/>
      <c r="BE1508" s="324"/>
      <c r="BF1508" s="324"/>
      <c r="BG1508" s="324"/>
      <c r="BH1508" s="324"/>
      <c r="BI1508" s="324"/>
      <c r="BJ1508" s="324"/>
      <c r="BK1508" s="324"/>
      <c r="BL1508" s="324"/>
      <c r="BM1508" s="324"/>
      <c r="BN1508" s="324"/>
      <c r="BO1508" s="324"/>
      <c r="BW1508" s="325"/>
      <c r="BX1508" s="325"/>
      <c r="BY1508" s="325"/>
      <c r="BZ1508" s="325"/>
      <c r="CA1508" s="325"/>
      <c r="CB1508" s="325"/>
      <c r="CC1508" s="325"/>
      <c r="CD1508" s="325"/>
      <c r="CE1508" s="325"/>
      <c r="CF1508" s="325"/>
      <c r="CG1508" s="325"/>
      <c r="CH1508" s="325"/>
    </row>
    <row r="1509" spans="1:86" s="323" customFormat="1" x14ac:dyDescent="0.25">
      <c r="A1509" s="102"/>
      <c r="B1509" s="102"/>
      <c r="C1509" s="102"/>
      <c r="D1509" s="102"/>
      <c r="E1509" s="102"/>
      <c r="F1509" s="102"/>
      <c r="G1509" s="102"/>
      <c r="AH1509" s="324"/>
      <c r="AI1509" s="324"/>
      <c r="AP1509" s="324"/>
      <c r="AQ1509" s="324"/>
      <c r="BD1509" s="324"/>
      <c r="BE1509" s="324"/>
      <c r="BF1509" s="324"/>
      <c r="BG1509" s="324"/>
      <c r="BH1509" s="324"/>
      <c r="BI1509" s="324"/>
      <c r="BJ1509" s="324"/>
      <c r="BK1509" s="324"/>
      <c r="BL1509" s="324"/>
      <c r="BM1509" s="324"/>
      <c r="BN1509" s="324"/>
      <c r="BO1509" s="324"/>
      <c r="BW1509" s="325"/>
      <c r="BX1509" s="325"/>
      <c r="BY1509" s="325"/>
      <c r="BZ1509" s="325"/>
      <c r="CA1509" s="325"/>
      <c r="CB1509" s="325"/>
      <c r="CC1509" s="325"/>
      <c r="CD1509" s="325"/>
      <c r="CE1509" s="325"/>
      <c r="CF1509" s="325"/>
      <c r="CG1509" s="325"/>
      <c r="CH1509" s="325"/>
    </row>
    <row r="1510" spans="1:86" s="323" customFormat="1" x14ac:dyDescent="0.25">
      <c r="A1510" s="102"/>
      <c r="B1510" s="102"/>
      <c r="C1510" s="102"/>
      <c r="D1510" s="102"/>
      <c r="E1510" s="102"/>
      <c r="F1510" s="102"/>
      <c r="G1510" s="102"/>
      <c r="AH1510" s="324"/>
      <c r="AI1510" s="324"/>
      <c r="AP1510" s="324"/>
      <c r="AQ1510" s="324"/>
      <c r="BD1510" s="324"/>
      <c r="BE1510" s="324"/>
      <c r="BF1510" s="324"/>
      <c r="BG1510" s="324"/>
      <c r="BH1510" s="324"/>
      <c r="BI1510" s="324"/>
      <c r="BJ1510" s="324"/>
      <c r="BK1510" s="324"/>
      <c r="BL1510" s="324"/>
      <c r="BM1510" s="324"/>
      <c r="BN1510" s="324"/>
      <c r="BO1510" s="324"/>
      <c r="BW1510" s="325"/>
      <c r="BX1510" s="325"/>
      <c r="BY1510" s="325"/>
      <c r="BZ1510" s="325"/>
      <c r="CA1510" s="325"/>
      <c r="CB1510" s="325"/>
      <c r="CC1510" s="325"/>
      <c r="CD1510" s="325"/>
      <c r="CE1510" s="325"/>
      <c r="CF1510" s="325"/>
      <c r="CG1510" s="325"/>
      <c r="CH1510" s="325"/>
    </row>
    <row r="1511" spans="1:86" s="323" customFormat="1" x14ac:dyDescent="0.25">
      <c r="A1511" s="102"/>
      <c r="B1511" s="102"/>
      <c r="C1511" s="102"/>
      <c r="D1511" s="102"/>
      <c r="E1511" s="102"/>
      <c r="F1511" s="102"/>
      <c r="G1511" s="102"/>
      <c r="AH1511" s="324"/>
      <c r="AI1511" s="324"/>
      <c r="AP1511" s="324"/>
      <c r="AQ1511" s="324"/>
      <c r="BD1511" s="324"/>
      <c r="BE1511" s="324"/>
      <c r="BF1511" s="324"/>
      <c r="BG1511" s="324"/>
      <c r="BH1511" s="324"/>
      <c r="BI1511" s="324"/>
      <c r="BJ1511" s="324"/>
      <c r="BK1511" s="324"/>
      <c r="BL1511" s="324"/>
      <c r="BM1511" s="324"/>
      <c r="BN1511" s="324"/>
      <c r="BO1511" s="324"/>
      <c r="BW1511" s="325"/>
      <c r="BX1511" s="325"/>
      <c r="BY1511" s="325"/>
      <c r="BZ1511" s="325"/>
      <c r="CA1511" s="325"/>
      <c r="CB1511" s="325"/>
      <c r="CC1511" s="325"/>
      <c r="CD1511" s="325"/>
      <c r="CE1511" s="325"/>
      <c r="CF1511" s="325"/>
      <c r="CG1511" s="325"/>
      <c r="CH1511" s="325"/>
    </row>
    <row r="1512" spans="1:86" s="323" customFormat="1" x14ac:dyDescent="0.25">
      <c r="A1512" s="102"/>
      <c r="B1512" s="102"/>
      <c r="C1512" s="102"/>
      <c r="D1512" s="102"/>
      <c r="E1512" s="102"/>
      <c r="F1512" s="102"/>
      <c r="G1512" s="102"/>
      <c r="AH1512" s="324"/>
      <c r="AI1512" s="324"/>
      <c r="AP1512" s="324"/>
      <c r="AQ1512" s="324"/>
      <c r="BD1512" s="324"/>
      <c r="BE1512" s="324"/>
      <c r="BF1512" s="324"/>
      <c r="BG1512" s="324"/>
      <c r="BH1512" s="324"/>
      <c r="BI1512" s="324"/>
      <c r="BJ1512" s="324"/>
      <c r="BK1512" s="324"/>
      <c r="BL1512" s="324"/>
      <c r="BM1512" s="324"/>
      <c r="BN1512" s="324"/>
      <c r="BO1512" s="324"/>
      <c r="BW1512" s="325"/>
      <c r="BX1512" s="325"/>
      <c r="BY1512" s="325"/>
      <c r="BZ1512" s="325"/>
      <c r="CA1512" s="325"/>
      <c r="CB1512" s="325"/>
      <c r="CC1512" s="325"/>
      <c r="CD1512" s="325"/>
      <c r="CE1512" s="325"/>
      <c r="CF1512" s="325"/>
      <c r="CG1512" s="325"/>
      <c r="CH1512" s="325"/>
    </row>
    <row r="1513" spans="1:86" s="323" customFormat="1" x14ac:dyDescent="0.25">
      <c r="A1513" s="102"/>
      <c r="B1513" s="102"/>
      <c r="C1513" s="102"/>
      <c r="D1513" s="102"/>
      <c r="E1513" s="102"/>
      <c r="F1513" s="102"/>
      <c r="G1513" s="102"/>
      <c r="AH1513" s="324"/>
      <c r="AI1513" s="324"/>
      <c r="AP1513" s="324"/>
      <c r="AQ1513" s="324"/>
      <c r="BD1513" s="324"/>
      <c r="BE1513" s="324"/>
      <c r="BF1513" s="324"/>
      <c r="BG1513" s="324"/>
      <c r="BH1513" s="324"/>
      <c r="BI1513" s="324"/>
      <c r="BJ1513" s="324"/>
      <c r="BK1513" s="324"/>
      <c r="BL1513" s="324"/>
      <c r="BM1513" s="324"/>
      <c r="BN1513" s="324"/>
      <c r="BO1513" s="324"/>
      <c r="BW1513" s="325"/>
      <c r="BX1513" s="325"/>
      <c r="BY1513" s="325"/>
      <c r="BZ1513" s="325"/>
      <c r="CA1513" s="325"/>
      <c r="CB1513" s="325"/>
      <c r="CC1513" s="325"/>
      <c r="CD1513" s="325"/>
      <c r="CE1513" s="325"/>
      <c r="CF1513" s="325"/>
      <c r="CG1513" s="325"/>
      <c r="CH1513" s="325"/>
    </row>
    <row r="1514" spans="1:86" s="323" customFormat="1" x14ac:dyDescent="0.25">
      <c r="A1514" s="102"/>
      <c r="B1514" s="102"/>
      <c r="C1514" s="102"/>
      <c r="D1514" s="102"/>
      <c r="E1514" s="102"/>
      <c r="F1514" s="102"/>
      <c r="G1514" s="102"/>
      <c r="AH1514" s="324"/>
      <c r="AI1514" s="324"/>
      <c r="AP1514" s="324"/>
      <c r="AQ1514" s="324"/>
      <c r="BD1514" s="324"/>
      <c r="BE1514" s="324"/>
      <c r="BF1514" s="324"/>
      <c r="BG1514" s="324"/>
      <c r="BH1514" s="324"/>
      <c r="BI1514" s="324"/>
      <c r="BJ1514" s="324"/>
      <c r="BK1514" s="324"/>
      <c r="BL1514" s="324"/>
      <c r="BM1514" s="324"/>
      <c r="BN1514" s="324"/>
      <c r="BO1514" s="324"/>
      <c r="BW1514" s="325"/>
      <c r="BX1514" s="325"/>
      <c r="BY1514" s="325"/>
      <c r="BZ1514" s="325"/>
      <c r="CA1514" s="325"/>
      <c r="CB1514" s="325"/>
      <c r="CC1514" s="325"/>
      <c r="CD1514" s="325"/>
      <c r="CE1514" s="325"/>
      <c r="CF1514" s="325"/>
      <c r="CG1514" s="325"/>
      <c r="CH1514" s="325"/>
    </row>
    <row r="1515" spans="1:86" s="323" customFormat="1" x14ac:dyDescent="0.25">
      <c r="A1515" s="102"/>
      <c r="B1515" s="102"/>
      <c r="C1515" s="102"/>
      <c r="D1515" s="102"/>
      <c r="E1515" s="102"/>
      <c r="F1515" s="102"/>
      <c r="G1515" s="102"/>
      <c r="AH1515" s="324"/>
      <c r="AI1515" s="324"/>
      <c r="AP1515" s="324"/>
      <c r="AQ1515" s="324"/>
      <c r="BD1515" s="324"/>
      <c r="BE1515" s="324"/>
      <c r="BF1515" s="324"/>
      <c r="BG1515" s="324"/>
      <c r="BH1515" s="324"/>
      <c r="BI1515" s="324"/>
      <c r="BJ1515" s="324"/>
      <c r="BK1515" s="324"/>
      <c r="BL1515" s="324"/>
      <c r="BM1515" s="324"/>
      <c r="BN1515" s="324"/>
      <c r="BO1515" s="324"/>
      <c r="BW1515" s="325"/>
      <c r="BX1515" s="325"/>
      <c r="BY1515" s="325"/>
      <c r="BZ1515" s="325"/>
      <c r="CA1515" s="325"/>
      <c r="CB1515" s="325"/>
      <c r="CC1515" s="325"/>
      <c r="CD1515" s="325"/>
      <c r="CE1515" s="325"/>
      <c r="CF1515" s="325"/>
      <c r="CG1515" s="325"/>
      <c r="CH1515" s="325"/>
    </row>
    <row r="1516" spans="1:86" s="323" customFormat="1" x14ac:dyDescent="0.25">
      <c r="A1516" s="102"/>
      <c r="B1516" s="102"/>
      <c r="C1516" s="102"/>
      <c r="D1516" s="102"/>
      <c r="E1516" s="102"/>
      <c r="F1516" s="102"/>
      <c r="G1516" s="102"/>
      <c r="AH1516" s="324"/>
      <c r="AI1516" s="324"/>
      <c r="AP1516" s="324"/>
      <c r="AQ1516" s="324"/>
      <c r="BD1516" s="324"/>
      <c r="BE1516" s="324"/>
      <c r="BF1516" s="324"/>
      <c r="BG1516" s="324"/>
      <c r="BH1516" s="324"/>
      <c r="BI1516" s="324"/>
      <c r="BJ1516" s="324"/>
      <c r="BK1516" s="324"/>
      <c r="BL1516" s="324"/>
      <c r="BM1516" s="324"/>
      <c r="BN1516" s="324"/>
      <c r="BO1516" s="324"/>
      <c r="BW1516" s="325"/>
      <c r="BX1516" s="325"/>
      <c r="BY1516" s="325"/>
      <c r="BZ1516" s="325"/>
      <c r="CA1516" s="325"/>
      <c r="CB1516" s="325"/>
      <c r="CC1516" s="325"/>
      <c r="CD1516" s="325"/>
      <c r="CE1516" s="325"/>
      <c r="CF1516" s="325"/>
      <c r="CG1516" s="325"/>
      <c r="CH1516" s="325"/>
    </row>
    <row r="1517" spans="1:86" s="323" customFormat="1" x14ac:dyDescent="0.25">
      <c r="A1517" s="102"/>
      <c r="B1517" s="102"/>
      <c r="C1517" s="102"/>
      <c r="D1517" s="102"/>
      <c r="E1517" s="102"/>
      <c r="F1517" s="102"/>
      <c r="G1517" s="102"/>
      <c r="AH1517" s="324"/>
      <c r="AI1517" s="324"/>
      <c r="AP1517" s="324"/>
      <c r="AQ1517" s="324"/>
      <c r="BD1517" s="324"/>
      <c r="BE1517" s="324"/>
      <c r="BF1517" s="324"/>
      <c r="BG1517" s="324"/>
      <c r="BH1517" s="324"/>
      <c r="BI1517" s="324"/>
      <c r="BJ1517" s="324"/>
      <c r="BK1517" s="324"/>
      <c r="BL1517" s="324"/>
      <c r="BM1517" s="324"/>
      <c r="BN1517" s="324"/>
      <c r="BO1517" s="324"/>
      <c r="BW1517" s="325"/>
      <c r="BX1517" s="325"/>
      <c r="BY1517" s="325"/>
      <c r="BZ1517" s="325"/>
      <c r="CA1517" s="325"/>
      <c r="CB1517" s="325"/>
      <c r="CC1517" s="325"/>
      <c r="CD1517" s="325"/>
      <c r="CE1517" s="325"/>
      <c r="CF1517" s="325"/>
      <c r="CG1517" s="325"/>
      <c r="CH1517" s="325"/>
    </row>
    <row r="1518" spans="1:86" s="323" customFormat="1" x14ac:dyDescent="0.25">
      <c r="A1518" s="102"/>
      <c r="B1518" s="102"/>
      <c r="C1518" s="102"/>
      <c r="D1518" s="102"/>
      <c r="E1518" s="102"/>
      <c r="F1518" s="102"/>
      <c r="G1518" s="102"/>
      <c r="AH1518" s="324"/>
      <c r="AI1518" s="324"/>
      <c r="AP1518" s="324"/>
      <c r="AQ1518" s="324"/>
      <c r="BD1518" s="324"/>
      <c r="BE1518" s="324"/>
      <c r="BF1518" s="324"/>
      <c r="BG1518" s="324"/>
      <c r="BH1518" s="324"/>
      <c r="BI1518" s="324"/>
      <c r="BJ1518" s="324"/>
      <c r="BK1518" s="324"/>
      <c r="BL1518" s="324"/>
      <c r="BM1518" s="324"/>
      <c r="BN1518" s="324"/>
      <c r="BO1518" s="324"/>
      <c r="BW1518" s="325"/>
      <c r="BX1518" s="325"/>
      <c r="BY1518" s="325"/>
      <c r="BZ1518" s="325"/>
      <c r="CA1518" s="325"/>
      <c r="CB1518" s="325"/>
      <c r="CC1518" s="325"/>
      <c r="CD1518" s="325"/>
      <c r="CE1518" s="325"/>
      <c r="CF1518" s="325"/>
      <c r="CG1518" s="325"/>
      <c r="CH1518" s="325"/>
    </row>
    <row r="1519" spans="1:86" s="323" customFormat="1" x14ac:dyDescent="0.25">
      <c r="A1519" s="102"/>
      <c r="B1519" s="102"/>
      <c r="C1519" s="102"/>
      <c r="D1519" s="102"/>
      <c r="E1519" s="102"/>
      <c r="F1519" s="102"/>
      <c r="G1519" s="102"/>
      <c r="AH1519" s="324"/>
      <c r="AI1519" s="324"/>
      <c r="AP1519" s="324"/>
      <c r="AQ1519" s="324"/>
      <c r="BD1519" s="324"/>
      <c r="BE1519" s="324"/>
      <c r="BF1519" s="324"/>
      <c r="BG1519" s="324"/>
      <c r="BH1519" s="324"/>
      <c r="BI1519" s="324"/>
      <c r="BJ1519" s="324"/>
      <c r="BK1519" s="324"/>
      <c r="BL1519" s="324"/>
      <c r="BM1519" s="324"/>
      <c r="BN1519" s="324"/>
      <c r="BO1519" s="324"/>
      <c r="BW1519" s="325"/>
      <c r="BX1519" s="325"/>
      <c r="BY1519" s="325"/>
      <c r="BZ1519" s="325"/>
      <c r="CA1519" s="325"/>
      <c r="CB1519" s="325"/>
      <c r="CC1519" s="325"/>
      <c r="CD1519" s="325"/>
      <c r="CE1519" s="325"/>
      <c r="CF1519" s="325"/>
      <c r="CG1519" s="325"/>
      <c r="CH1519" s="325"/>
    </row>
    <row r="1520" spans="1:86" s="323" customFormat="1" x14ac:dyDescent="0.25">
      <c r="A1520" s="102"/>
      <c r="B1520" s="102"/>
      <c r="C1520" s="102"/>
      <c r="D1520" s="102"/>
      <c r="E1520" s="102"/>
      <c r="F1520" s="102"/>
      <c r="G1520" s="102"/>
      <c r="AH1520" s="324"/>
      <c r="AI1520" s="324"/>
      <c r="AP1520" s="324"/>
      <c r="AQ1520" s="324"/>
      <c r="BD1520" s="324"/>
      <c r="BE1520" s="324"/>
      <c r="BF1520" s="324"/>
      <c r="BG1520" s="324"/>
      <c r="BH1520" s="324"/>
      <c r="BI1520" s="324"/>
      <c r="BJ1520" s="324"/>
      <c r="BK1520" s="324"/>
      <c r="BL1520" s="324"/>
      <c r="BM1520" s="324"/>
      <c r="BN1520" s="324"/>
      <c r="BO1520" s="324"/>
      <c r="BW1520" s="325"/>
      <c r="BX1520" s="325"/>
      <c r="BY1520" s="325"/>
      <c r="BZ1520" s="325"/>
      <c r="CA1520" s="325"/>
      <c r="CB1520" s="325"/>
      <c r="CC1520" s="325"/>
      <c r="CD1520" s="325"/>
      <c r="CE1520" s="325"/>
      <c r="CF1520" s="325"/>
      <c r="CG1520" s="325"/>
      <c r="CH1520" s="325"/>
    </row>
    <row r="1521" spans="1:86" s="323" customFormat="1" x14ac:dyDescent="0.25">
      <c r="A1521" s="102"/>
      <c r="B1521" s="102"/>
      <c r="C1521" s="102"/>
      <c r="D1521" s="102"/>
      <c r="E1521" s="102"/>
      <c r="F1521" s="102"/>
      <c r="G1521" s="102"/>
      <c r="AH1521" s="324"/>
      <c r="AI1521" s="324"/>
      <c r="AP1521" s="324"/>
      <c r="AQ1521" s="324"/>
      <c r="BD1521" s="324"/>
      <c r="BE1521" s="324"/>
      <c r="BF1521" s="324"/>
      <c r="BG1521" s="324"/>
      <c r="BH1521" s="324"/>
      <c r="BI1521" s="324"/>
      <c r="BJ1521" s="324"/>
      <c r="BK1521" s="324"/>
      <c r="BL1521" s="324"/>
      <c r="BM1521" s="324"/>
      <c r="BN1521" s="324"/>
      <c r="BO1521" s="324"/>
      <c r="BW1521" s="325"/>
      <c r="BX1521" s="325"/>
      <c r="BY1521" s="325"/>
      <c r="BZ1521" s="325"/>
      <c r="CA1521" s="325"/>
      <c r="CB1521" s="325"/>
      <c r="CC1521" s="325"/>
      <c r="CD1521" s="325"/>
      <c r="CE1521" s="325"/>
      <c r="CF1521" s="325"/>
      <c r="CG1521" s="325"/>
      <c r="CH1521" s="325"/>
    </row>
    <row r="1522" spans="1:86" s="323" customFormat="1" x14ac:dyDescent="0.25">
      <c r="A1522" s="102"/>
      <c r="B1522" s="102"/>
      <c r="C1522" s="102"/>
      <c r="D1522" s="102"/>
      <c r="E1522" s="102"/>
      <c r="F1522" s="102"/>
      <c r="G1522" s="102"/>
      <c r="AH1522" s="324"/>
      <c r="AI1522" s="324"/>
      <c r="AP1522" s="324"/>
      <c r="AQ1522" s="324"/>
      <c r="BD1522" s="324"/>
      <c r="BE1522" s="324"/>
      <c r="BF1522" s="324"/>
      <c r="BG1522" s="324"/>
      <c r="BH1522" s="324"/>
      <c r="BI1522" s="324"/>
      <c r="BJ1522" s="324"/>
      <c r="BK1522" s="324"/>
      <c r="BL1522" s="324"/>
      <c r="BM1522" s="324"/>
      <c r="BN1522" s="324"/>
      <c r="BO1522" s="324"/>
      <c r="BW1522" s="325"/>
      <c r="BX1522" s="325"/>
      <c r="BY1522" s="325"/>
      <c r="BZ1522" s="325"/>
      <c r="CA1522" s="325"/>
      <c r="CB1522" s="325"/>
      <c r="CC1522" s="325"/>
      <c r="CD1522" s="325"/>
      <c r="CE1522" s="325"/>
      <c r="CF1522" s="325"/>
      <c r="CG1522" s="325"/>
      <c r="CH1522" s="325"/>
    </row>
    <row r="1523" spans="1:86" s="323" customFormat="1" x14ac:dyDescent="0.25">
      <c r="A1523" s="102"/>
      <c r="B1523" s="102"/>
      <c r="C1523" s="102"/>
      <c r="D1523" s="102"/>
      <c r="E1523" s="102"/>
      <c r="F1523" s="102"/>
      <c r="G1523" s="102"/>
      <c r="AH1523" s="324"/>
      <c r="AI1523" s="324"/>
      <c r="AP1523" s="324"/>
      <c r="AQ1523" s="324"/>
      <c r="BD1523" s="324"/>
      <c r="BE1523" s="324"/>
      <c r="BF1523" s="324"/>
      <c r="BG1523" s="324"/>
      <c r="BH1523" s="324"/>
      <c r="BI1523" s="324"/>
      <c r="BJ1523" s="324"/>
      <c r="BK1523" s="324"/>
      <c r="BL1523" s="324"/>
      <c r="BM1523" s="324"/>
      <c r="BN1523" s="324"/>
      <c r="BO1523" s="324"/>
      <c r="BW1523" s="325"/>
      <c r="BX1523" s="325"/>
      <c r="BY1523" s="325"/>
      <c r="BZ1523" s="325"/>
      <c r="CA1523" s="325"/>
      <c r="CB1523" s="325"/>
      <c r="CC1523" s="325"/>
      <c r="CD1523" s="325"/>
      <c r="CE1523" s="325"/>
      <c r="CF1523" s="325"/>
      <c r="CG1523" s="325"/>
      <c r="CH1523" s="325"/>
    </row>
    <row r="1524" spans="1:86" s="323" customFormat="1" x14ac:dyDescent="0.25">
      <c r="A1524" s="102"/>
      <c r="B1524" s="102"/>
      <c r="C1524" s="102"/>
      <c r="D1524" s="102"/>
      <c r="E1524" s="102"/>
      <c r="F1524" s="102"/>
      <c r="G1524" s="102"/>
      <c r="AH1524" s="324"/>
      <c r="AI1524" s="324"/>
      <c r="AP1524" s="324"/>
      <c r="AQ1524" s="324"/>
      <c r="BD1524" s="324"/>
      <c r="BE1524" s="324"/>
      <c r="BF1524" s="324"/>
      <c r="BG1524" s="324"/>
      <c r="BH1524" s="324"/>
      <c r="BI1524" s="324"/>
      <c r="BJ1524" s="324"/>
      <c r="BK1524" s="324"/>
      <c r="BL1524" s="324"/>
      <c r="BM1524" s="324"/>
      <c r="BN1524" s="324"/>
      <c r="BO1524" s="324"/>
      <c r="BW1524" s="325"/>
      <c r="BX1524" s="325"/>
      <c r="BY1524" s="325"/>
      <c r="BZ1524" s="325"/>
      <c r="CA1524" s="325"/>
      <c r="CB1524" s="325"/>
      <c r="CC1524" s="325"/>
      <c r="CD1524" s="325"/>
      <c r="CE1524" s="325"/>
      <c r="CF1524" s="325"/>
      <c r="CG1524" s="325"/>
      <c r="CH1524" s="325"/>
    </row>
    <row r="1525" spans="1:86" s="323" customFormat="1" x14ac:dyDescent="0.25">
      <c r="A1525" s="102"/>
      <c r="B1525" s="102"/>
      <c r="C1525" s="102"/>
      <c r="D1525" s="102"/>
      <c r="E1525" s="102"/>
      <c r="F1525" s="102"/>
      <c r="G1525" s="102"/>
      <c r="AH1525" s="324"/>
      <c r="AI1525" s="324"/>
      <c r="AP1525" s="324"/>
      <c r="AQ1525" s="324"/>
      <c r="BD1525" s="324"/>
      <c r="BE1525" s="324"/>
      <c r="BF1525" s="324"/>
      <c r="BG1525" s="324"/>
      <c r="BH1525" s="324"/>
      <c r="BI1525" s="324"/>
      <c r="BJ1525" s="324"/>
      <c r="BK1525" s="324"/>
      <c r="BL1525" s="324"/>
      <c r="BM1525" s="324"/>
      <c r="BN1525" s="324"/>
      <c r="BO1525" s="324"/>
      <c r="BW1525" s="325"/>
      <c r="BX1525" s="325"/>
      <c r="BY1525" s="325"/>
      <c r="BZ1525" s="325"/>
      <c r="CA1525" s="325"/>
      <c r="CB1525" s="325"/>
      <c r="CC1525" s="325"/>
      <c r="CD1525" s="325"/>
      <c r="CE1525" s="325"/>
      <c r="CF1525" s="325"/>
      <c r="CG1525" s="325"/>
      <c r="CH1525" s="325"/>
    </row>
    <row r="1526" spans="1:86" s="323" customFormat="1" x14ac:dyDescent="0.25">
      <c r="A1526" s="102"/>
      <c r="B1526" s="102"/>
      <c r="C1526" s="102"/>
      <c r="D1526" s="102"/>
      <c r="E1526" s="102"/>
      <c r="F1526" s="102"/>
      <c r="G1526" s="102"/>
      <c r="AH1526" s="324"/>
      <c r="AI1526" s="324"/>
      <c r="AP1526" s="324"/>
      <c r="AQ1526" s="324"/>
      <c r="BD1526" s="324"/>
      <c r="BE1526" s="324"/>
      <c r="BF1526" s="324"/>
      <c r="BG1526" s="324"/>
      <c r="BH1526" s="324"/>
      <c r="BI1526" s="324"/>
      <c r="BJ1526" s="324"/>
      <c r="BK1526" s="324"/>
      <c r="BL1526" s="324"/>
      <c r="BM1526" s="324"/>
      <c r="BN1526" s="324"/>
      <c r="BO1526" s="324"/>
      <c r="BW1526" s="325"/>
      <c r="BX1526" s="325"/>
      <c r="BY1526" s="325"/>
      <c r="BZ1526" s="325"/>
      <c r="CA1526" s="325"/>
      <c r="CB1526" s="325"/>
      <c r="CC1526" s="325"/>
      <c r="CD1526" s="325"/>
      <c r="CE1526" s="325"/>
      <c r="CF1526" s="325"/>
      <c r="CG1526" s="325"/>
      <c r="CH1526" s="325"/>
    </row>
    <row r="1527" spans="1:86" s="323" customFormat="1" x14ac:dyDescent="0.25">
      <c r="A1527" s="102"/>
      <c r="B1527" s="102"/>
      <c r="C1527" s="102"/>
      <c r="D1527" s="102"/>
      <c r="E1527" s="102"/>
      <c r="F1527" s="102"/>
      <c r="G1527" s="102"/>
      <c r="AH1527" s="324"/>
      <c r="AI1527" s="324"/>
      <c r="AP1527" s="324"/>
      <c r="AQ1527" s="324"/>
      <c r="BD1527" s="324"/>
      <c r="BE1527" s="324"/>
      <c r="BF1527" s="324"/>
      <c r="BG1527" s="324"/>
      <c r="BH1527" s="324"/>
      <c r="BI1527" s="324"/>
      <c r="BJ1527" s="324"/>
      <c r="BK1527" s="324"/>
      <c r="BL1527" s="324"/>
      <c r="BM1527" s="324"/>
      <c r="BN1527" s="324"/>
      <c r="BO1527" s="324"/>
      <c r="BW1527" s="325"/>
      <c r="BX1527" s="325"/>
      <c r="BY1527" s="325"/>
      <c r="BZ1527" s="325"/>
      <c r="CA1527" s="325"/>
      <c r="CB1527" s="325"/>
      <c r="CC1527" s="325"/>
      <c r="CD1527" s="325"/>
      <c r="CE1527" s="325"/>
      <c r="CF1527" s="325"/>
      <c r="CG1527" s="325"/>
      <c r="CH1527" s="325"/>
    </row>
    <row r="1528" spans="1:86" s="323" customFormat="1" x14ac:dyDescent="0.25">
      <c r="A1528" s="102"/>
      <c r="B1528" s="102"/>
      <c r="C1528" s="102"/>
      <c r="D1528" s="102"/>
      <c r="E1528" s="102"/>
      <c r="F1528" s="102"/>
      <c r="G1528" s="102"/>
      <c r="AH1528" s="324"/>
      <c r="AI1528" s="324"/>
      <c r="AP1528" s="324"/>
      <c r="AQ1528" s="324"/>
      <c r="BD1528" s="324"/>
      <c r="BE1528" s="324"/>
      <c r="BF1528" s="324"/>
      <c r="BG1528" s="324"/>
      <c r="BH1528" s="324"/>
      <c r="BI1528" s="324"/>
      <c r="BJ1528" s="324"/>
      <c r="BK1528" s="324"/>
      <c r="BL1528" s="324"/>
      <c r="BM1528" s="324"/>
      <c r="BN1528" s="324"/>
      <c r="BO1528" s="324"/>
      <c r="BW1528" s="325"/>
      <c r="BX1528" s="325"/>
      <c r="BY1528" s="325"/>
      <c r="BZ1528" s="325"/>
      <c r="CA1528" s="325"/>
      <c r="CB1528" s="325"/>
      <c r="CC1528" s="325"/>
      <c r="CD1528" s="325"/>
      <c r="CE1528" s="325"/>
      <c r="CF1528" s="325"/>
      <c r="CG1528" s="325"/>
      <c r="CH1528" s="325"/>
    </row>
    <row r="1529" spans="1:86" s="323" customFormat="1" x14ac:dyDescent="0.25">
      <c r="A1529" s="102"/>
      <c r="B1529" s="102"/>
      <c r="C1529" s="102"/>
      <c r="D1529" s="102"/>
      <c r="E1529" s="102"/>
      <c r="F1529" s="102"/>
      <c r="G1529" s="102"/>
      <c r="AH1529" s="324"/>
      <c r="AI1529" s="324"/>
      <c r="AP1529" s="324"/>
      <c r="AQ1529" s="324"/>
      <c r="BD1529" s="324"/>
      <c r="BE1529" s="324"/>
      <c r="BF1529" s="324"/>
      <c r="BG1529" s="324"/>
      <c r="BH1529" s="324"/>
      <c r="BI1529" s="324"/>
      <c r="BJ1529" s="324"/>
      <c r="BK1529" s="324"/>
      <c r="BL1529" s="324"/>
      <c r="BM1529" s="324"/>
      <c r="BN1529" s="324"/>
      <c r="BO1529" s="324"/>
      <c r="BW1529" s="325"/>
      <c r="BX1529" s="325"/>
      <c r="BY1529" s="325"/>
      <c r="BZ1529" s="325"/>
      <c r="CA1529" s="325"/>
      <c r="CB1529" s="325"/>
      <c r="CC1529" s="325"/>
      <c r="CD1529" s="325"/>
      <c r="CE1529" s="325"/>
      <c r="CF1529" s="325"/>
      <c r="CG1529" s="325"/>
      <c r="CH1529" s="325"/>
    </row>
    <row r="1530" spans="1:86" s="323" customFormat="1" x14ac:dyDescent="0.25">
      <c r="A1530" s="102"/>
      <c r="B1530" s="102"/>
      <c r="C1530" s="102"/>
      <c r="D1530" s="102"/>
      <c r="E1530" s="102"/>
      <c r="F1530" s="102"/>
      <c r="G1530" s="102"/>
      <c r="AH1530" s="324"/>
      <c r="AI1530" s="324"/>
      <c r="AP1530" s="324"/>
      <c r="AQ1530" s="324"/>
      <c r="BD1530" s="324"/>
      <c r="BE1530" s="324"/>
      <c r="BF1530" s="324"/>
      <c r="BG1530" s="324"/>
      <c r="BH1530" s="324"/>
      <c r="BI1530" s="324"/>
      <c r="BJ1530" s="324"/>
      <c r="BK1530" s="324"/>
      <c r="BL1530" s="324"/>
      <c r="BM1530" s="324"/>
      <c r="BN1530" s="324"/>
      <c r="BO1530" s="324"/>
      <c r="BW1530" s="325"/>
      <c r="BX1530" s="325"/>
      <c r="BY1530" s="325"/>
      <c r="BZ1530" s="325"/>
      <c r="CA1530" s="325"/>
      <c r="CB1530" s="325"/>
      <c r="CC1530" s="325"/>
      <c r="CD1530" s="325"/>
      <c r="CE1530" s="325"/>
      <c r="CF1530" s="325"/>
      <c r="CG1530" s="325"/>
      <c r="CH1530" s="325"/>
    </row>
    <row r="1531" spans="1:86" s="323" customFormat="1" x14ac:dyDescent="0.25">
      <c r="A1531" s="102"/>
      <c r="B1531" s="102"/>
      <c r="C1531" s="102"/>
      <c r="D1531" s="102"/>
      <c r="E1531" s="102"/>
      <c r="F1531" s="102"/>
      <c r="G1531" s="102"/>
      <c r="AH1531" s="324"/>
      <c r="AI1531" s="324"/>
      <c r="AP1531" s="324"/>
      <c r="AQ1531" s="324"/>
      <c r="BD1531" s="324"/>
      <c r="BE1531" s="324"/>
      <c r="BF1531" s="324"/>
      <c r="BG1531" s="324"/>
      <c r="BH1531" s="324"/>
      <c r="BI1531" s="324"/>
      <c r="BJ1531" s="324"/>
      <c r="BK1531" s="324"/>
      <c r="BL1531" s="324"/>
      <c r="BM1531" s="324"/>
      <c r="BN1531" s="324"/>
      <c r="BO1531" s="324"/>
      <c r="BW1531" s="325"/>
      <c r="BX1531" s="325"/>
      <c r="BY1531" s="325"/>
      <c r="BZ1531" s="325"/>
      <c r="CA1531" s="325"/>
      <c r="CB1531" s="325"/>
      <c r="CC1531" s="325"/>
      <c r="CD1531" s="325"/>
      <c r="CE1531" s="325"/>
      <c r="CF1531" s="325"/>
      <c r="CG1531" s="325"/>
      <c r="CH1531" s="325"/>
    </row>
    <row r="1532" spans="1:86" s="323" customFormat="1" x14ac:dyDescent="0.25">
      <c r="A1532" s="102"/>
      <c r="B1532" s="102"/>
      <c r="C1532" s="102"/>
      <c r="D1532" s="102"/>
      <c r="E1532" s="102"/>
      <c r="F1532" s="102"/>
      <c r="G1532" s="102"/>
      <c r="AH1532" s="324"/>
      <c r="AI1532" s="324"/>
      <c r="AP1532" s="324"/>
      <c r="AQ1532" s="324"/>
      <c r="BD1532" s="324"/>
      <c r="BE1532" s="324"/>
      <c r="BF1532" s="324"/>
      <c r="BG1532" s="324"/>
      <c r="BH1532" s="324"/>
      <c r="BI1532" s="324"/>
      <c r="BJ1532" s="324"/>
      <c r="BK1532" s="324"/>
      <c r="BL1532" s="324"/>
      <c r="BM1532" s="324"/>
      <c r="BN1532" s="324"/>
      <c r="BO1532" s="324"/>
      <c r="BW1532" s="325"/>
      <c r="BX1532" s="325"/>
      <c r="BY1532" s="325"/>
      <c r="BZ1532" s="325"/>
      <c r="CA1532" s="325"/>
      <c r="CB1532" s="325"/>
      <c r="CC1532" s="325"/>
      <c r="CD1532" s="325"/>
      <c r="CE1532" s="325"/>
      <c r="CF1532" s="325"/>
      <c r="CG1532" s="325"/>
      <c r="CH1532" s="325"/>
    </row>
    <row r="1533" spans="1:86" s="323" customFormat="1" x14ac:dyDescent="0.25">
      <c r="A1533" s="102"/>
      <c r="B1533" s="102"/>
      <c r="C1533" s="102"/>
      <c r="D1533" s="102"/>
      <c r="E1533" s="102"/>
      <c r="F1533" s="102"/>
      <c r="G1533" s="102"/>
      <c r="AH1533" s="324"/>
      <c r="AI1533" s="324"/>
      <c r="AP1533" s="324"/>
      <c r="AQ1533" s="324"/>
      <c r="BD1533" s="324"/>
      <c r="BE1533" s="324"/>
      <c r="BF1533" s="324"/>
      <c r="BG1533" s="324"/>
      <c r="BH1533" s="324"/>
      <c r="BI1533" s="324"/>
      <c r="BJ1533" s="324"/>
      <c r="BK1533" s="324"/>
      <c r="BL1533" s="324"/>
      <c r="BM1533" s="324"/>
      <c r="BN1533" s="324"/>
      <c r="BO1533" s="324"/>
      <c r="BW1533" s="325"/>
      <c r="BX1533" s="325"/>
      <c r="BY1533" s="325"/>
      <c r="BZ1533" s="325"/>
      <c r="CA1533" s="325"/>
      <c r="CB1533" s="325"/>
      <c r="CC1533" s="325"/>
      <c r="CD1533" s="325"/>
      <c r="CE1533" s="325"/>
      <c r="CF1533" s="325"/>
      <c r="CG1533" s="325"/>
      <c r="CH1533" s="325"/>
    </row>
    <row r="1534" spans="1:86" s="323" customFormat="1" x14ac:dyDescent="0.25">
      <c r="A1534" s="102"/>
      <c r="B1534" s="102"/>
      <c r="C1534" s="102"/>
      <c r="D1534" s="102"/>
      <c r="E1534" s="102"/>
      <c r="F1534" s="102"/>
      <c r="G1534" s="102"/>
      <c r="AH1534" s="324"/>
      <c r="AI1534" s="324"/>
      <c r="AP1534" s="324"/>
      <c r="AQ1534" s="324"/>
      <c r="BD1534" s="324"/>
      <c r="BE1534" s="324"/>
      <c r="BF1534" s="324"/>
      <c r="BG1534" s="324"/>
      <c r="BH1534" s="324"/>
      <c r="BI1534" s="324"/>
      <c r="BJ1534" s="324"/>
      <c r="BK1534" s="324"/>
      <c r="BL1534" s="324"/>
      <c r="BM1534" s="324"/>
      <c r="BN1534" s="324"/>
      <c r="BO1534" s="324"/>
      <c r="BW1534" s="325"/>
      <c r="BX1534" s="325"/>
      <c r="BY1534" s="325"/>
      <c r="BZ1534" s="325"/>
      <c r="CA1534" s="325"/>
      <c r="CB1534" s="325"/>
      <c r="CC1534" s="325"/>
      <c r="CD1534" s="325"/>
      <c r="CE1534" s="325"/>
      <c r="CF1534" s="325"/>
      <c r="CG1534" s="325"/>
      <c r="CH1534" s="325"/>
    </row>
    <row r="1535" spans="1:86" s="323" customFormat="1" x14ac:dyDescent="0.25">
      <c r="A1535" s="102"/>
      <c r="B1535" s="102"/>
      <c r="C1535" s="102"/>
      <c r="D1535" s="102"/>
      <c r="E1535" s="102"/>
      <c r="F1535" s="102"/>
      <c r="G1535" s="102"/>
      <c r="AH1535" s="324"/>
      <c r="AI1535" s="324"/>
      <c r="AP1535" s="324"/>
      <c r="AQ1535" s="324"/>
      <c r="BD1535" s="324"/>
      <c r="BE1535" s="324"/>
      <c r="BF1535" s="324"/>
      <c r="BG1535" s="324"/>
      <c r="BH1535" s="324"/>
      <c r="BI1535" s="324"/>
      <c r="BJ1535" s="324"/>
      <c r="BK1535" s="324"/>
      <c r="BL1535" s="324"/>
      <c r="BM1535" s="324"/>
      <c r="BN1535" s="324"/>
      <c r="BO1535" s="324"/>
      <c r="BW1535" s="325"/>
      <c r="BX1535" s="325"/>
      <c r="BY1535" s="325"/>
      <c r="BZ1535" s="325"/>
      <c r="CA1535" s="325"/>
      <c r="CB1535" s="325"/>
      <c r="CC1535" s="325"/>
      <c r="CD1535" s="325"/>
      <c r="CE1535" s="325"/>
      <c r="CF1535" s="325"/>
      <c r="CG1535" s="325"/>
      <c r="CH1535" s="325"/>
    </row>
    <row r="1536" spans="1:86" s="323" customFormat="1" x14ac:dyDescent="0.25">
      <c r="A1536" s="102"/>
      <c r="B1536" s="102"/>
      <c r="C1536" s="102"/>
      <c r="D1536" s="102"/>
      <c r="E1536" s="102"/>
      <c r="F1536" s="102"/>
      <c r="G1536" s="102"/>
      <c r="AH1536" s="324"/>
      <c r="AI1536" s="324"/>
      <c r="AP1536" s="324"/>
      <c r="AQ1536" s="324"/>
      <c r="BD1536" s="324"/>
      <c r="BE1536" s="324"/>
      <c r="BF1536" s="324"/>
      <c r="BG1536" s="324"/>
      <c r="BH1536" s="324"/>
      <c r="BI1536" s="324"/>
      <c r="BJ1536" s="324"/>
      <c r="BK1536" s="324"/>
      <c r="BL1536" s="324"/>
      <c r="BM1536" s="324"/>
      <c r="BN1536" s="324"/>
      <c r="BO1536" s="324"/>
      <c r="BW1536" s="325"/>
      <c r="BX1536" s="325"/>
      <c r="BY1536" s="325"/>
      <c r="BZ1536" s="325"/>
      <c r="CA1536" s="325"/>
      <c r="CB1536" s="325"/>
      <c r="CC1536" s="325"/>
      <c r="CD1536" s="325"/>
      <c r="CE1536" s="325"/>
      <c r="CF1536" s="325"/>
      <c r="CG1536" s="325"/>
      <c r="CH1536" s="325"/>
    </row>
    <row r="1537" spans="1:86" s="323" customFormat="1" x14ac:dyDescent="0.25">
      <c r="A1537" s="102"/>
      <c r="B1537" s="102"/>
      <c r="C1537" s="102"/>
      <c r="D1537" s="102"/>
      <c r="E1537" s="102"/>
      <c r="F1537" s="102"/>
      <c r="G1537" s="102"/>
      <c r="AH1537" s="324"/>
      <c r="AI1537" s="324"/>
      <c r="AP1537" s="324"/>
      <c r="AQ1537" s="324"/>
      <c r="BD1537" s="324"/>
      <c r="BE1537" s="324"/>
      <c r="BF1537" s="324"/>
      <c r="BG1537" s="324"/>
      <c r="BH1537" s="324"/>
      <c r="BI1537" s="324"/>
      <c r="BJ1537" s="324"/>
      <c r="BK1537" s="324"/>
      <c r="BL1537" s="324"/>
      <c r="BM1537" s="324"/>
      <c r="BN1537" s="324"/>
      <c r="BO1537" s="324"/>
      <c r="BW1537" s="325"/>
      <c r="BX1537" s="325"/>
      <c r="BY1537" s="325"/>
      <c r="BZ1537" s="325"/>
      <c r="CA1537" s="325"/>
      <c r="CB1537" s="325"/>
      <c r="CC1537" s="325"/>
      <c r="CD1537" s="325"/>
      <c r="CE1537" s="325"/>
      <c r="CF1537" s="325"/>
      <c r="CG1537" s="325"/>
      <c r="CH1537" s="325"/>
    </row>
    <row r="1538" spans="1:86" s="323" customFormat="1" x14ac:dyDescent="0.25">
      <c r="A1538" s="102"/>
      <c r="B1538" s="102"/>
      <c r="C1538" s="102"/>
      <c r="D1538" s="102"/>
      <c r="E1538" s="102"/>
      <c r="F1538" s="102"/>
      <c r="G1538" s="102"/>
      <c r="AH1538" s="324"/>
      <c r="AI1538" s="324"/>
      <c r="AP1538" s="324"/>
      <c r="AQ1538" s="324"/>
      <c r="BD1538" s="324"/>
      <c r="BE1538" s="324"/>
      <c r="BF1538" s="324"/>
      <c r="BG1538" s="324"/>
      <c r="BH1538" s="324"/>
      <c r="BI1538" s="324"/>
      <c r="BJ1538" s="324"/>
      <c r="BK1538" s="324"/>
      <c r="BL1538" s="324"/>
      <c r="BM1538" s="324"/>
      <c r="BN1538" s="324"/>
      <c r="BO1538" s="324"/>
      <c r="BW1538" s="325"/>
      <c r="BX1538" s="325"/>
      <c r="BY1538" s="325"/>
      <c r="BZ1538" s="325"/>
      <c r="CA1538" s="325"/>
      <c r="CB1538" s="325"/>
      <c r="CC1538" s="325"/>
      <c r="CD1538" s="325"/>
      <c r="CE1538" s="325"/>
      <c r="CF1538" s="325"/>
      <c r="CG1538" s="325"/>
      <c r="CH1538" s="325"/>
    </row>
    <row r="1539" spans="1:86" s="323" customFormat="1" x14ac:dyDescent="0.25">
      <c r="A1539" s="102"/>
      <c r="B1539" s="102"/>
      <c r="C1539" s="102"/>
      <c r="D1539" s="102"/>
      <c r="E1539" s="102"/>
      <c r="F1539" s="102"/>
      <c r="G1539" s="102"/>
      <c r="AH1539" s="324"/>
      <c r="AI1539" s="324"/>
      <c r="AP1539" s="324"/>
      <c r="AQ1539" s="324"/>
      <c r="BD1539" s="324"/>
      <c r="BE1539" s="324"/>
      <c r="BF1539" s="324"/>
      <c r="BG1539" s="324"/>
      <c r="BH1539" s="324"/>
      <c r="BI1539" s="324"/>
      <c r="BJ1539" s="324"/>
      <c r="BK1539" s="324"/>
      <c r="BL1539" s="324"/>
      <c r="BM1539" s="324"/>
      <c r="BN1539" s="324"/>
      <c r="BO1539" s="324"/>
      <c r="BW1539" s="325"/>
      <c r="BX1539" s="325"/>
      <c r="BY1539" s="325"/>
      <c r="BZ1539" s="325"/>
      <c r="CA1539" s="325"/>
      <c r="CB1539" s="325"/>
      <c r="CC1539" s="325"/>
      <c r="CD1539" s="325"/>
      <c r="CE1539" s="325"/>
      <c r="CF1539" s="325"/>
      <c r="CG1539" s="325"/>
      <c r="CH1539" s="325"/>
    </row>
    <row r="1540" spans="1:86" s="323" customFormat="1" x14ac:dyDescent="0.25">
      <c r="A1540" s="102"/>
      <c r="B1540" s="102"/>
      <c r="C1540" s="102"/>
      <c r="D1540" s="102"/>
      <c r="E1540" s="102"/>
      <c r="F1540" s="102"/>
      <c r="G1540" s="102"/>
      <c r="AH1540" s="324"/>
      <c r="AI1540" s="324"/>
      <c r="AP1540" s="324"/>
      <c r="AQ1540" s="324"/>
      <c r="BD1540" s="324"/>
      <c r="BE1540" s="324"/>
      <c r="BF1540" s="324"/>
      <c r="BG1540" s="324"/>
      <c r="BH1540" s="324"/>
      <c r="BI1540" s="324"/>
      <c r="BJ1540" s="324"/>
      <c r="BK1540" s="324"/>
      <c r="BL1540" s="324"/>
      <c r="BM1540" s="324"/>
      <c r="BN1540" s="324"/>
      <c r="BO1540" s="324"/>
      <c r="BW1540" s="325"/>
      <c r="BX1540" s="325"/>
      <c r="BY1540" s="325"/>
      <c r="BZ1540" s="325"/>
      <c r="CA1540" s="325"/>
      <c r="CB1540" s="325"/>
      <c r="CC1540" s="325"/>
      <c r="CD1540" s="325"/>
      <c r="CE1540" s="325"/>
      <c r="CF1540" s="325"/>
      <c r="CG1540" s="325"/>
      <c r="CH1540" s="325"/>
    </row>
    <row r="1541" spans="1:86" s="323" customFormat="1" x14ac:dyDescent="0.25">
      <c r="A1541" s="102"/>
      <c r="B1541" s="102"/>
      <c r="C1541" s="102"/>
      <c r="D1541" s="102"/>
      <c r="E1541" s="102"/>
      <c r="F1541" s="102"/>
      <c r="G1541" s="102"/>
      <c r="AH1541" s="324"/>
      <c r="AI1541" s="324"/>
      <c r="AP1541" s="324"/>
      <c r="AQ1541" s="324"/>
      <c r="BD1541" s="324"/>
      <c r="BE1541" s="324"/>
      <c r="BF1541" s="324"/>
      <c r="BG1541" s="324"/>
      <c r="BH1541" s="324"/>
      <c r="BI1541" s="324"/>
      <c r="BJ1541" s="324"/>
      <c r="BK1541" s="324"/>
      <c r="BL1541" s="324"/>
      <c r="BM1541" s="324"/>
      <c r="BN1541" s="324"/>
      <c r="BO1541" s="324"/>
      <c r="BW1541" s="325"/>
      <c r="BX1541" s="325"/>
      <c r="BY1541" s="325"/>
      <c r="BZ1541" s="325"/>
      <c r="CA1541" s="325"/>
      <c r="CB1541" s="325"/>
      <c r="CC1541" s="325"/>
      <c r="CD1541" s="325"/>
      <c r="CE1541" s="325"/>
      <c r="CF1541" s="325"/>
      <c r="CG1541" s="325"/>
      <c r="CH1541" s="325"/>
    </row>
    <row r="1542" spans="1:86" s="323" customFormat="1" x14ac:dyDescent="0.25">
      <c r="A1542" s="102"/>
      <c r="B1542" s="102"/>
      <c r="C1542" s="102"/>
      <c r="D1542" s="102"/>
      <c r="E1542" s="102"/>
      <c r="F1542" s="102"/>
      <c r="G1542" s="102"/>
      <c r="AH1542" s="324"/>
      <c r="AI1542" s="324"/>
      <c r="AP1542" s="324"/>
      <c r="AQ1542" s="324"/>
      <c r="BD1542" s="324"/>
      <c r="BE1542" s="324"/>
      <c r="BF1542" s="324"/>
      <c r="BG1542" s="324"/>
      <c r="BH1542" s="324"/>
      <c r="BI1542" s="324"/>
      <c r="BJ1542" s="324"/>
      <c r="BK1542" s="324"/>
      <c r="BL1542" s="324"/>
      <c r="BM1542" s="324"/>
      <c r="BN1542" s="324"/>
      <c r="BO1542" s="324"/>
      <c r="BW1542" s="325"/>
      <c r="BX1542" s="325"/>
      <c r="BY1542" s="325"/>
      <c r="BZ1542" s="325"/>
      <c r="CA1542" s="325"/>
      <c r="CB1542" s="325"/>
      <c r="CC1542" s="325"/>
      <c r="CD1542" s="325"/>
      <c r="CE1542" s="325"/>
      <c r="CF1542" s="325"/>
      <c r="CG1542" s="325"/>
      <c r="CH1542" s="325"/>
    </row>
    <row r="1543" spans="1:86" s="323" customFormat="1" x14ac:dyDescent="0.25">
      <c r="A1543" s="102"/>
      <c r="B1543" s="102"/>
      <c r="C1543" s="102"/>
      <c r="D1543" s="102"/>
      <c r="E1543" s="102"/>
      <c r="F1543" s="102"/>
      <c r="G1543" s="102"/>
      <c r="AH1543" s="324"/>
      <c r="AI1543" s="324"/>
      <c r="AP1543" s="324"/>
      <c r="AQ1543" s="324"/>
      <c r="BD1543" s="324"/>
      <c r="BE1543" s="324"/>
      <c r="BF1543" s="324"/>
      <c r="BG1543" s="324"/>
      <c r="BH1543" s="324"/>
      <c r="BI1543" s="324"/>
      <c r="BJ1543" s="324"/>
      <c r="BK1543" s="324"/>
      <c r="BL1543" s="324"/>
      <c r="BM1543" s="324"/>
      <c r="BN1543" s="324"/>
      <c r="BO1543" s="324"/>
      <c r="BW1543" s="325"/>
      <c r="BX1543" s="325"/>
      <c r="BY1543" s="325"/>
      <c r="BZ1543" s="325"/>
      <c r="CA1543" s="325"/>
      <c r="CB1543" s="325"/>
      <c r="CC1543" s="325"/>
      <c r="CD1543" s="325"/>
      <c r="CE1543" s="325"/>
      <c r="CF1543" s="325"/>
      <c r="CG1543" s="325"/>
      <c r="CH1543" s="325"/>
    </row>
    <row r="1544" spans="1:86" s="323" customFormat="1" x14ac:dyDescent="0.25">
      <c r="A1544" s="102"/>
      <c r="B1544" s="102"/>
      <c r="C1544" s="102"/>
      <c r="D1544" s="102"/>
      <c r="E1544" s="102"/>
      <c r="F1544" s="102"/>
      <c r="G1544" s="102"/>
      <c r="AH1544" s="324"/>
      <c r="AI1544" s="324"/>
      <c r="AP1544" s="324"/>
      <c r="AQ1544" s="324"/>
      <c r="BD1544" s="324"/>
      <c r="BE1544" s="324"/>
      <c r="BF1544" s="324"/>
      <c r="BG1544" s="324"/>
      <c r="BH1544" s="324"/>
      <c r="BI1544" s="324"/>
      <c r="BJ1544" s="324"/>
      <c r="BK1544" s="324"/>
      <c r="BL1544" s="324"/>
      <c r="BM1544" s="324"/>
      <c r="BN1544" s="324"/>
      <c r="BO1544" s="324"/>
      <c r="BW1544" s="325"/>
      <c r="BX1544" s="325"/>
      <c r="BY1544" s="325"/>
      <c r="BZ1544" s="325"/>
      <c r="CA1544" s="325"/>
      <c r="CB1544" s="325"/>
      <c r="CC1544" s="325"/>
      <c r="CD1544" s="325"/>
      <c r="CE1544" s="325"/>
      <c r="CF1544" s="325"/>
      <c r="CG1544" s="325"/>
      <c r="CH1544" s="325"/>
    </row>
    <row r="1545" spans="1:86" s="323" customFormat="1" x14ac:dyDescent="0.25">
      <c r="A1545" s="102"/>
      <c r="B1545" s="102"/>
      <c r="C1545" s="102"/>
      <c r="D1545" s="102"/>
      <c r="E1545" s="102"/>
      <c r="F1545" s="102"/>
      <c r="G1545" s="102"/>
      <c r="AH1545" s="324"/>
      <c r="AI1545" s="324"/>
      <c r="AP1545" s="324"/>
      <c r="AQ1545" s="324"/>
      <c r="BD1545" s="324"/>
      <c r="BE1545" s="324"/>
      <c r="BF1545" s="324"/>
      <c r="BG1545" s="324"/>
      <c r="BH1545" s="324"/>
      <c r="BI1545" s="324"/>
      <c r="BJ1545" s="324"/>
      <c r="BK1545" s="324"/>
      <c r="BL1545" s="324"/>
      <c r="BM1545" s="324"/>
      <c r="BN1545" s="324"/>
      <c r="BO1545" s="324"/>
      <c r="BW1545" s="325"/>
      <c r="BX1545" s="325"/>
      <c r="BY1545" s="325"/>
      <c r="BZ1545" s="325"/>
      <c r="CA1545" s="325"/>
      <c r="CB1545" s="325"/>
      <c r="CC1545" s="325"/>
      <c r="CD1545" s="325"/>
      <c r="CE1545" s="325"/>
      <c r="CF1545" s="325"/>
      <c r="CG1545" s="325"/>
      <c r="CH1545" s="325"/>
    </row>
    <row r="1546" spans="1:86" s="323" customFormat="1" x14ac:dyDescent="0.25">
      <c r="A1546" s="102"/>
      <c r="B1546" s="102"/>
      <c r="C1546" s="102"/>
      <c r="D1546" s="102"/>
      <c r="E1546" s="102"/>
      <c r="F1546" s="102"/>
      <c r="G1546" s="102"/>
      <c r="AH1546" s="324"/>
      <c r="AI1546" s="324"/>
      <c r="AP1546" s="324"/>
      <c r="AQ1546" s="324"/>
      <c r="BD1546" s="324"/>
      <c r="BE1546" s="324"/>
      <c r="BF1546" s="324"/>
      <c r="BG1546" s="324"/>
      <c r="BH1546" s="324"/>
      <c r="BI1546" s="324"/>
      <c r="BJ1546" s="324"/>
      <c r="BK1546" s="324"/>
      <c r="BL1546" s="324"/>
      <c r="BM1546" s="324"/>
      <c r="BN1546" s="324"/>
      <c r="BO1546" s="324"/>
      <c r="BW1546" s="325"/>
      <c r="BX1546" s="325"/>
      <c r="BY1546" s="325"/>
      <c r="BZ1546" s="325"/>
      <c r="CA1546" s="325"/>
      <c r="CB1546" s="325"/>
      <c r="CC1546" s="325"/>
      <c r="CD1546" s="325"/>
      <c r="CE1546" s="325"/>
      <c r="CF1546" s="325"/>
      <c r="CG1546" s="325"/>
      <c r="CH1546" s="325"/>
    </row>
    <row r="1547" spans="1:86" s="323" customFormat="1" x14ac:dyDescent="0.25">
      <c r="A1547" s="102"/>
      <c r="B1547" s="102"/>
      <c r="C1547" s="102"/>
      <c r="D1547" s="102"/>
      <c r="E1547" s="102"/>
      <c r="F1547" s="102"/>
      <c r="G1547" s="102"/>
      <c r="AH1547" s="324"/>
      <c r="AI1547" s="324"/>
      <c r="AP1547" s="324"/>
      <c r="AQ1547" s="324"/>
      <c r="BD1547" s="324"/>
      <c r="BE1547" s="324"/>
      <c r="BF1547" s="324"/>
      <c r="BG1547" s="324"/>
      <c r="BH1547" s="324"/>
      <c r="BI1547" s="324"/>
      <c r="BJ1547" s="324"/>
      <c r="BK1547" s="324"/>
      <c r="BL1547" s="324"/>
      <c r="BM1547" s="324"/>
      <c r="BN1547" s="324"/>
      <c r="BO1547" s="324"/>
      <c r="BW1547" s="325"/>
      <c r="BX1547" s="325"/>
      <c r="BY1547" s="325"/>
      <c r="BZ1547" s="325"/>
      <c r="CA1547" s="325"/>
      <c r="CB1547" s="325"/>
      <c r="CC1547" s="325"/>
      <c r="CD1547" s="325"/>
      <c r="CE1547" s="325"/>
      <c r="CF1547" s="325"/>
      <c r="CG1547" s="325"/>
      <c r="CH1547" s="325"/>
    </row>
    <row r="1548" spans="1:86" s="323" customFormat="1" x14ac:dyDescent="0.25">
      <c r="A1548" s="102"/>
      <c r="B1548" s="102"/>
      <c r="C1548" s="102"/>
      <c r="D1548" s="102"/>
      <c r="E1548" s="102"/>
      <c r="F1548" s="102"/>
      <c r="G1548" s="102"/>
      <c r="AH1548" s="324"/>
      <c r="AI1548" s="324"/>
      <c r="AP1548" s="324"/>
      <c r="AQ1548" s="324"/>
      <c r="BD1548" s="324"/>
      <c r="BE1548" s="324"/>
      <c r="BF1548" s="324"/>
      <c r="BG1548" s="324"/>
      <c r="BH1548" s="324"/>
      <c r="BI1548" s="324"/>
      <c r="BJ1548" s="324"/>
      <c r="BK1548" s="324"/>
      <c r="BL1548" s="324"/>
      <c r="BM1548" s="324"/>
      <c r="BN1548" s="324"/>
      <c r="BO1548" s="324"/>
      <c r="BW1548" s="325"/>
      <c r="BX1548" s="325"/>
      <c r="BY1548" s="325"/>
      <c r="BZ1548" s="325"/>
      <c r="CA1548" s="325"/>
      <c r="CB1548" s="325"/>
      <c r="CC1548" s="325"/>
      <c r="CD1548" s="325"/>
      <c r="CE1548" s="325"/>
      <c r="CF1548" s="325"/>
      <c r="CG1548" s="325"/>
      <c r="CH1548" s="325"/>
    </row>
    <row r="1549" spans="1:86" s="323" customFormat="1" x14ac:dyDescent="0.25">
      <c r="A1549" s="102"/>
      <c r="B1549" s="102"/>
      <c r="C1549" s="102"/>
      <c r="D1549" s="102"/>
      <c r="E1549" s="102"/>
      <c r="F1549" s="102"/>
      <c r="G1549" s="102"/>
      <c r="AH1549" s="324"/>
      <c r="AI1549" s="324"/>
      <c r="AP1549" s="324"/>
      <c r="AQ1549" s="324"/>
      <c r="BD1549" s="324"/>
      <c r="BE1549" s="324"/>
      <c r="BF1549" s="324"/>
      <c r="BG1549" s="324"/>
      <c r="BH1549" s="324"/>
      <c r="BI1549" s="324"/>
      <c r="BJ1549" s="324"/>
      <c r="BK1549" s="324"/>
      <c r="BL1549" s="324"/>
      <c r="BM1549" s="324"/>
      <c r="BN1549" s="324"/>
      <c r="BO1549" s="324"/>
      <c r="BW1549" s="325"/>
      <c r="BX1549" s="325"/>
      <c r="BY1549" s="325"/>
      <c r="BZ1549" s="325"/>
      <c r="CA1549" s="325"/>
      <c r="CB1549" s="325"/>
      <c r="CC1549" s="325"/>
      <c r="CD1549" s="325"/>
      <c r="CE1549" s="325"/>
      <c r="CF1549" s="325"/>
      <c r="CG1549" s="325"/>
      <c r="CH1549" s="325"/>
    </row>
    <row r="1550" spans="1:86" s="323" customFormat="1" x14ac:dyDescent="0.25">
      <c r="A1550" s="102"/>
      <c r="B1550" s="102"/>
      <c r="C1550" s="102"/>
      <c r="D1550" s="102"/>
      <c r="E1550" s="102"/>
      <c r="F1550" s="102"/>
      <c r="G1550" s="102"/>
      <c r="AH1550" s="324"/>
      <c r="AI1550" s="324"/>
      <c r="AP1550" s="324"/>
      <c r="AQ1550" s="324"/>
      <c r="BD1550" s="324"/>
      <c r="BE1550" s="324"/>
      <c r="BF1550" s="324"/>
      <c r="BG1550" s="324"/>
      <c r="BH1550" s="324"/>
      <c r="BI1550" s="324"/>
      <c r="BJ1550" s="324"/>
      <c r="BK1550" s="324"/>
      <c r="BL1550" s="324"/>
      <c r="BM1550" s="324"/>
      <c r="BN1550" s="324"/>
      <c r="BO1550" s="324"/>
      <c r="BW1550" s="325"/>
      <c r="BX1550" s="325"/>
      <c r="BY1550" s="325"/>
      <c r="BZ1550" s="325"/>
      <c r="CA1550" s="325"/>
      <c r="CB1550" s="325"/>
      <c r="CC1550" s="325"/>
      <c r="CD1550" s="325"/>
      <c r="CE1550" s="325"/>
      <c r="CF1550" s="325"/>
      <c r="CG1550" s="325"/>
      <c r="CH1550" s="325"/>
    </row>
    <row r="1551" spans="1:86" s="323" customFormat="1" x14ac:dyDescent="0.25">
      <c r="A1551" s="102"/>
      <c r="B1551" s="102"/>
      <c r="C1551" s="102"/>
      <c r="D1551" s="102"/>
      <c r="E1551" s="102"/>
      <c r="F1551" s="102"/>
      <c r="G1551" s="102"/>
      <c r="AH1551" s="324"/>
      <c r="AI1551" s="324"/>
      <c r="AP1551" s="324"/>
      <c r="AQ1551" s="324"/>
      <c r="BD1551" s="324"/>
      <c r="BE1551" s="324"/>
      <c r="BF1551" s="324"/>
      <c r="BG1551" s="324"/>
      <c r="BH1551" s="324"/>
      <c r="BI1551" s="324"/>
      <c r="BJ1551" s="324"/>
      <c r="BK1551" s="324"/>
      <c r="BL1551" s="324"/>
      <c r="BM1551" s="324"/>
      <c r="BN1551" s="324"/>
      <c r="BO1551" s="324"/>
      <c r="BW1551" s="325"/>
      <c r="BX1551" s="325"/>
      <c r="BY1551" s="325"/>
      <c r="BZ1551" s="325"/>
      <c r="CA1551" s="325"/>
      <c r="CB1551" s="325"/>
      <c r="CC1551" s="325"/>
      <c r="CD1551" s="325"/>
      <c r="CE1551" s="325"/>
      <c r="CF1551" s="325"/>
      <c r="CG1551" s="325"/>
      <c r="CH1551" s="325"/>
    </row>
    <row r="1552" spans="1:86" s="323" customFormat="1" x14ac:dyDescent="0.25">
      <c r="A1552" s="102"/>
      <c r="B1552" s="102"/>
      <c r="C1552" s="102"/>
      <c r="D1552" s="102"/>
      <c r="E1552" s="102"/>
      <c r="F1552" s="102"/>
      <c r="G1552" s="102"/>
      <c r="AH1552" s="324"/>
      <c r="AI1552" s="324"/>
      <c r="AP1552" s="324"/>
      <c r="AQ1552" s="324"/>
      <c r="BD1552" s="324"/>
      <c r="BE1552" s="324"/>
      <c r="BF1552" s="324"/>
      <c r="BG1552" s="324"/>
      <c r="BH1552" s="324"/>
      <c r="BI1552" s="324"/>
      <c r="BJ1552" s="324"/>
      <c r="BK1552" s="324"/>
      <c r="BL1552" s="324"/>
      <c r="BM1552" s="324"/>
      <c r="BN1552" s="324"/>
      <c r="BO1552" s="324"/>
      <c r="BW1552" s="325"/>
      <c r="BX1552" s="325"/>
      <c r="BY1552" s="325"/>
      <c r="BZ1552" s="325"/>
      <c r="CA1552" s="325"/>
      <c r="CB1552" s="325"/>
      <c r="CC1552" s="325"/>
      <c r="CD1552" s="325"/>
      <c r="CE1552" s="325"/>
      <c r="CF1552" s="325"/>
      <c r="CG1552" s="325"/>
      <c r="CH1552" s="325"/>
    </row>
    <row r="1553" spans="1:86" s="323" customFormat="1" x14ac:dyDescent="0.25">
      <c r="A1553" s="102"/>
      <c r="B1553" s="102"/>
      <c r="C1553" s="102"/>
      <c r="D1553" s="102"/>
      <c r="E1553" s="102"/>
      <c r="F1553" s="102"/>
      <c r="G1553" s="102"/>
      <c r="AH1553" s="324"/>
      <c r="AI1553" s="324"/>
      <c r="AP1553" s="324"/>
      <c r="AQ1553" s="324"/>
      <c r="BD1553" s="324"/>
      <c r="BE1553" s="324"/>
      <c r="BF1553" s="324"/>
      <c r="BG1553" s="324"/>
      <c r="BH1553" s="324"/>
      <c r="BI1553" s="324"/>
      <c r="BJ1553" s="324"/>
      <c r="BK1553" s="324"/>
      <c r="BL1553" s="324"/>
      <c r="BM1553" s="324"/>
      <c r="BN1553" s="324"/>
      <c r="BO1553" s="324"/>
      <c r="BW1553" s="325"/>
      <c r="BX1553" s="325"/>
      <c r="BY1553" s="325"/>
      <c r="BZ1553" s="325"/>
      <c r="CA1553" s="325"/>
      <c r="CB1553" s="325"/>
      <c r="CC1553" s="325"/>
      <c r="CD1553" s="325"/>
      <c r="CE1553" s="325"/>
      <c r="CF1553" s="325"/>
      <c r="CG1553" s="325"/>
      <c r="CH1553" s="325"/>
    </row>
    <row r="1554" spans="1:86" s="323" customFormat="1" x14ac:dyDescent="0.25">
      <c r="A1554" s="102"/>
      <c r="B1554" s="102"/>
      <c r="C1554" s="102"/>
      <c r="D1554" s="102"/>
      <c r="E1554" s="102"/>
      <c r="F1554" s="102"/>
      <c r="G1554" s="102"/>
      <c r="AH1554" s="324"/>
      <c r="AI1554" s="324"/>
      <c r="AP1554" s="324"/>
      <c r="AQ1554" s="324"/>
      <c r="BD1554" s="324"/>
      <c r="BE1554" s="324"/>
      <c r="BF1554" s="324"/>
      <c r="BG1554" s="324"/>
      <c r="BH1554" s="324"/>
      <c r="BI1554" s="324"/>
      <c r="BJ1554" s="324"/>
      <c r="BK1554" s="324"/>
      <c r="BL1554" s="324"/>
      <c r="BM1554" s="324"/>
      <c r="BN1554" s="324"/>
      <c r="BO1554" s="324"/>
      <c r="BW1554" s="325"/>
      <c r="BX1554" s="325"/>
      <c r="BY1554" s="325"/>
      <c r="BZ1554" s="325"/>
      <c r="CA1554" s="325"/>
      <c r="CB1554" s="325"/>
      <c r="CC1554" s="325"/>
      <c r="CD1554" s="325"/>
      <c r="CE1554" s="325"/>
      <c r="CF1554" s="325"/>
      <c r="CG1554" s="325"/>
      <c r="CH1554" s="325"/>
    </row>
    <row r="1555" spans="1:86" s="323" customFormat="1" x14ac:dyDescent="0.25">
      <c r="A1555" s="102"/>
      <c r="B1555" s="102"/>
      <c r="C1555" s="102"/>
      <c r="D1555" s="102"/>
      <c r="E1555" s="102"/>
      <c r="F1555" s="102"/>
      <c r="G1555" s="102"/>
      <c r="AH1555" s="324"/>
      <c r="AI1555" s="324"/>
      <c r="AP1555" s="324"/>
      <c r="AQ1555" s="324"/>
      <c r="BD1555" s="324"/>
      <c r="BE1555" s="324"/>
      <c r="BF1555" s="324"/>
      <c r="BG1555" s="324"/>
      <c r="BH1555" s="324"/>
      <c r="BI1555" s="324"/>
      <c r="BJ1555" s="324"/>
      <c r="BK1555" s="324"/>
      <c r="BL1555" s="324"/>
      <c r="BM1555" s="324"/>
      <c r="BN1555" s="324"/>
      <c r="BO1555" s="324"/>
      <c r="BW1555" s="325"/>
      <c r="BX1555" s="325"/>
      <c r="BY1555" s="325"/>
      <c r="BZ1555" s="325"/>
      <c r="CA1555" s="325"/>
      <c r="CB1555" s="325"/>
      <c r="CC1555" s="325"/>
      <c r="CD1555" s="325"/>
      <c r="CE1555" s="325"/>
      <c r="CF1555" s="325"/>
      <c r="CG1555" s="325"/>
      <c r="CH1555" s="325"/>
    </row>
    <row r="1556" spans="1:86" s="323" customFormat="1" x14ac:dyDescent="0.25">
      <c r="A1556" s="102"/>
      <c r="B1556" s="102"/>
      <c r="C1556" s="102"/>
      <c r="D1556" s="102"/>
      <c r="E1556" s="102"/>
      <c r="F1556" s="102"/>
      <c r="G1556" s="102"/>
      <c r="AH1556" s="324"/>
      <c r="AI1556" s="324"/>
      <c r="AP1556" s="324"/>
      <c r="AQ1556" s="324"/>
      <c r="BD1556" s="324"/>
      <c r="BE1556" s="324"/>
      <c r="BF1556" s="324"/>
      <c r="BG1556" s="324"/>
      <c r="BH1556" s="324"/>
      <c r="BI1556" s="324"/>
      <c r="BJ1556" s="324"/>
      <c r="BK1556" s="324"/>
      <c r="BL1556" s="324"/>
      <c r="BM1556" s="324"/>
      <c r="BN1556" s="324"/>
      <c r="BO1556" s="324"/>
      <c r="BW1556" s="325"/>
      <c r="BX1556" s="325"/>
      <c r="BY1556" s="325"/>
      <c r="BZ1556" s="325"/>
      <c r="CA1556" s="325"/>
      <c r="CB1556" s="325"/>
      <c r="CC1556" s="325"/>
      <c r="CD1556" s="325"/>
      <c r="CE1556" s="325"/>
      <c r="CF1556" s="325"/>
      <c r="CG1556" s="325"/>
      <c r="CH1556" s="325"/>
    </row>
    <row r="1557" spans="1:86" s="323" customFormat="1" x14ac:dyDescent="0.25">
      <c r="A1557" s="102"/>
      <c r="B1557" s="102"/>
      <c r="C1557" s="102"/>
      <c r="D1557" s="102"/>
      <c r="E1557" s="102"/>
      <c r="F1557" s="102"/>
      <c r="G1557" s="102"/>
      <c r="AH1557" s="324"/>
      <c r="AI1557" s="324"/>
      <c r="AP1557" s="324"/>
      <c r="AQ1557" s="324"/>
      <c r="BD1557" s="324"/>
      <c r="BE1557" s="324"/>
      <c r="BF1557" s="324"/>
      <c r="BG1557" s="324"/>
      <c r="BH1557" s="324"/>
      <c r="BI1557" s="324"/>
      <c r="BJ1557" s="324"/>
      <c r="BK1557" s="324"/>
      <c r="BL1557" s="324"/>
      <c r="BM1557" s="324"/>
      <c r="BN1557" s="324"/>
      <c r="BO1557" s="324"/>
      <c r="BW1557" s="325"/>
      <c r="BX1557" s="325"/>
      <c r="BY1557" s="325"/>
      <c r="BZ1557" s="325"/>
      <c r="CA1557" s="325"/>
      <c r="CB1557" s="325"/>
      <c r="CC1557" s="325"/>
      <c r="CD1557" s="325"/>
      <c r="CE1557" s="325"/>
      <c r="CF1557" s="325"/>
      <c r="CG1557" s="325"/>
      <c r="CH1557" s="325"/>
    </row>
    <row r="1558" spans="1:86" s="323" customFormat="1" x14ac:dyDescent="0.25">
      <c r="A1558" s="102"/>
      <c r="B1558" s="102"/>
      <c r="C1558" s="102"/>
      <c r="D1558" s="102"/>
      <c r="E1558" s="102"/>
      <c r="F1558" s="102"/>
      <c r="G1558" s="102"/>
      <c r="AH1558" s="324"/>
      <c r="AI1558" s="324"/>
      <c r="AP1558" s="324"/>
      <c r="AQ1558" s="324"/>
      <c r="BD1558" s="324"/>
      <c r="BE1558" s="324"/>
      <c r="BF1558" s="324"/>
      <c r="BG1558" s="324"/>
      <c r="BH1558" s="324"/>
      <c r="BI1558" s="324"/>
      <c r="BJ1558" s="324"/>
      <c r="BK1558" s="324"/>
      <c r="BL1558" s="324"/>
      <c r="BM1558" s="324"/>
      <c r="BN1558" s="324"/>
      <c r="BO1558" s="324"/>
      <c r="BW1558" s="325"/>
      <c r="BX1558" s="325"/>
      <c r="BY1558" s="325"/>
      <c r="BZ1558" s="325"/>
      <c r="CA1558" s="325"/>
      <c r="CB1558" s="325"/>
      <c r="CC1558" s="325"/>
      <c r="CD1558" s="325"/>
      <c r="CE1558" s="325"/>
      <c r="CF1558" s="325"/>
      <c r="CG1558" s="325"/>
      <c r="CH1558" s="325"/>
    </row>
    <row r="1559" spans="1:86" s="323" customFormat="1" x14ac:dyDescent="0.25">
      <c r="A1559" s="102"/>
      <c r="B1559" s="102"/>
      <c r="C1559" s="102"/>
      <c r="D1559" s="102"/>
      <c r="E1559" s="102"/>
      <c r="F1559" s="102"/>
      <c r="G1559" s="102"/>
      <c r="AH1559" s="324"/>
      <c r="AI1559" s="324"/>
      <c r="AP1559" s="324"/>
      <c r="AQ1559" s="324"/>
      <c r="BD1559" s="324"/>
      <c r="BE1559" s="324"/>
      <c r="BF1559" s="324"/>
      <c r="BG1559" s="324"/>
      <c r="BH1559" s="324"/>
      <c r="BI1559" s="324"/>
      <c r="BJ1559" s="324"/>
      <c r="BK1559" s="324"/>
      <c r="BL1559" s="324"/>
      <c r="BM1559" s="324"/>
      <c r="BN1559" s="324"/>
      <c r="BO1559" s="324"/>
      <c r="BW1559" s="325"/>
      <c r="BX1559" s="325"/>
      <c r="BY1559" s="325"/>
      <c r="BZ1559" s="325"/>
      <c r="CA1559" s="325"/>
      <c r="CB1559" s="325"/>
      <c r="CC1559" s="325"/>
      <c r="CD1559" s="325"/>
      <c r="CE1559" s="325"/>
      <c r="CF1559" s="325"/>
      <c r="CG1559" s="325"/>
      <c r="CH1559" s="325"/>
    </row>
    <row r="1560" spans="1:86" s="323" customFormat="1" x14ac:dyDescent="0.25">
      <c r="A1560" s="102"/>
      <c r="B1560" s="102"/>
      <c r="C1560" s="102"/>
      <c r="D1560" s="102"/>
      <c r="E1560" s="102"/>
      <c r="F1560" s="102"/>
      <c r="G1560" s="102"/>
      <c r="AH1560" s="324"/>
      <c r="AI1560" s="324"/>
      <c r="AP1560" s="324"/>
      <c r="AQ1560" s="324"/>
      <c r="BD1560" s="324"/>
      <c r="BE1560" s="324"/>
      <c r="BF1560" s="324"/>
      <c r="BG1560" s="324"/>
      <c r="BH1560" s="324"/>
      <c r="BI1560" s="324"/>
      <c r="BJ1560" s="324"/>
      <c r="BK1560" s="324"/>
      <c r="BL1560" s="324"/>
      <c r="BM1560" s="324"/>
      <c r="BN1560" s="324"/>
      <c r="BO1560" s="324"/>
      <c r="BW1560" s="325"/>
      <c r="BX1560" s="325"/>
      <c r="BY1560" s="325"/>
      <c r="BZ1560" s="325"/>
      <c r="CA1560" s="325"/>
      <c r="CB1560" s="325"/>
      <c r="CC1560" s="325"/>
      <c r="CD1560" s="325"/>
      <c r="CE1560" s="325"/>
      <c r="CF1560" s="325"/>
      <c r="CG1560" s="325"/>
      <c r="CH1560" s="325"/>
    </row>
    <row r="1561" spans="1:86" s="323" customFormat="1" x14ac:dyDescent="0.25">
      <c r="A1561" s="102"/>
      <c r="B1561" s="102"/>
      <c r="C1561" s="102"/>
      <c r="D1561" s="102"/>
      <c r="E1561" s="102"/>
      <c r="F1561" s="102"/>
      <c r="G1561" s="102"/>
      <c r="AH1561" s="324"/>
      <c r="AI1561" s="324"/>
      <c r="AP1561" s="324"/>
      <c r="AQ1561" s="324"/>
      <c r="BD1561" s="324"/>
      <c r="BE1561" s="324"/>
      <c r="BF1561" s="324"/>
      <c r="BG1561" s="324"/>
      <c r="BH1561" s="324"/>
      <c r="BI1561" s="324"/>
      <c r="BJ1561" s="324"/>
      <c r="BK1561" s="324"/>
      <c r="BL1561" s="324"/>
      <c r="BM1561" s="324"/>
      <c r="BN1561" s="324"/>
      <c r="BO1561" s="324"/>
      <c r="BW1561" s="325"/>
      <c r="BX1561" s="325"/>
      <c r="BY1561" s="325"/>
      <c r="BZ1561" s="325"/>
      <c r="CA1561" s="325"/>
      <c r="CB1561" s="325"/>
      <c r="CC1561" s="325"/>
      <c r="CD1561" s="325"/>
      <c r="CE1561" s="325"/>
      <c r="CF1561" s="325"/>
      <c r="CG1561" s="325"/>
      <c r="CH1561" s="325"/>
    </row>
    <row r="1562" spans="1:86" s="323" customFormat="1" x14ac:dyDescent="0.25">
      <c r="A1562" s="102"/>
      <c r="B1562" s="102"/>
      <c r="C1562" s="102"/>
      <c r="D1562" s="102"/>
      <c r="E1562" s="102"/>
      <c r="F1562" s="102"/>
      <c r="G1562" s="102"/>
      <c r="AH1562" s="324"/>
      <c r="AI1562" s="324"/>
      <c r="AP1562" s="324"/>
      <c r="AQ1562" s="324"/>
      <c r="BD1562" s="324"/>
      <c r="BE1562" s="324"/>
      <c r="BF1562" s="324"/>
      <c r="BG1562" s="324"/>
      <c r="BH1562" s="324"/>
      <c r="BI1562" s="324"/>
      <c r="BJ1562" s="324"/>
      <c r="BK1562" s="324"/>
      <c r="BL1562" s="324"/>
      <c r="BM1562" s="324"/>
      <c r="BN1562" s="324"/>
      <c r="BO1562" s="324"/>
      <c r="BW1562" s="325"/>
      <c r="BX1562" s="325"/>
      <c r="BY1562" s="325"/>
      <c r="BZ1562" s="325"/>
      <c r="CA1562" s="325"/>
      <c r="CB1562" s="325"/>
      <c r="CC1562" s="325"/>
      <c r="CD1562" s="325"/>
      <c r="CE1562" s="325"/>
      <c r="CF1562" s="325"/>
      <c r="CG1562" s="325"/>
      <c r="CH1562" s="325"/>
    </row>
    <row r="1563" spans="1:86" s="323" customFormat="1" x14ac:dyDescent="0.25">
      <c r="A1563" s="102"/>
      <c r="B1563" s="102"/>
      <c r="C1563" s="102"/>
      <c r="D1563" s="102"/>
      <c r="E1563" s="102"/>
      <c r="F1563" s="102"/>
      <c r="G1563" s="102"/>
      <c r="AH1563" s="324"/>
      <c r="AI1563" s="324"/>
      <c r="AP1563" s="324"/>
      <c r="AQ1563" s="324"/>
      <c r="BD1563" s="324"/>
      <c r="BE1563" s="324"/>
      <c r="BF1563" s="324"/>
      <c r="BG1563" s="324"/>
      <c r="BH1563" s="324"/>
      <c r="BI1563" s="324"/>
      <c r="BJ1563" s="324"/>
      <c r="BK1563" s="324"/>
      <c r="BL1563" s="324"/>
      <c r="BM1563" s="324"/>
      <c r="BN1563" s="324"/>
      <c r="BO1563" s="324"/>
      <c r="BW1563" s="325"/>
      <c r="BX1563" s="325"/>
      <c r="BY1563" s="325"/>
      <c r="BZ1563" s="325"/>
      <c r="CA1563" s="325"/>
      <c r="CB1563" s="325"/>
      <c r="CC1563" s="325"/>
      <c r="CD1563" s="325"/>
      <c r="CE1563" s="325"/>
      <c r="CF1563" s="325"/>
      <c r="CG1563" s="325"/>
      <c r="CH1563" s="325"/>
    </row>
    <row r="1564" spans="1:86" s="323" customFormat="1" x14ac:dyDescent="0.25">
      <c r="A1564" s="102"/>
      <c r="B1564" s="102"/>
      <c r="C1564" s="102"/>
      <c r="D1564" s="102"/>
      <c r="E1564" s="102"/>
      <c r="F1564" s="102"/>
      <c r="G1564" s="102"/>
      <c r="AH1564" s="324"/>
      <c r="AI1564" s="324"/>
      <c r="AP1564" s="324"/>
      <c r="AQ1564" s="324"/>
      <c r="BD1564" s="324"/>
      <c r="BE1564" s="324"/>
      <c r="BF1564" s="324"/>
      <c r="BG1564" s="324"/>
      <c r="BH1564" s="324"/>
      <c r="BI1564" s="324"/>
      <c r="BJ1564" s="324"/>
      <c r="BK1564" s="324"/>
      <c r="BL1564" s="324"/>
      <c r="BM1564" s="324"/>
      <c r="BN1564" s="324"/>
      <c r="BO1564" s="324"/>
      <c r="BW1564" s="325"/>
      <c r="BX1564" s="325"/>
      <c r="BY1564" s="325"/>
      <c r="BZ1564" s="325"/>
      <c r="CA1564" s="325"/>
      <c r="CB1564" s="325"/>
      <c r="CC1564" s="325"/>
      <c r="CD1564" s="325"/>
      <c r="CE1564" s="325"/>
      <c r="CF1564" s="325"/>
      <c r="CG1564" s="325"/>
      <c r="CH1564" s="325"/>
    </row>
    <row r="1565" spans="1:86" s="323" customFormat="1" x14ac:dyDescent="0.25">
      <c r="A1565" s="102"/>
      <c r="B1565" s="102"/>
      <c r="C1565" s="102"/>
      <c r="D1565" s="102"/>
      <c r="E1565" s="102"/>
      <c r="F1565" s="102"/>
      <c r="G1565" s="102"/>
      <c r="AH1565" s="324"/>
      <c r="AI1565" s="324"/>
      <c r="AP1565" s="324"/>
      <c r="AQ1565" s="324"/>
      <c r="BD1565" s="324"/>
      <c r="BE1565" s="324"/>
      <c r="BF1565" s="324"/>
      <c r="BG1565" s="324"/>
      <c r="BH1565" s="324"/>
      <c r="BI1565" s="324"/>
      <c r="BJ1565" s="324"/>
      <c r="BK1565" s="324"/>
      <c r="BL1565" s="324"/>
      <c r="BM1565" s="324"/>
      <c r="BN1565" s="324"/>
      <c r="BO1565" s="324"/>
      <c r="BW1565" s="325"/>
      <c r="BX1565" s="325"/>
      <c r="BY1565" s="325"/>
      <c r="BZ1565" s="325"/>
      <c r="CA1565" s="325"/>
      <c r="CB1565" s="325"/>
      <c r="CC1565" s="325"/>
      <c r="CD1565" s="325"/>
      <c r="CE1565" s="325"/>
      <c r="CF1565" s="325"/>
      <c r="CG1565" s="325"/>
      <c r="CH1565" s="325"/>
    </row>
    <row r="1566" spans="1:86" s="323" customFormat="1" x14ac:dyDescent="0.25">
      <c r="A1566" s="102"/>
      <c r="B1566" s="102"/>
      <c r="C1566" s="102"/>
      <c r="D1566" s="102"/>
      <c r="E1566" s="102"/>
      <c r="F1566" s="102"/>
      <c r="G1566" s="102"/>
      <c r="AH1566" s="324"/>
      <c r="AI1566" s="324"/>
      <c r="AP1566" s="324"/>
      <c r="AQ1566" s="324"/>
      <c r="BD1566" s="324"/>
      <c r="BE1566" s="324"/>
      <c r="BF1566" s="324"/>
      <c r="BG1566" s="324"/>
      <c r="BH1566" s="324"/>
      <c r="BI1566" s="324"/>
      <c r="BJ1566" s="324"/>
      <c r="BK1566" s="324"/>
      <c r="BL1566" s="324"/>
      <c r="BM1566" s="324"/>
      <c r="BN1566" s="324"/>
      <c r="BO1566" s="324"/>
      <c r="BW1566" s="325"/>
      <c r="BX1566" s="325"/>
      <c r="BY1566" s="325"/>
      <c r="BZ1566" s="325"/>
      <c r="CA1566" s="325"/>
      <c r="CB1566" s="325"/>
      <c r="CC1566" s="325"/>
      <c r="CD1566" s="325"/>
      <c r="CE1566" s="325"/>
      <c r="CF1566" s="325"/>
      <c r="CG1566" s="325"/>
      <c r="CH1566" s="325"/>
    </row>
    <row r="1567" spans="1:86" s="323" customFormat="1" x14ac:dyDescent="0.25">
      <c r="A1567" s="102"/>
      <c r="B1567" s="102"/>
      <c r="C1567" s="102"/>
      <c r="D1567" s="102"/>
      <c r="E1567" s="102"/>
      <c r="F1567" s="102"/>
      <c r="G1567" s="102"/>
      <c r="AH1567" s="324"/>
      <c r="AI1567" s="324"/>
      <c r="AP1567" s="324"/>
      <c r="AQ1567" s="324"/>
      <c r="BD1567" s="324"/>
      <c r="BE1567" s="324"/>
      <c r="BF1567" s="324"/>
      <c r="BG1567" s="324"/>
      <c r="BH1567" s="324"/>
      <c r="BI1567" s="324"/>
      <c r="BJ1567" s="324"/>
      <c r="BK1567" s="324"/>
      <c r="BL1567" s="324"/>
      <c r="BM1567" s="324"/>
      <c r="BN1567" s="324"/>
      <c r="BO1567" s="324"/>
      <c r="BW1567" s="325"/>
      <c r="BX1567" s="325"/>
      <c r="BY1567" s="325"/>
      <c r="BZ1567" s="325"/>
      <c r="CA1567" s="325"/>
      <c r="CB1567" s="325"/>
      <c r="CC1567" s="325"/>
      <c r="CD1567" s="325"/>
      <c r="CE1567" s="325"/>
      <c r="CF1567" s="325"/>
      <c r="CG1567" s="325"/>
      <c r="CH1567" s="325"/>
    </row>
    <row r="1568" spans="1:86" s="323" customFormat="1" x14ac:dyDescent="0.25">
      <c r="A1568" s="102"/>
      <c r="B1568" s="102"/>
      <c r="C1568" s="102"/>
      <c r="D1568" s="102"/>
      <c r="E1568" s="102"/>
      <c r="F1568" s="102"/>
      <c r="G1568" s="102"/>
      <c r="AH1568" s="324"/>
      <c r="AI1568" s="324"/>
      <c r="AP1568" s="324"/>
      <c r="AQ1568" s="324"/>
      <c r="BD1568" s="324"/>
      <c r="BE1568" s="324"/>
      <c r="BF1568" s="324"/>
      <c r="BG1568" s="324"/>
      <c r="BH1568" s="324"/>
      <c r="BI1568" s="324"/>
      <c r="BJ1568" s="324"/>
      <c r="BK1568" s="324"/>
      <c r="BL1568" s="324"/>
      <c r="BM1568" s="324"/>
      <c r="BN1568" s="324"/>
      <c r="BO1568" s="324"/>
      <c r="BW1568" s="325"/>
      <c r="BX1568" s="325"/>
      <c r="BY1568" s="325"/>
      <c r="BZ1568" s="325"/>
      <c r="CA1568" s="325"/>
      <c r="CB1568" s="325"/>
      <c r="CC1568" s="325"/>
      <c r="CD1568" s="325"/>
      <c r="CE1568" s="325"/>
      <c r="CF1568" s="325"/>
      <c r="CG1568" s="325"/>
      <c r="CH1568" s="325"/>
    </row>
    <row r="1569" spans="1:86" s="323" customFormat="1" x14ac:dyDescent="0.25">
      <c r="A1569" s="102"/>
      <c r="B1569" s="102"/>
      <c r="C1569" s="102"/>
      <c r="D1569" s="102"/>
      <c r="E1569" s="102"/>
      <c r="F1569" s="102"/>
      <c r="G1569" s="102"/>
      <c r="AH1569" s="324"/>
      <c r="AI1569" s="324"/>
      <c r="AP1569" s="324"/>
      <c r="AQ1569" s="324"/>
      <c r="BD1569" s="324"/>
      <c r="BE1569" s="324"/>
      <c r="BF1569" s="324"/>
      <c r="BG1569" s="324"/>
      <c r="BH1569" s="324"/>
      <c r="BI1569" s="324"/>
      <c r="BJ1569" s="324"/>
      <c r="BK1569" s="324"/>
      <c r="BL1569" s="324"/>
      <c r="BM1569" s="324"/>
      <c r="BN1569" s="324"/>
      <c r="BO1569" s="324"/>
      <c r="BW1569" s="325"/>
      <c r="BX1569" s="325"/>
      <c r="BY1569" s="325"/>
      <c r="BZ1569" s="325"/>
      <c r="CA1569" s="325"/>
      <c r="CB1569" s="325"/>
      <c r="CC1569" s="325"/>
      <c r="CD1569" s="325"/>
      <c r="CE1569" s="325"/>
      <c r="CF1569" s="325"/>
      <c r="CG1569" s="325"/>
      <c r="CH1569" s="325"/>
    </row>
    <row r="1570" spans="1:86" s="323" customFormat="1" x14ac:dyDescent="0.25">
      <c r="A1570" s="102"/>
      <c r="B1570" s="102"/>
      <c r="C1570" s="102"/>
      <c r="D1570" s="102"/>
      <c r="E1570" s="102"/>
      <c r="F1570" s="102"/>
      <c r="G1570" s="102"/>
      <c r="AH1570" s="324"/>
      <c r="AI1570" s="324"/>
      <c r="AP1570" s="324"/>
      <c r="AQ1570" s="324"/>
      <c r="BD1570" s="324"/>
      <c r="BE1570" s="324"/>
      <c r="BF1570" s="324"/>
      <c r="BG1570" s="324"/>
      <c r="BH1570" s="324"/>
      <c r="BI1570" s="324"/>
      <c r="BJ1570" s="324"/>
      <c r="BK1570" s="324"/>
      <c r="BL1570" s="324"/>
      <c r="BM1570" s="324"/>
      <c r="BN1570" s="324"/>
      <c r="BO1570" s="324"/>
      <c r="BW1570" s="325"/>
      <c r="BX1570" s="325"/>
      <c r="BY1570" s="325"/>
      <c r="BZ1570" s="325"/>
      <c r="CA1570" s="325"/>
      <c r="CB1570" s="325"/>
      <c r="CC1570" s="325"/>
      <c r="CD1570" s="325"/>
      <c r="CE1570" s="325"/>
      <c r="CF1570" s="325"/>
      <c r="CG1570" s="325"/>
      <c r="CH1570" s="325"/>
    </row>
    <row r="1571" spans="1:86" s="323" customFormat="1" x14ac:dyDescent="0.25">
      <c r="A1571" s="102"/>
      <c r="B1571" s="102"/>
      <c r="C1571" s="102"/>
      <c r="D1571" s="102"/>
      <c r="E1571" s="102"/>
      <c r="F1571" s="102"/>
      <c r="G1571" s="102"/>
      <c r="AH1571" s="324"/>
      <c r="AI1571" s="324"/>
      <c r="AP1571" s="324"/>
      <c r="AQ1571" s="324"/>
      <c r="BD1571" s="324"/>
      <c r="BE1571" s="324"/>
      <c r="BF1571" s="324"/>
      <c r="BG1571" s="324"/>
      <c r="BH1571" s="324"/>
      <c r="BI1571" s="324"/>
      <c r="BJ1571" s="324"/>
      <c r="BK1571" s="324"/>
      <c r="BL1571" s="324"/>
      <c r="BM1571" s="324"/>
      <c r="BN1571" s="324"/>
      <c r="BO1571" s="324"/>
      <c r="BW1571" s="325"/>
      <c r="BX1571" s="325"/>
      <c r="BY1571" s="325"/>
      <c r="BZ1571" s="325"/>
      <c r="CA1571" s="325"/>
      <c r="CB1571" s="325"/>
      <c r="CC1571" s="325"/>
      <c r="CD1571" s="325"/>
      <c r="CE1571" s="325"/>
      <c r="CF1571" s="325"/>
      <c r="CG1571" s="325"/>
      <c r="CH1571" s="325"/>
    </row>
    <row r="1572" spans="1:86" s="323" customFormat="1" x14ac:dyDescent="0.25">
      <c r="A1572" s="102"/>
      <c r="B1572" s="102"/>
      <c r="C1572" s="102"/>
      <c r="D1572" s="102"/>
      <c r="E1572" s="102"/>
      <c r="F1572" s="102"/>
      <c r="G1572" s="102"/>
      <c r="AH1572" s="324"/>
      <c r="AI1572" s="324"/>
      <c r="AP1572" s="324"/>
      <c r="AQ1572" s="324"/>
      <c r="BD1572" s="324"/>
      <c r="BE1572" s="324"/>
      <c r="BF1572" s="324"/>
      <c r="BG1572" s="324"/>
      <c r="BH1572" s="324"/>
      <c r="BI1572" s="324"/>
      <c r="BJ1572" s="324"/>
      <c r="BK1572" s="324"/>
      <c r="BL1572" s="324"/>
      <c r="BM1572" s="324"/>
      <c r="BN1572" s="324"/>
      <c r="BO1572" s="324"/>
      <c r="BW1572" s="325"/>
      <c r="BX1572" s="325"/>
      <c r="BY1572" s="325"/>
      <c r="BZ1572" s="325"/>
      <c r="CA1572" s="325"/>
      <c r="CB1572" s="325"/>
      <c r="CC1572" s="325"/>
      <c r="CD1572" s="325"/>
      <c r="CE1572" s="325"/>
      <c r="CF1572" s="325"/>
      <c r="CG1572" s="325"/>
      <c r="CH1572" s="325"/>
    </row>
    <row r="1573" spans="1:86" s="323" customFormat="1" x14ac:dyDescent="0.25">
      <c r="A1573" s="102"/>
      <c r="B1573" s="102"/>
      <c r="C1573" s="102"/>
      <c r="D1573" s="102"/>
      <c r="E1573" s="102"/>
      <c r="F1573" s="102"/>
      <c r="G1573" s="102"/>
      <c r="AH1573" s="324"/>
      <c r="AI1573" s="324"/>
      <c r="AP1573" s="324"/>
      <c r="AQ1573" s="324"/>
      <c r="BD1573" s="324"/>
      <c r="BE1573" s="324"/>
      <c r="BF1573" s="324"/>
      <c r="BG1573" s="324"/>
      <c r="BH1573" s="324"/>
      <c r="BI1573" s="324"/>
      <c r="BJ1573" s="324"/>
      <c r="BK1573" s="324"/>
      <c r="BL1573" s="324"/>
      <c r="BM1573" s="324"/>
      <c r="BN1573" s="324"/>
      <c r="BO1573" s="324"/>
      <c r="BW1573" s="325"/>
      <c r="BX1573" s="325"/>
      <c r="BY1573" s="325"/>
      <c r="BZ1573" s="325"/>
      <c r="CA1573" s="325"/>
      <c r="CB1573" s="325"/>
      <c r="CC1573" s="325"/>
      <c r="CD1573" s="325"/>
      <c r="CE1573" s="325"/>
      <c r="CF1573" s="325"/>
      <c r="CG1573" s="325"/>
      <c r="CH1573" s="325"/>
    </row>
    <row r="1574" spans="1:86" s="323" customFormat="1" x14ac:dyDescent="0.25">
      <c r="A1574" s="102"/>
      <c r="B1574" s="102"/>
      <c r="C1574" s="102"/>
      <c r="D1574" s="102"/>
      <c r="E1574" s="102"/>
      <c r="F1574" s="102"/>
      <c r="G1574" s="102"/>
      <c r="AH1574" s="324"/>
      <c r="AI1574" s="324"/>
      <c r="AP1574" s="324"/>
      <c r="AQ1574" s="324"/>
      <c r="BD1574" s="324"/>
      <c r="BE1574" s="324"/>
      <c r="BF1574" s="324"/>
      <c r="BG1574" s="324"/>
      <c r="BH1574" s="324"/>
      <c r="BI1574" s="324"/>
      <c r="BJ1574" s="324"/>
      <c r="BK1574" s="324"/>
      <c r="BL1574" s="324"/>
      <c r="BM1574" s="324"/>
      <c r="BN1574" s="324"/>
      <c r="BO1574" s="324"/>
      <c r="BW1574" s="325"/>
      <c r="BX1574" s="325"/>
      <c r="BY1574" s="325"/>
      <c r="BZ1574" s="325"/>
      <c r="CA1574" s="325"/>
      <c r="CB1574" s="325"/>
      <c r="CC1574" s="325"/>
      <c r="CD1574" s="325"/>
      <c r="CE1574" s="325"/>
      <c r="CF1574" s="325"/>
      <c r="CG1574" s="325"/>
      <c r="CH1574" s="325"/>
    </row>
    <row r="1575" spans="1:86" s="323" customFormat="1" x14ac:dyDescent="0.25">
      <c r="A1575" s="102"/>
      <c r="B1575" s="102"/>
      <c r="C1575" s="102"/>
      <c r="D1575" s="102"/>
      <c r="E1575" s="102"/>
      <c r="F1575" s="102"/>
      <c r="G1575" s="102"/>
      <c r="AH1575" s="324"/>
      <c r="AI1575" s="324"/>
      <c r="AP1575" s="324"/>
      <c r="AQ1575" s="324"/>
      <c r="BD1575" s="324"/>
      <c r="BE1575" s="324"/>
      <c r="BF1575" s="324"/>
      <c r="BG1575" s="324"/>
      <c r="BH1575" s="324"/>
      <c r="BI1575" s="324"/>
      <c r="BJ1575" s="324"/>
      <c r="BK1575" s="324"/>
      <c r="BL1575" s="324"/>
      <c r="BM1575" s="324"/>
      <c r="BN1575" s="324"/>
      <c r="BO1575" s="324"/>
      <c r="BW1575" s="325"/>
      <c r="BX1575" s="325"/>
      <c r="BY1575" s="325"/>
      <c r="BZ1575" s="325"/>
      <c r="CA1575" s="325"/>
      <c r="CB1575" s="325"/>
      <c r="CC1575" s="325"/>
      <c r="CD1575" s="325"/>
      <c r="CE1575" s="325"/>
      <c r="CF1575" s="325"/>
      <c r="CG1575" s="325"/>
      <c r="CH1575" s="325"/>
    </row>
    <row r="1576" spans="1:86" s="323" customFormat="1" x14ac:dyDescent="0.25">
      <c r="A1576" s="102"/>
      <c r="B1576" s="102"/>
      <c r="C1576" s="102"/>
      <c r="D1576" s="102"/>
      <c r="E1576" s="102"/>
      <c r="F1576" s="102"/>
      <c r="G1576" s="102"/>
      <c r="AH1576" s="324"/>
      <c r="AI1576" s="324"/>
      <c r="AP1576" s="324"/>
      <c r="AQ1576" s="324"/>
      <c r="BD1576" s="324"/>
      <c r="BE1576" s="324"/>
      <c r="BF1576" s="324"/>
      <c r="BG1576" s="324"/>
      <c r="BH1576" s="324"/>
      <c r="BI1576" s="324"/>
      <c r="BJ1576" s="324"/>
      <c r="BK1576" s="324"/>
      <c r="BL1576" s="324"/>
      <c r="BM1576" s="324"/>
      <c r="BN1576" s="324"/>
      <c r="BO1576" s="324"/>
      <c r="BW1576" s="325"/>
      <c r="BX1576" s="325"/>
      <c r="BY1576" s="325"/>
      <c r="BZ1576" s="325"/>
      <c r="CA1576" s="325"/>
      <c r="CB1576" s="325"/>
      <c r="CC1576" s="325"/>
      <c r="CD1576" s="325"/>
      <c r="CE1576" s="325"/>
      <c r="CF1576" s="325"/>
      <c r="CG1576" s="325"/>
      <c r="CH1576" s="325"/>
    </row>
    <row r="1577" spans="1:86" s="323" customFormat="1" x14ac:dyDescent="0.25">
      <c r="A1577" s="102"/>
      <c r="B1577" s="102"/>
      <c r="C1577" s="102"/>
      <c r="D1577" s="102"/>
      <c r="E1577" s="102"/>
      <c r="F1577" s="102"/>
      <c r="G1577" s="102"/>
      <c r="AH1577" s="324"/>
      <c r="AI1577" s="324"/>
      <c r="AP1577" s="324"/>
      <c r="AQ1577" s="324"/>
      <c r="BD1577" s="324"/>
      <c r="BE1577" s="324"/>
      <c r="BF1577" s="324"/>
      <c r="BG1577" s="324"/>
      <c r="BH1577" s="324"/>
      <c r="BI1577" s="324"/>
      <c r="BJ1577" s="324"/>
      <c r="BK1577" s="324"/>
      <c r="BL1577" s="324"/>
      <c r="BM1577" s="324"/>
      <c r="BN1577" s="324"/>
      <c r="BO1577" s="324"/>
      <c r="BW1577" s="325"/>
      <c r="BX1577" s="325"/>
      <c r="BY1577" s="325"/>
      <c r="BZ1577" s="325"/>
      <c r="CA1577" s="325"/>
      <c r="CB1577" s="325"/>
      <c r="CC1577" s="325"/>
      <c r="CD1577" s="325"/>
      <c r="CE1577" s="325"/>
      <c r="CF1577" s="325"/>
      <c r="CG1577" s="325"/>
      <c r="CH1577" s="325"/>
    </row>
    <row r="1578" spans="1:86" s="323" customFormat="1" x14ac:dyDescent="0.25">
      <c r="A1578" s="102"/>
      <c r="B1578" s="102"/>
      <c r="C1578" s="102"/>
      <c r="D1578" s="102"/>
      <c r="E1578" s="102"/>
      <c r="F1578" s="102"/>
      <c r="G1578" s="102"/>
      <c r="AH1578" s="324"/>
      <c r="AI1578" s="324"/>
      <c r="AP1578" s="324"/>
      <c r="AQ1578" s="324"/>
      <c r="BD1578" s="324"/>
      <c r="BE1578" s="324"/>
      <c r="BF1578" s="324"/>
      <c r="BG1578" s="324"/>
      <c r="BH1578" s="324"/>
      <c r="BI1578" s="324"/>
      <c r="BJ1578" s="324"/>
      <c r="BK1578" s="324"/>
      <c r="BL1578" s="324"/>
      <c r="BM1578" s="324"/>
      <c r="BN1578" s="324"/>
      <c r="BO1578" s="324"/>
      <c r="BW1578" s="325"/>
      <c r="BX1578" s="325"/>
      <c r="BY1578" s="325"/>
      <c r="BZ1578" s="325"/>
      <c r="CA1578" s="325"/>
      <c r="CB1578" s="325"/>
      <c r="CC1578" s="325"/>
      <c r="CD1578" s="325"/>
      <c r="CE1578" s="325"/>
      <c r="CF1578" s="325"/>
      <c r="CG1578" s="325"/>
      <c r="CH1578" s="325"/>
    </row>
    <row r="1579" spans="1:86" s="323" customFormat="1" x14ac:dyDescent="0.25">
      <c r="A1579" s="102"/>
      <c r="B1579" s="102"/>
      <c r="C1579" s="102"/>
      <c r="D1579" s="102"/>
      <c r="E1579" s="102"/>
      <c r="F1579" s="102"/>
      <c r="G1579" s="102"/>
      <c r="AH1579" s="324"/>
      <c r="AI1579" s="324"/>
      <c r="AP1579" s="324"/>
      <c r="AQ1579" s="324"/>
      <c r="BD1579" s="324"/>
      <c r="BE1579" s="324"/>
      <c r="BF1579" s="324"/>
      <c r="BG1579" s="324"/>
      <c r="BH1579" s="324"/>
      <c r="BI1579" s="324"/>
      <c r="BJ1579" s="324"/>
      <c r="BK1579" s="324"/>
      <c r="BL1579" s="324"/>
      <c r="BM1579" s="324"/>
      <c r="BN1579" s="324"/>
      <c r="BO1579" s="324"/>
      <c r="BW1579" s="325"/>
      <c r="BX1579" s="325"/>
      <c r="BY1579" s="325"/>
      <c r="BZ1579" s="325"/>
      <c r="CA1579" s="325"/>
      <c r="CB1579" s="325"/>
      <c r="CC1579" s="325"/>
      <c r="CD1579" s="325"/>
      <c r="CE1579" s="325"/>
      <c r="CF1579" s="325"/>
      <c r="CG1579" s="325"/>
      <c r="CH1579" s="325"/>
    </row>
    <row r="1580" spans="1:86" s="323" customFormat="1" x14ac:dyDescent="0.25">
      <c r="A1580" s="102"/>
      <c r="B1580" s="102"/>
      <c r="C1580" s="102"/>
      <c r="D1580" s="102"/>
      <c r="E1580" s="102"/>
      <c r="F1580" s="102"/>
      <c r="G1580" s="102"/>
      <c r="AH1580" s="324"/>
      <c r="AI1580" s="324"/>
      <c r="AP1580" s="324"/>
      <c r="AQ1580" s="324"/>
      <c r="BD1580" s="324"/>
      <c r="BE1580" s="324"/>
      <c r="BF1580" s="324"/>
      <c r="BG1580" s="324"/>
      <c r="BH1580" s="324"/>
      <c r="BI1580" s="324"/>
      <c r="BJ1580" s="324"/>
      <c r="BK1580" s="324"/>
      <c r="BL1580" s="324"/>
      <c r="BM1580" s="324"/>
      <c r="BN1580" s="324"/>
      <c r="BO1580" s="324"/>
      <c r="BW1580" s="325"/>
      <c r="BX1580" s="325"/>
      <c r="BY1580" s="325"/>
      <c r="BZ1580" s="325"/>
      <c r="CA1580" s="325"/>
      <c r="CB1580" s="325"/>
      <c r="CC1580" s="325"/>
      <c r="CD1580" s="325"/>
      <c r="CE1580" s="325"/>
      <c r="CF1580" s="325"/>
      <c r="CG1580" s="325"/>
      <c r="CH1580" s="325"/>
    </row>
    <row r="1581" spans="1:86" s="323" customFormat="1" x14ac:dyDescent="0.25">
      <c r="A1581" s="102"/>
      <c r="B1581" s="102"/>
      <c r="C1581" s="102"/>
      <c r="D1581" s="102"/>
      <c r="E1581" s="102"/>
      <c r="F1581" s="102"/>
      <c r="G1581" s="102"/>
      <c r="AH1581" s="324"/>
      <c r="AI1581" s="324"/>
      <c r="AP1581" s="324"/>
      <c r="AQ1581" s="324"/>
      <c r="BD1581" s="324"/>
      <c r="BE1581" s="324"/>
      <c r="BF1581" s="324"/>
      <c r="BG1581" s="324"/>
      <c r="BH1581" s="324"/>
      <c r="BI1581" s="324"/>
      <c r="BJ1581" s="324"/>
      <c r="BK1581" s="324"/>
      <c r="BL1581" s="324"/>
      <c r="BM1581" s="324"/>
      <c r="BN1581" s="324"/>
      <c r="BO1581" s="324"/>
      <c r="BW1581" s="325"/>
      <c r="BX1581" s="325"/>
      <c r="BY1581" s="325"/>
      <c r="BZ1581" s="325"/>
      <c r="CA1581" s="325"/>
      <c r="CB1581" s="325"/>
      <c r="CC1581" s="325"/>
      <c r="CD1581" s="325"/>
      <c r="CE1581" s="325"/>
      <c r="CF1581" s="325"/>
      <c r="CG1581" s="325"/>
      <c r="CH1581" s="325"/>
    </row>
    <row r="1582" spans="1:86" s="323" customFormat="1" x14ac:dyDescent="0.25">
      <c r="A1582" s="102"/>
      <c r="B1582" s="102"/>
      <c r="C1582" s="102"/>
      <c r="D1582" s="102"/>
      <c r="E1582" s="102"/>
      <c r="F1582" s="102"/>
      <c r="G1582" s="102"/>
      <c r="AH1582" s="324"/>
      <c r="AI1582" s="324"/>
      <c r="AP1582" s="324"/>
      <c r="AQ1582" s="324"/>
      <c r="BD1582" s="324"/>
      <c r="BE1582" s="324"/>
      <c r="BF1582" s="324"/>
      <c r="BG1582" s="324"/>
      <c r="BH1582" s="324"/>
      <c r="BI1582" s="324"/>
      <c r="BJ1582" s="324"/>
      <c r="BK1582" s="324"/>
      <c r="BL1582" s="324"/>
      <c r="BM1582" s="324"/>
      <c r="BN1582" s="324"/>
      <c r="BO1582" s="324"/>
      <c r="BW1582" s="325"/>
      <c r="BX1582" s="325"/>
      <c r="BY1582" s="325"/>
      <c r="BZ1582" s="325"/>
      <c r="CA1582" s="325"/>
      <c r="CB1582" s="325"/>
      <c r="CC1582" s="325"/>
      <c r="CD1582" s="325"/>
      <c r="CE1582" s="325"/>
      <c r="CF1582" s="325"/>
      <c r="CG1582" s="325"/>
      <c r="CH1582" s="325"/>
    </row>
    <row r="1583" spans="1:86" s="323" customFormat="1" x14ac:dyDescent="0.25">
      <c r="A1583" s="102"/>
      <c r="B1583" s="102"/>
      <c r="C1583" s="102"/>
      <c r="D1583" s="102"/>
      <c r="E1583" s="102"/>
      <c r="F1583" s="102"/>
      <c r="G1583" s="102"/>
      <c r="AH1583" s="324"/>
      <c r="AI1583" s="324"/>
      <c r="AP1583" s="324"/>
      <c r="AQ1583" s="324"/>
      <c r="BD1583" s="324"/>
      <c r="BE1583" s="324"/>
      <c r="BF1583" s="324"/>
      <c r="BG1583" s="324"/>
      <c r="BH1583" s="324"/>
      <c r="BI1583" s="324"/>
      <c r="BJ1583" s="324"/>
      <c r="BK1583" s="324"/>
      <c r="BL1583" s="324"/>
      <c r="BM1583" s="324"/>
      <c r="BN1583" s="324"/>
      <c r="BO1583" s="324"/>
      <c r="BW1583" s="325"/>
      <c r="BX1583" s="325"/>
      <c r="BY1583" s="325"/>
      <c r="BZ1583" s="325"/>
      <c r="CA1583" s="325"/>
      <c r="CB1583" s="325"/>
      <c r="CC1583" s="325"/>
      <c r="CD1583" s="325"/>
      <c r="CE1583" s="325"/>
      <c r="CF1583" s="325"/>
      <c r="CG1583" s="325"/>
      <c r="CH1583" s="325"/>
    </row>
    <row r="1584" spans="1:86" s="323" customFormat="1" x14ac:dyDescent="0.25">
      <c r="A1584" s="102"/>
      <c r="B1584" s="102"/>
      <c r="C1584" s="102"/>
      <c r="D1584" s="102"/>
      <c r="E1584" s="102"/>
      <c r="F1584" s="102"/>
      <c r="G1584" s="102"/>
      <c r="AH1584" s="324"/>
      <c r="AI1584" s="324"/>
      <c r="AP1584" s="324"/>
      <c r="AQ1584" s="324"/>
      <c r="BD1584" s="324"/>
      <c r="BE1584" s="324"/>
      <c r="BF1584" s="324"/>
      <c r="BG1584" s="324"/>
      <c r="BH1584" s="324"/>
      <c r="BI1584" s="324"/>
      <c r="BJ1584" s="324"/>
      <c r="BK1584" s="324"/>
      <c r="BL1584" s="324"/>
      <c r="BM1584" s="324"/>
      <c r="BN1584" s="324"/>
      <c r="BO1584" s="324"/>
      <c r="BW1584" s="325"/>
      <c r="BX1584" s="325"/>
      <c r="BY1584" s="325"/>
      <c r="BZ1584" s="325"/>
      <c r="CA1584" s="325"/>
      <c r="CB1584" s="325"/>
      <c r="CC1584" s="325"/>
      <c r="CD1584" s="325"/>
      <c r="CE1584" s="325"/>
      <c r="CF1584" s="325"/>
      <c r="CG1584" s="325"/>
      <c r="CH1584" s="325"/>
    </row>
    <row r="1585" spans="1:86" s="323" customFormat="1" x14ac:dyDescent="0.25">
      <c r="A1585" s="102"/>
      <c r="B1585" s="102"/>
      <c r="C1585" s="102"/>
      <c r="D1585" s="102"/>
      <c r="E1585" s="102"/>
      <c r="F1585" s="102"/>
      <c r="G1585" s="102"/>
      <c r="AH1585" s="324"/>
      <c r="AI1585" s="324"/>
      <c r="AP1585" s="324"/>
      <c r="AQ1585" s="324"/>
      <c r="BD1585" s="324"/>
      <c r="BE1585" s="324"/>
      <c r="BF1585" s="324"/>
      <c r="BG1585" s="324"/>
      <c r="BH1585" s="324"/>
      <c r="BI1585" s="324"/>
      <c r="BJ1585" s="324"/>
      <c r="BK1585" s="324"/>
      <c r="BL1585" s="324"/>
      <c r="BM1585" s="324"/>
      <c r="BN1585" s="324"/>
      <c r="BO1585" s="324"/>
      <c r="BW1585" s="325"/>
      <c r="BX1585" s="325"/>
      <c r="BY1585" s="325"/>
      <c r="BZ1585" s="325"/>
      <c r="CA1585" s="325"/>
      <c r="CB1585" s="325"/>
      <c r="CC1585" s="325"/>
      <c r="CD1585" s="325"/>
      <c r="CE1585" s="325"/>
      <c r="CF1585" s="325"/>
      <c r="CG1585" s="325"/>
      <c r="CH1585" s="325"/>
    </row>
    <row r="1586" spans="1:86" s="323" customFormat="1" x14ac:dyDescent="0.25">
      <c r="A1586" s="102"/>
      <c r="B1586" s="102"/>
      <c r="C1586" s="102"/>
      <c r="D1586" s="102"/>
      <c r="E1586" s="102"/>
      <c r="F1586" s="102"/>
      <c r="G1586" s="102"/>
      <c r="AH1586" s="324"/>
      <c r="AI1586" s="324"/>
      <c r="AP1586" s="324"/>
      <c r="AQ1586" s="324"/>
      <c r="BD1586" s="324"/>
      <c r="BE1586" s="324"/>
      <c r="BF1586" s="324"/>
      <c r="BG1586" s="324"/>
      <c r="BH1586" s="324"/>
      <c r="BI1586" s="324"/>
      <c r="BJ1586" s="324"/>
      <c r="BK1586" s="324"/>
      <c r="BL1586" s="324"/>
      <c r="BM1586" s="324"/>
      <c r="BN1586" s="324"/>
      <c r="BO1586" s="324"/>
      <c r="BW1586" s="325"/>
      <c r="BX1586" s="325"/>
      <c r="BY1586" s="325"/>
      <c r="BZ1586" s="325"/>
      <c r="CA1586" s="325"/>
      <c r="CB1586" s="325"/>
      <c r="CC1586" s="325"/>
      <c r="CD1586" s="325"/>
      <c r="CE1586" s="325"/>
      <c r="CF1586" s="325"/>
      <c r="CG1586" s="325"/>
      <c r="CH1586" s="325"/>
    </row>
    <row r="1587" spans="1:86" s="323" customFormat="1" x14ac:dyDescent="0.25">
      <c r="A1587" s="102"/>
      <c r="B1587" s="102"/>
      <c r="C1587" s="102"/>
      <c r="D1587" s="102"/>
      <c r="E1587" s="102"/>
      <c r="F1587" s="102"/>
      <c r="G1587" s="102"/>
      <c r="AH1587" s="324"/>
      <c r="AI1587" s="324"/>
      <c r="AP1587" s="324"/>
      <c r="AQ1587" s="324"/>
      <c r="BD1587" s="324"/>
      <c r="BE1587" s="324"/>
      <c r="BF1587" s="324"/>
      <c r="BG1587" s="324"/>
      <c r="BH1587" s="324"/>
      <c r="BI1587" s="324"/>
      <c r="BJ1587" s="324"/>
      <c r="BK1587" s="324"/>
      <c r="BL1587" s="324"/>
      <c r="BM1587" s="324"/>
      <c r="BN1587" s="324"/>
      <c r="BO1587" s="324"/>
      <c r="BW1587" s="325"/>
      <c r="BX1587" s="325"/>
      <c r="BY1587" s="325"/>
      <c r="BZ1587" s="325"/>
      <c r="CA1587" s="325"/>
      <c r="CB1587" s="325"/>
      <c r="CC1587" s="325"/>
      <c r="CD1587" s="325"/>
      <c r="CE1587" s="325"/>
      <c r="CF1587" s="325"/>
      <c r="CG1587" s="325"/>
      <c r="CH1587" s="325"/>
    </row>
    <row r="1588" spans="1:86" s="323" customFormat="1" x14ac:dyDescent="0.25">
      <c r="A1588" s="102"/>
      <c r="B1588" s="102"/>
      <c r="C1588" s="102"/>
      <c r="D1588" s="102"/>
      <c r="E1588" s="102"/>
      <c r="F1588" s="102"/>
      <c r="G1588" s="102"/>
      <c r="AH1588" s="324"/>
      <c r="AI1588" s="324"/>
      <c r="AP1588" s="324"/>
      <c r="AQ1588" s="324"/>
      <c r="BD1588" s="324"/>
      <c r="BE1588" s="324"/>
      <c r="BF1588" s="324"/>
      <c r="BG1588" s="324"/>
      <c r="BH1588" s="324"/>
      <c r="BI1588" s="324"/>
      <c r="BJ1588" s="324"/>
      <c r="BK1588" s="324"/>
      <c r="BL1588" s="324"/>
      <c r="BM1588" s="324"/>
      <c r="BN1588" s="324"/>
      <c r="BO1588" s="324"/>
      <c r="BW1588" s="325"/>
      <c r="BX1588" s="325"/>
      <c r="BY1588" s="325"/>
      <c r="BZ1588" s="325"/>
      <c r="CA1588" s="325"/>
      <c r="CB1588" s="325"/>
      <c r="CC1588" s="325"/>
      <c r="CD1588" s="325"/>
      <c r="CE1588" s="325"/>
      <c r="CF1588" s="325"/>
      <c r="CG1588" s="325"/>
      <c r="CH1588" s="325"/>
    </row>
    <row r="1589" spans="1:86" s="323" customFormat="1" x14ac:dyDescent="0.25">
      <c r="A1589" s="102"/>
      <c r="B1589" s="102"/>
      <c r="C1589" s="102"/>
      <c r="D1589" s="102"/>
      <c r="E1589" s="102"/>
      <c r="F1589" s="102"/>
      <c r="G1589" s="102"/>
      <c r="AH1589" s="324"/>
      <c r="AI1589" s="324"/>
      <c r="AP1589" s="324"/>
      <c r="AQ1589" s="324"/>
      <c r="BD1589" s="324"/>
      <c r="BE1589" s="324"/>
      <c r="BF1589" s="324"/>
      <c r="BG1589" s="324"/>
      <c r="BH1589" s="324"/>
      <c r="BI1589" s="324"/>
      <c r="BJ1589" s="324"/>
      <c r="BK1589" s="324"/>
      <c r="BL1589" s="324"/>
      <c r="BM1589" s="324"/>
      <c r="BN1589" s="324"/>
      <c r="BO1589" s="324"/>
      <c r="BW1589" s="325"/>
      <c r="BX1589" s="325"/>
      <c r="BY1589" s="325"/>
      <c r="BZ1589" s="325"/>
      <c r="CA1589" s="325"/>
      <c r="CB1589" s="325"/>
      <c r="CC1589" s="325"/>
      <c r="CD1589" s="325"/>
      <c r="CE1589" s="325"/>
      <c r="CF1589" s="325"/>
      <c r="CG1589" s="325"/>
      <c r="CH1589" s="325"/>
    </row>
    <row r="1590" spans="1:86" s="323" customFormat="1" x14ac:dyDescent="0.25">
      <c r="A1590" s="102"/>
      <c r="B1590" s="102"/>
      <c r="C1590" s="102"/>
      <c r="D1590" s="102"/>
      <c r="E1590" s="102"/>
      <c r="F1590" s="102"/>
      <c r="G1590" s="102"/>
      <c r="AH1590" s="324"/>
      <c r="AI1590" s="324"/>
      <c r="AP1590" s="324"/>
      <c r="AQ1590" s="324"/>
      <c r="BD1590" s="324"/>
      <c r="BE1590" s="324"/>
      <c r="BF1590" s="324"/>
      <c r="BG1590" s="324"/>
      <c r="BH1590" s="324"/>
      <c r="BI1590" s="324"/>
      <c r="BJ1590" s="324"/>
      <c r="BK1590" s="324"/>
      <c r="BL1590" s="324"/>
      <c r="BM1590" s="324"/>
      <c r="BN1590" s="324"/>
      <c r="BO1590" s="324"/>
      <c r="BW1590" s="325"/>
      <c r="BX1590" s="325"/>
      <c r="BY1590" s="325"/>
      <c r="BZ1590" s="325"/>
      <c r="CA1590" s="325"/>
      <c r="CB1590" s="325"/>
      <c r="CC1590" s="325"/>
      <c r="CD1590" s="325"/>
      <c r="CE1590" s="325"/>
      <c r="CF1590" s="325"/>
      <c r="CG1590" s="325"/>
      <c r="CH1590" s="325"/>
    </row>
    <row r="1591" spans="1:86" s="323" customFormat="1" x14ac:dyDescent="0.25">
      <c r="A1591" s="102"/>
      <c r="B1591" s="102"/>
      <c r="C1591" s="102"/>
      <c r="D1591" s="102"/>
      <c r="E1591" s="102"/>
      <c r="F1591" s="102"/>
      <c r="G1591" s="102"/>
      <c r="AH1591" s="324"/>
      <c r="AI1591" s="324"/>
      <c r="AP1591" s="324"/>
      <c r="AQ1591" s="324"/>
      <c r="BD1591" s="324"/>
      <c r="BE1591" s="324"/>
      <c r="BF1591" s="324"/>
      <c r="BG1591" s="324"/>
      <c r="BH1591" s="324"/>
      <c r="BI1591" s="324"/>
      <c r="BJ1591" s="324"/>
      <c r="BK1591" s="324"/>
      <c r="BL1591" s="324"/>
      <c r="BM1591" s="324"/>
      <c r="BN1591" s="324"/>
      <c r="BO1591" s="324"/>
      <c r="BW1591" s="325"/>
      <c r="BX1591" s="325"/>
      <c r="BY1591" s="325"/>
      <c r="BZ1591" s="325"/>
      <c r="CA1591" s="325"/>
      <c r="CB1591" s="325"/>
      <c r="CC1591" s="325"/>
      <c r="CD1591" s="325"/>
      <c r="CE1591" s="325"/>
      <c r="CF1591" s="325"/>
      <c r="CG1591" s="325"/>
      <c r="CH1591" s="325"/>
    </row>
    <row r="1592" spans="1:86" s="323" customFormat="1" x14ac:dyDescent="0.25">
      <c r="A1592" s="102"/>
      <c r="B1592" s="102"/>
      <c r="C1592" s="102"/>
      <c r="D1592" s="102"/>
      <c r="E1592" s="102"/>
      <c r="F1592" s="102"/>
      <c r="G1592" s="102"/>
      <c r="AH1592" s="324"/>
      <c r="AI1592" s="324"/>
      <c r="AP1592" s="324"/>
      <c r="AQ1592" s="324"/>
      <c r="BD1592" s="324"/>
      <c r="BE1592" s="324"/>
      <c r="BF1592" s="324"/>
      <c r="BG1592" s="324"/>
      <c r="BH1592" s="324"/>
      <c r="BI1592" s="324"/>
      <c r="BJ1592" s="324"/>
      <c r="BK1592" s="324"/>
      <c r="BL1592" s="324"/>
      <c r="BM1592" s="324"/>
      <c r="BN1592" s="324"/>
      <c r="BO1592" s="324"/>
      <c r="BW1592" s="325"/>
      <c r="BX1592" s="325"/>
      <c r="BY1592" s="325"/>
      <c r="BZ1592" s="325"/>
      <c r="CA1592" s="325"/>
      <c r="CB1592" s="325"/>
      <c r="CC1592" s="325"/>
      <c r="CD1592" s="325"/>
      <c r="CE1592" s="325"/>
      <c r="CF1592" s="325"/>
      <c r="CG1592" s="325"/>
      <c r="CH1592" s="325"/>
    </row>
    <row r="1593" spans="1:86" s="323" customFormat="1" x14ac:dyDescent="0.25">
      <c r="A1593" s="102"/>
      <c r="B1593" s="102"/>
      <c r="C1593" s="102"/>
      <c r="D1593" s="102"/>
      <c r="E1593" s="102"/>
      <c r="F1593" s="102"/>
      <c r="G1593" s="102"/>
      <c r="AH1593" s="324"/>
      <c r="AI1593" s="324"/>
      <c r="AP1593" s="324"/>
      <c r="AQ1593" s="324"/>
      <c r="BD1593" s="324"/>
      <c r="BE1593" s="324"/>
      <c r="BF1593" s="324"/>
      <c r="BG1593" s="324"/>
      <c r="BH1593" s="324"/>
      <c r="BI1593" s="324"/>
      <c r="BJ1593" s="324"/>
      <c r="BK1593" s="324"/>
      <c r="BL1593" s="324"/>
      <c r="BM1593" s="324"/>
      <c r="BN1593" s="324"/>
      <c r="BO1593" s="324"/>
      <c r="BW1593" s="325"/>
      <c r="BX1593" s="325"/>
      <c r="BY1593" s="325"/>
      <c r="BZ1593" s="325"/>
      <c r="CA1593" s="325"/>
      <c r="CB1593" s="325"/>
      <c r="CC1593" s="325"/>
      <c r="CD1593" s="325"/>
      <c r="CE1593" s="325"/>
      <c r="CF1593" s="325"/>
      <c r="CG1593" s="325"/>
      <c r="CH1593" s="325"/>
    </row>
    <row r="1594" spans="1:86" s="323" customFormat="1" x14ac:dyDescent="0.25">
      <c r="A1594" s="102"/>
      <c r="B1594" s="102"/>
      <c r="C1594" s="102"/>
      <c r="D1594" s="102"/>
      <c r="E1594" s="102"/>
      <c r="F1594" s="102"/>
      <c r="G1594" s="102"/>
      <c r="AH1594" s="324"/>
      <c r="AI1594" s="324"/>
      <c r="AP1594" s="324"/>
      <c r="AQ1594" s="324"/>
      <c r="BD1594" s="324"/>
      <c r="BE1594" s="324"/>
      <c r="BF1594" s="324"/>
      <c r="BG1594" s="324"/>
      <c r="BH1594" s="324"/>
      <c r="BI1594" s="324"/>
      <c r="BJ1594" s="324"/>
      <c r="BK1594" s="324"/>
      <c r="BL1594" s="324"/>
      <c r="BM1594" s="324"/>
      <c r="BN1594" s="324"/>
      <c r="BO1594" s="324"/>
      <c r="BW1594" s="325"/>
      <c r="BX1594" s="325"/>
      <c r="BY1594" s="325"/>
      <c r="BZ1594" s="325"/>
      <c r="CA1594" s="325"/>
      <c r="CB1594" s="325"/>
      <c r="CC1594" s="325"/>
      <c r="CD1594" s="325"/>
      <c r="CE1594" s="325"/>
      <c r="CF1594" s="325"/>
      <c r="CG1594" s="325"/>
      <c r="CH1594" s="325"/>
    </row>
    <row r="1595" spans="1:86" s="323" customFormat="1" x14ac:dyDescent="0.25">
      <c r="A1595" s="102"/>
      <c r="B1595" s="102"/>
      <c r="C1595" s="102"/>
      <c r="D1595" s="102"/>
      <c r="E1595" s="102"/>
      <c r="F1595" s="102"/>
      <c r="G1595" s="102"/>
      <c r="AH1595" s="324"/>
      <c r="AI1595" s="324"/>
      <c r="AP1595" s="324"/>
      <c r="AQ1595" s="324"/>
      <c r="BD1595" s="324"/>
      <c r="BE1595" s="324"/>
      <c r="BF1595" s="324"/>
      <c r="BG1595" s="324"/>
      <c r="BH1595" s="324"/>
      <c r="BI1595" s="324"/>
      <c r="BJ1595" s="324"/>
      <c r="BK1595" s="324"/>
      <c r="BL1595" s="324"/>
      <c r="BM1595" s="324"/>
      <c r="BN1595" s="324"/>
      <c r="BO1595" s="324"/>
      <c r="BW1595" s="325"/>
      <c r="BX1595" s="325"/>
      <c r="BY1595" s="325"/>
      <c r="BZ1595" s="325"/>
      <c r="CA1595" s="325"/>
      <c r="CB1595" s="325"/>
      <c r="CC1595" s="325"/>
      <c r="CD1595" s="325"/>
      <c r="CE1595" s="325"/>
      <c r="CF1595" s="325"/>
      <c r="CG1595" s="325"/>
      <c r="CH1595" s="325"/>
    </row>
    <row r="1596" spans="1:86" s="323" customFormat="1" x14ac:dyDescent="0.25">
      <c r="A1596" s="102"/>
      <c r="B1596" s="102"/>
      <c r="C1596" s="102"/>
      <c r="D1596" s="102"/>
      <c r="E1596" s="102"/>
      <c r="F1596" s="102"/>
      <c r="G1596" s="102"/>
      <c r="AH1596" s="324"/>
      <c r="AI1596" s="324"/>
      <c r="AP1596" s="324"/>
      <c r="AQ1596" s="324"/>
      <c r="BD1596" s="324"/>
      <c r="BE1596" s="324"/>
      <c r="BF1596" s="324"/>
      <c r="BG1596" s="324"/>
      <c r="BH1596" s="324"/>
      <c r="BI1596" s="324"/>
      <c r="BJ1596" s="324"/>
      <c r="BK1596" s="324"/>
      <c r="BL1596" s="324"/>
      <c r="BM1596" s="324"/>
      <c r="BN1596" s="324"/>
      <c r="BO1596" s="324"/>
      <c r="BW1596" s="325"/>
      <c r="BX1596" s="325"/>
      <c r="BY1596" s="325"/>
      <c r="BZ1596" s="325"/>
      <c r="CA1596" s="325"/>
      <c r="CB1596" s="325"/>
      <c r="CC1596" s="325"/>
      <c r="CD1596" s="325"/>
      <c r="CE1596" s="325"/>
      <c r="CF1596" s="325"/>
      <c r="CG1596" s="325"/>
      <c r="CH1596" s="325"/>
    </row>
    <row r="1597" spans="1:86" s="323" customFormat="1" x14ac:dyDescent="0.25">
      <c r="A1597" s="102"/>
      <c r="B1597" s="102"/>
      <c r="C1597" s="102"/>
      <c r="D1597" s="102"/>
      <c r="E1597" s="102"/>
      <c r="F1597" s="102"/>
      <c r="G1597" s="102"/>
      <c r="AH1597" s="324"/>
      <c r="AI1597" s="324"/>
      <c r="AP1597" s="324"/>
      <c r="AQ1597" s="324"/>
      <c r="BD1597" s="324"/>
      <c r="BE1597" s="324"/>
      <c r="BF1597" s="324"/>
      <c r="BG1597" s="324"/>
      <c r="BH1597" s="324"/>
      <c r="BI1597" s="324"/>
      <c r="BJ1597" s="324"/>
      <c r="BK1597" s="324"/>
      <c r="BL1597" s="324"/>
      <c r="BM1597" s="324"/>
      <c r="BN1597" s="324"/>
      <c r="BO1597" s="324"/>
      <c r="BW1597" s="325"/>
      <c r="BX1597" s="325"/>
      <c r="BY1597" s="325"/>
      <c r="BZ1597" s="325"/>
      <c r="CA1597" s="325"/>
      <c r="CB1597" s="325"/>
      <c r="CC1597" s="325"/>
      <c r="CD1597" s="325"/>
      <c r="CE1597" s="325"/>
      <c r="CF1597" s="325"/>
      <c r="CG1597" s="325"/>
      <c r="CH1597" s="325"/>
    </row>
    <row r="1598" spans="1:86" s="323" customFormat="1" x14ac:dyDescent="0.25">
      <c r="A1598" s="102"/>
      <c r="B1598" s="102"/>
      <c r="C1598" s="102"/>
      <c r="D1598" s="102"/>
      <c r="E1598" s="102"/>
      <c r="F1598" s="102"/>
      <c r="G1598" s="102"/>
      <c r="AH1598" s="324"/>
      <c r="AI1598" s="324"/>
      <c r="AP1598" s="324"/>
      <c r="AQ1598" s="324"/>
      <c r="BD1598" s="324"/>
      <c r="BE1598" s="324"/>
      <c r="BF1598" s="324"/>
      <c r="BG1598" s="324"/>
      <c r="BH1598" s="324"/>
      <c r="BI1598" s="324"/>
      <c r="BJ1598" s="324"/>
      <c r="BK1598" s="324"/>
      <c r="BL1598" s="324"/>
      <c r="BM1598" s="324"/>
      <c r="BN1598" s="324"/>
      <c r="BO1598" s="324"/>
      <c r="BW1598" s="325"/>
      <c r="BX1598" s="325"/>
      <c r="BY1598" s="325"/>
      <c r="BZ1598" s="325"/>
      <c r="CA1598" s="325"/>
      <c r="CB1598" s="325"/>
      <c r="CC1598" s="325"/>
      <c r="CD1598" s="325"/>
      <c r="CE1598" s="325"/>
      <c r="CF1598" s="325"/>
      <c r="CG1598" s="325"/>
      <c r="CH1598" s="325"/>
    </row>
    <row r="1599" spans="1:86" s="323" customFormat="1" x14ac:dyDescent="0.25">
      <c r="A1599" s="102"/>
      <c r="B1599" s="102"/>
      <c r="C1599" s="102"/>
      <c r="D1599" s="102"/>
      <c r="E1599" s="102"/>
      <c r="F1599" s="102"/>
      <c r="G1599" s="102"/>
      <c r="AH1599" s="324"/>
      <c r="AI1599" s="324"/>
      <c r="AP1599" s="324"/>
      <c r="AQ1599" s="324"/>
      <c r="BD1599" s="324"/>
      <c r="BE1599" s="324"/>
      <c r="BF1599" s="324"/>
      <c r="BG1599" s="324"/>
      <c r="BH1599" s="324"/>
      <c r="BI1599" s="324"/>
      <c r="BJ1599" s="324"/>
      <c r="BK1599" s="324"/>
      <c r="BL1599" s="324"/>
      <c r="BM1599" s="324"/>
      <c r="BN1599" s="324"/>
      <c r="BO1599" s="324"/>
      <c r="BW1599" s="325"/>
      <c r="BX1599" s="325"/>
      <c r="BY1599" s="325"/>
      <c r="BZ1599" s="325"/>
      <c r="CA1599" s="325"/>
      <c r="CB1599" s="325"/>
      <c r="CC1599" s="325"/>
      <c r="CD1599" s="325"/>
      <c r="CE1599" s="325"/>
      <c r="CF1599" s="325"/>
      <c r="CG1599" s="325"/>
      <c r="CH1599" s="325"/>
    </row>
    <row r="1600" spans="1:86" s="323" customFormat="1" x14ac:dyDescent="0.25">
      <c r="A1600" s="102"/>
      <c r="B1600" s="102"/>
      <c r="C1600" s="102"/>
      <c r="D1600" s="102"/>
      <c r="E1600" s="102"/>
      <c r="F1600" s="102"/>
      <c r="G1600" s="102"/>
      <c r="AH1600" s="324"/>
      <c r="AI1600" s="324"/>
      <c r="AP1600" s="324"/>
      <c r="AQ1600" s="324"/>
      <c r="BD1600" s="324"/>
      <c r="BE1600" s="324"/>
      <c r="BF1600" s="324"/>
      <c r="BG1600" s="324"/>
      <c r="BH1600" s="324"/>
      <c r="BI1600" s="324"/>
      <c r="BJ1600" s="324"/>
      <c r="BK1600" s="324"/>
      <c r="BL1600" s="324"/>
      <c r="BM1600" s="324"/>
      <c r="BN1600" s="324"/>
      <c r="BO1600" s="324"/>
      <c r="BW1600" s="325"/>
      <c r="BX1600" s="325"/>
      <c r="BY1600" s="325"/>
      <c r="BZ1600" s="325"/>
      <c r="CA1600" s="325"/>
      <c r="CB1600" s="325"/>
      <c r="CC1600" s="325"/>
      <c r="CD1600" s="325"/>
      <c r="CE1600" s="325"/>
      <c r="CF1600" s="325"/>
      <c r="CG1600" s="325"/>
      <c r="CH1600" s="325"/>
    </row>
    <row r="1601" spans="1:86" s="323" customFormat="1" x14ac:dyDescent="0.25">
      <c r="A1601" s="102"/>
      <c r="B1601" s="102"/>
      <c r="C1601" s="102"/>
      <c r="D1601" s="102"/>
      <c r="E1601" s="102"/>
      <c r="F1601" s="102"/>
      <c r="G1601" s="102"/>
      <c r="AH1601" s="324"/>
      <c r="AI1601" s="324"/>
      <c r="AP1601" s="324"/>
      <c r="AQ1601" s="324"/>
      <c r="BD1601" s="324"/>
      <c r="BE1601" s="324"/>
      <c r="BF1601" s="324"/>
      <c r="BG1601" s="324"/>
      <c r="BH1601" s="324"/>
      <c r="BI1601" s="324"/>
      <c r="BJ1601" s="324"/>
      <c r="BK1601" s="324"/>
      <c r="BL1601" s="324"/>
      <c r="BM1601" s="324"/>
      <c r="BN1601" s="324"/>
      <c r="BO1601" s="324"/>
      <c r="BW1601" s="325"/>
      <c r="BX1601" s="325"/>
      <c r="BY1601" s="325"/>
      <c r="BZ1601" s="325"/>
      <c r="CA1601" s="325"/>
      <c r="CB1601" s="325"/>
      <c r="CC1601" s="325"/>
      <c r="CD1601" s="325"/>
      <c r="CE1601" s="325"/>
      <c r="CF1601" s="325"/>
      <c r="CG1601" s="325"/>
      <c r="CH1601" s="325"/>
    </row>
    <row r="1602" spans="1:86" s="323" customFormat="1" x14ac:dyDescent="0.25">
      <c r="A1602" s="102"/>
      <c r="B1602" s="102"/>
      <c r="C1602" s="102"/>
      <c r="D1602" s="102"/>
      <c r="E1602" s="102"/>
      <c r="F1602" s="102"/>
      <c r="G1602" s="102"/>
      <c r="AH1602" s="324"/>
      <c r="AI1602" s="324"/>
      <c r="AP1602" s="324"/>
      <c r="AQ1602" s="324"/>
      <c r="BD1602" s="324"/>
      <c r="BE1602" s="324"/>
      <c r="BF1602" s="324"/>
      <c r="BG1602" s="324"/>
      <c r="BH1602" s="324"/>
      <c r="BI1602" s="324"/>
      <c r="BJ1602" s="324"/>
      <c r="BK1602" s="324"/>
      <c r="BL1602" s="324"/>
      <c r="BM1602" s="324"/>
      <c r="BN1602" s="324"/>
      <c r="BO1602" s="324"/>
      <c r="BW1602" s="325"/>
      <c r="BX1602" s="325"/>
      <c r="BY1602" s="325"/>
      <c r="BZ1602" s="325"/>
      <c r="CA1602" s="325"/>
      <c r="CB1602" s="325"/>
      <c r="CC1602" s="325"/>
      <c r="CD1602" s="325"/>
      <c r="CE1602" s="325"/>
      <c r="CF1602" s="325"/>
      <c r="CG1602" s="325"/>
      <c r="CH1602" s="325"/>
    </row>
    <row r="1603" spans="1:86" s="323" customFormat="1" x14ac:dyDescent="0.25">
      <c r="A1603" s="102"/>
      <c r="B1603" s="102"/>
      <c r="C1603" s="102"/>
      <c r="D1603" s="102"/>
      <c r="E1603" s="102"/>
      <c r="F1603" s="102"/>
      <c r="G1603" s="102"/>
      <c r="AH1603" s="324"/>
      <c r="AI1603" s="324"/>
      <c r="AP1603" s="324"/>
      <c r="AQ1603" s="324"/>
      <c r="BD1603" s="324"/>
      <c r="BE1603" s="324"/>
      <c r="BF1603" s="324"/>
      <c r="BG1603" s="324"/>
      <c r="BH1603" s="324"/>
      <c r="BI1603" s="324"/>
      <c r="BJ1603" s="324"/>
      <c r="BK1603" s="324"/>
      <c r="BL1603" s="324"/>
      <c r="BM1603" s="324"/>
      <c r="BN1603" s="324"/>
      <c r="BO1603" s="324"/>
      <c r="BW1603" s="325"/>
      <c r="BX1603" s="325"/>
      <c r="BY1603" s="325"/>
      <c r="BZ1603" s="325"/>
      <c r="CA1603" s="325"/>
      <c r="CB1603" s="325"/>
      <c r="CC1603" s="325"/>
      <c r="CD1603" s="325"/>
      <c r="CE1603" s="325"/>
      <c r="CF1603" s="325"/>
      <c r="CG1603" s="325"/>
      <c r="CH1603" s="325"/>
    </row>
    <row r="1604" spans="1:86" s="323" customFormat="1" x14ac:dyDescent="0.25">
      <c r="A1604" s="102"/>
      <c r="B1604" s="102"/>
      <c r="C1604" s="102"/>
      <c r="D1604" s="102"/>
      <c r="E1604" s="102"/>
      <c r="F1604" s="102"/>
      <c r="G1604" s="102"/>
      <c r="AH1604" s="324"/>
      <c r="AI1604" s="324"/>
      <c r="AP1604" s="324"/>
      <c r="AQ1604" s="324"/>
      <c r="BD1604" s="324"/>
      <c r="BE1604" s="324"/>
      <c r="BF1604" s="324"/>
      <c r="BG1604" s="324"/>
      <c r="BH1604" s="324"/>
      <c r="BI1604" s="324"/>
      <c r="BJ1604" s="324"/>
      <c r="BK1604" s="324"/>
      <c r="BL1604" s="324"/>
      <c r="BM1604" s="324"/>
      <c r="BN1604" s="324"/>
      <c r="BO1604" s="324"/>
      <c r="BW1604" s="325"/>
      <c r="BX1604" s="325"/>
      <c r="BY1604" s="325"/>
      <c r="BZ1604" s="325"/>
      <c r="CA1604" s="325"/>
      <c r="CB1604" s="325"/>
      <c r="CC1604" s="325"/>
      <c r="CD1604" s="325"/>
      <c r="CE1604" s="325"/>
      <c r="CF1604" s="325"/>
      <c r="CG1604" s="325"/>
      <c r="CH1604" s="325"/>
    </row>
    <row r="1605" spans="1:86" s="323" customFormat="1" x14ac:dyDescent="0.25">
      <c r="A1605" s="102"/>
      <c r="B1605" s="102"/>
      <c r="C1605" s="102"/>
      <c r="D1605" s="102"/>
      <c r="E1605" s="102"/>
      <c r="F1605" s="102"/>
      <c r="G1605" s="102"/>
      <c r="AH1605" s="324"/>
      <c r="AI1605" s="324"/>
      <c r="AP1605" s="324"/>
      <c r="AQ1605" s="324"/>
      <c r="BD1605" s="324"/>
      <c r="BE1605" s="324"/>
      <c r="BF1605" s="324"/>
      <c r="BG1605" s="324"/>
      <c r="BH1605" s="324"/>
      <c r="BI1605" s="324"/>
      <c r="BJ1605" s="324"/>
      <c r="BK1605" s="324"/>
      <c r="BL1605" s="324"/>
      <c r="BM1605" s="324"/>
      <c r="BN1605" s="324"/>
      <c r="BO1605" s="324"/>
      <c r="BW1605" s="325"/>
      <c r="BX1605" s="325"/>
      <c r="BY1605" s="325"/>
      <c r="BZ1605" s="325"/>
      <c r="CA1605" s="325"/>
      <c r="CB1605" s="325"/>
      <c r="CC1605" s="325"/>
      <c r="CD1605" s="325"/>
      <c r="CE1605" s="325"/>
      <c r="CF1605" s="325"/>
      <c r="CG1605" s="325"/>
      <c r="CH1605" s="325"/>
    </row>
    <row r="1606" spans="1:86" s="323" customFormat="1" x14ac:dyDescent="0.25">
      <c r="A1606" s="102"/>
      <c r="B1606" s="102"/>
      <c r="C1606" s="102"/>
      <c r="D1606" s="102"/>
      <c r="E1606" s="102"/>
      <c r="F1606" s="102"/>
      <c r="G1606" s="102"/>
      <c r="AH1606" s="324"/>
      <c r="AI1606" s="324"/>
      <c r="AP1606" s="324"/>
      <c r="AQ1606" s="324"/>
      <c r="BD1606" s="324"/>
      <c r="BE1606" s="324"/>
      <c r="BF1606" s="324"/>
      <c r="BG1606" s="324"/>
      <c r="BH1606" s="324"/>
      <c r="BI1606" s="324"/>
      <c r="BJ1606" s="324"/>
      <c r="BK1606" s="324"/>
      <c r="BL1606" s="324"/>
      <c r="BM1606" s="324"/>
      <c r="BN1606" s="324"/>
      <c r="BO1606" s="324"/>
      <c r="BW1606" s="325"/>
      <c r="BX1606" s="325"/>
      <c r="BY1606" s="325"/>
      <c r="BZ1606" s="325"/>
      <c r="CA1606" s="325"/>
      <c r="CB1606" s="325"/>
      <c r="CC1606" s="325"/>
      <c r="CD1606" s="325"/>
      <c r="CE1606" s="325"/>
      <c r="CF1606" s="325"/>
      <c r="CG1606" s="325"/>
      <c r="CH1606" s="325"/>
    </row>
    <row r="1607" spans="1:86" s="323" customFormat="1" x14ac:dyDescent="0.25">
      <c r="A1607" s="102"/>
      <c r="B1607" s="102"/>
      <c r="C1607" s="102"/>
      <c r="D1607" s="102"/>
      <c r="E1607" s="102"/>
      <c r="F1607" s="102"/>
      <c r="G1607" s="102"/>
      <c r="AH1607" s="324"/>
      <c r="AI1607" s="324"/>
      <c r="AP1607" s="324"/>
      <c r="AQ1607" s="324"/>
      <c r="BD1607" s="324"/>
      <c r="BE1607" s="324"/>
      <c r="BF1607" s="324"/>
      <c r="BG1607" s="324"/>
      <c r="BH1607" s="324"/>
      <c r="BI1607" s="324"/>
      <c r="BJ1607" s="324"/>
      <c r="BK1607" s="324"/>
      <c r="BL1607" s="324"/>
      <c r="BM1607" s="324"/>
      <c r="BN1607" s="324"/>
      <c r="BO1607" s="324"/>
      <c r="BW1607" s="325"/>
      <c r="BX1607" s="325"/>
      <c r="BY1607" s="325"/>
      <c r="BZ1607" s="325"/>
      <c r="CA1607" s="325"/>
      <c r="CB1607" s="325"/>
      <c r="CC1607" s="325"/>
      <c r="CD1607" s="325"/>
      <c r="CE1607" s="325"/>
      <c r="CF1607" s="325"/>
      <c r="CG1607" s="325"/>
      <c r="CH1607" s="325"/>
    </row>
    <row r="1608" spans="1:86" s="323" customFormat="1" x14ac:dyDescent="0.25">
      <c r="A1608" s="102"/>
      <c r="B1608" s="102"/>
      <c r="C1608" s="102"/>
      <c r="D1608" s="102"/>
      <c r="E1608" s="102"/>
      <c r="F1608" s="102"/>
      <c r="G1608" s="102"/>
      <c r="AH1608" s="324"/>
      <c r="AI1608" s="324"/>
      <c r="AP1608" s="324"/>
      <c r="AQ1608" s="324"/>
      <c r="BD1608" s="324"/>
      <c r="BE1608" s="324"/>
      <c r="BF1608" s="324"/>
      <c r="BG1608" s="324"/>
      <c r="BH1608" s="324"/>
      <c r="BI1608" s="324"/>
      <c r="BJ1608" s="324"/>
      <c r="BK1608" s="324"/>
      <c r="BL1608" s="324"/>
      <c r="BM1608" s="324"/>
      <c r="BN1608" s="324"/>
      <c r="BO1608" s="324"/>
      <c r="BW1608" s="325"/>
      <c r="BX1608" s="325"/>
      <c r="BY1608" s="325"/>
      <c r="BZ1608" s="325"/>
      <c r="CA1608" s="325"/>
      <c r="CB1608" s="325"/>
      <c r="CC1608" s="325"/>
      <c r="CD1608" s="325"/>
      <c r="CE1608" s="325"/>
      <c r="CF1608" s="325"/>
      <c r="CG1608" s="325"/>
      <c r="CH1608" s="325"/>
    </row>
    <row r="1609" spans="1:86" s="323" customFormat="1" x14ac:dyDescent="0.25">
      <c r="A1609" s="102"/>
      <c r="B1609" s="102"/>
      <c r="C1609" s="102"/>
      <c r="D1609" s="102"/>
      <c r="E1609" s="102"/>
      <c r="F1609" s="102"/>
      <c r="G1609" s="102"/>
      <c r="AH1609" s="324"/>
      <c r="AI1609" s="324"/>
      <c r="AP1609" s="324"/>
      <c r="AQ1609" s="324"/>
      <c r="BD1609" s="324"/>
      <c r="BE1609" s="324"/>
      <c r="BF1609" s="324"/>
      <c r="BG1609" s="324"/>
      <c r="BH1609" s="324"/>
      <c r="BI1609" s="324"/>
      <c r="BJ1609" s="324"/>
      <c r="BK1609" s="324"/>
      <c r="BL1609" s="324"/>
      <c r="BM1609" s="324"/>
      <c r="BN1609" s="324"/>
      <c r="BO1609" s="324"/>
      <c r="BW1609" s="325"/>
      <c r="BX1609" s="325"/>
      <c r="BY1609" s="325"/>
      <c r="BZ1609" s="325"/>
      <c r="CA1609" s="325"/>
      <c r="CB1609" s="325"/>
      <c r="CC1609" s="325"/>
      <c r="CD1609" s="325"/>
      <c r="CE1609" s="325"/>
      <c r="CF1609" s="325"/>
      <c r="CG1609" s="325"/>
      <c r="CH1609" s="325"/>
    </row>
    <row r="1610" spans="1:86" s="323" customFormat="1" x14ac:dyDescent="0.25">
      <c r="A1610" s="102"/>
      <c r="B1610" s="102"/>
      <c r="C1610" s="102"/>
      <c r="D1610" s="102"/>
      <c r="E1610" s="102"/>
      <c r="F1610" s="102"/>
      <c r="G1610" s="102"/>
      <c r="AH1610" s="324"/>
      <c r="AI1610" s="324"/>
      <c r="AP1610" s="324"/>
      <c r="AQ1610" s="324"/>
      <c r="BD1610" s="324"/>
      <c r="BE1610" s="324"/>
      <c r="BF1610" s="324"/>
      <c r="BG1610" s="324"/>
      <c r="BH1610" s="324"/>
      <c r="BI1610" s="324"/>
      <c r="BJ1610" s="324"/>
      <c r="BK1610" s="324"/>
      <c r="BL1610" s="324"/>
      <c r="BM1610" s="324"/>
      <c r="BN1610" s="324"/>
      <c r="BO1610" s="324"/>
      <c r="BW1610" s="325"/>
      <c r="BX1610" s="325"/>
      <c r="BY1610" s="325"/>
      <c r="BZ1610" s="325"/>
      <c r="CA1610" s="325"/>
      <c r="CB1610" s="325"/>
      <c r="CC1610" s="325"/>
      <c r="CD1610" s="325"/>
      <c r="CE1610" s="325"/>
      <c r="CF1610" s="325"/>
      <c r="CG1610" s="325"/>
      <c r="CH1610" s="325"/>
    </row>
    <row r="1611" spans="1:86" s="323" customFormat="1" x14ac:dyDescent="0.25">
      <c r="A1611" s="102"/>
      <c r="B1611" s="102"/>
      <c r="C1611" s="102"/>
      <c r="D1611" s="102"/>
      <c r="E1611" s="102"/>
      <c r="F1611" s="102"/>
      <c r="G1611" s="102"/>
      <c r="AH1611" s="324"/>
      <c r="AI1611" s="324"/>
      <c r="AP1611" s="324"/>
      <c r="AQ1611" s="324"/>
      <c r="BD1611" s="324"/>
      <c r="BE1611" s="324"/>
      <c r="BF1611" s="324"/>
      <c r="BG1611" s="324"/>
      <c r="BH1611" s="324"/>
      <c r="BI1611" s="324"/>
      <c r="BJ1611" s="324"/>
      <c r="BK1611" s="324"/>
      <c r="BL1611" s="324"/>
      <c r="BM1611" s="324"/>
      <c r="BN1611" s="324"/>
      <c r="BO1611" s="324"/>
      <c r="BW1611" s="325"/>
      <c r="BX1611" s="325"/>
      <c r="BY1611" s="325"/>
      <c r="BZ1611" s="325"/>
      <c r="CA1611" s="325"/>
      <c r="CB1611" s="325"/>
      <c r="CC1611" s="325"/>
      <c r="CD1611" s="325"/>
      <c r="CE1611" s="325"/>
      <c r="CF1611" s="325"/>
      <c r="CG1611" s="325"/>
      <c r="CH1611" s="325"/>
    </row>
    <row r="1612" spans="1:86" s="323" customFormat="1" x14ac:dyDescent="0.25">
      <c r="A1612" s="102"/>
      <c r="B1612" s="102"/>
      <c r="C1612" s="102"/>
      <c r="D1612" s="102"/>
      <c r="E1612" s="102"/>
      <c r="F1612" s="102"/>
      <c r="G1612" s="102"/>
      <c r="AH1612" s="324"/>
      <c r="AI1612" s="324"/>
      <c r="AP1612" s="324"/>
      <c r="AQ1612" s="324"/>
      <c r="BD1612" s="324"/>
      <c r="BE1612" s="324"/>
      <c r="BF1612" s="324"/>
      <c r="BG1612" s="324"/>
      <c r="BH1612" s="324"/>
      <c r="BI1612" s="324"/>
      <c r="BJ1612" s="324"/>
      <c r="BK1612" s="324"/>
      <c r="BL1612" s="324"/>
      <c r="BM1612" s="324"/>
      <c r="BN1612" s="324"/>
      <c r="BO1612" s="324"/>
      <c r="BW1612" s="325"/>
      <c r="BX1612" s="325"/>
      <c r="BY1612" s="325"/>
      <c r="BZ1612" s="325"/>
      <c r="CA1612" s="325"/>
      <c r="CB1612" s="325"/>
      <c r="CC1612" s="325"/>
      <c r="CD1612" s="325"/>
      <c r="CE1612" s="325"/>
      <c r="CF1612" s="325"/>
      <c r="CG1612" s="325"/>
      <c r="CH1612" s="325"/>
    </row>
    <row r="1613" spans="1:86" s="323" customFormat="1" x14ac:dyDescent="0.25">
      <c r="A1613" s="102"/>
      <c r="B1613" s="102"/>
      <c r="C1613" s="102"/>
      <c r="D1613" s="102"/>
      <c r="E1613" s="102"/>
      <c r="F1613" s="102"/>
      <c r="G1613" s="102"/>
      <c r="AH1613" s="324"/>
      <c r="AI1613" s="324"/>
      <c r="AP1613" s="324"/>
      <c r="AQ1613" s="324"/>
      <c r="BD1613" s="324"/>
      <c r="BE1613" s="324"/>
      <c r="BF1613" s="324"/>
      <c r="BG1613" s="324"/>
      <c r="BH1613" s="324"/>
      <c r="BI1613" s="324"/>
      <c r="BJ1613" s="324"/>
      <c r="BK1613" s="324"/>
      <c r="BL1613" s="324"/>
      <c r="BM1613" s="324"/>
      <c r="BN1613" s="324"/>
      <c r="BO1613" s="324"/>
      <c r="BW1613" s="325"/>
      <c r="BX1613" s="325"/>
      <c r="BY1613" s="325"/>
      <c r="BZ1613" s="325"/>
      <c r="CA1613" s="325"/>
      <c r="CB1613" s="325"/>
      <c r="CC1613" s="325"/>
      <c r="CD1613" s="325"/>
      <c r="CE1613" s="325"/>
      <c r="CF1613" s="325"/>
      <c r="CG1613" s="325"/>
      <c r="CH1613" s="325"/>
    </row>
    <row r="1614" spans="1:86" s="323" customFormat="1" x14ac:dyDescent="0.25">
      <c r="A1614" s="102"/>
      <c r="B1614" s="102"/>
      <c r="C1614" s="102"/>
      <c r="D1614" s="102"/>
      <c r="E1614" s="102"/>
      <c r="F1614" s="102"/>
      <c r="G1614" s="102"/>
      <c r="AH1614" s="324"/>
      <c r="AI1614" s="324"/>
      <c r="AP1614" s="324"/>
      <c r="AQ1614" s="324"/>
      <c r="BD1614" s="324"/>
      <c r="BE1614" s="324"/>
      <c r="BF1614" s="324"/>
      <c r="BG1614" s="324"/>
      <c r="BH1614" s="324"/>
      <c r="BI1614" s="324"/>
      <c r="BJ1614" s="324"/>
      <c r="BK1614" s="324"/>
      <c r="BL1614" s="324"/>
      <c r="BM1614" s="324"/>
      <c r="BN1614" s="324"/>
      <c r="BO1614" s="324"/>
      <c r="BW1614" s="325"/>
      <c r="BX1614" s="325"/>
      <c r="BY1614" s="325"/>
      <c r="BZ1614" s="325"/>
      <c r="CA1614" s="325"/>
      <c r="CB1614" s="325"/>
      <c r="CC1614" s="325"/>
      <c r="CD1614" s="325"/>
      <c r="CE1614" s="325"/>
      <c r="CF1614" s="325"/>
      <c r="CG1614" s="325"/>
      <c r="CH1614" s="325"/>
    </row>
    <row r="1615" spans="1:86" s="323" customFormat="1" x14ac:dyDescent="0.25">
      <c r="A1615" s="102"/>
      <c r="B1615" s="102"/>
      <c r="C1615" s="102"/>
      <c r="D1615" s="102"/>
      <c r="E1615" s="102"/>
      <c r="F1615" s="102"/>
      <c r="G1615" s="102"/>
      <c r="AH1615" s="324"/>
      <c r="AI1615" s="324"/>
      <c r="AP1615" s="324"/>
      <c r="AQ1615" s="324"/>
      <c r="BD1615" s="324"/>
      <c r="BE1615" s="324"/>
      <c r="BF1615" s="324"/>
      <c r="BG1615" s="324"/>
      <c r="BH1615" s="324"/>
      <c r="BI1615" s="324"/>
      <c r="BJ1615" s="324"/>
      <c r="BK1615" s="324"/>
      <c r="BL1615" s="324"/>
      <c r="BM1615" s="324"/>
      <c r="BN1615" s="324"/>
      <c r="BO1615" s="324"/>
      <c r="BW1615" s="325"/>
      <c r="BX1615" s="325"/>
      <c r="BY1615" s="325"/>
      <c r="BZ1615" s="325"/>
      <c r="CA1615" s="325"/>
      <c r="CB1615" s="325"/>
      <c r="CC1615" s="325"/>
      <c r="CD1615" s="325"/>
      <c r="CE1615" s="325"/>
      <c r="CF1615" s="325"/>
      <c r="CG1615" s="325"/>
      <c r="CH1615" s="325"/>
    </row>
    <row r="1616" spans="1:86" s="323" customFormat="1" x14ac:dyDescent="0.25">
      <c r="A1616" s="102"/>
      <c r="B1616" s="102"/>
      <c r="C1616" s="102"/>
      <c r="D1616" s="102"/>
      <c r="E1616" s="102"/>
      <c r="F1616" s="102"/>
      <c r="G1616" s="102"/>
      <c r="AH1616" s="324"/>
      <c r="AI1616" s="324"/>
      <c r="AP1616" s="324"/>
      <c r="AQ1616" s="324"/>
      <c r="BD1616" s="324"/>
      <c r="BE1616" s="324"/>
      <c r="BF1616" s="324"/>
      <c r="BG1616" s="324"/>
      <c r="BH1616" s="324"/>
      <c r="BI1616" s="324"/>
      <c r="BJ1616" s="324"/>
      <c r="BK1616" s="324"/>
      <c r="BL1616" s="324"/>
      <c r="BM1616" s="324"/>
      <c r="BN1616" s="324"/>
      <c r="BO1616" s="324"/>
      <c r="BW1616" s="325"/>
      <c r="BX1616" s="325"/>
      <c r="BY1616" s="325"/>
      <c r="BZ1616" s="325"/>
      <c r="CA1616" s="325"/>
      <c r="CB1616" s="325"/>
      <c r="CC1616" s="325"/>
      <c r="CD1616" s="325"/>
      <c r="CE1616" s="325"/>
      <c r="CF1616" s="325"/>
      <c r="CG1616" s="325"/>
      <c r="CH1616" s="325"/>
    </row>
    <row r="1617" spans="1:86" s="323" customFormat="1" x14ac:dyDescent="0.25">
      <c r="A1617" s="102"/>
      <c r="B1617" s="102"/>
      <c r="C1617" s="102"/>
      <c r="D1617" s="102"/>
      <c r="E1617" s="102"/>
      <c r="F1617" s="102"/>
      <c r="G1617" s="102"/>
      <c r="AH1617" s="324"/>
      <c r="AI1617" s="324"/>
      <c r="AP1617" s="324"/>
      <c r="AQ1617" s="324"/>
      <c r="BD1617" s="324"/>
      <c r="BE1617" s="324"/>
      <c r="BF1617" s="324"/>
      <c r="BG1617" s="324"/>
      <c r="BH1617" s="324"/>
      <c r="BI1617" s="324"/>
      <c r="BJ1617" s="324"/>
      <c r="BK1617" s="324"/>
      <c r="BL1617" s="324"/>
      <c r="BM1617" s="324"/>
      <c r="BN1617" s="324"/>
      <c r="BO1617" s="324"/>
      <c r="BW1617" s="325"/>
      <c r="BX1617" s="325"/>
      <c r="BY1617" s="325"/>
      <c r="BZ1617" s="325"/>
      <c r="CA1617" s="325"/>
      <c r="CB1617" s="325"/>
      <c r="CC1617" s="325"/>
      <c r="CD1617" s="325"/>
      <c r="CE1617" s="325"/>
      <c r="CF1617" s="325"/>
      <c r="CG1617" s="325"/>
      <c r="CH1617" s="325"/>
    </row>
    <row r="1618" spans="1:86" s="323" customFormat="1" x14ac:dyDescent="0.25">
      <c r="A1618" s="102"/>
      <c r="B1618" s="102"/>
      <c r="C1618" s="102"/>
      <c r="D1618" s="102"/>
      <c r="E1618" s="102"/>
      <c r="F1618" s="102"/>
      <c r="G1618" s="102"/>
      <c r="AH1618" s="324"/>
      <c r="AI1618" s="324"/>
      <c r="AP1618" s="324"/>
      <c r="AQ1618" s="324"/>
      <c r="BD1618" s="324"/>
      <c r="BE1618" s="324"/>
      <c r="BF1618" s="324"/>
      <c r="BG1618" s="324"/>
      <c r="BH1618" s="324"/>
      <c r="BI1618" s="324"/>
      <c r="BJ1618" s="324"/>
      <c r="BK1618" s="324"/>
      <c r="BL1618" s="324"/>
      <c r="BM1618" s="324"/>
      <c r="BN1618" s="324"/>
      <c r="BO1618" s="324"/>
      <c r="BW1618" s="325"/>
      <c r="BX1618" s="325"/>
      <c r="BY1618" s="325"/>
      <c r="BZ1618" s="325"/>
      <c r="CA1618" s="325"/>
      <c r="CB1618" s="325"/>
      <c r="CC1618" s="325"/>
      <c r="CD1618" s="325"/>
      <c r="CE1618" s="325"/>
      <c r="CF1618" s="325"/>
      <c r="CG1618" s="325"/>
      <c r="CH1618" s="325"/>
    </row>
    <row r="1619" spans="1:86" s="323" customFormat="1" x14ac:dyDescent="0.25">
      <c r="A1619" s="102"/>
      <c r="B1619" s="102"/>
      <c r="C1619" s="102"/>
      <c r="D1619" s="102"/>
      <c r="E1619" s="102"/>
      <c r="F1619" s="102"/>
      <c r="G1619" s="102"/>
      <c r="AH1619" s="324"/>
      <c r="AI1619" s="324"/>
      <c r="AP1619" s="324"/>
      <c r="AQ1619" s="324"/>
      <c r="BD1619" s="324"/>
      <c r="BE1619" s="324"/>
      <c r="BF1619" s="324"/>
      <c r="BG1619" s="324"/>
      <c r="BH1619" s="324"/>
      <c r="BI1619" s="324"/>
      <c r="BJ1619" s="324"/>
      <c r="BK1619" s="324"/>
      <c r="BL1619" s="324"/>
      <c r="BM1619" s="324"/>
      <c r="BN1619" s="324"/>
      <c r="BO1619" s="324"/>
      <c r="BW1619" s="325"/>
      <c r="BX1619" s="325"/>
      <c r="BY1619" s="325"/>
      <c r="BZ1619" s="325"/>
      <c r="CA1619" s="325"/>
      <c r="CB1619" s="325"/>
      <c r="CC1619" s="325"/>
      <c r="CD1619" s="325"/>
      <c r="CE1619" s="325"/>
      <c r="CF1619" s="325"/>
      <c r="CG1619" s="325"/>
      <c r="CH1619" s="325"/>
    </row>
    <row r="1620" spans="1:86" s="323" customFormat="1" x14ac:dyDescent="0.25">
      <c r="A1620" s="102"/>
      <c r="B1620" s="102"/>
      <c r="C1620" s="102"/>
      <c r="D1620" s="102"/>
      <c r="E1620" s="102"/>
      <c r="F1620" s="102"/>
      <c r="G1620" s="102"/>
      <c r="AH1620" s="324"/>
      <c r="AI1620" s="324"/>
      <c r="AP1620" s="324"/>
      <c r="AQ1620" s="324"/>
      <c r="BD1620" s="324"/>
      <c r="BE1620" s="324"/>
      <c r="BF1620" s="324"/>
      <c r="BG1620" s="324"/>
      <c r="BH1620" s="324"/>
      <c r="BI1620" s="324"/>
      <c r="BJ1620" s="324"/>
      <c r="BK1620" s="324"/>
      <c r="BL1620" s="324"/>
      <c r="BM1620" s="324"/>
      <c r="BN1620" s="324"/>
      <c r="BO1620" s="324"/>
      <c r="BW1620" s="325"/>
      <c r="BX1620" s="325"/>
      <c r="BY1620" s="325"/>
      <c r="BZ1620" s="325"/>
      <c r="CA1620" s="325"/>
      <c r="CB1620" s="325"/>
      <c r="CC1620" s="325"/>
      <c r="CD1620" s="325"/>
      <c r="CE1620" s="325"/>
      <c r="CF1620" s="325"/>
      <c r="CG1620" s="325"/>
      <c r="CH1620" s="325"/>
    </row>
    <row r="1621" spans="1:86" s="323" customFormat="1" x14ac:dyDescent="0.25">
      <c r="A1621" s="102"/>
      <c r="B1621" s="102"/>
      <c r="C1621" s="102"/>
      <c r="D1621" s="102"/>
      <c r="E1621" s="102"/>
      <c r="F1621" s="102"/>
      <c r="G1621" s="102"/>
      <c r="AH1621" s="324"/>
      <c r="AI1621" s="324"/>
      <c r="AP1621" s="324"/>
      <c r="AQ1621" s="324"/>
      <c r="BD1621" s="324"/>
      <c r="BE1621" s="324"/>
      <c r="BF1621" s="324"/>
      <c r="BG1621" s="324"/>
      <c r="BH1621" s="324"/>
      <c r="BI1621" s="324"/>
      <c r="BJ1621" s="324"/>
      <c r="BK1621" s="324"/>
      <c r="BL1621" s="324"/>
      <c r="BM1621" s="324"/>
      <c r="BN1621" s="324"/>
      <c r="BO1621" s="324"/>
      <c r="BW1621" s="325"/>
      <c r="BX1621" s="325"/>
      <c r="BY1621" s="325"/>
      <c r="BZ1621" s="325"/>
      <c r="CA1621" s="325"/>
      <c r="CB1621" s="325"/>
      <c r="CC1621" s="325"/>
      <c r="CD1621" s="325"/>
      <c r="CE1621" s="325"/>
      <c r="CF1621" s="325"/>
      <c r="CG1621" s="325"/>
      <c r="CH1621" s="325"/>
    </row>
    <row r="1622" spans="1:86" s="323" customFormat="1" x14ac:dyDescent="0.25">
      <c r="A1622" s="102"/>
      <c r="B1622" s="102"/>
      <c r="C1622" s="102"/>
      <c r="D1622" s="102"/>
      <c r="E1622" s="102"/>
      <c r="F1622" s="102"/>
      <c r="G1622" s="102"/>
      <c r="AH1622" s="324"/>
      <c r="AI1622" s="324"/>
      <c r="AP1622" s="324"/>
      <c r="AQ1622" s="324"/>
      <c r="BD1622" s="324"/>
      <c r="BE1622" s="324"/>
      <c r="BF1622" s="324"/>
      <c r="BG1622" s="324"/>
      <c r="BH1622" s="324"/>
      <c r="BI1622" s="324"/>
      <c r="BJ1622" s="324"/>
      <c r="BK1622" s="324"/>
      <c r="BL1622" s="324"/>
      <c r="BM1622" s="324"/>
      <c r="BN1622" s="324"/>
      <c r="BO1622" s="324"/>
      <c r="BW1622" s="325"/>
      <c r="BX1622" s="325"/>
      <c r="BY1622" s="325"/>
      <c r="BZ1622" s="325"/>
      <c r="CA1622" s="325"/>
      <c r="CB1622" s="325"/>
      <c r="CC1622" s="325"/>
      <c r="CD1622" s="325"/>
      <c r="CE1622" s="325"/>
      <c r="CF1622" s="325"/>
      <c r="CG1622" s="325"/>
      <c r="CH1622" s="325"/>
    </row>
    <row r="1623" spans="1:86" s="323" customFormat="1" x14ac:dyDescent="0.25">
      <c r="A1623" s="102"/>
      <c r="B1623" s="102"/>
      <c r="C1623" s="102"/>
      <c r="D1623" s="102"/>
      <c r="E1623" s="102"/>
      <c r="F1623" s="102"/>
      <c r="G1623" s="102"/>
      <c r="AH1623" s="324"/>
      <c r="AI1623" s="324"/>
      <c r="AP1623" s="324"/>
      <c r="AQ1623" s="324"/>
      <c r="BD1623" s="324"/>
      <c r="BE1623" s="324"/>
      <c r="BF1623" s="324"/>
      <c r="BG1623" s="324"/>
      <c r="BH1623" s="324"/>
      <c r="BI1623" s="324"/>
      <c r="BJ1623" s="324"/>
      <c r="BK1623" s="324"/>
      <c r="BL1623" s="324"/>
      <c r="BM1623" s="324"/>
      <c r="BN1623" s="324"/>
      <c r="BO1623" s="324"/>
      <c r="BW1623" s="325"/>
      <c r="BX1623" s="325"/>
      <c r="BY1623" s="325"/>
      <c r="BZ1623" s="325"/>
      <c r="CA1623" s="325"/>
      <c r="CB1623" s="325"/>
      <c r="CC1623" s="325"/>
      <c r="CD1623" s="325"/>
      <c r="CE1623" s="325"/>
      <c r="CF1623" s="325"/>
      <c r="CG1623" s="325"/>
      <c r="CH1623" s="325"/>
    </row>
    <row r="1624" spans="1:86" s="323" customFormat="1" x14ac:dyDescent="0.25">
      <c r="A1624" s="102"/>
      <c r="B1624" s="102"/>
      <c r="C1624" s="102"/>
      <c r="D1624" s="102"/>
      <c r="E1624" s="102"/>
      <c r="F1624" s="102"/>
      <c r="G1624" s="102"/>
      <c r="AH1624" s="324"/>
      <c r="AI1624" s="324"/>
      <c r="AP1624" s="324"/>
      <c r="AQ1624" s="324"/>
      <c r="BD1624" s="324"/>
      <c r="BE1624" s="324"/>
      <c r="BF1624" s="324"/>
      <c r="BG1624" s="324"/>
      <c r="BH1624" s="324"/>
      <c r="BI1624" s="324"/>
      <c r="BJ1624" s="324"/>
      <c r="BK1624" s="324"/>
      <c r="BL1624" s="324"/>
      <c r="BM1624" s="324"/>
      <c r="BN1624" s="324"/>
      <c r="BO1624" s="324"/>
      <c r="BW1624" s="325"/>
      <c r="BX1624" s="325"/>
      <c r="BY1624" s="325"/>
      <c r="BZ1624" s="325"/>
      <c r="CA1624" s="325"/>
      <c r="CB1624" s="325"/>
      <c r="CC1624" s="325"/>
      <c r="CD1624" s="325"/>
      <c r="CE1624" s="325"/>
      <c r="CF1624" s="325"/>
      <c r="CG1624" s="325"/>
      <c r="CH1624" s="325"/>
    </row>
    <row r="1625" spans="1:86" s="323" customFormat="1" x14ac:dyDescent="0.25">
      <c r="A1625" s="102"/>
      <c r="B1625" s="102"/>
      <c r="C1625" s="102"/>
      <c r="D1625" s="102"/>
      <c r="E1625" s="102"/>
      <c r="F1625" s="102"/>
      <c r="G1625" s="102"/>
      <c r="AH1625" s="324"/>
      <c r="AI1625" s="324"/>
      <c r="AP1625" s="324"/>
      <c r="AQ1625" s="324"/>
      <c r="BD1625" s="324"/>
      <c r="BE1625" s="324"/>
      <c r="BF1625" s="324"/>
      <c r="BG1625" s="324"/>
      <c r="BH1625" s="324"/>
      <c r="BI1625" s="324"/>
      <c r="BJ1625" s="324"/>
      <c r="BK1625" s="324"/>
      <c r="BL1625" s="324"/>
      <c r="BM1625" s="324"/>
      <c r="BN1625" s="324"/>
      <c r="BO1625" s="324"/>
      <c r="BW1625" s="325"/>
      <c r="BX1625" s="325"/>
      <c r="BY1625" s="325"/>
      <c r="BZ1625" s="325"/>
      <c r="CA1625" s="325"/>
      <c r="CB1625" s="325"/>
      <c r="CC1625" s="325"/>
      <c r="CD1625" s="325"/>
      <c r="CE1625" s="325"/>
      <c r="CF1625" s="325"/>
      <c r="CG1625" s="325"/>
      <c r="CH1625" s="325"/>
    </row>
    <row r="1626" spans="1:86" s="323" customFormat="1" x14ac:dyDescent="0.25">
      <c r="A1626" s="102"/>
      <c r="B1626" s="102"/>
      <c r="C1626" s="102"/>
      <c r="D1626" s="102"/>
      <c r="E1626" s="102"/>
      <c r="F1626" s="102"/>
      <c r="G1626" s="102"/>
      <c r="AH1626" s="324"/>
      <c r="AI1626" s="324"/>
      <c r="AP1626" s="324"/>
      <c r="AQ1626" s="324"/>
      <c r="BD1626" s="324"/>
      <c r="BE1626" s="324"/>
      <c r="BF1626" s="324"/>
      <c r="BG1626" s="324"/>
      <c r="BH1626" s="324"/>
      <c r="BI1626" s="324"/>
      <c r="BJ1626" s="324"/>
      <c r="BK1626" s="324"/>
      <c r="BL1626" s="324"/>
      <c r="BM1626" s="324"/>
      <c r="BN1626" s="324"/>
      <c r="BO1626" s="324"/>
      <c r="BW1626" s="325"/>
      <c r="BX1626" s="325"/>
      <c r="BY1626" s="325"/>
      <c r="BZ1626" s="325"/>
      <c r="CA1626" s="325"/>
      <c r="CB1626" s="325"/>
      <c r="CC1626" s="325"/>
      <c r="CD1626" s="325"/>
      <c r="CE1626" s="325"/>
      <c r="CF1626" s="325"/>
      <c r="CG1626" s="325"/>
      <c r="CH1626" s="325"/>
    </row>
    <row r="1627" spans="1:86" s="323" customFormat="1" x14ac:dyDescent="0.25">
      <c r="A1627" s="102"/>
      <c r="B1627" s="102"/>
      <c r="C1627" s="102"/>
      <c r="D1627" s="102"/>
      <c r="E1627" s="102"/>
      <c r="F1627" s="102"/>
      <c r="G1627" s="102"/>
      <c r="AH1627" s="324"/>
      <c r="AI1627" s="324"/>
      <c r="AP1627" s="324"/>
      <c r="AQ1627" s="324"/>
      <c r="BD1627" s="324"/>
      <c r="BE1627" s="324"/>
      <c r="BF1627" s="324"/>
      <c r="BG1627" s="324"/>
      <c r="BH1627" s="324"/>
      <c r="BI1627" s="324"/>
      <c r="BJ1627" s="324"/>
      <c r="BK1627" s="324"/>
      <c r="BL1627" s="324"/>
      <c r="BM1627" s="324"/>
      <c r="BN1627" s="324"/>
      <c r="BO1627" s="324"/>
      <c r="BW1627" s="325"/>
      <c r="BX1627" s="325"/>
      <c r="BY1627" s="325"/>
      <c r="BZ1627" s="325"/>
      <c r="CA1627" s="325"/>
      <c r="CB1627" s="325"/>
      <c r="CC1627" s="325"/>
      <c r="CD1627" s="325"/>
      <c r="CE1627" s="325"/>
      <c r="CF1627" s="325"/>
      <c r="CG1627" s="325"/>
      <c r="CH1627" s="325"/>
    </row>
    <row r="1628" spans="1:86" s="323" customFormat="1" x14ac:dyDescent="0.25">
      <c r="A1628" s="102"/>
      <c r="B1628" s="102"/>
      <c r="C1628" s="102"/>
      <c r="D1628" s="102"/>
      <c r="E1628" s="102"/>
      <c r="F1628" s="102"/>
      <c r="G1628" s="102"/>
      <c r="AH1628" s="324"/>
      <c r="AI1628" s="324"/>
      <c r="AP1628" s="324"/>
      <c r="AQ1628" s="324"/>
      <c r="BD1628" s="324"/>
      <c r="BE1628" s="324"/>
      <c r="BF1628" s="324"/>
      <c r="BG1628" s="324"/>
      <c r="BH1628" s="324"/>
      <c r="BI1628" s="324"/>
      <c r="BJ1628" s="324"/>
      <c r="BK1628" s="324"/>
      <c r="BL1628" s="324"/>
      <c r="BM1628" s="324"/>
      <c r="BN1628" s="324"/>
      <c r="BO1628" s="324"/>
      <c r="BW1628" s="325"/>
      <c r="BX1628" s="325"/>
      <c r="BY1628" s="325"/>
      <c r="BZ1628" s="325"/>
      <c r="CA1628" s="325"/>
      <c r="CB1628" s="325"/>
      <c r="CC1628" s="325"/>
      <c r="CD1628" s="325"/>
      <c r="CE1628" s="325"/>
      <c r="CF1628" s="325"/>
      <c r="CG1628" s="325"/>
      <c r="CH1628" s="325"/>
    </row>
    <row r="1629" spans="1:86" s="323" customFormat="1" x14ac:dyDescent="0.25">
      <c r="A1629" s="102"/>
      <c r="B1629" s="102"/>
      <c r="C1629" s="102"/>
      <c r="D1629" s="102"/>
      <c r="E1629" s="102"/>
      <c r="F1629" s="102"/>
      <c r="G1629" s="102"/>
      <c r="AH1629" s="324"/>
      <c r="AI1629" s="324"/>
      <c r="AP1629" s="324"/>
      <c r="AQ1629" s="324"/>
      <c r="BD1629" s="324"/>
      <c r="BE1629" s="324"/>
      <c r="BF1629" s="324"/>
      <c r="BG1629" s="324"/>
      <c r="BH1629" s="324"/>
      <c r="BI1629" s="324"/>
      <c r="BJ1629" s="324"/>
      <c r="BK1629" s="324"/>
      <c r="BL1629" s="324"/>
      <c r="BM1629" s="324"/>
      <c r="BN1629" s="324"/>
      <c r="BO1629" s="324"/>
      <c r="BW1629" s="325"/>
      <c r="BX1629" s="325"/>
      <c r="BY1629" s="325"/>
      <c r="BZ1629" s="325"/>
      <c r="CA1629" s="325"/>
      <c r="CB1629" s="325"/>
      <c r="CC1629" s="325"/>
      <c r="CD1629" s="325"/>
      <c r="CE1629" s="325"/>
      <c r="CF1629" s="325"/>
      <c r="CG1629" s="325"/>
      <c r="CH1629" s="325"/>
    </row>
    <row r="1630" spans="1:86" s="323" customFormat="1" x14ac:dyDescent="0.25">
      <c r="A1630" s="102"/>
      <c r="B1630" s="102"/>
      <c r="C1630" s="102"/>
      <c r="D1630" s="102"/>
      <c r="E1630" s="102"/>
      <c r="F1630" s="102"/>
      <c r="G1630" s="102"/>
      <c r="AH1630" s="324"/>
      <c r="AI1630" s="324"/>
      <c r="AP1630" s="324"/>
      <c r="AQ1630" s="324"/>
      <c r="BD1630" s="324"/>
      <c r="BE1630" s="324"/>
      <c r="BF1630" s="324"/>
      <c r="BG1630" s="324"/>
      <c r="BH1630" s="324"/>
      <c r="BI1630" s="324"/>
      <c r="BJ1630" s="324"/>
      <c r="BK1630" s="324"/>
      <c r="BL1630" s="324"/>
      <c r="BM1630" s="324"/>
      <c r="BN1630" s="324"/>
      <c r="BO1630" s="324"/>
      <c r="BW1630" s="325"/>
      <c r="BX1630" s="325"/>
      <c r="BY1630" s="325"/>
      <c r="BZ1630" s="325"/>
      <c r="CA1630" s="325"/>
      <c r="CB1630" s="325"/>
      <c r="CC1630" s="325"/>
      <c r="CD1630" s="325"/>
      <c r="CE1630" s="325"/>
      <c r="CF1630" s="325"/>
      <c r="CG1630" s="325"/>
      <c r="CH1630" s="325"/>
    </row>
    <row r="1631" spans="1:86" s="323" customFormat="1" x14ac:dyDescent="0.25">
      <c r="A1631" s="102"/>
      <c r="B1631" s="102"/>
      <c r="C1631" s="102"/>
      <c r="D1631" s="102"/>
      <c r="E1631" s="102"/>
      <c r="F1631" s="102"/>
      <c r="G1631" s="102"/>
      <c r="AH1631" s="324"/>
      <c r="AI1631" s="324"/>
      <c r="AP1631" s="324"/>
      <c r="AQ1631" s="324"/>
      <c r="BD1631" s="324"/>
      <c r="BE1631" s="324"/>
      <c r="BF1631" s="324"/>
      <c r="BG1631" s="324"/>
      <c r="BH1631" s="324"/>
      <c r="BI1631" s="324"/>
      <c r="BJ1631" s="324"/>
      <c r="BK1631" s="324"/>
      <c r="BL1631" s="324"/>
      <c r="BM1631" s="324"/>
      <c r="BN1631" s="324"/>
      <c r="BO1631" s="324"/>
      <c r="BW1631" s="325"/>
      <c r="BX1631" s="325"/>
      <c r="BY1631" s="325"/>
      <c r="BZ1631" s="325"/>
      <c r="CA1631" s="325"/>
      <c r="CB1631" s="325"/>
      <c r="CC1631" s="325"/>
      <c r="CD1631" s="325"/>
      <c r="CE1631" s="325"/>
      <c r="CF1631" s="325"/>
      <c r="CG1631" s="325"/>
      <c r="CH1631" s="325"/>
    </row>
    <row r="1632" spans="1:86" s="323" customFormat="1" x14ac:dyDescent="0.25">
      <c r="A1632" s="102"/>
      <c r="B1632" s="102"/>
      <c r="C1632" s="102"/>
      <c r="D1632" s="102"/>
      <c r="E1632" s="102"/>
      <c r="F1632" s="102"/>
      <c r="G1632" s="102"/>
      <c r="AH1632" s="324"/>
      <c r="AI1632" s="324"/>
      <c r="AP1632" s="324"/>
      <c r="AQ1632" s="324"/>
      <c r="BD1632" s="324"/>
      <c r="BE1632" s="324"/>
      <c r="BF1632" s="324"/>
      <c r="BG1632" s="324"/>
      <c r="BH1632" s="324"/>
      <c r="BI1632" s="324"/>
      <c r="BJ1632" s="324"/>
      <c r="BK1632" s="324"/>
      <c r="BL1632" s="324"/>
      <c r="BM1632" s="324"/>
      <c r="BN1632" s="324"/>
      <c r="BO1632" s="324"/>
      <c r="BW1632" s="325"/>
      <c r="BX1632" s="325"/>
      <c r="BY1632" s="325"/>
      <c r="BZ1632" s="325"/>
      <c r="CA1632" s="325"/>
      <c r="CB1632" s="325"/>
      <c r="CC1632" s="325"/>
      <c r="CD1632" s="325"/>
      <c r="CE1632" s="325"/>
      <c r="CF1632" s="325"/>
      <c r="CG1632" s="325"/>
      <c r="CH1632" s="325"/>
    </row>
    <row r="1633" spans="1:86" s="323" customFormat="1" x14ac:dyDescent="0.25">
      <c r="A1633" s="102"/>
      <c r="B1633" s="102"/>
      <c r="C1633" s="102"/>
      <c r="D1633" s="102"/>
      <c r="E1633" s="102"/>
      <c r="F1633" s="102"/>
      <c r="G1633" s="102"/>
      <c r="AH1633" s="324"/>
      <c r="AI1633" s="324"/>
      <c r="AP1633" s="324"/>
      <c r="AQ1633" s="324"/>
      <c r="BD1633" s="324"/>
      <c r="BE1633" s="324"/>
      <c r="BF1633" s="324"/>
      <c r="BG1633" s="324"/>
      <c r="BH1633" s="324"/>
      <c r="BI1633" s="324"/>
      <c r="BJ1633" s="324"/>
      <c r="BK1633" s="324"/>
      <c r="BL1633" s="324"/>
      <c r="BM1633" s="324"/>
      <c r="BN1633" s="324"/>
      <c r="BO1633" s="324"/>
      <c r="BW1633" s="325"/>
      <c r="BX1633" s="325"/>
      <c r="BY1633" s="325"/>
      <c r="BZ1633" s="325"/>
      <c r="CA1633" s="325"/>
      <c r="CB1633" s="325"/>
      <c r="CC1633" s="325"/>
      <c r="CD1633" s="325"/>
      <c r="CE1633" s="325"/>
      <c r="CF1633" s="325"/>
      <c r="CG1633" s="325"/>
      <c r="CH1633" s="325"/>
    </row>
    <row r="1634" spans="1:86" s="323" customFormat="1" x14ac:dyDescent="0.25">
      <c r="A1634" s="102"/>
      <c r="B1634" s="102"/>
      <c r="C1634" s="102"/>
      <c r="D1634" s="102"/>
      <c r="E1634" s="102"/>
      <c r="F1634" s="102"/>
      <c r="G1634" s="102"/>
      <c r="AH1634" s="324"/>
      <c r="AI1634" s="324"/>
      <c r="AP1634" s="324"/>
      <c r="AQ1634" s="324"/>
      <c r="BD1634" s="324"/>
      <c r="BE1634" s="324"/>
      <c r="BF1634" s="324"/>
      <c r="BG1634" s="324"/>
      <c r="BH1634" s="324"/>
      <c r="BI1634" s="324"/>
      <c r="BJ1634" s="324"/>
      <c r="BK1634" s="324"/>
      <c r="BL1634" s="324"/>
      <c r="BM1634" s="324"/>
      <c r="BN1634" s="324"/>
      <c r="BO1634" s="324"/>
      <c r="BW1634" s="325"/>
      <c r="BX1634" s="325"/>
      <c r="BY1634" s="325"/>
      <c r="BZ1634" s="325"/>
      <c r="CA1634" s="325"/>
      <c r="CB1634" s="325"/>
      <c r="CC1634" s="325"/>
      <c r="CD1634" s="325"/>
      <c r="CE1634" s="325"/>
      <c r="CF1634" s="325"/>
      <c r="CG1634" s="325"/>
      <c r="CH1634" s="325"/>
    </row>
    <row r="1635" spans="1:86" s="323" customFormat="1" x14ac:dyDescent="0.25">
      <c r="A1635" s="102"/>
      <c r="B1635" s="102"/>
      <c r="C1635" s="102"/>
      <c r="D1635" s="102"/>
      <c r="E1635" s="102"/>
      <c r="F1635" s="102"/>
      <c r="G1635" s="102"/>
      <c r="AH1635" s="324"/>
      <c r="AI1635" s="324"/>
      <c r="AP1635" s="324"/>
      <c r="AQ1635" s="324"/>
      <c r="BD1635" s="324"/>
      <c r="BE1635" s="324"/>
      <c r="BF1635" s="324"/>
      <c r="BG1635" s="324"/>
      <c r="BH1635" s="324"/>
      <c r="BI1635" s="324"/>
      <c r="BJ1635" s="324"/>
      <c r="BK1635" s="324"/>
      <c r="BL1635" s="324"/>
      <c r="BM1635" s="324"/>
      <c r="BN1635" s="324"/>
      <c r="BO1635" s="324"/>
      <c r="BW1635" s="325"/>
      <c r="BX1635" s="325"/>
      <c r="BY1635" s="325"/>
      <c r="BZ1635" s="325"/>
      <c r="CA1635" s="325"/>
      <c r="CB1635" s="325"/>
      <c r="CC1635" s="325"/>
      <c r="CD1635" s="325"/>
      <c r="CE1635" s="325"/>
      <c r="CF1635" s="325"/>
      <c r="CG1635" s="325"/>
      <c r="CH1635" s="325"/>
    </row>
    <row r="1636" spans="1:86" s="323" customFormat="1" x14ac:dyDescent="0.25">
      <c r="A1636" s="102"/>
      <c r="B1636" s="102"/>
      <c r="C1636" s="102"/>
      <c r="D1636" s="102"/>
      <c r="E1636" s="102"/>
      <c r="F1636" s="102"/>
      <c r="G1636" s="102"/>
      <c r="AH1636" s="324"/>
      <c r="AI1636" s="324"/>
      <c r="AP1636" s="324"/>
      <c r="AQ1636" s="324"/>
      <c r="BD1636" s="324"/>
      <c r="BE1636" s="324"/>
      <c r="BF1636" s="324"/>
      <c r="BG1636" s="324"/>
      <c r="BH1636" s="324"/>
      <c r="BI1636" s="324"/>
      <c r="BJ1636" s="324"/>
      <c r="BK1636" s="324"/>
      <c r="BL1636" s="324"/>
      <c r="BM1636" s="324"/>
      <c r="BN1636" s="324"/>
      <c r="BO1636" s="324"/>
      <c r="BW1636" s="325"/>
      <c r="BX1636" s="325"/>
      <c r="BY1636" s="325"/>
      <c r="BZ1636" s="325"/>
      <c r="CA1636" s="325"/>
      <c r="CB1636" s="325"/>
      <c r="CC1636" s="325"/>
      <c r="CD1636" s="325"/>
      <c r="CE1636" s="325"/>
      <c r="CF1636" s="325"/>
      <c r="CG1636" s="325"/>
      <c r="CH1636" s="325"/>
    </row>
    <row r="1637" spans="1:86" s="323" customFormat="1" x14ac:dyDescent="0.25">
      <c r="A1637" s="102"/>
      <c r="B1637" s="102"/>
      <c r="C1637" s="102"/>
      <c r="D1637" s="102"/>
      <c r="E1637" s="102"/>
      <c r="F1637" s="102"/>
      <c r="G1637" s="102"/>
      <c r="AH1637" s="324"/>
      <c r="AI1637" s="324"/>
      <c r="AP1637" s="324"/>
      <c r="AQ1637" s="324"/>
      <c r="BD1637" s="324"/>
      <c r="BE1637" s="324"/>
      <c r="BF1637" s="324"/>
      <c r="BG1637" s="324"/>
      <c r="BH1637" s="324"/>
      <c r="BI1637" s="324"/>
      <c r="BJ1637" s="324"/>
      <c r="BK1637" s="324"/>
      <c r="BL1637" s="324"/>
      <c r="BM1637" s="324"/>
      <c r="BN1637" s="324"/>
      <c r="BO1637" s="324"/>
      <c r="BW1637" s="325"/>
      <c r="BX1637" s="325"/>
      <c r="BY1637" s="325"/>
      <c r="BZ1637" s="325"/>
      <c r="CA1637" s="325"/>
      <c r="CB1637" s="325"/>
      <c r="CC1637" s="325"/>
      <c r="CD1637" s="325"/>
      <c r="CE1637" s="325"/>
      <c r="CF1637" s="325"/>
      <c r="CG1637" s="325"/>
      <c r="CH1637" s="325"/>
    </row>
    <row r="1638" spans="1:86" s="323" customFormat="1" x14ac:dyDescent="0.25">
      <c r="A1638" s="102"/>
      <c r="B1638" s="102"/>
      <c r="C1638" s="102"/>
      <c r="D1638" s="102"/>
      <c r="E1638" s="102"/>
      <c r="F1638" s="102"/>
      <c r="G1638" s="102"/>
      <c r="AH1638" s="324"/>
      <c r="AI1638" s="324"/>
      <c r="AP1638" s="324"/>
      <c r="AQ1638" s="324"/>
      <c r="BD1638" s="324"/>
      <c r="BE1638" s="324"/>
      <c r="BF1638" s="324"/>
      <c r="BG1638" s="324"/>
      <c r="BH1638" s="324"/>
      <c r="BI1638" s="324"/>
      <c r="BJ1638" s="324"/>
      <c r="BK1638" s="324"/>
      <c r="BL1638" s="324"/>
      <c r="BM1638" s="324"/>
      <c r="BN1638" s="324"/>
      <c r="BO1638" s="324"/>
      <c r="BW1638" s="325"/>
      <c r="BX1638" s="325"/>
      <c r="BY1638" s="325"/>
      <c r="BZ1638" s="325"/>
      <c r="CA1638" s="325"/>
      <c r="CB1638" s="325"/>
      <c r="CC1638" s="325"/>
      <c r="CD1638" s="325"/>
      <c r="CE1638" s="325"/>
      <c r="CF1638" s="325"/>
      <c r="CG1638" s="325"/>
      <c r="CH1638" s="325"/>
    </row>
    <row r="1639" spans="1:86" s="323" customFormat="1" x14ac:dyDescent="0.25">
      <c r="A1639" s="102"/>
      <c r="B1639" s="102"/>
      <c r="C1639" s="102"/>
      <c r="D1639" s="102"/>
      <c r="E1639" s="102"/>
      <c r="F1639" s="102"/>
      <c r="G1639" s="102"/>
      <c r="AH1639" s="324"/>
      <c r="AI1639" s="324"/>
      <c r="AP1639" s="324"/>
      <c r="AQ1639" s="324"/>
      <c r="BD1639" s="324"/>
      <c r="BE1639" s="324"/>
      <c r="BF1639" s="324"/>
      <c r="BG1639" s="324"/>
      <c r="BH1639" s="324"/>
      <c r="BI1639" s="324"/>
      <c r="BJ1639" s="324"/>
      <c r="BK1639" s="324"/>
      <c r="BL1639" s="324"/>
      <c r="BM1639" s="324"/>
      <c r="BN1639" s="324"/>
      <c r="BO1639" s="324"/>
      <c r="BW1639" s="325"/>
      <c r="BX1639" s="325"/>
      <c r="BY1639" s="325"/>
      <c r="BZ1639" s="325"/>
      <c r="CA1639" s="325"/>
      <c r="CB1639" s="325"/>
      <c r="CC1639" s="325"/>
      <c r="CD1639" s="325"/>
      <c r="CE1639" s="325"/>
      <c r="CF1639" s="325"/>
      <c r="CG1639" s="325"/>
      <c r="CH1639" s="325"/>
    </row>
    <row r="1640" spans="1:86" s="323" customFormat="1" x14ac:dyDescent="0.25">
      <c r="A1640" s="102"/>
      <c r="B1640" s="102"/>
      <c r="C1640" s="102"/>
      <c r="D1640" s="102"/>
      <c r="E1640" s="102"/>
      <c r="F1640" s="102"/>
      <c r="G1640" s="102"/>
      <c r="AH1640" s="324"/>
      <c r="AI1640" s="324"/>
      <c r="AP1640" s="324"/>
      <c r="AQ1640" s="324"/>
      <c r="BD1640" s="324"/>
      <c r="BE1640" s="324"/>
      <c r="BF1640" s="324"/>
      <c r="BG1640" s="324"/>
      <c r="BH1640" s="324"/>
      <c r="BI1640" s="324"/>
      <c r="BJ1640" s="324"/>
      <c r="BK1640" s="324"/>
      <c r="BL1640" s="324"/>
      <c r="BM1640" s="324"/>
      <c r="BN1640" s="324"/>
      <c r="BO1640" s="324"/>
      <c r="BW1640" s="325"/>
      <c r="BX1640" s="325"/>
      <c r="BY1640" s="325"/>
      <c r="BZ1640" s="325"/>
      <c r="CA1640" s="325"/>
      <c r="CB1640" s="325"/>
      <c r="CC1640" s="325"/>
      <c r="CD1640" s="325"/>
      <c r="CE1640" s="325"/>
      <c r="CF1640" s="325"/>
      <c r="CG1640" s="325"/>
      <c r="CH1640" s="325"/>
    </row>
    <row r="1641" spans="1:86" s="323" customFormat="1" x14ac:dyDescent="0.25">
      <c r="A1641" s="102"/>
      <c r="B1641" s="102"/>
      <c r="C1641" s="102"/>
      <c r="D1641" s="102"/>
      <c r="E1641" s="102"/>
      <c r="F1641" s="102"/>
      <c r="G1641" s="102"/>
      <c r="AH1641" s="324"/>
      <c r="AI1641" s="324"/>
      <c r="AP1641" s="324"/>
      <c r="AQ1641" s="324"/>
      <c r="BD1641" s="324"/>
      <c r="BE1641" s="324"/>
      <c r="BF1641" s="324"/>
      <c r="BG1641" s="324"/>
      <c r="BH1641" s="324"/>
      <c r="BI1641" s="324"/>
      <c r="BJ1641" s="324"/>
      <c r="BK1641" s="324"/>
      <c r="BL1641" s="324"/>
      <c r="BM1641" s="324"/>
      <c r="BN1641" s="324"/>
      <c r="BO1641" s="324"/>
      <c r="BW1641" s="325"/>
      <c r="BX1641" s="325"/>
      <c r="BY1641" s="325"/>
      <c r="BZ1641" s="325"/>
      <c r="CA1641" s="325"/>
      <c r="CB1641" s="325"/>
      <c r="CC1641" s="325"/>
      <c r="CD1641" s="325"/>
      <c r="CE1641" s="325"/>
      <c r="CF1641" s="325"/>
      <c r="CG1641" s="325"/>
      <c r="CH1641" s="325"/>
    </row>
    <row r="1642" spans="1:86" s="323" customFormat="1" x14ac:dyDescent="0.25">
      <c r="A1642" s="102"/>
      <c r="B1642" s="102"/>
      <c r="C1642" s="102"/>
      <c r="D1642" s="102"/>
      <c r="E1642" s="102"/>
      <c r="F1642" s="102"/>
      <c r="G1642" s="102"/>
      <c r="AH1642" s="324"/>
      <c r="AI1642" s="324"/>
      <c r="AP1642" s="324"/>
      <c r="AQ1642" s="324"/>
      <c r="BD1642" s="324"/>
      <c r="BE1642" s="324"/>
      <c r="BF1642" s="324"/>
      <c r="BG1642" s="324"/>
      <c r="BH1642" s="324"/>
      <c r="BI1642" s="324"/>
      <c r="BJ1642" s="324"/>
      <c r="BK1642" s="324"/>
      <c r="BL1642" s="324"/>
      <c r="BM1642" s="324"/>
      <c r="BN1642" s="324"/>
      <c r="BO1642" s="324"/>
      <c r="BW1642" s="325"/>
      <c r="BX1642" s="325"/>
      <c r="BY1642" s="325"/>
      <c r="BZ1642" s="325"/>
      <c r="CA1642" s="325"/>
      <c r="CB1642" s="325"/>
      <c r="CC1642" s="325"/>
      <c r="CD1642" s="325"/>
      <c r="CE1642" s="325"/>
      <c r="CF1642" s="325"/>
      <c r="CG1642" s="325"/>
      <c r="CH1642" s="325"/>
    </row>
    <row r="1643" spans="1:86" s="323" customFormat="1" x14ac:dyDescent="0.25">
      <c r="A1643" s="102"/>
      <c r="B1643" s="102"/>
      <c r="C1643" s="102"/>
      <c r="D1643" s="102"/>
      <c r="E1643" s="102"/>
      <c r="F1643" s="102"/>
      <c r="G1643" s="102"/>
      <c r="AH1643" s="324"/>
      <c r="AI1643" s="324"/>
      <c r="AP1643" s="324"/>
      <c r="AQ1643" s="324"/>
      <c r="BD1643" s="324"/>
      <c r="BE1643" s="324"/>
      <c r="BF1643" s="324"/>
      <c r="BG1643" s="324"/>
      <c r="BH1643" s="324"/>
      <c r="BI1643" s="324"/>
      <c r="BJ1643" s="324"/>
      <c r="BK1643" s="324"/>
      <c r="BL1643" s="324"/>
      <c r="BM1643" s="324"/>
      <c r="BN1643" s="324"/>
      <c r="BO1643" s="324"/>
      <c r="BW1643" s="325"/>
      <c r="BX1643" s="325"/>
      <c r="BY1643" s="325"/>
      <c r="BZ1643" s="325"/>
      <c r="CA1643" s="325"/>
      <c r="CB1643" s="325"/>
      <c r="CC1643" s="325"/>
      <c r="CD1643" s="325"/>
      <c r="CE1643" s="325"/>
      <c r="CF1643" s="325"/>
      <c r="CG1643" s="325"/>
      <c r="CH1643" s="325"/>
    </row>
    <row r="1644" spans="1:86" s="323" customFormat="1" x14ac:dyDescent="0.25">
      <c r="A1644" s="102"/>
      <c r="B1644" s="102"/>
      <c r="C1644" s="102"/>
      <c r="D1644" s="102"/>
      <c r="E1644" s="102"/>
      <c r="F1644" s="102"/>
      <c r="G1644" s="102"/>
      <c r="AH1644" s="324"/>
      <c r="AI1644" s="324"/>
      <c r="AP1644" s="324"/>
      <c r="AQ1644" s="324"/>
      <c r="BD1644" s="324"/>
      <c r="BE1644" s="324"/>
      <c r="BF1644" s="324"/>
      <c r="BG1644" s="324"/>
      <c r="BH1644" s="324"/>
      <c r="BI1644" s="324"/>
      <c r="BJ1644" s="324"/>
      <c r="BK1644" s="324"/>
      <c r="BL1644" s="324"/>
      <c r="BM1644" s="324"/>
      <c r="BN1644" s="324"/>
      <c r="BO1644" s="324"/>
      <c r="BW1644" s="325"/>
      <c r="BX1644" s="325"/>
      <c r="BY1644" s="325"/>
      <c r="BZ1644" s="325"/>
      <c r="CA1644" s="325"/>
      <c r="CB1644" s="325"/>
      <c r="CC1644" s="325"/>
      <c r="CD1644" s="325"/>
      <c r="CE1644" s="325"/>
      <c r="CF1644" s="325"/>
      <c r="CG1644" s="325"/>
      <c r="CH1644" s="325"/>
    </row>
    <row r="1645" spans="1:86" s="323" customFormat="1" x14ac:dyDescent="0.25">
      <c r="A1645" s="102"/>
      <c r="B1645" s="102"/>
      <c r="C1645" s="102"/>
      <c r="D1645" s="102"/>
      <c r="E1645" s="102"/>
      <c r="F1645" s="102"/>
      <c r="G1645" s="102"/>
      <c r="AH1645" s="324"/>
      <c r="AI1645" s="324"/>
      <c r="AP1645" s="324"/>
      <c r="AQ1645" s="324"/>
      <c r="BD1645" s="324"/>
      <c r="BE1645" s="324"/>
      <c r="BF1645" s="324"/>
      <c r="BG1645" s="324"/>
      <c r="BH1645" s="324"/>
      <c r="BI1645" s="324"/>
      <c r="BJ1645" s="324"/>
      <c r="BK1645" s="324"/>
      <c r="BL1645" s="324"/>
      <c r="BM1645" s="324"/>
      <c r="BN1645" s="324"/>
      <c r="BO1645" s="324"/>
      <c r="BW1645" s="325"/>
      <c r="BX1645" s="325"/>
      <c r="BY1645" s="325"/>
      <c r="BZ1645" s="325"/>
      <c r="CA1645" s="325"/>
      <c r="CB1645" s="325"/>
      <c r="CC1645" s="325"/>
      <c r="CD1645" s="325"/>
      <c r="CE1645" s="325"/>
      <c r="CF1645" s="325"/>
      <c r="CG1645" s="325"/>
      <c r="CH1645" s="325"/>
    </row>
    <row r="1646" spans="1:86" s="323" customFormat="1" x14ac:dyDescent="0.25">
      <c r="A1646" s="102"/>
      <c r="B1646" s="102"/>
      <c r="C1646" s="102"/>
      <c r="D1646" s="102"/>
      <c r="E1646" s="102"/>
      <c r="F1646" s="102"/>
      <c r="G1646" s="102"/>
      <c r="AH1646" s="324"/>
      <c r="AI1646" s="324"/>
      <c r="AP1646" s="324"/>
      <c r="AQ1646" s="324"/>
      <c r="BD1646" s="324"/>
      <c r="BE1646" s="324"/>
      <c r="BF1646" s="324"/>
      <c r="BG1646" s="324"/>
      <c r="BH1646" s="324"/>
      <c r="BI1646" s="324"/>
      <c r="BJ1646" s="324"/>
      <c r="BK1646" s="324"/>
      <c r="BL1646" s="324"/>
      <c r="BM1646" s="324"/>
      <c r="BN1646" s="324"/>
      <c r="BO1646" s="324"/>
      <c r="BW1646" s="325"/>
      <c r="BX1646" s="325"/>
      <c r="BY1646" s="325"/>
      <c r="BZ1646" s="325"/>
      <c r="CA1646" s="325"/>
      <c r="CB1646" s="325"/>
      <c r="CC1646" s="325"/>
      <c r="CD1646" s="325"/>
      <c r="CE1646" s="325"/>
      <c r="CF1646" s="325"/>
      <c r="CG1646" s="325"/>
      <c r="CH1646" s="325"/>
    </row>
    <row r="1647" spans="1:86" s="323" customFormat="1" x14ac:dyDescent="0.25">
      <c r="A1647" s="102"/>
      <c r="B1647" s="102"/>
      <c r="C1647" s="102"/>
      <c r="D1647" s="102"/>
      <c r="E1647" s="102"/>
      <c r="F1647" s="102"/>
      <c r="G1647" s="102"/>
      <c r="AH1647" s="324"/>
      <c r="AI1647" s="324"/>
      <c r="AP1647" s="324"/>
      <c r="AQ1647" s="324"/>
      <c r="BD1647" s="324"/>
      <c r="BE1647" s="324"/>
      <c r="BF1647" s="324"/>
      <c r="BG1647" s="324"/>
      <c r="BH1647" s="324"/>
      <c r="BI1647" s="324"/>
      <c r="BJ1647" s="324"/>
      <c r="BK1647" s="324"/>
      <c r="BL1647" s="324"/>
      <c r="BM1647" s="324"/>
      <c r="BN1647" s="324"/>
      <c r="BO1647" s="324"/>
      <c r="BW1647" s="325"/>
      <c r="BX1647" s="325"/>
      <c r="BY1647" s="325"/>
      <c r="BZ1647" s="325"/>
      <c r="CA1647" s="325"/>
      <c r="CB1647" s="325"/>
      <c r="CC1647" s="325"/>
      <c r="CD1647" s="325"/>
      <c r="CE1647" s="325"/>
      <c r="CF1647" s="325"/>
      <c r="CG1647" s="325"/>
      <c r="CH1647" s="325"/>
    </row>
    <row r="1648" spans="1:86" s="323" customFormat="1" x14ac:dyDescent="0.25">
      <c r="A1648" s="102"/>
      <c r="B1648" s="102"/>
      <c r="C1648" s="102"/>
      <c r="D1648" s="102"/>
      <c r="E1648" s="102"/>
      <c r="F1648" s="102"/>
      <c r="G1648" s="102"/>
      <c r="AH1648" s="324"/>
      <c r="AI1648" s="324"/>
      <c r="AP1648" s="324"/>
      <c r="AQ1648" s="324"/>
      <c r="BD1648" s="324"/>
      <c r="BE1648" s="324"/>
      <c r="BF1648" s="324"/>
      <c r="BG1648" s="324"/>
      <c r="BH1648" s="324"/>
      <c r="BI1648" s="324"/>
      <c r="BJ1648" s="324"/>
      <c r="BK1648" s="324"/>
      <c r="BL1648" s="324"/>
      <c r="BM1648" s="324"/>
      <c r="BN1648" s="324"/>
      <c r="BO1648" s="324"/>
      <c r="BW1648" s="325"/>
      <c r="BX1648" s="325"/>
      <c r="BY1648" s="325"/>
      <c r="BZ1648" s="325"/>
      <c r="CA1648" s="325"/>
      <c r="CB1648" s="325"/>
      <c r="CC1648" s="325"/>
      <c r="CD1648" s="325"/>
      <c r="CE1648" s="325"/>
      <c r="CF1648" s="325"/>
      <c r="CG1648" s="325"/>
      <c r="CH1648" s="325"/>
    </row>
    <row r="1649" spans="1:86" s="323" customFormat="1" x14ac:dyDescent="0.25">
      <c r="A1649" s="102"/>
      <c r="B1649" s="102"/>
      <c r="C1649" s="102"/>
      <c r="D1649" s="102"/>
      <c r="E1649" s="102"/>
      <c r="F1649" s="102"/>
      <c r="G1649" s="102"/>
      <c r="AH1649" s="324"/>
      <c r="AI1649" s="324"/>
      <c r="AP1649" s="324"/>
      <c r="AQ1649" s="324"/>
      <c r="BD1649" s="324"/>
      <c r="BE1649" s="324"/>
      <c r="BF1649" s="324"/>
      <c r="BG1649" s="324"/>
      <c r="BH1649" s="324"/>
      <c r="BI1649" s="324"/>
      <c r="BJ1649" s="324"/>
      <c r="BK1649" s="324"/>
      <c r="BL1649" s="324"/>
      <c r="BM1649" s="324"/>
      <c r="BN1649" s="324"/>
      <c r="BO1649" s="324"/>
      <c r="BW1649" s="325"/>
      <c r="BX1649" s="325"/>
      <c r="BY1649" s="325"/>
      <c r="BZ1649" s="325"/>
      <c r="CA1649" s="325"/>
      <c r="CB1649" s="325"/>
      <c r="CC1649" s="325"/>
      <c r="CD1649" s="325"/>
      <c r="CE1649" s="325"/>
      <c r="CF1649" s="325"/>
      <c r="CG1649" s="325"/>
      <c r="CH1649" s="325"/>
    </row>
    <row r="1650" spans="1:86" s="323" customFormat="1" x14ac:dyDescent="0.25">
      <c r="A1650" s="102"/>
      <c r="B1650" s="102"/>
      <c r="C1650" s="102"/>
      <c r="D1650" s="102"/>
      <c r="E1650" s="102"/>
      <c r="F1650" s="102"/>
      <c r="G1650" s="102"/>
      <c r="AH1650" s="324"/>
      <c r="AI1650" s="324"/>
      <c r="AP1650" s="324"/>
      <c r="AQ1650" s="324"/>
      <c r="BD1650" s="324"/>
      <c r="BE1650" s="324"/>
      <c r="BF1650" s="324"/>
      <c r="BG1650" s="324"/>
      <c r="BH1650" s="324"/>
      <c r="BI1650" s="324"/>
      <c r="BJ1650" s="324"/>
      <c r="BK1650" s="324"/>
      <c r="BL1650" s="324"/>
      <c r="BM1650" s="324"/>
      <c r="BN1650" s="324"/>
      <c r="BO1650" s="324"/>
      <c r="BW1650" s="325"/>
      <c r="BX1650" s="325"/>
      <c r="BY1650" s="325"/>
      <c r="BZ1650" s="325"/>
      <c r="CA1650" s="325"/>
      <c r="CB1650" s="325"/>
      <c r="CC1650" s="325"/>
      <c r="CD1650" s="325"/>
      <c r="CE1650" s="325"/>
      <c r="CF1650" s="325"/>
      <c r="CG1650" s="325"/>
      <c r="CH1650" s="325"/>
    </row>
    <row r="1651" spans="1:86" s="323" customFormat="1" x14ac:dyDescent="0.25">
      <c r="A1651" s="102"/>
      <c r="B1651" s="102"/>
      <c r="C1651" s="102"/>
      <c r="D1651" s="102"/>
      <c r="E1651" s="102"/>
      <c r="F1651" s="102"/>
      <c r="G1651" s="102"/>
      <c r="AH1651" s="324"/>
      <c r="AI1651" s="324"/>
      <c r="AP1651" s="324"/>
      <c r="AQ1651" s="324"/>
      <c r="BD1651" s="324"/>
      <c r="BE1651" s="324"/>
      <c r="BF1651" s="324"/>
      <c r="BG1651" s="324"/>
      <c r="BH1651" s="324"/>
      <c r="BI1651" s="324"/>
      <c r="BJ1651" s="324"/>
      <c r="BK1651" s="324"/>
      <c r="BL1651" s="324"/>
      <c r="BM1651" s="324"/>
      <c r="BN1651" s="324"/>
      <c r="BO1651" s="324"/>
      <c r="BW1651" s="325"/>
      <c r="BX1651" s="325"/>
      <c r="BY1651" s="325"/>
      <c r="BZ1651" s="325"/>
      <c r="CA1651" s="325"/>
      <c r="CB1651" s="325"/>
      <c r="CC1651" s="325"/>
      <c r="CD1651" s="325"/>
      <c r="CE1651" s="325"/>
      <c r="CF1651" s="325"/>
      <c r="CG1651" s="325"/>
      <c r="CH1651" s="325"/>
    </row>
    <row r="1652" spans="1:86" s="323" customFormat="1" x14ac:dyDescent="0.25">
      <c r="A1652" s="102"/>
      <c r="B1652" s="102"/>
      <c r="C1652" s="102"/>
      <c r="D1652" s="102"/>
      <c r="E1652" s="102"/>
      <c r="F1652" s="102"/>
      <c r="G1652" s="102"/>
      <c r="AH1652" s="324"/>
      <c r="AI1652" s="324"/>
      <c r="AP1652" s="324"/>
      <c r="AQ1652" s="324"/>
      <c r="BD1652" s="324"/>
      <c r="BE1652" s="324"/>
      <c r="BF1652" s="324"/>
      <c r="BG1652" s="324"/>
      <c r="BH1652" s="324"/>
      <c r="BI1652" s="324"/>
      <c r="BJ1652" s="324"/>
      <c r="BK1652" s="324"/>
      <c r="BL1652" s="324"/>
      <c r="BM1652" s="324"/>
      <c r="BN1652" s="324"/>
      <c r="BO1652" s="324"/>
      <c r="BW1652" s="325"/>
      <c r="BX1652" s="325"/>
      <c r="BY1652" s="325"/>
      <c r="BZ1652" s="325"/>
      <c r="CA1652" s="325"/>
      <c r="CB1652" s="325"/>
      <c r="CC1652" s="325"/>
      <c r="CD1652" s="325"/>
      <c r="CE1652" s="325"/>
      <c r="CF1652" s="325"/>
      <c r="CG1652" s="325"/>
      <c r="CH1652" s="325"/>
    </row>
    <row r="1653" spans="1:86" s="323" customFormat="1" x14ac:dyDescent="0.25">
      <c r="A1653" s="102"/>
      <c r="B1653" s="102"/>
      <c r="C1653" s="102"/>
      <c r="D1653" s="102"/>
      <c r="E1653" s="102"/>
      <c r="F1653" s="102"/>
      <c r="G1653" s="102"/>
      <c r="AH1653" s="324"/>
      <c r="AI1653" s="324"/>
      <c r="AP1653" s="324"/>
      <c r="AQ1653" s="324"/>
      <c r="BD1653" s="324"/>
      <c r="BE1653" s="324"/>
      <c r="BF1653" s="324"/>
      <c r="BG1653" s="324"/>
      <c r="BH1653" s="324"/>
      <c r="BI1653" s="324"/>
      <c r="BJ1653" s="324"/>
      <c r="BK1653" s="324"/>
      <c r="BL1653" s="324"/>
      <c r="BM1653" s="324"/>
      <c r="BN1653" s="324"/>
      <c r="BO1653" s="324"/>
      <c r="BW1653" s="325"/>
      <c r="BX1653" s="325"/>
      <c r="BY1653" s="325"/>
      <c r="BZ1653" s="325"/>
      <c r="CA1653" s="325"/>
      <c r="CB1653" s="325"/>
      <c r="CC1653" s="325"/>
      <c r="CD1653" s="325"/>
      <c r="CE1653" s="325"/>
      <c r="CF1653" s="325"/>
      <c r="CG1653" s="325"/>
      <c r="CH1653" s="325"/>
    </row>
    <row r="1654" spans="1:86" s="323" customFormat="1" x14ac:dyDescent="0.25">
      <c r="A1654" s="102"/>
      <c r="B1654" s="102"/>
      <c r="C1654" s="102"/>
      <c r="D1654" s="102"/>
      <c r="E1654" s="102"/>
      <c r="F1654" s="102"/>
      <c r="G1654" s="102"/>
      <c r="AH1654" s="324"/>
      <c r="AI1654" s="324"/>
      <c r="AP1654" s="324"/>
      <c r="AQ1654" s="324"/>
      <c r="BD1654" s="324"/>
      <c r="BE1654" s="324"/>
      <c r="BF1654" s="324"/>
      <c r="BG1654" s="324"/>
      <c r="BH1654" s="324"/>
      <c r="BI1654" s="324"/>
      <c r="BJ1654" s="324"/>
      <c r="BK1654" s="324"/>
      <c r="BL1654" s="324"/>
      <c r="BM1654" s="324"/>
      <c r="BN1654" s="324"/>
      <c r="BO1654" s="324"/>
      <c r="BW1654" s="325"/>
      <c r="BX1654" s="325"/>
      <c r="BY1654" s="325"/>
      <c r="BZ1654" s="325"/>
      <c r="CA1654" s="325"/>
      <c r="CB1654" s="325"/>
      <c r="CC1654" s="325"/>
      <c r="CD1654" s="325"/>
      <c r="CE1654" s="325"/>
      <c r="CF1654" s="325"/>
      <c r="CG1654" s="325"/>
      <c r="CH1654" s="325"/>
    </row>
    <row r="1655" spans="1:86" s="323" customFormat="1" x14ac:dyDescent="0.25">
      <c r="A1655" s="102"/>
      <c r="B1655" s="102"/>
      <c r="C1655" s="102"/>
      <c r="D1655" s="102"/>
      <c r="E1655" s="102"/>
      <c r="F1655" s="102"/>
      <c r="G1655" s="102"/>
      <c r="AH1655" s="324"/>
      <c r="AI1655" s="324"/>
      <c r="AP1655" s="324"/>
      <c r="AQ1655" s="324"/>
      <c r="BD1655" s="324"/>
      <c r="BE1655" s="324"/>
      <c r="BF1655" s="324"/>
      <c r="BG1655" s="324"/>
      <c r="BH1655" s="324"/>
      <c r="BI1655" s="324"/>
      <c r="BJ1655" s="324"/>
      <c r="BK1655" s="324"/>
      <c r="BL1655" s="324"/>
      <c r="BM1655" s="324"/>
      <c r="BN1655" s="324"/>
      <c r="BO1655" s="324"/>
      <c r="BW1655" s="325"/>
      <c r="BX1655" s="325"/>
      <c r="BY1655" s="325"/>
      <c r="BZ1655" s="325"/>
      <c r="CA1655" s="325"/>
      <c r="CB1655" s="325"/>
      <c r="CC1655" s="325"/>
      <c r="CD1655" s="325"/>
      <c r="CE1655" s="325"/>
      <c r="CF1655" s="325"/>
      <c r="CG1655" s="325"/>
      <c r="CH1655" s="325"/>
    </row>
    <row r="1656" spans="1:86" s="323" customFormat="1" x14ac:dyDescent="0.25">
      <c r="A1656" s="102"/>
      <c r="B1656" s="102"/>
      <c r="C1656" s="102"/>
      <c r="D1656" s="102"/>
      <c r="E1656" s="102"/>
      <c r="F1656" s="102"/>
      <c r="G1656" s="102"/>
      <c r="AH1656" s="324"/>
      <c r="AI1656" s="324"/>
      <c r="AP1656" s="324"/>
      <c r="AQ1656" s="324"/>
      <c r="BD1656" s="324"/>
      <c r="BE1656" s="324"/>
      <c r="BF1656" s="324"/>
      <c r="BG1656" s="324"/>
      <c r="BH1656" s="324"/>
      <c r="BI1656" s="324"/>
      <c r="BJ1656" s="324"/>
      <c r="BK1656" s="324"/>
      <c r="BL1656" s="324"/>
      <c r="BM1656" s="324"/>
      <c r="BN1656" s="324"/>
      <c r="BO1656" s="324"/>
      <c r="BW1656" s="325"/>
      <c r="BX1656" s="325"/>
      <c r="BY1656" s="325"/>
      <c r="BZ1656" s="325"/>
      <c r="CA1656" s="325"/>
      <c r="CB1656" s="325"/>
      <c r="CC1656" s="325"/>
      <c r="CD1656" s="325"/>
      <c r="CE1656" s="325"/>
      <c r="CF1656" s="325"/>
      <c r="CG1656" s="325"/>
      <c r="CH1656" s="325"/>
    </row>
    <row r="1657" spans="1:86" s="323" customFormat="1" x14ac:dyDescent="0.25">
      <c r="A1657" s="102"/>
      <c r="B1657" s="102"/>
      <c r="C1657" s="102"/>
      <c r="D1657" s="102"/>
      <c r="E1657" s="102"/>
      <c r="F1657" s="102"/>
      <c r="G1657" s="102"/>
      <c r="AH1657" s="324"/>
      <c r="AI1657" s="324"/>
      <c r="AP1657" s="324"/>
      <c r="AQ1657" s="324"/>
      <c r="BD1657" s="324"/>
      <c r="BE1657" s="324"/>
      <c r="BF1657" s="324"/>
      <c r="BG1657" s="324"/>
      <c r="BH1657" s="324"/>
      <c r="BI1657" s="324"/>
      <c r="BJ1657" s="324"/>
      <c r="BK1657" s="324"/>
      <c r="BL1657" s="324"/>
      <c r="BM1657" s="324"/>
      <c r="BN1657" s="324"/>
      <c r="BO1657" s="324"/>
      <c r="BW1657" s="325"/>
      <c r="BX1657" s="325"/>
      <c r="BY1657" s="325"/>
      <c r="BZ1657" s="325"/>
      <c r="CA1657" s="325"/>
      <c r="CB1657" s="325"/>
      <c r="CC1657" s="325"/>
      <c r="CD1657" s="325"/>
      <c r="CE1657" s="325"/>
      <c r="CF1657" s="325"/>
      <c r="CG1657" s="325"/>
      <c r="CH1657" s="325"/>
    </row>
    <row r="1658" spans="1:86" s="323" customFormat="1" x14ac:dyDescent="0.25">
      <c r="A1658" s="102"/>
      <c r="B1658" s="102"/>
      <c r="C1658" s="102"/>
      <c r="D1658" s="102"/>
      <c r="E1658" s="102"/>
      <c r="F1658" s="102"/>
      <c r="G1658" s="102"/>
      <c r="AH1658" s="324"/>
      <c r="AI1658" s="324"/>
      <c r="AP1658" s="324"/>
      <c r="AQ1658" s="324"/>
      <c r="BD1658" s="324"/>
      <c r="BE1658" s="324"/>
      <c r="BF1658" s="324"/>
      <c r="BG1658" s="324"/>
      <c r="BH1658" s="324"/>
      <c r="BI1658" s="324"/>
      <c r="BJ1658" s="324"/>
      <c r="BK1658" s="324"/>
      <c r="BL1658" s="324"/>
      <c r="BM1658" s="324"/>
      <c r="BN1658" s="324"/>
      <c r="BO1658" s="324"/>
      <c r="BW1658" s="325"/>
      <c r="BX1658" s="325"/>
      <c r="BY1658" s="325"/>
      <c r="BZ1658" s="325"/>
      <c r="CA1658" s="325"/>
      <c r="CB1658" s="325"/>
      <c r="CC1658" s="325"/>
      <c r="CD1658" s="325"/>
      <c r="CE1658" s="325"/>
      <c r="CF1658" s="325"/>
      <c r="CG1658" s="325"/>
      <c r="CH1658" s="325"/>
    </row>
    <row r="1659" spans="1:86" s="323" customFormat="1" x14ac:dyDescent="0.25">
      <c r="A1659" s="102"/>
      <c r="B1659" s="102"/>
      <c r="C1659" s="102"/>
      <c r="D1659" s="102"/>
      <c r="E1659" s="102"/>
      <c r="F1659" s="102"/>
      <c r="G1659" s="102"/>
      <c r="AH1659" s="324"/>
      <c r="AI1659" s="324"/>
      <c r="AP1659" s="324"/>
      <c r="AQ1659" s="324"/>
      <c r="BD1659" s="324"/>
      <c r="BE1659" s="324"/>
      <c r="BF1659" s="324"/>
      <c r="BG1659" s="324"/>
      <c r="BH1659" s="324"/>
      <c r="BI1659" s="324"/>
      <c r="BJ1659" s="324"/>
      <c r="BK1659" s="324"/>
      <c r="BL1659" s="324"/>
      <c r="BM1659" s="324"/>
      <c r="BN1659" s="324"/>
      <c r="BO1659" s="324"/>
      <c r="BW1659" s="325"/>
      <c r="BX1659" s="325"/>
      <c r="BY1659" s="325"/>
      <c r="BZ1659" s="325"/>
      <c r="CA1659" s="325"/>
      <c r="CB1659" s="325"/>
      <c r="CC1659" s="325"/>
      <c r="CD1659" s="325"/>
      <c r="CE1659" s="325"/>
      <c r="CF1659" s="325"/>
      <c r="CG1659" s="325"/>
      <c r="CH1659" s="325"/>
    </row>
    <row r="1660" spans="1:86" s="323" customFormat="1" x14ac:dyDescent="0.25">
      <c r="A1660" s="102"/>
      <c r="B1660" s="102"/>
      <c r="C1660" s="102"/>
      <c r="D1660" s="102"/>
      <c r="E1660" s="102"/>
      <c r="F1660" s="102"/>
      <c r="G1660" s="102"/>
      <c r="AH1660" s="324"/>
      <c r="AI1660" s="324"/>
      <c r="AP1660" s="324"/>
      <c r="AQ1660" s="324"/>
      <c r="BD1660" s="324"/>
      <c r="BE1660" s="324"/>
      <c r="BF1660" s="324"/>
      <c r="BG1660" s="324"/>
      <c r="BH1660" s="324"/>
      <c r="BI1660" s="324"/>
      <c r="BJ1660" s="324"/>
      <c r="BK1660" s="324"/>
      <c r="BL1660" s="324"/>
      <c r="BM1660" s="324"/>
      <c r="BN1660" s="324"/>
      <c r="BO1660" s="324"/>
      <c r="BW1660" s="325"/>
      <c r="BX1660" s="325"/>
      <c r="BY1660" s="325"/>
      <c r="BZ1660" s="325"/>
      <c r="CA1660" s="325"/>
      <c r="CB1660" s="325"/>
      <c r="CC1660" s="325"/>
      <c r="CD1660" s="325"/>
      <c r="CE1660" s="325"/>
      <c r="CF1660" s="325"/>
      <c r="CG1660" s="325"/>
      <c r="CH1660" s="325"/>
    </row>
    <row r="1661" spans="1:86" s="323" customFormat="1" x14ac:dyDescent="0.25">
      <c r="A1661" s="102"/>
      <c r="B1661" s="102"/>
      <c r="C1661" s="102"/>
      <c r="D1661" s="102"/>
      <c r="E1661" s="102"/>
      <c r="F1661" s="102"/>
      <c r="G1661" s="102"/>
      <c r="AH1661" s="324"/>
      <c r="AI1661" s="324"/>
      <c r="AP1661" s="324"/>
      <c r="AQ1661" s="324"/>
      <c r="BD1661" s="324"/>
      <c r="BE1661" s="324"/>
      <c r="BF1661" s="324"/>
      <c r="BG1661" s="324"/>
      <c r="BH1661" s="324"/>
      <c r="BI1661" s="324"/>
      <c r="BJ1661" s="324"/>
      <c r="BK1661" s="324"/>
      <c r="BL1661" s="324"/>
      <c r="BM1661" s="324"/>
      <c r="BN1661" s="324"/>
      <c r="BO1661" s="324"/>
      <c r="BW1661" s="325"/>
      <c r="BX1661" s="325"/>
      <c r="BY1661" s="325"/>
      <c r="BZ1661" s="325"/>
      <c r="CA1661" s="325"/>
      <c r="CB1661" s="325"/>
      <c r="CC1661" s="325"/>
      <c r="CD1661" s="325"/>
      <c r="CE1661" s="325"/>
      <c r="CF1661" s="325"/>
      <c r="CG1661" s="325"/>
      <c r="CH1661" s="325"/>
    </row>
    <row r="1662" spans="1:86" s="323" customFormat="1" x14ac:dyDescent="0.25">
      <c r="A1662" s="102"/>
      <c r="B1662" s="102"/>
      <c r="C1662" s="102"/>
      <c r="D1662" s="102"/>
      <c r="E1662" s="102"/>
      <c r="F1662" s="102"/>
      <c r="G1662" s="102"/>
      <c r="AH1662" s="324"/>
      <c r="AI1662" s="324"/>
      <c r="AP1662" s="324"/>
      <c r="AQ1662" s="324"/>
      <c r="BD1662" s="324"/>
      <c r="BE1662" s="324"/>
      <c r="BF1662" s="324"/>
      <c r="BG1662" s="324"/>
      <c r="BH1662" s="324"/>
      <c r="BI1662" s="324"/>
      <c r="BJ1662" s="324"/>
      <c r="BK1662" s="324"/>
      <c r="BL1662" s="324"/>
      <c r="BM1662" s="324"/>
      <c r="BN1662" s="324"/>
      <c r="BO1662" s="324"/>
      <c r="BW1662" s="325"/>
      <c r="BX1662" s="325"/>
      <c r="BY1662" s="325"/>
      <c r="BZ1662" s="325"/>
      <c r="CA1662" s="325"/>
      <c r="CB1662" s="325"/>
      <c r="CC1662" s="325"/>
      <c r="CD1662" s="325"/>
      <c r="CE1662" s="325"/>
      <c r="CF1662" s="325"/>
      <c r="CG1662" s="325"/>
      <c r="CH1662" s="325"/>
    </row>
    <row r="1663" spans="1:86" s="323" customFormat="1" x14ac:dyDescent="0.25">
      <c r="A1663" s="102"/>
      <c r="B1663" s="102"/>
      <c r="C1663" s="102"/>
      <c r="D1663" s="102"/>
      <c r="E1663" s="102"/>
      <c r="F1663" s="102"/>
      <c r="G1663" s="102"/>
      <c r="AH1663" s="324"/>
      <c r="AI1663" s="324"/>
      <c r="AP1663" s="324"/>
      <c r="AQ1663" s="324"/>
      <c r="BD1663" s="324"/>
      <c r="BE1663" s="324"/>
      <c r="BF1663" s="324"/>
      <c r="BG1663" s="324"/>
      <c r="BH1663" s="324"/>
      <c r="BI1663" s="324"/>
      <c r="BJ1663" s="324"/>
      <c r="BK1663" s="324"/>
      <c r="BL1663" s="324"/>
      <c r="BM1663" s="324"/>
      <c r="BN1663" s="324"/>
      <c r="BO1663" s="324"/>
      <c r="BW1663" s="325"/>
      <c r="BX1663" s="325"/>
      <c r="BY1663" s="325"/>
      <c r="BZ1663" s="325"/>
      <c r="CA1663" s="325"/>
      <c r="CB1663" s="325"/>
      <c r="CC1663" s="325"/>
      <c r="CD1663" s="325"/>
      <c r="CE1663" s="325"/>
      <c r="CF1663" s="325"/>
      <c r="CG1663" s="325"/>
      <c r="CH1663" s="325"/>
    </row>
    <row r="1664" spans="1:86" s="323" customFormat="1" x14ac:dyDescent="0.25">
      <c r="A1664" s="102"/>
      <c r="B1664" s="102"/>
      <c r="C1664" s="102"/>
      <c r="D1664" s="102"/>
      <c r="E1664" s="102"/>
      <c r="F1664" s="102"/>
      <c r="G1664" s="102"/>
      <c r="AH1664" s="324"/>
      <c r="AI1664" s="324"/>
      <c r="AP1664" s="324"/>
      <c r="AQ1664" s="324"/>
      <c r="BD1664" s="324"/>
      <c r="BE1664" s="324"/>
      <c r="BF1664" s="324"/>
      <c r="BG1664" s="324"/>
      <c r="BH1664" s="324"/>
      <c r="BI1664" s="324"/>
      <c r="BJ1664" s="324"/>
      <c r="BK1664" s="324"/>
      <c r="BL1664" s="324"/>
      <c r="BM1664" s="324"/>
      <c r="BN1664" s="324"/>
      <c r="BO1664" s="324"/>
      <c r="BW1664" s="325"/>
      <c r="BX1664" s="325"/>
      <c r="BY1664" s="325"/>
      <c r="BZ1664" s="325"/>
      <c r="CA1664" s="325"/>
      <c r="CB1664" s="325"/>
      <c r="CC1664" s="325"/>
      <c r="CD1664" s="325"/>
      <c r="CE1664" s="325"/>
      <c r="CF1664" s="325"/>
      <c r="CG1664" s="325"/>
      <c r="CH1664" s="325"/>
    </row>
    <row r="1665" spans="1:86" s="323" customFormat="1" x14ac:dyDescent="0.25">
      <c r="A1665" s="102"/>
      <c r="B1665" s="102"/>
      <c r="C1665" s="102"/>
      <c r="D1665" s="102"/>
      <c r="E1665" s="102"/>
      <c r="F1665" s="102"/>
      <c r="G1665" s="102"/>
      <c r="AH1665" s="324"/>
      <c r="AI1665" s="324"/>
      <c r="AP1665" s="324"/>
      <c r="AQ1665" s="324"/>
      <c r="BD1665" s="324"/>
      <c r="BE1665" s="324"/>
      <c r="BF1665" s="324"/>
      <c r="BG1665" s="324"/>
      <c r="BH1665" s="324"/>
      <c r="BI1665" s="324"/>
      <c r="BJ1665" s="324"/>
      <c r="BK1665" s="324"/>
      <c r="BL1665" s="324"/>
      <c r="BM1665" s="324"/>
      <c r="BN1665" s="324"/>
      <c r="BO1665" s="324"/>
      <c r="BW1665" s="325"/>
      <c r="BX1665" s="325"/>
      <c r="BY1665" s="325"/>
      <c r="BZ1665" s="325"/>
      <c r="CA1665" s="325"/>
      <c r="CB1665" s="325"/>
      <c r="CC1665" s="325"/>
      <c r="CD1665" s="325"/>
      <c r="CE1665" s="325"/>
      <c r="CF1665" s="325"/>
      <c r="CG1665" s="325"/>
      <c r="CH1665" s="325"/>
    </row>
    <row r="1666" spans="1:86" s="323" customFormat="1" x14ac:dyDescent="0.25">
      <c r="A1666" s="102"/>
      <c r="B1666" s="102"/>
      <c r="C1666" s="102"/>
      <c r="D1666" s="102"/>
      <c r="E1666" s="102"/>
      <c r="F1666" s="102"/>
      <c r="G1666" s="102"/>
      <c r="AH1666" s="324"/>
      <c r="AI1666" s="324"/>
      <c r="AP1666" s="324"/>
      <c r="AQ1666" s="324"/>
      <c r="BD1666" s="324"/>
      <c r="BE1666" s="324"/>
      <c r="BF1666" s="324"/>
      <c r="BG1666" s="324"/>
      <c r="BH1666" s="324"/>
      <c r="BI1666" s="324"/>
      <c r="BJ1666" s="324"/>
      <c r="BK1666" s="324"/>
      <c r="BL1666" s="324"/>
      <c r="BM1666" s="324"/>
      <c r="BN1666" s="324"/>
      <c r="BO1666" s="324"/>
      <c r="BW1666" s="325"/>
      <c r="BX1666" s="325"/>
      <c r="BY1666" s="325"/>
      <c r="BZ1666" s="325"/>
      <c r="CA1666" s="325"/>
      <c r="CB1666" s="325"/>
      <c r="CC1666" s="325"/>
      <c r="CD1666" s="325"/>
      <c r="CE1666" s="325"/>
      <c r="CF1666" s="325"/>
      <c r="CG1666" s="325"/>
      <c r="CH1666" s="325"/>
    </row>
    <row r="1667" spans="1:86" s="323" customFormat="1" x14ac:dyDescent="0.25">
      <c r="A1667" s="102"/>
      <c r="B1667" s="102"/>
      <c r="C1667" s="102"/>
      <c r="D1667" s="102"/>
      <c r="E1667" s="102"/>
      <c r="F1667" s="102"/>
      <c r="G1667" s="102"/>
      <c r="AH1667" s="324"/>
      <c r="AI1667" s="324"/>
      <c r="AP1667" s="324"/>
      <c r="AQ1667" s="324"/>
      <c r="BD1667" s="324"/>
      <c r="BE1667" s="324"/>
      <c r="BF1667" s="324"/>
      <c r="BG1667" s="324"/>
      <c r="BH1667" s="324"/>
      <c r="BI1667" s="324"/>
      <c r="BJ1667" s="324"/>
      <c r="BK1667" s="324"/>
      <c r="BL1667" s="324"/>
      <c r="BM1667" s="324"/>
      <c r="BN1667" s="324"/>
      <c r="BO1667" s="324"/>
      <c r="BW1667" s="325"/>
      <c r="BX1667" s="325"/>
      <c r="BY1667" s="325"/>
      <c r="BZ1667" s="325"/>
      <c r="CA1667" s="325"/>
      <c r="CB1667" s="325"/>
      <c r="CC1667" s="325"/>
      <c r="CD1667" s="325"/>
      <c r="CE1667" s="325"/>
      <c r="CF1667" s="325"/>
      <c r="CG1667" s="325"/>
      <c r="CH1667" s="325"/>
    </row>
    <row r="1668" spans="1:86" s="323" customFormat="1" x14ac:dyDescent="0.25">
      <c r="A1668" s="102"/>
      <c r="B1668" s="102"/>
      <c r="C1668" s="102"/>
      <c r="D1668" s="102"/>
      <c r="E1668" s="102"/>
      <c r="F1668" s="102"/>
      <c r="G1668" s="102"/>
      <c r="AH1668" s="324"/>
      <c r="AI1668" s="324"/>
      <c r="AP1668" s="324"/>
      <c r="AQ1668" s="324"/>
      <c r="BD1668" s="324"/>
      <c r="BE1668" s="324"/>
      <c r="BF1668" s="324"/>
      <c r="BG1668" s="324"/>
      <c r="BH1668" s="324"/>
      <c r="BI1668" s="324"/>
      <c r="BJ1668" s="324"/>
      <c r="BK1668" s="324"/>
      <c r="BL1668" s="324"/>
      <c r="BM1668" s="324"/>
      <c r="BN1668" s="324"/>
      <c r="BO1668" s="324"/>
      <c r="BW1668" s="325"/>
      <c r="BX1668" s="325"/>
      <c r="BY1668" s="325"/>
      <c r="BZ1668" s="325"/>
      <c r="CA1668" s="325"/>
      <c r="CB1668" s="325"/>
      <c r="CC1668" s="325"/>
      <c r="CD1668" s="325"/>
      <c r="CE1668" s="325"/>
      <c r="CF1668" s="325"/>
      <c r="CG1668" s="325"/>
      <c r="CH1668" s="325"/>
    </row>
    <row r="1669" spans="1:86" s="323" customFormat="1" x14ac:dyDescent="0.25">
      <c r="A1669" s="102"/>
      <c r="B1669" s="102"/>
      <c r="C1669" s="102"/>
      <c r="D1669" s="102"/>
      <c r="E1669" s="102"/>
      <c r="F1669" s="102"/>
      <c r="G1669" s="102"/>
      <c r="AH1669" s="324"/>
      <c r="AI1669" s="324"/>
      <c r="AP1669" s="324"/>
      <c r="AQ1669" s="324"/>
      <c r="BD1669" s="324"/>
      <c r="BE1669" s="324"/>
      <c r="BF1669" s="324"/>
      <c r="BG1669" s="324"/>
      <c r="BH1669" s="324"/>
      <c r="BI1669" s="324"/>
      <c r="BJ1669" s="324"/>
      <c r="BK1669" s="324"/>
      <c r="BL1669" s="324"/>
      <c r="BM1669" s="324"/>
      <c r="BN1669" s="324"/>
      <c r="BO1669" s="324"/>
      <c r="BW1669" s="325"/>
      <c r="BX1669" s="325"/>
      <c r="BY1669" s="325"/>
      <c r="BZ1669" s="325"/>
      <c r="CA1669" s="325"/>
      <c r="CB1669" s="325"/>
      <c r="CC1669" s="325"/>
      <c r="CD1669" s="325"/>
      <c r="CE1669" s="325"/>
      <c r="CF1669" s="325"/>
      <c r="CG1669" s="325"/>
      <c r="CH1669" s="325"/>
    </row>
    <row r="1670" spans="1:86" s="323" customFormat="1" x14ac:dyDescent="0.25">
      <c r="A1670" s="102"/>
      <c r="B1670" s="102"/>
      <c r="C1670" s="102"/>
      <c r="D1670" s="102"/>
      <c r="E1670" s="102"/>
      <c r="F1670" s="102"/>
      <c r="G1670" s="102"/>
      <c r="AH1670" s="324"/>
      <c r="AI1670" s="324"/>
      <c r="AP1670" s="324"/>
      <c r="AQ1670" s="324"/>
      <c r="BD1670" s="324"/>
      <c r="BE1670" s="324"/>
      <c r="BF1670" s="324"/>
      <c r="BG1670" s="324"/>
      <c r="BH1670" s="324"/>
      <c r="BI1670" s="324"/>
      <c r="BJ1670" s="324"/>
      <c r="BK1670" s="324"/>
      <c r="BL1670" s="324"/>
      <c r="BM1670" s="324"/>
      <c r="BN1670" s="324"/>
      <c r="BO1670" s="324"/>
      <c r="BW1670" s="325"/>
      <c r="BX1670" s="325"/>
      <c r="BY1670" s="325"/>
      <c r="BZ1670" s="325"/>
      <c r="CA1670" s="325"/>
      <c r="CB1670" s="325"/>
      <c r="CC1670" s="325"/>
      <c r="CD1670" s="325"/>
      <c r="CE1670" s="325"/>
      <c r="CF1670" s="325"/>
      <c r="CG1670" s="325"/>
      <c r="CH1670" s="325"/>
    </row>
    <row r="1671" spans="1:86" s="323" customFormat="1" x14ac:dyDescent="0.25">
      <c r="A1671" s="102"/>
      <c r="B1671" s="102"/>
      <c r="C1671" s="102"/>
      <c r="D1671" s="102"/>
      <c r="E1671" s="102"/>
      <c r="F1671" s="102"/>
      <c r="G1671" s="102"/>
      <c r="AH1671" s="324"/>
      <c r="AI1671" s="324"/>
      <c r="AP1671" s="324"/>
      <c r="AQ1671" s="324"/>
      <c r="BD1671" s="324"/>
      <c r="BE1671" s="324"/>
      <c r="BF1671" s="324"/>
      <c r="BG1671" s="324"/>
      <c r="BH1671" s="324"/>
      <c r="BI1671" s="324"/>
      <c r="BJ1671" s="324"/>
      <c r="BK1671" s="324"/>
      <c r="BL1671" s="324"/>
      <c r="BM1671" s="324"/>
      <c r="BN1671" s="324"/>
      <c r="BO1671" s="324"/>
      <c r="BW1671" s="325"/>
      <c r="BX1671" s="325"/>
      <c r="BY1671" s="325"/>
      <c r="BZ1671" s="325"/>
      <c r="CA1671" s="325"/>
      <c r="CB1671" s="325"/>
      <c r="CC1671" s="325"/>
      <c r="CD1671" s="325"/>
      <c r="CE1671" s="325"/>
      <c r="CF1671" s="325"/>
      <c r="CG1671" s="325"/>
      <c r="CH1671" s="325"/>
    </row>
    <row r="1672" spans="1:86" s="323" customFormat="1" x14ac:dyDescent="0.25">
      <c r="A1672" s="102"/>
      <c r="B1672" s="102"/>
      <c r="C1672" s="102"/>
      <c r="D1672" s="102"/>
      <c r="E1672" s="102"/>
      <c r="F1672" s="102"/>
      <c r="G1672" s="102"/>
      <c r="AH1672" s="324"/>
      <c r="AI1672" s="324"/>
      <c r="AP1672" s="324"/>
      <c r="AQ1672" s="324"/>
      <c r="BD1672" s="324"/>
      <c r="BE1672" s="324"/>
      <c r="BF1672" s="324"/>
      <c r="BG1672" s="324"/>
      <c r="BH1672" s="324"/>
      <c r="BI1672" s="324"/>
      <c r="BJ1672" s="324"/>
      <c r="BK1672" s="324"/>
      <c r="BL1672" s="324"/>
      <c r="BM1672" s="324"/>
      <c r="BN1672" s="324"/>
      <c r="BO1672" s="324"/>
      <c r="BW1672" s="325"/>
      <c r="BX1672" s="325"/>
      <c r="BY1672" s="325"/>
      <c r="BZ1672" s="325"/>
      <c r="CA1672" s="325"/>
      <c r="CB1672" s="325"/>
      <c r="CC1672" s="325"/>
      <c r="CD1672" s="325"/>
      <c r="CE1672" s="325"/>
      <c r="CF1672" s="325"/>
      <c r="CG1672" s="325"/>
      <c r="CH1672" s="325"/>
    </row>
    <row r="1673" spans="1:86" s="323" customFormat="1" x14ac:dyDescent="0.25">
      <c r="A1673" s="102"/>
      <c r="B1673" s="102"/>
      <c r="C1673" s="102"/>
      <c r="D1673" s="102"/>
      <c r="E1673" s="102"/>
      <c r="F1673" s="102"/>
      <c r="G1673" s="102"/>
      <c r="AH1673" s="324"/>
      <c r="AI1673" s="324"/>
      <c r="AP1673" s="324"/>
      <c r="AQ1673" s="324"/>
      <c r="BD1673" s="324"/>
      <c r="BE1673" s="324"/>
      <c r="BF1673" s="324"/>
      <c r="BG1673" s="324"/>
      <c r="BH1673" s="324"/>
      <c r="BI1673" s="324"/>
      <c r="BJ1673" s="324"/>
      <c r="BK1673" s="324"/>
      <c r="BL1673" s="324"/>
      <c r="BM1673" s="324"/>
      <c r="BN1673" s="324"/>
      <c r="BO1673" s="324"/>
      <c r="BW1673" s="325"/>
      <c r="BX1673" s="325"/>
      <c r="BY1673" s="325"/>
      <c r="BZ1673" s="325"/>
      <c r="CA1673" s="325"/>
      <c r="CB1673" s="325"/>
      <c r="CC1673" s="325"/>
      <c r="CD1673" s="325"/>
      <c r="CE1673" s="325"/>
      <c r="CF1673" s="325"/>
      <c r="CG1673" s="325"/>
      <c r="CH1673" s="325"/>
    </row>
    <row r="1674" spans="1:86" s="323" customFormat="1" x14ac:dyDescent="0.25">
      <c r="A1674" s="102"/>
      <c r="B1674" s="102"/>
      <c r="C1674" s="102"/>
      <c r="D1674" s="102"/>
      <c r="E1674" s="102"/>
      <c r="F1674" s="102"/>
      <c r="G1674" s="102"/>
      <c r="AH1674" s="324"/>
      <c r="AI1674" s="324"/>
      <c r="AP1674" s="324"/>
      <c r="AQ1674" s="324"/>
      <c r="BD1674" s="324"/>
      <c r="BE1674" s="324"/>
      <c r="BF1674" s="324"/>
      <c r="BG1674" s="324"/>
      <c r="BH1674" s="324"/>
      <c r="BI1674" s="324"/>
      <c r="BJ1674" s="324"/>
      <c r="BK1674" s="324"/>
      <c r="BL1674" s="324"/>
      <c r="BM1674" s="324"/>
      <c r="BN1674" s="324"/>
      <c r="BO1674" s="324"/>
      <c r="BW1674" s="325"/>
      <c r="BX1674" s="325"/>
      <c r="BY1674" s="325"/>
      <c r="BZ1674" s="325"/>
      <c r="CA1674" s="325"/>
      <c r="CB1674" s="325"/>
      <c r="CC1674" s="325"/>
      <c r="CD1674" s="325"/>
      <c r="CE1674" s="325"/>
      <c r="CF1674" s="325"/>
      <c r="CG1674" s="325"/>
      <c r="CH1674" s="325"/>
    </row>
    <row r="1675" spans="1:86" s="323" customFormat="1" x14ac:dyDescent="0.25">
      <c r="A1675" s="102"/>
      <c r="B1675" s="102"/>
      <c r="C1675" s="102"/>
      <c r="D1675" s="102"/>
      <c r="E1675" s="102"/>
      <c r="F1675" s="102"/>
      <c r="G1675" s="102"/>
      <c r="AH1675" s="324"/>
      <c r="AI1675" s="324"/>
      <c r="AP1675" s="324"/>
      <c r="AQ1675" s="324"/>
      <c r="BD1675" s="324"/>
      <c r="BE1675" s="324"/>
      <c r="BF1675" s="324"/>
      <c r="BG1675" s="324"/>
      <c r="BH1675" s="324"/>
      <c r="BI1675" s="324"/>
      <c r="BJ1675" s="324"/>
      <c r="BK1675" s="324"/>
      <c r="BL1675" s="324"/>
      <c r="BM1675" s="324"/>
      <c r="BN1675" s="324"/>
      <c r="BO1675" s="324"/>
      <c r="BW1675" s="325"/>
      <c r="BX1675" s="325"/>
      <c r="BY1675" s="325"/>
      <c r="BZ1675" s="325"/>
      <c r="CA1675" s="325"/>
      <c r="CB1675" s="325"/>
      <c r="CC1675" s="325"/>
      <c r="CD1675" s="325"/>
      <c r="CE1675" s="325"/>
      <c r="CF1675" s="325"/>
      <c r="CG1675" s="325"/>
      <c r="CH1675" s="325"/>
    </row>
    <row r="1676" spans="1:86" s="323" customFormat="1" x14ac:dyDescent="0.25">
      <c r="A1676" s="102"/>
      <c r="B1676" s="102"/>
      <c r="C1676" s="102"/>
      <c r="D1676" s="102"/>
      <c r="E1676" s="102"/>
      <c r="F1676" s="102"/>
      <c r="G1676" s="102"/>
      <c r="AH1676" s="324"/>
      <c r="AI1676" s="324"/>
      <c r="AP1676" s="324"/>
      <c r="AQ1676" s="324"/>
      <c r="BD1676" s="324"/>
      <c r="BE1676" s="324"/>
      <c r="BF1676" s="324"/>
      <c r="BG1676" s="324"/>
      <c r="BH1676" s="324"/>
      <c r="BI1676" s="324"/>
      <c r="BJ1676" s="324"/>
      <c r="BK1676" s="324"/>
      <c r="BL1676" s="324"/>
      <c r="BM1676" s="324"/>
      <c r="BN1676" s="324"/>
      <c r="BO1676" s="324"/>
      <c r="BW1676" s="325"/>
      <c r="BX1676" s="325"/>
      <c r="BY1676" s="325"/>
      <c r="BZ1676" s="325"/>
      <c r="CA1676" s="325"/>
      <c r="CB1676" s="325"/>
      <c r="CC1676" s="325"/>
      <c r="CD1676" s="325"/>
      <c r="CE1676" s="325"/>
      <c r="CF1676" s="325"/>
      <c r="CG1676" s="325"/>
      <c r="CH1676" s="325"/>
    </row>
    <row r="1677" spans="1:86" s="323" customFormat="1" x14ac:dyDescent="0.25">
      <c r="A1677" s="102"/>
      <c r="B1677" s="102"/>
      <c r="C1677" s="102"/>
      <c r="D1677" s="102"/>
      <c r="E1677" s="102"/>
      <c r="F1677" s="102"/>
      <c r="G1677" s="102"/>
      <c r="AH1677" s="324"/>
      <c r="AI1677" s="324"/>
      <c r="AP1677" s="324"/>
      <c r="AQ1677" s="324"/>
      <c r="BD1677" s="324"/>
      <c r="BE1677" s="324"/>
      <c r="BF1677" s="324"/>
      <c r="BG1677" s="324"/>
      <c r="BH1677" s="324"/>
      <c r="BI1677" s="324"/>
      <c r="BJ1677" s="324"/>
      <c r="BK1677" s="324"/>
      <c r="BL1677" s="324"/>
      <c r="BM1677" s="324"/>
      <c r="BN1677" s="324"/>
      <c r="BO1677" s="324"/>
      <c r="BW1677" s="325"/>
      <c r="BX1677" s="325"/>
      <c r="BY1677" s="325"/>
      <c r="BZ1677" s="325"/>
      <c r="CA1677" s="325"/>
      <c r="CB1677" s="325"/>
      <c r="CC1677" s="325"/>
      <c r="CD1677" s="325"/>
      <c r="CE1677" s="325"/>
      <c r="CF1677" s="325"/>
      <c r="CG1677" s="325"/>
      <c r="CH1677" s="325"/>
    </row>
    <row r="1678" spans="1:86" s="323" customFormat="1" x14ac:dyDescent="0.25">
      <c r="A1678" s="102"/>
      <c r="B1678" s="102"/>
      <c r="C1678" s="102"/>
      <c r="D1678" s="102"/>
      <c r="E1678" s="102"/>
      <c r="F1678" s="102"/>
      <c r="G1678" s="102"/>
      <c r="AH1678" s="324"/>
      <c r="AI1678" s="324"/>
      <c r="AP1678" s="324"/>
      <c r="AQ1678" s="324"/>
      <c r="BD1678" s="324"/>
      <c r="BE1678" s="324"/>
      <c r="BF1678" s="324"/>
      <c r="BG1678" s="324"/>
      <c r="BH1678" s="324"/>
      <c r="BI1678" s="324"/>
      <c r="BJ1678" s="324"/>
      <c r="BK1678" s="324"/>
      <c r="BL1678" s="324"/>
      <c r="BM1678" s="324"/>
      <c r="BN1678" s="324"/>
      <c r="BO1678" s="324"/>
      <c r="BW1678" s="325"/>
      <c r="BX1678" s="325"/>
      <c r="BY1678" s="325"/>
      <c r="BZ1678" s="325"/>
      <c r="CA1678" s="325"/>
      <c r="CB1678" s="325"/>
      <c r="CC1678" s="325"/>
      <c r="CD1678" s="325"/>
      <c r="CE1678" s="325"/>
      <c r="CF1678" s="325"/>
      <c r="CG1678" s="325"/>
      <c r="CH1678" s="325"/>
    </row>
    <row r="1679" spans="1:86" s="323" customFormat="1" x14ac:dyDescent="0.25">
      <c r="A1679" s="102"/>
      <c r="B1679" s="102"/>
      <c r="C1679" s="102"/>
      <c r="D1679" s="102"/>
      <c r="E1679" s="102"/>
      <c r="F1679" s="102"/>
      <c r="G1679" s="102"/>
      <c r="AH1679" s="324"/>
      <c r="AI1679" s="324"/>
      <c r="AP1679" s="324"/>
      <c r="AQ1679" s="324"/>
      <c r="BD1679" s="324"/>
      <c r="BE1679" s="324"/>
      <c r="BF1679" s="324"/>
      <c r="BG1679" s="324"/>
      <c r="BH1679" s="324"/>
      <c r="BI1679" s="324"/>
      <c r="BJ1679" s="324"/>
      <c r="BK1679" s="324"/>
      <c r="BL1679" s="324"/>
      <c r="BM1679" s="324"/>
      <c r="BN1679" s="324"/>
      <c r="BO1679" s="324"/>
      <c r="BW1679" s="325"/>
      <c r="BX1679" s="325"/>
      <c r="BY1679" s="325"/>
      <c r="BZ1679" s="325"/>
      <c r="CA1679" s="325"/>
      <c r="CB1679" s="325"/>
      <c r="CC1679" s="325"/>
      <c r="CD1679" s="325"/>
      <c r="CE1679" s="325"/>
      <c r="CF1679" s="325"/>
      <c r="CG1679" s="325"/>
      <c r="CH1679" s="325"/>
    </row>
    <row r="1680" spans="1:86" s="323" customFormat="1" x14ac:dyDescent="0.25">
      <c r="A1680" s="102"/>
      <c r="B1680" s="102"/>
      <c r="C1680" s="102"/>
      <c r="D1680" s="102"/>
      <c r="E1680" s="102"/>
      <c r="F1680" s="102"/>
      <c r="G1680" s="102"/>
      <c r="AH1680" s="324"/>
      <c r="AI1680" s="324"/>
      <c r="AP1680" s="324"/>
      <c r="AQ1680" s="324"/>
      <c r="BD1680" s="324"/>
      <c r="BE1680" s="324"/>
      <c r="BF1680" s="324"/>
      <c r="BG1680" s="324"/>
      <c r="BH1680" s="324"/>
      <c r="BI1680" s="324"/>
      <c r="BJ1680" s="324"/>
      <c r="BK1680" s="324"/>
      <c r="BL1680" s="324"/>
      <c r="BM1680" s="324"/>
      <c r="BN1680" s="324"/>
      <c r="BO1680" s="324"/>
      <c r="BW1680" s="325"/>
      <c r="BX1680" s="325"/>
      <c r="BY1680" s="325"/>
      <c r="BZ1680" s="325"/>
      <c r="CA1680" s="325"/>
      <c r="CB1680" s="325"/>
      <c r="CC1680" s="325"/>
      <c r="CD1680" s="325"/>
      <c r="CE1680" s="325"/>
      <c r="CF1680" s="325"/>
      <c r="CG1680" s="325"/>
      <c r="CH1680" s="325"/>
    </row>
    <row r="1681" spans="1:86" s="323" customFormat="1" x14ac:dyDescent="0.25">
      <c r="A1681" s="102"/>
      <c r="B1681" s="102"/>
      <c r="C1681" s="102"/>
      <c r="D1681" s="102"/>
      <c r="E1681" s="102"/>
      <c r="F1681" s="102"/>
      <c r="G1681" s="102"/>
      <c r="AH1681" s="324"/>
      <c r="AI1681" s="324"/>
      <c r="AP1681" s="324"/>
      <c r="AQ1681" s="324"/>
      <c r="BD1681" s="324"/>
      <c r="BE1681" s="324"/>
      <c r="BF1681" s="324"/>
      <c r="BG1681" s="324"/>
      <c r="BH1681" s="324"/>
      <c r="BI1681" s="324"/>
      <c r="BJ1681" s="324"/>
      <c r="BK1681" s="324"/>
      <c r="BL1681" s="324"/>
      <c r="BM1681" s="324"/>
      <c r="BN1681" s="324"/>
      <c r="BO1681" s="324"/>
      <c r="BW1681" s="325"/>
      <c r="BX1681" s="325"/>
      <c r="BY1681" s="325"/>
      <c r="BZ1681" s="325"/>
      <c r="CA1681" s="325"/>
      <c r="CB1681" s="325"/>
      <c r="CC1681" s="325"/>
      <c r="CD1681" s="325"/>
      <c r="CE1681" s="325"/>
      <c r="CF1681" s="325"/>
      <c r="CG1681" s="325"/>
      <c r="CH1681" s="325"/>
    </row>
    <row r="1682" spans="1:86" s="323" customFormat="1" x14ac:dyDescent="0.25">
      <c r="A1682" s="102"/>
      <c r="B1682" s="102"/>
      <c r="C1682" s="102"/>
      <c r="D1682" s="102"/>
      <c r="E1682" s="102"/>
      <c r="F1682" s="102"/>
      <c r="G1682" s="102"/>
      <c r="AH1682" s="324"/>
      <c r="AI1682" s="324"/>
      <c r="AP1682" s="324"/>
      <c r="AQ1682" s="324"/>
      <c r="BD1682" s="324"/>
      <c r="BE1682" s="324"/>
      <c r="BF1682" s="324"/>
      <c r="BG1682" s="324"/>
      <c r="BH1682" s="324"/>
      <c r="BI1682" s="324"/>
      <c r="BJ1682" s="324"/>
      <c r="BK1682" s="324"/>
      <c r="BL1682" s="324"/>
      <c r="BM1682" s="324"/>
      <c r="BN1682" s="324"/>
      <c r="BO1682" s="324"/>
      <c r="BW1682" s="325"/>
      <c r="BX1682" s="325"/>
      <c r="BY1682" s="325"/>
      <c r="BZ1682" s="325"/>
      <c r="CA1682" s="325"/>
      <c r="CB1682" s="325"/>
      <c r="CC1682" s="325"/>
      <c r="CD1682" s="325"/>
      <c r="CE1682" s="325"/>
      <c r="CF1682" s="325"/>
      <c r="CG1682" s="325"/>
      <c r="CH1682" s="325"/>
    </row>
    <row r="1683" spans="1:86" s="323" customFormat="1" x14ac:dyDescent="0.25">
      <c r="A1683" s="102"/>
      <c r="B1683" s="102"/>
      <c r="C1683" s="102"/>
      <c r="D1683" s="102"/>
      <c r="E1683" s="102"/>
      <c r="F1683" s="102"/>
      <c r="G1683" s="102"/>
      <c r="AH1683" s="324"/>
      <c r="AI1683" s="324"/>
      <c r="AP1683" s="324"/>
      <c r="AQ1683" s="324"/>
      <c r="BD1683" s="324"/>
      <c r="BE1683" s="324"/>
      <c r="BF1683" s="324"/>
      <c r="BG1683" s="324"/>
      <c r="BH1683" s="324"/>
      <c r="BI1683" s="324"/>
      <c r="BJ1683" s="324"/>
      <c r="BK1683" s="324"/>
      <c r="BL1683" s="324"/>
      <c r="BM1683" s="324"/>
      <c r="BN1683" s="324"/>
      <c r="BO1683" s="324"/>
      <c r="BW1683" s="325"/>
      <c r="BX1683" s="325"/>
      <c r="BY1683" s="325"/>
      <c r="BZ1683" s="325"/>
      <c r="CA1683" s="325"/>
      <c r="CB1683" s="325"/>
      <c r="CC1683" s="325"/>
      <c r="CD1683" s="325"/>
      <c r="CE1683" s="325"/>
      <c r="CF1683" s="325"/>
      <c r="CG1683" s="325"/>
      <c r="CH1683" s="325"/>
    </row>
    <row r="1684" spans="1:86" s="323" customFormat="1" x14ac:dyDescent="0.25">
      <c r="A1684" s="102"/>
      <c r="B1684" s="102"/>
      <c r="C1684" s="102"/>
      <c r="D1684" s="102"/>
      <c r="E1684" s="102"/>
      <c r="F1684" s="102"/>
      <c r="G1684" s="102"/>
      <c r="AH1684" s="324"/>
      <c r="AI1684" s="324"/>
      <c r="AP1684" s="324"/>
      <c r="AQ1684" s="324"/>
      <c r="BD1684" s="324"/>
      <c r="BE1684" s="324"/>
      <c r="BF1684" s="324"/>
      <c r="BG1684" s="324"/>
      <c r="BH1684" s="324"/>
      <c r="BI1684" s="324"/>
      <c r="BJ1684" s="324"/>
      <c r="BK1684" s="324"/>
      <c r="BL1684" s="324"/>
      <c r="BM1684" s="324"/>
      <c r="BN1684" s="324"/>
      <c r="BO1684" s="324"/>
      <c r="BW1684" s="325"/>
      <c r="BX1684" s="325"/>
      <c r="BY1684" s="325"/>
      <c r="BZ1684" s="325"/>
      <c r="CA1684" s="325"/>
      <c r="CB1684" s="325"/>
      <c r="CC1684" s="325"/>
      <c r="CD1684" s="325"/>
      <c r="CE1684" s="325"/>
      <c r="CF1684" s="325"/>
      <c r="CG1684" s="325"/>
      <c r="CH1684" s="325"/>
    </row>
    <row r="1685" spans="1:86" s="323" customFormat="1" x14ac:dyDescent="0.25">
      <c r="A1685" s="102"/>
      <c r="B1685" s="102"/>
      <c r="C1685" s="102"/>
      <c r="D1685" s="102"/>
      <c r="E1685" s="102"/>
      <c r="F1685" s="102"/>
      <c r="G1685" s="102"/>
      <c r="AH1685" s="324"/>
      <c r="AI1685" s="324"/>
      <c r="AP1685" s="324"/>
      <c r="AQ1685" s="324"/>
      <c r="BD1685" s="324"/>
      <c r="BE1685" s="324"/>
      <c r="BF1685" s="324"/>
      <c r="BG1685" s="324"/>
      <c r="BH1685" s="324"/>
      <c r="BI1685" s="324"/>
      <c r="BJ1685" s="324"/>
      <c r="BK1685" s="324"/>
      <c r="BL1685" s="324"/>
      <c r="BM1685" s="324"/>
      <c r="BN1685" s="324"/>
      <c r="BO1685" s="324"/>
      <c r="BW1685" s="325"/>
      <c r="BX1685" s="325"/>
      <c r="BY1685" s="325"/>
      <c r="BZ1685" s="325"/>
      <c r="CA1685" s="325"/>
      <c r="CB1685" s="325"/>
      <c r="CC1685" s="325"/>
      <c r="CD1685" s="325"/>
      <c r="CE1685" s="325"/>
      <c r="CF1685" s="325"/>
      <c r="CG1685" s="325"/>
      <c r="CH1685" s="325"/>
    </row>
    <row r="1686" spans="1:86" s="323" customFormat="1" x14ac:dyDescent="0.25">
      <c r="A1686" s="102"/>
      <c r="B1686" s="102"/>
      <c r="C1686" s="102"/>
      <c r="D1686" s="102"/>
      <c r="E1686" s="102"/>
      <c r="F1686" s="102"/>
      <c r="G1686" s="102"/>
      <c r="AH1686" s="324"/>
      <c r="AI1686" s="324"/>
      <c r="AP1686" s="324"/>
      <c r="AQ1686" s="324"/>
      <c r="BD1686" s="324"/>
      <c r="BE1686" s="324"/>
      <c r="BF1686" s="324"/>
      <c r="BG1686" s="324"/>
      <c r="BH1686" s="324"/>
      <c r="BI1686" s="324"/>
      <c r="BJ1686" s="324"/>
      <c r="BK1686" s="324"/>
      <c r="BL1686" s="324"/>
      <c r="BM1686" s="324"/>
      <c r="BN1686" s="324"/>
      <c r="BO1686" s="324"/>
      <c r="BW1686" s="325"/>
      <c r="BX1686" s="325"/>
      <c r="BY1686" s="325"/>
      <c r="BZ1686" s="325"/>
      <c r="CA1686" s="325"/>
      <c r="CB1686" s="325"/>
      <c r="CC1686" s="325"/>
      <c r="CD1686" s="325"/>
      <c r="CE1686" s="325"/>
      <c r="CF1686" s="325"/>
      <c r="CG1686" s="325"/>
      <c r="CH1686" s="325"/>
    </row>
    <row r="1687" spans="1:86" s="323" customFormat="1" x14ac:dyDescent="0.25">
      <c r="A1687" s="102"/>
      <c r="B1687" s="102"/>
      <c r="C1687" s="102"/>
      <c r="D1687" s="102"/>
      <c r="E1687" s="102"/>
      <c r="F1687" s="102"/>
      <c r="G1687" s="102"/>
      <c r="AH1687" s="324"/>
      <c r="AI1687" s="324"/>
      <c r="AP1687" s="324"/>
      <c r="AQ1687" s="324"/>
      <c r="BD1687" s="324"/>
      <c r="BE1687" s="324"/>
      <c r="BF1687" s="324"/>
      <c r="BG1687" s="324"/>
      <c r="BH1687" s="324"/>
      <c r="BI1687" s="324"/>
      <c r="BJ1687" s="324"/>
      <c r="BK1687" s="324"/>
      <c r="BL1687" s="324"/>
      <c r="BM1687" s="324"/>
      <c r="BN1687" s="324"/>
      <c r="BO1687" s="324"/>
      <c r="BW1687" s="325"/>
      <c r="BX1687" s="325"/>
      <c r="BY1687" s="325"/>
      <c r="BZ1687" s="325"/>
      <c r="CA1687" s="325"/>
      <c r="CB1687" s="325"/>
      <c r="CC1687" s="325"/>
      <c r="CD1687" s="325"/>
      <c r="CE1687" s="325"/>
      <c r="CF1687" s="325"/>
      <c r="CG1687" s="325"/>
      <c r="CH1687" s="325"/>
    </row>
    <row r="1688" spans="1:86" s="323" customFormat="1" x14ac:dyDescent="0.25">
      <c r="A1688" s="102"/>
      <c r="B1688" s="102"/>
      <c r="C1688" s="102"/>
      <c r="D1688" s="102"/>
      <c r="E1688" s="102"/>
      <c r="F1688" s="102"/>
      <c r="G1688" s="102"/>
      <c r="AH1688" s="324"/>
      <c r="AI1688" s="324"/>
      <c r="AP1688" s="324"/>
      <c r="AQ1688" s="324"/>
      <c r="BD1688" s="324"/>
      <c r="BE1688" s="324"/>
      <c r="BF1688" s="324"/>
      <c r="BG1688" s="324"/>
      <c r="BH1688" s="324"/>
      <c r="BI1688" s="324"/>
      <c r="BJ1688" s="324"/>
      <c r="BK1688" s="324"/>
      <c r="BL1688" s="324"/>
      <c r="BM1688" s="324"/>
      <c r="BN1688" s="324"/>
      <c r="BO1688" s="324"/>
      <c r="BW1688" s="325"/>
      <c r="BX1688" s="325"/>
      <c r="BY1688" s="325"/>
      <c r="BZ1688" s="325"/>
      <c r="CA1688" s="325"/>
      <c r="CB1688" s="325"/>
      <c r="CC1688" s="325"/>
      <c r="CD1688" s="325"/>
      <c r="CE1688" s="325"/>
      <c r="CF1688" s="325"/>
      <c r="CG1688" s="325"/>
      <c r="CH1688" s="325"/>
    </row>
    <row r="1689" spans="1:86" s="323" customFormat="1" x14ac:dyDescent="0.25">
      <c r="A1689" s="102"/>
      <c r="B1689" s="102"/>
      <c r="C1689" s="102"/>
      <c r="D1689" s="102"/>
      <c r="E1689" s="102"/>
      <c r="F1689" s="102"/>
      <c r="G1689" s="102"/>
      <c r="AH1689" s="324"/>
      <c r="AI1689" s="324"/>
      <c r="AP1689" s="324"/>
      <c r="AQ1689" s="324"/>
      <c r="BD1689" s="324"/>
      <c r="BE1689" s="324"/>
      <c r="BF1689" s="324"/>
      <c r="BG1689" s="324"/>
      <c r="BH1689" s="324"/>
      <c r="BI1689" s="324"/>
      <c r="BJ1689" s="324"/>
      <c r="BK1689" s="324"/>
      <c r="BL1689" s="324"/>
      <c r="BM1689" s="324"/>
      <c r="BN1689" s="324"/>
      <c r="BO1689" s="324"/>
      <c r="BW1689" s="325"/>
      <c r="BX1689" s="325"/>
      <c r="BY1689" s="325"/>
      <c r="BZ1689" s="325"/>
      <c r="CA1689" s="325"/>
      <c r="CB1689" s="325"/>
      <c r="CC1689" s="325"/>
      <c r="CD1689" s="325"/>
      <c r="CE1689" s="325"/>
      <c r="CF1689" s="325"/>
      <c r="CG1689" s="325"/>
      <c r="CH1689" s="325"/>
    </row>
    <row r="1690" spans="1:86" s="323" customFormat="1" x14ac:dyDescent="0.25">
      <c r="A1690" s="102"/>
      <c r="B1690" s="102"/>
      <c r="C1690" s="102"/>
      <c r="D1690" s="102"/>
      <c r="E1690" s="102"/>
      <c r="F1690" s="102"/>
      <c r="G1690" s="102"/>
      <c r="AH1690" s="324"/>
      <c r="AI1690" s="324"/>
      <c r="AP1690" s="324"/>
      <c r="AQ1690" s="324"/>
      <c r="BD1690" s="324"/>
      <c r="BE1690" s="324"/>
      <c r="BF1690" s="324"/>
      <c r="BG1690" s="324"/>
      <c r="BH1690" s="324"/>
      <c r="BI1690" s="324"/>
      <c r="BJ1690" s="324"/>
      <c r="BK1690" s="324"/>
      <c r="BL1690" s="324"/>
      <c r="BM1690" s="324"/>
      <c r="BN1690" s="324"/>
      <c r="BO1690" s="324"/>
      <c r="BW1690" s="325"/>
      <c r="BX1690" s="325"/>
      <c r="BY1690" s="325"/>
      <c r="BZ1690" s="325"/>
      <c r="CA1690" s="325"/>
      <c r="CB1690" s="325"/>
      <c r="CC1690" s="325"/>
      <c r="CD1690" s="325"/>
      <c r="CE1690" s="325"/>
      <c r="CF1690" s="325"/>
      <c r="CG1690" s="325"/>
      <c r="CH1690" s="325"/>
    </row>
    <row r="1691" spans="1:86" s="323" customFormat="1" x14ac:dyDescent="0.25">
      <c r="A1691" s="102"/>
      <c r="B1691" s="102"/>
      <c r="C1691" s="102"/>
      <c r="D1691" s="102"/>
      <c r="E1691" s="102"/>
      <c r="F1691" s="102"/>
      <c r="G1691" s="102"/>
      <c r="AH1691" s="324"/>
      <c r="AI1691" s="324"/>
      <c r="AP1691" s="324"/>
      <c r="AQ1691" s="324"/>
      <c r="BD1691" s="324"/>
      <c r="BE1691" s="324"/>
      <c r="BF1691" s="324"/>
      <c r="BG1691" s="324"/>
      <c r="BH1691" s="324"/>
      <c r="BI1691" s="324"/>
      <c r="BJ1691" s="324"/>
      <c r="BK1691" s="324"/>
      <c r="BL1691" s="324"/>
      <c r="BM1691" s="324"/>
      <c r="BN1691" s="324"/>
      <c r="BO1691" s="324"/>
      <c r="BW1691" s="325"/>
      <c r="BX1691" s="325"/>
      <c r="BY1691" s="325"/>
      <c r="BZ1691" s="325"/>
      <c r="CA1691" s="325"/>
      <c r="CB1691" s="325"/>
      <c r="CC1691" s="325"/>
      <c r="CD1691" s="325"/>
      <c r="CE1691" s="325"/>
      <c r="CF1691" s="325"/>
      <c r="CG1691" s="325"/>
      <c r="CH1691" s="325"/>
    </row>
    <row r="1692" spans="1:86" s="323" customFormat="1" x14ac:dyDescent="0.25">
      <c r="A1692" s="102"/>
      <c r="B1692" s="102"/>
      <c r="C1692" s="102"/>
      <c r="D1692" s="102"/>
      <c r="E1692" s="102"/>
      <c r="F1692" s="102"/>
      <c r="G1692" s="102"/>
      <c r="AH1692" s="324"/>
      <c r="AI1692" s="324"/>
      <c r="AP1692" s="324"/>
      <c r="AQ1692" s="324"/>
      <c r="BD1692" s="324"/>
      <c r="BE1692" s="324"/>
      <c r="BF1692" s="324"/>
      <c r="BG1692" s="324"/>
      <c r="BH1692" s="324"/>
      <c r="BI1692" s="324"/>
      <c r="BJ1692" s="324"/>
      <c r="BK1692" s="324"/>
      <c r="BL1692" s="324"/>
      <c r="BM1692" s="324"/>
      <c r="BN1692" s="324"/>
      <c r="BO1692" s="324"/>
      <c r="BW1692" s="325"/>
      <c r="BX1692" s="325"/>
      <c r="BY1692" s="325"/>
      <c r="BZ1692" s="325"/>
      <c r="CA1692" s="325"/>
      <c r="CB1692" s="325"/>
      <c r="CC1692" s="325"/>
      <c r="CD1692" s="325"/>
      <c r="CE1692" s="325"/>
      <c r="CF1692" s="325"/>
      <c r="CG1692" s="325"/>
      <c r="CH1692" s="325"/>
    </row>
    <row r="1693" spans="1:86" s="323" customFormat="1" x14ac:dyDescent="0.25">
      <c r="A1693" s="102"/>
      <c r="B1693" s="102"/>
      <c r="C1693" s="102"/>
      <c r="D1693" s="102"/>
      <c r="E1693" s="102"/>
      <c r="F1693" s="102"/>
      <c r="G1693" s="102"/>
      <c r="AH1693" s="324"/>
      <c r="AI1693" s="324"/>
      <c r="AP1693" s="324"/>
      <c r="AQ1693" s="324"/>
      <c r="BD1693" s="324"/>
      <c r="BE1693" s="324"/>
      <c r="BF1693" s="324"/>
      <c r="BG1693" s="324"/>
      <c r="BH1693" s="324"/>
      <c r="BI1693" s="324"/>
      <c r="BJ1693" s="324"/>
      <c r="BK1693" s="324"/>
      <c r="BL1693" s="324"/>
      <c r="BM1693" s="324"/>
      <c r="BN1693" s="324"/>
      <c r="BO1693" s="324"/>
      <c r="BW1693" s="325"/>
      <c r="BX1693" s="325"/>
      <c r="BY1693" s="325"/>
      <c r="BZ1693" s="325"/>
      <c r="CA1693" s="325"/>
      <c r="CB1693" s="325"/>
      <c r="CC1693" s="325"/>
      <c r="CD1693" s="325"/>
      <c r="CE1693" s="325"/>
      <c r="CF1693" s="325"/>
      <c r="CG1693" s="325"/>
      <c r="CH1693" s="325"/>
    </row>
    <row r="1694" spans="1:86" s="323" customFormat="1" x14ac:dyDescent="0.25">
      <c r="A1694" s="102"/>
      <c r="B1694" s="102"/>
      <c r="C1694" s="102"/>
      <c r="D1694" s="102"/>
      <c r="E1694" s="102"/>
      <c r="F1694" s="102"/>
      <c r="G1694" s="102"/>
      <c r="AH1694" s="324"/>
      <c r="AI1694" s="324"/>
      <c r="AP1694" s="324"/>
      <c r="AQ1694" s="324"/>
      <c r="BD1694" s="324"/>
      <c r="BE1694" s="324"/>
      <c r="BF1694" s="324"/>
      <c r="BG1694" s="324"/>
      <c r="BH1694" s="324"/>
      <c r="BI1694" s="324"/>
      <c r="BJ1694" s="324"/>
      <c r="BK1694" s="324"/>
      <c r="BL1694" s="324"/>
      <c r="BM1694" s="324"/>
      <c r="BN1694" s="324"/>
      <c r="BO1694" s="324"/>
      <c r="BW1694" s="325"/>
      <c r="BX1694" s="325"/>
      <c r="BY1694" s="325"/>
      <c r="BZ1694" s="325"/>
      <c r="CA1694" s="325"/>
      <c r="CB1694" s="325"/>
      <c r="CC1694" s="325"/>
      <c r="CD1694" s="325"/>
      <c r="CE1694" s="325"/>
      <c r="CF1694" s="325"/>
      <c r="CG1694" s="325"/>
      <c r="CH1694" s="325"/>
    </row>
    <row r="1695" spans="1:86" s="323" customFormat="1" x14ac:dyDescent="0.25">
      <c r="A1695" s="102"/>
      <c r="B1695" s="102"/>
      <c r="C1695" s="102"/>
      <c r="D1695" s="102"/>
      <c r="E1695" s="102"/>
      <c r="F1695" s="102"/>
      <c r="G1695" s="102"/>
      <c r="AH1695" s="324"/>
      <c r="AI1695" s="324"/>
      <c r="AP1695" s="324"/>
      <c r="AQ1695" s="324"/>
      <c r="BD1695" s="324"/>
      <c r="BE1695" s="324"/>
      <c r="BF1695" s="324"/>
      <c r="BG1695" s="324"/>
      <c r="BH1695" s="324"/>
      <c r="BI1695" s="324"/>
      <c r="BJ1695" s="324"/>
      <c r="BK1695" s="324"/>
      <c r="BL1695" s="324"/>
      <c r="BM1695" s="324"/>
      <c r="BN1695" s="324"/>
      <c r="BO1695" s="324"/>
      <c r="BW1695" s="325"/>
      <c r="BX1695" s="325"/>
      <c r="BY1695" s="325"/>
      <c r="BZ1695" s="325"/>
      <c r="CA1695" s="325"/>
      <c r="CB1695" s="325"/>
      <c r="CC1695" s="325"/>
      <c r="CD1695" s="325"/>
      <c r="CE1695" s="325"/>
      <c r="CF1695" s="325"/>
      <c r="CG1695" s="325"/>
      <c r="CH1695" s="325"/>
    </row>
    <row r="1696" spans="1:86" s="323" customFormat="1" x14ac:dyDescent="0.25">
      <c r="A1696" s="102"/>
      <c r="B1696" s="102"/>
      <c r="C1696" s="102"/>
      <c r="D1696" s="102"/>
      <c r="E1696" s="102"/>
      <c r="F1696" s="102"/>
      <c r="G1696" s="102"/>
      <c r="AH1696" s="324"/>
      <c r="AI1696" s="324"/>
      <c r="AP1696" s="324"/>
      <c r="AQ1696" s="324"/>
      <c r="BD1696" s="324"/>
      <c r="BE1696" s="324"/>
      <c r="BF1696" s="324"/>
      <c r="BG1696" s="324"/>
      <c r="BH1696" s="324"/>
      <c r="BI1696" s="324"/>
      <c r="BJ1696" s="324"/>
      <c r="BK1696" s="324"/>
      <c r="BL1696" s="324"/>
      <c r="BM1696" s="324"/>
      <c r="BN1696" s="324"/>
      <c r="BO1696" s="324"/>
      <c r="BW1696" s="325"/>
      <c r="BX1696" s="325"/>
      <c r="BY1696" s="325"/>
      <c r="BZ1696" s="325"/>
      <c r="CA1696" s="325"/>
      <c r="CB1696" s="325"/>
      <c r="CC1696" s="325"/>
      <c r="CD1696" s="325"/>
      <c r="CE1696" s="325"/>
      <c r="CF1696" s="325"/>
      <c r="CG1696" s="325"/>
      <c r="CH1696" s="325"/>
    </row>
    <row r="1697" spans="1:86" s="323" customFormat="1" x14ac:dyDescent="0.25">
      <c r="A1697" s="102"/>
      <c r="B1697" s="102"/>
      <c r="C1697" s="102"/>
      <c r="D1697" s="102"/>
      <c r="E1697" s="102"/>
      <c r="F1697" s="102"/>
      <c r="G1697" s="102"/>
      <c r="AH1697" s="324"/>
      <c r="AI1697" s="324"/>
      <c r="AP1697" s="324"/>
      <c r="AQ1697" s="324"/>
      <c r="BD1697" s="324"/>
      <c r="BE1697" s="324"/>
      <c r="BF1697" s="324"/>
      <c r="BG1697" s="324"/>
      <c r="BH1697" s="324"/>
      <c r="BI1697" s="324"/>
      <c r="BJ1697" s="324"/>
      <c r="BK1697" s="324"/>
      <c r="BL1697" s="324"/>
      <c r="BM1697" s="324"/>
      <c r="BN1697" s="324"/>
      <c r="BO1697" s="324"/>
      <c r="BW1697" s="325"/>
      <c r="BX1697" s="325"/>
      <c r="BY1697" s="325"/>
      <c r="BZ1697" s="325"/>
      <c r="CA1697" s="325"/>
      <c r="CB1697" s="325"/>
      <c r="CC1697" s="325"/>
      <c r="CD1697" s="325"/>
      <c r="CE1697" s="325"/>
      <c r="CF1697" s="325"/>
      <c r="CG1697" s="325"/>
      <c r="CH1697" s="325"/>
    </row>
    <row r="1698" spans="1:86" s="323" customFormat="1" x14ac:dyDescent="0.25">
      <c r="A1698" s="102"/>
      <c r="B1698" s="102"/>
      <c r="C1698" s="102"/>
      <c r="D1698" s="102"/>
      <c r="E1698" s="102"/>
      <c r="F1698" s="102"/>
      <c r="G1698" s="102"/>
      <c r="AH1698" s="324"/>
      <c r="AI1698" s="324"/>
      <c r="AP1698" s="324"/>
      <c r="AQ1698" s="324"/>
      <c r="BD1698" s="324"/>
      <c r="BE1698" s="324"/>
      <c r="BF1698" s="324"/>
      <c r="BG1698" s="324"/>
      <c r="BH1698" s="324"/>
      <c r="BI1698" s="324"/>
      <c r="BJ1698" s="324"/>
      <c r="BK1698" s="324"/>
      <c r="BL1698" s="324"/>
      <c r="BM1698" s="324"/>
      <c r="BN1698" s="324"/>
      <c r="BO1698" s="324"/>
      <c r="BW1698" s="325"/>
      <c r="BX1698" s="325"/>
      <c r="BY1698" s="325"/>
      <c r="BZ1698" s="325"/>
      <c r="CA1698" s="325"/>
      <c r="CB1698" s="325"/>
      <c r="CC1698" s="325"/>
      <c r="CD1698" s="325"/>
      <c r="CE1698" s="325"/>
      <c r="CF1698" s="325"/>
      <c r="CG1698" s="325"/>
      <c r="CH1698" s="325"/>
    </row>
    <row r="1699" spans="1:86" s="323" customFormat="1" x14ac:dyDescent="0.25">
      <c r="A1699" s="102"/>
      <c r="B1699" s="102"/>
      <c r="C1699" s="102"/>
      <c r="D1699" s="102"/>
      <c r="E1699" s="102"/>
      <c r="F1699" s="102"/>
      <c r="G1699" s="102"/>
      <c r="AH1699" s="324"/>
      <c r="AI1699" s="324"/>
      <c r="AP1699" s="324"/>
      <c r="AQ1699" s="324"/>
      <c r="BD1699" s="324"/>
      <c r="BE1699" s="324"/>
      <c r="BF1699" s="324"/>
      <c r="BG1699" s="324"/>
      <c r="BH1699" s="324"/>
      <c r="BI1699" s="324"/>
      <c r="BJ1699" s="324"/>
      <c r="BK1699" s="324"/>
      <c r="BL1699" s="324"/>
      <c r="BM1699" s="324"/>
      <c r="BN1699" s="324"/>
      <c r="BO1699" s="324"/>
      <c r="BW1699" s="325"/>
      <c r="BX1699" s="325"/>
      <c r="BY1699" s="325"/>
      <c r="BZ1699" s="325"/>
      <c r="CA1699" s="325"/>
      <c r="CB1699" s="325"/>
      <c r="CC1699" s="325"/>
      <c r="CD1699" s="325"/>
      <c r="CE1699" s="325"/>
      <c r="CF1699" s="325"/>
      <c r="CG1699" s="325"/>
      <c r="CH1699" s="325"/>
    </row>
    <row r="1700" spans="1:86" s="323" customFormat="1" x14ac:dyDescent="0.25">
      <c r="A1700" s="102"/>
      <c r="B1700" s="102"/>
      <c r="C1700" s="102"/>
      <c r="D1700" s="102"/>
      <c r="E1700" s="102"/>
      <c r="F1700" s="102"/>
      <c r="G1700" s="102"/>
      <c r="AH1700" s="324"/>
      <c r="AI1700" s="324"/>
      <c r="AP1700" s="324"/>
      <c r="AQ1700" s="324"/>
      <c r="BD1700" s="324"/>
      <c r="BE1700" s="324"/>
      <c r="BF1700" s="324"/>
      <c r="BG1700" s="324"/>
      <c r="BH1700" s="324"/>
      <c r="BI1700" s="324"/>
      <c r="BJ1700" s="324"/>
      <c r="BK1700" s="324"/>
      <c r="BL1700" s="324"/>
      <c r="BM1700" s="324"/>
      <c r="BN1700" s="324"/>
      <c r="BO1700" s="324"/>
      <c r="BW1700" s="325"/>
      <c r="BX1700" s="325"/>
      <c r="BY1700" s="325"/>
      <c r="BZ1700" s="325"/>
      <c r="CA1700" s="325"/>
      <c r="CB1700" s="325"/>
      <c r="CC1700" s="325"/>
      <c r="CD1700" s="325"/>
      <c r="CE1700" s="325"/>
      <c r="CF1700" s="325"/>
      <c r="CG1700" s="325"/>
      <c r="CH1700" s="325"/>
    </row>
    <row r="1701" spans="1:86" s="323" customFormat="1" x14ac:dyDescent="0.25">
      <c r="A1701" s="102"/>
      <c r="B1701" s="102"/>
      <c r="C1701" s="102"/>
      <c r="D1701" s="102"/>
      <c r="E1701" s="102"/>
      <c r="F1701" s="102"/>
      <c r="G1701" s="102"/>
      <c r="AH1701" s="324"/>
      <c r="AI1701" s="324"/>
      <c r="AP1701" s="324"/>
      <c r="AQ1701" s="324"/>
      <c r="BD1701" s="324"/>
      <c r="BE1701" s="324"/>
      <c r="BF1701" s="324"/>
      <c r="BG1701" s="324"/>
      <c r="BH1701" s="324"/>
      <c r="BI1701" s="324"/>
      <c r="BJ1701" s="324"/>
      <c r="BK1701" s="324"/>
      <c r="BL1701" s="324"/>
      <c r="BM1701" s="324"/>
      <c r="BN1701" s="324"/>
      <c r="BO1701" s="324"/>
      <c r="BW1701" s="325"/>
      <c r="BX1701" s="325"/>
      <c r="BY1701" s="325"/>
      <c r="BZ1701" s="325"/>
      <c r="CA1701" s="325"/>
      <c r="CB1701" s="325"/>
      <c r="CC1701" s="325"/>
      <c r="CD1701" s="325"/>
      <c r="CE1701" s="325"/>
      <c r="CF1701" s="325"/>
      <c r="CG1701" s="325"/>
      <c r="CH1701" s="325"/>
    </row>
    <row r="1702" spans="1:86" s="323" customFormat="1" x14ac:dyDescent="0.25">
      <c r="A1702" s="102"/>
      <c r="B1702" s="102"/>
      <c r="C1702" s="102"/>
      <c r="D1702" s="102"/>
      <c r="E1702" s="102"/>
      <c r="F1702" s="102"/>
      <c r="G1702" s="102"/>
      <c r="AH1702" s="324"/>
      <c r="AI1702" s="324"/>
      <c r="AP1702" s="324"/>
      <c r="AQ1702" s="324"/>
      <c r="BD1702" s="324"/>
      <c r="BE1702" s="324"/>
      <c r="BF1702" s="324"/>
      <c r="BG1702" s="324"/>
      <c r="BH1702" s="324"/>
      <c r="BI1702" s="324"/>
      <c r="BJ1702" s="324"/>
      <c r="BK1702" s="324"/>
      <c r="BL1702" s="324"/>
      <c r="BM1702" s="324"/>
      <c r="BN1702" s="324"/>
      <c r="BO1702" s="324"/>
      <c r="BW1702" s="325"/>
      <c r="BX1702" s="325"/>
      <c r="BY1702" s="325"/>
      <c r="BZ1702" s="325"/>
      <c r="CA1702" s="325"/>
      <c r="CB1702" s="325"/>
      <c r="CC1702" s="325"/>
      <c r="CD1702" s="325"/>
      <c r="CE1702" s="325"/>
      <c r="CF1702" s="325"/>
      <c r="CG1702" s="325"/>
      <c r="CH1702" s="325"/>
    </row>
    <row r="1703" spans="1:86" s="323" customFormat="1" x14ac:dyDescent="0.25">
      <c r="A1703" s="102"/>
      <c r="B1703" s="102"/>
      <c r="C1703" s="102"/>
      <c r="D1703" s="102"/>
      <c r="E1703" s="102"/>
      <c r="F1703" s="102"/>
      <c r="G1703" s="102"/>
      <c r="AH1703" s="324"/>
      <c r="AI1703" s="324"/>
      <c r="AP1703" s="324"/>
      <c r="AQ1703" s="324"/>
      <c r="BD1703" s="324"/>
      <c r="BE1703" s="324"/>
      <c r="BF1703" s="324"/>
      <c r="BG1703" s="324"/>
      <c r="BH1703" s="324"/>
      <c r="BI1703" s="324"/>
      <c r="BJ1703" s="324"/>
      <c r="BK1703" s="324"/>
      <c r="BL1703" s="324"/>
      <c r="BM1703" s="324"/>
      <c r="BN1703" s="324"/>
      <c r="BO1703" s="324"/>
      <c r="BW1703" s="325"/>
      <c r="BX1703" s="325"/>
      <c r="BY1703" s="325"/>
      <c r="BZ1703" s="325"/>
      <c r="CA1703" s="325"/>
      <c r="CB1703" s="325"/>
      <c r="CC1703" s="325"/>
      <c r="CD1703" s="325"/>
      <c r="CE1703" s="325"/>
      <c r="CF1703" s="325"/>
      <c r="CG1703" s="325"/>
      <c r="CH1703" s="325"/>
    </row>
    <row r="1704" spans="1:86" s="323" customFormat="1" x14ac:dyDescent="0.25">
      <c r="A1704" s="102"/>
      <c r="B1704" s="102"/>
      <c r="C1704" s="102"/>
      <c r="D1704" s="102"/>
      <c r="E1704" s="102"/>
      <c r="F1704" s="102"/>
      <c r="G1704" s="102"/>
      <c r="AH1704" s="324"/>
      <c r="AI1704" s="324"/>
      <c r="AP1704" s="324"/>
      <c r="AQ1704" s="324"/>
      <c r="BD1704" s="324"/>
      <c r="BE1704" s="324"/>
      <c r="BF1704" s="324"/>
      <c r="BG1704" s="324"/>
      <c r="BH1704" s="324"/>
      <c r="BI1704" s="324"/>
      <c r="BJ1704" s="324"/>
      <c r="BK1704" s="324"/>
      <c r="BL1704" s="324"/>
      <c r="BM1704" s="324"/>
      <c r="BN1704" s="324"/>
      <c r="BO1704" s="324"/>
      <c r="BW1704" s="325"/>
      <c r="BX1704" s="325"/>
      <c r="BY1704" s="325"/>
      <c r="BZ1704" s="325"/>
      <c r="CA1704" s="325"/>
      <c r="CB1704" s="325"/>
      <c r="CC1704" s="325"/>
      <c r="CD1704" s="325"/>
      <c r="CE1704" s="325"/>
      <c r="CF1704" s="325"/>
      <c r="CG1704" s="325"/>
      <c r="CH1704" s="325"/>
    </row>
    <row r="1705" spans="1:86" s="323" customFormat="1" x14ac:dyDescent="0.25">
      <c r="A1705" s="102"/>
      <c r="B1705" s="102"/>
      <c r="C1705" s="102"/>
      <c r="D1705" s="102"/>
      <c r="E1705" s="102"/>
      <c r="F1705" s="102"/>
      <c r="G1705" s="102"/>
      <c r="AH1705" s="324"/>
      <c r="AI1705" s="324"/>
      <c r="AP1705" s="324"/>
      <c r="AQ1705" s="324"/>
      <c r="BD1705" s="324"/>
      <c r="BE1705" s="324"/>
      <c r="BF1705" s="324"/>
      <c r="BG1705" s="324"/>
      <c r="BH1705" s="324"/>
      <c r="BI1705" s="324"/>
      <c r="BJ1705" s="324"/>
      <c r="BK1705" s="324"/>
      <c r="BL1705" s="324"/>
      <c r="BM1705" s="324"/>
      <c r="BN1705" s="324"/>
      <c r="BO1705" s="324"/>
      <c r="BW1705" s="325"/>
      <c r="BX1705" s="325"/>
      <c r="BY1705" s="325"/>
      <c r="BZ1705" s="325"/>
      <c r="CA1705" s="325"/>
      <c r="CB1705" s="325"/>
      <c r="CC1705" s="325"/>
      <c r="CD1705" s="325"/>
      <c r="CE1705" s="325"/>
      <c r="CF1705" s="325"/>
      <c r="CG1705" s="325"/>
      <c r="CH1705" s="325"/>
    </row>
    <row r="1706" spans="1:86" s="323" customFormat="1" x14ac:dyDescent="0.25">
      <c r="A1706" s="102"/>
      <c r="B1706" s="102"/>
      <c r="C1706" s="102"/>
      <c r="D1706" s="102"/>
      <c r="E1706" s="102"/>
      <c r="F1706" s="102"/>
      <c r="G1706" s="102"/>
      <c r="AH1706" s="324"/>
      <c r="AI1706" s="324"/>
      <c r="AP1706" s="324"/>
      <c r="AQ1706" s="324"/>
      <c r="BD1706" s="324"/>
      <c r="BE1706" s="324"/>
      <c r="BF1706" s="324"/>
      <c r="BG1706" s="324"/>
      <c r="BH1706" s="324"/>
      <c r="BI1706" s="324"/>
      <c r="BJ1706" s="324"/>
      <c r="BK1706" s="324"/>
      <c r="BL1706" s="324"/>
      <c r="BM1706" s="324"/>
      <c r="BN1706" s="324"/>
      <c r="BO1706" s="324"/>
      <c r="BW1706" s="325"/>
      <c r="BX1706" s="325"/>
      <c r="BY1706" s="325"/>
      <c r="BZ1706" s="325"/>
      <c r="CA1706" s="325"/>
      <c r="CB1706" s="325"/>
      <c r="CC1706" s="325"/>
      <c r="CD1706" s="325"/>
      <c r="CE1706" s="325"/>
      <c r="CF1706" s="325"/>
      <c r="CG1706" s="325"/>
      <c r="CH1706" s="325"/>
    </row>
    <row r="1707" spans="1:86" s="323" customFormat="1" x14ac:dyDescent="0.25">
      <c r="A1707" s="102"/>
      <c r="B1707" s="102"/>
      <c r="C1707" s="102"/>
      <c r="D1707" s="102"/>
      <c r="E1707" s="102"/>
      <c r="F1707" s="102"/>
      <c r="G1707" s="102"/>
      <c r="AH1707" s="324"/>
      <c r="AI1707" s="324"/>
      <c r="AP1707" s="324"/>
      <c r="AQ1707" s="324"/>
      <c r="BD1707" s="324"/>
      <c r="BE1707" s="324"/>
      <c r="BF1707" s="324"/>
      <c r="BG1707" s="324"/>
      <c r="BH1707" s="324"/>
      <c r="BI1707" s="324"/>
      <c r="BJ1707" s="324"/>
      <c r="BK1707" s="324"/>
      <c r="BL1707" s="324"/>
      <c r="BM1707" s="324"/>
      <c r="BN1707" s="324"/>
      <c r="BO1707" s="324"/>
      <c r="BW1707" s="325"/>
      <c r="BX1707" s="325"/>
      <c r="BY1707" s="325"/>
      <c r="BZ1707" s="325"/>
      <c r="CA1707" s="325"/>
      <c r="CB1707" s="325"/>
      <c r="CC1707" s="325"/>
      <c r="CD1707" s="325"/>
      <c r="CE1707" s="325"/>
      <c r="CF1707" s="325"/>
      <c r="CG1707" s="325"/>
      <c r="CH1707" s="325"/>
    </row>
    <row r="1708" spans="1:86" s="323" customFormat="1" x14ac:dyDescent="0.25">
      <c r="A1708" s="102"/>
      <c r="B1708" s="102"/>
      <c r="C1708" s="102"/>
      <c r="D1708" s="102"/>
      <c r="E1708" s="102"/>
      <c r="F1708" s="102"/>
      <c r="G1708" s="102"/>
      <c r="AH1708" s="324"/>
      <c r="AI1708" s="324"/>
      <c r="AP1708" s="324"/>
      <c r="AQ1708" s="324"/>
      <c r="BD1708" s="324"/>
      <c r="BE1708" s="324"/>
      <c r="BF1708" s="324"/>
      <c r="BG1708" s="324"/>
      <c r="BH1708" s="324"/>
      <c r="BI1708" s="324"/>
      <c r="BJ1708" s="324"/>
      <c r="BK1708" s="324"/>
      <c r="BL1708" s="324"/>
      <c r="BM1708" s="324"/>
      <c r="BN1708" s="324"/>
      <c r="BO1708" s="324"/>
      <c r="BW1708" s="325"/>
      <c r="BX1708" s="325"/>
      <c r="BY1708" s="325"/>
      <c r="BZ1708" s="325"/>
      <c r="CA1708" s="325"/>
      <c r="CB1708" s="325"/>
      <c r="CC1708" s="325"/>
      <c r="CD1708" s="325"/>
      <c r="CE1708" s="325"/>
      <c r="CF1708" s="325"/>
      <c r="CG1708" s="325"/>
      <c r="CH1708" s="325"/>
    </row>
    <row r="1709" spans="1:86" s="323" customFormat="1" x14ac:dyDescent="0.25">
      <c r="A1709" s="102"/>
      <c r="B1709" s="102"/>
      <c r="C1709" s="102"/>
      <c r="D1709" s="102"/>
      <c r="E1709" s="102"/>
      <c r="F1709" s="102"/>
      <c r="G1709" s="102"/>
      <c r="AH1709" s="324"/>
      <c r="AI1709" s="324"/>
      <c r="AP1709" s="324"/>
      <c r="AQ1709" s="324"/>
      <c r="BD1709" s="324"/>
      <c r="BE1709" s="324"/>
      <c r="BF1709" s="324"/>
      <c r="BG1709" s="324"/>
      <c r="BH1709" s="324"/>
      <c r="BI1709" s="324"/>
      <c r="BJ1709" s="324"/>
      <c r="BK1709" s="324"/>
      <c r="BL1709" s="324"/>
      <c r="BM1709" s="324"/>
      <c r="BN1709" s="324"/>
      <c r="BO1709" s="324"/>
      <c r="BW1709" s="325"/>
      <c r="BX1709" s="325"/>
      <c r="BY1709" s="325"/>
      <c r="BZ1709" s="325"/>
      <c r="CA1709" s="325"/>
      <c r="CB1709" s="325"/>
      <c r="CC1709" s="325"/>
      <c r="CD1709" s="325"/>
      <c r="CE1709" s="325"/>
      <c r="CF1709" s="325"/>
      <c r="CG1709" s="325"/>
      <c r="CH1709" s="325"/>
    </row>
    <row r="1710" spans="1:86" s="323" customFormat="1" x14ac:dyDescent="0.25">
      <c r="A1710" s="102"/>
      <c r="B1710" s="102"/>
      <c r="C1710" s="102"/>
      <c r="D1710" s="102"/>
      <c r="E1710" s="102"/>
      <c r="F1710" s="102"/>
      <c r="G1710" s="102"/>
      <c r="AH1710" s="324"/>
      <c r="AI1710" s="324"/>
      <c r="AP1710" s="324"/>
      <c r="AQ1710" s="324"/>
      <c r="BD1710" s="324"/>
      <c r="BE1710" s="324"/>
      <c r="BF1710" s="324"/>
      <c r="BG1710" s="324"/>
      <c r="BH1710" s="324"/>
      <c r="BI1710" s="324"/>
      <c r="BJ1710" s="324"/>
      <c r="BK1710" s="324"/>
      <c r="BL1710" s="324"/>
      <c r="BM1710" s="324"/>
      <c r="BN1710" s="324"/>
      <c r="BO1710" s="324"/>
      <c r="BW1710" s="325"/>
      <c r="BX1710" s="325"/>
      <c r="BY1710" s="325"/>
      <c r="BZ1710" s="325"/>
      <c r="CA1710" s="325"/>
      <c r="CB1710" s="325"/>
      <c r="CC1710" s="325"/>
      <c r="CD1710" s="325"/>
      <c r="CE1710" s="325"/>
      <c r="CF1710" s="325"/>
      <c r="CG1710" s="325"/>
      <c r="CH1710" s="325"/>
    </row>
    <row r="1711" spans="1:86" s="323" customFormat="1" x14ac:dyDescent="0.25">
      <c r="A1711" s="102"/>
      <c r="B1711" s="102"/>
      <c r="C1711" s="102"/>
      <c r="D1711" s="102"/>
      <c r="E1711" s="102"/>
      <c r="F1711" s="102"/>
      <c r="G1711" s="102"/>
      <c r="AH1711" s="324"/>
      <c r="AI1711" s="324"/>
      <c r="AP1711" s="324"/>
      <c r="AQ1711" s="324"/>
      <c r="BD1711" s="324"/>
      <c r="BE1711" s="324"/>
      <c r="BF1711" s="324"/>
      <c r="BG1711" s="324"/>
      <c r="BH1711" s="324"/>
      <c r="BI1711" s="324"/>
      <c r="BJ1711" s="324"/>
      <c r="BK1711" s="324"/>
      <c r="BL1711" s="324"/>
      <c r="BM1711" s="324"/>
      <c r="BN1711" s="324"/>
      <c r="BO1711" s="324"/>
      <c r="BW1711" s="325"/>
      <c r="BX1711" s="325"/>
      <c r="BY1711" s="325"/>
      <c r="BZ1711" s="325"/>
      <c r="CA1711" s="325"/>
      <c r="CB1711" s="325"/>
      <c r="CC1711" s="325"/>
      <c r="CD1711" s="325"/>
      <c r="CE1711" s="325"/>
      <c r="CF1711" s="325"/>
      <c r="CG1711" s="325"/>
      <c r="CH1711" s="325"/>
    </row>
    <row r="1712" spans="1:86" s="323" customFormat="1" x14ac:dyDescent="0.25">
      <c r="A1712" s="102"/>
      <c r="B1712" s="102"/>
      <c r="C1712" s="102"/>
      <c r="D1712" s="102"/>
      <c r="E1712" s="102"/>
      <c r="F1712" s="102"/>
      <c r="G1712" s="102"/>
      <c r="AH1712" s="324"/>
      <c r="AI1712" s="324"/>
      <c r="AP1712" s="324"/>
      <c r="AQ1712" s="324"/>
      <c r="BD1712" s="324"/>
      <c r="BE1712" s="324"/>
      <c r="BF1712" s="324"/>
      <c r="BG1712" s="324"/>
      <c r="BH1712" s="324"/>
      <c r="BI1712" s="324"/>
      <c r="BJ1712" s="324"/>
      <c r="BK1712" s="324"/>
      <c r="BL1712" s="324"/>
      <c r="BM1712" s="324"/>
      <c r="BN1712" s="324"/>
      <c r="BO1712" s="324"/>
      <c r="BW1712" s="325"/>
      <c r="BX1712" s="325"/>
      <c r="BY1712" s="325"/>
      <c r="BZ1712" s="325"/>
      <c r="CA1712" s="325"/>
      <c r="CB1712" s="325"/>
      <c r="CC1712" s="325"/>
      <c r="CD1712" s="325"/>
      <c r="CE1712" s="325"/>
      <c r="CF1712" s="325"/>
      <c r="CG1712" s="325"/>
      <c r="CH1712" s="325"/>
    </row>
    <row r="1713" spans="1:86" s="323" customFormat="1" x14ac:dyDescent="0.25">
      <c r="A1713" s="102"/>
      <c r="B1713" s="102"/>
      <c r="C1713" s="102"/>
      <c r="D1713" s="102"/>
      <c r="E1713" s="102"/>
      <c r="F1713" s="102"/>
      <c r="G1713" s="102"/>
      <c r="AH1713" s="324"/>
      <c r="AI1713" s="324"/>
      <c r="AP1713" s="324"/>
      <c r="AQ1713" s="324"/>
      <c r="BD1713" s="324"/>
      <c r="BE1713" s="324"/>
      <c r="BF1713" s="324"/>
      <c r="BG1713" s="324"/>
      <c r="BH1713" s="324"/>
      <c r="BI1713" s="324"/>
      <c r="BJ1713" s="324"/>
      <c r="BK1713" s="324"/>
      <c r="BL1713" s="324"/>
      <c r="BM1713" s="324"/>
      <c r="BN1713" s="324"/>
      <c r="BO1713" s="324"/>
      <c r="BW1713" s="325"/>
      <c r="BX1713" s="325"/>
      <c r="BY1713" s="325"/>
      <c r="BZ1713" s="325"/>
      <c r="CA1713" s="325"/>
      <c r="CB1713" s="325"/>
      <c r="CC1713" s="325"/>
      <c r="CD1713" s="325"/>
      <c r="CE1713" s="325"/>
      <c r="CF1713" s="325"/>
      <c r="CG1713" s="325"/>
      <c r="CH1713" s="325"/>
    </row>
    <row r="1714" spans="1:86" s="323" customFormat="1" x14ac:dyDescent="0.25">
      <c r="A1714" s="102"/>
      <c r="B1714" s="102"/>
      <c r="C1714" s="102"/>
      <c r="D1714" s="102"/>
      <c r="E1714" s="102"/>
      <c r="F1714" s="102"/>
      <c r="G1714" s="102"/>
      <c r="AH1714" s="324"/>
      <c r="AI1714" s="324"/>
      <c r="AP1714" s="324"/>
      <c r="AQ1714" s="324"/>
      <c r="BD1714" s="324"/>
      <c r="BE1714" s="324"/>
      <c r="BF1714" s="324"/>
      <c r="BG1714" s="324"/>
      <c r="BH1714" s="324"/>
      <c r="BI1714" s="324"/>
      <c r="BJ1714" s="324"/>
      <c r="BK1714" s="324"/>
      <c r="BL1714" s="324"/>
      <c r="BM1714" s="324"/>
      <c r="BN1714" s="324"/>
      <c r="BO1714" s="324"/>
      <c r="BW1714" s="325"/>
      <c r="BX1714" s="325"/>
      <c r="BY1714" s="325"/>
      <c r="BZ1714" s="325"/>
      <c r="CA1714" s="325"/>
      <c r="CB1714" s="325"/>
      <c r="CC1714" s="325"/>
      <c r="CD1714" s="325"/>
      <c r="CE1714" s="325"/>
      <c r="CF1714" s="325"/>
      <c r="CG1714" s="325"/>
      <c r="CH1714" s="325"/>
    </row>
    <row r="1715" spans="1:86" s="323" customFormat="1" x14ac:dyDescent="0.25">
      <c r="A1715" s="102"/>
      <c r="B1715" s="102"/>
      <c r="C1715" s="102"/>
      <c r="D1715" s="102"/>
      <c r="E1715" s="102"/>
      <c r="F1715" s="102"/>
      <c r="G1715" s="102"/>
      <c r="AH1715" s="324"/>
      <c r="AI1715" s="324"/>
      <c r="AP1715" s="324"/>
      <c r="AQ1715" s="324"/>
      <c r="BD1715" s="324"/>
      <c r="BE1715" s="324"/>
      <c r="BF1715" s="324"/>
      <c r="BG1715" s="324"/>
      <c r="BH1715" s="324"/>
      <c r="BI1715" s="324"/>
      <c r="BJ1715" s="324"/>
      <c r="BK1715" s="324"/>
      <c r="BL1715" s="324"/>
      <c r="BM1715" s="324"/>
      <c r="BN1715" s="324"/>
      <c r="BO1715" s="324"/>
      <c r="BW1715" s="325"/>
      <c r="BX1715" s="325"/>
      <c r="BY1715" s="325"/>
      <c r="BZ1715" s="325"/>
      <c r="CA1715" s="325"/>
      <c r="CB1715" s="325"/>
      <c r="CC1715" s="325"/>
      <c r="CD1715" s="325"/>
      <c r="CE1715" s="325"/>
      <c r="CF1715" s="325"/>
      <c r="CG1715" s="325"/>
      <c r="CH1715" s="325"/>
    </row>
    <row r="1716" spans="1:86" s="323" customFormat="1" x14ac:dyDescent="0.25">
      <c r="A1716" s="102"/>
      <c r="B1716" s="102"/>
      <c r="C1716" s="102"/>
      <c r="D1716" s="102"/>
      <c r="E1716" s="102"/>
      <c r="F1716" s="102"/>
      <c r="G1716" s="102"/>
      <c r="AH1716" s="324"/>
      <c r="AI1716" s="324"/>
      <c r="AP1716" s="324"/>
      <c r="AQ1716" s="324"/>
      <c r="BD1716" s="324"/>
      <c r="BE1716" s="324"/>
      <c r="BF1716" s="324"/>
      <c r="BG1716" s="324"/>
      <c r="BH1716" s="324"/>
      <c r="BI1716" s="324"/>
      <c r="BJ1716" s="324"/>
      <c r="BK1716" s="324"/>
      <c r="BL1716" s="324"/>
      <c r="BM1716" s="324"/>
      <c r="BN1716" s="324"/>
      <c r="BO1716" s="324"/>
      <c r="BW1716" s="325"/>
      <c r="BX1716" s="325"/>
      <c r="BY1716" s="325"/>
      <c r="BZ1716" s="325"/>
      <c r="CA1716" s="325"/>
      <c r="CB1716" s="325"/>
      <c r="CC1716" s="325"/>
      <c r="CD1716" s="325"/>
      <c r="CE1716" s="325"/>
      <c r="CF1716" s="325"/>
      <c r="CG1716" s="325"/>
      <c r="CH1716" s="325"/>
    </row>
    <row r="1717" spans="1:86" s="323" customFormat="1" x14ac:dyDescent="0.25">
      <c r="A1717" s="102"/>
      <c r="B1717" s="102"/>
      <c r="C1717" s="102"/>
      <c r="D1717" s="102"/>
      <c r="E1717" s="102"/>
      <c r="F1717" s="102"/>
      <c r="G1717" s="102"/>
      <c r="AH1717" s="324"/>
      <c r="AI1717" s="324"/>
      <c r="AP1717" s="324"/>
      <c r="AQ1717" s="324"/>
      <c r="BD1717" s="324"/>
      <c r="BE1717" s="324"/>
      <c r="BF1717" s="324"/>
      <c r="BG1717" s="324"/>
      <c r="BH1717" s="324"/>
      <c r="BI1717" s="324"/>
      <c r="BJ1717" s="324"/>
      <c r="BK1717" s="324"/>
      <c r="BL1717" s="324"/>
      <c r="BM1717" s="324"/>
      <c r="BN1717" s="324"/>
      <c r="BO1717" s="324"/>
      <c r="BW1717" s="325"/>
      <c r="BX1717" s="325"/>
      <c r="BY1717" s="325"/>
      <c r="BZ1717" s="325"/>
      <c r="CA1717" s="325"/>
      <c r="CB1717" s="325"/>
      <c r="CC1717" s="325"/>
      <c r="CD1717" s="325"/>
      <c r="CE1717" s="325"/>
      <c r="CF1717" s="325"/>
      <c r="CG1717" s="325"/>
      <c r="CH1717" s="325"/>
    </row>
    <row r="1718" spans="1:86" s="323" customFormat="1" x14ac:dyDescent="0.25">
      <c r="A1718" s="102"/>
      <c r="B1718" s="102"/>
      <c r="C1718" s="102"/>
      <c r="D1718" s="102"/>
      <c r="E1718" s="102"/>
      <c r="F1718" s="102"/>
      <c r="G1718" s="102"/>
      <c r="AH1718" s="324"/>
      <c r="AI1718" s="324"/>
      <c r="AP1718" s="324"/>
      <c r="AQ1718" s="324"/>
      <c r="BD1718" s="324"/>
      <c r="BE1718" s="324"/>
      <c r="BF1718" s="324"/>
      <c r="BG1718" s="324"/>
      <c r="BH1718" s="324"/>
      <c r="BI1718" s="324"/>
      <c r="BJ1718" s="324"/>
      <c r="BK1718" s="324"/>
      <c r="BL1718" s="324"/>
      <c r="BM1718" s="324"/>
      <c r="BN1718" s="324"/>
      <c r="BO1718" s="324"/>
      <c r="BW1718" s="325"/>
      <c r="BX1718" s="325"/>
      <c r="BY1718" s="325"/>
      <c r="BZ1718" s="325"/>
      <c r="CA1718" s="325"/>
      <c r="CB1718" s="325"/>
      <c r="CC1718" s="325"/>
      <c r="CD1718" s="325"/>
      <c r="CE1718" s="325"/>
      <c r="CF1718" s="325"/>
      <c r="CG1718" s="325"/>
      <c r="CH1718" s="325"/>
    </row>
    <row r="1719" spans="1:86" s="323" customFormat="1" x14ac:dyDescent="0.25">
      <c r="A1719" s="102"/>
      <c r="B1719" s="102"/>
      <c r="C1719" s="102"/>
      <c r="D1719" s="102"/>
      <c r="E1719" s="102"/>
      <c r="F1719" s="102"/>
      <c r="G1719" s="102"/>
      <c r="AH1719" s="324"/>
      <c r="AI1719" s="324"/>
      <c r="AP1719" s="324"/>
      <c r="AQ1719" s="324"/>
      <c r="BD1719" s="324"/>
      <c r="BE1719" s="324"/>
      <c r="BF1719" s="324"/>
      <c r="BG1719" s="324"/>
      <c r="BH1719" s="324"/>
      <c r="BI1719" s="324"/>
      <c r="BJ1719" s="324"/>
      <c r="BK1719" s="324"/>
      <c r="BL1719" s="324"/>
      <c r="BM1719" s="324"/>
      <c r="BN1719" s="324"/>
      <c r="BO1719" s="324"/>
      <c r="BW1719" s="325"/>
      <c r="BX1719" s="325"/>
      <c r="BY1719" s="325"/>
      <c r="BZ1719" s="325"/>
      <c r="CA1719" s="325"/>
      <c r="CB1719" s="325"/>
      <c r="CC1719" s="325"/>
      <c r="CD1719" s="325"/>
      <c r="CE1719" s="325"/>
      <c r="CF1719" s="325"/>
      <c r="CG1719" s="325"/>
      <c r="CH1719" s="325"/>
    </row>
    <row r="1720" spans="1:86" s="323" customFormat="1" x14ac:dyDescent="0.25">
      <c r="A1720" s="102"/>
      <c r="B1720" s="102"/>
      <c r="C1720" s="102"/>
      <c r="D1720" s="102"/>
      <c r="E1720" s="102"/>
      <c r="F1720" s="102"/>
      <c r="G1720" s="102"/>
      <c r="AH1720" s="324"/>
      <c r="AI1720" s="324"/>
      <c r="AP1720" s="324"/>
      <c r="AQ1720" s="324"/>
      <c r="BD1720" s="324"/>
      <c r="BE1720" s="324"/>
      <c r="BF1720" s="324"/>
      <c r="BG1720" s="324"/>
      <c r="BH1720" s="324"/>
      <c r="BI1720" s="324"/>
      <c r="BJ1720" s="324"/>
      <c r="BK1720" s="324"/>
      <c r="BL1720" s="324"/>
      <c r="BM1720" s="324"/>
      <c r="BN1720" s="324"/>
      <c r="BO1720" s="324"/>
      <c r="BW1720" s="325"/>
      <c r="BX1720" s="325"/>
      <c r="BY1720" s="325"/>
      <c r="BZ1720" s="325"/>
      <c r="CA1720" s="325"/>
      <c r="CB1720" s="325"/>
      <c r="CC1720" s="325"/>
      <c r="CD1720" s="325"/>
      <c r="CE1720" s="325"/>
      <c r="CF1720" s="325"/>
      <c r="CG1720" s="325"/>
      <c r="CH1720" s="325"/>
    </row>
    <row r="1721" spans="1:86" s="323" customFormat="1" x14ac:dyDescent="0.25">
      <c r="A1721" s="102"/>
      <c r="B1721" s="102"/>
      <c r="C1721" s="102"/>
      <c r="D1721" s="102"/>
      <c r="E1721" s="102"/>
      <c r="F1721" s="102"/>
      <c r="G1721" s="102"/>
      <c r="AH1721" s="324"/>
      <c r="AI1721" s="324"/>
      <c r="AP1721" s="324"/>
      <c r="AQ1721" s="324"/>
      <c r="BD1721" s="324"/>
      <c r="BE1721" s="324"/>
      <c r="BF1721" s="324"/>
      <c r="BG1721" s="324"/>
      <c r="BH1721" s="324"/>
      <c r="BI1721" s="324"/>
      <c r="BJ1721" s="324"/>
      <c r="BK1721" s="324"/>
      <c r="BL1721" s="324"/>
      <c r="BM1721" s="324"/>
      <c r="BN1721" s="324"/>
      <c r="BO1721" s="324"/>
      <c r="BW1721" s="325"/>
      <c r="BX1721" s="325"/>
      <c r="BY1721" s="325"/>
      <c r="BZ1721" s="325"/>
      <c r="CA1721" s="325"/>
      <c r="CB1721" s="325"/>
      <c r="CC1721" s="325"/>
      <c r="CD1721" s="325"/>
      <c r="CE1721" s="325"/>
      <c r="CF1721" s="325"/>
      <c r="CG1721" s="325"/>
      <c r="CH1721" s="325"/>
    </row>
    <row r="1722" spans="1:86" s="323" customFormat="1" x14ac:dyDescent="0.25">
      <c r="A1722" s="102"/>
      <c r="B1722" s="102"/>
      <c r="C1722" s="102"/>
      <c r="D1722" s="102"/>
      <c r="E1722" s="102"/>
      <c r="F1722" s="102"/>
      <c r="G1722" s="102"/>
      <c r="AH1722" s="324"/>
      <c r="AI1722" s="324"/>
      <c r="AP1722" s="324"/>
      <c r="AQ1722" s="324"/>
      <c r="BD1722" s="324"/>
      <c r="BE1722" s="324"/>
      <c r="BF1722" s="324"/>
      <c r="BG1722" s="324"/>
      <c r="BH1722" s="324"/>
      <c r="BI1722" s="324"/>
      <c r="BJ1722" s="324"/>
      <c r="BK1722" s="324"/>
      <c r="BL1722" s="324"/>
      <c r="BM1722" s="324"/>
      <c r="BN1722" s="324"/>
      <c r="BO1722" s="324"/>
      <c r="BW1722" s="325"/>
      <c r="BX1722" s="325"/>
      <c r="BY1722" s="325"/>
      <c r="BZ1722" s="325"/>
      <c r="CA1722" s="325"/>
      <c r="CB1722" s="325"/>
      <c r="CC1722" s="325"/>
      <c r="CD1722" s="325"/>
      <c r="CE1722" s="325"/>
      <c r="CF1722" s="325"/>
      <c r="CG1722" s="325"/>
      <c r="CH1722" s="325"/>
    </row>
    <row r="1723" spans="1:86" s="323" customFormat="1" x14ac:dyDescent="0.25">
      <c r="A1723" s="102"/>
      <c r="B1723" s="102"/>
      <c r="C1723" s="102"/>
      <c r="D1723" s="102"/>
      <c r="E1723" s="102"/>
      <c r="F1723" s="102"/>
      <c r="G1723" s="102"/>
      <c r="AH1723" s="324"/>
      <c r="AI1723" s="324"/>
      <c r="AP1723" s="324"/>
      <c r="AQ1723" s="324"/>
      <c r="BD1723" s="324"/>
      <c r="BE1723" s="324"/>
      <c r="BF1723" s="324"/>
      <c r="BG1723" s="324"/>
      <c r="BH1723" s="324"/>
      <c r="BI1723" s="324"/>
      <c r="BJ1723" s="324"/>
      <c r="BK1723" s="324"/>
      <c r="BL1723" s="324"/>
      <c r="BM1723" s="324"/>
      <c r="BN1723" s="324"/>
      <c r="BO1723" s="324"/>
      <c r="BW1723" s="325"/>
      <c r="BX1723" s="325"/>
      <c r="BY1723" s="325"/>
      <c r="BZ1723" s="325"/>
      <c r="CA1723" s="325"/>
      <c r="CB1723" s="325"/>
      <c r="CC1723" s="325"/>
      <c r="CD1723" s="325"/>
      <c r="CE1723" s="325"/>
      <c r="CF1723" s="325"/>
      <c r="CG1723" s="325"/>
      <c r="CH1723" s="325"/>
    </row>
    <row r="1724" spans="1:86" s="323" customFormat="1" x14ac:dyDescent="0.25">
      <c r="A1724" s="102"/>
      <c r="B1724" s="102"/>
      <c r="C1724" s="102"/>
      <c r="D1724" s="102"/>
      <c r="E1724" s="102"/>
      <c r="F1724" s="102"/>
      <c r="G1724" s="102"/>
      <c r="AH1724" s="324"/>
      <c r="AI1724" s="324"/>
      <c r="AP1724" s="324"/>
      <c r="AQ1724" s="324"/>
      <c r="BD1724" s="324"/>
      <c r="BE1724" s="324"/>
      <c r="BF1724" s="324"/>
      <c r="BG1724" s="324"/>
      <c r="BH1724" s="324"/>
      <c r="BI1724" s="324"/>
      <c r="BJ1724" s="324"/>
      <c r="BK1724" s="324"/>
      <c r="BL1724" s="324"/>
      <c r="BM1724" s="324"/>
      <c r="BN1724" s="324"/>
      <c r="BO1724" s="324"/>
      <c r="BW1724" s="325"/>
      <c r="BX1724" s="325"/>
      <c r="BY1724" s="325"/>
      <c r="BZ1724" s="325"/>
      <c r="CA1724" s="325"/>
      <c r="CB1724" s="325"/>
      <c r="CC1724" s="325"/>
      <c r="CD1724" s="325"/>
      <c r="CE1724" s="325"/>
      <c r="CF1724" s="325"/>
      <c r="CG1724" s="325"/>
      <c r="CH1724" s="325"/>
    </row>
    <row r="1725" spans="1:86" s="323" customFormat="1" x14ac:dyDescent="0.25">
      <c r="A1725" s="102"/>
      <c r="B1725" s="102"/>
      <c r="C1725" s="102"/>
      <c r="D1725" s="102"/>
      <c r="E1725" s="102"/>
      <c r="F1725" s="102"/>
      <c r="G1725" s="102"/>
      <c r="AH1725" s="324"/>
      <c r="AI1725" s="324"/>
      <c r="AP1725" s="324"/>
      <c r="AQ1725" s="324"/>
      <c r="BD1725" s="324"/>
      <c r="BE1725" s="324"/>
      <c r="BF1725" s="324"/>
      <c r="BG1725" s="324"/>
      <c r="BH1725" s="324"/>
      <c r="BI1725" s="324"/>
      <c r="BJ1725" s="324"/>
      <c r="BK1725" s="324"/>
      <c r="BL1725" s="324"/>
      <c r="BM1725" s="324"/>
      <c r="BN1725" s="324"/>
      <c r="BO1725" s="324"/>
      <c r="BW1725" s="325"/>
      <c r="BX1725" s="325"/>
      <c r="BY1725" s="325"/>
      <c r="BZ1725" s="325"/>
      <c r="CA1725" s="325"/>
      <c r="CB1725" s="325"/>
      <c r="CC1725" s="325"/>
      <c r="CD1725" s="325"/>
      <c r="CE1725" s="325"/>
      <c r="CF1725" s="325"/>
      <c r="CG1725" s="325"/>
      <c r="CH1725" s="325"/>
    </row>
    <row r="1726" spans="1:86" s="323" customFormat="1" x14ac:dyDescent="0.25">
      <c r="A1726" s="102"/>
      <c r="B1726" s="102"/>
      <c r="C1726" s="102"/>
      <c r="D1726" s="102"/>
      <c r="E1726" s="102"/>
      <c r="F1726" s="102"/>
      <c r="G1726" s="102"/>
      <c r="AH1726" s="324"/>
      <c r="AI1726" s="324"/>
      <c r="AP1726" s="324"/>
      <c r="AQ1726" s="324"/>
      <c r="BD1726" s="324"/>
      <c r="BE1726" s="324"/>
      <c r="BF1726" s="324"/>
      <c r="BG1726" s="324"/>
      <c r="BH1726" s="324"/>
      <c r="BI1726" s="324"/>
      <c r="BJ1726" s="324"/>
      <c r="BK1726" s="324"/>
      <c r="BL1726" s="324"/>
      <c r="BM1726" s="324"/>
      <c r="BN1726" s="324"/>
      <c r="BO1726" s="324"/>
      <c r="BW1726" s="325"/>
      <c r="BX1726" s="325"/>
      <c r="BY1726" s="325"/>
      <c r="BZ1726" s="325"/>
      <c r="CA1726" s="325"/>
      <c r="CB1726" s="325"/>
      <c r="CC1726" s="325"/>
      <c r="CD1726" s="325"/>
      <c r="CE1726" s="325"/>
      <c r="CF1726" s="325"/>
      <c r="CG1726" s="325"/>
      <c r="CH1726" s="325"/>
    </row>
    <row r="1727" spans="1:86" s="323" customFormat="1" x14ac:dyDescent="0.25">
      <c r="A1727" s="102"/>
      <c r="B1727" s="102"/>
      <c r="C1727" s="102"/>
      <c r="D1727" s="102"/>
      <c r="E1727" s="102"/>
      <c r="F1727" s="102"/>
      <c r="G1727" s="102"/>
      <c r="AH1727" s="324"/>
      <c r="AI1727" s="324"/>
      <c r="AP1727" s="324"/>
      <c r="AQ1727" s="324"/>
      <c r="BD1727" s="324"/>
      <c r="BE1727" s="324"/>
      <c r="BF1727" s="324"/>
      <c r="BG1727" s="324"/>
      <c r="BH1727" s="324"/>
      <c r="BI1727" s="324"/>
      <c r="BJ1727" s="324"/>
      <c r="BK1727" s="324"/>
      <c r="BL1727" s="324"/>
      <c r="BM1727" s="324"/>
      <c r="BN1727" s="324"/>
      <c r="BO1727" s="324"/>
      <c r="BW1727" s="325"/>
      <c r="BX1727" s="325"/>
      <c r="BY1727" s="325"/>
      <c r="BZ1727" s="325"/>
      <c r="CA1727" s="325"/>
      <c r="CB1727" s="325"/>
      <c r="CC1727" s="325"/>
      <c r="CD1727" s="325"/>
      <c r="CE1727" s="325"/>
      <c r="CF1727" s="325"/>
      <c r="CG1727" s="325"/>
      <c r="CH1727" s="325"/>
    </row>
    <row r="1728" spans="1:86" s="323" customFormat="1" x14ac:dyDescent="0.25">
      <c r="A1728" s="102"/>
      <c r="B1728" s="102"/>
      <c r="C1728" s="102"/>
      <c r="D1728" s="102"/>
      <c r="E1728" s="102"/>
      <c r="F1728" s="102"/>
      <c r="G1728" s="102"/>
      <c r="AH1728" s="324"/>
      <c r="AI1728" s="324"/>
      <c r="AP1728" s="324"/>
      <c r="AQ1728" s="324"/>
      <c r="BD1728" s="324"/>
      <c r="BE1728" s="324"/>
      <c r="BF1728" s="324"/>
      <c r="BG1728" s="324"/>
      <c r="BH1728" s="324"/>
      <c r="BI1728" s="324"/>
      <c r="BJ1728" s="324"/>
      <c r="BK1728" s="324"/>
      <c r="BL1728" s="324"/>
      <c r="BM1728" s="324"/>
      <c r="BN1728" s="324"/>
      <c r="BO1728" s="324"/>
      <c r="BW1728" s="325"/>
      <c r="BX1728" s="325"/>
      <c r="BY1728" s="325"/>
      <c r="BZ1728" s="325"/>
      <c r="CA1728" s="325"/>
      <c r="CB1728" s="325"/>
      <c r="CC1728" s="325"/>
      <c r="CD1728" s="325"/>
      <c r="CE1728" s="325"/>
      <c r="CF1728" s="325"/>
      <c r="CG1728" s="325"/>
      <c r="CH1728" s="325"/>
    </row>
    <row r="1729" spans="1:86" s="323" customFormat="1" x14ac:dyDescent="0.25">
      <c r="A1729" s="102"/>
      <c r="B1729" s="102"/>
      <c r="C1729" s="102"/>
      <c r="D1729" s="102"/>
      <c r="E1729" s="102"/>
      <c r="F1729" s="102"/>
      <c r="G1729" s="102"/>
      <c r="AH1729" s="324"/>
      <c r="AI1729" s="324"/>
      <c r="AP1729" s="324"/>
      <c r="AQ1729" s="324"/>
      <c r="BD1729" s="324"/>
      <c r="BE1729" s="324"/>
      <c r="BF1729" s="324"/>
      <c r="BG1729" s="324"/>
      <c r="BH1729" s="324"/>
      <c r="BI1729" s="324"/>
      <c r="BJ1729" s="324"/>
      <c r="BK1729" s="324"/>
      <c r="BL1729" s="324"/>
      <c r="BM1729" s="324"/>
      <c r="BN1729" s="324"/>
      <c r="BO1729" s="324"/>
      <c r="BW1729" s="325"/>
      <c r="BX1729" s="325"/>
      <c r="BY1729" s="325"/>
      <c r="BZ1729" s="325"/>
      <c r="CA1729" s="325"/>
      <c r="CB1729" s="325"/>
      <c r="CC1729" s="325"/>
      <c r="CD1729" s="325"/>
      <c r="CE1729" s="325"/>
      <c r="CF1729" s="325"/>
      <c r="CG1729" s="325"/>
      <c r="CH1729" s="325"/>
    </row>
    <row r="1730" spans="1:86" s="323" customFormat="1" x14ac:dyDescent="0.25">
      <c r="A1730" s="102"/>
      <c r="B1730" s="102"/>
      <c r="C1730" s="102"/>
      <c r="D1730" s="102"/>
      <c r="E1730" s="102"/>
      <c r="F1730" s="102"/>
      <c r="G1730" s="102"/>
      <c r="AH1730" s="324"/>
      <c r="AI1730" s="324"/>
      <c r="AP1730" s="324"/>
      <c r="AQ1730" s="324"/>
      <c r="BD1730" s="324"/>
      <c r="BE1730" s="324"/>
      <c r="BF1730" s="324"/>
      <c r="BG1730" s="324"/>
      <c r="BH1730" s="324"/>
      <c r="BI1730" s="324"/>
      <c r="BJ1730" s="324"/>
      <c r="BK1730" s="324"/>
      <c r="BL1730" s="324"/>
      <c r="BM1730" s="324"/>
      <c r="BN1730" s="324"/>
      <c r="BO1730" s="324"/>
      <c r="BW1730" s="325"/>
      <c r="BX1730" s="325"/>
      <c r="BY1730" s="325"/>
      <c r="BZ1730" s="325"/>
      <c r="CA1730" s="325"/>
      <c r="CB1730" s="325"/>
      <c r="CC1730" s="325"/>
      <c r="CD1730" s="325"/>
      <c r="CE1730" s="325"/>
      <c r="CF1730" s="325"/>
      <c r="CG1730" s="325"/>
      <c r="CH1730" s="325"/>
    </row>
    <row r="1731" spans="1:86" s="323" customFormat="1" x14ac:dyDescent="0.25">
      <c r="A1731" s="102"/>
      <c r="B1731" s="102"/>
      <c r="C1731" s="102"/>
      <c r="D1731" s="102"/>
      <c r="E1731" s="102"/>
      <c r="F1731" s="102"/>
      <c r="G1731" s="102"/>
      <c r="AH1731" s="324"/>
      <c r="AI1731" s="324"/>
      <c r="AP1731" s="324"/>
      <c r="AQ1731" s="324"/>
      <c r="BD1731" s="324"/>
      <c r="BE1731" s="324"/>
      <c r="BF1731" s="324"/>
      <c r="BG1731" s="324"/>
      <c r="BH1731" s="324"/>
      <c r="BI1731" s="324"/>
      <c r="BJ1731" s="324"/>
      <c r="BK1731" s="324"/>
      <c r="BL1731" s="324"/>
      <c r="BM1731" s="324"/>
      <c r="BN1731" s="324"/>
      <c r="BO1731" s="324"/>
      <c r="BW1731" s="325"/>
      <c r="BX1731" s="325"/>
      <c r="BY1731" s="325"/>
      <c r="BZ1731" s="325"/>
      <c r="CA1731" s="325"/>
      <c r="CB1731" s="325"/>
      <c r="CC1731" s="325"/>
      <c r="CD1731" s="325"/>
      <c r="CE1731" s="325"/>
      <c r="CF1731" s="325"/>
      <c r="CG1731" s="325"/>
      <c r="CH1731" s="325"/>
    </row>
    <row r="1732" spans="1:86" s="323" customFormat="1" x14ac:dyDescent="0.25">
      <c r="A1732" s="102"/>
      <c r="B1732" s="102"/>
      <c r="C1732" s="102"/>
      <c r="D1732" s="102"/>
      <c r="E1732" s="102"/>
      <c r="F1732" s="102"/>
      <c r="G1732" s="102"/>
      <c r="AH1732" s="324"/>
      <c r="AI1732" s="324"/>
      <c r="AP1732" s="324"/>
      <c r="AQ1732" s="324"/>
      <c r="BD1732" s="324"/>
      <c r="BE1732" s="324"/>
      <c r="BF1732" s="324"/>
      <c r="BG1732" s="324"/>
      <c r="BH1732" s="324"/>
      <c r="BI1732" s="324"/>
      <c r="BJ1732" s="324"/>
      <c r="BK1732" s="324"/>
      <c r="BL1732" s="324"/>
      <c r="BM1732" s="324"/>
      <c r="BN1732" s="324"/>
      <c r="BO1732" s="324"/>
      <c r="BW1732" s="325"/>
      <c r="BX1732" s="325"/>
      <c r="BY1732" s="325"/>
      <c r="BZ1732" s="325"/>
      <c r="CA1732" s="325"/>
      <c r="CB1732" s="325"/>
      <c r="CC1732" s="325"/>
      <c r="CD1732" s="325"/>
      <c r="CE1732" s="325"/>
      <c r="CF1732" s="325"/>
      <c r="CG1732" s="325"/>
      <c r="CH1732" s="325"/>
    </row>
    <row r="1733" spans="1:86" s="323" customFormat="1" x14ac:dyDescent="0.25">
      <c r="A1733" s="102"/>
      <c r="B1733" s="102"/>
      <c r="C1733" s="102"/>
      <c r="D1733" s="102"/>
      <c r="E1733" s="102"/>
      <c r="F1733" s="102"/>
      <c r="G1733" s="102"/>
      <c r="AH1733" s="324"/>
      <c r="AI1733" s="324"/>
      <c r="AP1733" s="324"/>
      <c r="AQ1733" s="324"/>
      <c r="BD1733" s="324"/>
      <c r="BE1733" s="324"/>
      <c r="BF1733" s="324"/>
      <c r="BG1733" s="324"/>
      <c r="BH1733" s="324"/>
      <c r="BI1733" s="324"/>
      <c r="BJ1733" s="324"/>
      <c r="BK1733" s="324"/>
      <c r="BL1733" s="324"/>
      <c r="BM1733" s="324"/>
      <c r="BN1733" s="324"/>
      <c r="BO1733" s="324"/>
      <c r="BW1733" s="325"/>
      <c r="BX1733" s="325"/>
      <c r="BY1733" s="325"/>
      <c r="BZ1733" s="325"/>
      <c r="CA1733" s="325"/>
      <c r="CB1733" s="325"/>
      <c r="CC1733" s="325"/>
      <c r="CD1733" s="325"/>
      <c r="CE1733" s="325"/>
      <c r="CF1733" s="325"/>
      <c r="CG1733" s="325"/>
      <c r="CH1733" s="325"/>
    </row>
    <row r="1734" spans="1:86" s="323" customFormat="1" x14ac:dyDescent="0.25">
      <c r="A1734" s="102"/>
      <c r="B1734" s="102"/>
      <c r="C1734" s="102"/>
      <c r="D1734" s="102"/>
      <c r="E1734" s="102"/>
      <c r="F1734" s="102"/>
      <c r="G1734" s="102"/>
      <c r="AH1734" s="324"/>
      <c r="AI1734" s="324"/>
      <c r="AP1734" s="324"/>
      <c r="AQ1734" s="324"/>
      <c r="BD1734" s="324"/>
      <c r="BE1734" s="324"/>
      <c r="BF1734" s="324"/>
      <c r="BG1734" s="324"/>
      <c r="BH1734" s="324"/>
      <c r="BI1734" s="324"/>
      <c r="BJ1734" s="324"/>
      <c r="BK1734" s="324"/>
      <c r="BL1734" s="324"/>
      <c r="BM1734" s="324"/>
      <c r="BN1734" s="324"/>
      <c r="BO1734" s="324"/>
      <c r="BW1734" s="325"/>
      <c r="BX1734" s="325"/>
      <c r="BY1734" s="325"/>
      <c r="BZ1734" s="325"/>
      <c r="CA1734" s="325"/>
      <c r="CB1734" s="325"/>
      <c r="CC1734" s="325"/>
      <c r="CD1734" s="325"/>
      <c r="CE1734" s="325"/>
      <c r="CF1734" s="325"/>
      <c r="CG1734" s="325"/>
      <c r="CH1734" s="325"/>
    </row>
    <row r="1735" spans="1:86" s="323" customFormat="1" x14ac:dyDescent="0.25">
      <c r="A1735" s="102"/>
      <c r="B1735" s="102"/>
      <c r="C1735" s="102"/>
      <c r="D1735" s="102"/>
      <c r="E1735" s="102"/>
      <c r="F1735" s="102"/>
      <c r="G1735" s="102"/>
      <c r="AH1735" s="324"/>
      <c r="AI1735" s="324"/>
      <c r="AP1735" s="324"/>
      <c r="AQ1735" s="324"/>
      <c r="BD1735" s="324"/>
      <c r="BE1735" s="324"/>
      <c r="BF1735" s="324"/>
      <c r="BG1735" s="324"/>
      <c r="BH1735" s="324"/>
      <c r="BI1735" s="324"/>
      <c r="BJ1735" s="324"/>
      <c r="BK1735" s="324"/>
      <c r="BL1735" s="324"/>
      <c r="BM1735" s="324"/>
      <c r="BN1735" s="324"/>
      <c r="BO1735" s="324"/>
      <c r="BW1735" s="325"/>
      <c r="BX1735" s="325"/>
      <c r="BY1735" s="325"/>
      <c r="BZ1735" s="325"/>
      <c r="CA1735" s="325"/>
      <c r="CB1735" s="325"/>
      <c r="CC1735" s="325"/>
      <c r="CD1735" s="325"/>
      <c r="CE1735" s="325"/>
      <c r="CF1735" s="325"/>
      <c r="CG1735" s="325"/>
      <c r="CH1735" s="325"/>
    </row>
    <row r="1736" spans="1:86" s="323" customFormat="1" x14ac:dyDescent="0.25">
      <c r="A1736" s="102"/>
      <c r="B1736" s="102"/>
      <c r="C1736" s="102"/>
      <c r="D1736" s="102"/>
      <c r="E1736" s="102"/>
      <c r="F1736" s="102"/>
      <c r="G1736" s="102"/>
      <c r="AH1736" s="324"/>
      <c r="AI1736" s="324"/>
      <c r="AP1736" s="324"/>
      <c r="AQ1736" s="324"/>
      <c r="BD1736" s="324"/>
      <c r="BE1736" s="324"/>
      <c r="BF1736" s="324"/>
      <c r="BG1736" s="324"/>
      <c r="BH1736" s="324"/>
      <c r="BI1736" s="324"/>
      <c r="BJ1736" s="324"/>
      <c r="BK1736" s="324"/>
      <c r="BL1736" s="324"/>
      <c r="BM1736" s="324"/>
      <c r="BN1736" s="324"/>
      <c r="BO1736" s="324"/>
      <c r="BW1736" s="325"/>
      <c r="BX1736" s="325"/>
      <c r="BY1736" s="325"/>
      <c r="BZ1736" s="325"/>
      <c r="CA1736" s="325"/>
      <c r="CB1736" s="325"/>
      <c r="CC1736" s="325"/>
      <c r="CD1736" s="325"/>
      <c r="CE1736" s="325"/>
      <c r="CF1736" s="325"/>
      <c r="CG1736" s="325"/>
      <c r="CH1736" s="325"/>
    </row>
    <row r="1737" spans="1:86" s="323" customFormat="1" x14ac:dyDescent="0.25">
      <c r="A1737" s="102"/>
      <c r="B1737" s="102"/>
      <c r="C1737" s="102"/>
      <c r="D1737" s="102"/>
      <c r="E1737" s="102"/>
      <c r="F1737" s="102"/>
      <c r="G1737" s="102"/>
      <c r="AH1737" s="324"/>
      <c r="AI1737" s="324"/>
      <c r="AP1737" s="324"/>
      <c r="AQ1737" s="324"/>
      <c r="BD1737" s="324"/>
      <c r="BE1737" s="324"/>
      <c r="BF1737" s="324"/>
      <c r="BG1737" s="324"/>
      <c r="BH1737" s="324"/>
      <c r="BI1737" s="324"/>
      <c r="BJ1737" s="324"/>
      <c r="BK1737" s="324"/>
      <c r="BL1737" s="324"/>
      <c r="BM1737" s="324"/>
      <c r="BN1737" s="324"/>
      <c r="BO1737" s="324"/>
      <c r="BW1737" s="325"/>
      <c r="BX1737" s="325"/>
      <c r="BY1737" s="325"/>
      <c r="BZ1737" s="325"/>
      <c r="CA1737" s="325"/>
      <c r="CB1737" s="325"/>
      <c r="CC1737" s="325"/>
      <c r="CD1737" s="325"/>
      <c r="CE1737" s="325"/>
      <c r="CF1737" s="325"/>
      <c r="CG1737" s="325"/>
      <c r="CH1737" s="325"/>
    </row>
    <row r="1738" spans="1:86" s="323" customFormat="1" x14ac:dyDescent="0.25">
      <c r="A1738" s="102"/>
      <c r="B1738" s="102"/>
      <c r="C1738" s="102"/>
      <c r="D1738" s="102"/>
      <c r="E1738" s="102"/>
      <c r="F1738" s="102"/>
      <c r="G1738" s="102"/>
      <c r="AH1738" s="324"/>
      <c r="AI1738" s="324"/>
      <c r="AP1738" s="324"/>
      <c r="AQ1738" s="324"/>
      <c r="BD1738" s="324"/>
      <c r="BE1738" s="324"/>
      <c r="BF1738" s="324"/>
      <c r="BG1738" s="324"/>
      <c r="BH1738" s="324"/>
      <c r="BI1738" s="324"/>
      <c r="BJ1738" s="324"/>
      <c r="BK1738" s="324"/>
      <c r="BL1738" s="324"/>
      <c r="BM1738" s="324"/>
      <c r="BN1738" s="324"/>
      <c r="BO1738" s="324"/>
      <c r="BW1738" s="325"/>
      <c r="BX1738" s="325"/>
      <c r="BY1738" s="325"/>
      <c r="BZ1738" s="325"/>
      <c r="CA1738" s="325"/>
      <c r="CB1738" s="325"/>
      <c r="CC1738" s="325"/>
      <c r="CD1738" s="325"/>
      <c r="CE1738" s="325"/>
      <c r="CF1738" s="325"/>
      <c r="CG1738" s="325"/>
      <c r="CH1738" s="325"/>
    </row>
    <row r="1739" spans="1:86" s="323" customFormat="1" x14ac:dyDescent="0.25">
      <c r="A1739" s="102"/>
      <c r="B1739" s="102"/>
      <c r="C1739" s="102"/>
      <c r="D1739" s="102"/>
      <c r="E1739" s="102"/>
      <c r="F1739" s="102"/>
      <c r="G1739" s="102"/>
      <c r="AH1739" s="324"/>
      <c r="AI1739" s="324"/>
      <c r="AP1739" s="324"/>
      <c r="AQ1739" s="324"/>
      <c r="BD1739" s="324"/>
      <c r="BE1739" s="324"/>
      <c r="BF1739" s="324"/>
      <c r="BG1739" s="324"/>
      <c r="BH1739" s="324"/>
      <c r="BI1739" s="324"/>
      <c r="BJ1739" s="324"/>
      <c r="BK1739" s="324"/>
      <c r="BL1739" s="324"/>
      <c r="BM1739" s="324"/>
      <c r="BN1739" s="324"/>
      <c r="BO1739" s="324"/>
      <c r="BW1739" s="325"/>
      <c r="BX1739" s="325"/>
      <c r="BY1739" s="325"/>
      <c r="BZ1739" s="325"/>
      <c r="CA1739" s="325"/>
      <c r="CB1739" s="325"/>
      <c r="CC1739" s="325"/>
      <c r="CD1739" s="325"/>
      <c r="CE1739" s="325"/>
      <c r="CF1739" s="325"/>
      <c r="CG1739" s="325"/>
      <c r="CH1739" s="325"/>
    </row>
    <row r="1740" spans="1:86" s="323" customFormat="1" x14ac:dyDescent="0.25">
      <c r="A1740" s="102"/>
      <c r="B1740" s="102"/>
      <c r="C1740" s="102"/>
      <c r="D1740" s="102"/>
      <c r="E1740" s="102"/>
      <c r="F1740" s="102"/>
      <c r="G1740" s="102"/>
      <c r="AH1740" s="324"/>
      <c r="AI1740" s="324"/>
      <c r="AP1740" s="324"/>
      <c r="AQ1740" s="324"/>
      <c r="BD1740" s="324"/>
      <c r="BE1740" s="324"/>
      <c r="BF1740" s="324"/>
      <c r="BG1740" s="324"/>
      <c r="BH1740" s="324"/>
      <c r="BI1740" s="324"/>
      <c r="BJ1740" s="324"/>
      <c r="BK1740" s="324"/>
      <c r="BL1740" s="324"/>
      <c r="BM1740" s="324"/>
      <c r="BN1740" s="324"/>
      <c r="BO1740" s="324"/>
      <c r="BW1740" s="325"/>
      <c r="BX1740" s="325"/>
      <c r="BY1740" s="325"/>
      <c r="BZ1740" s="325"/>
      <c r="CA1740" s="325"/>
      <c r="CB1740" s="325"/>
      <c r="CC1740" s="325"/>
      <c r="CD1740" s="325"/>
      <c r="CE1740" s="325"/>
      <c r="CF1740" s="325"/>
      <c r="CG1740" s="325"/>
      <c r="CH1740" s="325"/>
    </row>
    <row r="1741" spans="1:86" s="323" customFormat="1" x14ac:dyDescent="0.25">
      <c r="A1741" s="102"/>
      <c r="B1741" s="102"/>
      <c r="C1741" s="102"/>
      <c r="D1741" s="102"/>
      <c r="E1741" s="102"/>
      <c r="F1741" s="102"/>
      <c r="G1741" s="102"/>
      <c r="AH1741" s="324"/>
      <c r="AI1741" s="324"/>
      <c r="AP1741" s="324"/>
      <c r="AQ1741" s="324"/>
      <c r="BD1741" s="324"/>
      <c r="BE1741" s="324"/>
      <c r="BF1741" s="324"/>
      <c r="BG1741" s="324"/>
      <c r="BH1741" s="324"/>
      <c r="BI1741" s="324"/>
      <c r="BJ1741" s="324"/>
      <c r="BK1741" s="324"/>
      <c r="BL1741" s="324"/>
      <c r="BM1741" s="324"/>
      <c r="BN1741" s="324"/>
      <c r="BO1741" s="324"/>
      <c r="BW1741" s="325"/>
      <c r="BX1741" s="325"/>
      <c r="BY1741" s="325"/>
      <c r="BZ1741" s="325"/>
      <c r="CA1741" s="325"/>
      <c r="CB1741" s="325"/>
      <c r="CC1741" s="325"/>
      <c r="CD1741" s="325"/>
      <c r="CE1741" s="325"/>
      <c r="CF1741" s="325"/>
      <c r="CG1741" s="325"/>
      <c r="CH1741" s="325"/>
    </row>
    <row r="1742" spans="1:86" s="323" customFormat="1" x14ac:dyDescent="0.25">
      <c r="A1742" s="102"/>
      <c r="B1742" s="102"/>
      <c r="C1742" s="102"/>
      <c r="D1742" s="102"/>
      <c r="E1742" s="102"/>
      <c r="F1742" s="102"/>
      <c r="G1742" s="102"/>
      <c r="AH1742" s="324"/>
      <c r="AI1742" s="324"/>
      <c r="AP1742" s="324"/>
      <c r="AQ1742" s="324"/>
      <c r="BD1742" s="324"/>
      <c r="BE1742" s="324"/>
      <c r="BF1742" s="324"/>
      <c r="BG1742" s="324"/>
      <c r="BH1742" s="324"/>
      <c r="BI1742" s="324"/>
      <c r="BJ1742" s="324"/>
      <c r="BK1742" s="324"/>
      <c r="BL1742" s="324"/>
      <c r="BM1742" s="324"/>
      <c r="BN1742" s="324"/>
      <c r="BO1742" s="324"/>
      <c r="BW1742" s="325"/>
      <c r="BX1742" s="325"/>
      <c r="BY1742" s="325"/>
      <c r="BZ1742" s="325"/>
      <c r="CA1742" s="325"/>
      <c r="CB1742" s="325"/>
      <c r="CC1742" s="325"/>
      <c r="CD1742" s="325"/>
      <c r="CE1742" s="325"/>
      <c r="CF1742" s="325"/>
      <c r="CG1742" s="325"/>
      <c r="CH1742" s="325"/>
    </row>
    <row r="1743" spans="1:86" s="323" customFormat="1" x14ac:dyDescent="0.25">
      <c r="A1743" s="102"/>
      <c r="B1743" s="102"/>
      <c r="C1743" s="102"/>
      <c r="D1743" s="102"/>
      <c r="E1743" s="102"/>
      <c r="F1743" s="102"/>
      <c r="G1743" s="102"/>
      <c r="AH1743" s="324"/>
      <c r="AI1743" s="324"/>
      <c r="AP1743" s="324"/>
      <c r="AQ1743" s="324"/>
      <c r="BD1743" s="324"/>
      <c r="BE1743" s="324"/>
      <c r="BF1743" s="324"/>
      <c r="BG1743" s="324"/>
      <c r="BH1743" s="324"/>
      <c r="BI1743" s="324"/>
      <c r="BJ1743" s="324"/>
      <c r="BK1743" s="324"/>
      <c r="BL1743" s="324"/>
      <c r="BM1743" s="324"/>
      <c r="BN1743" s="324"/>
      <c r="BO1743" s="324"/>
      <c r="BW1743" s="325"/>
      <c r="BX1743" s="325"/>
      <c r="BY1743" s="325"/>
      <c r="BZ1743" s="325"/>
      <c r="CA1743" s="325"/>
      <c r="CB1743" s="325"/>
      <c r="CC1743" s="325"/>
      <c r="CD1743" s="325"/>
      <c r="CE1743" s="325"/>
      <c r="CF1743" s="325"/>
      <c r="CG1743" s="325"/>
      <c r="CH1743" s="325"/>
    </row>
    <row r="1744" spans="1:86" s="323" customFormat="1" x14ac:dyDescent="0.25">
      <c r="A1744" s="102"/>
      <c r="B1744" s="102"/>
      <c r="C1744" s="102"/>
      <c r="D1744" s="102"/>
      <c r="E1744" s="102"/>
      <c r="F1744" s="102"/>
      <c r="G1744" s="102"/>
      <c r="AH1744" s="324"/>
      <c r="AI1744" s="324"/>
      <c r="AP1744" s="324"/>
      <c r="AQ1744" s="324"/>
      <c r="BD1744" s="324"/>
      <c r="BE1744" s="324"/>
      <c r="BF1744" s="324"/>
      <c r="BG1744" s="324"/>
      <c r="BH1744" s="324"/>
      <c r="BI1744" s="324"/>
      <c r="BJ1744" s="324"/>
      <c r="BK1744" s="324"/>
      <c r="BL1744" s="324"/>
      <c r="BM1744" s="324"/>
      <c r="BN1744" s="324"/>
      <c r="BO1744" s="324"/>
      <c r="BW1744" s="325"/>
      <c r="BX1744" s="325"/>
      <c r="BY1744" s="325"/>
      <c r="BZ1744" s="325"/>
      <c r="CA1744" s="325"/>
      <c r="CB1744" s="325"/>
      <c r="CC1744" s="325"/>
      <c r="CD1744" s="325"/>
      <c r="CE1744" s="325"/>
      <c r="CF1744" s="325"/>
      <c r="CG1744" s="325"/>
      <c r="CH1744" s="325"/>
    </row>
    <row r="1745" spans="1:86" s="323" customFormat="1" x14ac:dyDescent="0.25">
      <c r="A1745" s="102"/>
      <c r="B1745" s="102"/>
      <c r="C1745" s="102"/>
      <c r="D1745" s="102"/>
      <c r="E1745" s="102"/>
      <c r="F1745" s="102"/>
      <c r="G1745" s="102"/>
      <c r="AH1745" s="324"/>
      <c r="AI1745" s="324"/>
      <c r="AP1745" s="324"/>
      <c r="AQ1745" s="324"/>
      <c r="BD1745" s="324"/>
      <c r="BE1745" s="324"/>
      <c r="BF1745" s="324"/>
      <c r="BG1745" s="324"/>
      <c r="BH1745" s="324"/>
      <c r="BI1745" s="324"/>
      <c r="BJ1745" s="324"/>
      <c r="BK1745" s="324"/>
      <c r="BL1745" s="324"/>
      <c r="BM1745" s="324"/>
      <c r="BN1745" s="324"/>
      <c r="BO1745" s="324"/>
      <c r="BW1745" s="325"/>
      <c r="BX1745" s="325"/>
      <c r="BY1745" s="325"/>
      <c r="BZ1745" s="325"/>
      <c r="CA1745" s="325"/>
      <c r="CB1745" s="325"/>
      <c r="CC1745" s="325"/>
      <c r="CD1745" s="325"/>
      <c r="CE1745" s="325"/>
      <c r="CF1745" s="325"/>
      <c r="CG1745" s="325"/>
      <c r="CH1745" s="325"/>
    </row>
    <row r="1746" spans="1:86" s="323" customFormat="1" x14ac:dyDescent="0.25">
      <c r="A1746" s="102"/>
      <c r="B1746" s="102"/>
      <c r="C1746" s="102"/>
      <c r="D1746" s="102"/>
      <c r="E1746" s="102"/>
      <c r="F1746" s="102"/>
      <c r="G1746" s="102"/>
      <c r="AH1746" s="324"/>
      <c r="AI1746" s="324"/>
      <c r="AP1746" s="324"/>
      <c r="AQ1746" s="324"/>
      <c r="BD1746" s="324"/>
      <c r="BE1746" s="324"/>
      <c r="BF1746" s="324"/>
      <c r="BG1746" s="324"/>
      <c r="BH1746" s="324"/>
      <c r="BI1746" s="324"/>
      <c r="BJ1746" s="324"/>
      <c r="BK1746" s="324"/>
      <c r="BL1746" s="324"/>
      <c r="BM1746" s="324"/>
      <c r="BN1746" s="324"/>
      <c r="BO1746" s="324"/>
      <c r="BW1746" s="325"/>
      <c r="BX1746" s="325"/>
      <c r="BY1746" s="325"/>
      <c r="BZ1746" s="325"/>
      <c r="CA1746" s="325"/>
      <c r="CB1746" s="325"/>
      <c r="CC1746" s="325"/>
      <c r="CD1746" s="325"/>
      <c r="CE1746" s="325"/>
      <c r="CF1746" s="325"/>
      <c r="CG1746" s="325"/>
      <c r="CH1746" s="325"/>
    </row>
    <row r="1747" spans="1:86" s="323" customFormat="1" x14ac:dyDescent="0.25">
      <c r="A1747" s="102"/>
      <c r="B1747" s="102"/>
      <c r="C1747" s="102"/>
      <c r="D1747" s="102"/>
      <c r="E1747" s="102"/>
      <c r="F1747" s="102"/>
      <c r="G1747" s="102"/>
      <c r="AH1747" s="324"/>
      <c r="AI1747" s="324"/>
      <c r="AP1747" s="324"/>
      <c r="AQ1747" s="324"/>
      <c r="BD1747" s="324"/>
      <c r="BE1747" s="324"/>
      <c r="BF1747" s="324"/>
      <c r="BG1747" s="324"/>
      <c r="BH1747" s="324"/>
      <c r="BI1747" s="324"/>
      <c r="BJ1747" s="324"/>
      <c r="BK1747" s="324"/>
      <c r="BL1747" s="324"/>
      <c r="BM1747" s="324"/>
      <c r="BN1747" s="324"/>
      <c r="BO1747" s="324"/>
      <c r="BW1747" s="325"/>
      <c r="BX1747" s="325"/>
      <c r="BY1747" s="325"/>
      <c r="BZ1747" s="325"/>
      <c r="CA1747" s="325"/>
      <c r="CB1747" s="325"/>
      <c r="CC1747" s="325"/>
      <c r="CD1747" s="325"/>
      <c r="CE1747" s="325"/>
      <c r="CF1747" s="325"/>
      <c r="CG1747" s="325"/>
      <c r="CH1747" s="325"/>
    </row>
    <row r="1748" spans="1:86" s="323" customFormat="1" x14ac:dyDescent="0.25">
      <c r="A1748" s="102"/>
      <c r="B1748" s="102"/>
      <c r="C1748" s="102"/>
      <c r="D1748" s="102"/>
      <c r="E1748" s="102"/>
      <c r="F1748" s="102"/>
      <c r="G1748" s="102"/>
      <c r="AH1748" s="324"/>
      <c r="AI1748" s="324"/>
      <c r="AP1748" s="324"/>
      <c r="AQ1748" s="324"/>
      <c r="BD1748" s="324"/>
      <c r="BE1748" s="324"/>
      <c r="BF1748" s="324"/>
      <c r="BG1748" s="324"/>
      <c r="BH1748" s="324"/>
      <c r="BI1748" s="324"/>
      <c r="BJ1748" s="324"/>
      <c r="BK1748" s="324"/>
      <c r="BL1748" s="324"/>
      <c r="BM1748" s="324"/>
      <c r="BN1748" s="324"/>
      <c r="BO1748" s="324"/>
      <c r="BW1748" s="325"/>
      <c r="BX1748" s="325"/>
      <c r="BY1748" s="325"/>
      <c r="BZ1748" s="325"/>
      <c r="CA1748" s="325"/>
      <c r="CB1748" s="325"/>
      <c r="CC1748" s="325"/>
      <c r="CD1748" s="325"/>
      <c r="CE1748" s="325"/>
      <c r="CF1748" s="325"/>
      <c r="CG1748" s="325"/>
      <c r="CH1748" s="325"/>
    </row>
    <row r="1749" spans="1:86" s="323" customFormat="1" x14ac:dyDescent="0.25">
      <c r="A1749" s="102"/>
      <c r="B1749" s="102"/>
      <c r="C1749" s="102"/>
      <c r="D1749" s="102"/>
      <c r="E1749" s="102"/>
      <c r="F1749" s="102"/>
      <c r="G1749" s="102"/>
      <c r="AH1749" s="324"/>
      <c r="AI1749" s="324"/>
      <c r="AP1749" s="324"/>
      <c r="AQ1749" s="324"/>
      <c r="BD1749" s="324"/>
      <c r="BE1749" s="324"/>
      <c r="BF1749" s="324"/>
      <c r="BG1749" s="324"/>
      <c r="BH1749" s="324"/>
      <c r="BI1749" s="324"/>
      <c r="BJ1749" s="324"/>
      <c r="BK1749" s="324"/>
      <c r="BL1749" s="324"/>
      <c r="BM1749" s="324"/>
      <c r="BN1749" s="324"/>
      <c r="BO1749" s="324"/>
      <c r="BW1749" s="325"/>
      <c r="BX1749" s="325"/>
      <c r="BY1749" s="325"/>
      <c r="BZ1749" s="325"/>
      <c r="CA1749" s="325"/>
      <c r="CB1749" s="325"/>
      <c r="CC1749" s="325"/>
      <c r="CD1749" s="325"/>
      <c r="CE1749" s="325"/>
      <c r="CF1749" s="325"/>
      <c r="CG1749" s="325"/>
      <c r="CH1749" s="325"/>
    </row>
    <row r="1750" spans="1:86" s="323" customFormat="1" x14ac:dyDescent="0.25">
      <c r="A1750" s="102"/>
      <c r="B1750" s="102"/>
      <c r="C1750" s="102"/>
      <c r="D1750" s="102"/>
      <c r="E1750" s="102"/>
      <c r="F1750" s="102"/>
      <c r="G1750" s="102"/>
      <c r="AH1750" s="324"/>
      <c r="AI1750" s="324"/>
      <c r="AP1750" s="324"/>
      <c r="AQ1750" s="324"/>
      <c r="BD1750" s="324"/>
      <c r="BE1750" s="324"/>
      <c r="BF1750" s="324"/>
      <c r="BG1750" s="324"/>
      <c r="BH1750" s="324"/>
      <c r="BI1750" s="324"/>
      <c r="BJ1750" s="324"/>
      <c r="BK1750" s="324"/>
      <c r="BL1750" s="324"/>
      <c r="BM1750" s="324"/>
      <c r="BN1750" s="324"/>
      <c r="BO1750" s="324"/>
      <c r="BW1750" s="325"/>
      <c r="BX1750" s="325"/>
      <c r="BY1750" s="325"/>
      <c r="BZ1750" s="325"/>
      <c r="CA1750" s="325"/>
      <c r="CB1750" s="325"/>
      <c r="CC1750" s="325"/>
      <c r="CD1750" s="325"/>
      <c r="CE1750" s="325"/>
      <c r="CF1750" s="325"/>
      <c r="CG1750" s="325"/>
      <c r="CH1750" s="325"/>
    </row>
    <row r="1751" spans="1:86" s="323" customFormat="1" x14ac:dyDescent="0.25">
      <c r="A1751" s="102"/>
      <c r="B1751" s="102"/>
      <c r="C1751" s="102"/>
      <c r="D1751" s="102"/>
      <c r="E1751" s="102"/>
      <c r="F1751" s="102"/>
      <c r="G1751" s="102"/>
      <c r="AH1751" s="324"/>
      <c r="AI1751" s="324"/>
      <c r="AP1751" s="324"/>
      <c r="AQ1751" s="324"/>
      <c r="BD1751" s="324"/>
      <c r="BE1751" s="324"/>
      <c r="BF1751" s="324"/>
      <c r="BG1751" s="324"/>
      <c r="BH1751" s="324"/>
      <c r="BI1751" s="324"/>
      <c r="BJ1751" s="324"/>
      <c r="BK1751" s="324"/>
      <c r="BL1751" s="324"/>
      <c r="BM1751" s="324"/>
      <c r="BN1751" s="324"/>
      <c r="BO1751" s="324"/>
      <c r="BW1751" s="325"/>
      <c r="BX1751" s="325"/>
      <c r="BY1751" s="325"/>
      <c r="BZ1751" s="325"/>
      <c r="CA1751" s="325"/>
      <c r="CB1751" s="325"/>
      <c r="CC1751" s="325"/>
      <c r="CD1751" s="325"/>
      <c r="CE1751" s="325"/>
      <c r="CF1751" s="325"/>
      <c r="CG1751" s="325"/>
      <c r="CH1751" s="325"/>
    </row>
    <row r="1752" spans="1:86" s="323" customFormat="1" x14ac:dyDescent="0.25">
      <c r="A1752" s="102"/>
      <c r="B1752" s="102"/>
      <c r="C1752" s="102"/>
      <c r="D1752" s="102"/>
      <c r="E1752" s="102"/>
      <c r="F1752" s="102"/>
      <c r="G1752" s="102"/>
      <c r="AH1752" s="324"/>
      <c r="AI1752" s="324"/>
      <c r="AP1752" s="324"/>
      <c r="AQ1752" s="324"/>
      <c r="BD1752" s="324"/>
      <c r="BE1752" s="324"/>
      <c r="BF1752" s="324"/>
      <c r="BG1752" s="324"/>
      <c r="BH1752" s="324"/>
      <c r="BI1752" s="324"/>
      <c r="BJ1752" s="324"/>
      <c r="BK1752" s="324"/>
      <c r="BL1752" s="324"/>
      <c r="BM1752" s="324"/>
      <c r="BN1752" s="324"/>
      <c r="BO1752" s="324"/>
      <c r="BW1752" s="325"/>
      <c r="BX1752" s="325"/>
      <c r="BY1752" s="325"/>
      <c r="BZ1752" s="325"/>
      <c r="CA1752" s="325"/>
      <c r="CB1752" s="325"/>
      <c r="CC1752" s="325"/>
      <c r="CD1752" s="325"/>
      <c r="CE1752" s="325"/>
      <c r="CF1752" s="325"/>
      <c r="CG1752" s="325"/>
      <c r="CH1752" s="325"/>
    </row>
    <row r="1753" spans="1:86" s="323" customFormat="1" x14ac:dyDescent="0.25">
      <c r="A1753" s="102"/>
      <c r="B1753" s="102"/>
      <c r="C1753" s="102"/>
      <c r="D1753" s="102"/>
      <c r="E1753" s="102"/>
      <c r="F1753" s="102"/>
      <c r="G1753" s="102"/>
      <c r="AH1753" s="324"/>
      <c r="AI1753" s="324"/>
      <c r="AP1753" s="324"/>
      <c r="AQ1753" s="324"/>
      <c r="BD1753" s="324"/>
      <c r="BE1753" s="324"/>
      <c r="BF1753" s="324"/>
      <c r="BG1753" s="324"/>
      <c r="BH1753" s="324"/>
      <c r="BI1753" s="324"/>
      <c r="BJ1753" s="324"/>
      <c r="BK1753" s="324"/>
      <c r="BL1753" s="324"/>
      <c r="BM1753" s="324"/>
      <c r="BN1753" s="324"/>
      <c r="BO1753" s="324"/>
      <c r="BW1753" s="325"/>
      <c r="BX1753" s="325"/>
      <c r="BY1753" s="325"/>
      <c r="BZ1753" s="325"/>
      <c r="CA1753" s="325"/>
      <c r="CB1753" s="325"/>
      <c r="CC1753" s="325"/>
      <c r="CD1753" s="325"/>
      <c r="CE1753" s="325"/>
      <c r="CF1753" s="325"/>
      <c r="CG1753" s="325"/>
      <c r="CH1753" s="325"/>
    </row>
    <row r="1754" spans="1:86" s="323" customFormat="1" x14ac:dyDescent="0.25">
      <c r="A1754" s="102"/>
      <c r="B1754" s="102"/>
      <c r="C1754" s="102"/>
      <c r="D1754" s="102"/>
      <c r="E1754" s="102"/>
      <c r="F1754" s="102"/>
      <c r="G1754" s="102"/>
      <c r="AH1754" s="324"/>
      <c r="AI1754" s="324"/>
      <c r="AP1754" s="324"/>
      <c r="AQ1754" s="324"/>
      <c r="BD1754" s="324"/>
      <c r="BE1754" s="324"/>
      <c r="BF1754" s="324"/>
      <c r="BG1754" s="324"/>
      <c r="BH1754" s="324"/>
      <c r="BI1754" s="324"/>
      <c r="BJ1754" s="324"/>
      <c r="BK1754" s="324"/>
      <c r="BL1754" s="324"/>
      <c r="BM1754" s="324"/>
      <c r="BN1754" s="324"/>
      <c r="BO1754" s="324"/>
      <c r="BW1754" s="325"/>
      <c r="BX1754" s="325"/>
      <c r="BY1754" s="325"/>
      <c r="BZ1754" s="325"/>
      <c r="CA1754" s="325"/>
      <c r="CB1754" s="325"/>
      <c r="CC1754" s="325"/>
      <c r="CD1754" s="325"/>
      <c r="CE1754" s="325"/>
      <c r="CF1754" s="325"/>
      <c r="CG1754" s="325"/>
      <c r="CH1754" s="325"/>
    </row>
    <row r="1755" spans="1:86" s="323" customFormat="1" x14ac:dyDescent="0.25">
      <c r="A1755" s="102"/>
      <c r="B1755" s="102"/>
      <c r="C1755" s="102"/>
      <c r="D1755" s="102"/>
      <c r="E1755" s="102"/>
      <c r="F1755" s="102"/>
      <c r="G1755" s="102"/>
      <c r="AH1755" s="324"/>
      <c r="AI1755" s="324"/>
      <c r="AP1755" s="324"/>
      <c r="AQ1755" s="324"/>
      <c r="BD1755" s="324"/>
      <c r="BE1755" s="324"/>
      <c r="BF1755" s="324"/>
      <c r="BG1755" s="324"/>
      <c r="BH1755" s="324"/>
      <c r="BI1755" s="324"/>
      <c r="BJ1755" s="324"/>
      <c r="BK1755" s="324"/>
      <c r="BL1755" s="324"/>
      <c r="BM1755" s="324"/>
      <c r="BN1755" s="324"/>
      <c r="BO1755" s="324"/>
      <c r="BW1755" s="325"/>
      <c r="BX1755" s="325"/>
      <c r="BY1755" s="325"/>
      <c r="BZ1755" s="325"/>
      <c r="CA1755" s="325"/>
      <c r="CB1755" s="325"/>
      <c r="CC1755" s="325"/>
      <c r="CD1755" s="325"/>
      <c r="CE1755" s="325"/>
      <c r="CF1755" s="325"/>
      <c r="CG1755" s="325"/>
      <c r="CH1755" s="325"/>
    </row>
    <row r="1756" spans="1:86" s="323" customFormat="1" x14ac:dyDescent="0.25">
      <c r="A1756" s="102"/>
      <c r="B1756" s="102"/>
      <c r="C1756" s="102"/>
      <c r="D1756" s="102"/>
      <c r="E1756" s="102"/>
      <c r="F1756" s="102"/>
      <c r="G1756" s="102"/>
      <c r="AH1756" s="324"/>
      <c r="AI1756" s="324"/>
      <c r="AP1756" s="324"/>
      <c r="AQ1756" s="324"/>
      <c r="BD1756" s="324"/>
      <c r="BE1756" s="324"/>
      <c r="BF1756" s="324"/>
      <c r="BG1756" s="324"/>
      <c r="BH1756" s="324"/>
      <c r="BI1756" s="324"/>
      <c r="BJ1756" s="324"/>
      <c r="BK1756" s="324"/>
      <c r="BL1756" s="324"/>
      <c r="BM1756" s="324"/>
      <c r="BN1756" s="324"/>
      <c r="BO1756" s="324"/>
      <c r="BW1756" s="325"/>
      <c r="BX1756" s="325"/>
      <c r="BY1756" s="325"/>
      <c r="BZ1756" s="325"/>
      <c r="CA1756" s="325"/>
      <c r="CB1756" s="325"/>
      <c r="CC1756" s="325"/>
      <c r="CD1756" s="325"/>
      <c r="CE1756" s="325"/>
      <c r="CF1756" s="325"/>
      <c r="CG1756" s="325"/>
      <c r="CH1756" s="325"/>
    </row>
    <row r="1757" spans="1:86" s="323" customFormat="1" x14ac:dyDescent="0.25">
      <c r="A1757" s="102"/>
      <c r="B1757" s="102"/>
      <c r="C1757" s="102"/>
      <c r="D1757" s="102"/>
      <c r="E1757" s="102"/>
      <c r="F1757" s="102"/>
      <c r="G1757" s="102"/>
      <c r="AH1757" s="324"/>
      <c r="AI1757" s="324"/>
      <c r="AP1757" s="324"/>
      <c r="AQ1757" s="324"/>
      <c r="BD1757" s="324"/>
      <c r="BE1757" s="324"/>
      <c r="BF1757" s="324"/>
      <c r="BG1757" s="324"/>
      <c r="BH1757" s="324"/>
      <c r="BI1757" s="324"/>
      <c r="BJ1757" s="324"/>
      <c r="BK1757" s="324"/>
      <c r="BL1757" s="324"/>
      <c r="BM1757" s="324"/>
      <c r="BN1757" s="324"/>
      <c r="BO1757" s="324"/>
      <c r="BW1757" s="325"/>
      <c r="BX1757" s="325"/>
      <c r="BY1757" s="325"/>
      <c r="BZ1757" s="325"/>
      <c r="CA1757" s="325"/>
      <c r="CB1757" s="325"/>
      <c r="CC1757" s="325"/>
      <c r="CD1757" s="325"/>
      <c r="CE1757" s="325"/>
      <c r="CF1757" s="325"/>
      <c r="CG1757" s="325"/>
      <c r="CH1757" s="325"/>
    </row>
    <row r="1758" spans="1:86" s="323" customFormat="1" x14ac:dyDescent="0.25">
      <c r="A1758" s="102"/>
      <c r="B1758" s="102"/>
      <c r="C1758" s="102"/>
      <c r="D1758" s="102"/>
      <c r="E1758" s="102"/>
      <c r="F1758" s="102"/>
      <c r="G1758" s="102"/>
      <c r="AH1758" s="324"/>
      <c r="AI1758" s="324"/>
      <c r="AP1758" s="324"/>
      <c r="AQ1758" s="324"/>
      <c r="BD1758" s="324"/>
      <c r="BE1758" s="324"/>
      <c r="BF1758" s="324"/>
      <c r="BG1758" s="324"/>
      <c r="BH1758" s="324"/>
      <c r="BI1758" s="324"/>
      <c r="BJ1758" s="324"/>
      <c r="BK1758" s="324"/>
      <c r="BL1758" s="324"/>
      <c r="BM1758" s="324"/>
      <c r="BN1758" s="324"/>
      <c r="BO1758" s="324"/>
      <c r="BW1758" s="325"/>
      <c r="BX1758" s="325"/>
      <c r="BY1758" s="325"/>
      <c r="BZ1758" s="325"/>
      <c r="CA1758" s="325"/>
      <c r="CB1758" s="325"/>
      <c r="CC1758" s="325"/>
      <c r="CD1758" s="325"/>
      <c r="CE1758" s="325"/>
      <c r="CF1758" s="325"/>
      <c r="CG1758" s="325"/>
      <c r="CH1758" s="325"/>
    </row>
    <row r="1759" spans="1:86" s="323" customFormat="1" x14ac:dyDescent="0.25">
      <c r="A1759" s="102"/>
      <c r="B1759" s="102"/>
      <c r="C1759" s="102"/>
      <c r="D1759" s="102"/>
      <c r="E1759" s="102"/>
      <c r="F1759" s="102"/>
      <c r="G1759" s="102"/>
      <c r="AH1759" s="324"/>
      <c r="AI1759" s="324"/>
      <c r="AP1759" s="324"/>
      <c r="AQ1759" s="324"/>
      <c r="BD1759" s="324"/>
      <c r="BE1759" s="324"/>
      <c r="BF1759" s="324"/>
      <c r="BG1759" s="324"/>
      <c r="BH1759" s="324"/>
      <c r="BI1759" s="324"/>
      <c r="BJ1759" s="324"/>
      <c r="BK1759" s="324"/>
      <c r="BL1759" s="324"/>
      <c r="BM1759" s="324"/>
      <c r="BN1759" s="324"/>
      <c r="BO1759" s="324"/>
      <c r="BW1759" s="325"/>
      <c r="BX1759" s="325"/>
      <c r="BY1759" s="325"/>
      <c r="BZ1759" s="325"/>
      <c r="CA1759" s="325"/>
      <c r="CB1759" s="325"/>
      <c r="CC1759" s="325"/>
      <c r="CD1759" s="325"/>
      <c r="CE1759" s="325"/>
      <c r="CF1759" s="325"/>
      <c r="CG1759" s="325"/>
      <c r="CH1759" s="325"/>
    </row>
    <row r="1760" spans="1:86" s="323" customFormat="1" x14ac:dyDescent="0.25">
      <c r="A1760" s="102"/>
      <c r="B1760" s="102"/>
      <c r="C1760" s="102"/>
      <c r="D1760" s="102"/>
      <c r="E1760" s="102"/>
      <c r="F1760" s="102"/>
      <c r="G1760" s="102"/>
      <c r="AH1760" s="324"/>
      <c r="AI1760" s="324"/>
      <c r="AP1760" s="324"/>
      <c r="AQ1760" s="324"/>
      <c r="BD1760" s="324"/>
      <c r="BE1760" s="324"/>
      <c r="BF1760" s="324"/>
      <c r="BG1760" s="324"/>
      <c r="BH1760" s="324"/>
      <c r="BI1760" s="324"/>
      <c r="BJ1760" s="324"/>
      <c r="BK1760" s="324"/>
      <c r="BL1760" s="324"/>
      <c r="BM1760" s="324"/>
      <c r="BN1760" s="324"/>
      <c r="BO1760" s="324"/>
      <c r="BW1760" s="325"/>
      <c r="BX1760" s="325"/>
      <c r="BY1760" s="325"/>
      <c r="BZ1760" s="325"/>
      <c r="CA1760" s="325"/>
      <c r="CB1760" s="325"/>
      <c r="CC1760" s="325"/>
      <c r="CD1760" s="325"/>
      <c r="CE1760" s="325"/>
      <c r="CF1760" s="325"/>
      <c r="CG1760" s="325"/>
      <c r="CH1760" s="325"/>
    </row>
    <row r="1761" spans="1:86" s="323" customFormat="1" x14ac:dyDescent="0.25">
      <c r="A1761" s="102"/>
      <c r="B1761" s="102"/>
      <c r="C1761" s="102"/>
      <c r="D1761" s="102"/>
      <c r="E1761" s="102"/>
      <c r="F1761" s="102"/>
      <c r="G1761" s="102"/>
      <c r="AH1761" s="324"/>
      <c r="AI1761" s="324"/>
      <c r="AP1761" s="324"/>
      <c r="AQ1761" s="324"/>
      <c r="BD1761" s="324"/>
      <c r="BE1761" s="324"/>
      <c r="BF1761" s="324"/>
      <c r="BG1761" s="324"/>
      <c r="BH1761" s="324"/>
      <c r="BI1761" s="324"/>
      <c r="BJ1761" s="324"/>
      <c r="BK1761" s="324"/>
      <c r="BL1761" s="324"/>
      <c r="BM1761" s="324"/>
      <c r="BN1761" s="324"/>
      <c r="BO1761" s="324"/>
      <c r="BW1761" s="325"/>
      <c r="BX1761" s="325"/>
      <c r="BY1761" s="325"/>
      <c r="BZ1761" s="325"/>
      <c r="CA1761" s="325"/>
      <c r="CB1761" s="325"/>
      <c r="CC1761" s="325"/>
      <c r="CD1761" s="325"/>
      <c r="CE1761" s="325"/>
      <c r="CF1761" s="325"/>
      <c r="CG1761" s="325"/>
      <c r="CH1761" s="325"/>
    </row>
    <row r="1762" spans="1:86" s="323" customFormat="1" x14ac:dyDescent="0.25">
      <c r="A1762" s="102"/>
      <c r="B1762" s="102"/>
      <c r="C1762" s="102"/>
      <c r="D1762" s="102"/>
      <c r="E1762" s="102"/>
      <c r="F1762" s="102"/>
      <c r="G1762" s="102"/>
      <c r="AH1762" s="324"/>
      <c r="AI1762" s="324"/>
      <c r="AP1762" s="324"/>
      <c r="AQ1762" s="324"/>
      <c r="BD1762" s="324"/>
      <c r="BE1762" s="324"/>
      <c r="BF1762" s="324"/>
      <c r="BG1762" s="324"/>
      <c r="BH1762" s="324"/>
      <c r="BI1762" s="324"/>
      <c r="BJ1762" s="324"/>
      <c r="BK1762" s="324"/>
      <c r="BL1762" s="324"/>
      <c r="BM1762" s="324"/>
      <c r="BN1762" s="324"/>
      <c r="BO1762" s="324"/>
      <c r="BW1762" s="325"/>
      <c r="BX1762" s="325"/>
      <c r="BY1762" s="325"/>
      <c r="BZ1762" s="325"/>
      <c r="CA1762" s="325"/>
      <c r="CB1762" s="325"/>
      <c r="CC1762" s="325"/>
      <c r="CD1762" s="325"/>
      <c r="CE1762" s="325"/>
      <c r="CF1762" s="325"/>
      <c r="CG1762" s="325"/>
      <c r="CH1762" s="325"/>
    </row>
    <row r="1763" spans="1:86" s="323" customFormat="1" x14ac:dyDescent="0.25">
      <c r="A1763" s="102"/>
      <c r="B1763" s="102"/>
      <c r="C1763" s="102"/>
      <c r="D1763" s="102"/>
      <c r="E1763" s="102"/>
      <c r="F1763" s="102"/>
      <c r="G1763" s="102"/>
      <c r="AH1763" s="324"/>
      <c r="AI1763" s="324"/>
      <c r="AP1763" s="324"/>
      <c r="AQ1763" s="324"/>
      <c r="BD1763" s="324"/>
      <c r="BE1763" s="324"/>
      <c r="BF1763" s="324"/>
      <c r="BG1763" s="324"/>
      <c r="BH1763" s="324"/>
      <c r="BI1763" s="324"/>
      <c r="BJ1763" s="324"/>
      <c r="BK1763" s="324"/>
      <c r="BL1763" s="324"/>
      <c r="BM1763" s="324"/>
      <c r="BN1763" s="324"/>
      <c r="BO1763" s="324"/>
      <c r="BW1763" s="325"/>
      <c r="BX1763" s="325"/>
      <c r="BY1763" s="325"/>
      <c r="BZ1763" s="325"/>
      <c r="CA1763" s="325"/>
      <c r="CB1763" s="325"/>
      <c r="CC1763" s="325"/>
      <c r="CD1763" s="325"/>
      <c r="CE1763" s="325"/>
      <c r="CF1763" s="325"/>
      <c r="CG1763" s="325"/>
      <c r="CH1763" s="325"/>
    </row>
    <row r="1764" spans="1:86" s="323" customFormat="1" x14ac:dyDescent="0.25">
      <c r="A1764" s="102"/>
      <c r="B1764" s="102"/>
      <c r="C1764" s="102"/>
      <c r="D1764" s="102"/>
      <c r="E1764" s="102"/>
      <c r="F1764" s="102"/>
      <c r="G1764" s="102"/>
      <c r="AH1764" s="324"/>
      <c r="AI1764" s="324"/>
      <c r="AP1764" s="324"/>
      <c r="AQ1764" s="324"/>
      <c r="BD1764" s="324"/>
      <c r="BE1764" s="324"/>
      <c r="BF1764" s="324"/>
      <c r="BG1764" s="324"/>
      <c r="BH1764" s="324"/>
      <c r="BI1764" s="324"/>
      <c r="BJ1764" s="324"/>
      <c r="BK1764" s="324"/>
      <c r="BL1764" s="324"/>
      <c r="BM1764" s="324"/>
      <c r="BN1764" s="324"/>
      <c r="BO1764" s="324"/>
      <c r="BW1764" s="325"/>
      <c r="BX1764" s="325"/>
      <c r="BY1764" s="325"/>
      <c r="BZ1764" s="325"/>
      <c r="CA1764" s="325"/>
      <c r="CB1764" s="325"/>
      <c r="CC1764" s="325"/>
      <c r="CD1764" s="325"/>
      <c r="CE1764" s="325"/>
      <c r="CF1764" s="325"/>
      <c r="CG1764" s="325"/>
      <c r="CH1764" s="325"/>
    </row>
    <row r="1765" spans="1:86" s="323" customFormat="1" x14ac:dyDescent="0.25">
      <c r="A1765" s="102"/>
      <c r="B1765" s="102"/>
      <c r="C1765" s="102"/>
      <c r="D1765" s="102"/>
      <c r="E1765" s="102"/>
      <c r="F1765" s="102"/>
      <c r="G1765" s="102"/>
      <c r="AH1765" s="324"/>
      <c r="AI1765" s="324"/>
      <c r="AP1765" s="324"/>
      <c r="AQ1765" s="324"/>
      <c r="BD1765" s="324"/>
      <c r="BE1765" s="324"/>
      <c r="BF1765" s="324"/>
      <c r="BG1765" s="324"/>
      <c r="BH1765" s="324"/>
      <c r="BI1765" s="324"/>
      <c r="BJ1765" s="324"/>
      <c r="BK1765" s="324"/>
      <c r="BL1765" s="324"/>
      <c r="BM1765" s="324"/>
      <c r="BN1765" s="324"/>
      <c r="BO1765" s="324"/>
      <c r="BW1765" s="325"/>
      <c r="BX1765" s="325"/>
      <c r="BY1765" s="325"/>
      <c r="BZ1765" s="325"/>
      <c r="CA1765" s="325"/>
      <c r="CB1765" s="325"/>
      <c r="CC1765" s="325"/>
      <c r="CD1765" s="325"/>
      <c r="CE1765" s="325"/>
      <c r="CF1765" s="325"/>
      <c r="CG1765" s="325"/>
      <c r="CH1765" s="325"/>
    </row>
    <row r="1766" spans="1:86" s="323" customFormat="1" x14ac:dyDescent="0.25">
      <c r="A1766" s="102"/>
      <c r="B1766" s="102"/>
      <c r="C1766" s="102"/>
      <c r="D1766" s="102"/>
      <c r="E1766" s="102"/>
      <c r="F1766" s="102"/>
      <c r="G1766" s="102"/>
      <c r="AH1766" s="324"/>
      <c r="AI1766" s="324"/>
      <c r="AP1766" s="324"/>
      <c r="AQ1766" s="324"/>
      <c r="BD1766" s="324"/>
      <c r="BE1766" s="324"/>
      <c r="BF1766" s="324"/>
      <c r="BG1766" s="324"/>
      <c r="BH1766" s="324"/>
      <c r="BI1766" s="324"/>
      <c r="BJ1766" s="324"/>
      <c r="BK1766" s="324"/>
      <c r="BL1766" s="324"/>
      <c r="BM1766" s="324"/>
      <c r="BN1766" s="324"/>
      <c r="BO1766" s="324"/>
      <c r="BW1766" s="325"/>
      <c r="BX1766" s="325"/>
      <c r="BY1766" s="325"/>
      <c r="BZ1766" s="325"/>
      <c r="CA1766" s="325"/>
      <c r="CB1766" s="325"/>
      <c r="CC1766" s="325"/>
      <c r="CD1766" s="325"/>
      <c r="CE1766" s="325"/>
      <c r="CF1766" s="325"/>
      <c r="CG1766" s="325"/>
      <c r="CH1766" s="325"/>
    </row>
    <row r="1767" spans="1:86" s="323" customFormat="1" x14ac:dyDescent="0.25">
      <c r="A1767" s="102"/>
      <c r="B1767" s="102"/>
      <c r="C1767" s="102"/>
      <c r="D1767" s="102"/>
      <c r="E1767" s="102"/>
      <c r="F1767" s="102"/>
      <c r="G1767" s="102"/>
      <c r="AH1767" s="324"/>
      <c r="AI1767" s="324"/>
      <c r="AP1767" s="324"/>
      <c r="AQ1767" s="324"/>
      <c r="BD1767" s="324"/>
      <c r="BE1767" s="324"/>
      <c r="BF1767" s="324"/>
      <c r="BG1767" s="324"/>
      <c r="BH1767" s="324"/>
      <c r="BI1767" s="324"/>
      <c r="BJ1767" s="324"/>
      <c r="BK1767" s="324"/>
      <c r="BL1767" s="324"/>
      <c r="BM1767" s="324"/>
      <c r="BN1767" s="324"/>
      <c r="BO1767" s="324"/>
      <c r="BW1767" s="325"/>
      <c r="BX1767" s="325"/>
      <c r="BY1767" s="325"/>
      <c r="BZ1767" s="325"/>
      <c r="CA1767" s="325"/>
      <c r="CB1767" s="325"/>
      <c r="CC1767" s="325"/>
      <c r="CD1767" s="325"/>
      <c r="CE1767" s="325"/>
      <c r="CF1767" s="325"/>
      <c r="CG1767" s="325"/>
      <c r="CH1767" s="325"/>
    </row>
    <row r="1768" spans="1:86" s="323" customFormat="1" x14ac:dyDescent="0.25">
      <c r="A1768" s="102"/>
      <c r="B1768" s="102"/>
      <c r="C1768" s="102"/>
      <c r="D1768" s="102"/>
      <c r="E1768" s="102"/>
      <c r="F1768" s="102"/>
      <c r="G1768" s="102"/>
      <c r="AH1768" s="324"/>
      <c r="AI1768" s="324"/>
      <c r="AP1768" s="324"/>
      <c r="AQ1768" s="324"/>
      <c r="BD1768" s="324"/>
      <c r="BE1768" s="324"/>
      <c r="BF1768" s="324"/>
      <c r="BG1768" s="324"/>
      <c r="BH1768" s="324"/>
      <c r="BI1768" s="324"/>
      <c r="BJ1768" s="324"/>
      <c r="BK1768" s="324"/>
      <c r="BL1768" s="324"/>
      <c r="BM1768" s="324"/>
      <c r="BN1768" s="324"/>
      <c r="BO1768" s="324"/>
      <c r="BW1768" s="325"/>
      <c r="BX1768" s="325"/>
      <c r="BY1768" s="325"/>
      <c r="BZ1768" s="325"/>
      <c r="CA1768" s="325"/>
      <c r="CB1768" s="325"/>
      <c r="CC1768" s="325"/>
      <c r="CD1768" s="325"/>
      <c r="CE1768" s="325"/>
      <c r="CF1768" s="325"/>
      <c r="CG1768" s="325"/>
      <c r="CH1768" s="325"/>
    </row>
    <row r="1769" spans="1:86" s="323" customFormat="1" x14ac:dyDescent="0.25">
      <c r="A1769" s="102"/>
      <c r="B1769" s="102"/>
      <c r="C1769" s="102"/>
      <c r="D1769" s="102"/>
      <c r="E1769" s="102"/>
      <c r="F1769" s="102"/>
      <c r="G1769" s="102"/>
      <c r="AH1769" s="324"/>
      <c r="AI1769" s="324"/>
      <c r="AP1769" s="324"/>
      <c r="AQ1769" s="324"/>
      <c r="BD1769" s="324"/>
      <c r="BE1769" s="324"/>
      <c r="BF1769" s="324"/>
      <c r="BG1769" s="324"/>
      <c r="BH1769" s="324"/>
      <c r="BI1769" s="324"/>
      <c r="BJ1769" s="324"/>
      <c r="BK1769" s="324"/>
      <c r="BL1769" s="324"/>
      <c r="BM1769" s="324"/>
      <c r="BN1769" s="324"/>
      <c r="BO1769" s="324"/>
      <c r="BW1769" s="325"/>
      <c r="BX1769" s="325"/>
      <c r="BY1769" s="325"/>
      <c r="BZ1769" s="325"/>
      <c r="CA1769" s="325"/>
      <c r="CB1769" s="325"/>
      <c r="CC1769" s="325"/>
      <c r="CD1769" s="325"/>
      <c r="CE1769" s="325"/>
      <c r="CF1769" s="325"/>
      <c r="CG1769" s="325"/>
      <c r="CH1769" s="325"/>
    </row>
    <row r="1770" spans="1:86" s="323" customFormat="1" x14ac:dyDescent="0.25">
      <c r="A1770" s="102"/>
      <c r="B1770" s="102"/>
      <c r="C1770" s="102"/>
      <c r="D1770" s="102"/>
      <c r="E1770" s="102"/>
      <c r="F1770" s="102"/>
      <c r="G1770" s="102"/>
      <c r="AH1770" s="324"/>
      <c r="AI1770" s="324"/>
      <c r="AP1770" s="324"/>
      <c r="AQ1770" s="324"/>
      <c r="BD1770" s="324"/>
      <c r="BE1770" s="324"/>
      <c r="BF1770" s="324"/>
      <c r="BG1770" s="324"/>
      <c r="BH1770" s="324"/>
      <c r="BI1770" s="324"/>
      <c r="BJ1770" s="324"/>
      <c r="BK1770" s="324"/>
      <c r="BL1770" s="324"/>
      <c r="BM1770" s="324"/>
      <c r="BN1770" s="324"/>
      <c r="BO1770" s="324"/>
      <c r="BW1770" s="325"/>
      <c r="BX1770" s="325"/>
      <c r="BY1770" s="325"/>
      <c r="BZ1770" s="325"/>
      <c r="CA1770" s="325"/>
      <c r="CB1770" s="325"/>
      <c r="CC1770" s="325"/>
      <c r="CD1770" s="325"/>
      <c r="CE1770" s="325"/>
      <c r="CF1770" s="325"/>
      <c r="CG1770" s="325"/>
      <c r="CH1770" s="325"/>
    </row>
    <row r="1771" spans="1:86" s="323" customFormat="1" x14ac:dyDescent="0.25">
      <c r="A1771" s="102"/>
      <c r="B1771" s="102"/>
      <c r="C1771" s="102"/>
      <c r="D1771" s="102"/>
      <c r="E1771" s="102"/>
      <c r="F1771" s="102"/>
      <c r="G1771" s="102"/>
      <c r="AH1771" s="324"/>
      <c r="AI1771" s="324"/>
      <c r="AP1771" s="324"/>
      <c r="AQ1771" s="324"/>
      <c r="BD1771" s="324"/>
      <c r="BE1771" s="324"/>
      <c r="BF1771" s="324"/>
      <c r="BG1771" s="324"/>
      <c r="BH1771" s="324"/>
      <c r="BI1771" s="324"/>
      <c r="BJ1771" s="324"/>
      <c r="BK1771" s="324"/>
      <c r="BL1771" s="324"/>
      <c r="BM1771" s="324"/>
      <c r="BN1771" s="324"/>
      <c r="BO1771" s="324"/>
      <c r="BW1771" s="325"/>
      <c r="BX1771" s="325"/>
      <c r="BY1771" s="325"/>
      <c r="BZ1771" s="325"/>
      <c r="CA1771" s="325"/>
      <c r="CB1771" s="325"/>
      <c r="CC1771" s="325"/>
      <c r="CD1771" s="325"/>
      <c r="CE1771" s="325"/>
      <c r="CF1771" s="325"/>
      <c r="CG1771" s="325"/>
      <c r="CH1771" s="325"/>
    </row>
    <row r="1772" spans="1:86" s="323" customFormat="1" x14ac:dyDescent="0.25">
      <c r="A1772" s="102"/>
      <c r="B1772" s="102"/>
      <c r="C1772" s="102"/>
      <c r="D1772" s="102"/>
      <c r="E1772" s="102"/>
      <c r="F1772" s="102"/>
      <c r="G1772" s="102"/>
      <c r="AH1772" s="324"/>
      <c r="AI1772" s="324"/>
      <c r="AP1772" s="324"/>
      <c r="AQ1772" s="324"/>
      <c r="BD1772" s="324"/>
      <c r="BE1772" s="324"/>
      <c r="BF1772" s="324"/>
      <c r="BG1772" s="324"/>
      <c r="BH1772" s="324"/>
      <c r="BI1772" s="324"/>
      <c r="BJ1772" s="324"/>
      <c r="BK1772" s="324"/>
      <c r="BL1772" s="324"/>
      <c r="BM1772" s="324"/>
      <c r="BN1772" s="324"/>
      <c r="BO1772" s="324"/>
      <c r="BW1772" s="325"/>
      <c r="BX1772" s="325"/>
      <c r="BY1772" s="325"/>
      <c r="BZ1772" s="325"/>
      <c r="CA1772" s="325"/>
      <c r="CB1772" s="325"/>
      <c r="CC1772" s="325"/>
      <c r="CD1772" s="325"/>
      <c r="CE1772" s="325"/>
      <c r="CF1772" s="325"/>
      <c r="CG1772" s="325"/>
      <c r="CH1772" s="325"/>
    </row>
    <row r="1773" spans="1:86" s="323" customFormat="1" x14ac:dyDescent="0.25">
      <c r="A1773" s="102"/>
      <c r="B1773" s="102"/>
      <c r="C1773" s="102"/>
      <c r="D1773" s="102"/>
      <c r="E1773" s="102"/>
      <c r="F1773" s="102"/>
      <c r="G1773" s="102"/>
      <c r="AH1773" s="324"/>
      <c r="AI1773" s="324"/>
      <c r="AP1773" s="324"/>
      <c r="AQ1773" s="324"/>
      <c r="BD1773" s="324"/>
      <c r="BE1773" s="324"/>
      <c r="BF1773" s="324"/>
      <c r="BG1773" s="324"/>
      <c r="BH1773" s="324"/>
      <c r="BI1773" s="324"/>
      <c r="BJ1773" s="324"/>
      <c r="BK1773" s="324"/>
      <c r="BL1773" s="324"/>
      <c r="BM1773" s="324"/>
      <c r="BN1773" s="324"/>
      <c r="BO1773" s="324"/>
      <c r="BW1773" s="325"/>
      <c r="BX1773" s="325"/>
      <c r="BY1773" s="325"/>
      <c r="BZ1773" s="325"/>
      <c r="CA1773" s="325"/>
      <c r="CB1773" s="325"/>
      <c r="CC1773" s="325"/>
      <c r="CD1773" s="325"/>
      <c r="CE1773" s="325"/>
      <c r="CF1773" s="325"/>
      <c r="CG1773" s="325"/>
      <c r="CH1773" s="325"/>
    </row>
    <row r="1774" spans="1:86" s="323" customFormat="1" x14ac:dyDescent="0.25">
      <c r="A1774" s="102"/>
      <c r="B1774" s="102"/>
      <c r="C1774" s="102"/>
      <c r="D1774" s="102"/>
      <c r="E1774" s="102"/>
      <c r="F1774" s="102"/>
      <c r="G1774" s="102"/>
      <c r="AH1774" s="324"/>
      <c r="AI1774" s="324"/>
      <c r="AP1774" s="324"/>
      <c r="AQ1774" s="324"/>
      <c r="BD1774" s="324"/>
      <c r="BE1774" s="324"/>
      <c r="BF1774" s="324"/>
      <c r="BG1774" s="324"/>
      <c r="BH1774" s="324"/>
      <c r="BI1774" s="324"/>
      <c r="BJ1774" s="324"/>
      <c r="BK1774" s="324"/>
      <c r="BL1774" s="324"/>
      <c r="BM1774" s="324"/>
      <c r="BN1774" s="324"/>
      <c r="BO1774" s="324"/>
      <c r="BW1774" s="325"/>
      <c r="BX1774" s="325"/>
      <c r="BY1774" s="325"/>
      <c r="BZ1774" s="325"/>
      <c r="CA1774" s="325"/>
      <c r="CB1774" s="325"/>
      <c r="CC1774" s="325"/>
      <c r="CD1774" s="325"/>
      <c r="CE1774" s="325"/>
      <c r="CF1774" s="325"/>
      <c r="CG1774" s="325"/>
      <c r="CH1774" s="325"/>
    </row>
    <row r="1775" spans="1:86" s="323" customFormat="1" x14ac:dyDescent="0.25">
      <c r="A1775" s="102"/>
      <c r="B1775" s="102"/>
      <c r="C1775" s="102"/>
      <c r="D1775" s="102"/>
      <c r="E1775" s="102"/>
      <c r="F1775" s="102"/>
      <c r="G1775" s="102"/>
      <c r="AH1775" s="324"/>
      <c r="AI1775" s="324"/>
      <c r="AP1775" s="324"/>
      <c r="AQ1775" s="324"/>
      <c r="BD1775" s="324"/>
      <c r="BE1775" s="324"/>
      <c r="BF1775" s="324"/>
      <c r="BG1775" s="324"/>
      <c r="BH1775" s="324"/>
      <c r="BI1775" s="324"/>
      <c r="BJ1775" s="324"/>
      <c r="BK1775" s="324"/>
      <c r="BL1775" s="324"/>
      <c r="BM1775" s="324"/>
      <c r="BN1775" s="324"/>
      <c r="BO1775" s="324"/>
      <c r="BW1775" s="325"/>
      <c r="BX1775" s="325"/>
      <c r="BY1775" s="325"/>
      <c r="BZ1775" s="325"/>
      <c r="CA1775" s="325"/>
      <c r="CB1775" s="325"/>
      <c r="CC1775" s="325"/>
      <c r="CD1775" s="325"/>
      <c r="CE1775" s="325"/>
      <c r="CF1775" s="325"/>
      <c r="CG1775" s="325"/>
      <c r="CH1775" s="325"/>
    </row>
    <row r="1776" spans="1:86" s="323" customFormat="1" x14ac:dyDescent="0.25">
      <c r="A1776" s="102"/>
      <c r="B1776" s="102"/>
      <c r="C1776" s="102"/>
      <c r="D1776" s="102"/>
      <c r="E1776" s="102"/>
      <c r="F1776" s="102"/>
      <c r="G1776" s="102"/>
      <c r="AH1776" s="324"/>
      <c r="AI1776" s="324"/>
      <c r="AP1776" s="324"/>
      <c r="AQ1776" s="324"/>
      <c r="BD1776" s="324"/>
      <c r="BE1776" s="324"/>
      <c r="BF1776" s="324"/>
      <c r="BG1776" s="324"/>
      <c r="BH1776" s="324"/>
      <c r="BI1776" s="324"/>
      <c r="BJ1776" s="324"/>
      <c r="BK1776" s="324"/>
      <c r="BL1776" s="324"/>
      <c r="BM1776" s="324"/>
      <c r="BN1776" s="324"/>
      <c r="BO1776" s="324"/>
      <c r="BW1776" s="325"/>
      <c r="BX1776" s="325"/>
      <c r="BY1776" s="325"/>
      <c r="BZ1776" s="325"/>
      <c r="CA1776" s="325"/>
      <c r="CB1776" s="325"/>
      <c r="CC1776" s="325"/>
      <c r="CD1776" s="325"/>
      <c r="CE1776" s="325"/>
      <c r="CF1776" s="325"/>
      <c r="CG1776" s="325"/>
      <c r="CH1776" s="325"/>
    </row>
    <row r="1777" spans="1:86" s="323" customFormat="1" x14ac:dyDescent="0.25">
      <c r="A1777" s="102"/>
      <c r="B1777" s="102"/>
      <c r="C1777" s="102"/>
      <c r="D1777" s="102"/>
      <c r="E1777" s="102"/>
      <c r="F1777" s="102"/>
      <c r="G1777" s="102"/>
      <c r="AH1777" s="324"/>
      <c r="AI1777" s="324"/>
      <c r="AP1777" s="324"/>
      <c r="AQ1777" s="324"/>
      <c r="BD1777" s="324"/>
      <c r="BE1777" s="324"/>
      <c r="BF1777" s="324"/>
      <c r="BG1777" s="324"/>
      <c r="BH1777" s="324"/>
      <c r="BI1777" s="324"/>
      <c r="BJ1777" s="324"/>
      <c r="BK1777" s="324"/>
      <c r="BL1777" s="324"/>
      <c r="BM1777" s="324"/>
      <c r="BN1777" s="324"/>
      <c r="BO1777" s="324"/>
      <c r="BW1777" s="325"/>
      <c r="BX1777" s="325"/>
      <c r="BY1777" s="325"/>
      <c r="BZ1777" s="325"/>
      <c r="CA1777" s="325"/>
      <c r="CB1777" s="325"/>
      <c r="CC1777" s="325"/>
      <c r="CD1777" s="325"/>
      <c r="CE1777" s="325"/>
      <c r="CF1777" s="325"/>
      <c r="CG1777" s="325"/>
      <c r="CH1777" s="325"/>
    </row>
    <row r="1778" spans="1:86" s="323" customFormat="1" x14ac:dyDescent="0.25">
      <c r="A1778" s="102"/>
      <c r="B1778" s="102"/>
      <c r="C1778" s="102"/>
      <c r="D1778" s="102"/>
      <c r="E1778" s="102"/>
      <c r="F1778" s="102"/>
      <c r="G1778" s="102"/>
      <c r="AH1778" s="324"/>
      <c r="AI1778" s="324"/>
      <c r="AP1778" s="324"/>
      <c r="AQ1778" s="324"/>
      <c r="BD1778" s="324"/>
      <c r="BE1778" s="324"/>
      <c r="BF1778" s="324"/>
      <c r="BG1778" s="324"/>
      <c r="BH1778" s="324"/>
      <c r="BI1778" s="324"/>
      <c r="BJ1778" s="324"/>
      <c r="BK1778" s="324"/>
      <c r="BL1778" s="324"/>
      <c r="BM1778" s="324"/>
      <c r="BN1778" s="324"/>
      <c r="BO1778" s="324"/>
      <c r="BW1778" s="325"/>
      <c r="BX1778" s="325"/>
      <c r="BY1778" s="325"/>
      <c r="BZ1778" s="325"/>
      <c r="CA1778" s="325"/>
      <c r="CB1778" s="325"/>
      <c r="CC1778" s="325"/>
      <c r="CD1778" s="325"/>
      <c r="CE1778" s="325"/>
      <c r="CF1778" s="325"/>
      <c r="CG1778" s="325"/>
      <c r="CH1778" s="325"/>
    </row>
    <row r="1779" spans="1:86" s="323" customFormat="1" x14ac:dyDescent="0.25">
      <c r="A1779" s="102"/>
      <c r="B1779" s="102"/>
      <c r="C1779" s="102"/>
      <c r="D1779" s="102"/>
      <c r="E1779" s="102"/>
      <c r="F1779" s="102"/>
      <c r="G1779" s="102"/>
      <c r="AH1779" s="324"/>
      <c r="AI1779" s="324"/>
      <c r="AP1779" s="324"/>
      <c r="AQ1779" s="324"/>
      <c r="BD1779" s="324"/>
      <c r="BE1779" s="324"/>
      <c r="BF1779" s="324"/>
      <c r="BG1779" s="324"/>
      <c r="BH1779" s="324"/>
      <c r="BI1779" s="324"/>
      <c r="BJ1779" s="324"/>
      <c r="BK1779" s="324"/>
      <c r="BL1779" s="324"/>
      <c r="BM1779" s="324"/>
      <c r="BN1779" s="324"/>
      <c r="BO1779" s="324"/>
      <c r="BW1779" s="325"/>
      <c r="BX1779" s="325"/>
      <c r="BY1779" s="325"/>
      <c r="BZ1779" s="325"/>
      <c r="CA1779" s="325"/>
      <c r="CB1779" s="325"/>
      <c r="CC1779" s="325"/>
      <c r="CD1779" s="325"/>
      <c r="CE1779" s="325"/>
      <c r="CF1779" s="325"/>
      <c r="CG1779" s="325"/>
      <c r="CH1779" s="325"/>
    </row>
    <row r="1780" spans="1:86" s="323" customFormat="1" x14ac:dyDescent="0.25">
      <c r="A1780" s="102"/>
      <c r="B1780" s="102"/>
      <c r="C1780" s="102"/>
      <c r="D1780" s="102"/>
      <c r="E1780" s="102"/>
      <c r="F1780" s="102"/>
      <c r="G1780" s="102"/>
      <c r="AH1780" s="324"/>
      <c r="AI1780" s="324"/>
      <c r="AP1780" s="324"/>
      <c r="AQ1780" s="324"/>
      <c r="BD1780" s="324"/>
      <c r="BE1780" s="324"/>
      <c r="BF1780" s="324"/>
      <c r="BG1780" s="324"/>
      <c r="BH1780" s="324"/>
      <c r="BI1780" s="324"/>
      <c r="BJ1780" s="324"/>
      <c r="BK1780" s="324"/>
      <c r="BL1780" s="324"/>
      <c r="BM1780" s="324"/>
      <c r="BN1780" s="324"/>
      <c r="BO1780" s="324"/>
      <c r="BW1780" s="325"/>
      <c r="BX1780" s="325"/>
      <c r="BY1780" s="325"/>
      <c r="BZ1780" s="325"/>
      <c r="CA1780" s="325"/>
      <c r="CB1780" s="325"/>
      <c r="CC1780" s="325"/>
      <c r="CD1780" s="325"/>
      <c r="CE1780" s="325"/>
      <c r="CF1780" s="325"/>
      <c r="CG1780" s="325"/>
      <c r="CH1780" s="325"/>
    </row>
    <row r="1781" spans="1:86" s="323" customFormat="1" x14ac:dyDescent="0.25">
      <c r="A1781" s="102"/>
      <c r="B1781" s="102"/>
      <c r="C1781" s="102"/>
      <c r="D1781" s="102"/>
      <c r="E1781" s="102"/>
      <c r="F1781" s="102"/>
      <c r="G1781" s="102"/>
      <c r="AH1781" s="324"/>
      <c r="AI1781" s="324"/>
      <c r="AP1781" s="324"/>
      <c r="AQ1781" s="324"/>
      <c r="BD1781" s="324"/>
      <c r="BE1781" s="324"/>
      <c r="BF1781" s="324"/>
      <c r="BG1781" s="324"/>
      <c r="BH1781" s="324"/>
      <c r="BI1781" s="324"/>
      <c r="BJ1781" s="324"/>
      <c r="BK1781" s="324"/>
      <c r="BL1781" s="324"/>
      <c r="BM1781" s="324"/>
      <c r="BN1781" s="324"/>
      <c r="BO1781" s="324"/>
      <c r="BW1781" s="325"/>
      <c r="BX1781" s="325"/>
      <c r="BY1781" s="325"/>
      <c r="BZ1781" s="325"/>
      <c r="CA1781" s="325"/>
      <c r="CB1781" s="325"/>
      <c r="CC1781" s="325"/>
      <c r="CD1781" s="325"/>
      <c r="CE1781" s="325"/>
      <c r="CF1781" s="325"/>
      <c r="CG1781" s="325"/>
      <c r="CH1781" s="325"/>
    </row>
    <row r="1782" spans="1:86" s="323" customFormat="1" x14ac:dyDescent="0.25">
      <c r="A1782" s="102"/>
      <c r="B1782" s="102"/>
      <c r="C1782" s="102"/>
      <c r="D1782" s="102"/>
      <c r="E1782" s="102"/>
      <c r="F1782" s="102"/>
      <c r="G1782" s="102"/>
      <c r="AH1782" s="324"/>
      <c r="AI1782" s="324"/>
      <c r="AP1782" s="324"/>
      <c r="AQ1782" s="324"/>
      <c r="BD1782" s="324"/>
      <c r="BE1782" s="324"/>
      <c r="BF1782" s="324"/>
      <c r="BG1782" s="324"/>
      <c r="BH1782" s="324"/>
      <c r="BI1782" s="324"/>
      <c r="BJ1782" s="324"/>
      <c r="BK1782" s="324"/>
      <c r="BL1782" s="324"/>
      <c r="BM1782" s="324"/>
      <c r="BN1782" s="324"/>
      <c r="BO1782" s="324"/>
      <c r="BW1782" s="325"/>
      <c r="BX1782" s="325"/>
      <c r="BY1782" s="325"/>
      <c r="BZ1782" s="325"/>
      <c r="CA1782" s="325"/>
      <c r="CB1782" s="325"/>
      <c r="CC1782" s="325"/>
      <c r="CD1782" s="325"/>
      <c r="CE1782" s="325"/>
      <c r="CF1782" s="325"/>
      <c r="CG1782" s="325"/>
      <c r="CH1782" s="325"/>
    </row>
    <row r="1783" spans="1:86" s="323" customFormat="1" x14ac:dyDescent="0.25">
      <c r="A1783" s="102"/>
      <c r="B1783" s="102"/>
      <c r="C1783" s="102"/>
      <c r="D1783" s="102"/>
      <c r="E1783" s="102"/>
      <c r="F1783" s="102"/>
      <c r="G1783" s="102"/>
      <c r="AH1783" s="324"/>
      <c r="AI1783" s="324"/>
      <c r="AP1783" s="324"/>
      <c r="AQ1783" s="324"/>
      <c r="BD1783" s="324"/>
      <c r="BE1783" s="324"/>
      <c r="BF1783" s="324"/>
      <c r="BG1783" s="324"/>
      <c r="BH1783" s="324"/>
      <c r="BI1783" s="324"/>
      <c r="BJ1783" s="324"/>
      <c r="BK1783" s="324"/>
      <c r="BL1783" s="324"/>
      <c r="BM1783" s="324"/>
      <c r="BN1783" s="324"/>
      <c r="BO1783" s="324"/>
      <c r="BW1783" s="325"/>
      <c r="BX1783" s="325"/>
      <c r="BY1783" s="325"/>
      <c r="BZ1783" s="325"/>
      <c r="CA1783" s="325"/>
      <c r="CB1783" s="325"/>
      <c r="CC1783" s="325"/>
      <c r="CD1783" s="325"/>
      <c r="CE1783" s="325"/>
      <c r="CF1783" s="325"/>
      <c r="CG1783" s="325"/>
      <c r="CH1783" s="325"/>
    </row>
    <row r="1784" spans="1:86" s="323" customFormat="1" x14ac:dyDescent="0.25">
      <c r="A1784" s="102"/>
      <c r="B1784" s="102"/>
      <c r="C1784" s="102"/>
      <c r="D1784" s="102"/>
      <c r="E1784" s="102"/>
      <c r="F1784" s="102"/>
      <c r="G1784" s="102"/>
      <c r="AH1784" s="324"/>
      <c r="AI1784" s="324"/>
      <c r="AP1784" s="324"/>
      <c r="AQ1784" s="324"/>
      <c r="BD1784" s="324"/>
      <c r="BE1784" s="324"/>
      <c r="BF1784" s="324"/>
      <c r="BG1784" s="324"/>
      <c r="BH1784" s="324"/>
      <c r="BI1784" s="324"/>
      <c r="BJ1784" s="324"/>
      <c r="BK1784" s="324"/>
      <c r="BL1784" s="324"/>
      <c r="BM1784" s="324"/>
      <c r="BN1784" s="324"/>
      <c r="BO1784" s="324"/>
      <c r="BW1784" s="325"/>
      <c r="BX1784" s="325"/>
      <c r="BY1784" s="325"/>
      <c r="BZ1784" s="325"/>
      <c r="CA1784" s="325"/>
      <c r="CB1784" s="325"/>
      <c r="CC1784" s="325"/>
      <c r="CD1784" s="325"/>
      <c r="CE1784" s="325"/>
      <c r="CF1784" s="325"/>
      <c r="CG1784" s="325"/>
      <c r="CH1784" s="325"/>
    </row>
    <row r="1785" spans="1:86" s="323" customFormat="1" x14ac:dyDescent="0.25">
      <c r="A1785" s="102"/>
      <c r="B1785" s="102"/>
      <c r="C1785" s="102"/>
      <c r="D1785" s="102"/>
      <c r="E1785" s="102"/>
      <c r="F1785" s="102"/>
      <c r="G1785" s="102"/>
      <c r="AH1785" s="324"/>
      <c r="AI1785" s="324"/>
      <c r="AP1785" s="324"/>
      <c r="AQ1785" s="324"/>
      <c r="BD1785" s="324"/>
      <c r="BE1785" s="324"/>
      <c r="BF1785" s="324"/>
      <c r="BG1785" s="324"/>
      <c r="BH1785" s="324"/>
      <c r="BI1785" s="324"/>
      <c r="BJ1785" s="324"/>
      <c r="BK1785" s="324"/>
      <c r="BL1785" s="324"/>
      <c r="BM1785" s="324"/>
      <c r="BN1785" s="324"/>
      <c r="BO1785" s="324"/>
      <c r="BW1785" s="325"/>
      <c r="BX1785" s="325"/>
      <c r="BY1785" s="325"/>
      <c r="BZ1785" s="325"/>
      <c r="CA1785" s="325"/>
      <c r="CB1785" s="325"/>
      <c r="CC1785" s="325"/>
      <c r="CD1785" s="325"/>
      <c r="CE1785" s="325"/>
      <c r="CF1785" s="325"/>
      <c r="CG1785" s="325"/>
      <c r="CH1785" s="325"/>
    </row>
    <row r="1786" spans="1:86" s="323" customFormat="1" x14ac:dyDescent="0.25">
      <c r="A1786" s="102"/>
      <c r="B1786" s="102"/>
      <c r="C1786" s="102"/>
      <c r="D1786" s="102"/>
      <c r="E1786" s="102"/>
      <c r="F1786" s="102"/>
      <c r="G1786" s="102"/>
      <c r="AH1786" s="324"/>
      <c r="AI1786" s="324"/>
      <c r="AP1786" s="324"/>
      <c r="AQ1786" s="324"/>
      <c r="BD1786" s="324"/>
      <c r="BE1786" s="324"/>
      <c r="BF1786" s="324"/>
      <c r="BG1786" s="324"/>
      <c r="BH1786" s="324"/>
      <c r="BI1786" s="324"/>
      <c r="BJ1786" s="324"/>
      <c r="BK1786" s="324"/>
      <c r="BL1786" s="324"/>
      <c r="BM1786" s="324"/>
      <c r="BN1786" s="324"/>
      <c r="BO1786" s="324"/>
      <c r="BW1786" s="325"/>
      <c r="BX1786" s="325"/>
      <c r="BY1786" s="325"/>
      <c r="BZ1786" s="325"/>
      <c r="CA1786" s="325"/>
      <c r="CB1786" s="325"/>
      <c r="CC1786" s="325"/>
      <c r="CD1786" s="325"/>
      <c r="CE1786" s="325"/>
      <c r="CF1786" s="325"/>
      <c r="CG1786" s="325"/>
      <c r="CH1786" s="325"/>
    </row>
    <row r="1787" spans="1:86" s="323" customFormat="1" x14ac:dyDescent="0.25">
      <c r="A1787" s="102"/>
      <c r="B1787" s="102"/>
      <c r="C1787" s="102"/>
      <c r="D1787" s="102"/>
      <c r="E1787" s="102"/>
      <c r="F1787" s="102"/>
      <c r="G1787" s="102"/>
      <c r="AH1787" s="324"/>
      <c r="AI1787" s="324"/>
      <c r="AP1787" s="324"/>
      <c r="AQ1787" s="324"/>
      <c r="BD1787" s="324"/>
      <c r="BE1787" s="324"/>
      <c r="BF1787" s="324"/>
      <c r="BG1787" s="324"/>
      <c r="BH1787" s="324"/>
      <c r="BI1787" s="324"/>
      <c r="BJ1787" s="324"/>
      <c r="BK1787" s="324"/>
      <c r="BL1787" s="324"/>
      <c r="BM1787" s="324"/>
      <c r="BN1787" s="324"/>
      <c r="BO1787" s="324"/>
      <c r="BW1787" s="325"/>
      <c r="BX1787" s="325"/>
      <c r="BY1787" s="325"/>
      <c r="BZ1787" s="325"/>
      <c r="CA1787" s="325"/>
      <c r="CB1787" s="325"/>
      <c r="CC1787" s="325"/>
      <c r="CD1787" s="325"/>
      <c r="CE1787" s="325"/>
      <c r="CF1787" s="325"/>
      <c r="CG1787" s="325"/>
      <c r="CH1787" s="325"/>
    </row>
    <row r="1788" spans="1:86" s="323" customFormat="1" x14ac:dyDescent="0.25">
      <c r="A1788" s="102"/>
      <c r="B1788" s="102"/>
      <c r="C1788" s="102"/>
      <c r="D1788" s="102"/>
      <c r="E1788" s="102"/>
      <c r="F1788" s="102"/>
      <c r="G1788" s="102"/>
      <c r="AH1788" s="324"/>
      <c r="AI1788" s="324"/>
      <c r="AP1788" s="324"/>
      <c r="AQ1788" s="324"/>
      <c r="BD1788" s="324"/>
      <c r="BE1788" s="324"/>
      <c r="BF1788" s="324"/>
      <c r="BG1788" s="324"/>
      <c r="BH1788" s="324"/>
      <c r="BI1788" s="324"/>
      <c r="BJ1788" s="324"/>
      <c r="BK1788" s="324"/>
      <c r="BL1788" s="324"/>
      <c r="BM1788" s="324"/>
      <c r="BN1788" s="324"/>
      <c r="BO1788" s="324"/>
      <c r="BW1788" s="325"/>
      <c r="BX1788" s="325"/>
      <c r="BY1788" s="325"/>
      <c r="BZ1788" s="325"/>
      <c r="CA1788" s="325"/>
      <c r="CB1788" s="325"/>
      <c r="CC1788" s="325"/>
      <c r="CD1788" s="325"/>
      <c r="CE1788" s="325"/>
      <c r="CF1788" s="325"/>
      <c r="CG1788" s="325"/>
      <c r="CH1788" s="325"/>
    </row>
    <row r="1789" spans="1:86" s="323" customFormat="1" x14ac:dyDescent="0.25">
      <c r="A1789" s="102"/>
      <c r="B1789" s="102"/>
      <c r="C1789" s="102"/>
      <c r="D1789" s="102"/>
      <c r="E1789" s="102"/>
      <c r="F1789" s="102"/>
      <c r="G1789" s="102"/>
      <c r="AH1789" s="324"/>
      <c r="AI1789" s="324"/>
      <c r="AP1789" s="324"/>
      <c r="AQ1789" s="324"/>
      <c r="BD1789" s="324"/>
      <c r="BE1789" s="324"/>
      <c r="BF1789" s="324"/>
      <c r="BG1789" s="324"/>
      <c r="BH1789" s="324"/>
      <c r="BI1789" s="324"/>
      <c r="BJ1789" s="324"/>
      <c r="BK1789" s="324"/>
      <c r="BL1789" s="324"/>
      <c r="BM1789" s="324"/>
      <c r="BN1789" s="324"/>
      <c r="BO1789" s="324"/>
      <c r="BW1789" s="325"/>
      <c r="BX1789" s="325"/>
      <c r="BY1789" s="325"/>
      <c r="BZ1789" s="325"/>
      <c r="CA1789" s="325"/>
      <c r="CB1789" s="325"/>
      <c r="CC1789" s="325"/>
      <c r="CD1789" s="325"/>
      <c r="CE1789" s="325"/>
      <c r="CF1789" s="325"/>
      <c r="CG1789" s="325"/>
      <c r="CH1789" s="325"/>
    </row>
    <row r="1790" spans="1:86" s="323" customFormat="1" x14ac:dyDescent="0.25">
      <c r="A1790" s="102"/>
      <c r="B1790" s="102"/>
      <c r="C1790" s="102"/>
      <c r="D1790" s="102"/>
      <c r="E1790" s="102"/>
      <c r="F1790" s="102"/>
      <c r="G1790" s="102"/>
      <c r="AH1790" s="324"/>
      <c r="AI1790" s="324"/>
      <c r="AP1790" s="324"/>
      <c r="AQ1790" s="324"/>
      <c r="BD1790" s="324"/>
      <c r="BE1790" s="324"/>
      <c r="BF1790" s="324"/>
      <c r="BG1790" s="324"/>
      <c r="BH1790" s="324"/>
      <c r="BI1790" s="324"/>
      <c r="BJ1790" s="324"/>
      <c r="BK1790" s="324"/>
      <c r="BL1790" s="324"/>
      <c r="BM1790" s="324"/>
      <c r="BN1790" s="324"/>
      <c r="BO1790" s="324"/>
      <c r="BW1790" s="325"/>
      <c r="BX1790" s="325"/>
      <c r="BY1790" s="325"/>
      <c r="BZ1790" s="325"/>
      <c r="CA1790" s="325"/>
      <c r="CB1790" s="325"/>
      <c r="CC1790" s="325"/>
      <c r="CD1790" s="325"/>
      <c r="CE1790" s="325"/>
      <c r="CF1790" s="325"/>
      <c r="CG1790" s="325"/>
      <c r="CH1790" s="325"/>
    </row>
    <row r="1791" spans="1:86" s="323" customFormat="1" x14ac:dyDescent="0.25">
      <c r="A1791" s="102"/>
      <c r="B1791" s="102"/>
      <c r="C1791" s="102"/>
      <c r="D1791" s="102"/>
      <c r="E1791" s="102"/>
      <c r="F1791" s="102"/>
      <c r="G1791" s="102"/>
      <c r="AH1791" s="324"/>
      <c r="AI1791" s="324"/>
      <c r="AP1791" s="324"/>
      <c r="AQ1791" s="324"/>
      <c r="BD1791" s="324"/>
      <c r="BE1791" s="324"/>
      <c r="BF1791" s="324"/>
      <c r="BG1791" s="324"/>
      <c r="BH1791" s="324"/>
      <c r="BI1791" s="324"/>
      <c r="BJ1791" s="324"/>
      <c r="BK1791" s="324"/>
      <c r="BL1791" s="324"/>
      <c r="BM1791" s="324"/>
      <c r="BN1791" s="324"/>
      <c r="BO1791" s="324"/>
      <c r="BW1791" s="325"/>
      <c r="BX1791" s="325"/>
      <c r="BY1791" s="325"/>
      <c r="BZ1791" s="325"/>
      <c r="CA1791" s="325"/>
      <c r="CB1791" s="325"/>
      <c r="CC1791" s="325"/>
      <c r="CD1791" s="325"/>
      <c r="CE1791" s="325"/>
      <c r="CF1791" s="325"/>
      <c r="CG1791" s="325"/>
      <c r="CH1791" s="325"/>
    </row>
    <row r="1792" spans="1:86" s="323" customFormat="1" x14ac:dyDescent="0.25">
      <c r="A1792" s="102"/>
      <c r="B1792" s="102"/>
      <c r="C1792" s="102"/>
      <c r="D1792" s="102"/>
      <c r="E1792" s="102"/>
      <c r="F1792" s="102"/>
      <c r="G1792" s="102"/>
      <c r="AH1792" s="324"/>
      <c r="AI1792" s="324"/>
      <c r="AP1792" s="324"/>
      <c r="AQ1792" s="324"/>
      <c r="BD1792" s="324"/>
      <c r="BE1792" s="324"/>
      <c r="BF1792" s="324"/>
      <c r="BG1792" s="324"/>
      <c r="BH1792" s="324"/>
      <c r="BI1792" s="324"/>
      <c r="BJ1792" s="324"/>
      <c r="BK1792" s="324"/>
      <c r="BL1792" s="324"/>
      <c r="BM1792" s="324"/>
      <c r="BN1792" s="324"/>
      <c r="BO1792" s="324"/>
      <c r="BW1792" s="325"/>
      <c r="BX1792" s="325"/>
      <c r="BY1792" s="325"/>
      <c r="BZ1792" s="325"/>
      <c r="CA1792" s="325"/>
      <c r="CB1792" s="325"/>
      <c r="CC1792" s="325"/>
      <c r="CD1792" s="325"/>
      <c r="CE1792" s="325"/>
      <c r="CF1792" s="325"/>
      <c r="CG1792" s="325"/>
      <c r="CH1792" s="325"/>
    </row>
    <row r="1793" spans="1:86" s="323" customFormat="1" x14ac:dyDescent="0.25">
      <c r="A1793" s="102"/>
      <c r="B1793" s="102"/>
      <c r="C1793" s="102"/>
      <c r="D1793" s="102"/>
      <c r="E1793" s="102"/>
      <c r="F1793" s="102"/>
      <c r="G1793" s="102"/>
      <c r="AH1793" s="324"/>
      <c r="AI1793" s="324"/>
      <c r="AP1793" s="324"/>
      <c r="AQ1793" s="324"/>
      <c r="BD1793" s="324"/>
      <c r="BE1793" s="324"/>
      <c r="BF1793" s="324"/>
      <c r="BG1793" s="324"/>
      <c r="BH1793" s="324"/>
      <c r="BI1793" s="324"/>
      <c r="BJ1793" s="324"/>
      <c r="BK1793" s="324"/>
      <c r="BL1793" s="324"/>
      <c r="BM1793" s="324"/>
      <c r="BN1793" s="324"/>
      <c r="BO1793" s="324"/>
      <c r="BW1793" s="325"/>
      <c r="BX1793" s="325"/>
      <c r="BY1793" s="325"/>
      <c r="BZ1793" s="325"/>
      <c r="CA1793" s="325"/>
      <c r="CB1793" s="325"/>
      <c r="CC1793" s="325"/>
      <c r="CD1793" s="325"/>
      <c r="CE1793" s="325"/>
      <c r="CF1793" s="325"/>
      <c r="CG1793" s="325"/>
      <c r="CH1793" s="325"/>
    </row>
    <row r="1794" spans="1:86" s="323" customFormat="1" x14ac:dyDescent="0.25">
      <c r="A1794" s="102"/>
      <c r="B1794" s="102"/>
      <c r="C1794" s="102"/>
      <c r="D1794" s="102"/>
      <c r="E1794" s="102"/>
      <c r="F1794" s="102"/>
      <c r="G1794" s="102"/>
      <c r="AH1794" s="324"/>
      <c r="AI1794" s="324"/>
      <c r="AP1794" s="324"/>
      <c r="AQ1794" s="324"/>
      <c r="BD1794" s="324"/>
      <c r="BE1794" s="324"/>
      <c r="BF1794" s="324"/>
      <c r="BG1794" s="324"/>
      <c r="BH1794" s="324"/>
      <c r="BI1794" s="324"/>
      <c r="BJ1794" s="324"/>
      <c r="BK1794" s="324"/>
      <c r="BL1794" s="324"/>
      <c r="BM1794" s="324"/>
      <c r="BN1794" s="324"/>
      <c r="BO1794" s="324"/>
      <c r="BW1794" s="325"/>
      <c r="BX1794" s="325"/>
      <c r="BY1794" s="325"/>
      <c r="BZ1794" s="325"/>
      <c r="CA1794" s="325"/>
      <c r="CB1794" s="325"/>
      <c r="CC1794" s="325"/>
      <c r="CD1794" s="325"/>
      <c r="CE1794" s="325"/>
      <c r="CF1794" s="325"/>
      <c r="CG1794" s="325"/>
      <c r="CH1794" s="325"/>
    </row>
    <row r="1795" spans="1:86" s="323" customFormat="1" x14ac:dyDescent="0.25">
      <c r="A1795" s="102"/>
      <c r="B1795" s="102"/>
      <c r="C1795" s="102"/>
      <c r="D1795" s="102"/>
      <c r="E1795" s="102"/>
      <c r="F1795" s="102"/>
      <c r="G1795" s="102"/>
      <c r="AH1795" s="324"/>
      <c r="AI1795" s="324"/>
      <c r="AP1795" s="324"/>
      <c r="AQ1795" s="324"/>
      <c r="BD1795" s="324"/>
      <c r="BE1795" s="324"/>
      <c r="BF1795" s="324"/>
      <c r="BG1795" s="324"/>
      <c r="BH1795" s="324"/>
      <c r="BI1795" s="324"/>
      <c r="BJ1795" s="324"/>
      <c r="BK1795" s="324"/>
      <c r="BL1795" s="324"/>
      <c r="BM1795" s="324"/>
      <c r="BN1795" s="324"/>
      <c r="BO1795" s="324"/>
      <c r="BW1795" s="325"/>
      <c r="BX1795" s="325"/>
      <c r="BY1795" s="325"/>
      <c r="BZ1795" s="325"/>
      <c r="CA1795" s="325"/>
      <c r="CB1795" s="325"/>
      <c r="CC1795" s="325"/>
      <c r="CD1795" s="325"/>
      <c r="CE1795" s="325"/>
      <c r="CF1795" s="325"/>
      <c r="CG1795" s="325"/>
      <c r="CH1795" s="325"/>
    </row>
    <row r="1796" spans="1:86" s="323" customFormat="1" x14ac:dyDescent="0.25">
      <c r="A1796" s="102"/>
      <c r="B1796" s="102"/>
      <c r="C1796" s="102"/>
      <c r="D1796" s="102"/>
      <c r="E1796" s="102"/>
      <c r="F1796" s="102"/>
      <c r="G1796" s="102"/>
      <c r="AH1796" s="324"/>
      <c r="AI1796" s="324"/>
      <c r="AP1796" s="324"/>
      <c r="AQ1796" s="324"/>
      <c r="BD1796" s="324"/>
      <c r="BE1796" s="324"/>
      <c r="BF1796" s="324"/>
      <c r="BG1796" s="324"/>
      <c r="BH1796" s="324"/>
      <c r="BI1796" s="324"/>
      <c r="BJ1796" s="324"/>
      <c r="BK1796" s="324"/>
      <c r="BL1796" s="324"/>
      <c r="BM1796" s="324"/>
      <c r="BN1796" s="324"/>
      <c r="BO1796" s="324"/>
      <c r="BW1796" s="325"/>
      <c r="BX1796" s="325"/>
      <c r="BY1796" s="325"/>
      <c r="BZ1796" s="325"/>
      <c r="CA1796" s="325"/>
      <c r="CB1796" s="325"/>
      <c r="CC1796" s="325"/>
      <c r="CD1796" s="325"/>
      <c r="CE1796" s="325"/>
      <c r="CF1796" s="325"/>
      <c r="CG1796" s="325"/>
      <c r="CH1796" s="325"/>
    </row>
    <row r="1797" spans="1:86" s="323" customFormat="1" x14ac:dyDescent="0.25">
      <c r="A1797" s="102"/>
      <c r="B1797" s="102"/>
      <c r="C1797" s="102"/>
      <c r="D1797" s="102"/>
      <c r="E1797" s="102"/>
      <c r="F1797" s="102"/>
      <c r="G1797" s="102"/>
      <c r="AH1797" s="324"/>
      <c r="AI1797" s="324"/>
      <c r="AP1797" s="324"/>
      <c r="AQ1797" s="324"/>
      <c r="BD1797" s="324"/>
      <c r="BE1797" s="324"/>
      <c r="BF1797" s="324"/>
      <c r="BG1797" s="324"/>
      <c r="BH1797" s="324"/>
      <c r="BI1797" s="324"/>
      <c r="BJ1797" s="324"/>
      <c r="BK1797" s="324"/>
      <c r="BL1797" s="324"/>
      <c r="BM1797" s="324"/>
      <c r="BN1797" s="324"/>
      <c r="BO1797" s="324"/>
      <c r="BW1797" s="325"/>
      <c r="BX1797" s="325"/>
      <c r="BY1797" s="325"/>
      <c r="BZ1797" s="325"/>
      <c r="CA1797" s="325"/>
      <c r="CB1797" s="325"/>
      <c r="CC1797" s="325"/>
      <c r="CD1797" s="325"/>
      <c r="CE1797" s="325"/>
      <c r="CF1797" s="325"/>
      <c r="CG1797" s="325"/>
      <c r="CH1797" s="325"/>
    </row>
    <row r="1798" spans="1:86" s="323" customFormat="1" x14ac:dyDescent="0.25">
      <c r="A1798" s="102"/>
      <c r="B1798" s="102"/>
      <c r="C1798" s="102"/>
      <c r="D1798" s="102"/>
      <c r="E1798" s="102"/>
      <c r="F1798" s="102"/>
      <c r="G1798" s="102"/>
      <c r="AH1798" s="324"/>
      <c r="AI1798" s="324"/>
      <c r="AP1798" s="324"/>
      <c r="AQ1798" s="324"/>
      <c r="BD1798" s="324"/>
      <c r="BE1798" s="324"/>
      <c r="BF1798" s="324"/>
      <c r="BG1798" s="324"/>
      <c r="BH1798" s="324"/>
      <c r="BI1798" s="324"/>
      <c r="BJ1798" s="324"/>
      <c r="BK1798" s="324"/>
      <c r="BL1798" s="324"/>
      <c r="BM1798" s="324"/>
      <c r="BN1798" s="324"/>
      <c r="BO1798" s="324"/>
      <c r="BW1798" s="325"/>
      <c r="BX1798" s="325"/>
      <c r="BY1798" s="325"/>
      <c r="BZ1798" s="325"/>
      <c r="CA1798" s="325"/>
      <c r="CB1798" s="325"/>
      <c r="CC1798" s="325"/>
      <c r="CD1798" s="325"/>
      <c r="CE1798" s="325"/>
      <c r="CF1798" s="325"/>
      <c r="CG1798" s="325"/>
      <c r="CH1798" s="325"/>
    </row>
    <row r="1799" spans="1:86" s="323" customFormat="1" x14ac:dyDescent="0.25">
      <c r="A1799" s="102"/>
      <c r="B1799" s="102"/>
      <c r="C1799" s="102"/>
      <c r="D1799" s="102"/>
      <c r="E1799" s="102"/>
      <c r="F1799" s="102"/>
      <c r="G1799" s="102"/>
      <c r="AH1799" s="324"/>
      <c r="AI1799" s="324"/>
      <c r="AP1799" s="324"/>
      <c r="AQ1799" s="324"/>
      <c r="BD1799" s="324"/>
      <c r="BE1799" s="324"/>
      <c r="BF1799" s="324"/>
      <c r="BG1799" s="324"/>
      <c r="BH1799" s="324"/>
      <c r="BI1799" s="324"/>
      <c r="BJ1799" s="324"/>
      <c r="BK1799" s="324"/>
      <c r="BL1799" s="324"/>
      <c r="BM1799" s="324"/>
      <c r="BN1799" s="324"/>
      <c r="BO1799" s="324"/>
      <c r="BW1799" s="325"/>
      <c r="BX1799" s="325"/>
      <c r="BY1799" s="325"/>
      <c r="BZ1799" s="325"/>
      <c r="CA1799" s="325"/>
      <c r="CB1799" s="325"/>
      <c r="CC1799" s="325"/>
      <c r="CD1799" s="325"/>
      <c r="CE1799" s="325"/>
      <c r="CF1799" s="325"/>
      <c r="CG1799" s="325"/>
      <c r="CH1799" s="325"/>
    </row>
    <row r="1800" spans="1:86" s="323" customFormat="1" x14ac:dyDescent="0.25">
      <c r="A1800" s="102"/>
      <c r="B1800" s="102"/>
      <c r="C1800" s="102"/>
      <c r="D1800" s="102"/>
      <c r="E1800" s="102"/>
      <c r="F1800" s="102"/>
      <c r="G1800" s="102"/>
      <c r="AH1800" s="324"/>
      <c r="AI1800" s="324"/>
      <c r="AP1800" s="324"/>
      <c r="AQ1800" s="324"/>
      <c r="BD1800" s="324"/>
      <c r="BE1800" s="324"/>
      <c r="BF1800" s="324"/>
      <c r="BG1800" s="324"/>
      <c r="BH1800" s="324"/>
      <c r="BI1800" s="324"/>
      <c r="BJ1800" s="324"/>
      <c r="BK1800" s="324"/>
      <c r="BL1800" s="324"/>
      <c r="BM1800" s="324"/>
      <c r="BN1800" s="324"/>
      <c r="BO1800" s="324"/>
      <c r="BW1800" s="325"/>
      <c r="BX1800" s="325"/>
      <c r="BY1800" s="325"/>
      <c r="BZ1800" s="325"/>
      <c r="CA1800" s="325"/>
      <c r="CB1800" s="325"/>
      <c r="CC1800" s="325"/>
      <c r="CD1800" s="325"/>
      <c r="CE1800" s="325"/>
      <c r="CF1800" s="325"/>
      <c r="CG1800" s="325"/>
      <c r="CH1800" s="325"/>
    </row>
    <row r="1801" spans="1:86" s="323" customFormat="1" x14ac:dyDescent="0.25">
      <c r="A1801" s="102"/>
      <c r="B1801" s="102"/>
      <c r="C1801" s="102"/>
      <c r="D1801" s="102"/>
      <c r="E1801" s="102"/>
      <c r="F1801" s="102"/>
      <c r="G1801" s="102"/>
      <c r="AH1801" s="324"/>
      <c r="AI1801" s="324"/>
      <c r="AP1801" s="324"/>
      <c r="AQ1801" s="324"/>
      <c r="BD1801" s="324"/>
      <c r="BE1801" s="324"/>
      <c r="BF1801" s="324"/>
      <c r="BG1801" s="324"/>
      <c r="BH1801" s="324"/>
      <c r="BI1801" s="324"/>
      <c r="BJ1801" s="324"/>
      <c r="BK1801" s="324"/>
      <c r="BL1801" s="324"/>
      <c r="BM1801" s="324"/>
      <c r="BN1801" s="324"/>
      <c r="BO1801" s="324"/>
      <c r="BW1801" s="325"/>
      <c r="BX1801" s="325"/>
      <c r="BY1801" s="325"/>
      <c r="BZ1801" s="325"/>
      <c r="CA1801" s="325"/>
      <c r="CB1801" s="325"/>
      <c r="CC1801" s="325"/>
      <c r="CD1801" s="325"/>
      <c r="CE1801" s="325"/>
      <c r="CF1801" s="325"/>
      <c r="CG1801" s="325"/>
      <c r="CH1801" s="325"/>
    </row>
    <row r="1802" spans="1:86" s="323" customFormat="1" x14ac:dyDescent="0.25">
      <c r="A1802" s="102"/>
      <c r="B1802" s="102"/>
      <c r="C1802" s="102"/>
      <c r="D1802" s="102"/>
      <c r="E1802" s="102"/>
      <c r="F1802" s="102"/>
      <c r="G1802" s="102"/>
      <c r="AH1802" s="324"/>
      <c r="AI1802" s="324"/>
      <c r="AP1802" s="324"/>
      <c r="AQ1802" s="324"/>
      <c r="BD1802" s="324"/>
      <c r="BE1802" s="324"/>
      <c r="BF1802" s="324"/>
      <c r="BG1802" s="324"/>
      <c r="BH1802" s="324"/>
      <c r="BI1802" s="324"/>
      <c r="BJ1802" s="324"/>
      <c r="BK1802" s="324"/>
      <c r="BL1802" s="324"/>
      <c r="BM1802" s="324"/>
      <c r="BN1802" s="324"/>
      <c r="BO1802" s="324"/>
      <c r="BW1802" s="325"/>
      <c r="BX1802" s="325"/>
      <c r="BY1802" s="325"/>
      <c r="BZ1802" s="325"/>
      <c r="CA1802" s="325"/>
      <c r="CB1802" s="325"/>
      <c r="CC1802" s="325"/>
      <c r="CD1802" s="325"/>
      <c r="CE1802" s="325"/>
      <c r="CF1802" s="325"/>
      <c r="CG1802" s="325"/>
      <c r="CH1802" s="325"/>
    </row>
    <row r="1803" spans="1:86" s="323" customFormat="1" x14ac:dyDescent="0.25">
      <c r="A1803" s="102"/>
      <c r="B1803" s="102"/>
      <c r="C1803" s="102"/>
      <c r="D1803" s="102"/>
      <c r="E1803" s="102"/>
      <c r="F1803" s="102"/>
      <c r="G1803" s="102"/>
      <c r="AH1803" s="324"/>
      <c r="AI1803" s="324"/>
      <c r="AP1803" s="324"/>
      <c r="AQ1803" s="324"/>
      <c r="BD1803" s="324"/>
      <c r="BE1803" s="324"/>
      <c r="BF1803" s="324"/>
      <c r="BG1803" s="324"/>
      <c r="BH1803" s="324"/>
      <c r="BI1803" s="324"/>
      <c r="BJ1803" s="324"/>
      <c r="BK1803" s="324"/>
      <c r="BL1803" s="324"/>
      <c r="BM1803" s="324"/>
      <c r="BN1803" s="324"/>
      <c r="BO1803" s="324"/>
      <c r="BW1803" s="325"/>
      <c r="BX1803" s="325"/>
      <c r="BY1803" s="325"/>
      <c r="BZ1803" s="325"/>
      <c r="CA1803" s="325"/>
      <c r="CB1803" s="325"/>
      <c r="CC1803" s="325"/>
      <c r="CD1803" s="325"/>
      <c r="CE1803" s="325"/>
      <c r="CF1803" s="325"/>
      <c r="CG1803" s="325"/>
      <c r="CH1803" s="325"/>
    </row>
    <row r="1804" spans="1:86" s="323" customFormat="1" x14ac:dyDescent="0.25">
      <c r="A1804" s="102"/>
      <c r="B1804" s="102"/>
      <c r="C1804" s="102"/>
      <c r="D1804" s="102"/>
      <c r="E1804" s="102"/>
      <c r="F1804" s="102"/>
      <c r="G1804" s="102"/>
      <c r="AH1804" s="324"/>
      <c r="AI1804" s="324"/>
      <c r="AP1804" s="324"/>
      <c r="AQ1804" s="324"/>
      <c r="BD1804" s="324"/>
      <c r="BE1804" s="324"/>
      <c r="BF1804" s="324"/>
      <c r="BG1804" s="324"/>
      <c r="BH1804" s="324"/>
      <c r="BI1804" s="324"/>
      <c r="BJ1804" s="324"/>
      <c r="BK1804" s="324"/>
      <c r="BL1804" s="324"/>
      <c r="BM1804" s="324"/>
      <c r="BN1804" s="324"/>
      <c r="BO1804" s="324"/>
      <c r="BW1804" s="325"/>
      <c r="BX1804" s="325"/>
      <c r="BY1804" s="325"/>
      <c r="BZ1804" s="325"/>
      <c r="CA1804" s="325"/>
      <c r="CB1804" s="325"/>
      <c r="CC1804" s="325"/>
      <c r="CD1804" s="325"/>
      <c r="CE1804" s="325"/>
      <c r="CF1804" s="325"/>
      <c r="CG1804" s="325"/>
      <c r="CH1804" s="325"/>
    </row>
    <row r="1805" spans="1:86" s="323" customFormat="1" x14ac:dyDescent="0.25">
      <c r="A1805" s="102"/>
      <c r="B1805" s="102"/>
      <c r="C1805" s="102"/>
      <c r="D1805" s="102"/>
      <c r="E1805" s="102"/>
      <c r="F1805" s="102"/>
      <c r="G1805" s="102"/>
      <c r="AH1805" s="324"/>
      <c r="AI1805" s="324"/>
      <c r="AP1805" s="324"/>
      <c r="AQ1805" s="324"/>
      <c r="BD1805" s="324"/>
      <c r="BE1805" s="324"/>
      <c r="BF1805" s="324"/>
      <c r="BG1805" s="324"/>
      <c r="BH1805" s="324"/>
      <c r="BI1805" s="324"/>
      <c r="BJ1805" s="324"/>
      <c r="BK1805" s="324"/>
      <c r="BL1805" s="324"/>
      <c r="BM1805" s="324"/>
      <c r="BN1805" s="324"/>
      <c r="BO1805" s="324"/>
      <c r="BW1805" s="325"/>
      <c r="BX1805" s="325"/>
      <c r="BY1805" s="325"/>
      <c r="BZ1805" s="325"/>
      <c r="CA1805" s="325"/>
      <c r="CB1805" s="325"/>
      <c r="CC1805" s="325"/>
      <c r="CD1805" s="325"/>
      <c r="CE1805" s="325"/>
      <c r="CF1805" s="325"/>
      <c r="CG1805" s="325"/>
      <c r="CH1805" s="325"/>
    </row>
    <row r="1806" spans="1:86" s="323" customFormat="1" x14ac:dyDescent="0.25">
      <c r="A1806" s="102"/>
      <c r="B1806" s="102"/>
      <c r="C1806" s="102"/>
      <c r="D1806" s="102"/>
      <c r="E1806" s="102"/>
      <c r="F1806" s="102"/>
      <c r="G1806" s="102"/>
      <c r="AH1806" s="324"/>
      <c r="AI1806" s="324"/>
      <c r="AP1806" s="324"/>
      <c r="AQ1806" s="324"/>
      <c r="BD1806" s="324"/>
      <c r="BE1806" s="324"/>
      <c r="BF1806" s="324"/>
      <c r="BG1806" s="324"/>
      <c r="BH1806" s="324"/>
      <c r="BI1806" s="324"/>
      <c r="BJ1806" s="324"/>
      <c r="BK1806" s="324"/>
      <c r="BL1806" s="324"/>
      <c r="BM1806" s="324"/>
      <c r="BN1806" s="324"/>
      <c r="BO1806" s="324"/>
      <c r="BW1806" s="325"/>
      <c r="BX1806" s="325"/>
      <c r="BY1806" s="325"/>
      <c r="BZ1806" s="325"/>
      <c r="CA1806" s="325"/>
      <c r="CB1806" s="325"/>
      <c r="CC1806" s="325"/>
      <c r="CD1806" s="325"/>
      <c r="CE1806" s="325"/>
      <c r="CF1806" s="325"/>
      <c r="CG1806" s="325"/>
      <c r="CH1806" s="325"/>
    </row>
    <row r="1807" spans="1:86" s="323" customFormat="1" x14ac:dyDescent="0.25">
      <c r="A1807" s="102"/>
      <c r="B1807" s="102"/>
      <c r="C1807" s="102"/>
      <c r="D1807" s="102"/>
      <c r="E1807" s="102"/>
      <c r="F1807" s="102"/>
      <c r="G1807" s="102"/>
      <c r="AH1807" s="324"/>
      <c r="AI1807" s="324"/>
      <c r="AP1807" s="324"/>
      <c r="AQ1807" s="324"/>
      <c r="BD1807" s="324"/>
      <c r="BE1807" s="324"/>
      <c r="BF1807" s="324"/>
      <c r="BG1807" s="324"/>
      <c r="BH1807" s="324"/>
      <c r="BI1807" s="324"/>
      <c r="BJ1807" s="324"/>
      <c r="BK1807" s="324"/>
      <c r="BL1807" s="324"/>
      <c r="BM1807" s="324"/>
      <c r="BN1807" s="324"/>
      <c r="BO1807" s="324"/>
      <c r="BW1807" s="325"/>
      <c r="BX1807" s="325"/>
      <c r="BY1807" s="325"/>
      <c r="BZ1807" s="325"/>
      <c r="CA1807" s="325"/>
      <c r="CB1807" s="325"/>
      <c r="CC1807" s="325"/>
      <c r="CD1807" s="325"/>
      <c r="CE1807" s="325"/>
      <c r="CF1807" s="325"/>
      <c r="CG1807" s="325"/>
      <c r="CH1807" s="325"/>
    </row>
    <row r="1808" spans="1:86" s="323" customFormat="1" x14ac:dyDescent="0.25">
      <c r="A1808" s="102"/>
      <c r="B1808" s="102"/>
      <c r="C1808" s="102"/>
      <c r="D1808" s="102"/>
      <c r="E1808" s="102"/>
      <c r="F1808" s="102"/>
      <c r="G1808" s="102"/>
      <c r="AH1808" s="324"/>
      <c r="AI1808" s="324"/>
      <c r="AP1808" s="324"/>
      <c r="AQ1808" s="324"/>
      <c r="BD1808" s="324"/>
      <c r="BE1808" s="324"/>
      <c r="BF1808" s="324"/>
      <c r="BG1808" s="324"/>
      <c r="BH1808" s="324"/>
      <c r="BI1808" s="324"/>
      <c r="BJ1808" s="324"/>
      <c r="BK1808" s="324"/>
      <c r="BL1808" s="324"/>
      <c r="BM1808" s="324"/>
      <c r="BN1808" s="324"/>
      <c r="BO1808" s="324"/>
      <c r="BW1808" s="325"/>
      <c r="BX1808" s="325"/>
      <c r="BY1808" s="325"/>
      <c r="BZ1808" s="325"/>
      <c r="CA1808" s="325"/>
      <c r="CB1808" s="325"/>
      <c r="CC1808" s="325"/>
      <c r="CD1808" s="325"/>
      <c r="CE1808" s="325"/>
      <c r="CF1808" s="325"/>
      <c r="CG1808" s="325"/>
      <c r="CH1808" s="325"/>
    </row>
    <row r="1809" spans="1:86" s="323" customFormat="1" x14ac:dyDescent="0.25">
      <c r="A1809" s="102"/>
      <c r="B1809" s="102"/>
      <c r="C1809" s="102"/>
      <c r="D1809" s="102"/>
      <c r="E1809" s="102"/>
      <c r="F1809" s="102"/>
      <c r="G1809" s="102"/>
      <c r="AH1809" s="324"/>
      <c r="AI1809" s="324"/>
      <c r="AP1809" s="324"/>
      <c r="AQ1809" s="324"/>
      <c r="BD1809" s="324"/>
      <c r="BE1809" s="324"/>
      <c r="BF1809" s="324"/>
      <c r="BG1809" s="324"/>
      <c r="BH1809" s="324"/>
      <c r="BI1809" s="324"/>
      <c r="BJ1809" s="324"/>
      <c r="BK1809" s="324"/>
      <c r="BL1809" s="324"/>
      <c r="BM1809" s="324"/>
      <c r="BN1809" s="324"/>
      <c r="BO1809" s="324"/>
      <c r="BW1809" s="325"/>
      <c r="BX1809" s="325"/>
      <c r="BY1809" s="325"/>
      <c r="BZ1809" s="325"/>
      <c r="CA1809" s="325"/>
      <c r="CB1809" s="325"/>
      <c r="CC1809" s="325"/>
      <c r="CD1809" s="325"/>
      <c r="CE1809" s="325"/>
      <c r="CF1809" s="325"/>
      <c r="CG1809" s="325"/>
      <c r="CH1809" s="325"/>
    </row>
    <row r="1810" spans="1:86" s="323" customFormat="1" x14ac:dyDescent="0.25">
      <c r="A1810" s="102"/>
      <c r="B1810" s="102"/>
      <c r="C1810" s="102"/>
      <c r="D1810" s="102"/>
      <c r="E1810" s="102"/>
      <c r="F1810" s="102"/>
      <c r="G1810" s="102"/>
      <c r="AH1810" s="324"/>
      <c r="AI1810" s="324"/>
      <c r="AP1810" s="324"/>
      <c r="AQ1810" s="324"/>
      <c r="BD1810" s="324"/>
      <c r="BE1810" s="324"/>
      <c r="BF1810" s="324"/>
      <c r="BG1810" s="324"/>
      <c r="BH1810" s="324"/>
      <c r="BI1810" s="324"/>
      <c r="BJ1810" s="324"/>
      <c r="BK1810" s="324"/>
      <c r="BL1810" s="324"/>
      <c r="BM1810" s="324"/>
      <c r="BN1810" s="324"/>
      <c r="BO1810" s="324"/>
      <c r="BW1810" s="325"/>
      <c r="BX1810" s="325"/>
      <c r="BY1810" s="325"/>
      <c r="BZ1810" s="325"/>
      <c r="CA1810" s="325"/>
      <c r="CB1810" s="325"/>
      <c r="CC1810" s="325"/>
      <c r="CD1810" s="325"/>
      <c r="CE1810" s="325"/>
      <c r="CF1810" s="325"/>
      <c r="CG1810" s="325"/>
      <c r="CH1810" s="325"/>
    </row>
    <row r="1811" spans="1:86" s="323" customFormat="1" x14ac:dyDescent="0.25">
      <c r="A1811" s="102"/>
      <c r="B1811" s="102"/>
      <c r="C1811" s="102"/>
      <c r="D1811" s="102"/>
      <c r="E1811" s="102"/>
      <c r="F1811" s="102"/>
      <c r="G1811" s="102"/>
      <c r="AH1811" s="324"/>
      <c r="AI1811" s="324"/>
      <c r="AP1811" s="324"/>
      <c r="AQ1811" s="324"/>
      <c r="BD1811" s="324"/>
      <c r="BE1811" s="324"/>
      <c r="BF1811" s="324"/>
      <c r="BG1811" s="324"/>
      <c r="BH1811" s="324"/>
      <c r="BI1811" s="324"/>
      <c r="BJ1811" s="324"/>
      <c r="BK1811" s="324"/>
      <c r="BL1811" s="324"/>
      <c r="BM1811" s="324"/>
      <c r="BN1811" s="324"/>
      <c r="BO1811" s="324"/>
      <c r="BW1811" s="325"/>
      <c r="BX1811" s="325"/>
      <c r="BY1811" s="325"/>
      <c r="BZ1811" s="325"/>
      <c r="CA1811" s="325"/>
      <c r="CB1811" s="325"/>
      <c r="CC1811" s="325"/>
      <c r="CD1811" s="325"/>
      <c r="CE1811" s="325"/>
      <c r="CF1811" s="325"/>
      <c r="CG1811" s="325"/>
      <c r="CH1811" s="325"/>
    </row>
    <row r="1812" spans="1:86" s="323" customFormat="1" x14ac:dyDescent="0.25">
      <c r="A1812" s="102"/>
      <c r="B1812" s="102"/>
      <c r="C1812" s="102"/>
      <c r="D1812" s="102"/>
      <c r="E1812" s="102"/>
      <c r="F1812" s="102"/>
      <c r="G1812" s="102"/>
      <c r="AH1812" s="324"/>
      <c r="AI1812" s="324"/>
      <c r="AP1812" s="324"/>
      <c r="AQ1812" s="324"/>
      <c r="BD1812" s="324"/>
      <c r="BE1812" s="324"/>
      <c r="BF1812" s="324"/>
      <c r="BG1812" s="324"/>
      <c r="BH1812" s="324"/>
      <c r="BI1812" s="324"/>
      <c r="BJ1812" s="324"/>
      <c r="BK1812" s="324"/>
      <c r="BL1812" s="324"/>
      <c r="BM1812" s="324"/>
      <c r="BN1812" s="324"/>
      <c r="BO1812" s="324"/>
      <c r="BW1812" s="325"/>
      <c r="BX1812" s="325"/>
      <c r="BY1812" s="325"/>
      <c r="BZ1812" s="325"/>
      <c r="CA1812" s="325"/>
      <c r="CB1812" s="325"/>
      <c r="CC1812" s="325"/>
      <c r="CD1812" s="325"/>
      <c r="CE1812" s="325"/>
      <c r="CF1812" s="325"/>
      <c r="CG1812" s="325"/>
      <c r="CH1812" s="325"/>
    </row>
    <row r="1813" spans="1:86" s="323" customFormat="1" x14ac:dyDescent="0.25">
      <c r="A1813" s="102"/>
      <c r="B1813" s="102"/>
      <c r="C1813" s="102"/>
      <c r="D1813" s="102"/>
      <c r="E1813" s="102"/>
      <c r="F1813" s="102"/>
      <c r="G1813" s="102"/>
      <c r="AH1813" s="324"/>
      <c r="AI1813" s="324"/>
      <c r="AP1813" s="324"/>
      <c r="AQ1813" s="324"/>
      <c r="BD1813" s="324"/>
      <c r="BE1813" s="324"/>
      <c r="BF1813" s="324"/>
      <c r="BG1813" s="324"/>
      <c r="BH1813" s="324"/>
      <c r="BI1813" s="324"/>
      <c r="BJ1813" s="324"/>
      <c r="BK1813" s="324"/>
      <c r="BL1813" s="324"/>
      <c r="BM1813" s="324"/>
      <c r="BN1813" s="324"/>
      <c r="BO1813" s="324"/>
      <c r="BW1813" s="325"/>
      <c r="BX1813" s="325"/>
      <c r="BY1813" s="325"/>
      <c r="BZ1813" s="325"/>
      <c r="CA1813" s="325"/>
      <c r="CB1813" s="325"/>
      <c r="CC1813" s="325"/>
      <c r="CD1813" s="325"/>
      <c r="CE1813" s="325"/>
      <c r="CF1813" s="325"/>
      <c r="CG1813" s="325"/>
      <c r="CH1813" s="325"/>
    </row>
    <row r="1814" spans="1:86" s="323" customFormat="1" x14ac:dyDescent="0.25">
      <c r="A1814" s="102"/>
      <c r="B1814" s="102"/>
      <c r="C1814" s="102"/>
      <c r="D1814" s="102"/>
      <c r="E1814" s="102"/>
      <c r="F1814" s="102"/>
      <c r="G1814" s="102"/>
      <c r="AH1814" s="324"/>
      <c r="AI1814" s="324"/>
      <c r="AP1814" s="324"/>
      <c r="AQ1814" s="324"/>
      <c r="BD1814" s="324"/>
      <c r="BE1814" s="324"/>
      <c r="BF1814" s="324"/>
      <c r="BG1814" s="324"/>
      <c r="BH1814" s="324"/>
      <c r="BI1814" s="324"/>
      <c r="BJ1814" s="324"/>
      <c r="BK1814" s="324"/>
      <c r="BL1814" s="324"/>
      <c r="BM1814" s="324"/>
      <c r="BN1814" s="324"/>
      <c r="BO1814" s="324"/>
      <c r="BW1814" s="325"/>
      <c r="BX1814" s="325"/>
      <c r="BY1814" s="325"/>
      <c r="BZ1814" s="325"/>
      <c r="CA1814" s="325"/>
      <c r="CB1814" s="325"/>
      <c r="CC1814" s="325"/>
      <c r="CD1814" s="325"/>
      <c r="CE1814" s="325"/>
      <c r="CF1814" s="325"/>
      <c r="CG1814" s="325"/>
      <c r="CH1814" s="325"/>
    </row>
    <row r="1815" spans="1:86" s="323" customFormat="1" x14ac:dyDescent="0.25">
      <c r="A1815" s="102"/>
      <c r="B1815" s="102"/>
      <c r="C1815" s="102"/>
      <c r="D1815" s="102"/>
      <c r="E1815" s="102"/>
      <c r="F1815" s="102"/>
      <c r="G1815" s="102"/>
      <c r="AH1815" s="324"/>
      <c r="AI1815" s="324"/>
      <c r="AP1815" s="324"/>
      <c r="AQ1815" s="324"/>
      <c r="BD1815" s="324"/>
      <c r="BE1815" s="324"/>
      <c r="BF1815" s="324"/>
      <c r="BG1815" s="324"/>
      <c r="BH1815" s="324"/>
      <c r="BI1815" s="324"/>
      <c r="BJ1815" s="324"/>
      <c r="BK1815" s="324"/>
      <c r="BL1815" s="324"/>
      <c r="BM1815" s="324"/>
      <c r="BN1815" s="324"/>
      <c r="BO1815" s="324"/>
      <c r="BW1815" s="325"/>
      <c r="BX1815" s="325"/>
      <c r="BY1815" s="325"/>
      <c r="BZ1815" s="325"/>
      <c r="CA1815" s="325"/>
      <c r="CB1815" s="325"/>
      <c r="CC1815" s="325"/>
      <c r="CD1815" s="325"/>
      <c r="CE1815" s="325"/>
      <c r="CF1815" s="325"/>
      <c r="CG1815" s="325"/>
      <c r="CH1815" s="325"/>
    </row>
    <row r="1816" spans="1:86" s="323" customFormat="1" x14ac:dyDescent="0.25">
      <c r="A1816" s="102"/>
      <c r="B1816" s="102"/>
      <c r="C1816" s="102"/>
      <c r="D1816" s="102"/>
      <c r="E1816" s="102"/>
      <c r="F1816" s="102"/>
      <c r="G1816" s="102"/>
      <c r="AH1816" s="324"/>
      <c r="AI1816" s="324"/>
      <c r="AP1816" s="324"/>
      <c r="AQ1816" s="324"/>
      <c r="BD1816" s="324"/>
      <c r="BE1816" s="324"/>
      <c r="BF1816" s="324"/>
      <c r="BG1816" s="324"/>
      <c r="BH1816" s="324"/>
      <c r="BI1816" s="324"/>
      <c r="BJ1816" s="324"/>
      <c r="BK1816" s="324"/>
      <c r="BL1816" s="324"/>
      <c r="BM1816" s="324"/>
      <c r="BN1816" s="324"/>
      <c r="BO1816" s="324"/>
      <c r="BW1816" s="325"/>
      <c r="BX1816" s="325"/>
      <c r="BY1816" s="325"/>
      <c r="BZ1816" s="325"/>
      <c r="CA1816" s="325"/>
      <c r="CB1816" s="325"/>
      <c r="CC1816" s="325"/>
      <c r="CD1816" s="325"/>
      <c r="CE1816" s="325"/>
      <c r="CF1816" s="325"/>
      <c r="CG1816" s="325"/>
      <c r="CH1816" s="325"/>
    </row>
    <row r="1817" spans="1:86" s="323" customFormat="1" x14ac:dyDescent="0.25">
      <c r="A1817" s="102"/>
      <c r="B1817" s="102"/>
      <c r="C1817" s="102"/>
      <c r="D1817" s="102"/>
      <c r="E1817" s="102"/>
      <c r="F1817" s="102"/>
      <c r="G1817" s="102"/>
      <c r="AH1817" s="324"/>
      <c r="AI1817" s="324"/>
      <c r="AP1817" s="324"/>
      <c r="AQ1817" s="324"/>
      <c r="BD1817" s="324"/>
      <c r="BE1817" s="324"/>
      <c r="BF1817" s="324"/>
      <c r="BG1817" s="324"/>
      <c r="BH1817" s="324"/>
      <c r="BI1817" s="324"/>
      <c r="BJ1817" s="324"/>
      <c r="BK1817" s="324"/>
      <c r="BL1817" s="324"/>
      <c r="BM1817" s="324"/>
      <c r="BN1817" s="324"/>
      <c r="BO1817" s="324"/>
      <c r="BW1817" s="325"/>
      <c r="BX1817" s="325"/>
      <c r="BY1817" s="325"/>
      <c r="BZ1817" s="325"/>
      <c r="CA1817" s="325"/>
      <c r="CB1817" s="325"/>
      <c r="CC1817" s="325"/>
      <c r="CD1817" s="325"/>
      <c r="CE1817" s="325"/>
      <c r="CF1817" s="325"/>
      <c r="CG1817" s="325"/>
      <c r="CH1817" s="325"/>
    </row>
    <row r="1818" spans="1:86" s="323" customFormat="1" x14ac:dyDescent="0.25">
      <c r="A1818" s="102"/>
      <c r="B1818" s="102"/>
      <c r="C1818" s="102"/>
      <c r="D1818" s="102"/>
      <c r="E1818" s="102"/>
      <c r="F1818" s="102"/>
      <c r="G1818" s="102"/>
      <c r="AH1818" s="324"/>
      <c r="AI1818" s="324"/>
      <c r="AP1818" s="324"/>
      <c r="AQ1818" s="324"/>
      <c r="BD1818" s="324"/>
      <c r="BE1818" s="324"/>
      <c r="BF1818" s="324"/>
      <c r="BG1818" s="324"/>
      <c r="BH1818" s="324"/>
      <c r="BI1818" s="324"/>
      <c r="BJ1818" s="324"/>
      <c r="BK1818" s="324"/>
      <c r="BL1818" s="324"/>
      <c r="BM1818" s="324"/>
      <c r="BN1818" s="324"/>
      <c r="BO1818" s="324"/>
      <c r="BW1818" s="325"/>
      <c r="BX1818" s="325"/>
      <c r="BY1818" s="325"/>
      <c r="BZ1818" s="325"/>
      <c r="CA1818" s="325"/>
      <c r="CB1818" s="325"/>
      <c r="CC1818" s="325"/>
      <c r="CD1818" s="325"/>
      <c r="CE1818" s="325"/>
      <c r="CF1818" s="325"/>
      <c r="CG1818" s="325"/>
      <c r="CH1818" s="325"/>
    </row>
    <row r="1819" spans="1:86" s="323" customFormat="1" x14ac:dyDescent="0.25">
      <c r="A1819" s="102"/>
      <c r="B1819" s="102"/>
      <c r="C1819" s="102"/>
      <c r="D1819" s="102"/>
      <c r="E1819" s="102"/>
      <c r="F1819" s="102"/>
      <c r="G1819" s="102"/>
      <c r="AH1819" s="324"/>
      <c r="AI1819" s="324"/>
      <c r="AP1819" s="324"/>
      <c r="AQ1819" s="324"/>
      <c r="BD1819" s="324"/>
      <c r="BE1819" s="324"/>
      <c r="BF1819" s="324"/>
      <c r="BG1819" s="324"/>
      <c r="BH1819" s="324"/>
      <c r="BI1819" s="324"/>
      <c r="BJ1819" s="324"/>
      <c r="BK1819" s="324"/>
      <c r="BL1819" s="324"/>
      <c r="BM1819" s="324"/>
      <c r="BN1819" s="324"/>
      <c r="BO1819" s="324"/>
      <c r="BW1819" s="325"/>
      <c r="BX1819" s="325"/>
      <c r="BY1819" s="325"/>
      <c r="BZ1819" s="325"/>
      <c r="CA1819" s="325"/>
      <c r="CB1819" s="325"/>
      <c r="CC1819" s="325"/>
      <c r="CD1819" s="325"/>
      <c r="CE1819" s="325"/>
      <c r="CF1819" s="325"/>
      <c r="CG1819" s="325"/>
      <c r="CH1819" s="325"/>
    </row>
    <row r="1820" spans="1:86" s="323" customFormat="1" x14ac:dyDescent="0.25">
      <c r="A1820" s="102"/>
      <c r="B1820" s="102"/>
      <c r="C1820" s="102"/>
      <c r="D1820" s="102"/>
      <c r="E1820" s="102"/>
      <c r="F1820" s="102"/>
      <c r="G1820" s="102"/>
      <c r="AH1820" s="324"/>
      <c r="AI1820" s="324"/>
      <c r="AP1820" s="324"/>
      <c r="AQ1820" s="324"/>
      <c r="BD1820" s="324"/>
      <c r="BE1820" s="324"/>
      <c r="BF1820" s="324"/>
      <c r="BG1820" s="324"/>
      <c r="BH1820" s="324"/>
      <c r="BI1820" s="324"/>
      <c r="BJ1820" s="324"/>
      <c r="BK1820" s="324"/>
      <c r="BL1820" s="324"/>
      <c r="BM1820" s="324"/>
      <c r="BN1820" s="324"/>
      <c r="BO1820" s="324"/>
      <c r="BW1820" s="325"/>
      <c r="BX1820" s="325"/>
      <c r="BY1820" s="325"/>
      <c r="BZ1820" s="325"/>
      <c r="CA1820" s="325"/>
      <c r="CB1820" s="325"/>
      <c r="CC1820" s="325"/>
      <c r="CD1820" s="325"/>
      <c r="CE1820" s="325"/>
      <c r="CF1820" s="325"/>
      <c r="CG1820" s="325"/>
      <c r="CH1820" s="325"/>
    </row>
    <row r="1821" spans="1:86" s="323" customFormat="1" x14ac:dyDescent="0.25">
      <c r="A1821" s="102"/>
      <c r="B1821" s="102"/>
      <c r="C1821" s="102"/>
      <c r="D1821" s="102"/>
      <c r="E1821" s="102"/>
      <c r="F1821" s="102"/>
      <c r="G1821" s="102"/>
      <c r="AH1821" s="324"/>
      <c r="AI1821" s="324"/>
      <c r="AP1821" s="324"/>
      <c r="AQ1821" s="324"/>
      <c r="BD1821" s="324"/>
      <c r="BE1821" s="324"/>
      <c r="BF1821" s="324"/>
      <c r="BG1821" s="324"/>
      <c r="BH1821" s="324"/>
      <c r="BI1821" s="324"/>
      <c r="BJ1821" s="324"/>
      <c r="BK1821" s="324"/>
      <c r="BL1821" s="324"/>
      <c r="BM1821" s="324"/>
      <c r="BN1821" s="324"/>
      <c r="BO1821" s="324"/>
      <c r="BW1821" s="325"/>
      <c r="BX1821" s="325"/>
      <c r="BY1821" s="325"/>
      <c r="BZ1821" s="325"/>
      <c r="CA1821" s="325"/>
      <c r="CB1821" s="325"/>
      <c r="CC1821" s="325"/>
      <c r="CD1821" s="325"/>
      <c r="CE1821" s="325"/>
      <c r="CF1821" s="325"/>
      <c r="CG1821" s="325"/>
      <c r="CH1821" s="325"/>
    </row>
    <row r="1822" spans="1:86" s="323" customFormat="1" x14ac:dyDescent="0.25">
      <c r="A1822" s="102"/>
      <c r="B1822" s="102"/>
      <c r="C1822" s="102"/>
      <c r="D1822" s="102"/>
      <c r="E1822" s="102"/>
      <c r="F1822" s="102"/>
      <c r="G1822" s="102"/>
      <c r="AH1822" s="324"/>
      <c r="AI1822" s="324"/>
      <c r="AP1822" s="324"/>
      <c r="AQ1822" s="324"/>
      <c r="BD1822" s="324"/>
      <c r="BE1822" s="324"/>
      <c r="BF1822" s="324"/>
      <c r="BG1822" s="324"/>
      <c r="BH1822" s="324"/>
      <c r="BI1822" s="324"/>
      <c r="BJ1822" s="324"/>
      <c r="BK1822" s="324"/>
      <c r="BL1822" s="324"/>
      <c r="BM1822" s="324"/>
      <c r="BN1822" s="324"/>
      <c r="BO1822" s="324"/>
      <c r="BW1822" s="325"/>
      <c r="BX1822" s="325"/>
      <c r="BY1822" s="325"/>
      <c r="BZ1822" s="325"/>
      <c r="CA1822" s="325"/>
      <c r="CB1822" s="325"/>
      <c r="CC1822" s="325"/>
      <c r="CD1822" s="325"/>
      <c r="CE1822" s="325"/>
      <c r="CF1822" s="325"/>
      <c r="CG1822" s="325"/>
      <c r="CH1822" s="325"/>
    </row>
    <row r="1823" spans="1:86" s="323" customFormat="1" x14ac:dyDescent="0.25">
      <c r="A1823" s="102"/>
      <c r="B1823" s="102"/>
      <c r="C1823" s="102"/>
      <c r="D1823" s="102"/>
      <c r="E1823" s="102"/>
      <c r="F1823" s="102"/>
      <c r="G1823" s="102"/>
      <c r="AH1823" s="324"/>
      <c r="AI1823" s="324"/>
      <c r="AP1823" s="324"/>
      <c r="AQ1823" s="324"/>
      <c r="BD1823" s="324"/>
      <c r="BE1823" s="324"/>
      <c r="BF1823" s="324"/>
      <c r="BG1823" s="324"/>
      <c r="BH1823" s="324"/>
      <c r="BI1823" s="324"/>
      <c r="BJ1823" s="324"/>
      <c r="BK1823" s="324"/>
      <c r="BL1823" s="324"/>
      <c r="BM1823" s="324"/>
      <c r="BN1823" s="324"/>
      <c r="BO1823" s="324"/>
      <c r="BW1823" s="325"/>
      <c r="BX1823" s="325"/>
      <c r="BY1823" s="325"/>
      <c r="BZ1823" s="325"/>
      <c r="CA1823" s="325"/>
      <c r="CB1823" s="325"/>
      <c r="CC1823" s="325"/>
      <c r="CD1823" s="325"/>
      <c r="CE1823" s="325"/>
      <c r="CF1823" s="325"/>
      <c r="CG1823" s="325"/>
      <c r="CH1823" s="325"/>
    </row>
    <row r="1824" spans="1:86" s="323" customFormat="1" x14ac:dyDescent="0.25">
      <c r="A1824" s="102"/>
      <c r="B1824" s="102"/>
      <c r="C1824" s="102"/>
      <c r="D1824" s="102"/>
      <c r="E1824" s="102"/>
      <c r="F1824" s="102"/>
      <c r="G1824" s="102"/>
      <c r="AH1824" s="324"/>
      <c r="AI1824" s="324"/>
      <c r="AP1824" s="324"/>
      <c r="AQ1824" s="324"/>
      <c r="BD1824" s="324"/>
      <c r="BE1824" s="324"/>
      <c r="BF1824" s="324"/>
      <c r="BG1824" s="324"/>
      <c r="BH1824" s="324"/>
      <c r="BI1824" s="324"/>
      <c r="BJ1824" s="324"/>
      <c r="BK1824" s="324"/>
      <c r="BL1824" s="324"/>
      <c r="BM1824" s="324"/>
      <c r="BN1824" s="324"/>
      <c r="BO1824" s="324"/>
      <c r="BW1824" s="325"/>
      <c r="BX1824" s="325"/>
      <c r="BY1824" s="325"/>
      <c r="BZ1824" s="325"/>
      <c r="CA1824" s="325"/>
      <c r="CB1824" s="325"/>
      <c r="CC1824" s="325"/>
      <c r="CD1824" s="325"/>
      <c r="CE1824" s="325"/>
      <c r="CF1824" s="325"/>
      <c r="CG1824" s="325"/>
      <c r="CH1824" s="325"/>
    </row>
    <row r="1825" spans="1:86" s="323" customFormat="1" x14ac:dyDescent="0.25">
      <c r="A1825" s="102"/>
      <c r="B1825" s="102"/>
      <c r="C1825" s="102"/>
      <c r="D1825" s="102"/>
      <c r="E1825" s="102"/>
      <c r="F1825" s="102"/>
      <c r="G1825" s="102"/>
      <c r="AH1825" s="324"/>
      <c r="AI1825" s="324"/>
      <c r="AP1825" s="324"/>
      <c r="AQ1825" s="324"/>
      <c r="BD1825" s="324"/>
      <c r="BE1825" s="324"/>
      <c r="BF1825" s="324"/>
      <c r="BG1825" s="324"/>
      <c r="BH1825" s="324"/>
      <c r="BI1825" s="324"/>
      <c r="BJ1825" s="324"/>
      <c r="BK1825" s="324"/>
      <c r="BL1825" s="324"/>
      <c r="BM1825" s="324"/>
      <c r="BN1825" s="324"/>
      <c r="BO1825" s="324"/>
      <c r="BW1825" s="325"/>
      <c r="BX1825" s="325"/>
      <c r="BY1825" s="325"/>
      <c r="BZ1825" s="325"/>
      <c r="CA1825" s="325"/>
      <c r="CB1825" s="325"/>
      <c r="CC1825" s="325"/>
      <c r="CD1825" s="325"/>
      <c r="CE1825" s="325"/>
      <c r="CF1825" s="325"/>
      <c r="CG1825" s="325"/>
      <c r="CH1825" s="325"/>
    </row>
    <row r="1826" spans="1:86" s="323" customFormat="1" x14ac:dyDescent="0.25">
      <c r="A1826" s="102"/>
      <c r="B1826" s="102"/>
      <c r="C1826" s="102"/>
      <c r="D1826" s="102"/>
      <c r="E1826" s="102"/>
      <c r="F1826" s="102"/>
      <c r="G1826" s="102"/>
      <c r="AH1826" s="324"/>
      <c r="AI1826" s="324"/>
      <c r="AP1826" s="324"/>
      <c r="AQ1826" s="324"/>
      <c r="BD1826" s="324"/>
      <c r="BE1826" s="324"/>
      <c r="BF1826" s="324"/>
      <c r="BG1826" s="324"/>
      <c r="BH1826" s="324"/>
      <c r="BI1826" s="324"/>
      <c r="BJ1826" s="324"/>
      <c r="BK1826" s="324"/>
      <c r="BL1826" s="324"/>
      <c r="BM1826" s="324"/>
      <c r="BN1826" s="324"/>
      <c r="BO1826" s="324"/>
      <c r="BW1826" s="325"/>
      <c r="BX1826" s="325"/>
      <c r="BY1826" s="325"/>
      <c r="BZ1826" s="325"/>
      <c r="CA1826" s="325"/>
      <c r="CB1826" s="325"/>
      <c r="CC1826" s="325"/>
      <c r="CD1826" s="325"/>
      <c r="CE1826" s="325"/>
      <c r="CF1826" s="325"/>
      <c r="CG1826" s="325"/>
      <c r="CH1826" s="325"/>
    </row>
    <row r="1827" spans="1:86" s="323" customFormat="1" x14ac:dyDescent="0.25">
      <c r="A1827" s="102"/>
      <c r="B1827" s="102"/>
      <c r="C1827" s="102"/>
      <c r="D1827" s="102"/>
      <c r="E1827" s="102"/>
      <c r="F1827" s="102"/>
      <c r="G1827" s="102"/>
      <c r="AH1827" s="324"/>
      <c r="AI1827" s="324"/>
      <c r="AP1827" s="324"/>
      <c r="AQ1827" s="324"/>
      <c r="BD1827" s="324"/>
      <c r="BE1827" s="324"/>
      <c r="BF1827" s="324"/>
      <c r="BG1827" s="324"/>
      <c r="BH1827" s="324"/>
      <c r="BI1827" s="324"/>
      <c r="BJ1827" s="324"/>
      <c r="BK1827" s="324"/>
      <c r="BL1827" s="324"/>
      <c r="BM1827" s="324"/>
      <c r="BN1827" s="324"/>
      <c r="BO1827" s="324"/>
      <c r="BW1827" s="325"/>
      <c r="BX1827" s="325"/>
      <c r="BY1827" s="325"/>
      <c r="BZ1827" s="325"/>
      <c r="CA1827" s="325"/>
      <c r="CB1827" s="325"/>
      <c r="CC1827" s="325"/>
      <c r="CD1827" s="325"/>
      <c r="CE1827" s="325"/>
      <c r="CF1827" s="325"/>
      <c r="CG1827" s="325"/>
      <c r="CH1827" s="325"/>
    </row>
    <row r="1828" spans="1:86" s="323" customFormat="1" x14ac:dyDescent="0.25">
      <c r="A1828" s="102"/>
      <c r="B1828" s="102"/>
      <c r="C1828" s="102"/>
      <c r="D1828" s="102"/>
      <c r="E1828" s="102"/>
      <c r="F1828" s="102"/>
      <c r="G1828" s="102"/>
      <c r="AH1828" s="324"/>
      <c r="AI1828" s="324"/>
      <c r="AP1828" s="324"/>
      <c r="AQ1828" s="324"/>
      <c r="BD1828" s="324"/>
      <c r="BE1828" s="324"/>
      <c r="BF1828" s="324"/>
      <c r="BG1828" s="324"/>
      <c r="BH1828" s="324"/>
      <c r="BI1828" s="324"/>
      <c r="BJ1828" s="324"/>
      <c r="BK1828" s="324"/>
      <c r="BL1828" s="324"/>
      <c r="BM1828" s="324"/>
      <c r="BN1828" s="324"/>
      <c r="BO1828" s="324"/>
      <c r="BW1828" s="325"/>
      <c r="BX1828" s="325"/>
      <c r="BY1828" s="325"/>
      <c r="BZ1828" s="325"/>
      <c r="CA1828" s="325"/>
      <c r="CB1828" s="325"/>
      <c r="CC1828" s="325"/>
      <c r="CD1828" s="325"/>
      <c r="CE1828" s="325"/>
      <c r="CF1828" s="325"/>
      <c r="CG1828" s="325"/>
      <c r="CH1828" s="325"/>
    </row>
    <row r="1829" spans="1:86" s="323" customFormat="1" x14ac:dyDescent="0.25">
      <c r="A1829" s="102"/>
      <c r="B1829" s="102"/>
      <c r="C1829" s="102"/>
      <c r="D1829" s="102"/>
      <c r="E1829" s="102"/>
      <c r="F1829" s="102"/>
      <c r="G1829" s="102"/>
      <c r="AH1829" s="324"/>
      <c r="AI1829" s="324"/>
      <c r="AP1829" s="324"/>
      <c r="AQ1829" s="324"/>
      <c r="BD1829" s="324"/>
      <c r="BE1829" s="324"/>
      <c r="BF1829" s="324"/>
      <c r="BG1829" s="324"/>
      <c r="BH1829" s="324"/>
      <c r="BI1829" s="324"/>
      <c r="BJ1829" s="324"/>
      <c r="BK1829" s="324"/>
      <c r="BL1829" s="324"/>
      <c r="BM1829" s="324"/>
      <c r="BN1829" s="324"/>
      <c r="BO1829" s="324"/>
      <c r="BW1829" s="325"/>
      <c r="BX1829" s="325"/>
      <c r="BY1829" s="325"/>
      <c r="BZ1829" s="325"/>
      <c r="CA1829" s="325"/>
      <c r="CB1829" s="325"/>
      <c r="CC1829" s="325"/>
      <c r="CD1829" s="325"/>
      <c r="CE1829" s="325"/>
      <c r="CF1829" s="325"/>
      <c r="CG1829" s="325"/>
      <c r="CH1829" s="325"/>
    </row>
    <row r="1830" spans="1:86" s="323" customFormat="1" x14ac:dyDescent="0.25">
      <c r="A1830" s="102"/>
      <c r="B1830" s="102"/>
      <c r="C1830" s="102"/>
      <c r="D1830" s="102"/>
      <c r="E1830" s="102"/>
      <c r="F1830" s="102"/>
      <c r="G1830" s="102"/>
      <c r="AH1830" s="324"/>
      <c r="AI1830" s="324"/>
      <c r="AP1830" s="324"/>
      <c r="AQ1830" s="324"/>
      <c r="BD1830" s="324"/>
      <c r="BE1830" s="324"/>
      <c r="BF1830" s="324"/>
      <c r="BG1830" s="324"/>
      <c r="BH1830" s="324"/>
      <c r="BI1830" s="324"/>
      <c r="BJ1830" s="324"/>
      <c r="BK1830" s="324"/>
      <c r="BL1830" s="324"/>
      <c r="BM1830" s="324"/>
      <c r="BN1830" s="324"/>
      <c r="BO1830" s="324"/>
      <c r="BW1830" s="325"/>
      <c r="BX1830" s="325"/>
      <c r="BY1830" s="325"/>
      <c r="BZ1830" s="325"/>
      <c r="CA1830" s="325"/>
      <c r="CB1830" s="325"/>
      <c r="CC1830" s="325"/>
      <c r="CD1830" s="325"/>
      <c r="CE1830" s="325"/>
      <c r="CF1830" s="325"/>
      <c r="CG1830" s="325"/>
      <c r="CH1830" s="325"/>
    </row>
    <row r="1831" spans="1:86" s="323" customFormat="1" x14ac:dyDescent="0.25">
      <c r="A1831" s="102"/>
      <c r="B1831" s="102"/>
      <c r="C1831" s="102"/>
      <c r="D1831" s="102"/>
      <c r="E1831" s="102"/>
      <c r="F1831" s="102"/>
      <c r="G1831" s="102"/>
      <c r="AH1831" s="324"/>
      <c r="AI1831" s="324"/>
      <c r="AP1831" s="324"/>
      <c r="AQ1831" s="324"/>
      <c r="BD1831" s="324"/>
      <c r="BE1831" s="324"/>
      <c r="BF1831" s="324"/>
      <c r="BG1831" s="324"/>
      <c r="BH1831" s="324"/>
      <c r="BI1831" s="324"/>
      <c r="BJ1831" s="324"/>
      <c r="BK1831" s="324"/>
      <c r="BL1831" s="324"/>
      <c r="BM1831" s="324"/>
      <c r="BN1831" s="324"/>
      <c r="BO1831" s="324"/>
      <c r="BW1831" s="325"/>
      <c r="BX1831" s="325"/>
      <c r="BY1831" s="325"/>
      <c r="BZ1831" s="325"/>
      <c r="CA1831" s="325"/>
      <c r="CB1831" s="325"/>
      <c r="CC1831" s="325"/>
      <c r="CD1831" s="325"/>
      <c r="CE1831" s="325"/>
      <c r="CF1831" s="325"/>
      <c r="CG1831" s="325"/>
      <c r="CH1831" s="325"/>
    </row>
    <row r="1832" spans="1:86" s="323" customFormat="1" x14ac:dyDescent="0.25">
      <c r="A1832" s="102"/>
      <c r="B1832" s="102"/>
      <c r="C1832" s="102"/>
      <c r="D1832" s="102"/>
      <c r="E1832" s="102"/>
      <c r="F1832" s="102"/>
      <c r="G1832" s="102"/>
      <c r="AH1832" s="324"/>
      <c r="AI1832" s="324"/>
      <c r="AP1832" s="324"/>
      <c r="AQ1832" s="324"/>
      <c r="BD1832" s="324"/>
      <c r="BE1832" s="324"/>
      <c r="BF1832" s="324"/>
      <c r="BG1832" s="324"/>
      <c r="BH1832" s="324"/>
      <c r="BI1832" s="324"/>
      <c r="BJ1832" s="324"/>
      <c r="BK1832" s="324"/>
      <c r="BL1832" s="324"/>
      <c r="BM1832" s="324"/>
      <c r="BN1832" s="324"/>
      <c r="BO1832" s="324"/>
      <c r="BW1832" s="325"/>
      <c r="BX1832" s="325"/>
      <c r="BY1832" s="325"/>
      <c r="BZ1832" s="325"/>
      <c r="CA1832" s="325"/>
      <c r="CB1832" s="325"/>
      <c r="CC1832" s="325"/>
      <c r="CD1832" s="325"/>
      <c r="CE1832" s="325"/>
      <c r="CF1832" s="325"/>
      <c r="CG1832" s="325"/>
      <c r="CH1832" s="325"/>
    </row>
    <row r="1833" spans="1:86" s="323" customFormat="1" x14ac:dyDescent="0.25">
      <c r="A1833" s="102"/>
      <c r="B1833" s="102"/>
      <c r="C1833" s="102"/>
      <c r="D1833" s="102"/>
      <c r="E1833" s="102"/>
      <c r="F1833" s="102"/>
      <c r="G1833" s="102"/>
      <c r="AH1833" s="324"/>
      <c r="AI1833" s="324"/>
      <c r="AP1833" s="324"/>
      <c r="AQ1833" s="324"/>
      <c r="BD1833" s="324"/>
      <c r="BE1833" s="324"/>
      <c r="BF1833" s="324"/>
      <c r="BG1833" s="324"/>
      <c r="BH1833" s="324"/>
      <c r="BI1833" s="324"/>
      <c r="BJ1833" s="324"/>
      <c r="BK1833" s="324"/>
      <c r="BL1833" s="324"/>
      <c r="BM1833" s="324"/>
      <c r="BN1833" s="324"/>
      <c r="BO1833" s="324"/>
      <c r="BW1833" s="325"/>
      <c r="BX1833" s="325"/>
      <c r="BY1833" s="325"/>
      <c r="BZ1833" s="325"/>
      <c r="CA1833" s="325"/>
      <c r="CB1833" s="325"/>
      <c r="CC1833" s="325"/>
      <c r="CD1833" s="325"/>
      <c r="CE1833" s="325"/>
      <c r="CF1833" s="325"/>
      <c r="CG1833" s="325"/>
      <c r="CH1833" s="325"/>
    </row>
    <row r="1834" spans="1:86" s="323" customFormat="1" x14ac:dyDescent="0.25">
      <c r="A1834" s="102"/>
      <c r="B1834" s="102"/>
      <c r="C1834" s="102"/>
      <c r="D1834" s="102"/>
      <c r="E1834" s="102"/>
      <c r="F1834" s="102"/>
      <c r="G1834" s="102"/>
      <c r="AH1834" s="324"/>
      <c r="AI1834" s="324"/>
      <c r="AP1834" s="324"/>
      <c r="AQ1834" s="324"/>
      <c r="BD1834" s="324"/>
      <c r="BE1834" s="324"/>
      <c r="BF1834" s="324"/>
      <c r="BG1834" s="324"/>
      <c r="BH1834" s="324"/>
      <c r="BI1834" s="324"/>
      <c r="BJ1834" s="324"/>
      <c r="BK1834" s="324"/>
      <c r="BL1834" s="324"/>
      <c r="BM1834" s="324"/>
      <c r="BN1834" s="324"/>
      <c r="BO1834" s="324"/>
      <c r="BW1834" s="325"/>
      <c r="BX1834" s="325"/>
      <c r="BY1834" s="325"/>
      <c r="BZ1834" s="325"/>
      <c r="CA1834" s="325"/>
      <c r="CB1834" s="325"/>
      <c r="CC1834" s="325"/>
      <c r="CD1834" s="325"/>
      <c r="CE1834" s="325"/>
      <c r="CF1834" s="325"/>
      <c r="CG1834" s="325"/>
      <c r="CH1834" s="325"/>
    </row>
    <row r="1835" spans="1:86" s="323" customFormat="1" x14ac:dyDescent="0.25">
      <c r="A1835" s="102"/>
      <c r="B1835" s="102"/>
      <c r="C1835" s="102"/>
      <c r="D1835" s="102"/>
      <c r="E1835" s="102"/>
      <c r="F1835" s="102"/>
      <c r="G1835" s="102"/>
      <c r="AH1835" s="324"/>
      <c r="AI1835" s="324"/>
      <c r="AP1835" s="324"/>
      <c r="AQ1835" s="324"/>
      <c r="BD1835" s="324"/>
      <c r="BE1835" s="324"/>
      <c r="BF1835" s="324"/>
      <c r="BG1835" s="324"/>
      <c r="BH1835" s="324"/>
      <c r="BI1835" s="324"/>
      <c r="BJ1835" s="324"/>
      <c r="BK1835" s="324"/>
      <c r="BL1835" s="324"/>
      <c r="BM1835" s="324"/>
      <c r="BN1835" s="324"/>
      <c r="BO1835" s="324"/>
      <c r="BW1835" s="325"/>
      <c r="BX1835" s="325"/>
      <c r="BY1835" s="325"/>
      <c r="BZ1835" s="325"/>
      <c r="CA1835" s="325"/>
      <c r="CB1835" s="325"/>
      <c r="CC1835" s="325"/>
      <c r="CD1835" s="325"/>
      <c r="CE1835" s="325"/>
      <c r="CF1835" s="325"/>
      <c r="CG1835" s="325"/>
      <c r="CH1835" s="325"/>
    </row>
    <row r="1836" spans="1:86" s="323" customFormat="1" x14ac:dyDescent="0.25">
      <c r="A1836" s="102"/>
      <c r="B1836" s="102"/>
      <c r="C1836" s="102"/>
      <c r="D1836" s="102"/>
      <c r="E1836" s="102"/>
      <c r="F1836" s="102"/>
      <c r="G1836" s="102"/>
      <c r="AH1836" s="324"/>
      <c r="AI1836" s="324"/>
      <c r="AP1836" s="324"/>
      <c r="AQ1836" s="324"/>
      <c r="BD1836" s="324"/>
      <c r="BE1836" s="324"/>
      <c r="BF1836" s="324"/>
      <c r="BG1836" s="324"/>
      <c r="BH1836" s="324"/>
      <c r="BI1836" s="324"/>
      <c r="BJ1836" s="324"/>
      <c r="BK1836" s="324"/>
      <c r="BL1836" s="324"/>
      <c r="BM1836" s="324"/>
      <c r="BN1836" s="324"/>
      <c r="BO1836" s="324"/>
      <c r="BW1836" s="325"/>
      <c r="BX1836" s="325"/>
      <c r="BY1836" s="325"/>
      <c r="BZ1836" s="325"/>
      <c r="CA1836" s="325"/>
      <c r="CB1836" s="325"/>
      <c r="CC1836" s="325"/>
      <c r="CD1836" s="325"/>
      <c r="CE1836" s="325"/>
      <c r="CF1836" s="325"/>
      <c r="CG1836" s="325"/>
      <c r="CH1836" s="325"/>
    </row>
    <row r="1837" spans="1:86" s="323" customFormat="1" x14ac:dyDescent="0.25">
      <c r="A1837" s="102"/>
      <c r="B1837" s="102"/>
      <c r="C1837" s="102"/>
      <c r="D1837" s="102"/>
      <c r="E1837" s="102"/>
      <c r="F1837" s="102"/>
      <c r="G1837" s="102"/>
      <c r="AH1837" s="324"/>
      <c r="AI1837" s="324"/>
      <c r="AP1837" s="324"/>
      <c r="AQ1837" s="324"/>
      <c r="BD1837" s="324"/>
      <c r="BE1837" s="324"/>
      <c r="BF1837" s="324"/>
      <c r="BG1837" s="324"/>
      <c r="BH1837" s="324"/>
      <c r="BI1837" s="324"/>
      <c r="BJ1837" s="324"/>
      <c r="BK1837" s="324"/>
      <c r="BL1837" s="324"/>
      <c r="BM1837" s="324"/>
      <c r="BN1837" s="324"/>
      <c r="BO1837" s="324"/>
      <c r="BW1837" s="325"/>
      <c r="BX1837" s="325"/>
      <c r="BY1837" s="325"/>
      <c r="BZ1837" s="325"/>
      <c r="CA1837" s="325"/>
      <c r="CB1837" s="325"/>
      <c r="CC1837" s="325"/>
      <c r="CD1837" s="325"/>
      <c r="CE1837" s="325"/>
      <c r="CF1837" s="325"/>
      <c r="CG1837" s="325"/>
      <c r="CH1837" s="325"/>
    </row>
    <row r="1838" spans="1:86" s="323" customFormat="1" x14ac:dyDescent="0.25">
      <c r="A1838" s="102"/>
      <c r="B1838" s="102"/>
      <c r="C1838" s="102"/>
      <c r="D1838" s="102"/>
      <c r="E1838" s="102"/>
      <c r="F1838" s="102"/>
      <c r="G1838" s="102"/>
      <c r="AH1838" s="324"/>
      <c r="AI1838" s="324"/>
      <c r="AP1838" s="324"/>
      <c r="AQ1838" s="324"/>
      <c r="BD1838" s="324"/>
      <c r="BE1838" s="324"/>
      <c r="BF1838" s="324"/>
      <c r="BG1838" s="324"/>
      <c r="BH1838" s="324"/>
      <c r="BI1838" s="324"/>
      <c r="BJ1838" s="324"/>
      <c r="BK1838" s="324"/>
      <c r="BL1838" s="324"/>
      <c r="BM1838" s="324"/>
      <c r="BN1838" s="324"/>
      <c r="BO1838" s="324"/>
      <c r="BW1838" s="325"/>
      <c r="BX1838" s="325"/>
      <c r="BY1838" s="325"/>
      <c r="BZ1838" s="325"/>
      <c r="CA1838" s="325"/>
      <c r="CB1838" s="325"/>
      <c r="CC1838" s="325"/>
      <c r="CD1838" s="325"/>
      <c r="CE1838" s="325"/>
      <c r="CF1838" s="325"/>
      <c r="CG1838" s="325"/>
      <c r="CH1838" s="325"/>
    </row>
    <row r="1839" spans="1:86" s="323" customFormat="1" x14ac:dyDescent="0.25">
      <c r="A1839" s="102"/>
      <c r="B1839" s="102"/>
      <c r="C1839" s="102"/>
      <c r="D1839" s="102"/>
      <c r="E1839" s="102"/>
      <c r="F1839" s="102"/>
      <c r="G1839" s="102"/>
      <c r="AH1839" s="324"/>
      <c r="AI1839" s="324"/>
      <c r="AP1839" s="324"/>
      <c r="AQ1839" s="324"/>
      <c r="BD1839" s="324"/>
      <c r="BE1839" s="324"/>
      <c r="BF1839" s="324"/>
      <c r="BG1839" s="324"/>
      <c r="BH1839" s="324"/>
      <c r="BI1839" s="324"/>
      <c r="BJ1839" s="324"/>
      <c r="BK1839" s="324"/>
      <c r="BL1839" s="324"/>
      <c r="BM1839" s="324"/>
      <c r="BN1839" s="324"/>
      <c r="BO1839" s="324"/>
      <c r="BW1839" s="325"/>
      <c r="BX1839" s="325"/>
      <c r="BY1839" s="325"/>
      <c r="BZ1839" s="325"/>
      <c r="CA1839" s="325"/>
      <c r="CB1839" s="325"/>
      <c r="CC1839" s="325"/>
      <c r="CD1839" s="325"/>
      <c r="CE1839" s="325"/>
      <c r="CF1839" s="325"/>
      <c r="CG1839" s="325"/>
      <c r="CH1839" s="325"/>
    </row>
    <row r="1840" spans="1:86" s="323" customFormat="1" x14ac:dyDescent="0.25">
      <c r="A1840" s="102"/>
      <c r="B1840" s="102"/>
      <c r="C1840" s="102"/>
      <c r="D1840" s="102"/>
      <c r="E1840" s="102"/>
      <c r="F1840" s="102"/>
      <c r="G1840" s="102"/>
      <c r="AH1840" s="324"/>
      <c r="AI1840" s="324"/>
      <c r="AP1840" s="324"/>
      <c r="AQ1840" s="324"/>
      <c r="BD1840" s="324"/>
      <c r="BE1840" s="324"/>
      <c r="BF1840" s="324"/>
      <c r="BG1840" s="324"/>
      <c r="BH1840" s="324"/>
      <c r="BI1840" s="324"/>
      <c r="BJ1840" s="324"/>
      <c r="BK1840" s="324"/>
      <c r="BL1840" s="324"/>
      <c r="BM1840" s="324"/>
      <c r="BN1840" s="324"/>
      <c r="BO1840" s="324"/>
      <c r="BW1840" s="325"/>
      <c r="BX1840" s="325"/>
      <c r="BY1840" s="325"/>
      <c r="BZ1840" s="325"/>
      <c r="CA1840" s="325"/>
      <c r="CB1840" s="325"/>
      <c r="CC1840" s="325"/>
      <c r="CD1840" s="325"/>
      <c r="CE1840" s="325"/>
      <c r="CF1840" s="325"/>
      <c r="CG1840" s="325"/>
      <c r="CH1840" s="325"/>
    </row>
    <row r="1841" spans="1:86" s="323" customFormat="1" x14ac:dyDescent="0.25">
      <c r="A1841" s="102"/>
      <c r="B1841" s="102"/>
      <c r="C1841" s="102"/>
      <c r="D1841" s="102"/>
      <c r="E1841" s="102"/>
      <c r="F1841" s="102"/>
      <c r="G1841" s="102"/>
      <c r="AH1841" s="324"/>
      <c r="AI1841" s="324"/>
      <c r="AP1841" s="324"/>
      <c r="AQ1841" s="324"/>
      <c r="BD1841" s="324"/>
      <c r="BE1841" s="324"/>
      <c r="BF1841" s="324"/>
      <c r="BG1841" s="324"/>
      <c r="BH1841" s="324"/>
      <c r="BI1841" s="324"/>
      <c r="BJ1841" s="324"/>
      <c r="BK1841" s="324"/>
      <c r="BL1841" s="324"/>
      <c r="BM1841" s="324"/>
      <c r="BN1841" s="324"/>
      <c r="BO1841" s="324"/>
      <c r="BW1841" s="325"/>
      <c r="BX1841" s="325"/>
      <c r="BY1841" s="325"/>
      <c r="BZ1841" s="325"/>
      <c r="CA1841" s="325"/>
      <c r="CB1841" s="325"/>
      <c r="CC1841" s="325"/>
      <c r="CD1841" s="325"/>
      <c r="CE1841" s="325"/>
      <c r="CF1841" s="325"/>
      <c r="CG1841" s="325"/>
      <c r="CH1841" s="325"/>
    </row>
    <row r="1842" spans="1:86" s="323" customFormat="1" x14ac:dyDescent="0.25">
      <c r="A1842" s="102"/>
      <c r="B1842" s="102"/>
      <c r="C1842" s="102"/>
      <c r="D1842" s="102"/>
      <c r="E1842" s="102"/>
      <c r="F1842" s="102"/>
      <c r="G1842" s="102"/>
      <c r="AH1842" s="324"/>
      <c r="AI1842" s="324"/>
      <c r="AP1842" s="324"/>
      <c r="AQ1842" s="324"/>
      <c r="BD1842" s="324"/>
      <c r="BE1842" s="324"/>
      <c r="BF1842" s="324"/>
      <c r="BG1842" s="324"/>
      <c r="BH1842" s="324"/>
      <c r="BI1842" s="324"/>
      <c r="BJ1842" s="324"/>
      <c r="BK1842" s="324"/>
      <c r="BL1842" s="324"/>
      <c r="BM1842" s="324"/>
      <c r="BN1842" s="324"/>
      <c r="BO1842" s="324"/>
      <c r="BW1842" s="325"/>
      <c r="BX1842" s="325"/>
      <c r="BY1842" s="325"/>
      <c r="BZ1842" s="325"/>
      <c r="CA1842" s="325"/>
      <c r="CB1842" s="325"/>
      <c r="CC1842" s="325"/>
      <c r="CD1842" s="325"/>
      <c r="CE1842" s="325"/>
      <c r="CF1842" s="325"/>
      <c r="CG1842" s="325"/>
      <c r="CH1842" s="325"/>
    </row>
    <row r="1843" spans="1:86" s="323" customFormat="1" x14ac:dyDescent="0.25">
      <c r="A1843" s="102"/>
      <c r="B1843" s="102"/>
      <c r="C1843" s="102"/>
      <c r="D1843" s="102"/>
      <c r="E1843" s="102"/>
      <c r="F1843" s="102"/>
      <c r="G1843" s="102"/>
      <c r="AH1843" s="324"/>
      <c r="AI1843" s="324"/>
      <c r="AP1843" s="324"/>
      <c r="AQ1843" s="324"/>
      <c r="BD1843" s="324"/>
      <c r="BE1843" s="324"/>
      <c r="BF1843" s="324"/>
      <c r="BG1843" s="324"/>
      <c r="BH1843" s="324"/>
      <c r="BI1843" s="324"/>
      <c r="BJ1843" s="324"/>
      <c r="BK1843" s="324"/>
      <c r="BL1843" s="324"/>
      <c r="BM1843" s="324"/>
      <c r="BN1843" s="324"/>
      <c r="BO1843" s="324"/>
      <c r="BW1843" s="325"/>
      <c r="BX1843" s="325"/>
      <c r="BY1843" s="325"/>
      <c r="BZ1843" s="325"/>
      <c r="CA1843" s="325"/>
      <c r="CB1843" s="325"/>
      <c r="CC1843" s="325"/>
      <c r="CD1843" s="325"/>
      <c r="CE1843" s="325"/>
      <c r="CF1843" s="325"/>
      <c r="CG1843" s="325"/>
      <c r="CH1843" s="325"/>
    </row>
    <row r="1844" spans="1:86" s="323" customFormat="1" x14ac:dyDescent="0.25">
      <c r="A1844" s="102"/>
      <c r="B1844" s="102"/>
      <c r="C1844" s="102"/>
      <c r="D1844" s="102"/>
      <c r="E1844" s="102"/>
      <c r="F1844" s="102"/>
      <c r="G1844" s="102"/>
      <c r="AH1844" s="324"/>
      <c r="AI1844" s="324"/>
      <c r="AP1844" s="324"/>
      <c r="AQ1844" s="324"/>
      <c r="BD1844" s="324"/>
      <c r="BE1844" s="324"/>
      <c r="BF1844" s="324"/>
      <c r="BG1844" s="324"/>
      <c r="BH1844" s="324"/>
      <c r="BI1844" s="324"/>
      <c r="BJ1844" s="324"/>
      <c r="BK1844" s="324"/>
      <c r="BL1844" s="324"/>
      <c r="BM1844" s="324"/>
      <c r="BN1844" s="324"/>
      <c r="BO1844" s="324"/>
      <c r="BW1844" s="325"/>
      <c r="BX1844" s="325"/>
      <c r="BY1844" s="325"/>
      <c r="BZ1844" s="325"/>
      <c r="CA1844" s="325"/>
      <c r="CB1844" s="325"/>
      <c r="CC1844" s="325"/>
      <c r="CD1844" s="325"/>
      <c r="CE1844" s="325"/>
      <c r="CF1844" s="325"/>
      <c r="CG1844" s="325"/>
      <c r="CH1844" s="325"/>
    </row>
    <row r="1845" spans="1:86" s="323" customFormat="1" x14ac:dyDescent="0.25">
      <c r="A1845" s="102"/>
      <c r="B1845" s="102"/>
      <c r="C1845" s="102"/>
      <c r="D1845" s="102"/>
      <c r="E1845" s="102"/>
      <c r="F1845" s="102"/>
      <c r="G1845" s="102"/>
      <c r="AH1845" s="324"/>
      <c r="AI1845" s="324"/>
      <c r="AP1845" s="324"/>
      <c r="AQ1845" s="324"/>
      <c r="BD1845" s="324"/>
      <c r="BE1845" s="324"/>
      <c r="BF1845" s="324"/>
      <c r="BG1845" s="324"/>
      <c r="BH1845" s="324"/>
      <c r="BI1845" s="324"/>
      <c r="BJ1845" s="324"/>
      <c r="BK1845" s="324"/>
      <c r="BL1845" s="324"/>
      <c r="BM1845" s="324"/>
      <c r="BN1845" s="324"/>
      <c r="BO1845" s="324"/>
      <c r="BW1845" s="325"/>
      <c r="BX1845" s="325"/>
      <c r="BY1845" s="325"/>
      <c r="BZ1845" s="325"/>
      <c r="CA1845" s="325"/>
      <c r="CB1845" s="325"/>
      <c r="CC1845" s="325"/>
      <c r="CD1845" s="325"/>
      <c r="CE1845" s="325"/>
      <c r="CF1845" s="325"/>
      <c r="CG1845" s="325"/>
      <c r="CH1845" s="325"/>
    </row>
    <row r="1846" spans="1:86" s="323" customFormat="1" x14ac:dyDescent="0.25">
      <c r="A1846" s="102"/>
      <c r="B1846" s="102"/>
      <c r="C1846" s="102"/>
      <c r="D1846" s="102"/>
      <c r="E1846" s="102"/>
      <c r="F1846" s="102"/>
      <c r="G1846" s="102"/>
      <c r="AH1846" s="324"/>
      <c r="AI1846" s="324"/>
      <c r="AP1846" s="324"/>
      <c r="AQ1846" s="324"/>
      <c r="BD1846" s="324"/>
      <c r="BE1846" s="324"/>
      <c r="BF1846" s="324"/>
      <c r="BG1846" s="324"/>
      <c r="BH1846" s="324"/>
      <c r="BI1846" s="324"/>
      <c r="BJ1846" s="324"/>
      <c r="BK1846" s="324"/>
      <c r="BL1846" s="324"/>
      <c r="BM1846" s="324"/>
      <c r="BN1846" s="324"/>
      <c r="BO1846" s="324"/>
      <c r="BW1846" s="325"/>
      <c r="BX1846" s="325"/>
      <c r="BY1846" s="325"/>
      <c r="BZ1846" s="325"/>
      <c r="CA1846" s="325"/>
      <c r="CB1846" s="325"/>
      <c r="CC1846" s="325"/>
      <c r="CD1846" s="325"/>
      <c r="CE1846" s="325"/>
      <c r="CF1846" s="325"/>
      <c r="CG1846" s="325"/>
      <c r="CH1846" s="325"/>
    </row>
    <row r="1847" spans="1:86" s="323" customFormat="1" x14ac:dyDescent="0.25">
      <c r="A1847" s="102"/>
      <c r="B1847" s="102"/>
      <c r="C1847" s="102"/>
      <c r="D1847" s="102"/>
      <c r="E1847" s="102"/>
      <c r="F1847" s="102"/>
      <c r="G1847" s="102"/>
      <c r="AH1847" s="324"/>
      <c r="AI1847" s="324"/>
      <c r="AP1847" s="324"/>
      <c r="AQ1847" s="324"/>
      <c r="BD1847" s="324"/>
      <c r="BE1847" s="324"/>
      <c r="BF1847" s="324"/>
      <c r="BG1847" s="324"/>
      <c r="BH1847" s="324"/>
      <c r="BI1847" s="324"/>
      <c r="BJ1847" s="324"/>
      <c r="BK1847" s="324"/>
      <c r="BL1847" s="324"/>
      <c r="BM1847" s="324"/>
      <c r="BN1847" s="324"/>
      <c r="BO1847" s="324"/>
      <c r="BW1847" s="325"/>
      <c r="BX1847" s="325"/>
      <c r="BY1847" s="325"/>
      <c r="BZ1847" s="325"/>
      <c r="CA1847" s="325"/>
      <c r="CB1847" s="325"/>
      <c r="CC1847" s="325"/>
      <c r="CD1847" s="325"/>
      <c r="CE1847" s="325"/>
      <c r="CF1847" s="325"/>
      <c r="CG1847" s="325"/>
      <c r="CH1847" s="325"/>
    </row>
    <row r="1848" spans="1:86" s="323" customFormat="1" x14ac:dyDescent="0.25">
      <c r="A1848" s="102"/>
      <c r="B1848" s="102"/>
      <c r="C1848" s="102"/>
      <c r="D1848" s="102"/>
      <c r="E1848" s="102"/>
      <c r="F1848" s="102"/>
      <c r="G1848" s="102"/>
      <c r="AH1848" s="324"/>
      <c r="AI1848" s="324"/>
      <c r="AP1848" s="324"/>
      <c r="AQ1848" s="324"/>
      <c r="BD1848" s="324"/>
      <c r="BE1848" s="324"/>
      <c r="BF1848" s="324"/>
      <c r="BG1848" s="324"/>
      <c r="BH1848" s="324"/>
      <c r="BI1848" s="324"/>
      <c r="BJ1848" s="324"/>
      <c r="BK1848" s="324"/>
      <c r="BL1848" s="324"/>
      <c r="BM1848" s="324"/>
      <c r="BN1848" s="324"/>
      <c r="BO1848" s="324"/>
      <c r="BW1848" s="325"/>
      <c r="BX1848" s="325"/>
      <c r="BY1848" s="325"/>
      <c r="BZ1848" s="325"/>
      <c r="CA1848" s="325"/>
      <c r="CB1848" s="325"/>
      <c r="CC1848" s="325"/>
      <c r="CD1848" s="325"/>
      <c r="CE1848" s="325"/>
      <c r="CF1848" s="325"/>
      <c r="CG1848" s="325"/>
      <c r="CH1848" s="325"/>
    </row>
    <row r="1849" spans="1:86" s="323" customFormat="1" x14ac:dyDescent="0.25">
      <c r="A1849" s="102"/>
      <c r="B1849" s="102"/>
      <c r="C1849" s="102"/>
      <c r="D1849" s="102"/>
      <c r="E1849" s="102"/>
      <c r="F1849" s="102"/>
      <c r="G1849" s="102"/>
      <c r="AH1849" s="324"/>
      <c r="AI1849" s="324"/>
      <c r="AP1849" s="324"/>
      <c r="AQ1849" s="324"/>
      <c r="BD1849" s="324"/>
      <c r="BE1849" s="324"/>
      <c r="BF1849" s="324"/>
      <c r="BG1849" s="324"/>
      <c r="BH1849" s="324"/>
      <c r="BI1849" s="324"/>
      <c r="BJ1849" s="324"/>
      <c r="BK1849" s="324"/>
      <c r="BL1849" s="324"/>
      <c r="BM1849" s="324"/>
      <c r="BN1849" s="324"/>
      <c r="BO1849" s="324"/>
      <c r="BW1849" s="325"/>
      <c r="BX1849" s="325"/>
      <c r="BY1849" s="325"/>
      <c r="BZ1849" s="325"/>
      <c r="CA1849" s="325"/>
      <c r="CB1849" s="325"/>
      <c r="CC1849" s="325"/>
      <c r="CD1849" s="325"/>
      <c r="CE1849" s="325"/>
      <c r="CF1849" s="325"/>
      <c r="CG1849" s="325"/>
      <c r="CH1849" s="325"/>
    </row>
    <row r="1850" spans="1:86" s="323" customFormat="1" x14ac:dyDescent="0.25">
      <c r="A1850" s="102"/>
      <c r="B1850" s="102"/>
      <c r="C1850" s="102"/>
      <c r="D1850" s="102"/>
      <c r="E1850" s="102"/>
      <c r="F1850" s="102"/>
      <c r="G1850" s="102"/>
      <c r="AH1850" s="324"/>
      <c r="AI1850" s="324"/>
      <c r="AP1850" s="324"/>
      <c r="AQ1850" s="324"/>
      <c r="BD1850" s="324"/>
      <c r="BE1850" s="324"/>
      <c r="BF1850" s="324"/>
      <c r="BG1850" s="324"/>
      <c r="BH1850" s="324"/>
      <c r="BI1850" s="324"/>
      <c r="BJ1850" s="324"/>
      <c r="BK1850" s="324"/>
      <c r="BL1850" s="324"/>
      <c r="BM1850" s="324"/>
      <c r="BN1850" s="324"/>
      <c r="BO1850" s="324"/>
      <c r="BW1850" s="325"/>
      <c r="BX1850" s="325"/>
      <c r="BY1850" s="325"/>
      <c r="BZ1850" s="325"/>
      <c r="CA1850" s="325"/>
      <c r="CB1850" s="325"/>
      <c r="CC1850" s="325"/>
      <c r="CD1850" s="325"/>
      <c r="CE1850" s="325"/>
      <c r="CF1850" s="325"/>
      <c r="CG1850" s="325"/>
      <c r="CH1850" s="325"/>
    </row>
    <row r="1851" spans="1:86" s="323" customFormat="1" x14ac:dyDescent="0.25">
      <c r="A1851" s="102"/>
      <c r="B1851" s="102"/>
      <c r="C1851" s="102"/>
      <c r="D1851" s="102"/>
      <c r="E1851" s="102"/>
      <c r="F1851" s="102"/>
      <c r="G1851" s="102"/>
      <c r="AH1851" s="324"/>
      <c r="AI1851" s="324"/>
      <c r="AP1851" s="324"/>
      <c r="AQ1851" s="324"/>
      <c r="BD1851" s="324"/>
      <c r="BE1851" s="324"/>
      <c r="BF1851" s="324"/>
      <c r="BG1851" s="324"/>
      <c r="BH1851" s="324"/>
      <c r="BI1851" s="324"/>
      <c r="BJ1851" s="324"/>
      <c r="BK1851" s="324"/>
      <c r="BL1851" s="324"/>
      <c r="BM1851" s="324"/>
      <c r="BN1851" s="324"/>
      <c r="BO1851" s="324"/>
      <c r="BW1851" s="325"/>
      <c r="BX1851" s="325"/>
      <c r="BY1851" s="325"/>
      <c r="BZ1851" s="325"/>
      <c r="CA1851" s="325"/>
      <c r="CB1851" s="325"/>
      <c r="CC1851" s="325"/>
      <c r="CD1851" s="325"/>
      <c r="CE1851" s="325"/>
      <c r="CF1851" s="325"/>
      <c r="CG1851" s="325"/>
      <c r="CH1851" s="325"/>
    </row>
    <row r="1852" spans="1:86" s="323" customFormat="1" x14ac:dyDescent="0.25">
      <c r="A1852" s="102"/>
      <c r="B1852" s="102"/>
      <c r="C1852" s="102"/>
      <c r="D1852" s="102"/>
      <c r="E1852" s="102"/>
      <c r="F1852" s="102"/>
      <c r="G1852" s="102"/>
      <c r="AH1852" s="324"/>
      <c r="AI1852" s="324"/>
      <c r="AP1852" s="324"/>
      <c r="AQ1852" s="324"/>
      <c r="BD1852" s="324"/>
      <c r="BE1852" s="324"/>
      <c r="BF1852" s="324"/>
      <c r="BG1852" s="324"/>
      <c r="BH1852" s="324"/>
      <c r="BI1852" s="324"/>
      <c r="BJ1852" s="324"/>
      <c r="BK1852" s="324"/>
      <c r="BL1852" s="324"/>
      <c r="BM1852" s="324"/>
      <c r="BN1852" s="324"/>
      <c r="BO1852" s="324"/>
      <c r="BW1852" s="325"/>
      <c r="BX1852" s="325"/>
      <c r="BY1852" s="325"/>
      <c r="BZ1852" s="325"/>
      <c r="CA1852" s="325"/>
      <c r="CB1852" s="325"/>
      <c r="CC1852" s="325"/>
      <c r="CD1852" s="325"/>
      <c r="CE1852" s="325"/>
      <c r="CF1852" s="325"/>
      <c r="CG1852" s="325"/>
      <c r="CH1852" s="325"/>
    </row>
    <row r="1853" spans="1:86" s="323" customFormat="1" x14ac:dyDescent="0.25">
      <c r="A1853" s="102"/>
      <c r="B1853" s="102"/>
      <c r="C1853" s="102"/>
      <c r="D1853" s="102"/>
      <c r="E1853" s="102"/>
      <c r="F1853" s="102"/>
      <c r="G1853" s="102"/>
      <c r="AH1853" s="324"/>
      <c r="AI1853" s="324"/>
      <c r="AP1853" s="324"/>
      <c r="AQ1853" s="324"/>
      <c r="BD1853" s="324"/>
      <c r="BE1853" s="324"/>
      <c r="BF1853" s="324"/>
      <c r="BG1853" s="324"/>
      <c r="BH1853" s="324"/>
      <c r="BI1853" s="324"/>
      <c r="BJ1853" s="324"/>
      <c r="BK1853" s="324"/>
      <c r="BL1853" s="324"/>
      <c r="BM1853" s="324"/>
      <c r="BN1853" s="324"/>
      <c r="BO1853" s="324"/>
      <c r="BW1853" s="325"/>
      <c r="BX1853" s="325"/>
      <c r="BY1853" s="325"/>
      <c r="BZ1853" s="325"/>
      <c r="CA1853" s="325"/>
      <c r="CB1853" s="325"/>
      <c r="CC1853" s="325"/>
      <c r="CD1853" s="325"/>
      <c r="CE1853" s="325"/>
      <c r="CF1853" s="325"/>
      <c r="CG1853" s="325"/>
      <c r="CH1853" s="325"/>
    </row>
    <row r="1854" spans="1:86" s="323" customFormat="1" x14ac:dyDescent="0.25">
      <c r="A1854" s="102"/>
      <c r="B1854" s="102"/>
      <c r="C1854" s="102"/>
      <c r="D1854" s="102"/>
      <c r="E1854" s="102"/>
      <c r="F1854" s="102"/>
      <c r="G1854" s="102"/>
      <c r="AH1854" s="324"/>
      <c r="AI1854" s="324"/>
      <c r="AP1854" s="324"/>
      <c r="AQ1854" s="324"/>
      <c r="BD1854" s="324"/>
      <c r="BE1854" s="324"/>
      <c r="BF1854" s="324"/>
      <c r="BG1854" s="324"/>
      <c r="BH1854" s="324"/>
      <c r="BI1854" s="324"/>
      <c r="BJ1854" s="324"/>
      <c r="BK1854" s="324"/>
      <c r="BL1854" s="324"/>
      <c r="BM1854" s="324"/>
      <c r="BN1854" s="324"/>
      <c r="BO1854" s="324"/>
      <c r="BW1854" s="325"/>
      <c r="BX1854" s="325"/>
      <c r="BY1854" s="325"/>
      <c r="BZ1854" s="325"/>
      <c r="CA1854" s="325"/>
      <c r="CB1854" s="325"/>
      <c r="CC1854" s="325"/>
      <c r="CD1854" s="325"/>
      <c r="CE1854" s="325"/>
      <c r="CF1854" s="325"/>
      <c r="CG1854" s="325"/>
      <c r="CH1854" s="325"/>
    </row>
    <row r="1855" spans="1:86" s="323" customFormat="1" x14ac:dyDescent="0.25">
      <c r="A1855" s="102"/>
      <c r="B1855" s="102"/>
      <c r="C1855" s="102"/>
      <c r="D1855" s="102"/>
      <c r="E1855" s="102"/>
      <c r="F1855" s="102"/>
      <c r="G1855" s="102"/>
      <c r="AH1855" s="324"/>
      <c r="AI1855" s="324"/>
      <c r="AP1855" s="324"/>
      <c r="AQ1855" s="324"/>
      <c r="BD1855" s="324"/>
      <c r="BE1855" s="324"/>
      <c r="BF1855" s="324"/>
      <c r="BG1855" s="324"/>
      <c r="BH1855" s="324"/>
      <c r="BI1855" s="324"/>
      <c r="BJ1855" s="324"/>
      <c r="BK1855" s="324"/>
      <c r="BL1855" s="324"/>
      <c r="BM1855" s="324"/>
      <c r="BN1855" s="324"/>
      <c r="BO1855" s="324"/>
      <c r="BW1855" s="325"/>
      <c r="BX1855" s="325"/>
      <c r="BY1855" s="325"/>
      <c r="BZ1855" s="325"/>
      <c r="CA1855" s="325"/>
      <c r="CB1855" s="325"/>
      <c r="CC1855" s="325"/>
      <c r="CD1855" s="325"/>
      <c r="CE1855" s="325"/>
      <c r="CF1855" s="325"/>
      <c r="CG1855" s="325"/>
      <c r="CH1855" s="325"/>
    </row>
    <row r="1856" spans="1:86" s="323" customFormat="1" x14ac:dyDescent="0.25">
      <c r="A1856" s="102"/>
      <c r="B1856" s="102"/>
      <c r="C1856" s="102"/>
      <c r="D1856" s="102"/>
      <c r="E1856" s="102"/>
      <c r="F1856" s="102"/>
      <c r="G1856" s="102"/>
      <c r="AH1856" s="324"/>
      <c r="AI1856" s="324"/>
      <c r="AP1856" s="324"/>
      <c r="AQ1856" s="324"/>
      <c r="BD1856" s="324"/>
      <c r="BE1856" s="324"/>
      <c r="BF1856" s="324"/>
      <c r="BG1856" s="324"/>
      <c r="BH1856" s="324"/>
      <c r="BI1856" s="324"/>
      <c r="BJ1856" s="324"/>
      <c r="BK1856" s="324"/>
      <c r="BL1856" s="324"/>
      <c r="BM1856" s="324"/>
      <c r="BN1856" s="324"/>
      <c r="BO1856" s="324"/>
      <c r="BW1856" s="325"/>
      <c r="BX1856" s="325"/>
      <c r="BY1856" s="325"/>
      <c r="BZ1856" s="325"/>
      <c r="CA1856" s="325"/>
      <c r="CB1856" s="325"/>
      <c r="CC1856" s="325"/>
      <c r="CD1856" s="325"/>
      <c r="CE1856" s="325"/>
      <c r="CF1856" s="325"/>
      <c r="CG1856" s="325"/>
      <c r="CH1856" s="325"/>
    </row>
    <row r="1857" spans="1:86" s="323" customFormat="1" x14ac:dyDescent="0.25">
      <c r="A1857" s="102"/>
      <c r="B1857" s="102"/>
      <c r="C1857" s="102"/>
      <c r="D1857" s="102"/>
      <c r="E1857" s="102"/>
      <c r="F1857" s="102"/>
      <c r="G1857" s="102"/>
      <c r="AH1857" s="324"/>
      <c r="AI1857" s="324"/>
      <c r="AP1857" s="324"/>
      <c r="AQ1857" s="324"/>
      <c r="BD1857" s="324"/>
      <c r="BE1857" s="324"/>
      <c r="BF1857" s="324"/>
      <c r="BG1857" s="324"/>
      <c r="BH1857" s="324"/>
      <c r="BI1857" s="324"/>
      <c r="BJ1857" s="324"/>
      <c r="BK1857" s="324"/>
      <c r="BL1857" s="324"/>
      <c r="BM1857" s="324"/>
      <c r="BN1857" s="324"/>
      <c r="BO1857" s="324"/>
      <c r="BW1857" s="325"/>
      <c r="BX1857" s="325"/>
      <c r="BY1857" s="325"/>
      <c r="BZ1857" s="325"/>
      <c r="CA1857" s="325"/>
      <c r="CB1857" s="325"/>
      <c r="CC1857" s="325"/>
      <c r="CD1857" s="325"/>
      <c r="CE1857" s="325"/>
      <c r="CF1857" s="325"/>
      <c r="CG1857" s="325"/>
      <c r="CH1857" s="325"/>
    </row>
    <row r="1858" spans="1:86" s="323" customFormat="1" x14ac:dyDescent="0.25">
      <c r="A1858" s="102"/>
      <c r="B1858" s="102"/>
      <c r="C1858" s="102"/>
      <c r="D1858" s="102"/>
      <c r="E1858" s="102"/>
      <c r="F1858" s="102"/>
      <c r="G1858" s="102"/>
      <c r="AH1858" s="324"/>
      <c r="AI1858" s="324"/>
      <c r="AP1858" s="324"/>
      <c r="AQ1858" s="324"/>
      <c r="BD1858" s="324"/>
      <c r="BE1858" s="324"/>
      <c r="BF1858" s="324"/>
      <c r="BG1858" s="324"/>
      <c r="BH1858" s="324"/>
      <c r="BI1858" s="324"/>
      <c r="BJ1858" s="324"/>
      <c r="BK1858" s="324"/>
      <c r="BL1858" s="324"/>
      <c r="BM1858" s="324"/>
      <c r="BN1858" s="324"/>
      <c r="BO1858" s="324"/>
      <c r="BW1858" s="325"/>
      <c r="BX1858" s="325"/>
      <c r="BY1858" s="325"/>
      <c r="BZ1858" s="325"/>
      <c r="CA1858" s="325"/>
      <c r="CB1858" s="325"/>
      <c r="CC1858" s="325"/>
      <c r="CD1858" s="325"/>
      <c r="CE1858" s="325"/>
      <c r="CF1858" s="325"/>
      <c r="CG1858" s="325"/>
      <c r="CH1858" s="325"/>
    </row>
    <row r="1859" spans="1:86" s="323" customFormat="1" x14ac:dyDescent="0.25">
      <c r="A1859" s="102"/>
      <c r="B1859" s="102"/>
      <c r="C1859" s="102"/>
      <c r="D1859" s="102"/>
      <c r="E1859" s="102"/>
      <c r="F1859" s="102"/>
      <c r="G1859" s="102"/>
      <c r="AH1859" s="324"/>
      <c r="AI1859" s="324"/>
      <c r="AP1859" s="324"/>
      <c r="AQ1859" s="324"/>
      <c r="BD1859" s="324"/>
      <c r="BE1859" s="324"/>
      <c r="BF1859" s="324"/>
      <c r="BG1859" s="324"/>
      <c r="BH1859" s="324"/>
      <c r="BI1859" s="324"/>
      <c r="BJ1859" s="324"/>
      <c r="BK1859" s="324"/>
      <c r="BL1859" s="324"/>
      <c r="BM1859" s="324"/>
      <c r="BN1859" s="324"/>
      <c r="BO1859" s="324"/>
      <c r="BW1859" s="325"/>
      <c r="BX1859" s="325"/>
      <c r="BY1859" s="325"/>
      <c r="BZ1859" s="325"/>
      <c r="CA1859" s="325"/>
      <c r="CB1859" s="325"/>
      <c r="CC1859" s="325"/>
      <c r="CD1859" s="325"/>
      <c r="CE1859" s="325"/>
      <c r="CF1859" s="325"/>
      <c r="CG1859" s="325"/>
      <c r="CH1859" s="325"/>
    </row>
    <row r="1860" spans="1:86" s="323" customFormat="1" x14ac:dyDescent="0.25">
      <c r="A1860" s="102"/>
      <c r="B1860" s="102"/>
      <c r="C1860" s="102"/>
      <c r="D1860" s="102"/>
      <c r="E1860" s="102"/>
      <c r="F1860" s="102"/>
      <c r="G1860" s="102"/>
      <c r="AH1860" s="324"/>
      <c r="AI1860" s="324"/>
      <c r="AP1860" s="324"/>
      <c r="AQ1860" s="324"/>
      <c r="BD1860" s="324"/>
      <c r="BE1860" s="324"/>
      <c r="BF1860" s="324"/>
      <c r="BG1860" s="324"/>
      <c r="BH1860" s="324"/>
      <c r="BI1860" s="324"/>
      <c r="BJ1860" s="324"/>
      <c r="BK1860" s="324"/>
      <c r="BL1860" s="324"/>
      <c r="BM1860" s="324"/>
      <c r="BN1860" s="324"/>
      <c r="BO1860" s="324"/>
      <c r="BW1860" s="325"/>
      <c r="BX1860" s="325"/>
      <c r="BY1860" s="325"/>
      <c r="BZ1860" s="325"/>
      <c r="CA1860" s="325"/>
      <c r="CB1860" s="325"/>
      <c r="CC1860" s="325"/>
      <c r="CD1860" s="325"/>
      <c r="CE1860" s="325"/>
      <c r="CF1860" s="325"/>
      <c r="CG1860" s="325"/>
      <c r="CH1860" s="325"/>
    </row>
    <row r="1861" spans="1:86" s="323" customFormat="1" x14ac:dyDescent="0.25">
      <c r="A1861" s="102"/>
      <c r="B1861" s="102"/>
      <c r="C1861" s="102"/>
      <c r="D1861" s="102"/>
      <c r="E1861" s="102"/>
      <c r="F1861" s="102"/>
      <c r="G1861" s="102"/>
      <c r="AH1861" s="324"/>
      <c r="AI1861" s="324"/>
      <c r="AP1861" s="324"/>
      <c r="AQ1861" s="324"/>
      <c r="BD1861" s="324"/>
      <c r="BE1861" s="324"/>
      <c r="BF1861" s="324"/>
      <c r="BG1861" s="324"/>
      <c r="BH1861" s="324"/>
      <c r="BI1861" s="324"/>
      <c r="BJ1861" s="324"/>
      <c r="BK1861" s="324"/>
      <c r="BL1861" s="324"/>
      <c r="BM1861" s="324"/>
      <c r="BN1861" s="324"/>
      <c r="BO1861" s="324"/>
      <c r="BW1861" s="325"/>
      <c r="BX1861" s="325"/>
      <c r="BY1861" s="325"/>
      <c r="BZ1861" s="325"/>
      <c r="CA1861" s="325"/>
      <c r="CB1861" s="325"/>
      <c r="CC1861" s="325"/>
      <c r="CD1861" s="325"/>
      <c r="CE1861" s="325"/>
      <c r="CF1861" s="325"/>
      <c r="CG1861" s="325"/>
      <c r="CH1861" s="325"/>
    </row>
    <row r="1862" spans="1:86" s="323" customFormat="1" x14ac:dyDescent="0.25">
      <c r="A1862" s="102"/>
      <c r="B1862" s="102"/>
      <c r="C1862" s="102"/>
      <c r="D1862" s="102"/>
      <c r="E1862" s="102"/>
      <c r="F1862" s="102"/>
      <c r="G1862" s="102"/>
      <c r="AH1862" s="324"/>
      <c r="AI1862" s="324"/>
      <c r="AP1862" s="324"/>
      <c r="AQ1862" s="324"/>
      <c r="BD1862" s="324"/>
      <c r="BE1862" s="324"/>
      <c r="BF1862" s="324"/>
      <c r="BG1862" s="324"/>
      <c r="BH1862" s="324"/>
      <c r="BI1862" s="324"/>
      <c r="BJ1862" s="324"/>
      <c r="BK1862" s="324"/>
      <c r="BL1862" s="324"/>
      <c r="BM1862" s="324"/>
      <c r="BN1862" s="324"/>
      <c r="BO1862" s="324"/>
      <c r="BW1862" s="325"/>
      <c r="BX1862" s="325"/>
      <c r="BY1862" s="325"/>
      <c r="BZ1862" s="325"/>
      <c r="CA1862" s="325"/>
      <c r="CB1862" s="325"/>
      <c r="CC1862" s="325"/>
      <c r="CD1862" s="325"/>
      <c r="CE1862" s="325"/>
      <c r="CF1862" s="325"/>
      <c r="CG1862" s="325"/>
      <c r="CH1862" s="325"/>
    </row>
    <row r="1863" spans="1:86" s="323" customFormat="1" x14ac:dyDescent="0.25">
      <c r="A1863" s="102"/>
      <c r="B1863" s="102"/>
      <c r="C1863" s="102"/>
      <c r="D1863" s="102"/>
      <c r="E1863" s="102"/>
      <c r="F1863" s="102"/>
      <c r="G1863" s="102"/>
      <c r="AH1863" s="324"/>
      <c r="AI1863" s="324"/>
      <c r="AP1863" s="324"/>
      <c r="AQ1863" s="324"/>
      <c r="BD1863" s="324"/>
      <c r="BE1863" s="324"/>
      <c r="BF1863" s="324"/>
      <c r="BG1863" s="324"/>
      <c r="BH1863" s="324"/>
      <c r="BI1863" s="324"/>
      <c r="BJ1863" s="324"/>
      <c r="BK1863" s="324"/>
      <c r="BL1863" s="324"/>
      <c r="BM1863" s="324"/>
      <c r="BN1863" s="324"/>
      <c r="BO1863" s="324"/>
      <c r="BW1863" s="325"/>
      <c r="BX1863" s="325"/>
      <c r="BY1863" s="325"/>
      <c r="BZ1863" s="325"/>
      <c r="CA1863" s="325"/>
      <c r="CB1863" s="325"/>
      <c r="CC1863" s="325"/>
      <c r="CD1863" s="325"/>
      <c r="CE1863" s="325"/>
      <c r="CF1863" s="325"/>
      <c r="CG1863" s="325"/>
      <c r="CH1863" s="325"/>
    </row>
    <row r="1864" spans="1:86" s="323" customFormat="1" x14ac:dyDescent="0.25">
      <c r="A1864" s="102"/>
      <c r="B1864" s="102"/>
      <c r="C1864" s="102"/>
      <c r="D1864" s="102"/>
      <c r="E1864" s="102"/>
      <c r="F1864" s="102"/>
      <c r="G1864" s="102"/>
      <c r="AH1864" s="324"/>
      <c r="AI1864" s="324"/>
      <c r="AP1864" s="324"/>
      <c r="AQ1864" s="324"/>
      <c r="BD1864" s="324"/>
      <c r="BE1864" s="324"/>
      <c r="BF1864" s="324"/>
      <c r="BG1864" s="324"/>
      <c r="BH1864" s="324"/>
      <c r="BI1864" s="324"/>
      <c r="BJ1864" s="324"/>
      <c r="BK1864" s="324"/>
      <c r="BL1864" s="324"/>
      <c r="BM1864" s="324"/>
      <c r="BN1864" s="324"/>
      <c r="BO1864" s="324"/>
      <c r="BW1864" s="325"/>
      <c r="BX1864" s="325"/>
      <c r="BY1864" s="325"/>
      <c r="BZ1864" s="325"/>
      <c r="CA1864" s="325"/>
      <c r="CB1864" s="325"/>
      <c r="CC1864" s="325"/>
      <c r="CD1864" s="325"/>
      <c r="CE1864" s="325"/>
      <c r="CF1864" s="325"/>
      <c r="CG1864" s="325"/>
      <c r="CH1864" s="325"/>
    </row>
    <row r="1865" spans="1:86" s="323" customFormat="1" x14ac:dyDescent="0.25">
      <c r="A1865" s="102"/>
      <c r="B1865" s="102"/>
      <c r="C1865" s="102"/>
      <c r="D1865" s="102"/>
      <c r="E1865" s="102"/>
      <c r="F1865" s="102"/>
      <c r="G1865" s="102"/>
      <c r="AH1865" s="324"/>
      <c r="AI1865" s="324"/>
      <c r="AP1865" s="324"/>
      <c r="AQ1865" s="324"/>
      <c r="BD1865" s="324"/>
      <c r="BE1865" s="324"/>
      <c r="BF1865" s="324"/>
      <c r="BG1865" s="324"/>
      <c r="BH1865" s="324"/>
      <c r="BI1865" s="324"/>
      <c r="BJ1865" s="324"/>
      <c r="BK1865" s="324"/>
      <c r="BL1865" s="324"/>
      <c r="BM1865" s="324"/>
      <c r="BN1865" s="324"/>
      <c r="BO1865" s="324"/>
      <c r="BW1865" s="325"/>
      <c r="BX1865" s="325"/>
      <c r="BY1865" s="325"/>
      <c r="BZ1865" s="325"/>
      <c r="CA1865" s="325"/>
      <c r="CB1865" s="325"/>
      <c r="CC1865" s="325"/>
      <c r="CD1865" s="325"/>
      <c r="CE1865" s="325"/>
      <c r="CF1865" s="325"/>
      <c r="CG1865" s="325"/>
      <c r="CH1865" s="325"/>
    </row>
    <row r="1866" spans="1:86" s="323" customFormat="1" x14ac:dyDescent="0.25">
      <c r="A1866" s="102"/>
      <c r="B1866" s="102"/>
      <c r="C1866" s="102"/>
      <c r="D1866" s="102"/>
      <c r="E1866" s="102"/>
      <c r="F1866" s="102"/>
      <c r="G1866" s="102"/>
      <c r="AH1866" s="324"/>
      <c r="AI1866" s="324"/>
      <c r="AP1866" s="324"/>
      <c r="AQ1866" s="324"/>
      <c r="BD1866" s="324"/>
      <c r="BE1866" s="324"/>
      <c r="BF1866" s="324"/>
      <c r="BG1866" s="324"/>
      <c r="BH1866" s="324"/>
      <c r="BI1866" s="324"/>
      <c r="BJ1866" s="324"/>
      <c r="BK1866" s="324"/>
      <c r="BL1866" s="324"/>
      <c r="BM1866" s="324"/>
      <c r="BN1866" s="324"/>
      <c r="BO1866" s="324"/>
      <c r="BW1866" s="325"/>
      <c r="BX1866" s="325"/>
      <c r="BY1866" s="325"/>
      <c r="BZ1866" s="325"/>
      <c r="CA1866" s="325"/>
      <c r="CB1866" s="325"/>
      <c r="CC1866" s="325"/>
      <c r="CD1866" s="325"/>
      <c r="CE1866" s="325"/>
      <c r="CF1866" s="325"/>
      <c r="CG1866" s="325"/>
      <c r="CH1866" s="325"/>
    </row>
    <row r="1867" spans="1:86" s="323" customFormat="1" x14ac:dyDescent="0.25">
      <c r="A1867" s="102"/>
      <c r="B1867" s="102"/>
      <c r="C1867" s="102"/>
      <c r="D1867" s="102"/>
      <c r="E1867" s="102"/>
      <c r="F1867" s="102"/>
      <c r="G1867" s="102"/>
      <c r="AH1867" s="324"/>
      <c r="AI1867" s="324"/>
      <c r="AP1867" s="324"/>
      <c r="AQ1867" s="324"/>
      <c r="BD1867" s="324"/>
      <c r="BE1867" s="324"/>
      <c r="BF1867" s="324"/>
      <c r="BG1867" s="324"/>
      <c r="BH1867" s="324"/>
      <c r="BI1867" s="324"/>
      <c r="BJ1867" s="324"/>
      <c r="BK1867" s="324"/>
      <c r="BL1867" s="324"/>
      <c r="BM1867" s="324"/>
      <c r="BN1867" s="324"/>
      <c r="BO1867" s="324"/>
      <c r="BW1867" s="325"/>
      <c r="BX1867" s="325"/>
      <c r="BY1867" s="325"/>
      <c r="BZ1867" s="325"/>
      <c r="CA1867" s="325"/>
      <c r="CB1867" s="325"/>
      <c r="CC1867" s="325"/>
      <c r="CD1867" s="325"/>
      <c r="CE1867" s="325"/>
      <c r="CF1867" s="325"/>
      <c r="CG1867" s="325"/>
      <c r="CH1867" s="325"/>
    </row>
    <row r="1868" spans="1:86" s="323" customFormat="1" x14ac:dyDescent="0.25">
      <c r="A1868" s="102"/>
      <c r="B1868" s="102"/>
      <c r="C1868" s="102"/>
      <c r="D1868" s="102"/>
      <c r="E1868" s="102"/>
      <c r="F1868" s="102"/>
      <c r="G1868" s="102"/>
      <c r="AH1868" s="324"/>
      <c r="AI1868" s="324"/>
      <c r="AP1868" s="324"/>
      <c r="AQ1868" s="324"/>
      <c r="BD1868" s="324"/>
      <c r="BE1868" s="324"/>
      <c r="BF1868" s="324"/>
      <c r="BG1868" s="324"/>
      <c r="BH1868" s="324"/>
      <c r="BI1868" s="324"/>
      <c r="BJ1868" s="324"/>
      <c r="BK1868" s="324"/>
      <c r="BL1868" s="324"/>
      <c r="BM1868" s="324"/>
      <c r="BN1868" s="324"/>
      <c r="BO1868" s="324"/>
      <c r="BW1868" s="325"/>
      <c r="BX1868" s="325"/>
      <c r="BY1868" s="325"/>
      <c r="BZ1868" s="325"/>
      <c r="CA1868" s="325"/>
      <c r="CB1868" s="325"/>
      <c r="CC1868" s="325"/>
      <c r="CD1868" s="325"/>
      <c r="CE1868" s="325"/>
      <c r="CF1868" s="325"/>
      <c r="CG1868" s="325"/>
      <c r="CH1868" s="325"/>
    </row>
    <row r="1869" spans="1:86" s="323" customFormat="1" x14ac:dyDescent="0.25">
      <c r="A1869" s="102"/>
      <c r="B1869" s="102"/>
      <c r="C1869" s="102"/>
      <c r="D1869" s="102"/>
      <c r="E1869" s="102"/>
      <c r="F1869" s="102"/>
      <c r="G1869" s="102"/>
      <c r="AH1869" s="324"/>
      <c r="AI1869" s="324"/>
      <c r="AP1869" s="324"/>
      <c r="AQ1869" s="324"/>
      <c r="BD1869" s="324"/>
      <c r="BE1869" s="324"/>
      <c r="BF1869" s="324"/>
      <c r="BG1869" s="324"/>
      <c r="BH1869" s="324"/>
      <c r="BI1869" s="324"/>
      <c r="BJ1869" s="324"/>
      <c r="BK1869" s="324"/>
      <c r="BL1869" s="324"/>
      <c r="BM1869" s="324"/>
      <c r="BN1869" s="324"/>
      <c r="BO1869" s="324"/>
      <c r="BW1869" s="325"/>
      <c r="BX1869" s="325"/>
      <c r="BY1869" s="325"/>
      <c r="BZ1869" s="325"/>
      <c r="CA1869" s="325"/>
      <c r="CB1869" s="325"/>
      <c r="CC1869" s="325"/>
      <c r="CD1869" s="325"/>
      <c r="CE1869" s="325"/>
      <c r="CF1869" s="325"/>
      <c r="CG1869" s="325"/>
      <c r="CH1869" s="325"/>
    </row>
    <row r="1870" spans="1:86" s="323" customFormat="1" x14ac:dyDescent="0.25">
      <c r="A1870" s="102"/>
      <c r="B1870" s="102"/>
      <c r="C1870" s="102"/>
      <c r="D1870" s="102"/>
      <c r="E1870" s="102"/>
      <c r="F1870" s="102"/>
      <c r="G1870" s="102"/>
      <c r="AH1870" s="324"/>
      <c r="AI1870" s="324"/>
      <c r="AP1870" s="324"/>
      <c r="AQ1870" s="324"/>
      <c r="BD1870" s="324"/>
      <c r="BE1870" s="324"/>
      <c r="BF1870" s="324"/>
      <c r="BG1870" s="324"/>
      <c r="BH1870" s="324"/>
      <c r="BI1870" s="324"/>
      <c r="BJ1870" s="324"/>
      <c r="BK1870" s="324"/>
      <c r="BL1870" s="324"/>
      <c r="BM1870" s="324"/>
      <c r="BN1870" s="324"/>
      <c r="BO1870" s="324"/>
      <c r="BW1870" s="325"/>
      <c r="BX1870" s="325"/>
      <c r="BY1870" s="325"/>
      <c r="BZ1870" s="325"/>
      <c r="CA1870" s="325"/>
      <c r="CB1870" s="325"/>
      <c r="CC1870" s="325"/>
      <c r="CD1870" s="325"/>
      <c r="CE1870" s="325"/>
      <c r="CF1870" s="325"/>
      <c r="CG1870" s="325"/>
      <c r="CH1870" s="325"/>
    </row>
    <row r="1871" spans="1:86" s="323" customFormat="1" x14ac:dyDescent="0.25">
      <c r="A1871" s="102"/>
      <c r="B1871" s="102"/>
      <c r="C1871" s="102"/>
      <c r="D1871" s="102"/>
      <c r="E1871" s="102"/>
      <c r="F1871" s="102"/>
      <c r="G1871" s="102"/>
      <c r="AH1871" s="324"/>
      <c r="AI1871" s="324"/>
      <c r="AP1871" s="324"/>
      <c r="AQ1871" s="324"/>
      <c r="BD1871" s="324"/>
      <c r="BE1871" s="324"/>
      <c r="BF1871" s="324"/>
      <c r="BG1871" s="324"/>
      <c r="BH1871" s="324"/>
      <c r="BI1871" s="324"/>
      <c r="BJ1871" s="324"/>
      <c r="BK1871" s="324"/>
      <c r="BL1871" s="324"/>
      <c r="BM1871" s="324"/>
      <c r="BN1871" s="324"/>
      <c r="BO1871" s="324"/>
      <c r="BW1871" s="325"/>
      <c r="BX1871" s="325"/>
      <c r="BY1871" s="325"/>
      <c r="BZ1871" s="325"/>
      <c r="CA1871" s="325"/>
      <c r="CB1871" s="325"/>
      <c r="CC1871" s="325"/>
      <c r="CD1871" s="325"/>
      <c r="CE1871" s="325"/>
      <c r="CF1871" s="325"/>
      <c r="CG1871" s="325"/>
      <c r="CH1871" s="325"/>
    </row>
    <row r="1872" spans="1:86" s="323" customFormat="1" x14ac:dyDescent="0.25">
      <c r="A1872" s="102"/>
      <c r="B1872" s="102"/>
      <c r="C1872" s="102"/>
      <c r="D1872" s="102"/>
      <c r="E1872" s="102"/>
      <c r="F1872" s="102"/>
      <c r="G1872" s="102"/>
      <c r="AH1872" s="324"/>
      <c r="AI1872" s="324"/>
      <c r="AP1872" s="324"/>
      <c r="AQ1872" s="324"/>
      <c r="BD1872" s="324"/>
      <c r="BE1872" s="324"/>
      <c r="BF1872" s="324"/>
      <c r="BG1872" s="324"/>
      <c r="BH1872" s="324"/>
      <c r="BI1872" s="324"/>
      <c r="BJ1872" s="324"/>
      <c r="BK1872" s="324"/>
      <c r="BL1872" s="324"/>
      <c r="BM1872" s="324"/>
      <c r="BN1872" s="324"/>
      <c r="BO1872" s="324"/>
      <c r="BW1872" s="325"/>
      <c r="BX1872" s="325"/>
      <c r="BY1872" s="325"/>
      <c r="BZ1872" s="325"/>
      <c r="CA1872" s="325"/>
      <c r="CB1872" s="325"/>
      <c r="CC1872" s="325"/>
      <c r="CD1872" s="325"/>
      <c r="CE1872" s="325"/>
      <c r="CF1872" s="325"/>
      <c r="CG1872" s="325"/>
      <c r="CH1872" s="325"/>
    </row>
    <row r="1873" spans="1:86" s="323" customFormat="1" x14ac:dyDescent="0.25">
      <c r="A1873" s="102"/>
      <c r="B1873" s="102"/>
      <c r="C1873" s="102"/>
      <c r="D1873" s="102"/>
      <c r="E1873" s="102"/>
      <c r="F1873" s="102"/>
      <c r="G1873" s="102"/>
      <c r="AH1873" s="324"/>
      <c r="AI1873" s="324"/>
      <c r="AP1873" s="324"/>
      <c r="AQ1873" s="324"/>
      <c r="BD1873" s="324"/>
      <c r="BE1873" s="324"/>
      <c r="BF1873" s="324"/>
      <c r="BG1873" s="324"/>
      <c r="BH1873" s="324"/>
      <c r="BI1873" s="324"/>
      <c r="BJ1873" s="324"/>
      <c r="BK1873" s="324"/>
      <c r="BL1873" s="324"/>
      <c r="BM1873" s="324"/>
      <c r="BN1873" s="324"/>
      <c r="BO1873" s="324"/>
      <c r="BW1873" s="325"/>
      <c r="BX1873" s="325"/>
      <c r="BY1873" s="325"/>
      <c r="BZ1873" s="325"/>
      <c r="CA1873" s="325"/>
      <c r="CB1873" s="325"/>
      <c r="CC1873" s="325"/>
      <c r="CD1873" s="325"/>
      <c r="CE1873" s="325"/>
      <c r="CF1873" s="325"/>
      <c r="CG1873" s="325"/>
      <c r="CH1873" s="325"/>
    </row>
    <row r="1874" spans="1:86" s="323" customFormat="1" x14ac:dyDescent="0.25">
      <c r="A1874" s="102"/>
      <c r="B1874" s="102"/>
      <c r="C1874" s="102"/>
      <c r="D1874" s="102"/>
      <c r="E1874" s="102"/>
      <c r="F1874" s="102"/>
      <c r="G1874" s="102"/>
      <c r="AH1874" s="324"/>
      <c r="AI1874" s="324"/>
      <c r="AP1874" s="324"/>
      <c r="AQ1874" s="324"/>
      <c r="BD1874" s="324"/>
      <c r="BE1874" s="324"/>
      <c r="BF1874" s="324"/>
      <c r="BG1874" s="324"/>
      <c r="BH1874" s="324"/>
      <c r="BI1874" s="324"/>
      <c r="BJ1874" s="324"/>
      <c r="BK1874" s="324"/>
      <c r="BL1874" s="324"/>
      <c r="BM1874" s="324"/>
      <c r="BN1874" s="324"/>
      <c r="BO1874" s="324"/>
      <c r="BW1874" s="325"/>
      <c r="BX1874" s="325"/>
      <c r="BY1874" s="325"/>
      <c r="BZ1874" s="325"/>
      <c r="CA1874" s="325"/>
      <c r="CB1874" s="325"/>
      <c r="CC1874" s="325"/>
      <c r="CD1874" s="325"/>
      <c r="CE1874" s="325"/>
      <c r="CF1874" s="325"/>
      <c r="CG1874" s="325"/>
      <c r="CH1874" s="325"/>
    </row>
    <row r="1875" spans="1:86" s="323" customFormat="1" x14ac:dyDescent="0.25">
      <c r="A1875" s="102"/>
      <c r="B1875" s="102"/>
      <c r="C1875" s="102"/>
      <c r="D1875" s="102"/>
      <c r="E1875" s="102"/>
      <c r="F1875" s="102"/>
      <c r="G1875" s="102"/>
      <c r="AH1875" s="324"/>
      <c r="AI1875" s="324"/>
      <c r="AP1875" s="324"/>
      <c r="AQ1875" s="324"/>
      <c r="BD1875" s="324"/>
      <c r="BE1875" s="324"/>
      <c r="BF1875" s="324"/>
      <c r="BG1875" s="324"/>
      <c r="BH1875" s="324"/>
      <c r="BI1875" s="324"/>
      <c r="BJ1875" s="324"/>
      <c r="BK1875" s="324"/>
      <c r="BL1875" s="324"/>
      <c r="BM1875" s="324"/>
      <c r="BN1875" s="324"/>
      <c r="BO1875" s="324"/>
      <c r="BW1875" s="325"/>
      <c r="BX1875" s="325"/>
      <c r="BY1875" s="325"/>
      <c r="BZ1875" s="325"/>
      <c r="CA1875" s="325"/>
      <c r="CB1875" s="325"/>
      <c r="CC1875" s="325"/>
      <c r="CD1875" s="325"/>
      <c r="CE1875" s="325"/>
      <c r="CF1875" s="325"/>
      <c r="CG1875" s="325"/>
      <c r="CH1875" s="325"/>
    </row>
    <row r="1876" spans="1:86" s="323" customFormat="1" x14ac:dyDescent="0.25">
      <c r="A1876" s="102"/>
      <c r="B1876" s="102"/>
      <c r="C1876" s="102"/>
      <c r="D1876" s="102"/>
      <c r="E1876" s="102"/>
      <c r="F1876" s="102"/>
      <c r="G1876" s="102"/>
      <c r="AH1876" s="324"/>
      <c r="AI1876" s="324"/>
      <c r="AP1876" s="324"/>
      <c r="AQ1876" s="324"/>
      <c r="BD1876" s="324"/>
      <c r="BE1876" s="324"/>
      <c r="BF1876" s="324"/>
      <c r="BG1876" s="324"/>
      <c r="BH1876" s="324"/>
      <c r="BI1876" s="324"/>
      <c r="BJ1876" s="324"/>
      <c r="BK1876" s="324"/>
      <c r="BL1876" s="324"/>
      <c r="BM1876" s="324"/>
      <c r="BN1876" s="324"/>
      <c r="BO1876" s="324"/>
      <c r="BW1876" s="325"/>
      <c r="BX1876" s="325"/>
      <c r="BY1876" s="325"/>
      <c r="BZ1876" s="325"/>
      <c r="CA1876" s="325"/>
      <c r="CB1876" s="325"/>
      <c r="CC1876" s="325"/>
      <c r="CD1876" s="325"/>
      <c r="CE1876" s="325"/>
      <c r="CF1876" s="325"/>
      <c r="CG1876" s="325"/>
      <c r="CH1876" s="325"/>
    </row>
    <row r="1877" spans="1:86" s="323" customFormat="1" x14ac:dyDescent="0.25">
      <c r="A1877" s="102"/>
      <c r="B1877" s="102"/>
      <c r="C1877" s="102"/>
      <c r="D1877" s="102"/>
      <c r="E1877" s="102"/>
      <c r="F1877" s="102"/>
      <c r="G1877" s="102"/>
      <c r="AH1877" s="324"/>
      <c r="AI1877" s="324"/>
      <c r="AP1877" s="324"/>
      <c r="AQ1877" s="324"/>
      <c r="BD1877" s="324"/>
      <c r="BE1877" s="324"/>
      <c r="BF1877" s="324"/>
      <c r="BG1877" s="324"/>
      <c r="BH1877" s="324"/>
      <c r="BI1877" s="324"/>
      <c r="BJ1877" s="324"/>
      <c r="BK1877" s="324"/>
      <c r="BL1877" s="324"/>
      <c r="BM1877" s="324"/>
      <c r="BN1877" s="324"/>
      <c r="BO1877" s="324"/>
      <c r="BW1877" s="325"/>
      <c r="BX1877" s="325"/>
      <c r="BY1877" s="325"/>
      <c r="BZ1877" s="325"/>
      <c r="CA1877" s="325"/>
      <c r="CB1877" s="325"/>
      <c r="CC1877" s="325"/>
      <c r="CD1877" s="325"/>
      <c r="CE1877" s="325"/>
      <c r="CF1877" s="325"/>
      <c r="CG1877" s="325"/>
      <c r="CH1877" s="325"/>
    </row>
    <row r="1878" spans="1:86" s="323" customFormat="1" x14ac:dyDescent="0.25">
      <c r="A1878" s="102"/>
      <c r="B1878" s="102"/>
      <c r="C1878" s="102"/>
      <c r="D1878" s="102"/>
      <c r="E1878" s="102"/>
      <c r="F1878" s="102"/>
      <c r="G1878" s="102"/>
      <c r="AH1878" s="324"/>
      <c r="AI1878" s="324"/>
      <c r="AP1878" s="324"/>
      <c r="AQ1878" s="324"/>
      <c r="BD1878" s="324"/>
      <c r="BE1878" s="324"/>
      <c r="BF1878" s="324"/>
      <c r="BG1878" s="324"/>
      <c r="BH1878" s="324"/>
      <c r="BI1878" s="324"/>
      <c r="BJ1878" s="324"/>
      <c r="BK1878" s="324"/>
      <c r="BL1878" s="324"/>
      <c r="BM1878" s="324"/>
      <c r="BN1878" s="324"/>
      <c r="BO1878" s="324"/>
      <c r="BW1878" s="325"/>
      <c r="BX1878" s="325"/>
      <c r="BY1878" s="325"/>
      <c r="BZ1878" s="325"/>
      <c r="CA1878" s="325"/>
      <c r="CB1878" s="325"/>
      <c r="CC1878" s="325"/>
      <c r="CD1878" s="325"/>
      <c r="CE1878" s="325"/>
      <c r="CF1878" s="325"/>
      <c r="CG1878" s="325"/>
      <c r="CH1878" s="325"/>
    </row>
    <row r="1879" spans="1:86" s="323" customFormat="1" x14ac:dyDescent="0.25">
      <c r="A1879" s="102"/>
      <c r="B1879" s="102"/>
      <c r="C1879" s="102"/>
      <c r="D1879" s="102"/>
      <c r="E1879" s="102"/>
      <c r="F1879" s="102"/>
      <c r="G1879" s="102"/>
      <c r="AH1879" s="324"/>
      <c r="AI1879" s="324"/>
      <c r="AP1879" s="324"/>
      <c r="AQ1879" s="324"/>
      <c r="BD1879" s="324"/>
      <c r="BE1879" s="324"/>
      <c r="BF1879" s="324"/>
      <c r="BG1879" s="324"/>
      <c r="BH1879" s="324"/>
      <c r="BI1879" s="324"/>
      <c r="BJ1879" s="324"/>
      <c r="BK1879" s="324"/>
      <c r="BL1879" s="324"/>
      <c r="BM1879" s="324"/>
      <c r="BN1879" s="324"/>
      <c r="BO1879" s="324"/>
      <c r="BW1879" s="325"/>
      <c r="BX1879" s="325"/>
      <c r="BY1879" s="325"/>
      <c r="BZ1879" s="325"/>
      <c r="CA1879" s="325"/>
      <c r="CB1879" s="325"/>
      <c r="CC1879" s="325"/>
      <c r="CD1879" s="325"/>
      <c r="CE1879" s="325"/>
      <c r="CF1879" s="325"/>
      <c r="CG1879" s="325"/>
      <c r="CH1879" s="325"/>
    </row>
    <row r="1880" spans="1:86" s="323" customFormat="1" x14ac:dyDescent="0.25">
      <c r="A1880" s="102"/>
      <c r="B1880" s="102"/>
      <c r="C1880" s="102"/>
      <c r="D1880" s="102"/>
      <c r="E1880" s="102"/>
      <c r="F1880" s="102"/>
      <c r="G1880" s="102"/>
      <c r="AH1880" s="324"/>
      <c r="AI1880" s="324"/>
      <c r="AP1880" s="324"/>
      <c r="AQ1880" s="324"/>
      <c r="BD1880" s="324"/>
      <c r="BE1880" s="324"/>
      <c r="BF1880" s="324"/>
      <c r="BG1880" s="324"/>
      <c r="BH1880" s="324"/>
      <c r="BI1880" s="324"/>
      <c r="BJ1880" s="324"/>
      <c r="BK1880" s="324"/>
      <c r="BL1880" s="324"/>
      <c r="BM1880" s="324"/>
      <c r="BN1880" s="324"/>
      <c r="BO1880" s="324"/>
      <c r="BW1880" s="325"/>
      <c r="BX1880" s="325"/>
      <c r="BY1880" s="325"/>
      <c r="BZ1880" s="325"/>
      <c r="CA1880" s="325"/>
      <c r="CB1880" s="325"/>
      <c r="CC1880" s="325"/>
      <c r="CD1880" s="325"/>
      <c r="CE1880" s="325"/>
      <c r="CF1880" s="325"/>
      <c r="CG1880" s="325"/>
      <c r="CH1880" s="325"/>
    </row>
    <row r="1881" spans="1:86" s="323" customFormat="1" x14ac:dyDescent="0.25">
      <c r="A1881" s="102"/>
      <c r="B1881" s="102"/>
      <c r="C1881" s="102"/>
      <c r="D1881" s="102"/>
      <c r="E1881" s="102"/>
      <c r="F1881" s="102"/>
      <c r="G1881" s="102"/>
      <c r="AH1881" s="324"/>
      <c r="AI1881" s="324"/>
      <c r="AP1881" s="324"/>
      <c r="AQ1881" s="324"/>
      <c r="BD1881" s="324"/>
      <c r="BE1881" s="324"/>
      <c r="BF1881" s="324"/>
      <c r="BG1881" s="324"/>
      <c r="BH1881" s="324"/>
      <c r="BI1881" s="324"/>
      <c r="BJ1881" s="324"/>
      <c r="BK1881" s="324"/>
      <c r="BL1881" s="324"/>
      <c r="BM1881" s="324"/>
      <c r="BN1881" s="324"/>
      <c r="BO1881" s="324"/>
      <c r="BW1881" s="325"/>
      <c r="BX1881" s="325"/>
      <c r="BY1881" s="325"/>
      <c r="BZ1881" s="325"/>
      <c r="CA1881" s="325"/>
      <c r="CB1881" s="325"/>
      <c r="CC1881" s="325"/>
      <c r="CD1881" s="325"/>
      <c r="CE1881" s="325"/>
      <c r="CF1881" s="325"/>
      <c r="CG1881" s="325"/>
      <c r="CH1881" s="325"/>
    </row>
    <row r="1882" spans="1:86" s="323" customFormat="1" x14ac:dyDescent="0.25">
      <c r="A1882" s="102"/>
      <c r="B1882" s="102"/>
      <c r="C1882" s="102"/>
      <c r="D1882" s="102"/>
      <c r="E1882" s="102"/>
      <c r="F1882" s="102"/>
      <c r="G1882" s="102"/>
      <c r="AH1882" s="324"/>
      <c r="AI1882" s="324"/>
      <c r="AP1882" s="324"/>
      <c r="AQ1882" s="324"/>
      <c r="BD1882" s="324"/>
      <c r="BE1882" s="324"/>
      <c r="BF1882" s="324"/>
      <c r="BG1882" s="324"/>
      <c r="BH1882" s="324"/>
      <c r="BI1882" s="324"/>
      <c r="BJ1882" s="324"/>
      <c r="BK1882" s="324"/>
      <c r="BL1882" s="324"/>
      <c r="BM1882" s="324"/>
      <c r="BN1882" s="324"/>
      <c r="BO1882" s="324"/>
      <c r="BW1882" s="325"/>
      <c r="BX1882" s="325"/>
      <c r="BY1882" s="325"/>
      <c r="BZ1882" s="325"/>
      <c r="CA1882" s="325"/>
      <c r="CB1882" s="325"/>
      <c r="CC1882" s="325"/>
      <c r="CD1882" s="325"/>
      <c r="CE1882" s="325"/>
      <c r="CF1882" s="325"/>
      <c r="CG1882" s="325"/>
      <c r="CH1882" s="325"/>
    </row>
    <row r="1883" spans="1:86" s="323" customFormat="1" x14ac:dyDescent="0.25">
      <c r="A1883" s="102"/>
      <c r="B1883" s="102"/>
      <c r="C1883" s="102"/>
      <c r="D1883" s="102"/>
      <c r="E1883" s="102"/>
      <c r="F1883" s="102"/>
      <c r="G1883" s="102"/>
      <c r="AH1883" s="324"/>
      <c r="AI1883" s="324"/>
      <c r="AP1883" s="324"/>
      <c r="AQ1883" s="324"/>
      <c r="BD1883" s="324"/>
      <c r="BE1883" s="324"/>
      <c r="BF1883" s="324"/>
      <c r="BG1883" s="324"/>
      <c r="BH1883" s="324"/>
      <c r="BI1883" s="324"/>
      <c r="BJ1883" s="324"/>
      <c r="BK1883" s="324"/>
      <c r="BL1883" s="324"/>
      <c r="BM1883" s="324"/>
      <c r="BN1883" s="324"/>
      <c r="BO1883" s="324"/>
      <c r="BW1883" s="325"/>
      <c r="BX1883" s="325"/>
      <c r="BY1883" s="325"/>
      <c r="BZ1883" s="325"/>
      <c r="CA1883" s="325"/>
      <c r="CB1883" s="325"/>
      <c r="CC1883" s="325"/>
      <c r="CD1883" s="325"/>
      <c r="CE1883" s="325"/>
      <c r="CF1883" s="325"/>
      <c r="CG1883" s="325"/>
      <c r="CH1883" s="325"/>
    </row>
    <row r="1884" spans="1:86" s="323" customFormat="1" x14ac:dyDescent="0.25">
      <c r="A1884" s="102"/>
      <c r="B1884" s="102"/>
      <c r="C1884" s="102"/>
      <c r="D1884" s="102"/>
      <c r="E1884" s="102"/>
      <c r="F1884" s="102"/>
      <c r="G1884" s="102"/>
      <c r="AH1884" s="324"/>
      <c r="AI1884" s="324"/>
      <c r="AP1884" s="324"/>
      <c r="AQ1884" s="324"/>
      <c r="BD1884" s="324"/>
      <c r="BE1884" s="324"/>
      <c r="BF1884" s="324"/>
      <c r="BG1884" s="324"/>
      <c r="BH1884" s="324"/>
      <c r="BI1884" s="324"/>
      <c r="BJ1884" s="324"/>
      <c r="BK1884" s="324"/>
      <c r="BL1884" s="324"/>
      <c r="BM1884" s="324"/>
      <c r="BN1884" s="324"/>
      <c r="BO1884" s="324"/>
      <c r="BW1884" s="325"/>
      <c r="BX1884" s="325"/>
      <c r="BY1884" s="325"/>
      <c r="BZ1884" s="325"/>
      <c r="CA1884" s="325"/>
      <c r="CB1884" s="325"/>
      <c r="CC1884" s="325"/>
      <c r="CD1884" s="325"/>
      <c r="CE1884" s="325"/>
      <c r="CF1884" s="325"/>
      <c r="CG1884" s="325"/>
      <c r="CH1884" s="325"/>
    </row>
    <row r="1885" spans="1:86" s="323" customFormat="1" x14ac:dyDescent="0.25">
      <c r="A1885" s="102"/>
      <c r="B1885" s="102"/>
      <c r="C1885" s="102"/>
      <c r="D1885" s="102"/>
      <c r="E1885" s="102"/>
      <c r="F1885" s="102"/>
      <c r="G1885" s="102"/>
      <c r="AH1885" s="324"/>
      <c r="AI1885" s="324"/>
      <c r="AP1885" s="324"/>
      <c r="AQ1885" s="324"/>
      <c r="BD1885" s="324"/>
      <c r="BE1885" s="324"/>
      <c r="BF1885" s="324"/>
      <c r="BG1885" s="324"/>
      <c r="BH1885" s="324"/>
      <c r="BI1885" s="324"/>
      <c r="BJ1885" s="324"/>
      <c r="BK1885" s="324"/>
      <c r="BL1885" s="324"/>
      <c r="BM1885" s="324"/>
      <c r="BN1885" s="324"/>
      <c r="BO1885" s="324"/>
      <c r="BW1885" s="325"/>
      <c r="BX1885" s="325"/>
      <c r="BY1885" s="325"/>
      <c r="BZ1885" s="325"/>
      <c r="CA1885" s="325"/>
      <c r="CB1885" s="325"/>
      <c r="CC1885" s="325"/>
      <c r="CD1885" s="325"/>
      <c r="CE1885" s="325"/>
      <c r="CF1885" s="325"/>
      <c r="CG1885" s="325"/>
      <c r="CH1885" s="325"/>
    </row>
    <row r="1886" spans="1:86" s="323" customFormat="1" x14ac:dyDescent="0.25">
      <c r="A1886" s="102"/>
      <c r="B1886" s="102"/>
      <c r="C1886" s="102"/>
      <c r="D1886" s="102"/>
      <c r="E1886" s="102"/>
      <c r="F1886" s="102"/>
      <c r="G1886" s="102"/>
      <c r="AH1886" s="324"/>
      <c r="AI1886" s="324"/>
      <c r="AP1886" s="324"/>
      <c r="AQ1886" s="324"/>
      <c r="BD1886" s="324"/>
      <c r="BE1886" s="324"/>
      <c r="BF1886" s="324"/>
      <c r="BG1886" s="324"/>
      <c r="BH1886" s="324"/>
      <c r="BI1886" s="324"/>
      <c r="BJ1886" s="324"/>
      <c r="BK1886" s="324"/>
      <c r="BL1886" s="324"/>
      <c r="BM1886" s="324"/>
      <c r="BN1886" s="324"/>
      <c r="BO1886" s="324"/>
      <c r="BW1886" s="325"/>
      <c r="BX1886" s="325"/>
      <c r="BY1886" s="325"/>
      <c r="BZ1886" s="325"/>
      <c r="CA1886" s="325"/>
      <c r="CB1886" s="325"/>
      <c r="CC1886" s="325"/>
      <c r="CD1886" s="325"/>
      <c r="CE1886" s="325"/>
      <c r="CF1886" s="325"/>
      <c r="CG1886" s="325"/>
      <c r="CH1886" s="325"/>
    </row>
    <row r="1887" spans="1:86" s="323" customFormat="1" x14ac:dyDescent="0.25">
      <c r="A1887" s="102"/>
      <c r="B1887" s="102"/>
      <c r="C1887" s="102"/>
      <c r="D1887" s="102"/>
      <c r="E1887" s="102"/>
      <c r="F1887" s="102"/>
      <c r="G1887" s="102"/>
      <c r="AH1887" s="324"/>
      <c r="AI1887" s="324"/>
      <c r="AP1887" s="324"/>
      <c r="AQ1887" s="324"/>
      <c r="BD1887" s="324"/>
      <c r="BE1887" s="324"/>
      <c r="BF1887" s="324"/>
      <c r="BG1887" s="324"/>
      <c r="BH1887" s="324"/>
      <c r="BI1887" s="324"/>
      <c r="BJ1887" s="324"/>
      <c r="BK1887" s="324"/>
      <c r="BL1887" s="324"/>
      <c r="BM1887" s="324"/>
      <c r="BN1887" s="324"/>
      <c r="BO1887" s="324"/>
      <c r="BW1887" s="325"/>
      <c r="BX1887" s="325"/>
      <c r="BY1887" s="325"/>
      <c r="BZ1887" s="325"/>
      <c r="CA1887" s="325"/>
      <c r="CB1887" s="325"/>
      <c r="CC1887" s="325"/>
      <c r="CD1887" s="325"/>
      <c r="CE1887" s="325"/>
      <c r="CF1887" s="325"/>
      <c r="CG1887" s="325"/>
      <c r="CH1887" s="325"/>
    </row>
    <row r="1888" spans="1:86" s="323" customFormat="1" x14ac:dyDescent="0.25">
      <c r="A1888" s="102"/>
      <c r="B1888" s="102"/>
      <c r="C1888" s="102"/>
      <c r="D1888" s="102"/>
      <c r="E1888" s="102"/>
      <c r="F1888" s="102"/>
      <c r="G1888" s="102"/>
      <c r="AH1888" s="324"/>
      <c r="AI1888" s="324"/>
      <c r="AP1888" s="324"/>
      <c r="AQ1888" s="324"/>
      <c r="BD1888" s="324"/>
      <c r="BE1888" s="324"/>
      <c r="BF1888" s="324"/>
      <c r="BG1888" s="324"/>
      <c r="BH1888" s="324"/>
      <c r="BI1888" s="324"/>
      <c r="BJ1888" s="324"/>
      <c r="BK1888" s="324"/>
      <c r="BL1888" s="324"/>
      <c r="BM1888" s="324"/>
      <c r="BN1888" s="324"/>
      <c r="BO1888" s="324"/>
      <c r="BW1888" s="325"/>
      <c r="BX1888" s="325"/>
      <c r="BY1888" s="325"/>
      <c r="BZ1888" s="325"/>
      <c r="CA1888" s="325"/>
      <c r="CB1888" s="325"/>
      <c r="CC1888" s="325"/>
      <c r="CD1888" s="325"/>
      <c r="CE1888" s="325"/>
      <c r="CF1888" s="325"/>
      <c r="CG1888" s="325"/>
      <c r="CH1888" s="325"/>
    </row>
    <row r="1889" spans="1:86" s="323" customFormat="1" x14ac:dyDescent="0.25">
      <c r="A1889" s="102"/>
      <c r="B1889" s="102"/>
      <c r="C1889" s="102"/>
      <c r="D1889" s="102"/>
      <c r="E1889" s="102"/>
      <c r="F1889" s="102"/>
      <c r="G1889" s="102"/>
      <c r="AH1889" s="324"/>
      <c r="AI1889" s="324"/>
      <c r="AP1889" s="324"/>
      <c r="AQ1889" s="324"/>
      <c r="BD1889" s="324"/>
      <c r="BE1889" s="324"/>
      <c r="BF1889" s="324"/>
      <c r="BG1889" s="324"/>
      <c r="BH1889" s="324"/>
      <c r="BI1889" s="324"/>
      <c r="BJ1889" s="324"/>
      <c r="BK1889" s="324"/>
      <c r="BL1889" s="324"/>
      <c r="BM1889" s="324"/>
      <c r="BN1889" s="324"/>
      <c r="BO1889" s="324"/>
      <c r="BW1889" s="325"/>
      <c r="BX1889" s="325"/>
      <c r="BY1889" s="325"/>
      <c r="BZ1889" s="325"/>
      <c r="CA1889" s="325"/>
      <c r="CB1889" s="325"/>
      <c r="CC1889" s="325"/>
      <c r="CD1889" s="325"/>
      <c r="CE1889" s="325"/>
      <c r="CF1889" s="325"/>
      <c r="CG1889" s="325"/>
      <c r="CH1889" s="325"/>
    </row>
    <row r="1890" spans="1:86" s="323" customFormat="1" x14ac:dyDescent="0.25">
      <c r="A1890" s="102"/>
      <c r="B1890" s="102"/>
      <c r="C1890" s="102"/>
      <c r="D1890" s="102"/>
      <c r="E1890" s="102"/>
      <c r="F1890" s="102"/>
      <c r="G1890" s="102"/>
      <c r="AH1890" s="324"/>
      <c r="AI1890" s="324"/>
      <c r="AP1890" s="324"/>
      <c r="AQ1890" s="324"/>
      <c r="BD1890" s="324"/>
      <c r="BE1890" s="324"/>
      <c r="BF1890" s="324"/>
      <c r="BG1890" s="324"/>
      <c r="BH1890" s="324"/>
      <c r="BI1890" s="324"/>
      <c r="BJ1890" s="324"/>
      <c r="BK1890" s="324"/>
      <c r="BL1890" s="324"/>
      <c r="BM1890" s="324"/>
      <c r="BN1890" s="324"/>
      <c r="BO1890" s="324"/>
      <c r="BW1890" s="325"/>
      <c r="BX1890" s="325"/>
      <c r="BY1890" s="325"/>
      <c r="BZ1890" s="325"/>
      <c r="CA1890" s="325"/>
      <c r="CB1890" s="325"/>
      <c r="CC1890" s="325"/>
      <c r="CD1890" s="325"/>
      <c r="CE1890" s="325"/>
      <c r="CF1890" s="325"/>
      <c r="CG1890" s="325"/>
      <c r="CH1890" s="325"/>
    </row>
    <row r="1891" spans="1:86" s="323" customFormat="1" x14ac:dyDescent="0.25">
      <c r="A1891" s="102"/>
      <c r="B1891" s="102"/>
      <c r="C1891" s="102"/>
      <c r="D1891" s="102"/>
      <c r="E1891" s="102"/>
      <c r="F1891" s="102"/>
      <c r="G1891" s="102"/>
      <c r="AH1891" s="324"/>
      <c r="AI1891" s="324"/>
      <c r="AP1891" s="324"/>
      <c r="AQ1891" s="324"/>
      <c r="BD1891" s="324"/>
      <c r="BE1891" s="324"/>
      <c r="BF1891" s="324"/>
      <c r="BG1891" s="324"/>
      <c r="BH1891" s="324"/>
      <c r="BI1891" s="324"/>
      <c r="BJ1891" s="324"/>
      <c r="BK1891" s="324"/>
      <c r="BL1891" s="324"/>
      <c r="BM1891" s="324"/>
      <c r="BN1891" s="324"/>
      <c r="BO1891" s="324"/>
      <c r="BW1891" s="325"/>
      <c r="BX1891" s="325"/>
      <c r="BY1891" s="325"/>
      <c r="BZ1891" s="325"/>
      <c r="CA1891" s="325"/>
      <c r="CB1891" s="325"/>
      <c r="CC1891" s="325"/>
      <c r="CD1891" s="325"/>
      <c r="CE1891" s="325"/>
      <c r="CF1891" s="325"/>
      <c r="CG1891" s="325"/>
      <c r="CH1891" s="325"/>
    </row>
    <row r="1892" spans="1:86" s="323" customFormat="1" x14ac:dyDescent="0.25">
      <c r="A1892" s="102"/>
      <c r="B1892" s="102"/>
      <c r="C1892" s="102"/>
      <c r="D1892" s="102"/>
      <c r="E1892" s="102"/>
      <c r="F1892" s="102"/>
      <c r="G1892" s="102"/>
      <c r="AH1892" s="324"/>
      <c r="AI1892" s="324"/>
      <c r="AP1892" s="324"/>
      <c r="AQ1892" s="324"/>
      <c r="BD1892" s="324"/>
      <c r="BE1892" s="324"/>
      <c r="BF1892" s="324"/>
      <c r="BG1892" s="324"/>
      <c r="BH1892" s="324"/>
      <c r="BI1892" s="324"/>
      <c r="BJ1892" s="324"/>
      <c r="BK1892" s="324"/>
      <c r="BL1892" s="324"/>
      <c r="BM1892" s="324"/>
      <c r="BN1892" s="324"/>
      <c r="BO1892" s="324"/>
      <c r="BW1892" s="325"/>
      <c r="BX1892" s="325"/>
      <c r="BY1892" s="325"/>
      <c r="BZ1892" s="325"/>
      <c r="CA1892" s="325"/>
      <c r="CB1892" s="325"/>
      <c r="CC1892" s="325"/>
      <c r="CD1892" s="325"/>
      <c r="CE1892" s="325"/>
      <c r="CF1892" s="325"/>
      <c r="CG1892" s="325"/>
      <c r="CH1892" s="325"/>
    </row>
    <row r="1893" spans="1:86" s="323" customFormat="1" x14ac:dyDescent="0.25">
      <c r="A1893" s="102"/>
      <c r="B1893" s="102"/>
      <c r="C1893" s="102"/>
      <c r="D1893" s="102"/>
      <c r="E1893" s="102"/>
      <c r="F1893" s="102"/>
      <c r="G1893" s="102"/>
      <c r="AH1893" s="324"/>
      <c r="AI1893" s="324"/>
      <c r="AP1893" s="324"/>
      <c r="AQ1893" s="324"/>
      <c r="BD1893" s="324"/>
      <c r="BE1893" s="324"/>
      <c r="BF1893" s="324"/>
      <c r="BG1893" s="324"/>
      <c r="BH1893" s="324"/>
      <c r="BI1893" s="324"/>
      <c r="BJ1893" s="324"/>
      <c r="BK1893" s="324"/>
      <c r="BL1893" s="324"/>
      <c r="BM1893" s="324"/>
      <c r="BN1893" s="324"/>
      <c r="BO1893" s="324"/>
      <c r="BW1893" s="325"/>
      <c r="BX1893" s="325"/>
      <c r="BY1893" s="325"/>
      <c r="BZ1893" s="325"/>
      <c r="CA1893" s="325"/>
      <c r="CB1893" s="325"/>
      <c r="CC1893" s="325"/>
      <c r="CD1893" s="325"/>
      <c r="CE1893" s="325"/>
      <c r="CF1893" s="325"/>
      <c r="CG1893" s="325"/>
      <c r="CH1893" s="325"/>
    </row>
    <row r="1894" spans="1:86" s="323" customFormat="1" x14ac:dyDescent="0.25">
      <c r="A1894" s="102"/>
      <c r="B1894" s="102"/>
      <c r="C1894" s="102"/>
      <c r="D1894" s="102"/>
      <c r="E1894" s="102"/>
      <c r="F1894" s="102"/>
      <c r="G1894" s="102"/>
      <c r="AH1894" s="324"/>
      <c r="AI1894" s="324"/>
      <c r="AP1894" s="324"/>
      <c r="AQ1894" s="324"/>
      <c r="BD1894" s="324"/>
      <c r="BE1894" s="324"/>
      <c r="BF1894" s="324"/>
      <c r="BG1894" s="324"/>
      <c r="BH1894" s="324"/>
      <c r="BI1894" s="324"/>
      <c r="BJ1894" s="324"/>
      <c r="BK1894" s="324"/>
      <c r="BL1894" s="324"/>
      <c r="BM1894" s="324"/>
      <c r="BN1894" s="324"/>
      <c r="BO1894" s="324"/>
      <c r="BW1894" s="325"/>
      <c r="BX1894" s="325"/>
      <c r="BY1894" s="325"/>
      <c r="BZ1894" s="325"/>
      <c r="CA1894" s="325"/>
      <c r="CB1894" s="325"/>
      <c r="CC1894" s="325"/>
      <c r="CD1894" s="325"/>
      <c r="CE1894" s="325"/>
      <c r="CF1894" s="325"/>
      <c r="CG1894" s="325"/>
      <c r="CH1894" s="325"/>
    </row>
    <row r="1895" spans="1:86" s="323" customFormat="1" x14ac:dyDescent="0.25">
      <c r="A1895" s="102"/>
      <c r="B1895" s="102"/>
      <c r="C1895" s="102"/>
      <c r="D1895" s="102"/>
      <c r="E1895" s="102"/>
      <c r="F1895" s="102"/>
      <c r="G1895" s="102"/>
      <c r="AH1895" s="324"/>
      <c r="AI1895" s="324"/>
      <c r="AP1895" s="324"/>
      <c r="AQ1895" s="324"/>
      <c r="BD1895" s="324"/>
      <c r="BE1895" s="324"/>
      <c r="BF1895" s="324"/>
      <c r="BG1895" s="324"/>
      <c r="BH1895" s="324"/>
      <c r="BI1895" s="324"/>
      <c r="BJ1895" s="324"/>
      <c r="BK1895" s="324"/>
      <c r="BL1895" s="324"/>
      <c r="BM1895" s="324"/>
      <c r="BN1895" s="324"/>
      <c r="BO1895" s="324"/>
      <c r="BW1895" s="325"/>
      <c r="BX1895" s="325"/>
      <c r="BY1895" s="325"/>
      <c r="BZ1895" s="325"/>
      <c r="CA1895" s="325"/>
      <c r="CB1895" s="325"/>
      <c r="CC1895" s="325"/>
      <c r="CD1895" s="325"/>
      <c r="CE1895" s="325"/>
      <c r="CF1895" s="325"/>
      <c r="CG1895" s="325"/>
      <c r="CH1895" s="325"/>
    </row>
    <row r="1896" spans="1:86" s="323" customFormat="1" x14ac:dyDescent="0.25">
      <c r="A1896" s="102"/>
      <c r="B1896" s="102"/>
      <c r="C1896" s="102"/>
      <c r="D1896" s="102"/>
      <c r="E1896" s="102"/>
      <c r="F1896" s="102"/>
      <c r="G1896" s="102"/>
      <c r="AH1896" s="324"/>
      <c r="AI1896" s="324"/>
      <c r="AP1896" s="324"/>
      <c r="AQ1896" s="324"/>
      <c r="BD1896" s="324"/>
      <c r="BE1896" s="324"/>
      <c r="BF1896" s="324"/>
      <c r="BG1896" s="324"/>
      <c r="BH1896" s="324"/>
      <c r="BI1896" s="324"/>
      <c r="BJ1896" s="324"/>
      <c r="BK1896" s="324"/>
      <c r="BL1896" s="324"/>
      <c r="BM1896" s="324"/>
      <c r="BN1896" s="324"/>
      <c r="BO1896" s="324"/>
      <c r="BW1896" s="325"/>
      <c r="BX1896" s="325"/>
      <c r="BY1896" s="325"/>
      <c r="BZ1896" s="325"/>
      <c r="CA1896" s="325"/>
      <c r="CB1896" s="325"/>
      <c r="CC1896" s="325"/>
      <c r="CD1896" s="325"/>
      <c r="CE1896" s="325"/>
      <c r="CF1896" s="325"/>
      <c r="CG1896" s="325"/>
      <c r="CH1896" s="325"/>
    </row>
    <row r="1897" spans="1:86" s="323" customFormat="1" x14ac:dyDescent="0.25">
      <c r="A1897" s="102"/>
      <c r="B1897" s="102"/>
      <c r="C1897" s="102"/>
      <c r="D1897" s="102"/>
      <c r="E1897" s="102"/>
      <c r="F1897" s="102"/>
      <c r="G1897" s="102"/>
      <c r="AH1897" s="324"/>
      <c r="AI1897" s="324"/>
      <c r="AP1897" s="324"/>
      <c r="AQ1897" s="324"/>
      <c r="BD1897" s="324"/>
      <c r="BE1897" s="324"/>
      <c r="BF1897" s="324"/>
      <c r="BG1897" s="324"/>
      <c r="BH1897" s="324"/>
      <c r="BI1897" s="324"/>
      <c r="BJ1897" s="324"/>
      <c r="BK1897" s="324"/>
      <c r="BL1897" s="324"/>
      <c r="BM1897" s="324"/>
      <c r="BN1897" s="324"/>
      <c r="BO1897" s="324"/>
      <c r="BW1897" s="325"/>
      <c r="BX1897" s="325"/>
      <c r="BY1897" s="325"/>
      <c r="BZ1897" s="325"/>
      <c r="CA1897" s="325"/>
      <c r="CB1897" s="325"/>
      <c r="CC1897" s="325"/>
      <c r="CD1897" s="325"/>
      <c r="CE1897" s="325"/>
      <c r="CF1897" s="325"/>
      <c r="CG1897" s="325"/>
      <c r="CH1897" s="325"/>
    </row>
    <row r="1898" spans="1:86" s="323" customFormat="1" x14ac:dyDescent="0.25">
      <c r="A1898" s="102"/>
      <c r="B1898" s="102"/>
      <c r="C1898" s="102"/>
      <c r="D1898" s="102"/>
      <c r="E1898" s="102"/>
      <c r="F1898" s="102"/>
      <c r="G1898" s="102"/>
      <c r="AH1898" s="324"/>
      <c r="AI1898" s="324"/>
      <c r="AP1898" s="324"/>
      <c r="AQ1898" s="324"/>
      <c r="BD1898" s="324"/>
      <c r="BE1898" s="324"/>
      <c r="BF1898" s="324"/>
      <c r="BG1898" s="324"/>
      <c r="BH1898" s="324"/>
      <c r="BI1898" s="324"/>
      <c r="BJ1898" s="324"/>
      <c r="BK1898" s="324"/>
      <c r="BL1898" s="324"/>
      <c r="BM1898" s="324"/>
      <c r="BN1898" s="324"/>
      <c r="BO1898" s="324"/>
      <c r="BW1898" s="325"/>
      <c r="BX1898" s="325"/>
      <c r="BY1898" s="325"/>
      <c r="BZ1898" s="325"/>
      <c r="CA1898" s="325"/>
      <c r="CB1898" s="325"/>
      <c r="CC1898" s="325"/>
      <c r="CD1898" s="325"/>
      <c r="CE1898" s="325"/>
      <c r="CF1898" s="325"/>
      <c r="CG1898" s="325"/>
      <c r="CH1898" s="325"/>
    </row>
    <row r="1899" spans="1:86" s="323" customFormat="1" x14ac:dyDescent="0.25">
      <c r="A1899" s="102"/>
      <c r="B1899" s="102"/>
      <c r="C1899" s="102"/>
      <c r="D1899" s="102"/>
      <c r="E1899" s="102"/>
      <c r="F1899" s="102"/>
      <c r="G1899" s="102"/>
      <c r="AH1899" s="324"/>
      <c r="AI1899" s="324"/>
      <c r="AP1899" s="324"/>
      <c r="AQ1899" s="324"/>
      <c r="BD1899" s="324"/>
      <c r="BE1899" s="324"/>
      <c r="BF1899" s="324"/>
      <c r="BG1899" s="324"/>
      <c r="BH1899" s="324"/>
      <c r="BI1899" s="324"/>
      <c r="BJ1899" s="324"/>
      <c r="BK1899" s="324"/>
      <c r="BL1899" s="324"/>
      <c r="BM1899" s="324"/>
      <c r="BN1899" s="324"/>
      <c r="BO1899" s="324"/>
      <c r="BW1899" s="325"/>
      <c r="BX1899" s="325"/>
      <c r="BY1899" s="325"/>
      <c r="BZ1899" s="325"/>
      <c r="CA1899" s="325"/>
      <c r="CB1899" s="325"/>
      <c r="CC1899" s="325"/>
      <c r="CD1899" s="325"/>
      <c r="CE1899" s="325"/>
      <c r="CF1899" s="325"/>
      <c r="CG1899" s="325"/>
      <c r="CH1899" s="325"/>
    </row>
    <row r="1900" spans="1:86" s="323" customFormat="1" x14ac:dyDescent="0.25">
      <c r="A1900" s="102"/>
      <c r="B1900" s="102"/>
      <c r="C1900" s="102"/>
      <c r="D1900" s="102"/>
      <c r="E1900" s="102"/>
      <c r="F1900" s="102"/>
      <c r="G1900" s="102"/>
      <c r="AH1900" s="324"/>
      <c r="AI1900" s="324"/>
      <c r="AP1900" s="324"/>
      <c r="AQ1900" s="324"/>
      <c r="BD1900" s="324"/>
      <c r="BE1900" s="324"/>
      <c r="BF1900" s="324"/>
      <c r="BG1900" s="324"/>
      <c r="BH1900" s="324"/>
      <c r="BI1900" s="324"/>
      <c r="BJ1900" s="324"/>
      <c r="BK1900" s="324"/>
      <c r="BL1900" s="324"/>
      <c r="BM1900" s="324"/>
      <c r="BN1900" s="324"/>
      <c r="BO1900" s="324"/>
      <c r="BW1900" s="325"/>
      <c r="BX1900" s="325"/>
      <c r="BY1900" s="325"/>
      <c r="BZ1900" s="325"/>
      <c r="CA1900" s="325"/>
      <c r="CB1900" s="325"/>
      <c r="CC1900" s="325"/>
      <c r="CD1900" s="325"/>
      <c r="CE1900" s="325"/>
      <c r="CF1900" s="325"/>
      <c r="CG1900" s="325"/>
      <c r="CH1900" s="325"/>
    </row>
    <row r="1901" spans="1:86" s="323" customFormat="1" x14ac:dyDescent="0.25">
      <c r="A1901" s="102"/>
      <c r="B1901" s="102"/>
      <c r="C1901" s="102"/>
      <c r="D1901" s="102"/>
      <c r="E1901" s="102"/>
      <c r="F1901" s="102"/>
      <c r="G1901" s="102"/>
      <c r="AH1901" s="324"/>
      <c r="AI1901" s="324"/>
      <c r="AP1901" s="324"/>
      <c r="AQ1901" s="324"/>
      <c r="BD1901" s="324"/>
      <c r="BE1901" s="324"/>
      <c r="BF1901" s="324"/>
      <c r="BG1901" s="324"/>
      <c r="BH1901" s="324"/>
      <c r="BI1901" s="324"/>
      <c r="BJ1901" s="324"/>
      <c r="BK1901" s="324"/>
      <c r="BL1901" s="324"/>
      <c r="BM1901" s="324"/>
      <c r="BN1901" s="324"/>
      <c r="BO1901" s="324"/>
      <c r="BW1901" s="325"/>
      <c r="BX1901" s="325"/>
      <c r="BY1901" s="325"/>
      <c r="BZ1901" s="325"/>
      <c r="CA1901" s="325"/>
      <c r="CB1901" s="325"/>
      <c r="CC1901" s="325"/>
      <c r="CD1901" s="325"/>
      <c r="CE1901" s="325"/>
      <c r="CF1901" s="325"/>
      <c r="CG1901" s="325"/>
      <c r="CH1901" s="325"/>
    </row>
    <row r="1902" spans="1:86" s="323" customFormat="1" x14ac:dyDescent="0.25">
      <c r="A1902" s="102"/>
      <c r="B1902" s="102"/>
      <c r="C1902" s="102"/>
      <c r="D1902" s="102"/>
      <c r="E1902" s="102"/>
      <c r="F1902" s="102"/>
      <c r="G1902" s="102"/>
      <c r="AH1902" s="324"/>
      <c r="AI1902" s="324"/>
      <c r="AP1902" s="324"/>
      <c r="AQ1902" s="324"/>
      <c r="BD1902" s="324"/>
      <c r="BE1902" s="324"/>
      <c r="BF1902" s="324"/>
      <c r="BG1902" s="324"/>
      <c r="BH1902" s="324"/>
      <c r="BI1902" s="324"/>
      <c r="BJ1902" s="324"/>
      <c r="BK1902" s="324"/>
      <c r="BL1902" s="324"/>
      <c r="BM1902" s="324"/>
      <c r="BN1902" s="324"/>
      <c r="BO1902" s="324"/>
      <c r="BW1902" s="325"/>
      <c r="BX1902" s="325"/>
      <c r="BY1902" s="325"/>
      <c r="BZ1902" s="325"/>
      <c r="CA1902" s="325"/>
      <c r="CB1902" s="325"/>
      <c r="CC1902" s="325"/>
      <c r="CD1902" s="325"/>
      <c r="CE1902" s="325"/>
      <c r="CF1902" s="325"/>
      <c r="CG1902" s="325"/>
      <c r="CH1902" s="325"/>
    </row>
    <row r="1903" spans="1:86" s="323" customFormat="1" x14ac:dyDescent="0.25">
      <c r="A1903" s="102"/>
      <c r="B1903" s="102"/>
      <c r="C1903" s="102"/>
      <c r="D1903" s="102"/>
      <c r="E1903" s="102"/>
      <c r="F1903" s="102"/>
      <c r="G1903" s="102"/>
      <c r="AH1903" s="324"/>
      <c r="AI1903" s="324"/>
      <c r="AP1903" s="324"/>
      <c r="AQ1903" s="324"/>
      <c r="BD1903" s="324"/>
      <c r="BE1903" s="324"/>
      <c r="BF1903" s="324"/>
      <c r="BG1903" s="324"/>
      <c r="BH1903" s="324"/>
      <c r="BI1903" s="324"/>
      <c r="BJ1903" s="324"/>
      <c r="BK1903" s="324"/>
      <c r="BL1903" s="324"/>
      <c r="BM1903" s="324"/>
      <c r="BN1903" s="324"/>
      <c r="BO1903" s="324"/>
      <c r="BW1903" s="325"/>
      <c r="BX1903" s="325"/>
      <c r="BY1903" s="325"/>
      <c r="BZ1903" s="325"/>
      <c r="CA1903" s="325"/>
      <c r="CB1903" s="325"/>
      <c r="CC1903" s="325"/>
      <c r="CD1903" s="325"/>
      <c r="CE1903" s="325"/>
      <c r="CF1903" s="325"/>
      <c r="CG1903" s="325"/>
      <c r="CH1903" s="325"/>
    </row>
    <row r="1904" spans="1:86" s="323" customFormat="1" x14ac:dyDescent="0.25">
      <c r="A1904" s="102"/>
      <c r="B1904" s="102"/>
      <c r="C1904" s="102"/>
      <c r="D1904" s="102"/>
      <c r="E1904" s="102"/>
      <c r="F1904" s="102"/>
      <c r="G1904" s="102"/>
      <c r="AH1904" s="324"/>
      <c r="AI1904" s="324"/>
      <c r="AP1904" s="324"/>
      <c r="AQ1904" s="324"/>
      <c r="BD1904" s="324"/>
      <c r="BE1904" s="324"/>
      <c r="BF1904" s="324"/>
      <c r="BG1904" s="324"/>
      <c r="BH1904" s="324"/>
      <c r="BI1904" s="324"/>
      <c r="BJ1904" s="324"/>
      <c r="BK1904" s="324"/>
      <c r="BL1904" s="324"/>
      <c r="BM1904" s="324"/>
      <c r="BN1904" s="324"/>
      <c r="BO1904" s="324"/>
      <c r="BW1904" s="325"/>
      <c r="BX1904" s="325"/>
      <c r="BY1904" s="325"/>
      <c r="BZ1904" s="325"/>
      <c r="CA1904" s="325"/>
      <c r="CB1904" s="325"/>
      <c r="CC1904" s="325"/>
      <c r="CD1904" s="325"/>
      <c r="CE1904" s="325"/>
      <c r="CF1904" s="325"/>
      <c r="CG1904" s="325"/>
      <c r="CH1904" s="325"/>
    </row>
    <row r="1905" spans="1:86" s="323" customFormat="1" x14ac:dyDescent="0.25">
      <c r="A1905" s="102"/>
      <c r="B1905" s="102"/>
      <c r="C1905" s="102"/>
      <c r="D1905" s="102"/>
      <c r="E1905" s="102"/>
      <c r="F1905" s="102"/>
      <c r="G1905" s="102"/>
      <c r="AH1905" s="324"/>
      <c r="AI1905" s="324"/>
      <c r="AP1905" s="324"/>
      <c r="AQ1905" s="324"/>
      <c r="BD1905" s="324"/>
      <c r="BE1905" s="324"/>
      <c r="BF1905" s="324"/>
      <c r="BG1905" s="324"/>
      <c r="BH1905" s="324"/>
      <c r="BI1905" s="324"/>
      <c r="BJ1905" s="324"/>
      <c r="BK1905" s="324"/>
      <c r="BL1905" s="324"/>
      <c r="BM1905" s="324"/>
      <c r="BN1905" s="324"/>
      <c r="BO1905" s="324"/>
      <c r="BW1905" s="325"/>
      <c r="BX1905" s="325"/>
      <c r="BY1905" s="325"/>
      <c r="BZ1905" s="325"/>
      <c r="CA1905" s="325"/>
      <c r="CB1905" s="325"/>
      <c r="CC1905" s="325"/>
      <c r="CD1905" s="325"/>
      <c r="CE1905" s="325"/>
      <c r="CF1905" s="325"/>
      <c r="CG1905" s="325"/>
      <c r="CH1905" s="325"/>
    </row>
    <row r="1906" spans="1:86" s="323" customFormat="1" x14ac:dyDescent="0.25">
      <c r="A1906" s="102"/>
      <c r="B1906" s="102"/>
      <c r="C1906" s="102"/>
      <c r="D1906" s="102"/>
      <c r="E1906" s="102"/>
      <c r="F1906" s="102"/>
      <c r="G1906" s="102"/>
      <c r="AH1906" s="324"/>
      <c r="AI1906" s="324"/>
      <c r="AP1906" s="324"/>
      <c r="AQ1906" s="324"/>
      <c r="BD1906" s="324"/>
      <c r="BE1906" s="324"/>
      <c r="BF1906" s="324"/>
      <c r="BG1906" s="324"/>
      <c r="BH1906" s="324"/>
      <c r="BI1906" s="324"/>
      <c r="BJ1906" s="324"/>
      <c r="BK1906" s="324"/>
      <c r="BL1906" s="324"/>
      <c r="BM1906" s="324"/>
      <c r="BN1906" s="324"/>
      <c r="BO1906" s="324"/>
      <c r="BW1906" s="325"/>
      <c r="BX1906" s="325"/>
      <c r="BY1906" s="325"/>
      <c r="BZ1906" s="325"/>
      <c r="CA1906" s="325"/>
      <c r="CB1906" s="325"/>
      <c r="CC1906" s="325"/>
      <c r="CD1906" s="325"/>
      <c r="CE1906" s="325"/>
      <c r="CF1906" s="325"/>
      <c r="CG1906" s="325"/>
      <c r="CH1906" s="325"/>
    </row>
    <row r="1907" spans="1:86" s="323" customFormat="1" x14ac:dyDescent="0.25">
      <c r="A1907" s="102"/>
      <c r="B1907" s="102"/>
      <c r="C1907" s="102"/>
      <c r="D1907" s="102"/>
      <c r="E1907" s="102"/>
      <c r="F1907" s="102"/>
      <c r="G1907" s="102"/>
      <c r="AH1907" s="324"/>
      <c r="AI1907" s="324"/>
      <c r="AP1907" s="324"/>
      <c r="AQ1907" s="324"/>
      <c r="BD1907" s="324"/>
      <c r="BE1907" s="324"/>
      <c r="BF1907" s="324"/>
      <c r="BG1907" s="324"/>
      <c r="BH1907" s="324"/>
      <c r="BI1907" s="324"/>
      <c r="BJ1907" s="324"/>
      <c r="BK1907" s="324"/>
      <c r="BL1907" s="324"/>
      <c r="BM1907" s="324"/>
      <c r="BN1907" s="324"/>
      <c r="BO1907" s="324"/>
      <c r="BW1907" s="325"/>
      <c r="BX1907" s="325"/>
      <c r="BY1907" s="325"/>
      <c r="BZ1907" s="325"/>
      <c r="CA1907" s="325"/>
      <c r="CB1907" s="325"/>
      <c r="CC1907" s="325"/>
      <c r="CD1907" s="325"/>
      <c r="CE1907" s="325"/>
      <c r="CF1907" s="325"/>
      <c r="CG1907" s="325"/>
      <c r="CH1907" s="325"/>
    </row>
    <row r="1908" spans="1:86" s="323" customFormat="1" x14ac:dyDescent="0.25">
      <c r="A1908" s="102"/>
      <c r="B1908" s="102"/>
      <c r="C1908" s="102"/>
      <c r="D1908" s="102"/>
      <c r="E1908" s="102"/>
      <c r="F1908" s="102"/>
      <c r="G1908" s="102"/>
      <c r="AH1908" s="324"/>
      <c r="AI1908" s="324"/>
      <c r="AP1908" s="324"/>
      <c r="AQ1908" s="324"/>
      <c r="BD1908" s="324"/>
      <c r="BE1908" s="324"/>
      <c r="BF1908" s="324"/>
      <c r="BG1908" s="324"/>
      <c r="BH1908" s="324"/>
      <c r="BI1908" s="324"/>
      <c r="BJ1908" s="324"/>
      <c r="BK1908" s="324"/>
      <c r="BL1908" s="324"/>
      <c r="BM1908" s="324"/>
      <c r="BN1908" s="324"/>
      <c r="BO1908" s="324"/>
      <c r="BW1908" s="325"/>
      <c r="BX1908" s="325"/>
      <c r="BY1908" s="325"/>
      <c r="BZ1908" s="325"/>
      <c r="CA1908" s="325"/>
      <c r="CB1908" s="325"/>
      <c r="CC1908" s="325"/>
      <c r="CD1908" s="325"/>
      <c r="CE1908" s="325"/>
      <c r="CF1908" s="325"/>
      <c r="CG1908" s="325"/>
      <c r="CH1908" s="325"/>
    </row>
    <row r="1909" spans="1:86" s="323" customFormat="1" x14ac:dyDescent="0.25">
      <c r="A1909" s="102"/>
      <c r="B1909" s="102"/>
      <c r="C1909" s="102"/>
      <c r="D1909" s="102"/>
      <c r="E1909" s="102"/>
      <c r="F1909" s="102"/>
      <c r="G1909" s="102"/>
      <c r="AH1909" s="324"/>
      <c r="AI1909" s="324"/>
      <c r="AP1909" s="324"/>
      <c r="AQ1909" s="324"/>
      <c r="BD1909" s="324"/>
      <c r="BE1909" s="324"/>
      <c r="BF1909" s="324"/>
      <c r="BG1909" s="324"/>
      <c r="BH1909" s="324"/>
      <c r="BI1909" s="324"/>
      <c r="BJ1909" s="324"/>
      <c r="BK1909" s="324"/>
      <c r="BL1909" s="324"/>
      <c r="BM1909" s="324"/>
      <c r="BN1909" s="324"/>
      <c r="BO1909" s="324"/>
      <c r="BW1909" s="325"/>
      <c r="BX1909" s="325"/>
      <c r="BY1909" s="325"/>
      <c r="BZ1909" s="325"/>
      <c r="CA1909" s="325"/>
      <c r="CB1909" s="325"/>
      <c r="CC1909" s="325"/>
      <c r="CD1909" s="325"/>
      <c r="CE1909" s="325"/>
      <c r="CF1909" s="325"/>
      <c r="CG1909" s="325"/>
      <c r="CH1909" s="325"/>
    </row>
    <row r="1910" spans="1:86" s="323" customFormat="1" x14ac:dyDescent="0.25">
      <c r="A1910" s="102"/>
      <c r="B1910" s="102"/>
      <c r="C1910" s="102"/>
      <c r="D1910" s="102"/>
      <c r="E1910" s="102"/>
      <c r="F1910" s="102"/>
      <c r="G1910" s="102"/>
      <c r="AH1910" s="324"/>
      <c r="AI1910" s="324"/>
      <c r="AP1910" s="324"/>
      <c r="AQ1910" s="324"/>
      <c r="BD1910" s="324"/>
      <c r="BE1910" s="324"/>
      <c r="BF1910" s="324"/>
      <c r="BG1910" s="324"/>
      <c r="BH1910" s="324"/>
      <c r="BI1910" s="324"/>
      <c r="BJ1910" s="324"/>
      <c r="BK1910" s="324"/>
      <c r="BL1910" s="324"/>
      <c r="BM1910" s="324"/>
      <c r="BN1910" s="324"/>
      <c r="BO1910" s="324"/>
      <c r="BW1910" s="325"/>
      <c r="BX1910" s="325"/>
      <c r="BY1910" s="325"/>
      <c r="BZ1910" s="325"/>
      <c r="CA1910" s="325"/>
      <c r="CB1910" s="325"/>
      <c r="CC1910" s="325"/>
      <c r="CD1910" s="325"/>
      <c r="CE1910" s="325"/>
      <c r="CF1910" s="325"/>
      <c r="CG1910" s="325"/>
      <c r="CH1910" s="325"/>
    </row>
    <row r="1911" spans="1:86" s="323" customFormat="1" x14ac:dyDescent="0.25">
      <c r="A1911" s="102"/>
      <c r="B1911" s="102"/>
      <c r="C1911" s="102"/>
      <c r="D1911" s="102"/>
      <c r="E1911" s="102"/>
      <c r="F1911" s="102"/>
      <c r="G1911" s="102"/>
      <c r="AH1911" s="324"/>
      <c r="AI1911" s="324"/>
      <c r="AP1911" s="324"/>
      <c r="AQ1911" s="324"/>
      <c r="BD1911" s="324"/>
      <c r="BE1911" s="324"/>
      <c r="BF1911" s="324"/>
      <c r="BG1911" s="324"/>
      <c r="BH1911" s="324"/>
      <c r="BI1911" s="324"/>
      <c r="BJ1911" s="324"/>
      <c r="BK1911" s="324"/>
      <c r="BL1911" s="324"/>
      <c r="BM1911" s="324"/>
      <c r="BN1911" s="324"/>
      <c r="BO1911" s="324"/>
      <c r="BW1911" s="325"/>
      <c r="BX1911" s="325"/>
      <c r="BY1911" s="325"/>
      <c r="BZ1911" s="325"/>
      <c r="CA1911" s="325"/>
      <c r="CB1911" s="325"/>
      <c r="CC1911" s="325"/>
      <c r="CD1911" s="325"/>
      <c r="CE1911" s="325"/>
      <c r="CF1911" s="325"/>
      <c r="CG1911" s="325"/>
      <c r="CH1911" s="325"/>
    </row>
    <row r="1912" spans="1:86" s="323" customFormat="1" x14ac:dyDescent="0.25">
      <c r="A1912" s="102"/>
      <c r="B1912" s="102"/>
      <c r="C1912" s="102"/>
      <c r="D1912" s="102"/>
      <c r="E1912" s="102"/>
      <c r="F1912" s="102"/>
      <c r="G1912" s="102"/>
      <c r="AH1912" s="324"/>
      <c r="AI1912" s="324"/>
      <c r="AP1912" s="324"/>
      <c r="AQ1912" s="324"/>
      <c r="BD1912" s="324"/>
      <c r="BE1912" s="324"/>
      <c r="BF1912" s="324"/>
      <c r="BG1912" s="324"/>
      <c r="BH1912" s="324"/>
      <c r="BI1912" s="324"/>
      <c r="BJ1912" s="324"/>
      <c r="BK1912" s="324"/>
      <c r="BL1912" s="324"/>
      <c r="BM1912" s="324"/>
      <c r="BN1912" s="324"/>
      <c r="BO1912" s="324"/>
      <c r="BW1912" s="325"/>
      <c r="BX1912" s="325"/>
      <c r="BY1912" s="325"/>
      <c r="BZ1912" s="325"/>
      <c r="CA1912" s="325"/>
      <c r="CB1912" s="325"/>
      <c r="CC1912" s="325"/>
      <c r="CD1912" s="325"/>
      <c r="CE1912" s="325"/>
      <c r="CF1912" s="325"/>
      <c r="CG1912" s="325"/>
      <c r="CH1912" s="325"/>
    </row>
    <row r="1913" spans="1:86" s="323" customFormat="1" x14ac:dyDescent="0.25">
      <c r="A1913" s="102"/>
      <c r="B1913" s="102"/>
      <c r="C1913" s="102"/>
      <c r="D1913" s="102"/>
      <c r="E1913" s="102"/>
      <c r="F1913" s="102"/>
      <c r="G1913" s="102"/>
      <c r="AH1913" s="324"/>
      <c r="AI1913" s="324"/>
      <c r="AP1913" s="324"/>
      <c r="AQ1913" s="324"/>
      <c r="BD1913" s="324"/>
      <c r="BE1913" s="324"/>
      <c r="BF1913" s="324"/>
      <c r="BG1913" s="324"/>
      <c r="BH1913" s="324"/>
      <c r="BI1913" s="324"/>
      <c r="BJ1913" s="324"/>
      <c r="BK1913" s="324"/>
      <c r="BL1913" s="324"/>
      <c r="BM1913" s="324"/>
      <c r="BN1913" s="324"/>
      <c r="BO1913" s="324"/>
      <c r="BW1913" s="325"/>
      <c r="BX1913" s="325"/>
      <c r="BY1913" s="325"/>
      <c r="BZ1913" s="325"/>
      <c r="CA1913" s="325"/>
      <c r="CB1913" s="325"/>
      <c r="CC1913" s="325"/>
      <c r="CD1913" s="325"/>
      <c r="CE1913" s="325"/>
      <c r="CF1913" s="325"/>
      <c r="CG1913" s="325"/>
      <c r="CH1913" s="325"/>
    </row>
    <row r="1914" spans="1:86" s="323" customFormat="1" x14ac:dyDescent="0.25">
      <c r="A1914" s="102"/>
      <c r="B1914" s="102"/>
      <c r="C1914" s="102"/>
      <c r="D1914" s="102"/>
      <c r="E1914" s="102"/>
      <c r="F1914" s="102"/>
      <c r="G1914" s="102"/>
      <c r="AH1914" s="324"/>
      <c r="AI1914" s="324"/>
      <c r="AP1914" s="324"/>
      <c r="AQ1914" s="324"/>
      <c r="BD1914" s="324"/>
      <c r="BE1914" s="324"/>
      <c r="BF1914" s="324"/>
      <c r="BG1914" s="324"/>
      <c r="BH1914" s="324"/>
      <c r="BI1914" s="324"/>
      <c r="BJ1914" s="324"/>
      <c r="BK1914" s="324"/>
      <c r="BL1914" s="324"/>
      <c r="BM1914" s="324"/>
      <c r="BN1914" s="324"/>
      <c r="BO1914" s="324"/>
      <c r="BW1914" s="325"/>
      <c r="BX1914" s="325"/>
      <c r="BY1914" s="325"/>
      <c r="BZ1914" s="325"/>
      <c r="CA1914" s="325"/>
      <c r="CB1914" s="325"/>
      <c r="CC1914" s="325"/>
      <c r="CD1914" s="325"/>
      <c r="CE1914" s="325"/>
      <c r="CF1914" s="325"/>
      <c r="CG1914" s="325"/>
      <c r="CH1914" s="325"/>
    </row>
    <row r="1915" spans="1:86" s="323" customFormat="1" x14ac:dyDescent="0.25">
      <c r="A1915" s="102"/>
      <c r="B1915" s="102"/>
      <c r="C1915" s="102"/>
      <c r="D1915" s="102"/>
      <c r="E1915" s="102"/>
      <c r="F1915" s="102"/>
      <c r="G1915" s="102"/>
      <c r="AH1915" s="324"/>
      <c r="AI1915" s="324"/>
      <c r="AP1915" s="324"/>
      <c r="AQ1915" s="324"/>
      <c r="BD1915" s="324"/>
      <c r="BE1915" s="324"/>
      <c r="BF1915" s="324"/>
      <c r="BG1915" s="324"/>
      <c r="BH1915" s="324"/>
      <c r="BI1915" s="324"/>
      <c r="BJ1915" s="324"/>
      <c r="BK1915" s="324"/>
      <c r="BL1915" s="324"/>
      <c r="BM1915" s="324"/>
      <c r="BN1915" s="324"/>
      <c r="BO1915" s="324"/>
      <c r="BW1915" s="325"/>
      <c r="BX1915" s="325"/>
      <c r="BY1915" s="325"/>
      <c r="BZ1915" s="325"/>
      <c r="CA1915" s="325"/>
      <c r="CB1915" s="325"/>
      <c r="CC1915" s="325"/>
      <c r="CD1915" s="325"/>
      <c r="CE1915" s="325"/>
      <c r="CF1915" s="325"/>
      <c r="CG1915" s="325"/>
      <c r="CH1915" s="325"/>
    </row>
    <row r="1916" spans="1:86" s="323" customFormat="1" x14ac:dyDescent="0.25">
      <c r="A1916" s="102"/>
      <c r="B1916" s="102"/>
      <c r="C1916" s="102"/>
      <c r="D1916" s="102"/>
      <c r="E1916" s="102"/>
      <c r="F1916" s="102"/>
      <c r="G1916" s="102"/>
      <c r="AH1916" s="324"/>
      <c r="AI1916" s="324"/>
      <c r="AP1916" s="324"/>
      <c r="AQ1916" s="324"/>
      <c r="BD1916" s="324"/>
      <c r="BE1916" s="324"/>
      <c r="BF1916" s="324"/>
      <c r="BG1916" s="324"/>
      <c r="BH1916" s="324"/>
      <c r="BI1916" s="324"/>
      <c r="BJ1916" s="324"/>
      <c r="BK1916" s="324"/>
      <c r="BL1916" s="324"/>
      <c r="BM1916" s="324"/>
      <c r="BN1916" s="324"/>
      <c r="BO1916" s="324"/>
      <c r="BW1916" s="325"/>
      <c r="BX1916" s="325"/>
      <c r="BY1916" s="325"/>
      <c r="BZ1916" s="325"/>
      <c r="CA1916" s="325"/>
      <c r="CB1916" s="325"/>
      <c r="CC1916" s="325"/>
      <c r="CD1916" s="325"/>
      <c r="CE1916" s="325"/>
      <c r="CF1916" s="325"/>
      <c r="CG1916" s="325"/>
      <c r="CH1916" s="325"/>
    </row>
    <row r="1917" spans="1:86" s="323" customFormat="1" x14ac:dyDescent="0.25">
      <c r="A1917" s="102"/>
      <c r="B1917" s="102"/>
      <c r="C1917" s="102"/>
      <c r="D1917" s="102"/>
      <c r="E1917" s="102"/>
      <c r="F1917" s="102"/>
      <c r="G1917" s="102"/>
      <c r="AH1917" s="324"/>
      <c r="AI1917" s="324"/>
      <c r="AP1917" s="324"/>
      <c r="AQ1917" s="324"/>
      <c r="BD1917" s="324"/>
      <c r="BE1917" s="324"/>
      <c r="BF1917" s="324"/>
      <c r="BG1917" s="324"/>
      <c r="BH1917" s="324"/>
      <c r="BI1917" s="324"/>
      <c r="BJ1917" s="324"/>
      <c r="BK1917" s="324"/>
      <c r="BL1917" s="324"/>
      <c r="BM1917" s="324"/>
      <c r="BN1917" s="324"/>
      <c r="BO1917" s="324"/>
      <c r="BW1917" s="325"/>
      <c r="BX1917" s="325"/>
      <c r="BY1917" s="325"/>
      <c r="BZ1917" s="325"/>
      <c r="CA1917" s="325"/>
      <c r="CB1917" s="325"/>
      <c r="CC1917" s="325"/>
      <c r="CD1917" s="325"/>
      <c r="CE1917" s="325"/>
      <c r="CF1917" s="325"/>
      <c r="CG1917" s="325"/>
      <c r="CH1917" s="325"/>
    </row>
    <row r="1918" spans="1:86" s="323" customFormat="1" x14ac:dyDescent="0.25">
      <c r="A1918" s="102"/>
      <c r="B1918" s="102"/>
      <c r="C1918" s="102"/>
      <c r="D1918" s="102"/>
      <c r="E1918" s="102"/>
      <c r="F1918" s="102"/>
      <c r="G1918" s="102"/>
      <c r="AH1918" s="324"/>
      <c r="AI1918" s="324"/>
      <c r="AP1918" s="324"/>
      <c r="AQ1918" s="324"/>
      <c r="BD1918" s="324"/>
      <c r="BE1918" s="324"/>
      <c r="BF1918" s="324"/>
      <c r="BG1918" s="324"/>
      <c r="BH1918" s="324"/>
      <c r="BI1918" s="324"/>
      <c r="BJ1918" s="324"/>
      <c r="BK1918" s="324"/>
      <c r="BL1918" s="324"/>
      <c r="BM1918" s="324"/>
      <c r="BN1918" s="324"/>
      <c r="BO1918" s="324"/>
      <c r="BW1918" s="325"/>
      <c r="BX1918" s="325"/>
      <c r="BY1918" s="325"/>
      <c r="BZ1918" s="325"/>
      <c r="CA1918" s="325"/>
      <c r="CB1918" s="325"/>
      <c r="CC1918" s="325"/>
      <c r="CD1918" s="325"/>
      <c r="CE1918" s="325"/>
      <c r="CF1918" s="325"/>
      <c r="CG1918" s="325"/>
      <c r="CH1918" s="325"/>
    </row>
    <row r="1919" spans="1:86" s="323" customFormat="1" x14ac:dyDescent="0.25">
      <c r="A1919" s="102"/>
      <c r="B1919" s="102"/>
      <c r="C1919" s="102"/>
      <c r="D1919" s="102"/>
      <c r="E1919" s="102"/>
      <c r="F1919" s="102"/>
      <c r="G1919" s="102"/>
      <c r="AH1919" s="324"/>
      <c r="AI1919" s="324"/>
      <c r="AP1919" s="324"/>
      <c r="AQ1919" s="324"/>
      <c r="BD1919" s="324"/>
      <c r="BE1919" s="324"/>
      <c r="BF1919" s="324"/>
      <c r="BG1919" s="324"/>
      <c r="BH1919" s="324"/>
      <c r="BI1919" s="324"/>
      <c r="BJ1919" s="324"/>
      <c r="BK1919" s="324"/>
      <c r="BL1919" s="324"/>
      <c r="BM1919" s="324"/>
      <c r="BN1919" s="324"/>
      <c r="BO1919" s="324"/>
      <c r="BW1919" s="325"/>
      <c r="BX1919" s="325"/>
      <c r="BY1919" s="325"/>
      <c r="BZ1919" s="325"/>
      <c r="CA1919" s="325"/>
      <c r="CB1919" s="325"/>
      <c r="CC1919" s="325"/>
      <c r="CD1919" s="325"/>
      <c r="CE1919" s="325"/>
      <c r="CF1919" s="325"/>
      <c r="CG1919" s="325"/>
      <c r="CH1919" s="325"/>
    </row>
    <row r="1920" spans="1:86" s="323" customFormat="1" x14ac:dyDescent="0.25">
      <c r="A1920" s="102"/>
      <c r="B1920" s="102"/>
      <c r="C1920" s="102"/>
      <c r="D1920" s="102"/>
      <c r="E1920" s="102"/>
      <c r="F1920" s="102"/>
      <c r="G1920" s="102"/>
      <c r="AH1920" s="324"/>
      <c r="AI1920" s="324"/>
      <c r="AP1920" s="324"/>
      <c r="AQ1920" s="324"/>
      <c r="BD1920" s="324"/>
      <c r="BE1920" s="324"/>
      <c r="BF1920" s="324"/>
      <c r="BG1920" s="324"/>
      <c r="BH1920" s="324"/>
      <c r="BI1920" s="324"/>
      <c r="BJ1920" s="324"/>
      <c r="BK1920" s="324"/>
      <c r="BL1920" s="324"/>
      <c r="BM1920" s="324"/>
      <c r="BN1920" s="324"/>
      <c r="BO1920" s="324"/>
      <c r="BW1920" s="325"/>
      <c r="BX1920" s="325"/>
      <c r="BY1920" s="325"/>
      <c r="BZ1920" s="325"/>
      <c r="CA1920" s="325"/>
      <c r="CB1920" s="325"/>
      <c r="CC1920" s="325"/>
      <c r="CD1920" s="325"/>
      <c r="CE1920" s="325"/>
      <c r="CF1920" s="325"/>
      <c r="CG1920" s="325"/>
      <c r="CH1920" s="325"/>
    </row>
    <row r="1921" spans="1:86" s="323" customFormat="1" x14ac:dyDescent="0.25">
      <c r="A1921" s="102"/>
      <c r="B1921" s="102"/>
      <c r="C1921" s="102"/>
      <c r="D1921" s="102"/>
      <c r="E1921" s="102"/>
      <c r="F1921" s="102"/>
      <c r="G1921" s="102"/>
      <c r="AH1921" s="324"/>
      <c r="AI1921" s="324"/>
      <c r="AP1921" s="324"/>
      <c r="AQ1921" s="324"/>
      <c r="BD1921" s="324"/>
      <c r="BE1921" s="324"/>
      <c r="BF1921" s="324"/>
      <c r="BG1921" s="324"/>
      <c r="BH1921" s="324"/>
      <c r="BI1921" s="324"/>
      <c r="BJ1921" s="324"/>
      <c r="BK1921" s="324"/>
      <c r="BL1921" s="324"/>
      <c r="BM1921" s="324"/>
      <c r="BN1921" s="324"/>
      <c r="BO1921" s="324"/>
      <c r="BW1921" s="325"/>
      <c r="BX1921" s="325"/>
      <c r="BY1921" s="325"/>
      <c r="BZ1921" s="325"/>
      <c r="CA1921" s="325"/>
      <c r="CB1921" s="325"/>
      <c r="CC1921" s="325"/>
      <c r="CD1921" s="325"/>
      <c r="CE1921" s="325"/>
      <c r="CF1921" s="325"/>
      <c r="CG1921" s="325"/>
      <c r="CH1921" s="325"/>
    </row>
    <row r="1922" spans="1:86" s="323" customFormat="1" x14ac:dyDescent="0.25">
      <c r="A1922" s="102"/>
      <c r="B1922" s="102"/>
      <c r="C1922" s="102"/>
      <c r="D1922" s="102"/>
      <c r="E1922" s="102"/>
      <c r="F1922" s="102"/>
      <c r="G1922" s="102"/>
      <c r="AH1922" s="324"/>
      <c r="AI1922" s="324"/>
      <c r="AP1922" s="324"/>
      <c r="AQ1922" s="324"/>
      <c r="BD1922" s="324"/>
      <c r="BE1922" s="324"/>
      <c r="BF1922" s="324"/>
      <c r="BG1922" s="324"/>
      <c r="BH1922" s="324"/>
      <c r="BI1922" s="324"/>
      <c r="BJ1922" s="324"/>
      <c r="BK1922" s="324"/>
      <c r="BL1922" s="324"/>
      <c r="BM1922" s="324"/>
      <c r="BN1922" s="324"/>
      <c r="BO1922" s="324"/>
      <c r="BW1922" s="325"/>
      <c r="BX1922" s="325"/>
      <c r="BY1922" s="325"/>
      <c r="BZ1922" s="325"/>
      <c r="CA1922" s="325"/>
      <c r="CB1922" s="325"/>
      <c r="CC1922" s="325"/>
      <c r="CD1922" s="325"/>
      <c r="CE1922" s="325"/>
      <c r="CF1922" s="325"/>
      <c r="CG1922" s="325"/>
      <c r="CH1922" s="325"/>
    </row>
    <row r="1923" spans="1:86" s="323" customFormat="1" x14ac:dyDescent="0.25">
      <c r="A1923" s="102"/>
      <c r="B1923" s="102"/>
      <c r="C1923" s="102"/>
      <c r="D1923" s="102"/>
      <c r="E1923" s="102"/>
      <c r="F1923" s="102"/>
      <c r="G1923" s="102"/>
      <c r="AH1923" s="324"/>
      <c r="AI1923" s="324"/>
      <c r="AP1923" s="324"/>
      <c r="AQ1923" s="324"/>
      <c r="BD1923" s="324"/>
      <c r="BE1923" s="324"/>
      <c r="BF1923" s="324"/>
      <c r="BG1923" s="324"/>
      <c r="BH1923" s="324"/>
      <c r="BI1923" s="324"/>
      <c r="BJ1923" s="324"/>
      <c r="BK1923" s="324"/>
      <c r="BL1923" s="324"/>
      <c r="BM1923" s="324"/>
      <c r="BN1923" s="324"/>
      <c r="BO1923" s="324"/>
      <c r="BW1923" s="325"/>
      <c r="BX1923" s="325"/>
      <c r="BY1923" s="325"/>
      <c r="BZ1923" s="325"/>
      <c r="CA1923" s="325"/>
      <c r="CB1923" s="325"/>
      <c r="CC1923" s="325"/>
      <c r="CD1923" s="325"/>
      <c r="CE1923" s="325"/>
      <c r="CF1923" s="325"/>
      <c r="CG1923" s="325"/>
      <c r="CH1923" s="325"/>
    </row>
    <row r="1924" spans="1:86" s="323" customFormat="1" x14ac:dyDescent="0.25">
      <c r="A1924" s="102"/>
      <c r="B1924" s="102"/>
      <c r="C1924" s="102"/>
      <c r="D1924" s="102"/>
      <c r="E1924" s="102"/>
      <c r="F1924" s="102"/>
      <c r="G1924" s="102"/>
      <c r="AH1924" s="324"/>
      <c r="AI1924" s="324"/>
      <c r="AP1924" s="324"/>
      <c r="AQ1924" s="324"/>
      <c r="BD1924" s="324"/>
      <c r="BE1924" s="324"/>
      <c r="BF1924" s="324"/>
      <c r="BG1924" s="324"/>
      <c r="BH1924" s="324"/>
      <c r="BI1924" s="324"/>
      <c r="BJ1924" s="324"/>
      <c r="BK1924" s="324"/>
      <c r="BL1924" s="324"/>
      <c r="BM1924" s="324"/>
      <c r="BN1924" s="324"/>
      <c r="BO1924" s="324"/>
      <c r="BW1924" s="325"/>
      <c r="BX1924" s="325"/>
      <c r="BY1924" s="325"/>
      <c r="BZ1924" s="325"/>
      <c r="CA1924" s="325"/>
      <c r="CB1924" s="325"/>
      <c r="CC1924" s="325"/>
      <c r="CD1924" s="325"/>
      <c r="CE1924" s="325"/>
      <c r="CF1924" s="325"/>
      <c r="CG1924" s="325"/>
      <c r="CH1924" s="325"/>
    </row>
    <row r="1925" spans="1:86" s="323" customFormat="1" x14ac:dyDescent="0.25">
      <c r="A1925" s="102"/>
      <c r="B1925" s="102"/>
      <c r="C1925" s="102"/>
      <c r="D1925" s="102"/>
      <c r="E1925" s="102"/>
      <c r="F1925" s="102"/>
      <c r="G1925" s="102"/>
      <c r="AH1925" s="324"/>
      <c r="AI1925" s="324"/>
      <c r="AP1925" s="324"/>
      <c r="AQ1925" s="324"/>
      <c r="BD1925" s="324"/>
      <c r="BE1925" s="324"/>
      <c r="BF1925" s="324"/>
      <c r="BG1925" s="324"/>
      <c r="BH1925" s="324"/>
      <c r="BI1925" s="324"/>
      <c r="BJ1925" s="324"/>
      <c r="BK1925" s="324"/>
      <c r="BL1925" s="324"/>
      <c r="BM1925" s="324"/>
      <c r="BN1925" s="324"/>
      <c r="BO1925" s="324"/>
      <c r="BW1925" s="325"/>
      <c r="BX1925" s="325"/>
      <c r="BY1925" s="325"/>
      <c r="BZ1925" s="325"/>
      <c r="CA1925" s="325"/>
      <c r="CB1925" s="325"/>
      <c r="CC1925" s="325"/>
      <c r="CD1925" s="325"/>
      <c r="CE1925" s="325"/>
      <c r="CF1925" s="325"/>
      <c r="CG1925" s="325"/>
      <c r="CH1925" s="325"/>
    </row>
    <row r="1926" spans="1:86" s="323" customFormat="1" x14ac:dyDescent="0.25">
      <c r="A1926" s="102"/>
      <c r="B1926" s="102"/>
      <c r="C1926" s="102"/>
      <c r="D1926" s="102"/>
      <c r="E1926" s="102"/>
      <c r="F1926" s="102"/>
      <c r="G1926" s="102"/>
      <c r="AH1926" s="324"/>
      <c r="AI1926" s="324"/>
      <c r="AP1926" s="324"/>
      <c r="AQ1926" s="324"/>
      <c r="BD1926" s="324"/>
      <c r="BE1926" s="324"/>
      <c r="BF1926" s="324"/>
      <c r="BG1926" s="324"/>
      <c r="BH1926" s="324"/>
      <c r="BI1926" s="324"/>
      <c r="BJ1926" s="324"/>
      <c r="BK1926" s="324"/>
      <c r="BL1926" s="324"/>
      <c r="BM1926" s="324"/>
      <c r="BN1926" s="324"/>
      <c r="BO1926" s="324"/>
      <c r="BW1926" s="325"/>
      <c r="BX1926" s="325"/>
      <c r="BY1926" s="325"/>
      <c r="BZ1926" s="325"/>
      <c r="CA1926" s="325"/>
      <c r="CB1926" s="325"/>
      <c r="CC1926" s="325"/>
      <c r="CD1926" s="325"/>
      <c r="CE1926" s="325"/>
      <c r="CF1926" s="325"/>
      <c r="CG1926" s="325"/>
      <c r="CH1926" s="325"/>
    </row>
    <row r="1927" spans="1:86" s="323" customFormat="1" x14ac:dyDescent="0.25">
      <c r="A1927" s="102"/>
      <c r="B1927" s="102"/>
      <c r="C1927" s="102"/>
      <c r="D1927" s="102"/>
      <c r="E1927" s="102"/>
      <c r="F1927" s="102"/>
      <c r="G1927" s="102"/>
      <c r="AH1927" s="324"/>
      <c r="AI1927" s="324"/>
      <c r="AP1927" s="324"/>
      <c r="AQ1927" s="324"/>
      <c r="BD1927" s="324"/>
      <c r="BE1927" s="324"/>
      <c r="BF1927" s="324"/>
      <c r="BG1927" s="324"/>
      <c r="BH1927" s="324"/>
      <c r="BI1927" s="324"/>
      <c r="BJ1927" s="324"/>
      <c r="BK1927" s="324"/>
      <c r="BL1927" s="324"/>
      <c r="BM1927" s="324"/>
      <c r="BN1927" s="324"/>
      <c r="BO1927" s="324"/>
      <c r="BW1927" s="325"/>
      <c r="BX1927" s="325"/>
      <c r="BY1927" s="325"/>
      <c r="BZ1927" s="325"/>
      <c r="CA1927" s="325"/>
      <c r="CB1927" s="325"/>
      <c r="CC1927" s="325"/>
      <c r="CD1927" s="325"/>
      <c r="CE1927" s="325"/>
      <c r="CF1927" s="325"/>
      <c r="CG1927" s="325"/>
      <c r="CH1927" s="325"/>
    </row>
    <row r="1928" spans="1:86" s="323" customFormat="1" x14ac:dyDescent="0.25">
      <c r="A1928" s="102"/>
      <c r="B1928" s="102"/>
      <c r="C1928" s="102"/>
      <c r="D1928" s="102"/>
      <c r="E1928" s="102"/>
      <c r="F1928" s="102"/>
      <c r="G1928" s="102"/>
      <c r="AH1928" s="324"/>
      <c r="AI1928" s="324"/>
      <c r="AP1928" s="324"/>
      <c r="AQ1928" s="324"/>
      <c r="BD1928" s="324"/>
      <c r="BE1928" s="324"/>
      <c r="BF1928" s="324"/>
      <c r="BG1928" s="324"/>
      <c r="BH1928" s="324"/>
      <c r="BI1928" s="324"/>
      <c r="BJ1928" s="324"/>
      <c r="BK1928" s="324"/>
      <c r="BL1928" s="324"/>
      <c r="BM1928" s="324"/>
      <c r="BN1928" s="324"/>
      <c r="BO1928" s="324"/>
      <c r="BW1928" s="325"/>
      <c r="BX1928" s="325"/>
      <c r="BY1928" s="325"/>
      <c r="BZ1928" s="325"/>
      <c r="CA1928" s="325"/>
      <c r="CB1928" s="325"/>
      <c r="CC1928" s="325"/>
      <c r="CD1928" s="325"/>
      <c r="CE1928" s="325"/>
      <c r="CF1928" s="325"/>
      <c r="CG1928" s="325"/>
      <c r="CH1928" s="325"/>
    </row>
    <row r="1929" spans="1:86" s="323" customFormat="1" x14ac:dyDescent="0.25">
      <c r="A1929" s="102"/>
      <c r="B1929" s="102"/>
      <c r="C1929" s="102"/>
      <c r="D1929" s="102"/>
      <c r="E1929" s="102"/>
      <c r="F1929" s="102"/>
      <c r="G1929" s="102"/>
      <c r="AH1929" s="324"/>
      <c r="AI1929" s="324"/>
      <c r="AP1929" s="324"/>
      <c r="AQ1929" s="324"/>
      <c r="BD1929" s="324"/>
      <c r="BE1929" s="324"/>
      <c r="BF1929" s="324"/>
      <c r="BG1929" s="324"/>
      <c r="BH1929" s="324"/>
      <c r="BI1929" s="324"/>
      <c r="BJ1929" s="324"/>
      <c r="BK1929" s="324"/>
      <c r="BL1929" s="324"/>
      <c r="BM1929" s="324"/>
      <c r="BN1929" s="324"/>
      <c r="BO1929" s="324"/>
      <c r="BW1929" s="325"/>
      <c r="BX1929" s="325"/>
      <c r="BY1929" s="325"/>
      <c r="BZ1929" s="325"/>
      <c r="CA1929" s="325"/>
      <c r="CB1929" s="325"/>
      <c r="CC1929" s="325"/>
      <c r="CD1929" s="325"/>
      <c r="CE1929" s="325"/>
      <c r="CF1929" s="325"/>
      <c r="CG1929" s="325"/>
      <c r="CH1929" s="325"/>
    </row>
    <row r="1930" spans="1:86" s="323" customFormat="1" x14ac:dyDescent="0.25">
      <c r="A1930" s="102"/>
      <c r="B1930" s="102"/>
      <c r="C1930" s="102"/>
      <c r="D1930" s="102"/>
      <c r="E1930" s="102"/>
      <c r="F1930" s="102"/>
      <c r="G1930" s="102"/>
      <c r="AH1930" s="324"/>
      <c r="AI1930" s="324"/>
      <c r="AP1930" s="324"/>
      <c r="AQ1930" s="324"/>
      <c r="BD1930" s="324"/>
      <c r="BE1930" s="324"/>
      <c r="BF1930" s="324"/>
      <c r="BG1930" s="324"/>
      <c r="BH1930" s="324"/>
      <c r="BI1930" s="324"/>
      <c r="BJ1930" s="324"/>
      <c r="BK1930" s="324"/>
      <c r="BL1930" s="324"/>
      <c r="BM1930" s="324"/>
      <c r="BN1930" s="324"/>
      <c r="BO1930" s="324"/>
      <c r="BW1930" s="325"/>
      <c r="BX1930" s="325"/>
      <c r="BY1930" s="325"/>
      <c r="BZ1930" s="325"/>
      <c r="CA1930" s="325"/>
      <c r="CB1930" s="325"/>
      <c r="CC1930" s="325"/>
      <c r="CD1930" s="325"/>
      <c r="CE1930" s="325"/>
      <c r="CF1930" s="325"/>
      <c r="CG1930" s="325"/>
      <c r="CH1930" s="325"/>
    </row>
    <row r="1931" spans="1:86" s="323" customFormat="1" x14ac:dyDescent="0.25">
      <c r="A1931" s="102"/>
      <c r="B1931" s="102"/>
      <c r="C1931" s="102"/>
      <c r="D1931" s="102"/>
      <c r="E1931" s="102"/>
      <c r="F1931" s="102"/>
      <c r="G1931" s="102"/>
      <c r="AH1931" s="324"/>
      <c r="AI1931" s="324"/>
      <c r="AP1931" s="324"/>
      <c r="AQ1931" s="324"/>
      <c r="BD1931" s="324"/>
      <c r="BE1931" s="324"/>
      <c r="BF1931" s="324"/>
      <c r="BG1931" s="324"/>
      <c r="BH1931" s="324"/>
      <c r="BI1931" s="324"/>
      <c r="BJ1931" s="324"/>
      <c r="BK1931" s="324"/>
      <c r="BL1931" s="324"/>
      <c r="BM1931" s="324"/>
      <c r="BN1931" s="324"/>
      <c r="BO1931" s="324"/>
      <c r="BW1931" s="325"/>
      <c r="BX1931" s="325"/>
      <c r="BY1931" s="325"/>
      <c r="BZ1931" s="325"/>
      <c r="CA1931" s="325"/>
      <c r="CB1931" s="325"/>
      <c r="CC1931" s="325"/>
      <c r="CD1931" s="325"/>
      <c r="CE1931" s="325"/>
      <c r="CF1931" s="325"/>
      <c r="CG1931" s="325"/>
      <c r="CH1931" s="325"/>
    </row>
    <row r="1932" spans="1:86" s="323" customFormat="1" x14ac:dyDescent="0.25">
      <c r="A1932" s="102"/>
      <c r="B1932" s="102"/>
      <c r="C1932" s="102"/>
      <c r="D1932" s="102"/>
      <c r="E1932" s="102"/>
      <c r="F1932" s="102"/>
      <c r="G1932" s="102"/>
      <c r="AH1932" s="324"/>
      <c r="AI1932" s="324"/>
      <c r="AP1932" s="324"/>
      <c r="AQ1932" s="324"/>
      <c r="BD1932" s="324"/>
      <c r="BE1932" s="324"/>
      <c r="BF1932" s="324"/>
      <c r="BG1932" s="324"/>
      <c r="BH1932" s="324"/>
      <c r="BI1932" s="324"/>
      <c r="BJ1932" s="324"/>
      <c r="BK1932" s="324"/>
      <c r="BL1932" s="324"/>
      <c r="BM1932" s="324"/>
      <c r="BN1932" s="324"/>
      <c r="BO1932" s="324"/>
      <c r="BW1932" s="325"/>
      <c r="BX1932" s="325"/>
      <c r="BY1932" s="325"/>
      <c r="BZ1932" s="325"/>
      <c r="CA1932" s="325"/>
      <c r="CB1932" s="325"/>
      <c r="CC1932" s="325"/>
      <c r="CD1932" s="325"/>
      <c r="CE1932" s="325"/>
      <c r="CF1932" s="325"/>
      <c r="CG1932" s="325"/>
      <c r="CH1932" s="325"/>
    </row>
    <row r="1933" spans="1:86" s="323" customFormat="1" x14ac:dyDescent="0.25">
      <c r="A1933" s="102"/>
      <c r="B1933" s="102"/>
      <c r="C1933" s="102"/>
      <c r="D1933" s="102"/>
      <c r="E1933" s="102"/>
      <c r="F1933" s="102"/>
      <c r="G1933" s="102"/>
      <c r="AH1933" s="324"/>
      <c r="AI1933" s="324"/>
      <c r="AP1933" s="324"/>
      <c r="AQ1933" s="324"/>
      <c r="BD1933" s="324"/>
      <c r="BE1933" s="324"/>
      <c r="BF1933" s="324"/>
      <c r="BG1933" s="324"/>
      <c r="BH1933" s="324"/>
      <c r="BI1933" s="324"/>
      <c r="BJ1933" s="324"/>
      <c r="BK1933" s="324"/>
      <c r="BL1933" s="324"/>
      <c r="BM1933" s="324"/>
      <c r="BN1933" s="324"/>
      <c r="BO1933" s="324"/>
      <c r="BW1933" s="325"/>
      <c r="BX1933" s="325"/>
      <c r="BY1933" s="325"/>
      <c r="BZ1933" s="325"/>
      <c r="CA1933" s="325"/>
      <c r="CB1933" s="325"/>
      <c r="CC1933" s="325"/>
      <c r="CD1933" s="325"/>
      <c r="CE1933" s="325"/>
      <c r="CF1933" s="325"/>
      <c r="CG1933" s="325"/>
      <c r="CH1933" s="325"/>
    </row>
    <row r="1934" spans="1:86" s="323" customFormat="1" x14ac:dyDescent="0.25">
      <c r="A1934" s="102"/>
      <c r="B1934" s="102"/>
      <c r="C1934" s="102"/>
      <c r="D1934" s="102"/>
      <c r="E1934" s="102"/>
      <c r="F1934" s="102"/>
      <c r="G1934" s="102"/>
      <c r="AH1934" s="324"/>
      <c r="AI1934" s="324"/>
      <c r="AP1934" s="324"/>
      <c r="AQ1934" s="324"/>
      <c r="BD1934" s="324"/>
      <c r="BE1934" s="324"/>
      <c r="BF1934" s="324"/>
      <c r="BG1934" s="324"/>
      <c r="BH1934" s="324"/>
      <c r="BI1934" s="324"/>
      <c r="BJ1934" s="324"/>
      <c r="BK1934" s="324"/>
      <c r="BL1934" s="324"/>
      <c r="BM1934" s="324"/>
      <c r="BN1934" s="324"/>
      <c r="BO1934" s="324"/>
      <c r="BW1934" s="325"/>
      <c r="BX1934" s="325"/>
      <c r="BY1934" s="325"/>
      <c r="BZ1934" s="325"/>
      <c r="CA1934" s="325"/>
      <c r="CB1934" s="325"/>
      <c r="CC1934" s="325"/>
      <c r="CD1934" s="325"/>
      <c r="CE1934" s="325"/>
      <c r="CF1934" s="325"/>
      <c r="CG1934" s="325"/>
      <c r="CH1934" s="325"/>
    </row>
    <row r="1935" spans="1:86" s="323" customFormat="1" x14ac:dyDescent="0.25">
      <c r="A1935" s="102"/>
      <c r="B1935" s="102"/>
      <c r="C1935" s="102"/>
      <c r="D1935" s="102"/>
      <c r="E1935" s="102"/>
      <c r="F1935" s="102"/>
      <c r="G1935" s="102"/>
      <c r="AH1935" s="324"/>
      <c r="AI1935" s="324"/>
      <c r="AP1935" s="324"/>
      <c r="AQ1935" s="324"/>
      <c r="BD1935" s="324"/>
      <c r="BE1935" s="324"/>
      <c r="BF1935" s="324"/>
      <c r="BG1935" s="324"/>
      <c r="BH1935" s="324"/>
      <c r="BI1935" s="324"/>
      <c r="BJ1935" s="324"/>
      <c r="BK1935" s="324"/>
      <c r="BL1935" s="324"/>
      <c r="BM1935" s="324"/>
      <c r="BN1935" s="324"/>
      <c r="BO1935" s="324"/>
      <c r="BW1935" s="325"/>
      <c r="BX1935" s="325"/>
      <c r="BY1935" s="325"/>
      <c r="BZ1935" s="325"/>
      <c r="CA1935" s="325"/>
      <c r="CB1935" s="325"/>
      <c r="CC1935" s="325"/>
      <c r="CD1935" s="325"/>
      <c r="CE1935" s="325"/>
      <c r="CF1935" s="325"/>
      <c r="CG1935" s="325"/>
      <c r="CH1935" s="325"/>
    </row>
    <row r="1936" spans="1:86" s="323" customFormat="1" x14ac:dyDescent="0.25">
      <c r="A1936" s="102"/>
      <c r="B1936" s="102"/>
      <c r="C1936" s="102"/>
      <c r="D1936" s="102"/>
      <c r="E1936" s="102"/>
      <c r="F1936" s="102"/>
      <c r="G1936" s="102"/>
      <c r="AH1936" s="324"/>
      <c r="AI1936" s="324"/>
      <c r="AP1936" s="324"/>
      <c r="AQ1936" s="324"/>
      <c r="BD1936" s="324"/>
      <c r="BE1936" s="324"/>
      <c r="BF1936" s="324"/>
      <c r="BG1936" s="324"/>
      <c r="BH1936" s="324"/>
      <c r="BI1936" s="324"/>
      <c r="BJ1936" s="324"/>
      <c r="BK1936" s="324"/>
      <c r="BL1936" s="324"/>
      <c r="BM1936" s="324"/>
      <c r="BN1936" s="324"/>
      <c r="BO1936" s="324"/>
      <c r="BW1936" s="325"/>
      <c r="BX1936" s="325"/>
      <c r="BY1936" s="325"/>
      <c r="BZ1936" s="325"/>
      <c r="CA1936" s="325"/>
      <c r="CB1936" s="325"/>
      <c r="CC1936" s="325"/>
      <c r="CD1936" s="325"/>
      <c r="CE1936" s="325"/>
      <c r="CF1936" s="325"/>
      <c r="CG1936" s="325"/>
      <c r="CH1936" s="325"/>
    </row>
    <row r="1937" spans="1:86" s="323" customFormat="1" x14ac:dyDescent="0.25">
      <c r="A1937" s="102"/>
      <c r="B1937" s="102"/>
      <c r="C1937" s="102"/>
      <c r="D1937" s="102"/>
      <c r="E1937" s="102"/>
      <c r="F1937" s="102"/>
      <c r="G1937" s="102"/>
      <c r="AH1937" s="324"/>
      <c r="AI1937" s="324"/>
      <c r="AP1937" s="324"/>
      <c r="AQ1937" s="324"/>
      <c r="BD1937" s="324"/>
      <c r="BE1937" s="324"/>
      <c r="BF1937" s="324"/>
      <c r="BG1937" s="324"/>
      <c r="BH1937" s="324"/>
      <c r="BI1937" s="324"/>
      <c r="BJ1937" s="324"/>
      <c r="BK1937" s="324"/>
      <c r="BL1937" s="324"/>
      <c r="BM1937" s="324"/>
      <c r="BN1937" s="324"/>
      <c r="BO1937" s="324"/>
      <c r="BW1937" s="325"/>
      <c r="BX1937" s="325"/>
      <c r="BY1937" s="325"/>
      <c r="BZ1937" s="325"/>
      <c r="CA1937" s="325"/>
      <c r="CB1937" s="325"/>
      <c r="CC1937" s="325"/>
      <c r="CD1937" s="325"/>
      <c r="CE1937" s="325"/>
      <c r="CF1937" s="325"/>
      <c r="CG1937" s="325"/>
      <c r="CH1937" s="325"/>
    </row>
    <row r="1938" spans="1:86" s="323" customFormat="1" x14ac:dyDescent="0.25">
      <c r="A1938" s="102"/>
      <c r="B1938" s="102"/>
      <c r="C1938" s="102"/>
      <c r="D1938" s="102"/>
      <c r="E1938" s="102"/>
      <c r="F1938" s="102"/>
      <c r="G1938" s="102"/>
      <c r="AH1938" s="324"/>
      <c r="AI1938" s="324"/>
      <c r="AP1938" s="324"/>
      <c r="AQ1938" s="324"/>
      <c r="BD1938" s="324"/>
      <c r="BE1938" s="324"/>
      <c r="BF1938" s="324"/>
      <c r="BG1938" s="324"/>
      <c r="BH1938" s="324"/>
      <c r="BI1938" s="324"/>
      <c r="BJ1938" s="324"/>
      <c r="BK1938" s="324"/>
      <c r="BL1938" s="324"/>
      <c r="BM1938" s="324"/>
      <c r="BN1938" s="324"/>
      <c r="BO1938" s="324"/>
      <c r="BW1938" s="325"/>
      <c r="BX1938" s="325"/>
      <c r="BY1938" s="325"/>
      <c r="BZ1938" s="325"/>
      <c r="CA1938" s="325"/>
      <c r="CB1938" s="325"/>
      <c r="CC1938" s="325"/>
      <c r="CD1938" s="325"/>
      <c r="CE1938" s="325"/>
      <c r="CF1938" s="325"/>
      <c r="CG1938" s="325"/>
      <c r="CH1938" s="325"/>
    </row>
    <row r="1939" spans="1:86" s="323" customFormat="1" x14ac:dyDescent="0.25">
      <c r="A1939" s="102"/>
      <c r="B1939" s="102"/>
      <c r="C1939" s="102"/>
      <c r="D1939" s="102"/>
      <c r="E1939" s="102"/>
      <c r="F1939" s="102"/>
      <c r="G1939" s="102"/>
      <c r="AH1939" s="324"/>
      <c r="AI1939" s="324"/>
      <c r="AP1939" s="324"/>
      <c r="AQ1939" s="324"/>
      <c r="BD1939" s="324"/>
      <c r="BE1939" s="324"/>
      <c r="BF1939" s="324"/>
      <c r="BG1939" s="324"/>
      <c r="BH1939" s="324"/>
      <c r="BI1939" s="324"/>
      <c r="BJ1939" s="324"/>
      <c r="BK1939" s="324"/>
      <c r="BL1939" s="324"/>
      <c r="BM1939" s="324"/>
      <c r="BN1939" s="324"/>
      <c r="BO1939" s="324"/>
      <c r="BW1939" s="325"/>
      <c r="BX1939" s="325"/>
      <c r="BY1939" s="325"/>
      <c r="BZ1939" s="325"/>
      <c r="CA1939" s="325"/>
      <c r="CB1939" s="325"/>
      <c r="CC1939" s="325"/>
      <c r="CD1939" s="325"/>
      <c r="CE1939" s="325"/>
      <c r="CF1939" s="325"/>
      <c r="CG1939" s="325"/>
      <c r="CH1939" s="325"/>
    </row>
    <row r="1940" spans="1:86" s="323" customFormat="1" x14ac:dyDescent="0.25">
      <c r="A1940" s="102"/>
      <c r="B1940" s="102"/>
      <c r="C1940" s="102"/>
      <c r="D1940" s="102"/>
      <c r="E1940" s="102"/>
      <c r="F1940" s="102"/>
      <c r="G1940" s="102"/>
      <c r="AH1940" s="324"/>
      <c r="AI1940" s="324"/>
      <c r="AP1940" s="324"/>
      <c r="AQ1940" s="324"/>
      <c r="BD1940" s="324"/>
      <c r="BE1940" s="324"/>
      <c r="BF1940" s="324"/>
      <c r="BG1940" s="324"/>
      <c r="BH1940" s="324"/>
      <c r="BI1940" s="324"/>
      <c r="BJ1940" s="324"/>
      <c r="BK1940" s="324"/>
      <c r="BL1940" s="324"/>
      <c r="BM1940" s="324"/>
      <c r="BN1940" s="324"/>
      <c r="BO1940" s="324"/>
      <c r="BW1940" s="325"/>
      <c r="BX1940" s="325"/>
      <c r="BY1940" s="325"/>
      <c r="BZ1940" s="325"/>
      <c r="CA1940" s="325"/>
      <c r="CB1940" s="325"/>
      <c r="CC1940" s="325"/>
      <c r="CD1940" s="325"/>
      <c r="CE1940" s="325"/>
      <c r="CF1940" s="325"/>
      <c r="CG1940" s="325"/>
      <c r="CH1940" s="325"/>
    </row>
    <row r="1941" spans="1:86" s="323" customFormat="1" x14ac:dyDescent="0.25">
      <c r="A1941" s="102"/>
      <c r="B1941" s="102"/>
      <c r="C1941" s="102"/>
      <c r="D1941" s="102"/>
      <c r="E1941" s="102"/>
      <c r="F1941" s="102"/>
      <c r="G1941" s="102"/>
      <c r="AH1941" s="324"/>
      <c r="AI1941" s="324"/>
      <c r="AP1941" s="324"/>
      <c r="AQ1941" s="324"/>
      <c r="BD1941" s="324"/>
      <c r="BE1941" s="324"/>
      <c r="BF1941" s="324"/>
      <c r="BG1941" s="324"/>
      <c r="BH1941" s="324"/>
      <c r="BI1941" s="324"/>
      <c r="BJ1941" s="324"/>
      <c r="BK1941" s="324"/>
      <c r="BL1941" s="324"/>
      <c r="BM1941" s="324"/>
      <c r="BN1941" s="324"/>
      <c r="BO1941" s="324"/>
      <c r="BW1941" s="325"/>
      <c r="BX1941" s="325"/>
      <c r="BY1941" s="325"/>
      <c r="BZ1941" s="325"/>
      <c r="CA1941" s="325"/>
      <c r="CB1941" s="325"/>
      <c r="CC1941" s="325"/>
      <c r="CD1941" s="325"/>
      <c r="CE1941" s="325"/>
      <c r="CF1941" s="325"/>
      <c r="CG1941" s="325"/>
      <c r="CH1941" s="325"/>
    </row>
    <row r="1942" spans="1:86" s="323" customFormat="1" x14ac:dyDescent="0.25">
      <c r="A1942" s="102"/>
      <c r="B1942" s="102"/>
      <c r="C1942" s="102"/>
      <c r="D1942" s="102"/>
      <c r="E1942" s="102"/>
      <c r="F1942" s="102"/>
      <c r="G1942" s="102"/>
      <c r="AH1942" s="324"/>
      <c r="AI1942" s="324"/>
      <c r="AP1942" s="324"/>
      <c r="AQ1942" s="324"/>
      <c r="BD1942" s="324"/>
      <c r="BE1942" s="324"/>
      <c r="BF1942" s="324"/>
      <c r="BG1942" s="324"/>
      <c r="BH1942" s="324"/>
      <c r="BI1942" s="324"/>
      <c r="BJ1942" s="324"/>
      <c r="BK1942" s="324"/>
      <c r="BL1942" s="324"/>
      <c r="BM1942" s="324"/>
      <c r="BN1942" s="324"/>
      <c r="BO1942" s="324"/>
      <c r="BW1942" s="325"/>
      <c r="BX1942" s="325"/>
      <c r="BY1942" s="325"/>
      <c r="BZ1942" s="325"/>
      <c r="CA1942" s="325"/>
      <c r="CB1942" s="325"/>
      <c r="CC1942" s="325"/>
      <c r="CD1942" s="325"/>
      <c r="CE1942" s="325"/>
      <c r="CF1942" s="325"/>
      <c r="CG1942" s="325"/>
      <c r="CH1942" s="325"/>
    </row>
    <row r="1943" spans="1:86" s="323" customFormat="1" x14ac:dyDescent="0.25">
      <c r="A1943" s="102"/>
      <c r="B1943" s="102"/>
      <c r="C1943" s="102"/>
      <c r="D1943" s="102"/>
      <c r="E1943" s="102"/>
      <c r="F1943" s="102"/>
      <c r="G1943" s="102"/>
      <c r="AH1943" s="324"/>
      <c r="AI1943" s="324"/>
      <c r="AP1943" s="324"/>
      <c r="AQ1943" s="324"/>
      <c r="BD1943" s="324"/>
      <c r="BE1943" s="324"/>
      <c r="BF1943" s="324"/>
      <c r="BG1943" s="324"/>
      <c r="BH1943" s="324"/>
      <c r="BI1943" s="324"/>
      <c r="BJ1943" s="324"/>
      <c r="BK1943" s="324"/>
      <c r="BL1943" s="324"/>
      <c r="BM1943" s="324"/>
      <c r="BN1943" s="324"/>
      <c r="BO1943" s="324"/>
      <c r="BW1943" s="325"/>
      <c r="BX1943" s="325"/>
      <c r="BY1943" s="325"/>
      <c r="BZ1943" s="325"/>
      <c r="CA1943" s="325"/>
      <c r="CB1943" s="325"/>
      <c r="CC1943" s="325"/>
      <c r="CD1943" s="325"/>
      <c r="CE1943" s="325"/>
      <c r="CF1943" s="325"/>
      <c r="CG1943" s="325"/>
      <c r="CH1943" s="325"/>
    </row>
    <row r="1944" spans="1:86" s="323" customFormat="1" x14ac:dyDescent="0.25">
      <c r="A1944" s="102"/>
      <c r="B1944" s="102"/>
      <c r="C1944" s="102"/>
      <c r="D1944" s="102"/>
      <c r="E1944" s="102"/>
      <c r="F1944" s="102"/>
      <c r="G1944" s="102"/>
      <c r="AH1944" s="324"/>
      <c r="AI1944" s="324"/>
      <c r="AP1944" s="324"/>
      <c r="AQ1944" s="324"/>
      <c r="BD1944" s="324"/>
      <c r="BE1944" s="324"/>
      <c r="BF1944" s="324"/>
      <c r="BG1944" s="324"/>
      <c r="BH1944" s="324"/>
      <c r="BI1944" s="324"/>
      <c r="BJ1944" s="324"/>
      <c r="BK1944" s="324"/>
      <c r="BL1944" s="324"/>
      <c r="BM1944" s="324"/>
      <c r="BN1944" s="324"/>
      <c r="BO1944" s="324"/>
      <c r="BW1944" s="325"/>
      <c r="BX1944" s="325"/>
      <c r="BY1944" s="325"/>
      <c r="BZ1944" s="325"/>
      <c r="CA1944" s="325"/>
      <c r="CB1944" s="325"/>
      <c r="CC1944" s="325"/>
      <c r="CD1944" s="325"/>
      <c r="CE1944" s="325"/>
      <c r="CF1944" s="325"/>
      <c r="CG1944" s="325"/>
      <c r="CH1944" s="325"/>
    </row>
    <row r="1945" spans="1:86" s="323" customFormat="1" x14ac:dyDescent="0.25">
      <c r="A1945" s="102"/>
      <c r="B1945" s="102"/>
      <c r="C1945" s="102"/>
      <c r="D1945" s="102"/>
      <c r="E1945" s="102"/>
      <c r="F1945" s="102"/>
      <c r="G1945" s="102"/>
      <c r="AH1945" s="324"/>
      <c r="AI1945" s="324"/>
      <c r="AP1945" s="324"/>
      <c r="AQ1945" s="324"/>
      <c r="BD1945" s="324"/>
      <c r="BE1945" s="324"/>
      <c r="BF1945" s="324"/>
      <c r="BG1945" s="324"/>
      <c r="BH1945" s="324"/>
      <c r="BI1945" s="324"/>
      <c r="BJ1945" s="324"/>
      <c r="BK1945" s="324"/>
      <c r="BL1945" s="324"/>
      <c r="BM1945" s="324"/>
      <c r="BN1945" s="324"/>
      <c r="BO1945" s="324"/>
      <c r="BW1945" s="325"/>
      <c r="BX1945" s="325"/>
      <c r="BY1945" s="325"/>
      <c r="BZ1945" s="325"/>
      <c r="CA1945" s="325"/>
      <c r="CB1945" s="325"/>
      <c r="CC1945" s="325"/>
      <c r="CD1945" s="325"/>
      <c r="CE1945" s="325"/>
      <c r="CF1945" s="325"/>
      <c r="CG1945" s="325"/>
      <c r="CH1945" s="325"/>
    </row>
    <row r="1946" spans="1:86" s="323" customFormat="1" x14ac:dyDescent="0.25">
      <c r="A1946" s="102"/>
      <c r="B1946" s="102"/>
      <c r="C1946" s="102"/>
      <c r="D1946" s="102"/>
      <c r="E1946" s="102"/>
      <c r="F1946" s="102"/>
      <c r="G1946" s="102"/>
      <c r="AH1946" s="324"/>
      <c r="AI1946" s="324"/>
      <c r="AP1946" s="324"/>
      <c r="AQ1946" s="324"/>
      <c r="BD1946" s="324"/>
      <c r="BE1946" s="324"/>
      <c r="BF1946" s="324"/>
      <c r="BG1946" s="324"/>
      <c r="BH1946" s="324"/>
      <c r="BI1946" s="324"/>
      <c r="BJ1946" s="324"/>
      <c r="BK1946" s="324"/>
      <c r="BL1946" s="324"/>
      <c r="BM1946" s="324"/>
      <c r="BN1946" s="324"/>
      <c r="BO1946" s="324"/>
      <c r="BW1946" s="325"/>
      <c r="BX1946" s="325"/>
      <c r="BY1946" s="325"/>
      <c r="BZ1946" s="325"/>
      <c r="CA1946" s="325"/>
      <c r="CB1946" s="325"/>
      <c r="CC1946" s="325"/>
      <c r="CD1946" s="325"/>
      <c r="CE1946" s="325"/>
      <c r="CF1946" s="325"/>
      <c r="CG1946" s="325"/>
      <c r="CH1946" s="325"/>
    </row>
    <row r="1947" spans="1:86" s="323" customFormat="1" x14ac:dyDescent="0.25">
      <c r="A1947" s="102"/>
      <c r="B1947" s="102"/>
      <c r="C1947" s="102"/>
      <c r="D1947" s="102"/>
      <c r="E1947" s="102"/>
      <c r="F1947" s="102"/>
      <c r="G1947" s="102"/>
      <c r="AH1947" s="324"/>
      <c r="AI1947" s="324"/>
      <c r="AP1947" s="324"/>
      <c r="AQ1947" s="324"/>
      <c r="BD1947" s="324"/>
      <c r="BE1947" s="324"/>
      <c r="BF1947" s="324"/>
      <c r="BG1947" s="324"/>
      <c r="BH1947" s="324"/>
      <c r="BI1947" s="324"/>
      <c r="BJ1947" s="324"/>
      <c r="BK1947" s="324"/>
      <c r="BL1947" s="324"/>
      <c r="BM1947" s="324"/>
      <c r="BN1947" s="324"/>
      <c r="BO1947" s="324"/>
      <c r="BW1947" s="325"/>
      <c r="BX1947" s="325"/>
      <c r="BY1947" s="325"/>
      <c r="BZ1947" s="325"/>
      <c r="CA1947" s="325"/>
      <c r="CB1947" s="325"/>
      <c r="CC1947" s="325"/>
      <c r="CD1947" s="325"/>
      <c r="CE1947" s="325"/>
      <c r="CF1947" s="325"/>
      <c r="CG1947" s="325"/>
      <c r="CH1947" s="325"/>
    </row>
    <row r="1948" spans="1:86" s="323" customFormat="1" x14ac:dyDescent="0.25">
      <c r="A1948" s="102"/>
      <c r="B1948" s="102"/>
      <c r="C1948" s="102"/>
      <c r="D1948" s="102"/>
      <c r="E1948" s="102"/>
      <c r="F1948" s="102"/>
      <c r="G1948" s="102"/>
      <c r="AH1948" s="324"/>
      <c r="AI1948" s="324"/>
      <c r="AP1948" s="324"/>
      <c r="AQ1948" s="324"/>
      <c r="BD1948" s="324"/>
      <c r="BE1948" s="324"/>
      <c r="BF1948" s="324"/>
      <c r="BG1948" s="324"/>
      <c r="BH1948" s="324"/>
      <c r="BI1948" s="324"/>
      <c r="BJ1948" s="324"/>
      <c r="BK1948" s="324"/>
      <c r="BL1948" s="324"/>
      <c r="BM1948" s="324"/>
      <c r="BN1948" s="324"/>
      <c r="BO1948" s="324"/>
      <c r="BW1948" s="325"/>
      <c r="BX1948" s="325"/>
      <c r="BY1948" s="325"/>
      <c r="BZ1948" s="325"/>
      <c r="CA1948" s="325"/>
      <c r="CB1948" s="325"/>
      <c r="CC1948" s="325"/>
      <c r="CD1948" s="325"/>
      <c r="CE1948" s="325"/>
      <c r="CF1948" s="325"/>
      <c r="CG1948" s="325"/>
      <c r="CH1948" s="325"/>
    </row>
    <row r="1949" spans="1:86" s="323" customFormat="1" x14ac:dyDescent="0.25">
      <c r="A1949" s="102"/>
      <c r="B1949" s="102"/>
      <c r="C1949" s="102"/>
      <c r="D1949" s="102"/>
      <c r="E1949" s="102"/>
      <c r="F1949" s="102"/>
      <c r="G1949" s="102"/>
      <c r="AH1949" s="324"/>
      <c r="AI1949" s="324"/>
      <c r="AP1949" s="324"/>
      <c r="AQ1949" s="324"/>
      <c r="BD1949" s="324"/>
      <c r="BE1949" s="324"/>
      <c r="BF1949" s="324"/>
      <c r="BG1949" s="324"/>
      <c r="BH1949" s="324"/>
      <c r="BI1949" s="324"/>
      <c r="BJ1949" s="324"/>
      <c r="BK1949" s="324"/>
      <c r="BL1949" s="324"/>
      <c r="BM1949" s="324"/>
      <c r="BN1949" s="324"/>
      <c r="BO1949" s="324"/>
      <c r="BW1949" s="325"/>
      <c r="BX1949" s="325"/>
      <c r="BY1949" s="325"/>
      <c r="BZ1949" s="325"/>
      <c r="CA1949" s="325"/>
      <c r="CB1949" s="325"/>
      <c r="CC1949" s="325"/>
      <c r="CD1949" s="325"/>
      <c r="CE1949" s="325"/>
      <c r="CF1949" s="325"/>
      <c r="CG1949" s="325"/>
      <c r="CH1949" s="325"/>
    </row>
    <row r="1950" spans="1:86" s="323" customFormat="1" x14ac:dyDescent="0.25">
      <c r="A1950" s="102"/>
      <c r="B1950" s="102"/>
      <c r="C1950" s="102"/>
      <c r="D1950" s="102"/>
      <c r="E1950" s="102"/>
      <c r="F1950" s="102"/>
      <c r="G1950" s="102"/>
      <c r="AH1950" s="324"/>
      <c r="AI1950" s="324"/>
      <c r="AP1950" s="324"/>
      <c r="AQ1950" s="324"/>
      <c r="BD1950" s="324"/>
      <c r="BE1950" s="324"/>
      <c r="BF1950" s="324"/>
      <c r="BG1950" s="324"/>
      <c r="BH1950" s="324"/>
      <c r="BI1950" s="324"/>
      <c r="BJ1950" s="324"/>
      <c r="BK1950" s="324"/>
      <c r="BL1950" s="324"/>
      <c r="BM1950" s="324"/>
      <c r="BN1950" s="324"/>
      <c r="BO1950" s="324"/>
      <c r="BW1950" s="325"/>
      <c r="BX1950" s="325"/>
      <c r="BY1950" s="325"/>
      <c r="BZ1950" s="325"/>
      <c r="CA1950" s="325"/>
      <c r="CB1950" s="325"/>
      <c r="CC1950" s="325"/>
      <c r="CD1950" s="325"/>
      <c r="CE1950" s="325"/>
      <c r="CF1950" s="325"/>
      <c r="CG1950" s="325"/>
      <c r="CH1950" s="325"/>
    </row>
    <row r="1951" spans="1:86" s="323" customFormat="1" x14ac:dyDescent="0.25">
      <c r="A1951" s="102"/>
      <c r="B1951" s="102"/>
      <c r="C1951" s="102"/>
      <c r="D1951" s="102"/>
      <c r="E1951" s="102"/>
      <c r="F1951" s="102"/>
      <c r="G1951" s="102"/>
      <c r="AH1951" s="324"/>
      <c r="AI1951" s="324"/>
      <c r="AP1951" s="324"/>
      <c r="AQ1951" s="324"/>
      <c r="BD1951" s="324"/>
      <c r="BE1951" s="324"/>
      <c r="BF1951" s="324"/>
      <c r="BG1951" s="324"/>
      <c r="BH1951" s="324"/>
      <c r="BI1951" s="324"/>
      <c r="BJ1951" s="324"/>
      <c r="BK1951" s="324"/>
      <c r="BL1951" s="324"/>
      <c r="BM1951" s="324"/>
      <c r="BN1951" s="324"/>
      <c r="BO1951" s="324"/>
      <c r="BW1951" s="325"/>
      <c r="BX1951" s="325"/>
      <c r="BY1951" s="325"/>
      <c r="BZ1951" s="325"/>
      <c r="CA1951" s="325"/>
      <c r="CB1951" s="325"/>
      <c r="CC1951" s="325"/>
      <c r="CD1951" s="325"/>
      <c r="CE1951" s="325"/>
      <c r="CF1951" s="325"/>
      <c r="CG1951" s="325"/>
      <c r="CH1951" s="325"/>
    </row>
    <row r="1952" spans="1:86" s="323" customFormat="1" x14ac:dyDescent="0.25">
      <c r="A1952" s="102"/>
      <c r="B1952" s="102"/>
      <c r="C1952" s="102"/>
      <c r="D1952" s="102"/>
      <c r="E1952" s="102"/>
      <c r="F1952" s="102"/>
      <c r="G1952" s="102"/>
      <c r="AH1952" s="324"/>
      <c r="AI1952" s="324"/>
      <c r="AP1952" s="324"/>
      <c r="AQ1952" s="324"/>
      <c r="BD1952" s="324"/>
      <c r="BE1952" s="324"/>
      <c r="BF1952" s="324"/>
      <c r="BG1952" s="324"/>
      <c r="BH1952" s="324"/>
      <c r="BI1952" s="324"/>
      <c r="BJ1952" s="324"/>
      <c r="BK1952" s="324"/>
      <c r="BL1952" s="324"/>
      <c r="BM1952" s="324"/>
      <c r="BN1952" s="324"/>
      <c r="BO1952" s="324"/>
      <c r="BW1952" s="325"/>
      <c r="BX1952" s="325"/>
      <c r="BY1952" s="325"/>
      <c r="BZ1952" s="325"/>
      <c r="CA1952" s="325"/>
      <c r="CB1952" s="325"/>
      <c r="CC1952" s="325"/>
      <c r="CD1952" s="325"/>
      <c r="CE1952" s="325"/>
      <c r="CF1952" s="325"/>
      <c r="CG1952" s="325"/>
      <c r="CH1952" s="325"/>
    </row>
    <row r="1953" spans="1:86" s="323" customFormat="1" x14ac:dyDescent="0.25">
      <c r="A1953" s="102"/>
      <c r="B1953" s="102"/>
      <c r="C1953" s="102"/>
      <c r="D1953" s="102"/>
      <c r="E1953" s="102"/>
      <c r="F1953" s="102"/>
      <c r="G1953" s="102"/>
      <c r="AH1953" s="324"/>
      <c r="AI1953" s="324"/>
      <c r="AP1953" s="324"/>
      <c r="AQ1953" s="324"/>
      <c r="BD1953" s="324"/>
      <c r="BE1953" s="324"/>
      <c r="BF1953" s="324"/>
      <c r="BG1953" s="324"/>
      <c r="BH1953" s="324"/>
      <c r="BI1953" s="324"/>
      <c r="BJ1953" s="324"/>
      <c r="BK1953" s="324"/>
      <c r="BL1953" s="324"/>
      <c r="BM1953" s="324"/>
      <c r="BN1953" s="324"/>
      <c r="BO1953" s="324"/>
      <c r="BW1953" s="325"/>
      <c r="BX1953" s="325"/>
      <c r="BY1953" s="325"/>
      <c r="BZ1953" s="325"/>
      <c r="CA1953" s="325"/>
      <c r="CB1953" s="325"/>
      <c r="CC1953" s="325"/>
      <c r="CD1953" s="325"/>
      <c r="CE1953" s="325"/>
      <c r="CF1953" s="325"/>
      <c r="CG1953" s="325"/>
      <c r="CH1953" s="325"/>
    </row>
    <row r="1954" spans="1:86" s="323" customFormat="1" x14ac:dyDescent="0.25">
      <c r="A1954" s="102"/>
      <c r="B1954" s="102"/>
      <c r="C1954" s="102"/>
      <c r="D1954" s="102"/>
      <c r="E1954" s="102"/>
      <c r="F1954" s="102"/>
      <c r="G1954" s="102"/>
      <c r="AH1954" s="324"/>
      <c r="AI1954" s="324"/>
      <c r="AP1954" s="324"/>
      <c r="AQ1954" s="324"/>
      <c r="BD1954" s="324"/>
      <c r="BE1954" s="324"/>
      <c r="BF1954" s="324"/>
      <c r="BG1954" s="324"/>
      <c r="BH1954" s="324"/>
      <c r="BI1954" s="324"/>
      <c r="BJ1954" s="324"/>
      <c r="BK1954" s="324"/>
      <c r="BL1954" s="324"/>
      <c r="BM1954" s="324"/>
      <c r="BN1954" s="324"/>
      <c r="BO1954" s="324"/>
      <c r="BW1954" s="325"/>
      <c r="BX1954" s="325"/>
      <c r="BY1954" s="325"/>
      <c r="BZ1954" s="325"/>
      <c r="CA1954" s="325"/>
      <c r="CB1954" s="325"/>
      <c r="CC1954" s="325"/>
      <c r="CD1954" s="325"/>
      <c r="CE1954" s="325"/>
      <c r="CF1954" s="325"/>
      <c r="CG1954" s="325"/>
      <c r="CH1954" s="325"/>
    </row>
    <row r="1955" spans="1:86" s="323" customFormat="1" x14ac:dyDescent="0.25">
      <c r="A1955" s="102"/>
      <c r="B1955" s="102"/>
      <c r="C1955" s="102"/>
      <c r="D1955" s="102"/>
      <c r="E1955" s="102"/>
      <c r="F1955" s="102"/>
      <c r="G1955" s="102"/>
      <c r="AH1955" s="324"/>
      <c r="AI1955" s="324"/>
      <c r="AP1955" s="324"/>
      <c r="AQ1955" s="324"/>
      <c r="BD1955" s="324"/>
      <c r="BE1955" s="324"/>
      <c r="BF1955" s="324"/>
      <c r="BG1955" s="324"/>
      <c r="BH1955" s="324"/>
      <c r="BI1955" s="324"/>
      <c r="BJ1955" s="324"/>
      <c r="BK1955" s="324"/>
      <c r="BL1955" s="324"/>
      <c r="BM1955" s="324"/>
      <c r="BN1955" s="324"/>
      <c r="BO1955" s="324"/>
      <c r="BW1955" s="325"/>
      <c r="BX1955" s="325"/>
      <c r="BY1955" s="325"/>
      <c r="BZ1955" s="325"/>
      <c r="CA1955" s="325"/>
      <c r="CB1955" s="325"/>
      <c r="CC1955" s="325"/>
      <c r="CD1955" s="325"/>
      <c r="CE1955" s="325"/>
      <c r="CF1955" s="325"/>
      <c r="CG1955" s="325"/>
      <c r="CH1955" s="325"/>
    </row>
    <row r="1956" spans="1:86" s="323" customFormat="1" x14ac:dyDescent="0.25">
      <c r="A1956" s="102"/>
      <c r="B1956" s="102"/>
      <c r="C1956" s="102"/>
      <c r="D1956" s="102"/>
      <c r="E1956" s="102"/>
      <c r="F1956" s="102"/>
      <c r="G1956" s="102"/>
      <c r="AH1956" s="324"/>
      <c r="AI1956" s="324"/>
      <c r="AP1956" s="324"/>
      <c r="AQ1956" s="324"/>
      <c r="BD1956" s="324"/>
      <c r="BE1956" s="324"/>
      <c r="BF1956" s="324"/>
      <c r="BG1956" s="324"/>
      <c r="BH1956" s="324"/>
      <c r="BI1956" s="324"/>
      <c r="BJ1956" s="324"/>
      <c r="BK1956" s="324"/>
      <c r="BL1956" s="324"/>
      <c r="BM1956" s="324"/>
      <c r="BN1956" s="324"/>
      <c r="BO1956" s="324"/>
      <c r="BW1956" s="325"/>
      <c r="BX1956" s="325"/>
      <c r="BY1956" s="325"/>
      <c r="BZ1956" s="325"/>
      <c r="CA1956" s="325"/>
      <c r="CB1956" s="325"/>
      <c r="CC1956" s="325"/>
      <c r="CD1956" s="325"/>
      <c r="CE1956" s="325"/>
      <c r="CF1956" s="325"/>
      <c r="CG1956" s="325"/>
      <c r="CH1956" s="325"/>
    </row>
    <row r="1957" spans="1:86" s="323" customFormat="1" x14ac:dyDescent="0.25">
      <c r="A1957" s="102"/>
      <c r="B1957" s="102"/>
      <c r="C1957" s="102"/>
      <c r="D1957" s="102"/>
      <c r="E1957" s="102"/>
      <c r="F1957" s="102"/>
      <c r="G1957" s="102"/>
      <c r="AH1957" s="324"/>
      <c r="AI1957" s="324"/>
      <c r="AP1957" s="324"/>
      <c r="AQ1957" s="324"/>
      <c r="BD1957" s="324"/>
      <c r="BE1957" s="324"/>
      <c r="BF1957" s="324"/>
      <c r="BG1957" s="324"/>
      <c r="BH1957" s="324"/>
      <c r="BI1957" s="324"/>
      <c r="BJ1957" s="324"/>
      <c r="BK1957" s="324"/>
      <c r="BL1957" s="324"/>
      <c r="BM1957" s="324"/>
      <c r="BN1957" s="324"/>
      <c r="BO1957" s="324"/>
      <c r="BW1957" s="325"/>
      <c r="BX1957" s="325"/>
      <c r="BY1957" s="325"/>
      <c r="BZ1957" s="325"/>
      <c r="CA1957" s="325"/>
      <c r="CB1957" s="325"/>
      <c r="CC1957" s="325"/>
      <c r="CD1957" s="325"/>
      <c r="CE1957" s="325"/>
      <c r="CF1957" s="325"/>
      <c r="CG1957" s="325"/>
      <c r="CH1957" s="325"/>
    </row>
    <row r="1958" spans="1:86" s="323" customFormat="1" x14ac:dyDescent="0.25">
      <c r="A1958" s="102"/>
      <c r="B1958" s="102"/>
      <c r="C1958" s="102"/>
      <c r="D1958" s="102"/>
      <c r="E1958" s="102"/>
      <c r="F1958" s="102"/>
      <c r="G1958" s="102"/>
      <c r="AH1958" s="324"/>
      <c r="AI1958" s="324"/>
      <c r="AP1958" s="324"/>
      <c r="AQ1958" s="324"/>
      <c r="BD1958" s="324"/>
      <c r="BE1958" s="324"/>
      <c r="BF1958" s="324"/>
      <c r="BG1958" s="324"/>
      <c r="BH1958" s="324"/>
      <c r="BI1958" s="324"/>
      <c r="BJ1958" s="324"/>
      <c r="BK1958" s="324"/>
      <c r="BL1958" s="324"/>
      <c r="BM1958" s="324"/>
      <c r="BN1958" s="324"/>
      <c r="BO1958" s="324"/>
      <c r="BW1958" s="325"/>
      <c r="BX1958" s="325"/>
      <c r="BY1958" s="325"/>
      <c r="BZ1958" s="325"/>
      <c r="CA1958" s="325"/>
      <c r="CB1958" s="325"/>
      <c r="CC1958" s="325"/>
      <c r="CD1958" s="325"/>
      <c r="CE1958" s="325"/>
      <c r="CF1958" s="325"/>
      <c r="CG1958" s="325"/>
      <c r="CH1958" s="325"/>
    </row>
    <row r="1959" spans="1:86" s="323" customFormat="1" x14ac:dyDescent="0.25">
      <c r="A1959" s="102"/>
      <c r="B1959" s="102"/>
      <c r="C1959" s="102"/>
      <c r="D1959" s="102"/>
      <c r="E1959" s="102"/>
      <c r="F1959" s="102"/>
      <c r="G1959" s="102"/>
      <c r="AH1959" s="324"/>
      <c r="AI1959" s="324"/>
      <c r="AP1959" s="324"/>
      <c r="AQ1959" s="324"/>
      <c r="BD1959" s="324"/>
      <c r="BE1959" s="324"/>
      <c r="BF1959" s="324"/>
      <c r="BG1959" s="324"/>
      <c r="BH1959" s="324"/>
      <c r="BI1959" s="324"/>
      <c r="BJ1959" s="324"/>
      <c r="BK1959" s="324"/>
      <c r="BL1959" s="324"/>
      <c r="BM1959" s="324"/>
      <c r="BN1959" s="324"/>
      <c r="BO1959" s="324"/>
      <c r="BW1959" s="325"/>
      <c r="BX1959" s="325"/>
      <c r="BY1959" s="325"/>
      <c r="BZ1959" s="325"/>
      <c r="CA1959" s="325"/>
      <c r="CB1959" s="325"/>
      <c r="CC1959" s="325"/>
      <c r="CD1959" s="325"/>
      <c r="CE1959" s="325"/>
      <c r="CF1959" s="325"/>
      <c r="CG1959" s="325"/>
      <c r="CH1959" s="325"/>
    </row>
    <row r="1960" spans="1:86" s="323" customFormat="1" x14ac:dyDescent="0.25">
      <c r="A1960" s="102"/>
      <c r="B1960" s="102"/>
      <c r="C1960" s="102"/>
      <c r="D1960" s="102"/>
      <c r="E1960" s="102"/>
      <c r="F1960" s="102"/>
      <c r="G1960" s="102"/>
      <c r="AH1960" s="324"/>
      <c r="AI1960" s="324"/>
      <c r="AP1960" s="324"/>
      <c r="AQ1960" s="324"/>
      <c r="BD1960" s="324"/>
      <c r="BE1960" s="324"/>
      <c r="BF1960" s="324"/>
      <c r="BG1960" s="324"/>
      <c r="BH1960" s="324"/>
      <c r="BI1960" s="324"/>
      <c r="BJ1960" s="324"/>
      <c r="BK1960" s="324"/>
      <c r="BL1960" s="324"/>
      <c r="BM1960" s="324"/>
      <c r="BN1960" s="324"/>
      <c r="BO1960" s="324"/>
      <c r="BW1960" s="325"/>
      <c r="BX1960" s="325"/>
      <c r="BY1960" s="325"/>
      <c r="BZ1960" s="325"/>
      <c r="CA1960" s="325"/>
      <c r="CB1960" s="325"/>
      <c r="CC1960" s="325"/>
      <c r="CD1960" s="325"/>
      <c r="CE1960" s="325"/>
      <c r="CF1960" s="325"/>
      <c r="CG1960" s="325"/>
      <c r="CH1960" s="325"/>
    </row>
    <row r="1961" spans="1:86" s="323" customFormat="1" x14ac:dyDescent="0.25">
      <c r="A1961" s="102"/>
      <c r="B1961" s="102"/>
      <c r="C1961" s="102"/>
      <c r="D1961" s="102"/>
      <c r="E1961" s="102"/>
      <c r="F1961" s="102"/>
      <c r="G1961" s="102"/>
      <c r="AH1961" s="324"/>
      <c r="AI1961" s="324"/>
      <c r="AP1961" s="324"/>
      <c r="AQ1961" s="324"/>
      <c r="BD1961" s="324"/>
      <c r="BE1961" s="324"/>
      <c r="BF1961" s="324"/>
      <c r="BG1961" s="324"/>
      <c r="BH1961" s="324"/>
      <c r="BI1961" s="324"/>
      <c r="BJ1961" s="324"/>
      <c r="BK1961" s="324"/>
      <c r="BL1961" s="324"/>
      <c r="BM1961" s="324"/>
      <c r="BN1961" s="324"/>
      <c r="BO1961" s="324"/>
      <c r="BW1961" s="325"/>
      <c r="BX1961" s="325"/>
      <c r="BY1961" s="325"/>
      <c r="BZ1961" s="325"/>
      <c r="CA1961" s="325"/>
      <c r="CB1961" s="325"/>
      <c r="CC1961" s="325"/>
      <c r="CD1961" s="325"/>
      <c r="CE1961" s="325"/>
      <c r="CF1961" s="325"/>
      <c r="CG1961" s="325"/>
      <c r="CH1961" s="325"/>
    </row>
    <row r="1962" spans="1:86" s="323" customFormat="1" x14ac:dyDescent="0.25">
      <c r="A1962" s="102"/>
      <c r="B1962" s="102"/>
      <c r="C1962" s="102"/>
      <c r="D1962" s="102"/>
      <c r="E1962" s="102"/>
      <c r="F1962" s="102"/>
      <c r="G1962" s="102"/>
      <c r="AH1962" s="324"/>
      <c r="AI1962" s="324"/>
      <c r="AP1962" s="324"/>
      <c r="AQ1962" s="324"/>
      <c r="BD1962" s="324"/>
      <c r="BE1962" s="324"/>
      <c r="BF1962" s="324"/>
      <c r="BG1962" s="324"/>
      <c r="BH1962" s="324"/>
      <c r="BI1962" s="324"/>
      <c r="BJ1962" s="324"/>
      <c r="BK1962" s="324"/>
      <c r="BL1962" s="324"/>
      <c r="BM1962" s="324"/>
      <c r="BN1962" s="324"/>
      <c r="BO1962" s="324"/>
      <c r="BW1962" s="325"/>
      <c r="BX1962" s="325"/>
      <c r="BY1962" s="325"/>
      <c r="BZ1962" s="325"/>
      <c r="CA1962" s="325"/>
      <c r="CB1962" s="325"/>
      <c r="CC1962" s="325"/>
      <c r="CD1962" s="325"/>
      <c r="CE1962" s="325"/>
      <c r="CF1962" s="325"/>
      <c r="CG1962" s="325"/>
      <c r="CH1962" s="325"/>
    </row>
    <row r="1963" spans="1:86" s="323" customFormat="1" x14ac:dyDescent="0.25">
      <c r="A1963" s="102"/>
      <c r="B1963" s="102"/>
      <c r="C1963" s="102"/>
      <c r="D1963" s="102"/>
      <c r="E1963" s="102"/>
      <c r="F1963" s="102"/>
      <c r="G1963" s="102"/>
      <c r="AH1963" s="324"/>
      <c r="AI1963" s="324"/>
      <c r="AP1963" s="324"/>
      <c r="AQ1963" s="324"/>
      <c r="BD1963" s="324"/>
      <c r="BE1963" s="324"/>
      <c r="BF1963" s="324"/>
      <c r="BG1963" s="324"/>
      <c r="BH1963" s="324"/>
      <c r="BI1963" s="324"/>
      <c r="BJ1963" s="324"/>
      <c r="BK1963" s="324"/>
      <c r="BL1963" s="324"/>
      <c r="BM1963" s="324"/>
      <c r="BN1963" s="324"/>
      <c r="BO1963" s="324"/>
      <c r="BW1963" s="325"/>
      <c r="BX1963" s="325"/>
      <c r="BY1963" s="325"/>
      <c r="BZ1963" s="325"/>
      <c r="CA1963" s="325"/>
      <c r="CB1963" s="325"/>
      <c r="CC1963" s="325"/>
      <c r="CD1963" s="325"/>
      <c r="CE1963" s="325"/>
      <c r="CF1963" s="325"/>
      <c r="CG1963" s="325"/>
      <c r="CH1963" s="325"/>
    </row>
    <row r="1964" spans="1:86" s="323" customFormat="1" x14ac:dyDescent="0.25">
      <c r="A1964" s="102"/>
      <c r="B1964" s="102"/>
      <c r="C1964" s="102"/>
      <c r="D1964" s="102"/>
      <c r="E1964" s="102"/>
      <c r="F1964" s="102"/>
      <c r="G1964" s="102"/>
      <c r="AH1964" s="324"/>
      <c r="AI1964" s="324"/>
      <c r="AP1964" s="324"/>
      <c r="AQ1964" s="324"/>
      <c r="BD1964" s="324"/>
      <c r="BE1964" s="324"/>
      <c r="BF1964" s="324"/>
      <c r="BG1964" s="324"/>
      <c r="BH1964" s="324"/>
      <c r="BI1964" s="324"/>
      <c r="BJ1964" s="324"/>
      <c r="BK1964" s="324"/>
      <c r="BL1964" s="324"/>
      <c r="BM1964" s="324"/>
      <c r="BN1964" s="324"/>
      <c r="BO1964" s="324"/>
      <c r="BW1964" s="325"/>
      <c r="BX1964" s="325"/>
      <c r="BY1964" s="325"/>
      <c r="BZ1964" s="325"/>
      <c r="CA1964" s="325"/>
      <c r="CB1964" s="325"/>
      <c r="CC1964" s="325"/>
      <c r="CD1964" s="325"/>
      <c r="CE1964" s="325"/>
      <c r="CF1964" s="325"/>
      <c r="CG1964" s="325"/>
      <c r="CH1964" s="325"/>
    </row>
    <row r="1965" spans="1:86" s="323" customFormat="1" x14ac:dyDescent="0.25">
      <c r="A1965" s="102"/>
      <c r="B1965" s="102"/>
      <c r="C1965" s="102"/>
      <c r="D1965" s="102"/>
      <c r="E1965" s="102"/>
      <c r="F1965" s="102"/>
      <c r="G1965" s="102"/>
      <c r="AH1965" s="324"/>
      <c r="AI1965" s="324"/>
      <c r="AP1965" s="324"/>
      <c r="AQ1965" s="324"/>
      <c r="BD1965" s="324"/>
      <c r="BE1965" s="324"/>
      <c r="BF1965" s="324"/>
      <c r="BG1965" s="324"/>
      <c r="BH1965" s="324"/>
      <c r="BI1965" s="324"/>
      <c r="BJ1965" s="324"/>
      <c r="BK1965" s="324"/>
      <c r="BL1965" s="324"/>
      <c r="BM1965" s="324"/>
      <c r="BN1965" s="324"/>
      <c r="BO1965" s="324"/>
      <c r="BW1965" s="325"/>
      <c r="BX1965" s="325"/>
      <c r="BY1965" s="325"/>
      <c r="BZ1965" s="325"/>
      <c r="CA1965" s="325"/>
      <c r="CB1965" s="325"/>
      <c r="CC1965" s="325"/>
      <c r="CD1965" s="325"/>
      <c r="CE1965" s="325"/>
      <c r="CF1965" s="325"/>
      <c r="CG1965" s="325"/>
      <c r="CH1965" s="325"/>
    </row>
    <row r="1966" spans="1:86" s="323" customFormat="1" x14ac:dyDescent="0.25">
      <c r="A1966" s="102"/>
      <c r="B1966" s="102"/>
      <c r="C1966" s="102"/>
      <c r="D1966" s="102"/>
      <c r="E1966" s="102"/>
      <c r="F1966" s="102"/>
      <c r="G1966" s="102"/>
      <c r="AH1966" s="324"/>
      <c r="AI1966" s="324"/>
      <c r="AP1966" s="324"/>
      <c r="AQ1966" s="324"/>
      <c r="BD1966" s="324"/>
      <c r="BE1966" s="324"/>
      <c r="BF1966" s="324"/>
      <c r="BG1966" s="324"/>
      <c r="BH1966" s="324"/>
      <c r="BI1966" s="324"/>
      <c r="BJ1966" s="324"/>
      <c r="BK1966" s="324"/>
      <c r="BL1966" s="324"/>
      <c r="BM1966" s="324"/>
      <c r="BN1966" s="324"/>
      <c r="BO1966" s="324"/>
      <c r="BW1966" s="325"/>
      <c r="BX1966" s="325"/>
      <c r="BY1966" s="325"/>
      <c r="BZ1966" s="325"/>
      <c r="CA1966" s="325"/>
      <c r="CB1966" s="325"/>
      <c r="CC1966" s="325"/>
      <c r="CD1966" s="325"/>
      <c r="CE1966" s="325"/>
      <c r="CF1966" s="325"/>
      <c r="CG1966" s="325"/>
      <c r="CH1966" s="325"/>
    </row>
    <row r="1967" spans="1:86" s="323" customFormat="1" x14ac:dyDescent="0.25">
      <c r="A1967" s="102"/>
      <c r="B1967" s="102"/>
      <c r="C1967" s="102"/>
      <c r="D1967" s="102"/>
      <c r="E1967" s="102"/>
      <c r="F1967" s="102"/>
      <c r="G1967" s="102"/>
      <c r="AH1967" s="324"/>
      <c r="AI1967" s="324"/>
      <c r="AP1967" s="324"/>
      <c r="AQ1967" s="324"/>
      <c r="BD1967" s="324"/>
      <c r="BE1967" s="324"/>
      <c r="BF1967" s="324"/>
      <c r="BG1967" s="324"/>
      <c r="BH1967" s="324"/>
      <c r="BI1967" s="324"/>
      <c r="BJ1967" s="324"/>
      <c r="BK1967" s="324"/>
      <c r="BL1967" s="324"/>
      <c r="BM1967" s="324"/>
      <c r="BN1967" s="324"/>
      <c r="BO1967" s="324"/>
      <c r="BW1967" s="325"/>
      <c r="BX1967" s="325"/>
      <c r="BY1967" s="325"/>
      <c r="BZ1967" s="325"/>
      <c r="CA1967" s="325"/>
      <c r="CB1967" s="325"/>
      <c r="CC1967" s="325"/>
      <c r="CD1967" s="325"/>
      <c r="CE1967" s="325"/>
      <c r="CF1967" s="325"/>
      <c r="CG1967" s="325"/>
      <c r="CH1967" s="325"/>
    </row>
    <row r="1968" spans="1:86" s="323" customFormat="1" x14ac:dyDescent="0.25">
      <c r="A1968" s="102"/>
      <c r="B1968" s="102"/>
      <c r="C1968" s="102"/>
      <c r="D1968" s="102"/>
      <c r="E1968" s="102"/>
      <c r="F1968" s="102"/>
      <c r="G1968" s="102"/>
      <c r="AH1968" s="324"/>
      <c r="AI1968" s="324"/>
      <c r="AP1968" s="324"/>
      <c r="AQ1968" s="324"/>
      <c r="BD1968" s="324"/>
      <c r="BE1968" s="324"/>
      <c r="BF1968" s="324"/>
      <c r="BG1968" s="324"/>
      <c r="BH1968" s="324"/>
      <c r="BI1968" s="324"/>
      <c r="BJ1968" s="324"/>
      <c r="BK1968" s="324"/>
      <c r="BL1968" s="324"/>
      <c r="BM1968" s="324"/>
      <c r="BN1968" s="324"/>
      <c r="BO1968" s="324"/>
      <c r="BW1968" s="325"/>
      <c r="BX1968" s="325"/>
      <c r="BY1968" s="325"/>
      <c r="BZ1968" s="325"/>
      <c r="CA1968" s="325"/>
      <c r="CB1968" s="325"/>
      <c r="CC1968" s="325"/>
      <c r="CD1968" s="325"/>
      <c r="CE1968" s="325"/>
      <c r="CF1968" s="325"/>
      <c r="CG1968" s="325"/>
      <c r="CH1968" s="325"/>
    </row>
    <row r="1969" spans="1:86" s="323" customFormat="1" x14ac:dyDescent="0.25">
      <c r="A1969" s="102"/>
      <c r="B1969" s="102"/>
      <c r="C1969" s="102"/>
      <c r="D1969" s="102"/>
      <c r="E1969" s="102"/>
      <c r="F1969" s="102"/>
      <c r="G1969" s="102"/>
      <c r="AH1969" s="324"/>
      <c r="AI1969" s="324"/>
      <c r="AP1969" s="324"/>
      <c r="AQ1969" s="324"/>
      <c r="BD1969" s="324"/>
      <c r="BE1969" s="324"/>
      <c r="BF1969" s="324"/>
      <c r="BG1969" s="324"/>
      <c r="BH1969" s="324"/>
      <c r="BI1969" s="324"/>
      <c r="BJ1969" s="324"/>
      <c r="BK1969" s="324"/>
      <c r="BL1969" s="324"/>
      <c r="BM1969" s="324"/>
      <c r="BN1969" s="324"/>
      <c r="BO1969" s="324"/>
      <c r="BW1969" s="325"/>
      <c r="BX1969" s="325"/>
      <c r="BY1969" s="325"/>
      <c r="BZ1969" s="325"/>
      <c r="CA1969" s="325"/>
      <c r="CB1969" s="325"/>
      <c r="CC1969" s="325"/>
      <c r="CD1969" s="325"/>
      <c r="CE1969" s="325"/>
      <c r="CF1969" s="325"/>
      <c r="CG1969" s="325"/>
      <c r="CH1969" s="325"/>
    </row>
    <row r="1970" spans="1:86" s="323" customFormat="1" x14ac:dyDescent="0.25">
      <c r="A1970" s="102"/>
      <c r="B1970" s="102"/>
      <c r="C1970" s="102"/>
      <c r="D1970" s="102"/>
      <c r="E1970" s="102"/>
      <c r="F1970" s="102"/>
      <c r="G1970" s="102"/>
      <c r="AH1970" s="324"/>
      <c r="AI1970" s="324"/>
      <c r="AP1970" s="324"/>
      <c r="AQ1970" s="324"/>
      <c r="BD1970" s="324"/>
      <c r="BE1970" s="324"/>
      <c r="BF1970" s="324"/>
      <c r="BG1970" s="324"/>
      <c r="BH1970" s="324"/>
      <c r="BI1970" s="324"/>
      <c r="BJ1970" s="324"/>
      <c r="BK1970" s="324"/>
      <c r="BL1970" s="324"/>
      <c r="BM1970" s="324"/>
      <c r="BN1970" s="324"/>
      <c r="BO1970" s="324"/>
      <c r="BW1970" s="325"/>
      <c r="BX1970" s="325"/>
      <c r="BY1970" s="325"/>
      <c r="BZ1970" s="325"/>
      <c r="CA1970" s="325"/>
      <c r="CB1970" s="325"/>
      <c r="CC1970" s="325"/>
      <c r="CD1970" s="325"/>
      <c r="CE1970" s="325"/>
      <c r="CF1970" s="325"/>
      <c r="CG1970" s="325"/>
      <c r="CH1970" s="325"/>
    </row>
    <row r="1971" spans="1:86" s="323" customFormat="1" x14ac:dyDescent="0.25">
      <c r="A1971" s="102"/>
      <c r="B1971" s="102"/>
      <c r="C1971" s="102"/>
      <c r="D1971" s="102"/>
      <c r="E1971" s="102"/>
      <c r="F1971" s="102"/>
      <c r="G1971" s="102"/>
      <c r="AH1971" s="324"/>
      <c r="AI1971" s="324"/>
      <c r="AP1971" s="324"/>
      <c r="AQ1971" s="324"/>
      <c r="BD1971" s="324"/>
      <c r="BE1971" s="324"/>
      <c r="BF1971" s="324"/>
      <c r="BG1971" s="324"/>
      <c r="BH1971" s="324"/>
      <c r="BI1971" s="324"/>
      <c r="BJ1971" s="324"/>
      <c r="BK1971" s="324"/>
      <c r="BL1971" s="324"/>
      <c r="BM1971" s="324"/>
      <c r="BN1971" s="324"/>
      <c r="BO1971" s="324"/>
      <c r="BW1971" s="325"/>
      <c r="BX1971" s="325"/>
      <c r="BY1971" s="325"/>
      <c r="BZ1971" s="325"/>
      <c r="CA1971" s="325"/>
      <c r="CB1971" s="325"/>
      <c r="CC1971" s="325"/>
      <c r="CD1971" s="325"/>
      <c r="CE1971" s="325"/>
      <c r="CF1971" s="325"/>
      <c r="CG1971" s="325"/>
      <c r="CH1971" s="325"/>
    </row>
    <row r="1972" spans="1:86" s="323" customFormat="1" x14ac:dyDescent="0.25">
      <c r="A1972" s="102"/>
      <c r="B1972" s="102"/>
      <c r="C1972" s="102"/>
      <c r="D1972" s="102"/>
      <c r="E1972" s="102"/>
      <c r="F1972" s="102"/>
      <c r="G1972" s="102"/>
      <c r="AH1972" s="324"/>
      <c r="AI1972" s="324"/>
      <c r="AP1972" s="324"/>
      <c r="AQ1972" s="324"/>
      <c r="BD1972" s="324"/>
      <c r="BE1972" s="324"/>
      <c r="BF1972" s="324"/>
      <c r="BG1972" s="324"/>
      <c r="BH1972" s="324"/>
      <c r="BI1972" s="324"/>
      <c r="BJ1972" s="324"/>
      <c r="BK1972" s="324"/>
      <c r="BL1972" s="324"/>
      <c r="BM1972" s="324"/>
      <c r="BN1972" s="324"/>
      <c r="BO1972" s="324"/>
      <c r="BW1972" s="325"/>
      <c r="BX1972" s="325"/>
      <c r="BY1972" s="325"/>
      <c r="BZ1972" s="325"/>
      <c r="CA1972" s="325"/>
      <c r="CB1972" s="325"/>
      <c r="CC1972" s="325"/>
      <c r="CD1972" s="325"/>
      <c r="CE1972" s="325"/>
      <c r="CF1972" s="325"/>
      <c r="CG1972" s="325"/>
      <c r="CH1972" s="325"/>
    </row>
    <row r="1973" spans="1:86" s="323" customFormat="1" x14ac:dyDescent="0.25">
      <c r="A1973" s="102"/>
      <c r="B1973" s="102"/>
      <c r="C1973" s="102"/>
      <c r="D1973" s="102"/>
      <c r="E1973" s="102"/>
      <c r="F1973" s="102"/>
      <c r="G1973" s="102"/>
      <c r="AH1973" s="324"/>
      <c r="AI1973" s="324"/>
      <c r="AP1973" s="324"/>
      <c r="AQ1973" s="324"/>
      <c r="BD1973" s="324"/>
      <c r="BE1973" s="324"/>
      <c r="BF1973" s="324"/>
      <c r="BG1973" s="324"/>
      <c r="BH1973" s="324"/>
      <c r="BI1973" s="324"/>
      <c r="BJ1973" s="324"/>
      <c r="BK1973" s="324"/>
      <c r="BL1973" s="324"/>
      <c r="BM1973" s="324"/>
      <c r="BN1973" s="324"/>
      <c r="BO1973" s="324"/>
      <c r="BW1973" s="325"/>
      <c r="BX1973" s="325"/>
      <c r="BY1973" s="325"/>
      <c r="BZ1973" s="325"/>
      <c r="CA1973" s="325"/>
      <c r="CB1973" s="325"/>
      <c r="CC1973" s="325"/>
      <c r="CD1973" s="325"/>
      <c r="CE1973" s="325"/>
      <c r="CF1973" s="325"/>
      <c r="CG1973" s="325"/>
      <c r="CH1973" s="325"/>
    </row>
    <row r="1974" spans="1:86" s="323" customFormat="1" x14ac:dyDescent="0.25">
      <c r="A1974" s="102"/>
      <c r="B1974" s="102"/>
      <c r="C1974" s="102"/>
      <c r="D1974" s="102"/>
      <c r="E1974" s="102"/>
      <c r="F1974" s="102"/>
      <c r="G1974" s="102"/>
      <c r="AH1974" s="324"/>
      <c r="AI1974" s="324"/>
      <c r="AP1974" s="324"/>
      <c r="AQ1974" s="324"/>
      <c r="BD1974" s="324"/>
      <c r="BE1974" s="324"/>
      <c r="BF1974" s="324"/>
      <c r="BG1974" s="324"/>
      <c r="BH1974" s="324"/>
      <c r="BI1974" s="324"/>
      <c r="BJ1974" s="324"/>
      <c r="BK1974" s="324"/>
      <c r="BL1974" s="324"/>
      <c r="BM1974" s="324"/>
      <c r="BN1974" s="324"/>
      <c r="BO1974" s="324"/>
      <c r="BW1974" s="325"/>
      <c r="BX1974" s="325"/>
      <c r="BY1974" s="325"/>
      <c r="BZ1974" s="325"/>
      <c r="CA1974" s="325"/>
      <c r="CB1974" s="325"/>
      <c r="CC1974" s="325"/>
      <c r="CD1974" s="325"/>
      <c r="CE1974" s="325"/>
      <c r="CF1974" s="325"/>
      <c r="CG1974" s="325"/>
      <c r="CH1974" s="325"/>
    </row>
    <row r="1975" spans="1:86" s="323" customFormat="1" x14ac:dyDescent="0.25">
      <c r="A1975" s="102"/>
      <c r="B1975" s="102"/>
      <c r="C1975" s="102"/>
      <c r="D1975" s="102"/>
      <c r="E1975" s="102"/>
      <c r="F1975" s="102"/>
      <c r="G1975" s="102"/>
      <c r="AH1975" s="324"/>
      <c r="AI1975" s="324"/>
      <c r="AP1975" s="324"/>
      <c r="AQ1975" s="324"/>
      <c r="BD1975" s="324"/>
      <c r="BE1975" s="324"/>
      <c r="BF1975" s="324"/>
      <c r="BG1975" s="324"/>
      <c r="BH1975" s="324"/>
      <c r="BI1975" s="324"/>
      <c r="BJ1975" s="324"/>
      <c r="BK1975" s="324"/>
      <c r="BL1975" s="324"/>
      <c r="BM1975" s="324"/>
      <c r="BN1975" s="324"/>
      <c r="BO1975" s="324"/>
      <c r="BW1975" s="325"/>
      <c r="BX1975" s="325"/>
      <c r="BY1975" s="325"/>
      <c r="BZ1975" s="325"/>
      <c r="CA1975" s="325"/>
      <c r="CB1975" s="325"/>
      <c r="CC1975" s="325"/>
      <c r="CD1975" s="325"/>
      <c r="CE1975" s="325"/>
      <c r="CF1975" s="325"/>
      <c r="CG1975" s="325"/>
      <c r="CH1975" s="325"/>
    </row>
  </sheetData>
  <mergeCells count="62">
    <mergeCell ref="J5:K5"/>
    <mergeCell ref="C6:H6"/>
    <mergeCell ref="J6:K6"/>
    <mergeCell ref="C8:H8"/>
    <mergeCell ref="J8:K8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X36:Y36"/>
    <mergeCell ref="A39:AA39"/>
    <mergeCell ref="A43:AA43"/>
    <mergeCell ref="A46:AA46"/>
    <mergeCell ref="A49:AA49"/>
    <mergeCell ref="G35:G37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930" t="s">
        <v>0</v>
      </c>
      <c r="O1" s="931"/>
      <c r="P1" s="932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930" t="s">
        <v>2</v>
      </c>
      <c r="O2" s="931"/>
      <c r="P2" s="932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940"/>
      <c r="O3" s="941"/>
      <c r="P3" s="942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943"/>
      <c r="D4" s="943"/>
      <c r="E4" s="943"/>
      <c r="F4" s="943"/>
      <c r="G4" s="943"/>
      <c r="H4" s="943"/>
      <c r="I4" s="943"/>
      <c r="J4" s="943"/>
      <c r="K4" s="943"/>
      <c r="L4" s="943"/>
      <c r="M4" s="35" t="s">
        <v>4</v>
      </c>
      <c r="N4" s="944"/>
      <c r="O4" s="945"/>
      <c r="P4" s="946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947" t="s">
        <v>6</v>
      </c>
      <c r="D5" s="947"/>
      <c r="E5" s="947"/>
      <c r="F5" s="947"/>
      <c r="G5" s="947"/>
      <c r="H5" s="947"/>
      <c r="I5" s="947"/>
      <c r="J5" s="947"/>
      <c r="K5" s="947"/>
      <c r="L5" s="947"/>
      <c r="M5" s="35"/>
      <c r="N5" s="940"/>
      <c r="O5" s="941"/>
      <c r="P5" s="942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943" t="s">
        <v>106</v>
      </c>
      <c r="D6" s="943"/>
      <c r="E6" s="943"/>
      <c r="F6" s="943"/>
      <c r="G6" s="943"/>
      <c r="H6" s="943"/>
      <c r="I6" s="943"/>
      <c r="J6" s="943"/>
      <c r="K6" s="943"/>
      <c r="L6" s="943"/>
      <c r="M6" s="35" t="s">
        <v>4</v>
      </c>
      <c r="N6" s="944" t="s">
        <v>107</v>
      </c>
      <c r="O6" s="945"/>
      <c r="P6" s="946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947" t="s">
        <v>6</v>
      </c>
      <c r="D7" s="947"/>
      <c r="E7" s="947"/>
      <c r="F7" s="947"/>
      <c r="G7" s="947"/>
      <c r="H7" s="947"/>
      <c r="I7" s="947"/>
      <c r="J7" s="947"/>
      <c r="K7" s="947"/>
      <c r="L7" s="947"/>
      <c r="M7" s="35"/>
      <c r="N7" s="940"/>
      <c r="O7" s="941"/>
      <c r="P7" s="942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943" t="s">
        <v>109</v>
      </c>
      <c r="D8" s="943"/>
      <c r="E8" s="943"/>
      <c r="F8" s="943"/>
      <c r="G8" s="943"/>
      <c r="H8" s="943"/>
      <c r="I8" s="943"/>
      <c r="J8" s="943"/>
      <c r="K8" s="943"/>
      <c r="L8" s="943"/>
      <c r="M8" s="35" t="s">
        <v>4</v>
      </c>
      <c r="N8" s="944" t="s">
        <v>110</v>
      </c>
      <c r="O8" s="945"/>
      <c r="P8" s="946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947" t="s">
        <v>6</v>
      </c>
      <c r="D9" s="947"/>
      <c r="E9" s="947"/>
      <c r="F9" s="947"/>
      <c r="G9" s="947"/>
      <c r="H9" s="947"/>
      <c r="I9" s="947"/>
      <c r="J9" s="947"/>
      <c r="K9" s="947"/>
      <c r="L9" s="947"/>
      <c r="M9" s="33"/>
      <c r="N9" s="940"/>
      <c r="O9" s="941"/>
      <c r="P9" s="942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943" t="s">
        <v>111</v>
      </c>
      <c r="D10" s="943"/>
      <c r="E10" s="943"/>
      <c r="F10" s="943"/>
      <c r="G10" s="943"/>
      <c r="H10" s="943"/>
      <c r="I10" s="943"/>
      <c r="J10" s="943"/>
      <c r="K10" s="38"/>
      <c r="L10" s="38"/>
      <c r="M10" s="33"/>
      <c r="N10" s="944"/>
      <c r="O10" s="945"/>
      <c r="P10" s="946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947" t="s">
        <v>10</v>
      </c>
      <c r="D11" s="947"/>
      <c r="E11" s="947"/>
      <c r="F11" s="947"/>
      <c r="G11" s="947"/>
      <c r="H11" s="947"/>
      <c r="I11" s="947"/>
      <c r="J11" s="947"/>
      <c r="K11" s="33"/>
      <c r="L11" s="33"/>
      <c r="M11" s="33"/>
      <c r="N11" s="940"/>
      <c r="O11" s="941"/>
      <c r="P11" s="942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943" t="s">
        <v>112</v>
      </c>
      <c r="D12" s="943"/>
      <c r="E12" s="943"/>
      <c r="F12" s="943"/>
      <c r="G12" s="943"/>
      <c r="H12" s="943"/>
      <c r="I12" s="943"/>
      <c r="J12" s="943"/>
      <c r="K12" s="38"/>
      <c r="L12" s="38"/>
      <c r="M12" s="33"/>
      <c r="N12" s="944"/>
      <c r="O12" s="945"/>
      <c r="P12" s="946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948" t="s">
        <v>13</v>
      </c>
      <c r="D13" s="948"/>
      <c r="E13" s="948"/>
      <c r="F13" s="948"/>
      <c r="G13" s="948"/>
      <c r="H13" s="948"/>
      <c r="I13" s="948"/>
      <c r="J13" s="948"/>
      <c r="K13" s="33"/>
      <c r="L13" s="33"/>
      <c r="M13" s="35" t="s">
        <v>14</v>
      </c>
      <c r="N13" s="930"/>
      <c r="O13" s="931"/>
      <c r="P13" s="932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930" t="s">
        <v>113</v>
      </c>
      <c r="O14" s="931"/>
      <c r="P14" s="932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930" t="s">
        <v>114</v>
      </c>
      <c r="O15" s="931"/>
      <c r="P15" s="932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930" t="s">
        <v>45</v>
      </c>
      <c r="O16" s="931"/>
      <c r="P16" s="932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930" t="s">
        <v>116</v>
      </c>
      <c r="O17" s="931"/>
      <c r="P17" s="932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930" t="s">
        <v>25</v>
      </c>
      <c r="O18" s="931"/>
      <c r="P18" s="932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930" t="s">
        <v>117</v>
      </c>
      <c r="O19" s="931"/>
      <c r="P19" s="932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930"/>
      <c r="O20" s="931"/>
      <c r="P20" s="932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952" t="s">
        <v>19</v>
      </c>
      <c r="N22" s="952" t="s">
        <v>20</v>
      </c>
      <c r="O22" s="953" t="s">
        <v>21</v>
      </c>
      <c r="P22" s="953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952"/>
      <c r="N23" s="952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963" t="s">
        <v>28</v>
      </c>
      <c r="B27" s="964"/>
      <c r="C27" s="959" t="s">
        <v>29</v>
      </c>
      <c r="D27" s="959" t="s">
        <v>30</v>
      </c>
      <c r="E27" s="959" t="s">
        <v>31</v>
      </c>
      <c r="F27" s="959" t="s">
        <v>32</v>
      </c>
      <c r="G27" s="959" t="s">
        <v>33</v>
      </c>
      <c r="H27" s="959"/>
      <c r="I27" s="959"/>
      <c r="J27" s="959"/>
      <c r="K27" s="959" t="s">
        <v>34</v>
      </c>
      <c r="L27" s="959"/>
      <c r="M27" s="959"/>
      <c r="N27" s="959"/>
      <c r="O27" s="960" t="s">
        <v>35</v>
      </c>
      <c r="P27" s="960" t="s">
        <v>36</v>
      </c>
    </row>
    <row r="28" spans="1:117" customFormat="1" ht="25.5" customHeight="1" x14ac:dyDescent="0.25">
      <c r="A28" s="960" t="s">
        <v>37</v>
      </c>
      <c r="B28" s="960" t="s">
        <v>38</v>
      </c>
      <c r="C28" s="959"/>
      <c r="D28" s="959"/>
      <c r="E28" s="959"/>
      <c r="F28" s="959"/>
      <c r="G28" s="959" t="s">
        <v>39</v>
      </c>
      <c r="H28" s="959" t="s">
        <v>40</v>
      </c>
      <c r="I28" s="959"/>
      <c r="J28" s="959"/>
      <c r="K28" s="959" t="s">
        <v>39</v>
      </c>
      <c r="L28" s="965" t="s">
        <v>40</v>
      </c>
      <c r="M28" s="965"/>
      <c r="N28" s="965"/>
      <c r="O28" s="961"/>
      <c r="P28" s="961"/>
    </row>
    <row r="29" spans="1:117" customFormat="1" ht="15" x14ac:dyDescent="0.25">
      <c r="A29" s="962"/>
      <c r="B29" s="962"/>
      <c r="C29" s="959"/>
      <c r="D29" s="959"/>
      <c r="E29" s="959"/>
      <c r="F29" s="959"/>
      <c r="G29" s="959"/>
      <c r="H29" s="7" t="s">
        <v>41</v>
      </c>
      <c r="I29" s="7" t="s">
        <v>42</v>
      </c>
      <c r="J29" s="7" t="s">
        <v>43</v>
      </c>
      <c r="K29" s="959"/>
      <c r="L29" s="7" t="s">
        <v>41</v>
      </c>
      <c r="M29" s="7" t="s">
        <v>42</v>
      </c>
      <c r="N29" s="7" t="s">
        <v>43</v>
      </c>
      <c r="O29" s="962"/>
      <c r="P29" s="962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966" t="s">
        <v>44</v>
      </c>
      <c r="B31" s="967"/>
      <c r="C31" s="967"/>
      <c r="D31" s="967"/>
      <c r="E31" s="967"/>
      <c r="F31" s="967"/>
      <c r="G31" s="967"/>
      <c r="H31" s="967"/>
      <c r="I31" s="967"/>
      <c r="J31" s="967"/>
      <c r="K31" s="967"/>
      <c r="L31" s="967"/>
      <c r="M31" s="967"/>
      <c r="N31" s="967"/>
      <c r="O31" s="967"/>
      <c r="P31" s="968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966" t="s">
        <v>59</v>
      </c>
      <c r="B38" s="967"/>
      <c r="C38" s="967"/>
      <c r="D38" s="967"/>
      <c r="E38" s="967"/>
      <c r="F38" s="967"/>
      <c r="G38" s="967"/>
      <c r="H38" s="967"/>
      <c r="I38" s="967"/>
      <c r="J38" s="967"/>
      <c r="K38" s="967"/>
      <c r="L38" s="967"/>
      <c r="M38" s="967"/>
      <c r="N38" s="967"/>
      <c r="O38" s="967"/>
      <c r="P38" s="968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966" t="s">
        <v>68</v>
      </c>
      <c r="B45" s="967"/>
      <c r="C45" s="967"/>
      <c r="D45" s="967"/>
      <c r="E45" s="967"/>
      <c r="F45" s="967"/>
      <c r="G45" s="967"/>
      <c r="H45" s="967"/>
      <c r="I45" s="967"/>
      <c r="J45" s="967"/>
      <c r="K45" s="967"/>
      <c r="L45" s="967"/>
      <c r="M45" s="967"/>
      <c r="N45" s="967"/>
      <c r="O45" s="967"/>
      <c r="P45" s="968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966" t="s">
        <v>75</v>
      </c>
      <c r="B52" s="967"/>
      <c r="C52" s="967"/>
      <c r="D52" s="967"/>
      <c r="E52" s="967"/>
      <c r="F52" s="967"/>
      <c r="G52" s="967"/>
      <c r="H52" s="967"/>
      <c r="I52" s="967"/>
      <c r="J52" s="967"/>
      <c r="K52" s="967"/>
      <c r="L52" s="967"/>
      <c r="M52" s="967"/>
      <c r="N52" s="967"/>
      <c r="O52" s="967"/>
      <c r="P52" s="968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969" t="s">
        <v>84</v>
      </c>
      <c r="B59" s="970"/>
      <c r="C59" s="970"/>
      <c r="D59" s="970"/>
      <c r="E59" s="970"/>
      <c r="F59" s="970"/>
      <c r="G59" s="970"/>
      <c r="H59" s="970"/>
      <c r="I59" s="970"/>
      <c r="J59" s="971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969" t="s">
        <v>85</v>
      </c>
      <c r="B60" s="970"/>
      <c r="C60" s="970"/>
      <c r="D60" s="970"/>
      <c r="E60" s="970"/>
      <c r="F60" s="970"/>
      <c r="G60" s="970"/>
      <c r="H60" s="970"/>
      <c r="I60" s="970"/>
      <c r="J60" s="971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969" t="s">
        <v>86</v>
      </c>
      <c r="B61" s="970"/>
      <c r="C61" s="970"/>
      <c r="D61" s="970"/>
      <c r="E61" s="970"/>
      <c r="F61" s="970"/>
      <c r="G61" s="970"/>
      <c r="H61" s="970"/>
      <c r="I61" s="970"/>
      <c r="J61" s="971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969" t="s">
        <v>87</v>
      </c>
      <c r="B62" s="970"/>
      <c r="C62" s="970"/>
      <c r="D62" s="970"/>
      <c r="E62" s="970"/>
      <c r="F62" s="970"/>
      <c r="G62" s="970"/>
      <c r="H62" s="970"/>
      <c r="I62" s="970"/>
      <c r="J62" s="971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972" t="s">
        <v>88</v>
      </c>
      <c r="B63" s="973"/>
      <c r="C63" s="973"/>
      <c r="D63" s="973"/>
      <c r="E63" s="973"/>
      <c r="F63" s="973"/>
      <c r="G63" s="973"/>
      <c r="H63" s="973"/>
      <c r="I63" s="973"/>
      <c r="J63" s="974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972" t="s">
        <v>89</v>
      </c>
      <c r="B64" s="973"/>
      <c r="C64" s="973"/>
      <c r="D64" s="973"/>
      <c r="E64" s="973"/>
      <c r="F64" s="973"/>
      <c r="G64" s="973"/>
      <c r="H64" s="973"/>
      <c r="I64" s="973"/>
      <c r="J64" s="974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972" t="s">
        <v>90</v>
      </c>
      <c r="B65" s="973"/>
      <c r="C65" s="973"/>
      <c r="D65" s="973"/>
      <c r="E65" s="973"/>
      <c r="F65" s="973"/>
      <c r="G65" s="973"/>
      <c r="H65" s="973"/>
      <c r="I65" s="973"/>
      <c r="J65" s="974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972" t="s">
        <v>91</v>
      </c>
      <c r="B66" s="973"/>
      <c r="C66" s="973"/>
      <c r="D66" s="973"/>
      <c r="E66" s="973"/>
      <c r="F66" s="973"/>
      <c r="G66" s="973"/>
      <c r="H66" s="973"/>
      <c r="I66" s="973"/>
      <c r="J66" s="974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972" t="s">
        <v>92</v>
      </c>
      <c r="B67" s="973"/>
      <c r="C67" s="973"/>
      <c r="D67" s="973"/>
      <c r="E67" s="973"/>
      <c r="F67" s="973"/>
      <c r="G67" s="973"/>
      <c r="H67" s="973"/>
      <c r="I67" s="973"/>
      <c r="J67" s="974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972" t="s">
        <v>93</v>
      </c>
      <c r="B68" s="973"/>
      <c r="C68" s="973"/>
      <c r="D68" s="973"/>
      <c r="E68" s="973"/>
      <c r="F68" s="973"/>
      <c r="G68" s="973"/>
      <c r="H68" s="973"/>
      <c r="I68" s="973"/>
      <c r="J68" s="974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972" t="s">
        <v>94</v>
      </c>
      <c r="B69" s="973"/>
      <c r="C69" s="973"/>
      <c r="D69" s="973"/>
      <c r="E69" s="973"/>
      <c r="F69" s="973"/>
      <c r="G69" s="973"/>
      <c r="H69" s="973"/>
      <c r="I69" s="973"/>
      <c r="J69" s="974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972" t="s">
        <v>95</v>
      </c>
      <c r="B70" s="973"/>
      <c r="C70" s="973"/>
      <c r="D70" s="973"/>
      <c r="E70" s="973"/>
      <c r="F70" s="973"/>
      <c r="G70" s="973"/>
      <c r="H70" s="973"/>
      <c r="I70" s="973"/>
      <c r="J70" s="974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972" t="s">
        <v>96</v>
      </c>
      <c r="B71" s="973"/>
      <c r="C71" s="973"/>
      <c r="D71" s="973"/>
      <c r="E71" s="973"/>
      <c r="F71" s="973"/>
      <c r="G71" s="973"/>
      <c r="H71" s="973"/>
      <c r="I71" s="973"/>
      <c r="J71" s="974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972" t="s">
        <v>97</v>
      </c>
      <c r="B72" s="973"/>
      <c r="C72" s="973"/>
      <c r="D72" s="973"/>
      <c r="E72" s="973"/>
      <c r="F72" s="973"/>
      <c r="G72" s="973"/>
      <c r="H72" s="973"/>
      <c r="I72" s="973"/>
      <c r="J72" s="974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972" t="s">
        <v>98</v>
      </c>
      <c r="B73" s="973"/>
      <c r="C73" s="973"/>
      <c r="D73" s="973"/>
      <c r="E73" s="973"/>
      <c r="F73" s="973"/>
      <c r="G73" s="973"/>
      <c r="H73" s="973"/>
      <c r="I73" s="973"/>
      <c r="J73" s="974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972" t="s">
        <v>99</v>
      </c>
      <c r="B74" s="973"/>
      <c r="C74" s="973"/>
      <c r="D74" s="973"/>
      <c r="E74" s="973"/>
      <c r="F74" s="973"/>
      <c r="G74" s="973"/>
      <c r="H74" s="973"/>
      <c r="I74" s="973"/>
      <c r="J74" s="974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969" t="s">
        <v>90</v>
      </c>
      <c r="B75" s="970"/>
      <c r="C75" s="970"/>
      <c r="D75" s="970"/>
      <c r="E75" s="970"/>
      <c r="F75" s="970"/>
      <c r="G75" s="970"/>
      <c r="H75" s="970"/>
      <c r="I75" s="970"/>
      <c r="J75" s="971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972" t="s">
        <v>100</v>
      </c>
      <c r="B76" s="973"/>
      <c r="C76" s="973"/>
      <c r="D76" s="973"/>
      <c r="E76" s="973"/>
      <c r="F76" s="973"/>
      <c r="G76" s="973"/>
      <c r="H76" s="973"/>
      <c r="I76" s="973"/>
      <c r="J76" s="974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972" t="s">
        <v>101</v>
      </c>
      <c r="B77" s="973"/>
      <c r="C77" s="973"/>
      <c r="D77" s="973"/>
      <c r="E77" s="973"/>
      <c r="F77" s="973"/>
      <c r="G77" s="973"/>
      <c r="H77" s="973"/>
      <c r="I77" s="973"/>
      <c r="J77" s="974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969" t="s">
        <v>102</v>
      </c>
      <c r="B78" s="970"/>
      <c r="C78" s="970"/>
      <c r="D78" s="970"/>
      <c r="E78" s="970"/>
      <c r="F78" s="970"/>
      <c r="G78" s="970"/>
      <c r="H78" s="970"/>
      <c r="I78" s="970"/>
      <c r="J78" s="971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969" t="s">
        <v>103</v>
      </c>
      <c r="B79" s="970"/>
      <c r="C79" s="970"/>
      <c r="D79" s="970"/>
      <c r="E79" s="970"/>
      <c r="F79" s="970"/>
      <c r="G79" s="970"/>
      <c r="H79" s="970"/>
      <c r="I79" s="970"/>
      <c r="J79" s="971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975" t="s">
        <v>104</v>
      </c>
      <c r="B80" s="976"/>
      <c r="C80" s="976"/>
      <c r="D80" s="976"/>
      <c r="E80" s="976"/>
      <c r="F80" s="976"/>
      <c r="G80" s="976"/>
      <c r="H80" s="976"/>
      <c r="I80" s="976"/>
      <c r="J80" s="977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950" t="s">
        <v>119</v>
      </c>
      <c r="B83" s="950"/>
      <c r="C83" s="950"/>
      <c r="D83" s="880" t="s">
        <v>120</v>
      </c>
      <c r="E83" s="880"/>
      <c r="F83" s="880"/>
      <c r="G83" s="880"/>
      <c r="H83" s="880"/>
      <c r="I83" s="881"/>
      <c r="J83" s="881"/>
      <c r="K83" s="881"/>
      <c r="L83" s="881"/>
      <c r="M83" s="881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958"/>
      <c r="M84" s="958"/>
      <c r="N84" s="958"/>
      <c r="O84" s="958"/>
      <c r="P84" s="958"/>
      <c r="Q84" s="958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950" t="s">
        <v>124</v>
      </c>
      <c r="B86" s="950"/>
      <c r="C86" s="950"/>
      <c r="D86" s="880" t="s">
        <v>125</v>
      </c>
      <c r="E86" s="880"/>
      <c r="F86" s="880"/>
      <c r="G86" s="880"/>
      <c r="H86" s="880"/>
      <c r="I86" s="881"/>
      <c r="J86" s="881"/>
      <c r="K86" s="881"/>
      <c r="L86" s="881"/>
      <c r="M86" s="881"/>
      <c r="N86" s="951" t="s">
        <v>126</v>
      </c>
      <c r="O86" s="951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958"/>
      <c r="M87" s="958"/>
      <c r="N87" s="958"/>
      <c r="O87" s="958"/>
      <c r="P87" s="958"/>
      <c r="Q87" s="958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954" t="s">
        <v>127</v>
      </c>
      <c r="C89" s="954"/>
      <c r="D89" s="74" t="s">
        <v>128</v>
      </c>
      <c r="E89" s="955"/>
      <c r="F89" s="955"/>
      <c r="G89" s="955"/>
      <c r="H89" s="75"/>
      <c r="I89" s="76"/>
      <c r="J89" s="76"/>
      <c r="K89" s="76"/>
      <c r="L89" s="76"/>
      <c r="M89" s="76"/>
      <c r="N89" s="956" t="s">
        <v>129</v>
      </c>
      <c r="O89" s="956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954" t="s">
        <v>130</v>
      </c>
      <c r="C93" s="954"/>
      <c r="D93" s="955" t="s">
        <v>131</v>
      </c>
      <c r="E93" s="955"/>
      <c r="F93" s="955"/>
      <c r="G93" s="955"/>
      <c r="H93" s="75"/>
      <c r="I93" s="76"/>
      <c r="J93" s="76"/>
      <c r="K93" s="76"/>
      <c r="L93" s="76"/>
      <c r="M93" s="76"/>
      <c r="N93" s="957" t="s">
        <v>132</v>
      </c>
      <c r="O93" s="957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957"/>
      <c r="O94" s="957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954" t="s">
        <v>133</v>
      </c>
      <c r="C96" s="954"/>
      <c r="D96" s="955" t="s">
        <v>134</v>
      </c>
      <c r="E96" s="955"/>
      <c r="F96" s="955"/>
      <c r="G96" s="955"/>
      <c r="H96" s="75"/>
      <c r="I96" s="76"/>
      <c r="J96" s="76"/>
      <c r="K96" s="76"/>
      <c r="L96" s="76"/>
      <c r="M96" s="76"/>
      <c r="N96" s="957" t="s">
        <v>135</v>
      </c>
      <c r="O96" s="957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954" t="s">
        <v>133</v>
      </c>
      <c r="C99" s="954"/>
      <c r="D99" s="955" t="s">
        <v>136</v>
      </c>
      <c r="E99" s="955"/>
      <c r="F99" s="955"/>
      <c r="G99" s="955"/>
      <c r="H99" s="75"/>
      <c r="I99" s="76"/>
      <c r="J99" s="76"/>
      <c r="K99" s="76"/>
      <c r="L99" s="76"/>
      <c r="M99" s="76"/>
      <c r="N99" s="956" t="s">
        <v>137</v>
      </c>
      <c r="O99" s="956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954" t="s">
        <v>133</v>
      </c>
      <c r="C100" s="954"/>
      <c r="D100" s="955" t="s">
        <v>138</v>
      </c>
      <c r="E100" s="955"/>
      <c r="F100" s="955"/>
      <c r="G100" s="955"/>
      <c r="H100" s="75"/>
      <c r="I100" s="76"/>
      <c r="J100" s="76"/>
      <c r="K100" s="88" t="s">
        <v>123</v>
      </c>
      <c r="L100" s="76"/>
      <c r="M100" s="76"/>
      <c r="N100" s="956" t="s">
        <v>139</v>
      </c>
      <c r="O100" s="956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0" customWidth="1"/>
    <col min="2" max="2" width="5.28515625" style="256" customWidth="1"/>
    <col min="3" max="3" width="30.7109375" style="264" customWidth="1"/>
    <col min="4" max="4" width="10.7109375" style="291" customWidth="1"/>
    <col min="5" max="5" width="8.42578125" style="262" customWidth="1"/>
    <col min="6" max="6" width="9.28515625" style="262" customWidth="1"/>
    <col min="7" max="7" width="9.140625" style="262" customWidth="1"/>
    <col min="8" max="8" width="14" style="266" customWidth="1"/>
    <col min="9" max="9" width="11.42578125" style="266" customWidth="1"/>
    <col min="10" max="21" width="11.42578125" style="292" customWidth="1"/>
    <col min="22" max="27" width="82.28515625" style="293" hidden="1" customWidth="1"/>
    <col min="28" max="29" width="22.85546875" style="279" hidden="1" customWidth="1"/>
    <col min="30" max="35" width="82.28515625" style="293" hidden="1" customWidth="1"/>
    <col min="36" max="37" width="22.85546875" style="279" hidden="1" customWidth="1"/>
    <col min="38" max="49" width="82.28515625" style="293" hidden="1" customWidth="1"/>
    <col min="50" max="51" width="25.42578125" style="279" hidden="1" customWidth="1"/>
    <col min="52" max="53" width="22.85546875" style="279" hidden="1" customWidth="1"/>
    <col min="54" max="55" width="25.42578125" style="279" hidden="1" customWidth="1"/>
    <col min="56" max="57" width="22.85546875" style="279" hidden="1" customWidth="1"/>
    <col min="58" max="59" width="25.42578125" style="279" hidden="1" customWidth="1"/>
    <col min="60" max="61" width="22.85546875" style="279" hidden="1" customWidth="1"/>
    <col min="62" max="68" width="74.42578125" style="293" hidden="1" customWidth="1"/>
    <col min="69" max="71" width="26.85546875" style="294" hidden="1" customWidth="1"/>
    <col min="72" max="74" width="36.85546875" style="280" hidden="1" customWidth="1"/>
    <col min="75" max="77" width="26.85546875" style="294" hidden="1" customWidth="1"/>
    <col min="78" max="80" width="36.85546875" style="280" hidden="1" customWidth="1"/>
    <col min="81" max="701" width="11.42578125" style="292" customWidth="1"/>
    <col min="702" max="16384" width="9.140625" style="292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888">
        <v>322006</v>
      </c>
      <c r="K5" s="889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890" t="s">
        <v>106</v>
      </c>
      <c r="D6" s="891"/>
      <c r="E6" s="891"/>
      <c r="F6" s="891"/>
      <c r="G6" s="891"/>
      <c r="H6" s="891"/>
      <c r="I6" s="112" t="s">
        <v>4</v>
      </c>
      <c r="J6" s="892" t="s">
        <v>107</v>
      </c>
      <c r="K6" s="893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892"/>
      <c r="K7" s="893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890" t="s">
        <v>109</v>
      </c>
      <c r="D8" s="891"/>
      <c r="E8" s="891"/>
      <c r="F8" s="891"/>
      <c r="G8" s="891"/>
      <c r="H8" s="891"/>
      <c r="I8" s="112" t="s">
        <v>4</v>
      </c>
      <c r="J8" s="892" t="s">
        <v>110</v>
      </c>
      <c r="K8" s="893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890" t="s">
        <v>147</v>
      </c>
      <c r="D10" s="891"/>
      <c r="E10" s="891"/>
      <c r="F10" s="891"/>
      <c r="G10" s="891"/>
      <c r="H10" s="891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890" t="s">
        <v>112</v>
      </c>
      <c r="D12" s="891"/>
      <c r="E12" s="891"/>
      <c r="F12" s="891"/>
      <c r="G12" s="891"/>
      <c r="H12" s="891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894"/>
      <c r="K14" s="895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886" t="s">
        <v>16</v>
      </c>
      <c r="I15" s="886"/>
      <c r="J15" s="884" t="s">
        <v>113</v>
      </c>
      <c r="K15" s="885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886" t="s">
        <v>17</v>
      </c>
      <c r="I16" s="886"/>
      <c r="J16" s="884" t="s">
        <v>114</v>
      </c>
      <c r="K16" s="885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882" t="s">
        <v>16</v>
      </c>
      <c r="I17" s="883"/>
      <c r="J17" s="884" t="s">
        <v>45</v>
      </c>
      <c r="K17" s="885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882" t="s">
        <v>17</v>
      </c>
      <c r="I18" s="883"/>
      <c r="J18" s="884" t="s">
        <v>116</v>
      </c>
      <c r="K18" s="885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882" t="s">
        <v>16</v>
      </c>
      <c r="I19" s="883"/>
      <c r="J19" s="884" t="s">
        <v>25</v>
      </c>
      <c r="K19" s="885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882" t="s">
        <v>17</v>
      </c>
      <c r="I20" s="883"/>
      <c r="J20" s="884" t="s">
        <v>117</v>
      </c>
      <c r="K20" s="885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886" t="s">
        <v>18</v>
      </c>
      <c r="I21" s="886"/>
      <c r="J21" s="884"/>
      <c r="K21" s="885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887" t="s">
        <v>153</v>
      </c>
      <c r="E25" s="887"/>
      <c r="F25" s="887"/>
      <c r="G25" s="887"/>
      <c r="H25" s="887"/>
      <c r="I25" s="887"/>
      <c r="J25" s="88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879" t="s">
        <v>158</v>
      </c>
      <c r="B32" s="879"/>
      <c r="C32" s="879"/>
      <c r="D32" s="880" t="s">
        <v>159</v>
      </c>
      <c r="E32" s="880"/>
      <c r="F32" s="880"/>
      <c r="G32" s="880"/>
      <c r="H32" s="880"/>
      <c r="I32" s="881"/>
      <c r="J32" s="881"/>
      <c r="K32" s="881"/>
      <c r="L32" s="881"/>
      <c r="M32" s="881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65" customFormat="1" x14ac:dyDescent="0.25">
      <c r="A34" s="267"/>
      <c r="B34" s="268"/>
      <c r="C34" s="267"/>
      <c r="D34" s="269"/>
      <c r="E34" s="270"/>
      <c r="F34" s="271"/>
      <c r="G34" s="271"/>
      <c r="H34" s="271"/>
      <c r="I34" s="271"/>
      <c r="J34" s="271"/>
      <c r="V34" s="257"/>
      <c r="W34" s="257"/>
      <c r="X34" s="257"/>
      <c r="Y34" s="257"/>
      <c r="Z34" s="257"/>
      <c r="AA34" s="257"/>
      <c r="AB34" s="258"/>
      <c r="AC34" s="258"/>
      <c r="AD34" s="257"/>
      <c r="AE34" s="257"/>
      <c r="AF34" s="257"/>
      <c r="AG34" s="257"/>
      <c r="AH34" s="257"/>
      <c r="AI34" s="257"/>
      <c r="AJ34" s="258"/>
      <c r="AK34" s="258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7"/>
      <c r="BK34" s="257"/>
      <c r="BL34" s="257"/>
      <c r="BM34" s="257"/>
      <c r="BN34" s="257"/>
      <c r="BO34" s="257"/>
      <c r="BP34" s="257"/>
      <c r="BQ34" s="259"/>
      <c r="BR34" s="259"/>
      <c r="BS34" s="259"/>
      <c r="BT34" s="260"/>
      <c r="BU34" s="260"/>
      <c r="BV34" s="260"/>
      <c r="BW34" s="259"/>
      <c r="BX34" s="259"/>
      <c r="BY34" s="259"/>
      <c r="BZ34" s="260"/>
      <c r="CA34" s="260"/>
      <c r="CB34" s="260"/>
    </row>
    <row r="35" spans="1:80" s="273" customFormat="1" ht="22.5" customHeight="1" x14ac:dyDescent="0.25">
      <c r="A35" s="981" t="s">
        <v>28</v>
      </c>
      <c r="B35" s="983"/>
      <c r="C35" s="980" t="s">
        <v>162</v>
      </c>
      <c r="D35" s="984" t="s">
        <v>163</v>
      </c>
      <c r="E35" s="980" t="s">
        <v>164</v>
      </c>
      <c r="F35" s="980" t="s">
        <v>165</v>
      </c>
      <c r="G35" s="980" t="s">
        <v>166</v>
      </c>
      <c r="H35" s="980" t="s">
        <v>167</v>
      </c>
      <c r="I35" s="981" t="s">
        <v>168</v>
      </c>
      <c r="J35" s="982"/>
      <c r="K35" s="982"/>
      <c r="L35" s="982"/>
      <c r="M35" s="982"/>
      <c r="N35" s="982"/>
      <c r="O35" s="982"/>
      <c r="P35" s="982"/>
      <c r="Q35" s="982"/>
      <c r="R35" s="982"/>
      <c r="S35" s="983"/>
      <c r="T35" s="980" t="s">
        <v>169</v>
      </c>
      <c r="U35" s="980"/>
      <c r="V35" s="272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3"/>
      <c r="BK35" s="263"/>
      <c r="BL35" s="263"/>
      <c r="BM35" s="263"/>
      <c r="BN35" s="263"/>
      <c r="BO35" s="263"/>
      <c r="BP35" s="263"/>
      <c r="BT35" s="274"/>
      <c r="BU35" s="274"/>
      <c r="BV35" s="274"/>
      <c r="BZ35" s="274"/>
      <c r="CA35" s="274"/>
      <c r="CB35" s="274"/>
    </row>
    <row r="36" spans="1:80" s="273" customFormat="1" ht="36" customHeight="1" x14ac:dyDescent="0.25">
      <c r="A36" s="980" t="s">
        <v>170</v>
      </c>
      <c r="B36" s="984" t="s">
        <v>171</v>
      </c>
      <c r="C36" s="980"/>
      <c r="D36" s="984"/>
      <c r="E36" s="980"/>
      <c r="F36" s="980"/>
      <c r="G36" s="980"/>
      <c r="H36" s="980"/>
      <c r="I36" s="980" t="s">
        <v>172</v>
      </c>
      <c r="J36" s="980"/>
      <c r="K36" s="980"/>
      <c r="L36" s="980" t="s">
        <v>173</v>
      </c>
      <c r="M36" s="980"/>
      <c r="N36" s="980"/>
      <c r="O36" s="980" t="s">
        <v>174</v>
      </c>
      <c r="P36" s="980"/>
      <c r="Q36" s="980"/>
      <c r="R36" s="980" t="s">
        <v>175</v>
      </c>
      <c r="S36" s="980"/>
      <c r="T36" s="980"/>
      <c r="U36" s="980"/>
      <c r="V36" s="272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  <c r="AS36" s="263"/>
      <c r="AT36" s="263"/>
      <c r="AU36" s="263"/>
      <c r="AV36" s="263"/>
      <c r="AW36" s="263"/>
      <c r="AX36" s="263"/>
      <c r="AY36" s="263"/>
      <c r="AZ36" s="263"/>
      <c r="BA36" s="263"/>
      <c r="BB36" s="263"/>
      <c r="BC36" s="263"/>
      <c r="BD36" s="263"/>
      <c r="BE36" s="263"/>
      <c r="BF36" s="263"/>
      <c r="BG36" s="263"/>
      <c r="BH36" s="263"/>
      <c r="BI36" s="263"/>
      <c r="BJ36" s="263"/>
      <c r="BK36" s="263"/>
      <c r="BL36" s="263"/>
      <c r="BM36" s="263"/>
      <c r="BN36" s="263"/>
      <c r="BO36" s="263"/>
      <c r="BP36" s="263"/>
      <c r="BT36" s="274"/>
      <c r="BU36" s="274"/>
      <c r="BV36" s="274"/>
      <c r="BZ36" s="274"/>
      <c r="CA36" s="274"/>
      <c r="CB36" s="274"/>
    </row>
    <row r="37" spans="1:80" s="273" customFormat="1" ht="90" customHeight="1" x14ac:dyDescent="0.25">
      <c r="A37" s="980"/>
      <c r="B37" s="984"/>
      <c r="C37" s="980"/>
      <c r="D37" s="984"/>
      <c r="E37" s="980"/>
      <c r="F37" s="980"/>
      <c r="G37" s="980"/>
      <c r="H37" s="980"/>
      <c r="I37" s="275" t="s">
        <v>176</v>
      </c>
      <c r="J37" s="275" t="s">
        <v>177</v>
      </c>
      <c r="K37" s="275" t="s">
        <v>178</v>
      </c>
      <c r="L37" s="275" t="s">
        <v>176</v>
      </c>
      <c r="M37" s="275" t="s">
        <v>177</v>
      </c>
      <c r="N37" s="275" t="s">
        <v>178</v>
      </c>
      <c r="O37" s="275" t="s">
        <v>176</v>
      </c>
      <c r="P37" s="275" t="s">
        <v>177</v>
      </c>
      <c r="Q37" s="275" t="s">
        <v>178</v>
      </c>
      <c r="R37" s="275" t="s">
        <v>176</v>
      </c>
      <c r="S37" s="275" t="s">
        <v>177</v>
      </c>
      <c r="T37" s="275" t="s">
        <v>176</v>
      </c>
      <c r="U37" s="275" t="s">
        <v>177</v>
      </c>
      <c r="V37" s="272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3"/>
      <c r="BH37" s="263"/>
      <c r="BI37" s="263"/>
      <c r="BJ37" s="263"/>
      <c r="BK37" s="263"/>
      <c r="BL37" s="263"/>
      <c r="BM37" s="263"/>
      <c r="BN37" s="263"/>
      <c r="BO37" s="263"/>
      <c r="BP37" s="263"/>
      <c r="BT37" s="274"/>
      <c r="BU37" s="274"/>
      <c r="BV37" s="274"/>
      <c r="BZ37" s="274"/>
      <c r="CA37" s="274"/>
      <c r="CB37" s="274"/>
    </row>
    <row r="38" spans="1:80" s="273" customFormat="1" ht="12.75" customHeight="1" x14ac:dyDescent="0.25">
      <c r="A38" s="276">
        <v>1</v>
      </c>
      <c r="B38" s="276">
        <v>2</v>
      </c>
      <c r="C38" s="276">
        <v>3</v>
      </c>
      <c r="D38" s="276">
        <v>4</v>
      </c>
      <c r="E38" s="276">
        <v>5</v>
      </c>
      <c r="F38" s="276">
        <v>6</v>
      </c>
      <c r="G38" s="276">
        <v>7</v>
      </c>
      <c r="H38" s="276">
        <v>8</v>
      </c>
      <c r="I38" s="276">
        <v>9</v>
      </c>
      <c r="J38" s="276">
        <v>10</v>
      </c>
      <c r="K38" s="276">
        <v>11</v>
      </c>
      <c r="L38" s="276">
        <v>12</v>
      </c>
      <c r="M38" s="276">
        <v>13</v>
      </c>
      <c r="N38" s="276">
        <v>14</v>
      </c>
      <c r="O38" s="276">
        <v>15</v>
      </c>
      <c r="P38" s="276">
        <v>16</v>
      </c>
      <c r="Q38" s="276">
        <v>17</v>
      </c>
      <c r="R38" s="276">
        <v>18</v>
      </c>
      <c r="S38" s="276">
        <v>19</v>
      </c>
      <c r="T38" s="276">
        <v>20</v>
      </c>
      <c r="U38" s="276">
        <v>21</v>
      </c>
      <c r="V38" s="272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263"/>
      <c r="BC38" s="263"/>
      <c r="BD38" s="263"/>
      <c r="BE38" s="263"/>
      <c r="BF38" s="263"/>
      <c r="BG38" s="263"/>
      <c r="BH38" s="263"/>
      <c r="BI38" s="263"/>
      <c r="BJ38" s="263"/>
      <c r="BK38" s="263"/>
      <c r="BL38" s="263"/>
      <c r="BM38" s="263"/>
      <c r="BN38" s="263"/>
      <c r="BO38" s="263"/>
      <c r="BP38" s="263"/>
      <c r="BT38" s="274"/>
      <c r="BU38" s="274"/>
      <c r="BV38" s="274"/>
      <c r="BZ38" s="274"/>
      <c r="CA38" s="274"/>
      <c r="CB38" s="274"/>
    </row>
    <row r="39" spans="1:80" s="278" customFormat="1" ht="15.75" customHeight="1" x14ac:dyDescent="0.25">
      <c r="A39" s="978" t="s">
        <v>44</v>
      </c>
      <c r="B39" s="979"/>
      <c r="C39" s="979"/>
      <c r="D39" s="979"/>
      <c r="E39" s="979"/>
      <c r="F39" s="979"/>
      <c r="G39" s="979"/>
      <c r="H39" s="979"/>
      <c r="I39" s="979"/>
      <c r="J39" s="979"/>
      <c r="K39" s="979"/>
      <c r="L39" s="979"/>
      <c r="M39" s="979"/>
      <c r="N39" s="979"/>
      <c r="O39" s="979"/>
      <c r="P39" s="979"/>
      <c r="Q39" s="979"/>
      <c r="R39" s="979"/>
      <c r="S39" s="979"/>
      <c r="T39" s="979"/>
      <c r="U39" s="979"/>
      <c r="V39" s="277"/>
      <c r="AB39" s="279"/>
      <c r="AC39" s="279"/>
      <c r="AJ39" s="279"/>
      <c r="AK39" s="279"/>
      <c r="AX39" s="279"/>
      <c r="AY39" s="279"/>
      <c r="AZ39" s="279"/>
      <c r="BA39" s="279"/>
      <c r="BB39" s="279"/>
      <c r="BC39" s="279"/>
      <c r="BD39" s="279"/>
      <c r="BE39" s="279"/>
      <c r="BF39" s="279"/>
      <c r="BG39" s="279"/>
      <c r="BH39" s="279"/>
      <c r="BI39" s="279"/>
      <c r="BQ39" s="280"/>
      <c r="BR39" s="280"/>
      <c r="BS39" s="280"/>
      <c r="BT39" s="280"/>
      <c r="BU39" s="280"/>
      <c r="BV39" s="280"/>
      <c r="BW39" s="280"/>
      <c r="BX39" s="280"/>
      <c r="BY39" s="280"/>
      <c r="BZ39" s="280"/>
      <c r="CA39" s="280"/>
      <c r="CB39" s="280"/>
    </row>
    <row r="40" spans="1:80" s="278" customFormat="1" ht="45" x14ac:dyDescent="0.25">
      <c r="A40" s="281" t="s">
        <v>45</v>
      </c>
      <c r="B40" s="281" t="s">
        <v>45</v>
      </c>
      <c r="C40" s="282" t="s">
        <v>47</v>
      </c>
      <c r="D40" s="282" t="s">
        <v>179</v>
      </c>
      <c r="E40" s="281" t="s">
        <v>48</v>
      </c>
      <c r="F40" s="283">
        <v>664.69</v>
      </c>
      <c r="G40" s="284">
        <v>404.35199999999998</v>
      </c>
      <c r="H40" s="283">
        <v>4649439.72</v>
      </c>
      <c r="I40" s="284">
        <v>17.760999999999999</v>
      </c>
      <c r="J40" s="283">
        <v>204224.78</v>
      </c>
      <c r="K40" s="283">
        <v>204224.78</v>
      </c>
      <c r="L40" s="284" t="s">
        <v>5</v>
      </c>
      <c r="M40" s="283" t="s">
        <v>5</v>
      </c>
      <c r="N40" s="285"/>
      <c r="O40" s="284">
        <v>34.200000000000003</v>
      </c>
      <c r="P40" s="283">
        <v>393248.56</v>
      </c>
      <c r="Q40" s="283">
        <v>597473.34</v>
      </c>
      <c r="R40" s="284">
        <v>51.960999999999999</v>
      </c>
      <c r="S40" s="283">
        <v>597473.34</v>
      </c>
      <c r="T40" s="284">
        <v>352.39100000000002</v>
      </c>
      <c r="U40" s="283">
        <v>4051966.38</v>
      </c>
      <c r="V40" s="277"/>
      <c r="AB40" s="279"/>
      <c r="AC40" s="279"/>
      <c r="AJ40" s="279"/>
      <c r="AK40" s="279"/>
      <c r="AX40" s="279"/>
      <c r="AY40" s="279"/>
      <c r="AZ40" s="279"/>
      <c r="BA40" s="279"/>
      <c r="BB40" s="279"/>
      <c r="BC40" s="279"/>
      <c r="BD40" s="279"/>
      <c r="BE40" s="279"/>
      <c r="BF40" s="279"/>
      <c r="BG40" s="279"/>
      <c r="BH40" s="279"/>
      <c r="BI40" s="279"/>
      <c r="BQ40" s="280"/>
      <c r="BR40" s="280"/>
      <c r="BS40" s="280"/>
      <c r="BT40" s="280"/>
      <c r="BU40" s="280"/>
      <c r="BV40" s="280"/>
      <c r="BW40" s="280"/>
      <c r="BX40" s="280"/>
      <c r="BY40" s="280"/>
      <c r="BZ40" s="280"/>
      <c r="CA40" s="280"/>
      <c r="CB40" s="280"/>
    </row>
    <row r="41" spans="1:80" s="278" customFormat="1" ht="45" x14ac:dyDescent="0.25">
      <c r="A41" s="281" t="s">
        <v>25</v>
      </c>
      <c r="B41" s="281" t="s">
        <v>25</v>
      </c>
      <c r="C41" s="282" t="s">
        <v>180</v>
      </c>
      <c r="D41" s="282" t="s">
        <v>181</v>
      </c>
      <c r="E41" s="281" t="s">
        <v>48</v>
      </c>
      <c r="F41" s="283">
        <v>360.31</v>
      </c>
      <c r="G41" s="284">
        <v>9.2560000000000002</v>
      </c>
      <c r="H41" s="283">
        <v>55271.85</v>
      </c>
      <c r="I41" s="284" t="s">
        <v>5</v>
      </c>
      <c r="J41" s="283" t="s">
        <v>5</v>
      </c>
      <c r="K41" s="283" t="s">
        <v>5</v>
      </c>
      <c r="L41" s="284" t="s">
        <v>5</v>
      </c>
      <c r="M41" s="283" t="s">
        <v>5</v>
      </c>
      <c r="N41" s="285"/>
      <c r="O41" s="284" t="s">
        <v>5</v>
      </c>
      <c r="P41" s="283" t="s">
        <v>5</v>
      </c>
      <c r="Q41" s="283" t="s">
        <v>5</v>
      </c>
      <c r="R41" s="284" t="s">
        <v>5</v>
      </c>
      <c r="S41" s="283" t="s">
        <v>5</v>
      </c>
      <c r="T41" s="284">
        <v>9.2560000000000002</v>
      </c>
      <c r="U41" s="283">
        <v>55271.85</v>
      </c>
      <c r="V41" s="277"/>
      <c r="AB41" s="279"/>
      <c r="AC41" s="279"/>
      <c r="AJ41" s="279"/>
      <c r="AK41" s="279"/>
      <c r="AX41" s="279"/>
      <c r="AY41" s="279"/>
      <c r="AZ41" s="279"/>
      <c r="BA41" s="279"/>
      <c r="BB41" s="279"/>
      <c r="BC41" s="279"/>
      <c r="BD41" s="279"/>
      <c r="BE41" s="279"/>
      <c r="BF41" s="279"/>
      <c r="BG41" s="279"/>
      <c r="BH41" s="279"/>
      <c r="BI41" s="279"/>
      <c r="BQ41" s="280"/>
      <c r="BR41" s="280"/>
      <c r="BS41" s="280"/>
      <c r="BT41" s="280"/>
      <c r="BU41" s="280"/>
      <c r="BV41" s="280"/>
      <c r="BW41" s="280"/>
      <c r="BX41" s="280"/>
      <c r="BY41" s="280"/>
      <c r="BZ41" s="280"/>
      <c r="CA41" s="280"/>
      <c r="CB41" s="280"/>
    </row>
    <row r="42" spans="1:80" s="278" customFormat="1" ht="22.5" x14ac:dyDescent="0.25">
      <c r="A42" s="281" t="s">
        <v>53</v>
      </c>
      <c r="B42" s="281" t="s">
        <v>60</v>
      </c>
      <c r="C42" s="282" t="s">
        <v>55</v>
      </c>
      <c r="D42" s="282" t="s">
        <v>54</v>
      </c>
      <c r="E42" s="281" t="s">
        <v>56</v>
      </c>
      <c r="F42" s="283">
        <v>17898.38</v>
      </c>
      <c r="G42" s="284">
        <v>413.608</v>
      </c>
      <c r="H42" s="283">
        <v>64109227.920000002</v>
      </c>
      <c r="I42" s="284">
        <v>17.760999999999999</v>
      </c>
      <c r="J42" s="283">
        <v>2752954.48</v>
      </c>
      <c r="K42" s="283">
        <v>2752954.48</v>
      </c>
      <c r="L42" s="284" t="s">
        <v>5</v>
      </c>
      <c r="M42" s="283" t="s">
        <v>5</v>
      </c>
      <c r="N42" s="285"/>
      <c r="O42" s="284">
        <v>34.200000000000003</v>
      </c>
      <c r="P42" s="283">
        <v>5300999</v>
      </c>
      <c r="Q42" s="283">
        <v>8053953.4800000004</v>
      </c>
      <c r="R42" s="284">
        <v>51.960999999999999</v>
      </c>
      <c r="S42" s="283">
        <v>8053953.4800000004</v>
      </c>
      <c r="T42" s="284">
        <v>361.64699999999999</v>
      </c>
      <c r="U42" s="283">
        <v>56055274.439999998</v>
      </c>
      <c r="V42" s="277"/>
      <c r="AB42" s="279"/>
      <c r="AC42" s="279"/>
      <c r="AJ42" s="279"/>
      <c r="AK42" s="279"/>
      <c r="AX42" s="279"/>
      <c r="AY42" s="279"/>
      <c r="AZ42" s="279"/>
      <c r="BA42" s="279"/>
      <c r="BB42" s="279"/>
      <c r="BC42" s="279"/>
      <c r="BD42" s="279"/>
      <c r="BE42" s="279"/>
      <c r="BF42" s="279"/>
      <c r="BG42" s="279"/>
      <c r="BH42" s="279"/>
      <c r="BI42" s="279"/>
      <c r="BQ42" s="280"/>
      <c r="BR42" s="280"/>
      <c r="BS42" s="280"/>
      <c r="BT42" s="280"/>
      <c r="BU42" s="280"/>
      <c r="BV42" s="280"/>
      <c r="BW42" s="280"/>
      <c r="BX42" s="280"/>
      <c r="BY42" s="280"/>
      <c r="BZ42" s="280"/>
      <c r="CA42" s="280"/>
      <c r="CB42" s="280"/>
    </row>
    <row r="43" spans="1:80" s="278" customFormat="1" ht="15.75" customHeight="1" x14ac:dyDescent="0.25">
      <c r="A43" s="978" t="s">
        <v>59</v>
      </c>
      <c r="B43" s="979"/>
      <c r="C43" s="979"/>
      <c r="D43" s="979"/>
      <c r="E43" s="979"/>
      <c r="F43" s="979"/>
      <c r="G43" s="979"/>
      <c r="H43" s="979"/>
      <c r="I43" s="979"/>
      <c r="J43" s="979"/>
      <c r="K43" s="979"/>
      <c r="L43" s="979"/>
      <c r="M43" s="979"/>
      <c r="N43" s="979"/>
      <c r="O43" s="979"/>
      <c r="P43" s="979"/>
      <c r="Q43" s="979"/>
      <c r="R43" s="979"/>
      <c r="S43" s="979"/>
      <c r="T43" s="979"/>
      <c r="U43" s="979"/>
      <c r="V43" s="277"/>
      <c r="AB43" s="279"/>
      <c r="AC43" s="279"/>
      <c r="AJ43" s="279"/>
      <c r="AK43" s="279"/>
      <c r="AX43" s="279"/>
      <c r="AY43" s="279"/>
      <c r="AZ43" s="279"/>
      <c r="BA43" s="279"/>
      <c r="BB43" s="279"/>
      <c r="BC43" s="279"/>
      <c r="BD43" s="279"/>
      <c r="BE43" s="279"/>
      <c r="BF43" s="279"/>
      <c r="BG43" s="279"/>
      <c r="BH43" s="279"/>
      <c r="BI43" s="279"/>
      <c r="BQ43" s="280"/>
      <c r="BR43" s="280"/>
      <c r="BS43" s="280"/>
      <c r="BT43" s="280"/>
      <c r="BU43" s="280"/>
      <c r="BV43" s="280"/>
      <c r="BW43" s="280"/>
      <c r="BX43" s="280"/>
      <c r="BY43" s="280"/>
      <c r="BZ43" s="280"/>
      <c r="CA43" s="280"/>
      <c r="CB43" s="280"/>
    </row>
    <row r="44" spans="1:80" s="278" customFormat="1" ht="45" x14ac:dyDescent="0.25">
      <c r="A44" s="281" t="s">
        <v>61</v>
      </c>
      <c r="B44" s="281" t="s">
        <v>61</v>
      </c>
      <c r="C44" s="282" t="s">
        <v>63</v>
      </c>
      <c r="D44" s="282" t="s">
        <v>182</v>
      </c>
      <c r="E44" s="281" t="s">
        <v>48</v>
      </c>
      <c r="F44" s="283">
        <v>1154.8599999999999</v>
      </c>
      <c r="G44" s="284">
        <v>676.62400000000002</v>
      </c>
      <c r="H44" s="283">
        <v>13560322.640000001</v>
      </c>
      <c r="I44" s="284">
        <v>35.142000000000003</v>
      </c>
      <c r="J44" s="283">
        <v>704286.07</v>
      </c>
      <c r="K44" s="283">
        <v>704286.07</v>
      </c>
      <c r="L44" s="284" t="s">
        <v>5</v>
      </c>
      <c r="M44" s="283" t="s">
        <v>5</v>
      </c>
      <c r="N44" s="285"/>
      <c r="O44" s="284">
        <v>43.41</v>
      </c>
      <c r="P44" s="283">
        <v>869986.29</v>
      </c>
      <c r="Q44" s="283">
        <v>1574272.36</v>
      </c>
      <c r="R44" s="284">
        <v>78.552000000000007</v>
      </c>
      <c r="S44" s="283">
        <v>1574272.36</v>
      </c>
      <c r="T44" s="284">
        <v>598.072</v>
      </c>
      <c r="U44" s="283">
        <v>11986050.279999999</v>
      </c>
      <c r="V44" s="277"/>
      <c r="AB44" s="279"/>
      <c r="AC44" s="279"/>
      <c r="AJ44" s="279"/>
      <c r="AK44" s="279"/>
      <c r="AX44" s="279"/>
      <c r="AY44" s="279"/>
      <c r="AZ44" s="279"/>
      <c r="BA44" s="279"/>
      <c r="BB44" s="279"/>
      <c r="BC44" s="279"/>
      <c r="BD44" s="279"/>
      <c r="BE44" s="279"/>
      <c r="BF44" s="279"/>
      <c r="BG44" s="279"/>
      <c r="BH44" s="279"/>
      <c r="BI44" s="279"/>
      <c r="BQ44" s="280"/>
      <c r="BR44" s="280"/>
      <c r="BS44" s="280"/>
      <c r="BT44" s="280"/>
      <c r="BU44" s="280"/>
      <c r="BV44" s="280"/>
      <c r="BW44" s="280"/>
      <c r="BX44" s="280"/>
      <c r="BY44" s="280"/>
      <c r="BZ44" s="280"/>
      <c r="CA44" s="280"/>
      <c r="CB44" s="280"/>
    </row>
    <row r="45" spans="1:80" s="278" customFormat="1" ht="22.5" x14ac:dyDescent="0.25">
      <c r="A45" s="281" t="s">
        <v>67</v>
      </c>
      <c r="B45" s="281" t="s">
        <v>69</v>
      </c>
      <c r="C45" s="282" t="s">
        <v>55</v>
      </c>
      <c r="D45" s="282" t="s">
        <v>54</v>
      </c>
      <c r="E45" s="281" t="s">
        <v>56</v>
      </c>
      <c r="F45" s="283">
        <v>17898.38</v>
      </c>
      <c r="G45" s="284">
        <v>676.62400000000002</v>
      </c>
      <c r="H45" s="283">
        <v>104876700.23999999</v>
      </c>
      <c r="I45" s="284">
        <v>35.142000000000003</v>
      </c>
      <c r="J45" s="283">
        <v>5447008.9699999997</v>
      </c>
      <c r="K45" s="283">
        <v>5447008.9699999997</v>
      </c>
      <c r="L45" s="284" t="s">
        <v>5</v>
      </c>
      <c r="M45" s="283" t="s">
        <v>5</v>
      </c>
      <c r="N45" s="285"/>
      <c r="O45" s="284">
        <v>43.41</v>
      </c>
      <c r="P45" s="283">
        <v>6728548.7300000004</v>
      </c>
      <c r="Q45" s="283">
        <v>12175557.699999999</v>
      </c>
      <c r="R45" s="284">
        <v>78.552000000000007</v>
      </c>
      <c r="S45" s="283">
        <v>12175557.699999999</v>
      </c>
      <c r="T45" s="284">
        <v>598.072</v>
      </c>
      <c r="U45" s="283">
        <v>92701142.540000007</v>
      </c>
      <c r="V45" s="277"/>
      <c r="AB45" s="279"/>
      <c r="AC45" s="279"/>
      <c r="AJ45" s="279"/>
      <c r="AK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Q45" s="280"/>
      <c r="BR45" s="280"/>
      <c r="BS45" s="280"/>
      <c r="BT45" s="280"/>
      <c r="BU45" s="280"/>
      <c r="BV45" s="280"/>
      <c r="BW45" s="280"/>
      <c r="BX45" s="280"/>
      <c r="BY45" s="280"/>
      <c r="BZ45" s="280"/>
      <c r="CA45" s="280"/>
      <c r="CB45" s="280"/>
    </row>
    <row r="46" spans="1:80" s="278" customFormat="1" ht="15.75" customHeight="1" x14ac:dyDescent="0.25">
      <c r="A46" s="978" t="s">
        <v>68</v>
      </c>
      <c r="B46" s="979"/>
      <c r="C46" s="979"/>
      <c r="D46" s="979"/>
      <c r="E46" s="979"/>
      <c r="F46" s="979"/>
      <c r="G46" s="979"/>
      <c r="H46" s="979"/>
      <c r="I46" s="979"/>
      <c r="J46" s="979"/>
      <c r="K46" s="979"/>
      <c r="L46" s="979"/>
      <c r="M46" s="979"/>
      <c r="N46" s="979"/>
      <c r="O46" s="979"/>
      <c r="P46" s="979"/>
      <c r="Q46" s="979"/>
      <c r="R46" s="979"/>
      <c r="S46" s="979"/>
      <c r="T46" s="979"/>
      <c r="U46" s="979"/>
      <c r="V46" s="277"/>
      <c r="AB46" s="279"/>
      <c r="AC46" s="279"/>
      <c r="AJ46" s="279"/>
      <c r="AK46" s="279"/>
      <c r="AX46" s="279"/>
      <c r="AY46" s="279"/>
      <c r="AZ46" s="279"/>
      <c r="BA46" s="279"/>
      <c r="BB46" s="279"/>
      <c r="BC46" s="279"/>
      <c r="BD46" s="279"/>
      <c r="BE46" s="279"/>
      <c r="BF46" s="279"/>
      <c r="BG46" s="279"/>
      <c r="BH46" s="279"/>
      <c r="BI46" s="279"/>
      <c r="BQ46" s="280"/>
      <c r="BR46" s="280"/>
      <c r="BS46" s="280"/>
      <c r="BT46" s="280"/>
      <c r="BU46" s="280"/>
      <c r="BV46" s="280"/>
      <c r="BW46" s="280"/>
      <c r="BX46" s="280"/>
      <c r="BY46" s="280"/>
      <c r="BZ46" s="280"/>
      <c r="CA46" s="280"/>
      <c r="CB46" s="280"/>
    </row>
    <row r="47" spans="1:80" s="278" customFormat="1" ht="45" x14ac:dyDescent="0.25">
      <c r="A47" s="281" t="s">
        <v>70</v>
      </c>
      <c r="B47" s="281" t="s">
        <v>70</v>
      </c>
      <c r="C47" s="282" t="s">
        <v>63</v>
      </c>
      <c r="D47" s="282" t="s">
        <v>182</v>
      </c>
      <c r="E47" s="281" t="s">
        <v>48</v>
      </c>
      <c r="F47" s="283">
        <v>1154.8599999999999</v>
      </c>
      <c r="G47" s="284">
        <v>295.15199999999999</v>
      </c>
      <c r="H47" s="283">
        <v>5915185.3200000003</v>
      </c>
      <c r="I47" s="284">
        <v>29.047000000000001</v>
      </c>
      <c r="J47" s="283">
        <v>582135.26</v>
      </c>
      <c r="K47" s="283">
        <v>582135.26</v>
      </c>
      <c r="L47" s="284" t="s">
        <v>5</v>
      </c>
      <c r="M47" s="283" t="s">
        <v>5</v>
      </c>
      <c r="N47" s="285"/>
      <c r="O47" s="284">
        <v>35.08</v>
      </c>
      <c r="P47" s="283">
        <v>703043.52</v>
      </c>
      <c r="Q47" s="283">
        <v>1285178.78</v>
      </c>
      <c r="R47" s="284">
        <v>64.126999999999995</v>
      </c>
      <c r="S47" s="283">
        <v>1285178.78</v>
      </c>
      <c r="T47" s="284">
        <v>231.02500000000001</v>
      </c>
      <c r="U47" s="283">
        <v>4630006.54</v>
      </c>
      <c r="V47" s="277"/>
      <c r="AB47" s="279"/>
      <c r="AC47" s="279"/>
      <c r="AJ47" s="279"/>
      <c r="AK47" s="279"/>
      <c r="AX47" s="279"/>
      <c r="AY47" s="279"/>
      <c r="AZ47" s="279"/>
      <c r="BA47" s="279"/>
      <c r="BB47" s="279"/>
      <c r="BC47" s="279"/>
      <c r="BD47" s="279"/>
      <c r="BE47" s="279"/>
      <c r="BF47" s="279"/>
      <c r="BG47" s="279"/>
      <c r="BH47" s="279"/>
      <c r="BI47" s="279"/>
      <c r="BQ47" s="280"/>
      <c r="BR47" s="280"/>
      <c r="BS47" s="280"/>
      <c r="BT47" s="280"/>
      <c r="BU47" s="280"/>
      <c r="BV47" s="280"/>
      <c r="BW47" s="280"/>
      <c r="BX47" s="280"/>
      <c r="BY47" s="280"/>
      <c r="BZ47" s="280"/>
      <c r="CA47" s="280"/>
      <c r="CB47" s="280"/>
    </row>
    <row r="48" spans="1:80" s="278" customFormat="1" ht="22.5" x14ac:dyDescent="0.25">
      <c r="A48" s="281" t="s">
        <v>74</v>
      </c>
      <c r="B48" s="281" t="s">
        <v>76</v>
      </c>
      <c r="C48" s="282" t="s">
        <v>55</v>
      </c>
      <c r="D48" s="282" t="s">
        <v>54</v>
      </c>
      <c r="E48" s="281" t="s">
        <v>56</v>
      </c>
      <c r="F48" s="283">
        <v>17898.38</v>
      </c>
      <c r="G48" s="284">
        <v>295.15199999999999</v>
      </c>
      <c r="H48" s="283">
        <v>45748551.380000003</v>
      </c>
      <c r="I48" s="284">
        <v>29.047000000000001</v>
      </c>
      <c r="J48" s="283">
        <v>4502284.1500000004</v>
      </c>
      <c r="K48" s="283">
        <v>4502284.1500000004</v>
      </c>
      <c r="L48" s="284" t="s">
        <v>5</v>
      </c>
      <c r="M48" s="283" t="s">
        <v>5</v>
      </c>
      <c r="N48" s="285"/>
      <c r="O48" s="284">
        <v>35.08</v>
      </c>
      <c r="P48" s="283">
        <v>5437398.9800000004</v>
      </c>
      <c r="Q48" s="283">
        <v>9939683.1300000008</v>
      </c>
      <c r="R48" s="284">
        <v>64.126999999999995</v>
      </c>
      <c r="S48" s="283">
        <v>9939683.1300000008</v>
      </c>
      <c r="T48" s="284">
        <v>231.02500000000001</v>
      </c>
      <c r="U48" s="283">
        <v>35808868.25</v>
      </c>
      <c r="V48" s="277"/>
      <c r="AB48" s="279"/>
      <c r="AC48" s="279"/>
      <c r="AJ48" s="279"/>
      <c r="AK48" s="279"/>
      <c r="AX48" s="279"/>
      <c r="AY48" s="279"/>
      <c r="AZ48" s="279"/>
      <c r="BA48" s="279"/>
      <c r="BB48" s="279"/>
      <c r="BC48" s="279"/>
      <c r="BD48" s="279"/>
      <c r="BE48" s="279"/>
      <c r="BF48" s="279"/>
      <c r="BG48" s="279"/>
      <c r="BH48" s="279"/>
      <c r="BI48" s="279"/>
      <c r="BQ48" s="280"/>
      <c r="BR48" s="280"/>
      <c r="BS48" s="280"/>
      <c r="BT48" s="280"/>
      <c r="BU48" s="280"/>
      <c r="BV48" s="280"/>
      <c r="BW48" s="280"/>
      <c r="BX48" s="280"/>
      <c r="BY48" s="280"/>
      <c r="BZ48" s="280"/>
      <c r="CA48" s="280"/>
      <c r="CB48" s="280"/>
    </row>
    <row r="49" spans="1:80" s="278" customFormat="1" ht="15.75" customHeight="1" x14ac:dyDescent="0.25">
      <c r="A49" s="978" t="s">
        <v>75</v>
      </c>
      <c r="B49" s="979"/>
      <c r="C49" s="979"/>
      <c r="D49" s="979"/>
      <c r="E49" s="979"/>
      <c r="F49" s="979"/>
      <c r="G49" s="979"/>
      <c r="H49" s="979"/>
      <c r="I49" s="979"/>
      <c r="J49" s="979"/>
      <c r="K49" s="979"/>
      <c r="L49" s="979"/>
      <c r="M49" s="979"/>
      <c r="N49" s="979"/>
      <c r="O49" s="979"/>
      <c r="P49" s="979"/>
      <c r="Q49" s="979"/>
      <c r="R49" s="979"/>
      <c r="S49" s="979"/>
      <c r="T49" s="979"/>
      <c r="U49" s="979"/>
      <c r="V49" s="277"/>
      <c r="AB49" s="279"/>
      <c r="AC49" s="279"/>
      <c r="AJ49" s="279"/>
      <c r="AK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  <c r="BQ49" s="280"/>
      <c r="BR49" s="280"/>
      <c r="BS49" s="280"/>
      <c r="BT49" s="280"/>
      <c r="BU49" s="280"/>
      <c r="BV49" s="280"/>
      <c r="BW49" s="280"/>
      <c r="BX49" s="280"/>
      <c r="BY49" s="280"/>
      <c r="BZ49" s="280"/>
      <c r="CA49" s="280"/>
      <c r="CB49" s="280"/>
    </row>
    <row r="50" spans="1:80" s="278" customFormat="1" ht="45" x14ac:dyDescent="0.25">
      <c r="A50" s="281" t="s">
        <v>77</v>
      </c>
      <c r="B50" s="281" t="s">
        <v>77</v>
      </c>
      <c r="C50" s="282" t="s">
        <v>79</v>
      </c>
      <c r="D50" s="282" t="s">
        <v>183</v>
      </c>
      <c r="E50" s="281" t="s">
        <v>48</v>
      </c>
      <c r="F50" s="283">
        <v>2203.66</v>
      </c>
      <c r="G50" s="284">
        <v>284.85599999999999</v>
      </c>
      <c r="H50" s="283">
        <v>12964852</v>
      </c>
      <c r="I50" s="284" t="s">
        <v>5</v>
      </c>
      <c r="J50" s="283" t="s">
        <v>5</v>
      </c>
      <c r="K50" s="283" t="s">
        <v>5</v>
      </c>
      <c r="L50" s="284" t="s">
        <v>5</v>
      </c>
      <c r="M50" s="283" t="s">
        <v>5</v>
      </c>
      <c r="N50" s="285"/>
      <c r="O50" s="284">
        <v>14.2</v>
      </c>
      <c r="P50" s="283">
        <v>646294.61</v>
      </c>
      <c r="Q50" s="283">
        <v>646294.61</v>
      </c>
      <c r="R50" s="284">
        <v>14.2</v>
      </c>
      <c r="S50" s="283">
        <v>646294.61</v>
      </c>
      <c r="T50" s="284">
        <v>270.65600000000001</v>
      </c>
      <c r="U50" s="283">
        <v>12318557.390000001</v>
      </c>
      <c r="V50" s="277"/>
      <c r="AB50" s="279"/>
      <c r="AC50" s="279"/>
      <c r="AJ50" s="279"/>
      <c r="AK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Q50" s="280"/>
      <c r="BR50" s="280"/>
      <c r="BS50" s="280"/>
      <c r="BT50" s="280"/>
      <c r="BU50" s="280"/>
      <c r="BV50" s="280"/>
      <c r="BW50" s="280"/>
      <c r="BX50" s="280"/>
      <c r="BY50" s="280"/>
      <c r="BZ50" s="280"/>
      <c r="CA50" s="280"/>
      <c r="CB50" s="280"/>
    </row>
    <row r="51" spans="1:80" s="278" customFormat="1" ht="22.5" x14ac:dyDescent="0.25">
      <c r="A51" s="281" t="s">
        <v>83</v>
      </c>
      <c r="B51" s="281" t="s">
        <v>184</v>
      </c>
      <c r="C51" s="282" t="s">
        <v>55</v>
      </c>
      <c r="D51" s="282" t="s">
        <v>54</v>
      </c>
      <c r="E51" s="281" t="s">
        <v>56</v>
      </c>
      <c r="F51" s="283">
        <v>17898.38</v>
      </c>
      <c r="G51" s="284">
        <v>284.85599999999999</v>
      </c>
      <c r="H51" s="283">
        <v>44152671.68</v>
      </c>
      <c r="I51" s="284" t="s">
        <v>5</v>
      </c>
      <c r="J51" s="283" t="s">
        <v>5</v>
      </c>
      <c r="K51" s="283" t="s">
        <v>5</v>
      </c>
      <c r="L51" s="284" t="s">
        <v>5</v>
      </c>
      <c r="M51" s="283" t="s">
        <v>5</v>
      </c>
      <c r="N51" s="285"/>
      <c r="O51" s="284">
        <v>14.2</v>
      </c>
      <c r="P51" s="283">
        <v>2200999.59</v>
      </c>
      <c r="Q51" s="283">
        <v>2200999.59</v>
      </c>
      <c r="R51" s="284">
        <v>14.2</v>
      </c>
      <c r="S51" s="283">
        <v>2200999.59</v>
      </c>
      <c r="T51" s="284">
        <v>270.65600000000001</v>
      </c>
      <c r="U51" s="283">
        <v>41951672.090000004</v>
      </c>
      <c r="V51" s="277"/>
      <c r="AB51" s="279"/>
      <c r="AC51" s="279"/>
      <c r="AJ51" s="279"/>
      <c r="AK51" s="279"/>
      <c r="AX51" s="279"/>
      <c r="AY51" s="279"/>
      <c r="AZ51" s="279"/>
      <c r="BA51" s="279"/>
      <c r="BB51" s="279"/>
      <c r="BC51" s="279"/>
      <c r="BD51" s="279"/>
      <c r="BE51" s="279"/>
      <c r="BF51" s="279"/>
      <c r="BG51" s="279"/>
      <c r="BH51" s="279"/>
      <c r="BI51" s="279"/>
      <c r="BQ51" s="280"/>
      <c r="BR51" s="280"/>
      <c r="BS51" s="280"/>
      <c r="BT51" s="280"/>
      <c r="BU51" s="280"/>
      <c r="BV51" s="280"/>
      <c r="BW51" s="280"/>
      <c r="BX51" s="280"/>
      <c r="BY51" s="280"/>
      <c r="BZ51" s="280"/>
      <c r="CA51" s="280"/>
      <c r="CB51" s="280"/>
    </row>
    <row r="52" spans="1:80" s="278" customFormat="1" ht="15.75" customHeight="1" x14ac:dyDescent="0.25">
      <c r="A52" s="978" t="s">
        <v>185</v>
      </c>
      <c r="B52" s="979"/>
      <c r="C52" s="979"/>
      <c r="D52" s="979"/>
      <c r="E52" s="979"/>
      <c r="F52" s="979"/>
      <c r="G52" s="979"/>
      <c r="H52" s="979"/>
      <c r="I52" s="979"/>
      <c r="J52" s="979"/>
      <c r="K52" s="979"/>
      <c r="L52" s="979"/>
      <c r="M52" s="979"/>
      <c r="N52" s="979"/>
      <c r="O52" s="979"/>
      <c r="P52" s="979"/>
      <c r="Q52" s="979"/>
      <c r="R52" s="979"/>
      <c r="S52" s="979"/>
      <c r="T52" s="979"/>
      <c r="U52" s="979"/>
      <c r="V52" s="277"/>
      <c r="AB52" s="279"/>
      <c r="AC52" s="279"/>
      <c r="AJ52" s="279"/>
      <c r="AK52" s="279"/>
      <c r="AX52" s="279"/>
      <c r="AY52" s="279"/>
      <c r="AZ52" s="279"/>
      <c r="BA52" s="279"/>
      <c r="BB52" s="279"/>
      <c r="BC52" s="279"/>
      <c r="BD52" s="279"/>
      <c r="BE52" s="279"/>
      <c r="BF52" s="279"/>
      <c r="BG52" s="279"/>
      <c r="BH52" s="279"/>
      <c r="BI52" s="279"/>
      <c r="BQ52" s="280"/>
      <c r="BR52" s="280"/>
      <c r="BS52" s="280"/>
      <c r="BT52" s="280"/>
      <c r="BU52" s="280"/>
      <c r="BV52" s="280"/>
      <c r="BW52" s="280"/>
      <c r="BX52" s="280"/>
      <c r="BY52" s="280"/>
      <c r="BZ52" s="280"/>
      <c r="CA52" s="280"/>
      <c r="CB52" s="280"/>
    </row>
    <row r="53" spans="1:80" s="278" customFormat="1" ht="33.75" x14ac:dyDescent="0.25">
      <c r="A53" s="281" t="s">
        <v>186</v>
      </c>
      <c r="B53" s="281" t="s">
        <v>186</v>
      </c>
      <c r="C53" s="282" t="s">
        <v>187</v>
      </c>
      <c r="D53" s="282" t="s">
        <v>188</v>
      </c>
      <c r="E53" s="281" t="s">
        <v>48</v>
      </c>
      <c r="F53" s="283">
        <v>1579.69</v>
      </c>
      <c r="G53" s="284">
        <v>103.27200000000001</v>
      </c>
      <c r="H53" s="283">
        <v>2939654.89</v>
      </c>
      <c r="I53" s="284" t="s">
        <v>5</v>
      </c>
      <c r="J53" s="283" t="s">
        <v>5</v>
      </c>
      <c r="K53" s="283" t="s">
        <v>5</v>
      </c>
      <c r="L53" s="284" t="s">
        <v>5</v>
      </c>
      <c r="M53" s="283" t="s">
        <v>5</v>
      </c>
      <c r="N53" s="285"/>
      <c r="O53" s="284" t="s">
        <v>5</v>
      </c>
      <c r="P53" s="283" t="s">
        <v>5</v>
      </c>
      <c r="Q53" s="283" t="s">
        <v>5</v>
      </c>
      <c r="R53" s="284" t="s">
        <v>5</v>
      </c>
      <c r="S53" s="283" t="s">
        <v>5</v>
      </c>
      <c r="T53" s="284">
        <v>103.27200000000001</v>
      </c>
      <c r="U53" s="283">
        <v>2939654.89</v>
      </c>
      <c r="V53" s="277"/>
      <c r="AB53" s="279"/>
      <c r="AC53" s="279"/>
      <c r="AJ53" s="279"/>
      <c r="AK53" s="279"/>
      <c r="AX53" s="279"/>
      <c r="AY53" s="279"/>
      <c r="AZ53" s="279"/>
      <c r="BA53" s="279"/>
      <c r="BB53" s="279"/>
      <c r="BC53" s="279"/>
      <c r="BD53" s="279"/>
      <c r="BE53" s="279"/>
      <c r="BF53" s="279"/>
      <c r="BG53" s="279"/>
      <c r="BH53" s="279"/>
      <c r="BI53" s="279"/>
      <c r="BQ53" s="280"/>
      <c r="BR53" s="280"/>
      <c r="BS53" s="280"/>
      <c r="BT53" s="280"/>
      <c r="BU53" s="280"/>
      <c r="BV53" s="280"/>
      <c r="BW53" s="280"/>
      <c r="BX53" s="280"/>
      <c r="BY53" s="280"/>
      <c r="BZ53" s="280"/>
      <c r="CA53" s="280"/>
      <c r="CB53" s="280"/>
    </row>
    <row r="54" spans="1:80" s="278" customFormat="1" ht="22.5" x14ac:dyDescent="0.25">
      <c r="A54" s="281" t="s">
        <v>189</v>
      </c>
      <c r="B54" s="281" t="s">
        <v>190</v>
      </c>
      <c r="C54" s="282" t="s">
        <v>191</v>
      </c>
      <c r="D54" s="282" t="s">
        <v>192</v>
      </c>
      <c r="E54" s="281" t="s">
        <v>56</v>
      </c>
      <c r="F54" s="283">
        <v>21449.1</v>
      </c>
      <c r="G54" s="284">
        <v>1.0327200000000001</v>
      </c>
      <c r="H54" s="283">
        <v>191826.92</v>
      </c>
      <c r="I54" s="284" t="s">
        <v>5</v>
      </c>
      <c r="J54" s="283" t="s">
        <v>5</v>
      </c>
      <c r="K54" s="283" t="s">
        <v>5</v>
      </c>
      <c r="L54" s="284" t="s">
        <v>5</v>
      </c>
      <c r="M54" s="283" t="s">
        <v>5</v>
      </c>
      <c r="N54" s="285"/>
      <c r="O54" s="284" t="s">
        <v>5</v>
      </c>
      <c r="P54" s="283" t="s">
        <v>5</v>
      </c>
      <c r="Q54" s="283" t="s">
        <v>5</v>
      </c>
      <c r="R54" s="284" t="s">
        <v>5</v>
      </c>
      <c r="S54" s="283" t="s">
        <v>5</v>
      </c>
      <c r="T54" s="284">
        <v>1.0327200000000001</v>
      </c>
      <c r="U54" s="283">
        <v>191826.92</v>
      </c>
      <c r="V54" s="277"/>
      <c r="AB54" s="279"/>
      <c r="AC54" s="279"/>
      <c r="AJ54" s="279"/>
      <c r="AK54" s="279"/>
      <c r="AX54" s="279"/>
      <c r="AY54" s="279"/>
      <c r="AZ54" s="279"/>
      <c r="BA54" s="279"/>
      <c r="BB54" s="279"/>
      <c r="BC54" s="279"/>
      <c r="BD54" s="279"/>
      <c r="BE54" s="279"/>
      <c r="BF54" s="279"/>
      <c r="BG54" s="279"/>
      <c r="BH54" s="279"/>
      <c r="BI54" s="279"/>
      <c r="BQ54" s="280"/>
      <c r="BR54" s="280"/>
      <c r="BS54" s="280"/>
      <c r="BT54" s="280"/>
      <c r="BU54" s="280"/>
      <c r="BV54" s="280"/>
      <c r="BW54" s="280"/>
      <c r="BX54" s="280"/>
      <c r="BY54" s="280"/>
      <c r="BZ54" s="280"/>
      <c r="CA54" s="280"/>
      <c r="CB54" s="280"/>
    </row>
    <row r="55" spans="1:80" s="278" customFormat="1" ht="22.5" x14ac:dyDescent="0.25">
      <c r="A55" s="281" t="s">
        <v>193</v>
      </c>
      <c r="B55" s="281" t="s">
        <v>194</v>
      </c>
      <c r="C55" s="282" t="s">
        <v>55</v>
      </c>
      <c r="D55" s="282" t="s">
        <v>54</v>
      </c>
      <c r="E55" s="281" t="s">
        <v>56</v>
      </c>
      <c r="F55" s="283">
        <v>17898.38</v>
      </c>
      <c r="G55" s="284">
        <v>103.27200000000001</v>
      </c>
      <c r="H55" s="283">
        <v>16007156.98</v>
      </c>
      <c r="I55" s="284" t="s">
        <v>5</v>
      </c>
      <c r="J55" s="283" t="s">
        <v>5</v>
      </c>
      <c r="K55" s="283" t="s">
        <v>5</v>
      </c>
      <c r="L55" s="284" t="s">
        <v>5</v>
      </c>
      <c r="M55" s="283" t="s">
        <v>5</v>
      </c>
      <c r="N55" s="285"/>
      <c r="O55" s="284" t="s">
        <v>5</v>
      </c>
      <c r="P55" s="283" t="s">
        <v>5</v>
      </c>
      <c r="Q55" s="283" t="s">
        <v>5</v>
      </c>
      <c r="R55" s="284" t="s">
        <v>5</v>
      </c>
      <c r="S55" s="283" t="s">
        <v>5</v>
      </c>
      <c r="T55" s="284">
        <v>103.27200000000001</v>
      </c>
      <c r="U55" s="283">
        <v>16007156.98</v>
      </c>
      <c r="V55" s="277"/>
      <c r="AB55" s="279"/>
      <c r="AC55" s="279"/>
      <c r="AJ55" s="279"/>
      <c r="AK55" s="279"/>
      <c r="AX55" s="279"/>
      <c r="AY55" s="279"/>
      <c r="AZ55" s="279"/>
      <c r="BA55" s="279"/>
      <c r="BB55" s="279"/>
      <c r="BC55" s="279"/>
      <c r="BD55" s="279"/>
      <c r="BE55" s="279"/>
      <c r="BF55" s="279"/>
      <c r="BG55" s="279"/>
      <c r="BH55" s="279"/>
      <c r="BI55" s="279"/>
      <c r="BQ55" s="280"/>
      <c r="BR55" s="280"/>
      <c r="BS55" s="280"/>
      <c r="BT55" s="280"/>
      <c r="BU55" s="280"/>
      <c r="BV55" s="280"/>
      <c r="BW55" s="280"/>
      <c r="BX55" s="280"/>
      <c r="BY55" s="280"/>
      <c r="BZ55" s="280"/>
      <c r="CA55" s="280"/>
      <c r="CB55" s="280"/>
    </row>
    <row r="56" spans="1:80" s="278" customFormat="1" ht="15.75" customHeight="1" x14ac:dyDescent="0.25">
      <c r="A56" s="978" t="s">
        <v>195</v>
      </c>
      <c r="B56" s="979"/>
      <c r="C56" s="979"/>
      <c r="D56" s="979"/>
      <c r="E56" s="979"/>
      <c r="F56" s="979"/>
      <c r="G56" s="979"/>
      <c r="H56" s="979"/>
      <c r="I56" s="979"/>
      <c r="J56" s="979"/>
      <c r="K56" s="979"/>
      <c r="L56" s="979"/>
      <c r="M56" s="979"/>
      <c r="N56" s="979"/>
      <c r="O56" s="979"/>
      <c r="P56" s="979"/>
      <c r="Q56" s="979"/>
      <c r="R56" s="979"/>
      <c r="S56" s="979"/>
      <c r="T56" s="979"/>
      <c r="U56" s="979"/>
      <c r="V56" s="277"/>
      <c r="AB56" s="279"/>
      <c r="AC56" s="279"/>
      <c r="AJ56" s="279"/>
      <c r="AK56" s="279"/>
      <c r="AX56" s="279"/>
      <c r="AY56" s="279"/>
      <c r="AZ56" s="279"/>
      <c r="BA56" s="279"/>
      <c r="BB56" s="279"/>
      <c r="BC56" s="279"/>
      <c r="BD56" s="279"/>
      <c r="BE56" s="279"/>
      <c r="BF56" s="279"/>
      <c r="BG56" s="279"/>
      <c r="BH56" s="279"/>
      <c r="BI56" s="279"/>
      <c r="BQ56" s="280"/>
      <c r="BR56" s="280"/>
      <c r="BS56" s="280"/>
      <c r="BT56" s="280"/>
      <c r="BU56" s="280"/>
      <c r="BV56" s="280"/>
      <c r="BW56" s="280"/>
      <c r="BX56" s="280"/>
      <c r="BY56" s="280"/>
      <c r="BZ56" s="280"/>
      <c r="CA56" s="280"/>
      <c r="CB56" s="280"/>
    </row>
    <row r="57" spans="1:80" s="278" customFormat="1" ht="33.75" x14ac:dyDescent="0.25">
      <c r="A57" s="281" t="s">
        <v>196</v>
      </c>
      <c r="B57" s="281" t="s">
        <v>196</v>
      </c>
      <c r="C57" s="282" t="s">
        <v>197</v>
      </c>
      <c r="D57" s="282" t="s">
        <v>198</v>
      </c>
      <c r="E57" s="281" t="s">
        <v>48</v>
      </c>
      <c r="F57" s="283">
        <v>1662.67</v>
      </c>
      <c r="G57" s="284">
        <v>66.872</v>
      </c>
      <c r="H57" s="283">
        <v>2043128.68</v>
      </c>
      <c r="I57" s="284" t="s">
        <v>5</v>
      </c>
      <c r="J57" s="283" t="s">
        <v>5</v>
      </c>
      <c r="K57" s="283" t="s">
        <v>5</v>
      </c>
      <c r="L57" s="284" t="s">
        <v>5</v>
      </c>
      <c r="M57" s="283" t="s">
        <v>5</v>
      </c>
      <c r="N57" s="285"/>
      <c r="O57" s="284" t="s">
        <v>5</v>
      </c>
      <c r="P57" s="283" t="s">
        <v>5</v>
      </c>
      <c r="Q57" s="283" t="s">
        <v>5</v>
      </c>
      <c r="R57" s="284" t="s">
        <v>5</v>
      </c>
      <c r="S57" s="283" t="s">
        <v>5</v>
      </c>
      <c r="T57" s="284">
        <v>66.872</v>
      </c>
      <c r="U57" s="283">
        <v>2043128.68</v>
      </c>
      <c r="V57" s="277"/>
      <c r="AB57" s="279"/>
      <c r="AC57" s="279"/>
      <c r="AJ57" s="279"/>
      <c r="AK57" s="279"/>
      <c r="AX57" s="279"/>
      <c r="AY57" s="279"/>
      <c r="AZ57" s="279"/>
      <c r="BA57" s="279"/>
      <c r="BB57" s="279"/>
      <c r="BC57" s="279"/>
      <c r="BD57" s="279"/>
      <c r="BE57" s="279"/>
      <c r="BF57" s="279"/>
      <c r="BG57" s="279"/>
      <c r="BH57" s="279"/>
      <c r="BI57" s="279"/>
      <c r="BQ57" s="280"/>
      <c r="BR57" s="280"/>
      <c r="BS57" s="280"/>
      <c r="BT57" s="280"/>
      <c r="BU57" s="280"/>
      <c r="BV57" s="280"/>
      <c r="BW57" s="280"/>
      <c r="BX57" s="280"/>
      <c r="BY57" s="280"/>
      <c r="BZ57" s="280"/>
      <c r="CA57" s="280"/>
      <c r="CB57" s="280"/>
    </row>
    <row r="58" spans="1:80" s="278" customFormat="1" ht="22.5" x14ac:dyDescent="0.25">
      <c r="A58" s="281" t="s">
        <v>199</v>
      </c>
      <c r="B58" s="281" t="s">
        <v>200</v>
      </c>
      <c r="C58" s="282" t="s">
        <v>55</v>
      </c>
      <c r="D58" s="282" t="s">
        <v>54</v>
      </c>
      <c r="E58" s="281" t="s">
        <v>56</v>
      </c>
      <c r="F58" s="283">
        <v>17898.38</v>
      </c>
      <c r="G58" s="284">
        <v>66.872</v>
      </c>
      <c r="H58" s="283">
        <v>10365158.050000001</v>
      </c>
      <c r="I58" s="284" t="s">
        <v>5</v>
      </c>
      <c r="J58" s="283" t="s">
        <v>5</v>
      </c>
      <c r="K58" s="283" t="s">
        <v>5</v>
      </c>
      <c r="L58" s="284" t="s">
        <v>5</v>
      </c>
      <c r="M58" s="283" t="s">
        <v>5</v>
      </c>
      <c r="N58" s="285"/>
      <c r="O58" s="284" t="s">
        <v>5</v>
      </c>
      <c r="P58" s="283" t="s">
        <v>5</v>
      </c>
      <c r="Q58" s="283" t="s">
        <v>5</v>
      </c>
      <c r="R58" s="284" t="s">
        <v>5</v>
      </c>
      <c r="S58" s="283" t="s">
        <v>5</v>
      </c>
      <c r="T58" s="284">
        <v>66.872</v>
      </c>
      <c r="U58" s="283">
        <v>10365158.050000001</v>
      </c>
      <c r="V58" s="277"/>
      <c r="AB58" s="279"/>
      <c r="AC58" s="279"/>
      <c r="AJ58" s="279"/>
      <c r="AK58" s="279"/>
      <c r="AX58" s="279"/>
      <c r="AY58" s="279"/>
      <c r="AZ58" s="279"/>
      <c r="BA58" s="279"/>
      <c r="BB58" s="279"/>
      <c r="BC58" s="279"/>
      <c r="BD58" s="279"/>
      <c r="BE58" s="279"/>
      <c r="BF58" s="279"/>
      <c r="BG58" s="279"/>
      <c r="BH58" s="279"/>
      <c r="BI58" s="279"/>
      <c r="BQ58" s="280"/>
      <c r="BR58" s="280"/>
      <c r="BS58" s="280"/>
      <c r="BT58" s="280"/>
      <c r="BU58" s="280"/>
      <c r="BV58" s="280"/>
      <c r="BW58" s="280"/>
      <c r="BX58" s="280"/>
      <c r="BY58" s="280"/>
      <c r="BZ58" s="280"/>
      <c r="CA58" s="280"/>
      <c r="CB58" s="280"/>
    </row>
    <row r="59" spans="1:80" s="278" customFormat="1" ht="15.75" customHeight="1" x14ac:dyDescent="0.25">
      <c r="A59" s="978" t="s">
        <v>201</v>
      </c>
      <c r="B59" s="979"/>
      <c r="C59" s="979"/>
      <c r="D59" s="979"/>
      <c r="E59" s="979"/>
      <c r="F59" s="979"/>
      <c r="G59" s="979"/>
      <c r="H59" s="979"/>
      <c r="I59" s="979"/>
      <c r="J59" s="979"/>
      <c r="K59" s="979"/>
      <c r="L59" s="979"/>
      <c r="M59" s="979"/>
      <c r="N59" s="979"/>
      <c r="O59" s="979"/>
      <c r="P59" s="979"/>
      <c r="Q59" s="979"/>
      <c r="R59" s="979"/>
      <c r="S59" s="979"/>
      <c r="T59" s="979"/>
      <c r="U59" s="979"/>
      <c r="V59" s="277"/>
      <c r="AB59" s="279"/>
      <c r="AC59" s="279"/>
      <c r="AJ59" s="279"/>
      <c r="AK59" s="279"/>
      <c r="AX59" s="279"/>
      <c r="AY59" s="279"/>
      <c r="AZ59" s="279"/>
      <c r="BA59" s="279"/>
      <c r="BB59" s="279"/>
      <c r="BC59" s="279"/>
      <c r="BD59" s="279"/>
      <c r="BE59" s="279"/>
      <c r="BF59" s="279"/>
      <c r="BG59" s="279"/>
      <c r="BH59" s="279"/>
      <c r="BI59" s="279"/>
      <c r="BQ59" s="280"/>
      <c r="BR59" s="280"/>
      <c r="BS59" s="280"/>
      <c r="BT59" s="280"/>
      <c r="BU59" s="280"/>
      <c r="BV59" s="280"/>
      <c r="BW59" s="280"/>
      <c r="BX59" s="280"/>
      <c r="BY59" s="280"/>
      <c r="BZ59" s="280"/>
      <c r="CA59" s="280"/>
      <c r="CB59" s="280"/>
    </row>
    <row r="60" spans="1:80" s="278" customFormat="1" ht="33.75" x14ac:dyDescent="0.25">
      <c r="A60" s="281" t="s">
        <v>202</v>
      </c>
      <c r="B60" s="281" t="s">
        <v>202</v>
      </c>
      <c r="C60" s="282" t="s">
        <v>203</v>
      </c>
      <c r="D60" s="282" t="s">
        <v>204</v>
      </c>
      <c r="E60" s="281" t="s">
        <v>48</v>
      </c>
      <c r="F60" s="283">
        <v>1713.08</v>
      </c>
      <c r="G60" s="284">
        <v>233.27199999999999</v>
      </c>
      <c r="H60" s="283">
        <v>7752980.5800000001</v>
      </c>
      <c r="I60" s="284" t="s">
        <v>5</v>
      </c>
      <c r="J60" s="283" t="s">
        <v>5</v>
      </c>
      <c r="K60" s="283" t="s">
        <v>5</v>
      </c>
      <c r="L60" s="284" t="s">
        <v>5</v>
      </c>
      <c r="M60" s="283" t="s">
        <v>5</v>
      </c>
      <c r="N60" s="285"/>
      <c r="O60" s="284" t="s">
        <v>5</v>
      </c>
      <c r="P60" s="283" t="s">
        <v>5</v>
      </c>
      <c r="Q60" s="283" t="s">
        <v>5</v>
      </c>
      <c r="R60" s="284" t="s">
        <v>5</v>
      </c>
      <c r="S60" s="283" t="s">
        <v>5</v>
      </c>
      <c r="T60" s="284">
        <v>233.27199999999999</v>
      </c>
      <c r="U60" s="283">
        <v>7752980.5800000001</v>
      </c>
      <c r="V60" s="277"/>
      <c r="AB60" s="279"/>
      <c r="AC60" s="279"/>
      <c r="AJ60" s="279"/>
      <c r="AK60" s="279"/>
      <c r="AX60" s="279"/>
      <c r="AY60" s="279"/>
      <c r="AZ60" s="279"/>
      <c r="BA60" s="279"/>
      <c r="BB60" s="279"/>
      <c r="BC60" s="279"/>
      <c r="BD60" s="279"/>
      <c r="BE60" s="279"/>
      <c r="BF60" s="279"/>
      <c r="BG60" s="279"/>
      <c r="BH60" s="279"/>
      <c r="BI60" s="279"/>
      <c r="BQ60" s="280"/>
      <c r="BR60" s="280"/>
      <c r="BS60" s="280"/>
      <c r="BT60" s="280"/>
      <c r="BU60" s="280"/>
      <c r="BV60" s="280"/>
      <c r="BW60" s="280"/>
      <c r="BX60" s="280"/>
      <c r="BY60" s="280"/>
      <c r="BZ60" s="280"/>
      <c r="CA60" s="280"/>
      <c r="CB60" s="280"/>
    </row>
    <row r="61" spans="1:80" s="278" customFormat="1" ht="22.5" x14ac:dyDescent="0.25">
      <c r="A61" s="281" t="s">
        <v>205</v>
      </c>
      <c r="B61" s="281" t="s">
        <v>206</v>
      </c>
      <c r="C61" s="282" t="s">
        <v>55</v>
      </c>
      <c r="D61" s="282" t="s">
        <v>54</v>
      </c>
      <c r="E61" s="281" t="s">
        <v>56</v>
      </c>
      <c r="F61" s="283">
        <v>17898.38</v>
      </c>
      <c r="G61" s="284">
        <v>233.27199999999999</v>
      </c>
      <c r="H61" s="283">
        <v>36157153.189999998</v>
      </c>
      <c r="I61" s="284" t="s">
        <v>5</v>
      </c>
      <c r="J61" s="283" t="s">
        <v>5</v>
      </c>
      <c r="K61" s="283" t="s">
        <v>5</v>
      </c>
      <c r="L61" s="284" t="s">
        <v>5</v>
      </c>
      <c r="M61" s="283" t="s">
        <v>5</v>
      </c>
      <c r="N61" s="285"/>
      <c r="O61" s="284" t="s">
        <v>5</v>
      </c>
      <c r="P61" s="283" t="s">
        <v>5</v>
      </c>
      <c r="Q61" s="283" t="s">
        <v>5</v>
      </c>
      <c r="R61" s="284" t="s">
        <v>5</v>
      </c>
      <c r="S61" s="283" t="s">
        <v>5</v>
      </c>
      <c r="T61" s="284">
        <v>233.27199999999999</v>
      </c>
      <c r="U61" s="283">
        <v>36157153.189999998</v>
      </c>
      <c r="V61" s="277"/>
      <c r="AB61" s="279"/>
      <c r="AC61" s="279"/>
      <c r="AJ61" s="279"/>
      <c r="AK61" s="279"/>
      <c r="AX61" s="279"/>
      <c r="AY61" s="279"/>
      <c r="AZ61" s="279"/>
      <c r="BA61" s="279"/>
      <c r="BB61" s="279"/>
      <c r="BC61" s="279"/>
      <c r="BD61" s="279"/>
      <c r="BE61" s="279"/>
      <c r="BF61" s="279"/>
      <c r="BG61" s="279"/>
      <c r="BH61" s="279"/>
      <c r="BI61" s="279"/>
      <c r="BQ61" s="280"/>
      <c r="BR61" s="280"/>
      <c r="BS61" s="280"/>
      <c r="BT61" s="280"/>
      <c r="BU61" s="280"/>
      <c r="BV61" s="280"/>
      <c r="BW61" s="280"/>
      <c r="BX61" s="280"/>
      <c r="BY61" s="280"/>
      <c r="BZ61" s="280"/>
      <c r="CA61" s="280"/>
      <c r="CB61" s="280"/>
    </row>
    <row r="62" spans="1:80" s="278" customFormat="1" ht="33.75" x14ac:dyDescent="0.25">
      <c r="A62" s="281" t="s">
        <v>207</v>
      </c>
      <c r="B62" s="281" t="s">
        <v>207</v>
      </c>
      <c r="C62" s="282" t="s">
        <v>208</v>
      </c>
      <c r="D62" s="282" t="s">
        <v>209</v>
      </c>
      <c r="E62" s="281" t="s">
        <v>210</v>
      </c>
      <c r="F62" s="283">
        <v>1557.84</v>
      </c>
      <c r="G62" s="284">
        <v>52.7</v>
      </c>
      <c r="H62" s="283">
        <v>1532503.75</v>
      </c>
      <c r="I62" s="284" t="s">
        <v>5</v>
      </c>
      <c r="J62" s="283" t="s">
        <v>5</v>
      </c>
      <c r="K62" s="283" t="s">
        <v>5</v>
      </c>
      <c r="L62" s="284" t="s">
        <v>5</v>
      </c>
      <c r="M62" s="283" t="s">
        <v>5</v>
      </c>
      <c r="N62" s="285"/>
      <c r="O62" s="284" t="s">
        <v>5</v>
      </c>
      <c r="P62" s="283" t="s">
        <v>5</v>
      </c>
      <c r="Q62" s="283" t="s">
        <v>5</v>
      </c>
      <c r="R62" s="284" t="s">
        <v>5</v>
      </c>
      <c r="S62" s="283" t="s">
        <v>5</v>
      </c>
      <c r="T62" s="284">
        <v>52.7</v>
      </c>
      <c r="U62" s="283">
        <v>1532503.75</v>
      </c>
      <c r="V62" s="277"/>
      <c r="AB62" s="279"/>
      <c r="AC62" s="279"/>
      <c r="AJ62" s="279"/>
      <c r="AK62" s="279"/>
      <c r="AX62" s="279"/>
      <c r="AY62" s="279"/>
      <c r="AZ62" s="279"/>
      <c r="BA62" s="279"/>
      <c r="BB62" s="279"/>
      <c r="BC62" s="279"/>
      <c r="BD62" s="279"/>
      <c r="BE62" s="279"/>
      <c r="BF62" s="279"/>
      <c r="BG62" s="279"/>
      <c r="BH62" s="279"/>
      <c r="BI62" s="279"/>
      <c r="BQ62" s="280"/>
      <c r="BR62" s="280"/>
      <c r="BS62" s="280"/>
      <c r="BT62" s="280"/>
      <c r="BU62" s="280"/>
      <c r="BV62" s="280"/>
      <c r="BW62" s="280"/>
      <c r="BX62" s="280"/>
      <c r="BY62" s="280"/>
      <c r="BZ62" s="280"/>
      <c r="CA62" s="280"/>
      <c r="CB62" s="280"/>
    </row>
    <row r="63" spans="1:80" s="278" customFormat="1" ht="22.5" x14ac:dyDescent="0.25">
      <c r="A63" s="281" t="s">
        <v>211</v>
      </c>
      <c r="B63" s="281" t="s">
        <v>212</v>
      </c>
      <c r="C63" s="282" t="s">
        <v>213</v>
      </c>
      <c r="D63" s="282" t="s">
        <v>54</v>
      </c>
      <c r="E63" s="281" t="s">
        <v>56</v>
      </c>
      <c r="F63" s="283">
        <v>12352.31</v>
      </c>
      <c r="G63" s="284">
        <v>56.7</v>
      </c>
      <c r="H63" s="283">
        <v>6065255.96</v>
      </c>
      <c r="I63" s="284" t="s">
        <v>5</v>
      </c>
      <c r="J63" s="283" t="s">
        <v>5</v>
      </c>
      <c r="K63" s="283" t="s">
        <v>5</v>
      </c>
      <c r="L63" s="284" t="s">
        <v>5</v>
      </c>
      <c r="M63" s="283" t="s">
        <v>5</v>
      </c>
      <c r="N63" s="285"/>
      <c r="O63" s="284" t="s">
        <v>5</v>
      </c>
      <c r="P63" s="283" t="s">
        <v>5</v>
      </c>
      <c r="Q63" s="283" t="s">
        <v>5</v>
      </c>
      <c r="R63" s="284" t="s">
        <v>5</v>
      </c>
      <c r="S63" s="283" t="s">
        <v>5</v>
      </c>
      <c r="T63" s="284">
        <v>56.7</v>
      </c>
      <c r="U63" s="283">
        <v>6065255.96</v>
      </c>
      <c r="V63" s="277"/>
      <c r="AB63" s="279"/>
      <c r="AC63" s="279"/>
      <c r="AJ63" s="279"/>
      <c r="AK63" s="279"/>
      <c r="AX63" s="279"/>
      <c r="AY63" s="279"/>
      <c r="AZ63" s="279"/>
      <c r="BA63" s="279"/>
      <c r="BB63" s="279"/>
      <c r="BC63" s="279"/>
      <c r="BD63" s="279"/>
      <c r="BE63" s="279"/>
      <c r="BF63" s="279"/>
      <c r="BG63" s="279"/>
      <c r="BH63" s="279"/>
      <c r="BI63" s="279"/>
      <c r="BQ63" s="280"/>
      <c r="BR63" s="280"/>
      <c r="BS63" s="280"/>
      <c r="BT63" s="280"/>
      <c r="BU63" s="280"/>
      <c r="BV63" s="280"/>
      <c r="BW63" s="280"/>
      <c r="BX63" s="280"/>
      <c r="BY63" s="280"/>
      <c r="BZ63" s="280"/>
      <c r="CA63" s="280"/>
      <c r="CB63" s="280"/>
    </row>
    <row r="64" spans="1:80" s="278" customFormat="1" ht="33.75" x14ac:dyDescent="0.25">
      <c r="A64" s="281" t="s">
        <v>214</v>
      </c>
      <c r="B64" s="281" t="s">
        <v>214</v>
      </c>
      <c r="C64" s="282" t="s">
        <v>215</v>
      </c>
      <c r="D64" s="282" t="s">
        <v>216</v>
      </c>
      <c r="E64" s="281" t="s">
        <v>56</v>
      </c>
      <c r="F64" s="283">
        <v>22978.37</v>
      </c>
      <c r="G64" s="284">
        <v>1.8972</v>
      </c>
      <c r="H64" s="283">
        <v>377528.92</v>
      </c>
      <c r="I64" s="284" t="s">
        <v>5</v>
      </c>
      <c r="J64" s="283" t="s">
        <v>5</v>
      </c>
      <c r="K64" s="283" t="s">
        <v>5</v>
      </c>
      <c r="L64" s="284" t="s">
        <v>5</v>
      </c>
      <c r="M64" s="283" t="s">
        <v>5</v>
      </c>
      <c r="N64" s="285"/>
      <c r="O64" s="284" t="s">
        <v>5</v>
      </c>
      <c r="P64" s="283" t="s">
        <v>5</v>
      </c>
      <c r="Q64" s="283" t="s">
        <v>5</v>
      </c>
      <c r="R64" s="284" t="s">
        <v>5</v>
      </c>
      <c r="S64" s="283" t="s">
        <v>5</v>
      </c>
      <c r="T64" s="284">
        <v>1.8972</v>
      </c>
      <c r="U64" s="283">
        <v>377528.92</v>
      </c>
      <c r="V64" s="277"/>
      <c r="AB64" s="279"/>
      <c r="AC64" s="279"/>
      <c r="AJ64" s="279"/>
      <c r="AK64" s="279"/>
      <c r="AX64" s="279"/>
      <c r="AY64" s="279"/>
      <c r="AZ64" s="279"/>
      <c r="BA64" s="279"/>
      <c r="BB64" s="279"/>
      <c r="BC64" s="279"/>
      <c r="BD64" s="279"/>
      <c r="BE64" s="279"/>
      <c r="BF64" s="279"/>
      <c r="BG64" s="279"/>
      <c r="BH64" s="279"/>
      <c r="BI64" s="279"/>
      <c r="BQ64" s="280"/>
      <c r="BR64" s="280"/>
      <c r="BS64" s="280"/>
      <c r="BT64" s="280"/>
      <c r="BU64" s="280"/>
      <c r="BV64" s="280"/>
      <c r="BW64" s="280"/>
      <c r="BX64" s="280"/>
      <c r="BY64" s="280"/>
      <c r="BZ64" s="280"/>
      <c r="CA64" s="280"/>
      <c r="CB64" s="280"/>
    </row>
    <row r="65" spans="1:80" s="278" customFormat="1" ht="45" x14ac:dyDescent="0.25">
      <c r="A65" s="281" t="s">
        <v>217</v>
      </c>
      <c r="B65" s="281" t="s">
        <v>217</v>
      </c>
      <c r="C65" s="282" t="s">
        <v>218</v>
      </c>
      <c r="D65" s="282" t="s">
        <v>219</v>
      </c>
      <c r="E65" s="281" t="s">
        <v>220</v>
      </c>
      <c r="F65" s="283">
        <v>5770.84</v>
      </c>
      <c r="G65" s="284">
        <v>65.675700000000006</v>
      </c>
      <c r="H65" s="283">
        <v>6677033.6100000003</v>
      </c>
      <c r="I65" s="284" t="s">
        <v>5</v>
      </c>
      <c r="J65" s="283" t="s">
        <v>5</v>
      </c>
      <c r="K65" s="283" t="s">
        <v>5</v>
      </c>
      <c r="L65" s="284" t="s">
        <v>5</v>
      </c>
      <c r="M65" s="283" t="s">
        <v>5</v>
      </c>
      <c r="N65" s="285"/>
      <c r="O65" s="284" t="s">
        <v>5</v>
      </c>
      <c r="P65" s="283" t="s">
        <v>5</v>
      </c>
      <c r="Q65" s="283" t="s">
        <v>5</v>
      </c>
      <c r="R65" s="284" t="s">
        <v>5</v>
      </c>
      <c r="S65" s="283" t="s">
        <v>5</v>
      </c>
      <c r="T65" s="284">
        <v>65.675700000000006</v>
      </c>
      <c r="U65" s="283">
        <v>6677033.6100000003</v>
      </c>
      <c r="V65" s="277"/>
      <c r="AB65" s="279"/>
      <c r="AC65" s="279"/>
      <c r="AJ65" s="279"/>
      <c r="AK65" s="279"/>
      <c r="AX65" s="279"/>
      <c r="AY65" s="279"/>
      <c r="AZ65" s="279"/>
      <c r="BA65" s="279"/>
      <c r="BB65" s="279"/>
      <c r="BC65" s="279"/>
      <c r="BD65" s="279"/>
      <c r="BE65" s="279"/>
      <c r="BF65" s="279"/>
      <c r="BG65" s="279"/>
      <c r="BH65" s="279"/>
      <c r="BI65" s="279"/>
      <c r="BQ65" s="280"/>
      <c r="BR65" s="280"/>
      <c r="BS65" s="280"/>
      <c r="BT65" s="280"/>
      <c r="BU65" s="280"/>
      <c r="BV65" s="280"/>
      <c r="BW65" s="280"/>
      <c r="BX65" s="280"/>
      <c r="BY65" s="280"/>
      <c r="BZ65" s="280"/>
      <c r="CA65" s="280"/>
      <c r="CB65" s="280"/>
    </row>
    <row r="66" spans="1:80" s="278" customFormat="1" ht="22.5" x14ac:dyDescent="0.25">
      <c r="A66" s="281" t="s">
        <v>221</v>
      </c>
      <c r="B66" s="281" t="s">
        <v>221</v>
      </c>
      <c r="C66" s="282" t="s">
        <v>222</v>
      </c>
      <c r="D66" s="282" t="s">
        <v>223</v>
      </c>
      <c r="E66" s="281" t="s">
        <v>56</v>
      </c>
      <c r="F66" s="283">
        <v>16120.26</v>
      </c>
      <c r="G66" s="284">
        <v>3.7959999999999998</v>
      </c>
      <c r="H66" s="283">
        <v>529927.11</v>
      </c>
      <c r="I66" s="284" t="s">
        <v>5</v>
      </c>
      <c r="J66" s="283" t="s">
        <v>5</v>
      </c>
      <c r="K66" s="283" t="s">
        <v>5</v>
      </c>
      <c r="L66" s="284" t="s">
        <v>5</v>
      </c>
      <c r="M66" s="283" t="s">
        <v>5</v>
      </c>
      <c r="N66" s="285"/>
      <c r="O66" s="284" t="s">
        <v>5</v>
      </c>
      <c r="P66" s="283" t="s">
        <v>5</v>
      </c>
      <c r="Q66" s="283" t="s">
        <v>5</v>
      </c>
      <c r="R66" s="284" t="s">
        <v>5</v>
      </c>
      <c r="S66" s="283" t="s">
        <v>5</v>
      </c>
      <c r="T66" s="284">
        <v>3.7959999999999998</v>
      </c>
      <c r="U66" s="283">
        <v>529927.11</v>
      </c>
      <c r="V66" s="277"/>
      <c r="AB66" s="279"/>
      <c r="AC66" s="279"/>
      <c r="AJ66" s="279"/>
      <c r="AK66" s="279"/>
      <c r="AX66" s="279"/>
      <c r="AY66" s="279"/>
      <c r="AZ66" s="279"/>
      <c r="BA66" s="279"/>
      <c r="BB66" s="279"/>
      <c r="BC66" s="279"/>
      <c r="BD66" s="279"/>
      <c r="BE66" s="279"/>
      <c r="BF66" s="279"/>
      <c r="BG66" s="279"/>
      <c r="BH66" s="279"/>
      <c r="BI66" s="279"/>
      <c r="BQ66" s="280"/>
      <c r="BR66" s="280"/>
      <c r="BS66" s="280"/>
      <c r="BT66" s="280"/>
      <c r="BU66" s="280"/>
      <c r="BV66" s="280"/>
      <c r="BW66" s="280"/>
      <c r="BX66" s="280"/>
      <c r="BY66" s="280"/>
      <c r="BZ66" s="280"/>
      <c r="CA66" s="280"/>
      <c r="CB66" s="280"/>
    </row>
    <row r="67" spans="1:80" s="278" customFormat="1" ht="33.75" x14ac:dyDescent="0.25">
      <c r="A67" s="281" t="s">
        <v>224</v>
      </c>
      <c r="B67" s="281" t="s">
        <v>224</v>
      </c>
      <c r="C67" s="282" t="s">
        <v>215</v>
      </c>
      <c r="D67" s="282" t="s">
        <v>216</v>
      </c>
      <c r="E67" s="281" t="s">
        <v>56</v>
      </c>
      <c r="F67" s="283">
        <v>22978.37</v>
      </c>
      <c r="G67" s="284">
        <v>2.3643000000000001</v>
      </c>
      <c r="H67" s="283">
        <v>470478.4</v>
      </c>
      <c r="I67" s="284" t="s">
        <v>5</v>
      </c>
      <c r="J67" s="283" t="s">
        <v>5</v>
      </c>
      <c r="K67" s="283" t="s">
        <v>5</v>
      </c>
      <c r="L67" s="284" t="s">
        <v>5</v>
      </c>
      <c r="M67" s="283" t="s">
        <v>5</v>
      </c>
      <c r="N67" s="285"/>
      <c r="O67" s="284" t="s">
        <v>5</v>
      </c>
      <c r="P67" s="283" t="s">
        <v>5</v>
      </c>
      <c r="Q67" s="283" t="s">
        <v>5</v>
      </c>
      <c r="R67" s="284" t="s">
        <v>5</v>
      </c>
      <c r="S67" s="283" t="s">
        <v>5</v>
      </c>
      <c r="T67" s="284">
        <v>2.3643000000000001</v>
      </c>
      <c r="U67" s="283">
        <v>470478.4</v>
      </c>
      <c r="V67" s="277"/>
      <c r="AB67" s="279"/>
      <c r="AC67" s="279"/>
      <c r="AJ67" s="279"/>
      <c r="AK67" s="279"/>
      <c r="AX67" s="279"/>
      <c r="AY67" s="279"/>
      <c r="AZ67" s="279"/>
      <c r="BA67" s="279"/>
      <c r="BB67" s="279"/>
      <c r="BC67" s="279"/>
      <c r="BD67" s="279"/>
      <c r="BE67" s="279"/>
      <c r="BF67" s="279"/>
      <c r="BG67" s="279"/>
      <c r="BH67" s="279"/>
      <c r="BI67" s="279"/>
      <c r="BQ67" s="280"/>
      <c r="BR67" s="280"/>
      <c r="BS67" s="280"/>
      <c r="BT67" s="280"/>
      <c r="BU67" s="280"/>
      <c r="BV67" s="280"/>
      <c r="BW67" s="280"/>
      <c r="BX67" s="280"/>
      <c r="BY67" s="280"/>
      <c r="BZ67" s="280"/>
      <c r="CA67" s="280"/>
      <c r="CB67" s="280"/>
    </row>
    <row r="68" spans="1:80" s="278" customFormat="1" ht="22.5" x14ac:dyDescent="0.25">
      <c r="A68" s="281" t="s">
        <v>225</v>
      </c>
      <c r="B68" s="281" t="s">
        <v>226</v>
      </c>
      <c r="C68" s="282" t="s">
        <v>227</v>
      </c>
      <c r="D68" s="282" t="s">
        <v>54</v>
      </c>
      <c r="E68" s="281" t="s">
        <v>56</v>
      </c>
      <c r="F68" s="283">
        <v>15281.29</v>
      </c>
      <c r="G68" s="284">
        <v>54</v>
      </c>
      <c r="H68" s="283">
        <v>7146142.46</v>
      </c>
      <c r="I68" s="284" t="s">
        <v>5</v>
      </c>
      <c r="J68" s="283" t="s">
        <v>5</v>
      </c>
      <c r="K68" s="283" t="s">
        <v>5</v>
      </c>
      <c r="L68" s="284" t="s">
        <v>5</v>
      </c>
      <c r="M68" s="283" t="s">
        <v>5</v>
      </c>
      <c r="N68" s="285"/>
      <c r="O68" s="284" t="s">
        <v>5</v>
      </c>
      <c r="P68" s="283" t="s">
        <v>5</v>
      </c>
      <c r="Q68" s="283" t="s">
        <v>5</v>
      </c>
      <c r="R68" s="284" t="s">
        <v>5</v>
      </c>
      <c r="S68" s="283" t="s">
        <v>5</v>
      </c>
      <c r="T68" s="284">
        <v>54</v>
      </c>
      <c r="U68" s="283">
        <v>7146142.46</v>
      </c>
      <c r="V68" s="277"/>
      <c r="AB68" s="279"/>
      <c r="AC68" s="279"/>
      <c r="AJ68" s="279"/>
      <c r="AK68" s="279"/>
      <c r="AX68" s="279"/>
      <c r="AY68" s="279"/>
      <c r="AZ68" s="279"/>
      <c r="BA68" s="279"/>
      <c r="BB68" s="279"/>
      <c r="BC68" s="279"/>
      <c r="BD68" s="279"/>
      <c r="BE68" s="279"/>
      <c r="BF68" s="279"/>
      <c r="BG68" s="279"/>
      <c r="BH68" s="279"/>
      <c r="BI68" s="279"/>
      <c r="BQ68" s="280"/>
      <c r="BR68" s="280"/>
      <c r="BS68" s="280"/>
      <c r="BT68" s="280"/>
      <c r="BU68" s="280"/>
      <c r="BV68" s="280"/>
      <c r="BW68" s="280"/>
      <c r="BX68" s="280"/>
      <c r="BY68" s="280"/>
      <c r="BZ68" s="280"/>
      <c r="CA68" s="280"/>
      <c r="CB68" s="280"/>
    </row>
    <row r="69" spans="1:80" s="278" customFormat="1" ht="15.75" customHeight="1" x14ac:dyDescent="0.25">
      <c r="A69" s="978" t="s">
        <v>228</v>
      </c>
      <c r="B69" s="979"/>
      <c r="C69" s="979"/>
      <c r="D69" s="979"/>
      <c r="E69" s="979"/>
      <c r="F69" s="979"/>
      <c r="G69" s="979"/>
      <c r="H69" s="979"/>
      <c r="I69" s="979"/>
      <c r="J69" s="979"/>
      <c r="K69" s="979"/>
      <c r="L69" s="979"/>
      <c r="M69" s="979"/>
      <c r="N69" s="979"/>
      <c r="O69" s="979"/>
      <c r="P69" s="979"/>
      <c r="Q69" s="979"/>
      <c r="R69" s="979"/>
      <c r="S69" s="979"/>
      <c r="T69" s="979"/>
      <c r="U69" s="979"/>
      <c r="V69" s="277"/>
      <c r="AB69" s="279"/>
      <c r="AC69" s="279"/>
      <c r="AJ69" s="279"/>
      <c r="AK69" s="279"/>
      <c r="AX69" s="279"/>
      <c r="AY69" s="279"/>
      <c r="AZ69" s="279"/>
      <c r="BA69" s="279"/>
      <c r="BB69" s="279"/>
      <c r="BC69" s="279"/>
      <c r="BD69" s="279"/>
      <c r="BE69" s="279"/>
      <c r="BF69" s="279"/>
      <c r="BG69" s="279"/>
      <c r="BH69" s="279"/>
      <c r="BI69" s="279"/>
      <c r="BQ69" s="280"/>
      <c r="BR69" s="280"/>
      <c r="BS69" s="280"/>
      <c r="BT69" s="280"/>
      <c r="BU69" s="280"/>
      <c r="BV69" s="280"/>
      <c r="BW69" s="280"/>
      <c r="BX69" s="280"/>
      <c r="BY69" s="280"/>
      <c r="BZ69" s="280"/>
      <c r="CA69" s="280"/>
      <c r="CB69" s="280"/>
    </row>
    <row r="70" spans="1:80" s="278" customFormat="1" ht="45" x14ac:dyDescent="0.25">
      <c r="A70" s="281" t="s">
        <v>229</v>
      </c>
      <c r="B70" s="281" t="s">
        <v>229</v>
      </c>
      <c r="C70" s="282" t="s">
        <v>230</v>
      </c>
      <c r="D70" s="282" t="s">
        <v>231</v>
      </c>
      <c r="E70" s="281" t="s">
        <v>232</v>
      </c>
      <c r="F70" s="283">
        <v>6913.13</v>
      </c>
      <c r="G70" s="284">
        <v>4.3680000000000003</v>
      </c>
      <c r="H70" s="283">
        <v>420176.77</v>
      </c>
      <c r="I70" s="284" t="s">
        <v>5</v>
      </c>
      <c r="J70" s="283" t="s">
        <v>5</v>
      </c>
      <c r="K70" s="283" t="s">
        <v>5</v>
      </c>
      <c r="L70" s="284" t="s">
        <v>5</v>
      </c>
      <c r="M70" s="283" t="s">
        <v>5</v>
      </c>
      <c r="N70" s="285"/>
      <c r="O70" s="284" t="s">
        <v>5</v>
      </c>
      <c r="P70" s="283" t="s">
        <v>5</v>
      </c>
      <c r="Q70" s="283" t="s">
        <v>5</v>
      </c>
      <c r="R70" s="284" t="s">
        <v>5</v>
      </c>
      <c r="S70" s="283" t="s">
        <v>5</v>
      </c>
      <c r="T70" s="284">
        <v>4.3680000000000003</v>
      </c>
      <c r="U70" s="283">
        <v>420176.77</v>
      </c>
      <c r="V70" s="277"/>
      <c r="AB70" s="279"/>
      <c r="AC70" s="279"/>
      <c r="AJ70" s="279"/>
      <c r="AK70" s="279"/>
      <c r="AX70" s="279"/>
      <c r="AY70" s="279"/>
      <c r="AZ70" s="279"/>
      <c r="BA70" s="279"/>
      <c r="BB70" s="279"/>
      <c r="BC70" s="279"/>
      <c r="BD70" s="279"/>
      <c r="BE70" s="279"/>
      <c r="BF70" s="279"/>
      <c r="BG70" s="279"/>
      <c r="BH70" s="279"/>
      <c r="BI70" s="279"/>
      <c r="BQ70" s="280"/>
      <c r="BR70" s="280"/>
      <c r="BS70" s="280"/>
      <c r="BT70" s="280"/>
      <c r="BU70" s="280"/>
      <c r="BV70" s="280"/>
      <c r="BW70" s="280"/>
      <c r="BX70" s="280"/>
      <c r="BY70" s="280"/>
      <c r="BZ70" s="280"/>
      <c r="CA70" s="280"/>
      <c r="CB70" s="280"/>
    </row>
    <row r="71" spans="1:80" s="278" customFormat="1" ht="22.5" x14ac:dyDescent="0.25">
      <c r="A71" s="281" t="s">
        <v>233</v>
      </c>
      <c r="B71" s="281" t="s">
        <v>234</v>
      </c>
      <c r="C71" s="282" t="s">
        <v>55</v>
      </c>
      <c r="D71" s="282" t="s">
        <v>54</v>
      </c>
      <c r="E71" s="281" t="s">
        <v>56</v>
      </c>
      <c r="F71" s="283">
        <v>17898.38</v>
      </c>
      <c r="G71" s="284">
        <v>4.3680000000000003</v>
      </c>
      <c r="H71" s="283">
        <v>677039.87</v>
      </c>
      <c r="I71" s="284" t="s">
        <v>5</v>
      </c>
      <c r="J71" s="283" t="s">
        <v>5</v>
      </c>
      <c r="K71" s="283" t="s">
        <v>5</v>
      </c>
      <c r="L71" s="284" t="s">
        <v>5</v>
      </c>
      <c r="M71" s="283" t="s">
        <v>5</v>
      </c>
      <c r="N71" s="285"/>
      <c r="O71" s="284" t="s">
        <v>5</v>
      </c>
      <c r="P71" s="283" t="s">
        <v>5</v>
      </c>
      <c r="Q71" s="283" t="s">
        <v>5</v>
      </c>
      <c r="R71" s="284" t="s">
        <v>5</v>
      </c>
      <c r="S71" s="283" t="s">
        <v>5</v>
      </c>
      <c r="T71" s="284">
        <v>4.3680000000000003</v>
      </c>
      <c r="U71" s="283">
        <v>677039.87</v>
      </c>
      <c r="V71" s="277"/>
      <c r="AB71" s="279"/>
      <c r="AC71" s="279"/>
      <c r="AJ71" s="279"/>
      <c r="AK71" s="279"/>
      <c r="AX71" s="279"/>
      <c r="AY71" s="279"/>
      <c r="AZ71" s="279"/>
      <c r="BA71" s="279"/>
      <c r="BB71" s="279"/>
      <c r="BC71" s="279"/>
      <c r="BD71" s="279"/>
      <c r="BE71" s="279"/>
      <c r="BF71" s="279"/>
      <c r="BG71" s="279"/>
      <c r="BH71" s="279"/>
      <c r="BI71" s="279"/>
      <c r="BQ71" s="280"/>
      <c r="BR71" s="280"/>
      <c r="BS71" s="280"/>
      <c r="BT71" s="280"/>
      <c r="BU71" s="280"/>
      <c r="BV71" s="280"/>
      <c r="BW71" s="280"/>
      <c r="BX71" s="280"/>
      <c r="BY71" s="280"/>
      <c r="BZ71" s="280"/>
      <c r="CA71" s="280"/>
      <c r="CB71" s="280"/>
    </row>
    <row r="72" spans="1:80" s="278" customFormat="1" ht="15.75" customHeight="1" x14ac:dyDescent="0.25">
      <c r="A72" s="978" t="s">
        <v>235</v>
      </c>
      <c r="B72" s="979"/>
      <c r="C72" s="979"/>
      <c r="D72" s="979"/>
      <c r="E72" s="979"/>
      <c r="F72" s="979"/>
      <c r="G72" s="979"/>
      <c r="H72" s="979"/>
      <c r="I72" s="979"/>
      <c r="J72" s="979"/>
      <c r="K72" s="979"/>
      <c r="L72" s="979"/>
      <c r="M72" s="979"/>
      <c r="N72" s="979"/>
      <c r="O72" s="979"/>
      <c r="P72" s="979"/>
      <c r="Q72" s="979"/>
      <c r="R72" s="979"/>
      <c r="S72" s="979"/>
      <c r="T72" s="979"/>
      <c r="U72" s="979"/>
      <c r="V72" s="277"/>
      <c r="AB72" s="279"/>
      <c r="AC72" s="279"/>
      <c r="AJ72" s="279"/>
      <c r="AK72" s="279"/>
      <c r="AX72" s="279"/>
      <c r="AY72" s="279"/>
      <c r="AZ72" s="279"/>
      <c r="BA72" s="279"/>
      <c r="BB72" s="279"/>
      <c r="BC72" s="279"/>
      <c r="BD72" s="279"/>
      <c r="BE72" s="279"/>
      <c r="BF72" s="279"/>
      <c r="BG72" s="279"/>
      <c r="BH72" s="279"/>
      <c r="BI72" s="279"/>
      <c r="BQ72" s="280"/>
      <c r="BR72" s="280"/>
      <c r="BS72" s="280"/>
      <c r="BT72" s="280"/>
      <c r="BU72" s="280"/>
      <c r="BV72" s="280"/>
      <c r="BW72" s="280"/>
      <c r="BX72" s="280"/>
      <c r="BY72" s="280"/>
      <c r="BZ72" s="280"/>
      <c r="CA72" s="280"/>
      <c r="CB72" s="280"/>
    </row>
    <row r="73" spans="1:80" s="278" customFormat="1" ht="56.25" x14ac:dyDescent="0.25">
      <c r="A73" s="281" t="s">
        <v>236</v>
      </c>
      <c r="B73" s="281" t="s">
        <v>236</v>
      </c>
      <c r="C73" s="282" t="s">
        <v>237</v>
      </c>
      <c r="D73" s="282" t="s">
        <v>238</v>
      </c>
      <c r="E73" s="281" t="s">
        <v>239</v>
      </c>
      <c r="F73" s="283">
        <v>169.18</v>
      </c>
      <c r="G73" s="284">
        <v>47.659599999999998</v>
      </c>
      <c r="H73" s="283">
        <v>191503.03</v>
      </c>
      <c r="I73" s="284" t="s">
        <v>5</v>
      </c>
      <c r="J73" s="283" t="s">
        <v>5</v>
      </c>
      <c r="K73" s="283" t="s">
        <v>5</v>
      </c>
      <c r="L73" s="284" t="s">
        <v>5</v>
      </c>
      <c r="M73" s="283" t="s">
        <v>5</v>
      </c>
      <c r="N73" s="285"/>
      <c r="O73" s="284" t="s">
        <v>5</v>
      </c>
      <c r="P73" s="283" t="s">
        <v>5</v>
      </c>
      <c r="Q73" s="283" t="s">
        <v>5</v>
      </c>
      <c r="R73" s="284" t="s">
        <v>5</v>
      </c>
      <c r="S73" s="283" t="s">
        <v>5</v>
      </c>
      <c r="T73" s="284">
        <v>47.659599999999998</v>
      </c>
      <c r="U73" s="283">
        <v>191503.03</v>
      </c>
      <c r="V73" s="277"/>
      <c r="AB73" s="279"/>
      <c r="AC73" s="279"/>
      <c r="AJ73" s="279"/>
      <c r="AK73" s="279"/>
      <c r="AX73" s="279"/>
      <c r="AY73" s="279"/>
      <c r="AZ73" s="279"/>
      <c r="BA73" s="279"/>
      <c r="BB73" s="279"/>
      <c r="BC73" s="279"/>
      <c r="BD73" s="279"/>
      <c r="BE73" s="279"/>
      <c r="BF73" s="279"/>
      <c r="BG73" s="279"/>
      <c r="BH73" s="279"/>
      <c r="BI73" s="279"/>
      <c r="BQ73" s="280"/>
      <c r="BR73" s="280"/>
      <c r="BS73" s="280"/>
      <c r="BT73" s="280"/>
      <c r="BU73" s="280"/>
      <c r="BV73" s="280"/>
      <c r="BW73" s="280"/>
      <c r="BX73" s="280"/>
      <c r="BY73" s="280"/>
      <c r="BZ73" s="280"/>
      <c r="CA73" s="280"/>
      <c r="CB73" s="280"/>
    </row>
    <row r="74" spans="1:80" s="278" customFormat="1" ht="11.25" x14ac:dyDescent="0.25">
      <c r="A74" s="281" t="s">
        <v>240</v>
      </c>
      <c r="B74" s="281" t="s">
        <v>240</v>
      </c>
      <c r="C74" s="282" t="s">
        <v>241</v>
      </c>
      <c r="D74" s="282" t="s">
        <v>54</v>
      </c>
      <c r="E74" s="281" t="s">
        <v>242</v>
      </c>
      <c r="F74" s="283">
        <v>32.47</v>
      </c>
      <c r="G74" s="284">
        <v>571.9</v>
      </c>
      <c r="H74" s="283">
        <v>160812.68</v>
      </c>
      <c r="I74" s="284" t="s">
        <v>5</v>
      </c>
      <c r="J74" s="283" t="s">
        <v>5</v>
      </c>
      <c r="K74" s="283" t="s">
        <v>5</v>
      </c>
      <c r="L74" s="284" t="s">
        <v>5</v>
      </c>
      <c r="M74" s="283" t="s">
        <v>5</v>
      </c>
      <c r="N74" s="285"/>
      <c r="O74" s="284" t="s">
        <v>5</v>
      </c>
      <c r="P74" s="283" t="s">
        <v>5</v>
      </c>
      <c r="Q74" s="283" t="s">
        <v>5</v>
      </c>
      <c r="R74" s="284" t="s">
        <v>5</v>
      </c>
      <c r="S74" s="283" t="s">
        <v>5</v>
      </c>
      <c r="T74" s="284">
        <v>571.9</v>
      </c>
      <c r="U74" s="283">
        <v>160812.68</v>
      </c>
      <c r="V74" s="277"/>
      <c r="AB74" s="279"/>
      <c r="AC74" s="279"/>
      <c r="AJ74" s="279"/>
      <c r="AK74" s="279"/>
      <c r="AX74" s="279"/>
      <c r="AY74" s="279"/>
      <c r="AZ74" s="279"/>
      <c r="BA74" s="279"/>
      <c r="BB74" s="279"/>
      <c r="BC74" s="279"/>
      <c r="BD74" s="279"/>
      <c r="BE74" s="279"/>
      <c r="BF74" s="279"/>
      <c r="BG74" s="279"/>
      <c r="BH74" s="279"/>
      <c r="BI74" s="279"/>
      <c r="BQ74" s="280"/>
      <c r="BR74" s="280"/>
      <c r="BS74" s="280"/>
      <c r="BT74" s="280"/>
      <c r="BU74" s="280"/>
      <c r="BV74" s="280"/>
      <c r="BW74" s="280"/>
      <c r="BX74" s="280"/>
      <c r="BY74" s="280"/>
      <c r="BZ74" s="280"/>
      <c r="CA74" s="280"/>
      <c r="CB74" s="280"/>
    </row>
    <row r="75" spans="1:80" s="278" customFormat="1" ht="56.25" x14ac:dyDescent="0.25">
      <c r="A75" s="281" t="s">
        <v>243</v>
      </c>
      <c r="B75" s="281" t="s">
        <v>243</v>
      </c>
      <c r="C75" s="282" t="s">
        <v>244</v>
      </c>
      <c r="D75" s="282" t="s">
        <v>245</v>
      </c>
      <c r="E75" s="281" t="s">
        <v>239</v>
      </c>
      <c r="F75" s="283">
        <v>188.47</v>
      </c>
      <c r="G75" s="284">
        <v>20.565200000000001</v>
      </c>
      <c r="H75" s="283">
        <v>98175.6</v>
      </c>
      <c r="I75" s="284" t="s">
        <v>5</v>
      </c>
      <c r="J75" s="283" t="s">
        <v>5</v>
      </c>
      <c r="K75" s="283" t="s">
        <v>5</v>
      </c>
      <c r="L75" s="284" t="s">
        <v>5</v>
      </c>
      <c r="M75" s="283" t="s">
        <v>5</v>
      </c>
      <c r="N75" s="285"/>
      <c r="O75" s="284" t="s">
        <v>5</v>
      </c>
      <c r="P75" s="283" t="s">
        <v>5</v>
      </c>
      <c r="Q75" s="283" t="s">
        <v>5</v>
      </c>
      <c r="R75" s="284" t="s">
        <v>5</v>
      </c>
      <c r="S75" s="283" t="s">
        <v>5</v>
      </c>
      <c r="T75" s="284">
        <v>20.565200000000001</v>
      </c>
      <c r="U75" s="283">
        <v>98175.6</v>
      </c>
      <c r="V75" s="277"/>
      <c r="AB75" s="279"/>
      <c r="AC75" s="279"/>
      <c r="AJ75" s="279"/>
      <c r="AK75" s="279"/>
      <c r="AX75" s="279"/>
      <c r="AY75" s="279"/>
      <c r="AZ75" s="279"/>
      <c r="BA75" s="279"/>
      <c r="BB75" s="279"/>
      <c r="BC75" s="279"/>
      <c r="BD75" s="279"/>
      <c r="BE75" s="279"/>
      <c r="BF75" s="279"/>
      <c r="BG75" s="279"/>
      <c r="BH75" s="279"/>
      <c r="BI75" s="279"/>
      <c r="BQ75" s="280"/>
      <c r="BR75" s="280"/>
      <c r="BS75" s="280"/>
      <c r="BT75" s="280"/>
      <c r="BU75" s="280"/>
      <c r="BV75" s="280"/>
      <c r="BW75" s="280"/>
      <c r="BX75" s="280"/>
      <c r="BY75" s="280"/>
      <c r="BZ75" s="280"/>
      <c r="CA75" s="280"/>
      <c r="CB75" s="280"/>
    </row>
    <row r="76" spans="1:80" s="278" customFormat="1" ht="11.25" x14ac:dyDescent="0.25">
      <c r="A76" s="281" t="s">
        <v>246</v>
      </c>
      <c r="B76" s="281" t="s">
        <v>246</v>
      </c>
      <c r="C76" s="282" t="s">
        <v>247</v>
      </c>
      <c r="D76" s="282" t="s">
        <v>54</v>
      </c>
      <c r="E76" s="281" t="s">
        <v>242</v>
      </c>
      <c r="F76" s="283">
        <v>40.64</v>
      </c>
      <c r="G76" s="284">
        <v>781.5</v>
      </c>
      <c r="H76" s="283">
        <v>275042.99</v>
      </c>
      <c r="I76" s="284" t="s">
        <v>5</v>
      </c>
      <c r="J76" s="283" t="s">
        <v>5</v>
      </c>
      <c r="K76" s="283" t="s">
        <v>5</v>
      </c>
      <c r="L76" s="284" t="s">
        <v>5</v>
      </c>
      <c r="M76" s="283" t="s">
        <v>5</v>
      </c>
      <c r="N76" s="285"/>
      <c r="O76" s="284" t="s">
        <v>5</v>
      </c>
      <c r="P76" s="283" t="s">
        <v>5</v>
      </c>
      <c r="Q76" s="283" t="s">
        <v>5</v>
      </c>
      <c r="R76" s="284" t="s">
        <v>5</v>
      </c>
      <c r="S76" s="283" t="s">
        <v>5</v>
      </c>
      <c r="T76" s="284">
        <v>781.5</v>
      </c>
      <c r="U76" s="283">
        <v>275042.99</v>
      </c>
      <c r="V76" s="277"/>
      <c r="AB76" s="279"/>
      <c r="AC76" s="279"/>
      <c r="AJ76" s="279"/>
      <c r="AK76" s="279"/>
      <c r="AX76" s="279"/>
      <c r="AY76" s="279"/>
      <c r="AZ76" s="279"/>
      <c r="BA76" s="279"/>
      <c r="BB76" s="279"/>
      <c r="BC76" s="279"/>
      <c r="BD76" s="279"/>
      <c r="BE76" s="279"/>
      <c r="BF76" s="279"/>
      <c r="BG76" s="279"/>
      <c r="BH76" s="279"/>
      <c r="BI76" s="279"/>
      <c r="BQ76" s="280"/>
      <c r="BR76" s="280"/>
      <c r="BS76" s="280"/>
      <c r="BT76" s="280"/>
      <c r="BU76" s="280"/>
      <c r="BV76" s="280"/>
      <c r="BW76" s="280"/>
      <c r="BX76" s="280"/>
      <c r="BY76" s="280"/>
      <c r="BZ76" s="280"/>
      <c r="CA76" s="280"/>
      <c r="CB76" s="280"/>
    </row>
    <row r="77" spans="1:80" s="278" customFormat="1" x14ac:dyDescent="0.25">
      <c r="A77" s="876" t="s">
        <v>248</v>
      </c>
      <c r="B77" s="979"/>
      <c r="C77" s="979"/>
      <c r="D77" s="979"/>
      <c r="E77" s="979"/>
      <c r="F77" s="286"/>
      <c r="G77" s="287" t="s">
        <v>5</v>
      </c>
      <c r="H77" s="287" t="s">
        <v>5</v>
      </c>
      <c r="I77" s="287" t="s">
        <v>5</v>
      </c>
      <c r="J77" s="287" t="s">
        <v>5</v>
      </c>
      <c r="K77" s="287" t="s">
        <v>5</v>
      </c>
      <c r="L77" s="287" t="s">
        <v>5</v>
      </c>
      <c r="M77" s="287" t="s">
        <v>5</v>
      </c>
      <c r="N77" s="287"/>
      <c r="O77" s="287" t="s">
        <v>5</v>
      </c>
      <c r="P77" s="287" t="s">
        <v>5</v>
      </c>
      <c r="Q77" s="287" t="s">
        <v>5</v>
      </c>
      <c r="R77" s="287" t="s">
        <v>5</v>
      </c>
      <c r="S77" s="287" t="s">
        <v>5</v>
      </c>
      <c r="T77" s="287" t="s">
        <v>5</v>
      </c>
      <c r="U77" s="287" t="s">
        <v>5</v>
      </c>
      <c r="V77" s="277"/>
      <c r="AB77" s="279"/>
      <c r="AC77" s="279"/>
      <c r="AJ77" s="279"/>
      <c r="AK77" s="279"/>
      <c r="AX77" s="279"/>
      <c r="AY77" s="279"/>
      <c r="AZ77" s="279"/>
      <c r="BA77" s="279"/>
      <c r="BB77" s="279"/>
      <c r="BC77" s="279"/>
      <c r="BD77" s="279"/>
      <c r="BE77" s="279"/>
      <c r="BF77" s="279"/>
      <c r="BG77" s="279"/>
      <c r="BH77" s="279"/>
      <c r="BI77" s="279"/>
      <c r="BQ77" s="280"/>
      <c r="BR77" s="280"/>
      <c r="BS77" s="280"/>
      <c r="BT77" s="280"/>
      <c r="BU77" s="280"/>
      <c r="BV77" s="280"/>
      <c r="BW77" s="280"/>
      <c r="BX77" s="280"/>
      <c r="BY77" s="280"/>
      <c r="BZ77" s="280"/>
      <c r="CA77" s="280"/>
      <c r="CB77" s="280"/>
    </row>
    <row r="78" spans="1:80" s="278" customFormat="1" x14ac:dyDescent="0.25">
      <c r="A78" s="866" t="s">
        <v>249</v>
      </c>
      <c r="B78" s="979"/>
      <c r="C78" s="979"/>
      <c r="D78" s="979"/>
      <c r="E78" s="979"/>
      <c r="F78" s="286"/>
      <c r="G78" s="287" t="s">
        <v>5</v>
      </c>
      <c r="H78" s="287">
        <v>396110903.19</v>
      </c>
      <c r="I78" s="287" t="s">
        <v>5</v>
      </c>
      <c r="J78" s="287">
        <v>14192893.710000001</v>
      </c>
      <c r="K78" s="287">
        <v>14192893.710000001</v>
      </c>
      <c r="L78" s="287" t="s">
        <v>5</v>
      </c>
      <c r="M78" s="287" t="s">
        <v>5</v>
      </c>
      <c r="N78" s="287"/>
      <c r="O78" s="287" t="s">
        <v>5</v>
      </c>
      <c r="P78" s="287">
        <v>22280519.280000001</v>
      </c>
      <c r="Q78" s="287">
        <v>36473412.990000002</v>
      </c>
      <c r="R78" s="287" t="s">
        <v>5</v>
      </c>
      <c r="S78" s="287">
        <v>36473412.990000002</v>
      </c>
      <c r="T78" s="287" t="s">
        <v>5</v>
      </c>
      <c r="U78" s="287">
        <v>359637490.19999999</v>
      </c>
      <c r="V78" s="277"/>
      <c r="AB78" s="279"/>
      <c r="AC78" s="279"/>
      <c r="AJ78" s="279"/>
      <c r="AK78" s="279"/>
      <c r="AX78" s="279"/>
      <c r="AY78" s="279"/>
      <c r="AZ78" s="279"/>
      <c r="BA78" s="279"/>
      <c r="BB78" s="279"/>
      <c r="BC78" s="279"/>
      <c r="BD78" s="279"/>
      <c r="BE78" s="279"/>
      <c r="BF78" s="279"/>
      <c r="BG78" s="279"/>
      <c r="BH78" s="279"/>
      <c r="BI78" s="279"/>
      <c r="BQ78" s="280"/>
      <c r="BR78" s="280"/>
      <c r="BS78" s="280"/>
      <c r="BT78" s="280"/>
      <c r="BU78" s="280"/>
      <c r="BV78" s="280"/>
      <c r="BW78" s="280"/>
      <c r="BX78" s="280"/>
      <c r="BY78" s="280"/>
      <c r="BZ78" s="280"/>
      <c r="CA78" s="280"/>
      <c r="CB78" s="280"/>
    </row>
    <row r="79" spans="1:80" s="278" customFormat="1" x14ac:dyDescent="0.25">
      <c r="A79" s="985" t="s">
        <v>250</v>
      </c>
      <c r="B79" s="979"/>
      <c r="C79" s="979"/>
      <c r="D79" s="979"/>
      <c r="E79" s="979"/>
      <c r="F79" s="286"/>
      <c r="G79" s="287" t="s">
        <v>5</v>
      </c>
      <c r="H79" s="287">
        <v>340676111.56</v>
      </c>
      <c r="I79" s="287" t="s">
        <v>5</v>
      </c>
      <c r="J79" s="287">
        <v>12794119</v>
      </c>
      <c r="K79" s="287">
        <v>12794119</v>
      </c>
      <c r="L79" s="287" t="s">
        <v>5</v>
      </c>
      <c r="M79" s="287" t="s">
        <v>5</v>
      </c>
      <c r="N79" s="287"/>
      <c r="O79" s="287" t="s">
        <v>5</v>
      </c>
      <c r="P79" s="287">
        <v>19834291.57</v>
      </c>
      <c r="Q79" s="287">
        <v>32628410.57</v>
      </c>
      <c r="R79" s="287" t="s">
        <v>5</v>
      </c>
      <c r="S79" s="287">
        <v>32628410.57</v>
      </c>
      <c r="T79" s="287" t="s">
        <v>5</v>
      </c>
      <c r="U79" s="287">
        <v>308047700.99000001</v>
      </c>
      <c r="V79" s="277"/>
      <c r="AB79" s="279"/>
      <c r="AC79" s="279"/>
      <c r="AJ79" s="279"/>
      <c r="AK79" s="279"/>
      <c r="AX79" s="279"/>
      <c r="AY79" s="279"/>
      <c r="AZ79" s="279"/>
      <c r="BA79" s="279"/>
      <c r="BB79" s="279"/>
      <c r="BC79" s="279"/>
      <c r="BD79" s="279"/>
      <c r="BE79" s="279"/>
      <c r="BF79" s="279"/>
      <c r="BG79" s="279"/>
      <c r="BH79" s="279"/>
      <c r="BI79" s="279"/>
      <c r="BQ79" s="280"/>
      <c r="BR79" s="280"/>
      <c r="BS79" s="280"/>
      <c r="BT79" s="280"/>
      <c r="BU79" s="280"/>
      <c r="BV79" s="280"/>
      <c r="BW79" s="280"/>
      <c r="BX79" s="280"/>
      <c r="BY79" s="280"/>
      <c r="BZ79" s="280"/>
      <c r="CA79" s="280"/>
      <c r="CB79" s="280"/>
    </row>
    <row r="80" spans="1:80" s="278" customFormat="1" x14ac:dyDescent="0.25">
      <c r="A80" s="985" t="s">
        <v>251</v>
      </c>
      <c r="B80" s="979"/>
      <c r="C80" s="979"/>
      <c r="D80" s="979"/>
      <c r="E80" s="979"/>
      <c r="F80" s="286"/>
      <c r="G80" s="287" t="s">
        <v>5</v>
      </c>
      <c r="H80" s="287">
        <v>17344787.219999999</v>
      </c>
      <c r="I80" s="287" t="s">
        <v>5</v>
      </c>
      <c r="J80" s="287">
        <v>522027</v>
      </c>
      <c r="K80" s="287">
        <v>522027</v>
      </c>
      <c r="L80" s="287" t="s">
        <v>5</v>
      </c>
      <c r="M80" s="287" t="s">
        <v>5</v>
      </c>
      <c r="N80" s="287"/>
      <c r="O80" s="287" t="s">
        <v>5</v>
      </c>
      <c r="P80" s="287">
        <v>792822.03</v>
      </c>
      <c r="Q80" s="287">
        <v>1314849.03</v>
      </c>
      <c r="R80" s="287" t="s">
        <v>5</v>
      </c>
      <c r="S80" s="287">
        <v>1314849.03</v>
      </c>
      <c r="T80" s="287" t="s">
        <v>5</v>
      </c>
      <c r="U80" s="287">
        <v>16029938.189999999</v>
      </c>
      <c r="V80" s="277"/>
      <c r="AB80" s="279"/>
      <c r="AC80" s="279"/>
      <c r="AJ80" s="279"/>
      <c r="AK80" s="279"/>
      <c r="AX80" s="279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79"/>
      <c r="BQ80" s="280"/>
      <c r="BR80" s="280"/>
      <c r="BS80" s="280"/>
      <c r="BT80" s="280"/>
      <c r="BU80" s="280"/>
      <c r="BV80" s="280"/>
      <c r="BW80" s="280"/>
      <c r="BX80" s="280"/>
      <c r="BY80" s="280"/>
      <c r="BZ80" s="280"/>
      <c r="CA80" s="280"/>
      <c r="CB80" s="280"/>
    </row>
    <row r="81" spans="1:80" s="278" customFormat="1" x14ac:dyDescent="0.25">
      <c r="A81" s="985" t="s">
        <v>252</v>
      </c>
      <c r="B81" s="979"/>
      <c r="C81" s="979"/>
      <c r="D81" s="979"/>
      <c r="E81" s="979"/>
      <c r="F81" s="286"/>
      <c r="G81" s="287" t="s">
        <v>5</v>
      </c>
      <c r="H81" s="287">
        <v>44541422.020000003</v>
      </c>
      <c r="I81" s="287" t="s">
        <v>5</v>
      </c>
      <c r="J81" s="287">
        <v>1060320.79</v>
      </c>
      <c r="K81" s="287">
        <v>1060320.79</v>
      </c>
      <c r="L81" s="287" t="s">
        <v>5</v>
      </c>
      <c r="M81" s="287" t="s">
        <v>5</v>
      </c>
      <c r="N81" s="287"/>
      <c r="O81" s="287" t="s">
        <v>5</v>
      </c>
      <c r="P81" s="287">
        <v>1944262.38</v>
      </c>
      <c r="Q81" s="287">
        <v>3004583.17</v>
      </c>
      <c r="R81" s="287" t="s">
        <v>5</v>
      </c>
      <c r="S81" s="287">
        <v>3004583.17</v>
      </c>
      <c r="T81" s="287" t="s">
        <v>5</v>
      </c>
      <c r="U81" s="287">
        <v>41536838.850000001</v>
      </c>
      <c r="V81" s="277"/>
      <c r="AB81" s="279"/>
      <c r="AC81" s="279"/>
      <c r="AJ81" s="279"/>
      <c r="AK81" s="279"/>
      <c r="AX81" s="279"/>
      <c r="AY81" s="279"/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Q81" s="280"/>
      <c r="BR81" s="280"/>
      <c r="BS81" s="280"/>
      <c r="BT81" s="280"/>
      <c r="BU81" s="280"/>
      <c r="BV81" s="280"/>
      <c r="BW81" s="280"/>
      <c r="BX81" s="280"/>
      <c r="BY81" s="280"/>
      <c r="BZ81" s="280"/>
      <c r="CA81" s="280"/>
      <c r="CB81" s="280"/>
    </row>
    <row r="82" spans="1:80" s="278" customFormat="1" x14ac:dyDescent="0.25">
      <c r="A82" s="866" t="s">
        <v>253</v>
      </c>
      <c r="B82" s="979"/>
      <c r="C82" s="979"/>
      <c r="D82" s="979"/>
      <c r="E82" s="979"/>
      <c r="F82" s="286"/>
      <c r="G82" s="287" t="s">
        <v>5</v>
      </c>
      <c r="H82" s="287">
        <v>41426144.539999999</v>
      </c>
      <c r="I82" s="287" t="s">
        <v>5</v>
      </c>
      <c r="J82" s="287">
        <v>986098.33</v>
      </c>
      <c r="K82" s="287">
        <v>986098.33</v>
      </c>
      <c r="L82" s="287" t="s">
        <v>5</v>
      </c>
      <c r="M82" s="287" t="s">
        <v>5</v>
      </c>
      <c r="N82" s="287"/>
      <c r="O82" s="287" t="s">
        <v>5</v>
      </c>
      <c r="P82" s="287">
        <v>1808164.01</v>
      </c>
      <c r="Q82" s="287">
        <v>2794262.34</v>
      </c>
      <c r="R82" s="287" t="s">
        <v>5</v>
      </c>
      <c r="S82" s="287">
        <v>2794262.34</v>
      </c>
      <c r="T82" s="287" t="s">
        <v>5</v>
      </c>
      <c r="U82" s="287">
        <v>38631882.200000003</v>
      </c>
      <c r="V82" s="277"/>
      <c r="AB82" s="279"/>
      <c r="AC82" s="279"/>
      <c r="AJ82" s="279"/>
      <c r="AK82" s="279"/>
      <c r="AX82" s="279"/>
      <c r="AY82" s="279"/>
      <c r="AZ82" s="279"/>
      <c r="BA82" s="279"/>
      <c r="BB82" s="279"/>
      <c r="BC82" s="279"/>
      <c r="BD82" s="279"/>
      <c r="BE82" s="279"/>
      <c r="BF82" s="279"/>
      <c r="BG82" s="279"/>
      <c r="BH82" s="279"/>
      <c r="BI82" s="279"/>
      <c r="BQ82" s="280"/>
      <c r="BR82" s="280"/>
      <c r="BS82" s="280"/>
      <c r="BT82" s="280"/>
      <c r="BU82" s="280"/>
      <c r="BV82" s="280"/>
      <c r="BW82" s="280"/>
      <c r="BX82" s="280"/>
      <c r="BY82" s="280"/>
      <c r="BZ82" s="280"/>
      <c r="CA82" s="280"/>
      <c r="CB82" s="280"/>
    </row>
    <row r="83" spans="1:80" s="278" customFormat="1" x14ac:dyDescent="0.25">
      <c r="A83" s="866" t="s">
        <v>254</v>
      </c>
      <c r="B83" s="979"/>
      <c r="C83" s="979"/>
      <c r="D83" s="979"/>
      <c r="E83" s="979"/>
      <c r="F83" s="286"/>
      <c r="G83" s="287" t="s">
        <v>5</v>
      </c>
      <c r="H83" s="287">
        <v>27586838.969999999</v>
      </c>
      <c r="I83" s="287" t="s">
        <v>5</v>
      </c>
      <c r="J83" s="287">
        <v>657398.89</v>
      </c>
      <c r="K83" s="287">
        <v>657398.89</v>
      </c>
      <c r="L83" s="287" t="s">
        <v>5</v>
      </c>
      <c r="M83" s="287" t="s">
        <v>5</v>
      </c>
      <c r="N83" s="287"/>
      <c r="O83" s="287" t="s">
        <v>5</v>
      </c>
      <c r="P83" s="287">
        <v>1205442.68</v>
      </c>
      <c r="Q83" s="287">
        <v>1862841.57</v>
      </c>
      <c r="R83" s="287" t="s">
        <v>5</v>
      </c>
      <c r="S83" s="287">
        <v>1862841.57</v>
      </c>
      <c r="T83" s="287" t="s">
        <v>5</v>
      </c>
      <c r="U83" s="287">
        <v>25723997.399999999</v>
      </c>
      <c r="V83" s="277"/>
      <c r="AB83" s="279"/>
      <c r="AC83" s="279"/>
      <c r="AJ83" s="279"/>
      <c r="AK83" s="279"/>
      <c r="AX83" s="279"/>
      <c r="AY83" s="279"/>
      <c r="AZ83" s="279"/>
      <c r="BA83" s="279"/>
      <c r="BB83" s="279"/>
      <c r="BC83" s="279"/>
      <c r="BD83" s="279"/>
      <c r="BE83" s="279"/>
      <c r="BF83" s="279"/>
      <c r="BG83" s="279"/>
      <c r="BH83" s="279"/>
      <c r="BI83" s="279"/>
      <c r="BQ83" s="280"/>
      <c r="BR83" s="280"/>
      <c r="BS83" s="280"/>
      <c r="BT83" s="280"/>
      <c r="BU83" s="280"/>
      <c r="BV83" s="280"/>
      <c r="BW83" s="280"/>
      <c r="BX83" s="280"/>
      <c r="BY83" s="280"/>
      <c r="BZ83" s="280"/>
      <c r="CA83" s="280"/>
      <c r="CB83" s="280"/>
    </row>
    <row r="84" spans="1:80" s="278" customFormat="1" x14ac:dyDescent="0.25">
      <c r="A84" s="866" t="s">
        <v>255</v>
      </c>
      <c r="B84" s="979"/>
      <c r="C84" s="979"/>
      <c r="D84" s="979"/>
      <c r="E84" s="979"/>
      <c r="F84" s="286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41130516.899999999</v>
      </c>
      <c r="T84" s="288" t="s">
        <v>5</v>
      </c>
      <c r="U84" s="288">
        <v>423993369.80000001</v>
      </c>
      <c r="V84" s="277"/>
      <c r="AB84" s="279"/>
      <c r="AC84" s="279"/>
      <c r="AJ84" s="279"/>
      <c r="AK84" s="279"/>
      <c r="AX84" s="279"/>
      <c r="AY84" s="279"/>
      <c r="AZ84" s="279"/>
      <c r="BA84" s="279"/>
      <c r="BB84" s="279"/>
      <c r="BC84" s="279"/>
      <c r="BD84" s="279"/>
      <c r="BE84" s="279"/>
      <c r="BF84" s="279"/>
      <c r="BG84" s="279"/>
      <c r="BH84" s="279"/>
      <c r="BI84" s="279"/>
      <c r="BQ84" s="280"/>
      <c r="BR84" s="280"/>
      <c r="BS84" s="280"/>
      <c r="BT84" s="280"/>
      <c r="BU84" s="280"/>
      <c r="BV84" s="280"/>
      <c r="BW84" s="280"/>
      <c r="BX84" s="280"/>
      <c r="BY84" s="280"/>
      <c r="BZ84" s="280"/>
      <c r="CA84" s="280"/>
      <c r="CB84" s="280"/>
    </row>
    <row r="85" spans="1:80" s="278" customFormat="1" x14ac:dyDescent="0.25">
      <c r="A85" s="866" t="s">
        <v>316</v>
      </c>
      <c r="B85" s="979"/>
      <c r="C85" s="979"/>
      <c r="D85" s="979"/>
      <c r="E85" s="979"/>
      <c r="F85" s="286"/>
      <c r="G85" s="288" t="s">
        <v>5</v>
      </c>
      <c r="H85" s="296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11735857.619999999</v>
      </c>
      <c r="T85" s="288" t="s">
        <v>5</v>
      </c>
      <c r="U85" s="296">
        <f>H85-S85</f>
        <v>162831787.81999999</v>
      </c>
      <c r="V85" s="277"/>
      <c r="AB85" s="279"/>
      <c r="AC85" s="279"/>
      <c r="AJ85" s="279"/>
      <c r="AK85" s="279"/>
      <c r="AX85" s="279"/>
      <c r="AY85" s="279"/>
      <c r="AZ85" s="279"/>
      <c r="BA85" s="279"/>
      <c r="BB85" s="279"/>
      <c r="BC85" s="279"/>
      <c r="BD85" s="279"/>
      <c r="BE85" s="279"/>
      <c r="BF85" s="279"/>
      <c r="BG85" s="279"/>
      <c r="BH85" s="279"/>
      <c r="BI85" s="279"/>
      <c r="BQ85" s="280"/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</row>
    <row r="86" spans="1:80" s="278" customFormat="1" x14ac:dyDescent="0.25">
      <c r="A86" s="289"/>
      <c r="B86" s="289"/>
      <c r="C86" s="289"/>
      <c r="D86" s="289"/>
      <c r="E86" s="289"/>
      <c r="F86" s="289"/>
      <c r="G86" s="289"/>
      <c r="AB86" s="279"/>
      <c r="AC86" s="279"/>
      <c r="AJ86" s="279"/>
      <c r="AK86" s="279"/>
      <c r="AX86" s="279"/>
      <c r="AY86" s="279"/>
      <c r="AZ86" s="279"/>
      <c r="BA86" s="279"/>
      <c r="BB86" s="279"/>
      <c r="BC86" s="279"/>
      <c r="BD86" s="279"/>
      <c r="BE86" s="279"/>
      <c r="BF86" s="279"/>
      <c r="BG86" s="279"/>
      <c r="BH86" s="279"/>
      <c r="BI86" s="279"/>
      <c r="BQ86" s="280"/>
      <c r="BR86" s="280"/>
      <c r="BS86" s="280"/>
      <c r="BT86" s="280"/>
      <c r="BU86" s="280"/>
      <c r="BV86" s="280"/>
      <c r="BW86" s="280"/>
      <c r="BX86" s="280"/>
      <c r="BY86" s="280"/>
      <c r="BZ86" s="280"/>
      <c r="CA86" s="280"/>
      <c r="CB86" s="280"/>
    </row>
    <row r="87" spans="1:80" s="278" customFormat="1" x14ac:dyDescent="0.25">
      <c r="A87" s="261"/>
      <c r="B87" s="261"/>
      <c r="C87" s="261"/>
      <c r="D87" s="261"/>
      <c r="E87" s="261"/>
      <c r="F87" s="261"/>
      <c r="G87" s="261"/>
      <c r="J87" s="295"/>
      <c r="P87" s="295"/>
      <c r="AB87" s="279"/>
      <c r="AC87" s="279"/>
      <c r="AJ87" s="279"/>
      <c r="AK87" s="279"/>
      <c r="AX87" s="279"/>
      <c r="AY87" s="279"/>
      <c r="AZ87" s="279"/>
      <c r="BA87" s="279"/>
      <c r="BB87" s="279"/>
      <c r="BC87" s="279"/>
      <c r="BD87" s="279"/>
      <c r="BE87" s="279"/>
      <c r="BF87" s="279"/>
      <c r="BG87" s="279"/>
      <c r="BH87" s="279"/>
      <c r="BI87" s="279"/>
      <c r="BQ87" s="280"/>
      <c r="BR87" s="280"/>
      <c r="BS87" s="280"/>
      <c r="BT87" s="280"/>
      <c r="BU87" s="280"/>
      <c r="BV87" s="280"/>
      <c r="BW87" s="280"/>
      <c r="BX87" s="280"/>
      <c r="BY87" s="280"/>
      <c r="BZ87" s="280"/>
      <c r="CA87" s="280"/>
      <c r="CB87" s="280"/>
    </row>
    <row r="88" spans="1:80" s="278" customFormat="1" x14ac:dyDescent="0.25">
      <c r="A88" s="261"/>
      <c r="B88" s="261"/>
      <c r="C88" s="261"/>
      <c r="D88" s="261"/>
      <c r="E88" s="261"/>
      <c r="F88" s="261"/>
      <c r="G88" s="261"/>
      <c r="AB88" s="279"/>
      <c r="AC88" s="279"/>
      <c r="AJ88" s="279"/>
      <c r="AK88" s="279"/>
      <c r="AX88" s="279"/>
      <c r="AY88" s="279"/>
      <c r="AZ88" s="279"/>
      <c r="BA88" s="279"/>
      <c r="BB88" s="279"/>
      <c r="BC88" s="279"/>
      <c r="BD88" s="279"/>
      <c r="BE88" s="279"/>
      <c r="BF88" s="279"/>
      <c r="BG88" s="279"/>
      <c r="BH88" s="279"/>
      <c r="BI88" s="279"/>
      <c r="BQ88" s="280"/>
      <c r="BR88" s="280"/>
      <c r="BS88" s="280"/>
      <c r="BT88" s="280"/>
      <c r="BU88" s="280"/>
      <c r="BV88" s="280"/>
      <c r="BW88" s="280"/>
      <c r="BX88" s="280"/>
      <c r="BY88" s="280"/>
      <c r="BZ88" s="280"/>
      <c r="CA88" s="280"/>
      <c r="CB88" s="280"/>
    </row>
    <row r="89" spans="1:80" s="278" customFormat="1" x14ac:dyDescent="0.25">
      <c r="A89" s="261"/>
      <c r="B89" s="261"/>
      <c r="C89" s="261"/>
      <c r="D89" s="261"/>
      <c r="E89" s="261"/>
      <c r="F89" s="261"/>
      <c r="G89" s="261"/>
      <c r="AB89" s="279"/>
      <c r="AC89" s="279"/>
      <c r="AJ89" s="279"/>
      <c r="AK89" s="279"/>
      <c r="AX89" s="279"/>
      <c r="AY89" s="279"/>
      <c r="AZ89" s="279"/>
      <c r="BA89" s="279"/>
      <c r="BB89" s="279"/>
      <c r="BC89" s="279"/>
      <c r="BD89" s="279"/>
      <c r="BE89" s="279"/>
      <c r="BF89" s="279"/>
      <c r="BG89" s="279"/>
      <c r="BH89" s="279"/>
      <c r="BI89" s="279"/>
      <c r="BQ89" s="280"/>
      <c r="BR89" s="280"/>
      <c r="BS89" s="280"/>
      <c r="BT89" s="280"/>
      <c r="BU89" s="280"/>
      <c r="BV89" s="280"/>
      <c r="BW89" s="280"/>
      <c r="BX89" s="280"/>
      <c r="BY89" s="280"/>
      <c r="BZ89" s="280"/>
      <c r="CA89" s="280"/>
      <c r="CB89" s="280"/>
    </row>
    <row r="90" spans="1:80" s="278" customFormat="1" x14ac:dyDescent="0.25">
      <c r="A90" s="261"/>
      <c r="B90" s="261"/>
      <c r="C90" s="261"/>
      <c r="D90" s="261"/>
      <c r="E90" s="261"/>
      <c r="F90" s="261"/>
      <c r="G90" s="261"/>
      <c r="AB90" s="279"/>
      <c r="AC90" s="279"/>
      <c r="AJ90" s="279"/>
      <c r="AK90" s="279"/>
      <c r="AX90" s="279"/>
      <c r="AY90" s="279"/>
      <c r="AZ90" s="279"/>
      <c r="BA90" s="279"/>
      <c r="BB90" s="279"/>
      <c r="BC90" s="279"/>
      <c r="BD90" s="279"/>
      <c r="BE90" s="279"/>
      <c r="BF90" s="279"/>
      <c r="BG90" s="279"/>
      <c r="BH90" s="279"/>
      <c r="BI90" s="279"/>
      <c r="BQ90" s="280"/>
      <c r="BR90" s="280"/>
      <c r="BS90" s="280"/>
      <c r="BT90" s="280"/>
      <c r="BU90" s="280"/>
      <c r="BV90" s="280"/>
      <c r="BW90" s="280"/>
      <c r="BX90" s="280"/>
      <c r="BY90" s="280"/>
      <c r="BZ90" s="280"/>
      <c r="CA90" s="280"/>
      <c r="CB90" s="280"/>
    </row>
    <row r="91" spans="1:80" s="278" customFormat="1" x14ac:dyDescent="0.25">
      <c r="A91" s="261"/>
      <c r="B91" s="261"/>
      <c r="C91" s="261"/>
      <c r="D91" s="261"/>
      <c r="E91" s="261"/>
      <c r="F91" s="261"/>
      <c r="G91" s="261"/>
      <c r="AB91" s="279"/>
      <c r="AC91" s="279"/>
      <c r="AJ91" s="279"/>
      <c r="AK91" s="279"/>
      <c r="AX91" s="279"/>
      <c r="AY91" s="279"/>
      <c r="AZ91" s="279"/>
      <c r="BA91" s="279"/>
      <c r="BB91" s="279"/>
      <c r="BC91" s="279"/>
      <c r="BD91" s="279"/>
      <c r="BE91" s="279"/>
      <c r="BF91" s="279"/>
      <c r="BG91" s="279"/>
      <c r="BH91" s="279"/>
      <c r="BI91" s="279"/>
      <c r="BQ91" s="280"/>
      <c r="BR91" s="280"/>
      <c r="BS91" s="280"/>
      <c r="BT91" s="280"/>
      <c r="BU91" s="280"/>
      <c r="BV91" s="280"/>
      <c r="BW91" s="280"/>
      <c r="BX91" s="280"/>
      <c r="BY91" s="280"/>
      <c r="BZ91" s="280"/>
      <c r="CA91" s="280"/>
      <c r="CB91" s="280"/>
    </row>
    <row r="92" spans="1:80" s="278" customFormat="1" x14ac:dyDescent="0.25">
      <c r="A92" s="261"/>
      <c r="B92" s="261"/>
      <c r="C92" s="261"/>
      <c r="D92" s="261"/>
      <c r="E92" s="261"/>
      <c r="F92" s="261"/>
      <c r="G92" s="261"/>
      <c r="AB92" s="279"/>
      <c r="AC92" s="279"/>
      <c r="AJ92" s="279"/>
      <c r="AK92" s="279"/>
      <c r="AX92" s="279"/>
      <c r="AY92" s="279"/>
      <c r="AZ92" s="279"/>
      <c r="BA92" s="279"/>
      <c r="BB92" s="279"/>
      <c r="BC92" s="279"/>
      <c r="BD92" s="279"/>
      <c r="BE92" s="279"/>
      <c r="BF92" s="279"/>
      <c r="BG92" s="279"/>
      <c r="BH92" s="279"/>
      <c r="BI92" s="279"/>
      <c r="BQ92" s="280"/>
      <c r="BR92" s="280"/>
      <c r="BS92" s="280"/>
      <c r="BT92" s="280"/>
      <c r="BU92" s="280"/>
      <c r="BV92" s="280"/>
      <c r="BW92" s="280"/>
      <c r="BX92" s="280"/>
      <c r="BY92" s="280"/>
      <c r="BZ92" s="280"/>
      <c r="CA92" s="280"/>
      <c r="CB92" s="280"/>
    </row>
    <row r="93" spans="1:80" s="278" customFormat="1" x14ac:dyDescent="0.25">
      <c r="A93" s="261"/>
      <c r="B93" s="261"/>
      <c r="C93" s="261"/>
      <c r="D93" s="261"/>
      <c r="E93" s="261"/>
      <c r="F93" s="261"/>
      <c r="G93" s="261"/>
      <c r="AB93" s="279"/>
      <c r="AC93" s="279"/>
      <c r="AJ93" s="279"/>
      <c r="AK93" s="279"/>
      <c r="AX93" s="279"/>
      <c r="AY93" s="279"/>
      <c r="AZ93" s="279"/>
      <c r="BA93" s="279"/>
      <c r="BB93" s="279"/>
      <c r="BC93" s="279"/>
      <c r="BD93" s="279"/>
      <c r="BE93" s="279"/>
      <c r="BF93" s="279"/>
      <c r="BG93" s="279"/>
      <c r="BH93" s="279"/>
      <c r="BI93" s="279"/>
      <c r="BQ93" s="280"/>
      <c r="BR93" s="280"/>
      <c r="BS93" s="280"/>
      <c r="BT93" s="280"/>
      <c r="BU93" s="280"/>
      <c r="BV93" s="280"/>
      <c r="BW93" s="280"/>
      <c r="BX93" s="280"/>
      <c r="BY93" s="280"/>
      <c r="BZ93" s="280"/>
      <c r="CA93" s="280"/>
      <c r="CB93" s="280"/>
    </row>
    <row r="94" spans="1:80" s="278" customFormat="1" x14ac:dyDescent="0.25">
      <c r="A94" s="261"/>
      <c r="B94" s="261"/>
      <c r="C94" s="261"/>
      <c r="D94" s="261"/>
      <c r="E94" s="261"/>
      <c r="F94" s="261"/>
      <c r="G94" s="261"/>
      <c r="AB94" s="279"/>
      <c r="AC94" s="279"/>
      <c r="AJ94" s="279"/>
      <c r="AK94" s="279"/>
      <c r="AX94" s="279"/>
      <c r="AY94" s="279"/>
      <c r="AZ94" s="279"/>
      <c r="BA94" s="279"/>
      <c r="BB94" s="279"/>
      <c r="BC94" s="279"/>
      <c r="BD94" s="279"/>
      <c r="BE94" s="279"/>
      <c r="BF94" s="279"/>
      <c r="BG94" s="279"/>
      <c r="BH94" s="279"/>
      <c r="BI94" s="279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80"/>
      <c r="CB94" s="280"/>
    </row>
    <row r="95" spans="1:80" s="278" customFormat="1" x14ac:dyDescent="0.25">
      <c r="A95" s="261"/>
      <c r="B95" s="261"/>
      <c r="C95" s="261"/>
      <c r="D95" s="261"/>
      <c r="E95" s="261"/>
      <c r="F95" s="261"/>
      <c r="G95" s="261"/>
      <c r="AB95" s="279"/>
      <c r="AC95" s="279"/>
      <c r="AJ95" s="279"/>
      <c r="AK95" s="279"/>
      <c r="AX95" s="279"/>
      <c r="AY95" s="279"/>
      <c r="AZ95" s="279"/>
      <c r="BA95" s="279"/>
      <c r="BB95" s="279"/>
      <c r="BC95" s="279"/>
      <c r="BD95" s="279"/>
      <c r="BE95" s="279"/>
      <c r="BF95" s="279"/>
      <c r="BG95" s="279"/>
      <c r="BH95" s="279"/>
      <c r="BI95" s="279"/>
      <c r="BQ95" s="280"/>
      <c r="BR95" s="280"/>
      <c r="BS95" s="280"/>
      <c r="BT95" s="280"/>
      <c r="BU95" s="280"/>
      <c r="BV95" s="280"/>
      <c r="BW95" s="280"/>
      <c r="BX95" s="280"/>
      <c r="BY95" s="280"/>
      <c r="BZ95" s="280"/>
      <c r="CA95" s="280"/>
      <c r="CB95" s="280"/>
    </row>
    <row r="96" spans="1:80" s="278" customFormat="1" x14ac:dyDescent="0.25">
      <c r="A96" s="261"/>
      <c r="B96" s="261"/>
      <c r="C96" s="261"/>
      <c r="D96" s="261"/>
      <c r="E96" s="261"/>
      <c r="F96" s="261"/>
      <c r="G96" s="261"/>
      <c r="AB96" s="279"/>
      <c r="AC96" s="279"/>
      <c r="AJ96" s="279"/>
      <c r="AK96" s="279"/>
      <c r="AX96" s="279"/>
      <c r="AY96" s="279"/>
      <c r="AZ96" s="279"/>
      <c r="BA96" s="279"/>
      <c r="BB96" s="279"/>
      <c r="BC96" s="279"/>
      <c r="BD96" s="279"/>
      <c r="BE96" s="279"/>
      <c r="BF96" s="279"/>
      <c r="BG96" s="279"/>
      <c r="BH96" s="279"/>
      <c r="BI96" s="279"/>
      <c r="BQ96" s="280"/>
      <c r="BR96" s="280"/>
      <c r="BS96" s="280"/>
      <c r="BT96" s="280"/>
      <c r="BU96" s="280"/>
      <c r="BV96" s="280"/>
      <c r="BW96" s="280"/>
      <c r="BX96" s="280"/>
      <c r="BY96" s="280"/>
      <c r="BZ96" s="280"/>
      <c r="CA96" s="280"/>
      <c r="CB96" s="280"/>
    </row>
    <row r="97" spans="1:80" s="278" customFormat="1" x14ac:dyDescent="0.25">
      <c r="A97" s="261"/>
      <c r="B97" s="261"/>
      <c r="C97" s="261"/>
      <c r="D97" s="261"/>
      <c r="E97" s="261"/>
      <c r="F97" s="261"/>
      <c r="G97" s="261"/>
      <c r="AB97" s="279"/>
      <c r="AC97" s="279"/>
      <c r="AJ97" s="279"/>
      <c r="AK97" s="279"/>
      <c r="AX97" s="279"/>
      <c r="AY97" s="279"/>
      <c r="AZ97" s="279"/>
      <c r="BA97" s="279"/>
      <c r="BB97" s="279"/>
      <c r="BC97" s="279"/>
      <c r="BD97" s="279"/>
      <c r="BE97" s="279"/>
      <c r="BF97" s="279"/>
      <c r="BG97" s="279"/>
      <c r="BH97" s="279"/>
      <c r="BI97" s="279"/>
      <c r="BQ97" s="280"/>
      <c r="BR97" s="280"/>
      <c r="BS97" s="280"/>
      <c r="BT97" s="280"/>
      <c r="BU97" s="280"/>
      <c r="BV97" s="280"/>
      <c r="BW97" s="280"/>
      <c r="BX97" s="280"/>
      <c r="BY97" s="280"/>
      <c r="BZ97" s="280"/>
      <c r="CA97" s="280"/>
      <c r="CB97" s="280"/>
    </row>
    <row r="98" spans="1:80" s="278" customFormat="1" x14ac:dyDescent="0.25">
      <c r="A98" s="261"/>
      <c r="B98" s="261"/>
      <c r="C98" s="261"/>
      <c r="D98" s="261"/>
      <c r="E98" s="261"/>
      <c r="F98" s="261"/>
      <c r="G98" s="261"/>
      <c r="AB98" s="279"/>
      <c r="AC98" s="279"/>
      <c r="AJ98" s="279"/>
      <c r="AK98" s="279"/>
      <c r="AX98" s="279"/>
      <c r="AY98" s="279"/>
      <c r="AZ98" s="279"/>
      <c r="BA98" s="279"/>
      <c r="BB98" s="279"/>
      <c r="BC98" s="279"/>
      <c r="BD98" s="279"/>
      <c r="BE98" s="279"/>
      <c r="BF98" s="279"/>
      <c r="BG98" s="279"/>
      <c r="BH98" s="279"/>
      <c r="BI98" s="279"/>
      <c r="BQ98" s="280"/>
      <c r="BR98" s="280"/>
      <c r="BS98" s="280"/>
      <c r="BT98" s="280"/>
      <c r="BU98" s="280"/>
      <c r="BV98" s="280"/>
      <c r="BW98" s="280"/>
      <c r="BX98" s="280"/>
      <c r="BY98" s="280"/>
      <c r="BZ98" s="280"/>
      <c r="CA98" s="280"/>
      <c r="CB98" s="280"/>
    </row>
    <row r="99" spans="1:80" s="278" customFormat="1" x14ac:dyDescent="0.25">
      <c r="A99" s="261"/>
      <c r="B99" s="261"/>
      <c r="C99" s="261"/>
      <c r="D99" s="261"/>
      <c r="E99" s="261"/>
      <c r="F99" s="261"/>
      <c r="G99" s="261"/>
      <c r="AB99" s="279"/>
      <c r="AC99" s="279"/>
      <c r="AJ99" s="279"/>
      <c r="AK99" s="279"/>
      <c r="AX99" s="279"/>
      <c r="AY99" s="279"/>
      <c r="AZ99" s="279"/>
      <c r="BA99" s="279"/>
      <c r="BB99" s="279"/>
      <c r="BC99" s="279"/>
      <c r="BD99" s="279"/>
      <c r="BE99" s="279"/>
      <c r="BF99" s="279"/>
      <c r="BG99" s="279"/>
      <c r="BH99" s="279"/>
      <c r="BI99" s="279"/>
      <c r="BQ99" s="280"/>
      <c r="BR99" s="280"/>
      <c r="BS99" s="280"/>
      <c r="BT99" s="280"/>
      <c r="BU99" s="280"/>
      <c r="BV99" s="280"/>
      <c r="BW99" s="280"/>
      <c r="BX99" s="280"/>
      <c r="BY99" s="280"/>
      <c r="BZ99" s="280"/>
      <c r="CA99" s="280"/>
      <c r="CB99" s="280"/>
    </row>
    <row r="100" spans="1:80" s="278" customFormat="1" x14ac:dyDescent="0.25">
      <c r="A100" s="261"/>
      <c r="B100" s="261"/>
      <c r="C100" s="261"/>
      <c r="D100" s="261"/>
      <c r="E100" s="261"/>
      <c r="F100" s="261"/>
      <c r="G100" s="261"/>
      <c r="AB100" s="279"/>
      <c r="AC100" s="279"/>
      <c r="AJ100" s="279"/>
      <c r="AK100" s="279"/>
      <c r="AX100" s="279"/>
      <c r="AY100" s="279"/>
      <c r="AZ100" s="279"/>
      <c r="BA100" s="279"/>
      <c r="BB100" s="279"/>
      <c r="BC100" s="279"/>
      <c r="BD100" s="279"/>
      <c r="BE100" s="279"/>
      <c r="BF100" s="279"/>
      <c r="BG100" s="279"/>
      <c r="BH100" s="279"/>
      <c r="BI100" s="279"/>
      <c r="BQ100" s="280"/>
      <c r="BR100" s="280"/>
      <c r="BS100" s="280"/>
      <c r="BT100" s="280"/>
      <c r="BU100" s="280"/>
      <c r="BV100" s="280"/>
      <c r="BW100" s="280"/>
      <c r="BX100" s="280"/>
      <c r="BY100" s="280"/>
      <c r="BZ100" s="280"/>
      <c r="CA100" s="280"/>
      <c r="CB100" s="280"/>
    </row>
    <row r="101" spans="1:80" s="278" customFormat="1" x14ac:dyDescent="0.25">
      <c r="A101" s="261"/>
      <c r="B101" s="261"/>
      <c r="C101" s="261"/>
      <c r="D101" s="261"/>
      <c r="E101" s="261"/>
      <c r="F101" s="261"/>
      <c r="G101" s="261"/>
      <c r="AB101" s="279"/>
      <c r="AC101" s="279"/>
      <c r="AJ101" s="279"/>
      <c r="AK101" s="279"/>
      <c r="AX101" s="279"/>
      <c r="AY101" s="279"/>
      <c r="AZ101" s="279"/>
      <c r="BA101" s="279"/>
      <c r="BB101" s="279"/>
      <c r="BC101" s="279"/>
      <c r="BD101" s="279"/>
      <c r="BE101" s="279"/>
      <c r="BF101" s="279"/>
      <c r="BG101" s="279"/>
      <c r="BH101" s="279"/>
      <c r="BI101" s="279"/>
      <c r="BQ101" s="280"/>
      <c r="BR101" s="280"/>
      <c r="BS101" s="280"/>
      <c r="BT101" s="280"/>
      <c r="BU101" s="280"/>
      <c r="BV101" s="280"/>
      <c r="BW101" s="280"/>
      <c r="BX101" s="280"/>
      <c r="BY101" s="280"/>
      <c r="BZ101" s="280"/>
      <c r="CA101" s="280"/>
      <c r="CB101" s="280"/>
    </row>
    <row r="102" spans="1:80" s="278" customFormat="1" x14ac:dyDescent="0.25">
      <c r="A102" s="261"/>
      <c r="B102" s="261"/>
      <c r="C102" s="261"/>
      <c r="D102" s="261"/>
      <c r="E102" s="261"/>
      <c r="F102" s="261"/>
      <c r="G102" s="261"/>
      <c r="AB102" s="279"/>
      <c r="AC102" s="279"/>
      <c r="AJ102" s="279"/>
      <c r="AK102" s="279"/>
      <c r="AX102" s="279"/>
      <c r="AY102" s="279"/>
      <c r="AZ102" s="279"/>
      <c r="BA102" s="279"/>
      <c r="BB102" s="279"/>
      <c r="BC102" s="279"/>
      <c r="BD102" s="279"/>
      <c r="BE102" s="279"/>
      <c r="BF102" s="279"/>
      <c r="BG102" s="279"/>
      <c r="BH102" s="279"/>
      <c r="BI102" s="279"/>
      <c r="BQ102" s="280"/>
      <c r="BR102" s="280"/>
      <c r="BS102" s="280"/>
      <c r="BT102" s="280"/>
      <c r="BU102" s="280"/>
      <c r="BV102" s="280"/>
      <c r="BW102" s="280"/>
      <c r="BX102" s="280"/>
      <c r="BY102" s="280"/>
      <c r="BZ102" s="280"/>
      <c r="CA102" s="280"/>
      <c r="CB102" s="280"/>
    </row>
    <row r="103" spans="1:80" s="278" customFormat="1" x14ac:dyDescent="0.25">
      <c r="A103" s="261"/>
      <c r="B103" s="261"/>
      <c r="C103" s="261"/>
      <c r="D103" s="261"/>
      <c r="E103" s="261"/>
      <c r="F103" s="261"/>
      <c r="G103" s="261"/>
      <c r="AB103" s="279"/>
      <c r="AC103" s="279"/>
      <c r="AJ103" s="279"/>
      <c r="AK103" s="279"/>
      <c r="AX103" s="279"/>
      <c r="AY103" s="279"/>
      <c r="AZ103" s="279"/>
      <c r="BA103" s="279"/>
      <c r="BB103" s="279"/>
      <c r="BC103" s="279"/>
      <c r="BD103" s="279"/>
      <c r="BE103" s="279"/>
      <c r="BF103" s="279"/>
      <c r="BG103" s="279"/>
      <c r="BH103" s="279"/>
      <c r="BI103" s="279"/>
      <c r="BQ103" s="280"/>
      <c r="BR103" s="280"/>
      <c r="BS103" s="280"/>
      <c r="BT103" s="280"/>
      <c r="BU103" s="280"/>
      <c r="BV103" s="280"/>
      <c r="BW103" s="280"/>
      <c r="BX103" s="280"/>
      <c r="BY103" s="280"/>
      <c r="BZ103" s="280"/>
      <c r="CA103" s="280"/>
      <c r="CB103" s="280"/>
    </row>
    <row r="104" spans="1:80" s="278" customFormat="1" x14ac:dyDescent="0.25">
      <c r="A104" s="261"/>
      <c r="B104" s="261"/>
      <c r="C104" s="261"/>
      <c r="D104" s="261"/>
      <c r="E104" s="261"/>
      <c r="F104" s="261"/>
      <c r="G104" s="261"/>
      <c r="AB104" s="279"/>
      <c r="AC104" s="279"/>
      <c r="AJ104" s="279"/>
      <c r="AK104" s="279"/>
      <c r="AX104" s="279"/>
      <c r="AY104" s="279"/>
      <c r="AZ104" s="279"/>
      <c r="BA104" s="279"/>
      <c r="BB104" s="279"/>
      <c r="BC104" s="279"/>
      <c r="BD104" s="279"/>
      <c r="BE104" s="279"/>
      <c r="BF104" s="279"/>
      <c r="BG104" s="279"/>
      <c r="BH104" s="279"/>
      <c r="BI104" s="279"/>
      <c r="BQ104" s="280"/>
      <c r="BR104" s="280"/>
      <c r="BS104" s="280"/>
      <c r="BT104" s="280"/>
      <c r="BU104" s="280"/>
      <c r="BV104" s="280"/>
      <c r="BW104" s="280"/>
      <c r="BX104" s="280"/>
      <c r="BY104" s="280"/>
      <c r="BZ104" s="280"/>
      <c r="CA104" s="280"/>
      <c r="CB104" s="280"/>
    </row>
    <row r="105" spans="1:80" s="278" customFormat="1" x14ac:dyDescent="0.25">
      <c r="A105" s="261"/>
      <c r="B105" s="261"/>
      <c r="C105" s="261"/>
      <c r="D105" s="261"/>
      <c r="E105" s="261"/>
      <c r="F105" s="261"/>
      <c r="G105" s="261"/>
      <c r="AB105" s="279"/>
      <c r="AC105" s="279"/>
      <c r="AJ105" s="279"/>
      <c r="AK105" s="279"/>
      <c r="AX105" s="279"/>
      <c r="AY105" s="279"/>
      <c r="AZ105" s="279"/>
      <c r="BA105" s="279"/>
      <c r="BB105" s="279"/>
      <c r="BC105" s="279"/>
      <c r="BD105" s="279"/>
      <c r="BE105" s="279"/>
      <c r="BF105" s="279"/>
      <c r="BG105" s="279"/>
      <c r="BH105" s="279"/>
      <c r="BI105" s="279"/>
      <c r="BQ105" s="280"/>
      <c r="BR105" s="280"/>
      <c r="BS105" s="280"/>
      <c r="BT105" s="280"/>
      <c r="BU105" s="280"/>
      <c r="BV105" s="280"/>
      <c r="BW105" s="280"/>
      <c r="BX105" s="280"/>
      <c r="BY105" s="280"/>
      <c r="BZ105" s="280"/>
      <c r="CA105" s="280"/>
      <c r="CB105" s="280"/>
    </row>
    <row r="106" spans="1:80" s="278" customFormat="1" x14ac:dyDescent="0.25">
      <c r="A106" s="261"/>
      <c r="B106" s="261"/>
      <c r="C106" s="261"/>
      <c r="D106" s="261"/>
      <c r="E106" s="261"/>
      <c r="F106" s="261"/>
      <c r="G106" s="261"/>
      <c r="AB106" s="279"/>
      <c r="AC106" s="279"/>
      <c r="AJ106" s="279"/>
      <c r="AK106" s="279"/>
      <c r="AX106" s="279"/>
      <c r="AY106" s="279"/>
      <c r="AZ106" s="279"/>
      <c r="BA106" s="279"/>
      <c r="BB106" s="279"/>
      <c r="BC106" s="279"/>
      <c r="BD106" s="279"/>
      <c r="BE106" s="279"/>
      <c r="BF106" s="279"/>
      <c r="BG106" s="279"/>
      <c r="BH106" s="279"/>
      <c r="BI106" s="279"/>
      <c r="BQ106" s="280"/>
      <c r="BR106" s="280"/>
      <c r="BS106" s="280"/>
      <c r="BT106" s="280"/>
      <c r="BU106" s="280"/>
      <c r="BV106" s="280"/>
      <c r="BW106" s="280"/>
      <c r="BX106" s="280"/>
      <c r="BY106" s="280"/>
      <c r="BZ106" s="280"/>
      <c r="CA106" s="280"/>
      <c r="CB106" s="280"/>
    </row>
    <row r="107" spans="1:80" s="278" customFormat="1" x14ac:dyDescent="0.25">
      <c r="A107" s="261"/>
      <c r="B107" s="261"/>
      <c r="C107" s="261"/>
      <c r="D107" s="261"/>
      <c r="E107" s="261"/>
      <c r="F107" s="261"/>
      <c r="G107" s="261"/>
      <c r="AB107" s="279"/>
      <c r="AC107" s="279"/>
      <c r="AJ107" s="279"/>
      <c r="AK107" s="279"/>
      <c r="AX107" s="279"/>
      <c r="AY107" s="279"/>
      <c r="AZ107" s="279"/>
      <c r="BA107" s="279"/>
      <c r="BB107" s="279"/>
      <c r="BC107" s="279"/>
      <c r="BD107" s="279"/>
      <c r="BE107" s="279"/>
      <c r="BF107" s="279"/>
      <c r="BG107" s="279"/>
      <c r="BH107" s="279"/>
      <c r="BI107" s="279"/>
      <c r="BQ107" s="280"/>
      <c r="BR107" s="280"/>
      <c r="BS107" s="280"/>
      <c r="BT107" s="280"/>
      <c r="BU107" s="280"/>
      <c r="BV107" s="280"/>
      <c r="BW107" s="280"/>
      <c r="BX107" s="280"/>
      <c r="BY107" s="280"/>
      <c r="BZ107" s="280"/>
      <c r="CA107" s="280"/>
      <c r="CB107" s="280"/>
    </row>
    <row r="108" spans="1:80" s="278" customFormat="1" x14ac:dyDescent="0.25">
      <c r="A108" s="261"/>
      <c r="B108" s="261"/>
      <c r="C108" s="261"/>
      <c r="D108" s="261"/>
      <c r="E108" s="261"/>
      <c r="F108" s="261"/>
      <c r="G108" s="261"/>
      <c r="AB108" s="279"/>
      <c r="AC108" s="279"/>
      <c r="AJ108" s="279"/>
      <c r="AK108" s="279"/>
      <c r="AX108" s="279"/>
      <c r="AY108" s="279"/>
      <c r="AZ108" s="279"/>
      <c r="BA108" s="279"/>
      <c r="BB108" s="279"/>
      <c r="BC108" s="279"/>
      <c r="BD108" s="279"/>
      <c r="BE108" s="279"/>
      <c r="BF108" s="279"/>
      <c r="BG108" s="279"/>
      <c r="BH108" s="279"/>
      <c r="BI108" s="279"/>
      <c r="BQ108" s="280"/>
      <c r="BR108" s="280"/>
      <c r="BS108" s="280"/>
      <c r="BT108" s="280"/>
      <c r="BU108" s="280"/>
      <c r="BV108" s="280"/>
      <c r="BW108" s="280"/>
      <c r="BX108" s="280"/>
      <c r="BY108" s="280"/>
      <c r="BZ108" s="280"/>
      <c r="CA108" s="280"/>
      <c r="CB108" s="280"/>
    </row>
    <row r="109" spans="1:80" s="278" customFormat="1" x14ac:dyDescent="0.25">
      <c r="A109" s="261"/>
      <c r="B109" s="261"/>
      <c r="C109" s="261"/>
      <c r="D109" s="261"/>
      <c r="E109" s="261"/>
      <c r="F109" s="261"/>
      <c r="G109" s="261"/>
      <c r="AB109" s="279"/>
      <c r="AC109" s="279"/>
      <c r="AJ109" s="279"/>
      <c r="AK109" s="279"/>
      <c r="AX109" s="279"/>
      <c r="AY109" s="279"/>
      <c r="AZ109" s="279"/>
      <c r="BA109" s="279"/>
      <c r="BB109" s="279"/>
      <c r="BC109" s="279"/>
      <c r="BD109" s="279"/>
      <c r="BE109" s="279"/>
      <c r="BF109" s="279"/>
      <c r="BG109" s="279"/>
      <c r="BH109" s="279"/>
      <c r="BI109" s="279"/>
      <c r="BQ109" s="280"/>
      <c r="BR109" s="280"/>
      <c r="BS109" s="280"/>
      <c r="BT109" s="280"/>
      <c r="BU109" s="280"/>
      <c r="BV109" s="280"/>
      <c r="BW109" s="280"/>
      <c r="BX109" s="280"/>
      <c r="BY109" s="280"/>
      <c r="BZ109" s="280"/>
      <c r="CA109" s="280"/>
      <c r="CB109" s="280"/>
    </row>
    <row r="110" spans="1:80" s="278" customFormat="1" x14ac:dyDescent="0.25">
      <c r="A110" s="261"/>
      <c r="B110" s="261"/>
      <c r="C110" s="261"/>
      <c r="D110" s="261"/>
      <c r="E110" s="261"/>
      <c r="F110" s="261"/>
      <c r="G110" s="261"/>
      <c r="AB110" s="279"/>
      <c r="AC110" s="279"/>
      <c r="AJ110" s="279"/>
      <c r="AK110" s="279"/>
      <c r="AX110" s="279"/>
      <c r="AY110" s="279"/>
      <c r="AZ110" s="279"/>
      <c r="BA110" s="279"/>
      <c r="BB110" s="279"/>
      <c r="BC110" s="279"/>
      <c r="BD110" s="279"/>
      <c r="BE110" s="279"/>
      <c r="BF110" s="279"/>
      <c r="BG110" s="279"/>
      <c r="BH110" s="279"/>
      <c r="BI110" s="279"/>
      <c r="BQ110" s="280"/>
      <c r="BR110" s="280"/>
      <c r="BS110" s="280"/>
      <c r="BT110" s="280"/>
      <c r="BU110" s="280"/>
      <c r="BV110" s="280"/>
      <c r="BW110" s="280"/>
      <c r="BX110" s="280"/>
      <c r="BY110" s="280"/>
      <c r="BZ110" s="280"/>
      <c r="CA110" s="280"/>
      <c r="CB110" s="280"/>
    </row>
    <row r="111" spans="1:80" s="278" customFormat="1" x14ac:dyDescent="0.25">
      <c r="A111" s="261"/>
      <c r="B111" s="261"/>
      <c r="C111" s="261"/>
      <c r="D111" s="261"/>
      <c r="E111" s="261"/>
      <c r="F111" s="261"/>
      <c r="G111" s="261"/>
      <c r="AB111" s="279"/>
      <c r="AC111" s="279"/>
      <c r="AJ111" s="279"/>
      <c r="AK111" s="279"/>
      <c r="AX111" s="279"/>
      <c r="AY111" s="279"/>
      <c r="AZ111" s="279"/>
      <c r="BA111" s="279"/>
      <c r="BB111" s="279"/>
      <c r="BC111" s="279"/>
      <c r="BD111" s="279"/>
      <c r="BE111" s="279"/>
      <c r="BF111" s="279"/>
      <c r="BG111" s="279"/>
      <c r="BH111" s="279"/>
      <c r="BI111" s="279"/>
      <c r="BQ111" s="280"/>
      <c r="BR111" s="280"/>
      <c r="BS111" s="280"/>
      <c r="BT111" s="280"/>
      <c r="BU111" s="280"/>
      <c r="BV111" s="280"/>
      <c r="BW111" s="280"/>
      <c r="BX111" s="280"/>
      <c r="BY111" s="280"/>
      <c r="BZ111" s="280"/>
      <c r="CA111" s="280"/>
      <c r="CB111" s="280"/>
    </row>
    <row r="112" spans="1:80" s="278" customFormat="1" x14ac:dyDescent="0.25">
      <c r="A112" s="261"/>
      <c r="B112" s="261"/>
      <c r="C112" s="261"/>
      <c r="D112" s="261"/>
      <c r="E112" s="261"/>
      <c r="F112" s="261"/>
      <c r="G112" s="261"/>
      <c r="AB112" s="279"/>
      <c r="AC112" s="279"/>
      <c r="AJ112" s="279"/>
      <c r="AK112" s="279"/>
      <c r="AX112" s="279"/>
      <c r="AY112" s="279"/>
      <c r="AZ112" s="279"/>
      <c r="BA112" s="279"/>
      <c r="BB112" s="279"/>
      <c r="BC112" s="279"/>
      <c r="BD112" s="279"/>
      <c r="BE112" s="279"/>
      <c r="BF112" s="279"/>
      <c r="BG112" s="279"/>
      <c r="BH112" s="279"/>
      <c r="BI112" s="279"/>
      <c r="BQ112" s="280"/>
      <c r="BR112" s="280"/>
      <c r="BS112" s="280"/>
      <c r="BT112" s="280"/>
      <c r="BU112" s="280"/>
      <c r="BV112" s="280"/>
      <c r="BW112" s="280"/>
      <c r="BX112" s="280"/>
      <c r="BY112" s="280"/>
      <c r="BZ112" s="280"/>
      <c r="CA112" s="280"/>
      <c r="CB112" s="280"/>
    </row>
    <row r="113" spans="1:80" s="278" customFormat="1" x14ac:dyDescent="0.25">
      <c r="A113" s="261"/>
      <c r="B113" s="261"/>
      <c r="C113" s="261"/>
      <c r="D113" s="261"/>
      <c r="E113" s="261"/>
      <c r="F113" s="261"/>
      <c r="G113" s="261"/>
      <c r="AB113" s="279"/>
      <c r="AC113" s="279"/>
      <c r="AJ113" s="279"/>
      <c r="AK113" s="279"/>
      <c r="AX113" s="279"/>
      <c r="AY113" s="279"/>
      <c r="AZ113" s="279"/>
      <c r="BA113" s="279"/>
      <c r="BB113" s="279"/>
      <c r="BC113" s="279"/>
      <c r="BD113" s="279"/>
      <c r="BE113" s="279"/>
      <c r="BF113" s="279"/>
      <c r="BG113" s="279"/>
      <c r="BH113" s="279"/>
      <c r="BI113" s="279"/>
      <c r="BQ113" s="280"/>
      <c r="BR113" s="280"/>
      <c r="BS113" s="280"/>
      <c r="BT113" s="280"/>
      <c r="BU113" s="280"/>
      <c r="BV113" s="280"/>
      <c r="BW113" s="280"/>
      <c r="BX113" s="280"/>
      <c r="BY113" s="280"/>
      <c r="BZ113" s="280"/>
      <c r="CA113" s="280"/>
      <c r="CB113" s="280"/>
    </row>
    <row r="114" spans="1:80" s="278" customFormat="1" x14ac:dyDescent="0.25">
      <c r="A114" s="261"/>
      <c r="B114" s="261"/>
      <c r="C114" s="261"/>
      <c r="D114" s="261"/>
      <c r="E114" s="261"/>
      <c r="F114" s="261"/>
      <c r="G114" s="261"/>
      <c r="AB114" s="279"/>
      <c r="AC114" s="279"/>
      <c r="AJ114" s="279"/>
      <c r="AK114" s="279"/>
      <c r="AX114" s="279"/>
      <c r="AY114" s="279"/>
      <c r="AZ114" s="279"/>
      <c r="BA114" s="279"/>
      <c r="BB114" s="279"/>
      <c r="BC114" s="279"/>
      <c r="BD114" s="279"/>
      <c r="BE114" s="279"/>
      <c r="BF114" s="279"/>
      <c r="BG114" s="279"/>
      <c r="BH114" s="279"/>
      <c r="BI114" s="279"/>
      <c r="BQ114" s="280"/>
      <c r="BR114" s="280"/>
      <c r="BS114" s="280"/>
      <c r="BT114" s="280"/>
      <c r="BU114" s="280"/>
      <c r="BV114" s="280"/>
      <c r="BW114" s="280"/>
      <c r="BX114" s="280"/>
      <c r="BY114" s="280"/>
      <c r="BZ114" s="280"/>
      <c r="CA114" s="280"/>
      <c r="CB114" s="280"/>
    </row>
    <row r="115" spans="1:80" s="278" customFormat="1" x14ac:dyDescent="0.25">
      <c r="A115" s="261"/>
      <c r="B115" s="261"/>
      <c r="C115" s="261"/>
      <c r="D115" s="261"/>
      <c r="E115" s="261"/>
      <c r="F115" s="261"/>
      <c r="G115" s="261"/>
      <c r="AB115" s="279"/>
      <c r="AC115" s="279"/>
      <c r="AJ115" s="279"/>
      <c r="AK115" s="279"/>
      <c r="AX115" s="279"/>
      <c r="AY115" s="279"/>
      <c r="AZ115" s="279"/>
      <c r="BA115" s="279"/>
      <c r="BB115" s="279"/>
      <c r="BC115" s="279"/>
      <c r="BD115" s="279"/>
      <c r="BE115" s="279"/>
      <c r="BF115" s="279"/>
      <c r="BG115" s="279"/>
      <c r="BH115" s="279"/>
      <c r="BI115" s="279"/>
      <c r="BQ115" s="280"/>
      <c r="BR115" s="280"/>
      <c r="BS115" s="280"/>
      <c r="BT115" s="280"/>
      <c r="BU115" s="280"/>
      <c r="BV115" s="280"/>
      <c r="BW115" s="280"/>
      <c r="BX115" s="280"/>
      <c r="BY115" s="280"/>
      <c r="BZ115" s="280"/>
      <c r="CA115" s="280"/>
      <c r="CB115" s="280"/>
    </row>
    <row r="116" spans="1:80" s="278" customFormat="1" x14ac:dyDescent="0.25">
      <c r="A116" s="261"/>
      <c r="B116" s="261"/>
      <c r="C116" s="261"/>
      <c r="D116" s="261"/>
      <c r="E116" s="261"/>
      <c r="F116" s="261"/>
      <c r="G116" s="261"/>
      <c r="AB116" s="279"/>
      <c r="AC116" s="279"/>
      <c r="AJ116" s="279"/>
      <c r="AK116" s="279"/>
      <c r="AX116" s="279"/>
      <c r="AY116" s="279"/>
      <c r="AZ116" s="279"/>
      <c r="BA116" s="279"/>
      <c r="BB116" s="279"/>
      <c r="BC116" s="279"/>
      <c r="BD116" s="279"/>
      <c r="BE116" s="279"/>
      <c r="BF116" s="279"/>
      <c r="BG116" s="279"/>
      <c r="BH116" s="279"/>
      <c r="BI116" s="279"/>
      <c r="BQ116" s="280"/>
      <c r="BR116" s="280"/>
      <c r="BS116" s="280"/>
      <c r="BT116" s="280"/>
      <c r="BU116" s="280"/>
      <c r="BV116" s="280"/>
      <c r="BW116" s="280"/>
      <c r="BX116" s="280"/>
      <c r="BY116" s="280"/>
      <c r="BZ116" s="280"/>
      <c r="CA116" s="280"/>
      <c r="CB116" s="280"/>
    </row>
    <row r="117" spans="1:80" s="278" customFormat="1" x14ac:dyDescent="0.25">
      <c r="A117" s="261"/>
      <c r="B117" s="261"/>
      <c r="C117" s="261"/>
      <c r="D117" s="261"/>
      <c r="E117" s="261"/>
      <c r="F117" s="261"/>
      <c r="G117" s="261"/>
      <c r="AB117" s="279"/>
      <c r="AC117" s="279"/>
      <c r="AJ117" s="279"/>
      <c r="AK117" s="279"/>
      <c r="AX117" s="279"/>
      <c r="AY117" s="279"/>
      <c r="AZ117" s="279"/>
      <c r="BA117" s="279"/>
      <c r="BB117" s="279"/>
      <c r="BC117" s="279"/>
      <c r="BD117" s="279"/>
      <c r="BE117" s="279"/>
      <c r="BF117" s="279"/>
      <c r="BG117" s="279"/>
      <c r="BH117" s="279"/>
      <c r="BI117" s="279"/>
      <c r="BQ117" s="280"/>
      <c r="BR117" s="280"/>
      <c r="BS117" s="280"/>
      <c r="BT117" s="280"/>
      <c r="BU117" s="280"/>
      <c r="BV117" s="280"/>
      <c r="BW117" s="280"/>
      <c r="BX117" s="280"/>
      <c r="BY117" s="280"/>
      <c r="BZ117" s="280"/>
      <c r="CA117" s="280"/>
      <c r="CB117" s="280"/>
    </row>
    <row r="118" spans="1:80" s="278" customFormat="1" x14ac:dyDescent="0.25">
      <c r="A118" s="261"/>
      <c r="B118" s="261"/>
      <c r="C118" s="261"/>
      <c r="D118" s="261"/>
      <c r="E118" s="261"/>
      <c r="F118" s="261"/>
      <c r="G118" s="261"/>
      <c r="AB118" s="279"/>
      <c r="AC118" s="279"/>
      <c r="AJ118" s="279"/>
      <c r="AK118" s="279"/>
      <c r="AX118" s="279"/>
      <c r="AY118" s="279"/>
      <c r="AZ118" s="279"/>
      <c r="BA118" s="279"/>
      <c r="BB118" s="279"/>
      <c r="BC118" s="279"/>
      <c r="BD118" s="279"/>
      <c r="BE118" s="279"/>
      <c r="BF118" s="279"/>
      <c r="BG118" s="279"/>
      <c r="BH118" s="279"/>
      <c r="BI118" s="279"/>
      <c r="BQ118" s="280"/>
      <c r="BR118" s="280"/>
      <c r="BS118" s="280"/>
      <c r="BT118" s="280"/>
      <c r="BU118" s="280"/>
      <c r="BV118" s="280"/>
      <c r="BW118" s="280"/>
      <c r="BX118" s="280"/>
      <c r="BY118" s="280"/>
      <c r="BZ118" s="280"/>
      <c r="CA118" s="280"/>
      <c r="CB118" s="280"/>
    </row>
    <row r="119" spans="1:80" s="278" customFormat="1" x14ac:dyDescent="0.25">
      <c r="A119" s="261"/>
      <c r="B119" s="261"/>
      <c r="C119" s="261"/>
      <c r="D119" s="261"/>
      <c r="E119" s="261"/>
      <c r="F119" s="261"/>
      <c r="G119" s="261"/>
      <c r="AB119" s="279"/>
      <c r="AC119" s="279"/>
      <c r="AJ119" s="279"/>
      <c r="AK119" s="279"/>
      <c r="AX119" s="279"/>
      <c r="AY119" s="279"/>
      <c r="AZ119" s="279"/>
      <c r="BA119" s="279"/>
      <c r="BB119" s="279"/>
      <c r="BC119" s="279"/>
      <c r="BD119" s="279"/>
      <c r="BE119" s="279"/>
      <c r="BF119" s="279"/>
      <c r="BG119" s="279"/>
      <c r="BH119" s="279"/>
      <c r="BI119" s="279"/>
      <c r="BQ119" s="280"/>
      <c r="BR119" s="280"/>
      <c r="BS119" s="280"/>
      <c r="BT119" s="280"/>
      <c r="BU119" s="280"/>
      <c r="BV119" s="280"/>
      <c r="BW119" s="280"/>
      <c r="BX119" s="280"/>
      <c r="BY119" s="280"/>
      <c r="BZ119" s="280"/>
      <c r="CA119" s="280"/>
      <c r="CB119" s="280"/>
    </row>
    <row r="120" spans="1:80" s="278" customFormat="1" x14ac:dyDescent="0.25">
      <c r="A120" s="261"/>
      <c r="B120" s="261"/>
      <c r="C120" s="261"/>
      <c r="D120" s="261"/>
      <c r="E120" s="261"/>
      <c r="F120" s="261"/>
      <c r="G120" s="261"/>
      <c r="AB120" s="279"/>
      <c r="AC120" s="279"/>
      <c r="AJ120" s="279"/>
      <c r="AK120" s="279"/>
      <c r="AX120" s="279"/>
      <c r="AY120" s="279"/>
      <c r="AZ120" s="279"/>
      <c r="BA120" s="279"/>
      <c r="BB120" s="279"/>
      <c r="BC120" s="279"/>
      <c r="BD120" s="279"/>
      <c r="BE120" s="279"/>
      <c r="BF120" s="279"/>
      <c r="BG120" s="279"/>
      <c r="BH120" s="279"/>
      <c r="BI120" s="279"/>
      <c r="BQ120" s="280"/>
      <c r="BR120" s="280"/>
      <c r="BS120" s="280"/>
      <c r="BT120" s="280"/>
      <c r="BU120" s="280"/>
      <c r="BV120" s="280"/>
      <c r="BW120" s="280"/>
      <c r="BX120" s="280"/>
      <c r="BY120" s="280"/>
      <c r="BZ120" s="280"/>
      <c r="CA120" s="280"/>
      <c r="CB120" s="280"/>
    </row>
    <row r="121" spans="1:80" s="278" customFormat="1" x14ac:dyDescent="0.25">
      <c r="A121" s="261"/>
      <c r="B121" s="261"/>
      <c r="C121" s="261"/>
      <c r="D121" s="261"/>
      <c r="E121" s="261"/>
      <c r="F121" s="261"/>
      <c r="G121" s="261"/>
      <c r="AB121" s="279"/>
      <c r="AC121" s="279"/>
      <c r="AJ121" s="279"/>
      <c r="AK121" s="279"/>
      <c r="AX121" s="279"/>
      <c r="AY121" s="279"/>
      <c r="AZ121" s="279"/>
      <c r="BA121" s="279"/>
      <c r="BB121" s="279"/>
      <c r="BC121" s="279"/>
      <c r="BD121" s="279"/>
      <c r="BE121" s="279"/>
      <c r="BF121" s="279"/>
      <c r="BG121" s="279"/>
      <c r="BH121" s="279"/>
      <c r="BI121" s="279"/>
      <c r="BQ121" s="280"/>
      <c r="BR121" s="280"/>
      <c r="BS121" s="280"/>
      <c r="BT121" s="280"/>
      <c r="BU121" s="280"/>
      <c r="BV121" s="280"/>
      <c r="BW121" s="280"/>
      <c r="BX121" s="280"/>
      <c r="BY121" s="280"/>
      <c r="BZ121" s="280"/>
      <c r="CA121" s="280"/>
      <c r="CB121" s="280"/>
    </row>
    <row r="122" spans="1:80" s="278" customFormat="1" x14ac:dyDescent="0.25">
      <c r="A122" s="261"/>
      <c r="B122" s="261"/>
      <c r="C122" s="261"/>
      <c r="D122" s="261"/>
      <c r="E122" s="261"/>
      <c r="F122" s="261"/>
      <c r="G122" s="261"/>
      <c r="AB122" s="279"/>
      <c r="AC122" s="279"/>
      <c r="AJ122" s="279"/>
      <c r="AK122" s="279"/>
      <c r="AX122" s="279"/>
      <c r="AY122" s="279"/>
      <c r="AZ122" s="279"/>
      <c r="BA122" s="279"/>
      <c r="BB122" s="279"/>
      <c r="BC122" s="279"/>
      <c r="BD122" s="279"/>
      <c r="BE122" s="279"/>
      <c r="BF122" s="279"/>
      <c r="BG122" s="279"/>
      <c r="BH122" s="279"/>
      <c r="BI122" s="279"/>
      <c r="BQ122" s="280"/>
      <c r="BR122" s="280"/>
      <c r="BS122" s="280"/>
      <c r="BT122" s="280"/>
      <c r="BU122" s="280"/>
      <c r="BV122" s="280"/>
      <c r="BW122" s="280"/>
      <c r="BX122" s="280"/>
      <c r="BY122" s="280"/>
      <c r="BZ122" s="280"/>
      <c r="CA122" s="280"/>
      <c r="CB122" s="280"/>
    </row>
    <row r="123" spans="1:80" s="278" customFormat="1" x14ac:dyDescent="0.25">
      <c r="A123" s="261"/>
      <c r="B123" s="261"/>
      <c r="C123" s="261"/>
      <c r="D123" s="261"/>
      <c r="E123" s="261"/>
      <c r="F123" s="261"/>
      <c r="G123" s="261"/>
      <c r="AB123" s="279"/>
      <c r="AC123" s="279"/>
      <c r="AJ123" s="279"/>
      <c r="AK123" s="279"/>
      <c r="AX123" s="279"/>
      <c r="AY123" s="279"/>
      <c r="AZ123" s="279"/>
      <c r="BA123" s="279"/>
      <c r="BB123" s="279"/>
      <c r="BC123" s="279"/>
      <c r="BD123" s="279"/>
      <c r="BE123" s="279"/>
      <c r="BF123" s="279"/>
      <c r="BG123" s="279"/>
      <c r="BH123" s="279"/>
      <c r="BI123" s="279"/>
      <c r="BQ123" s="280"/>
      <c r="BR123" s="280"/>
      <c r="BS123" s="280"/>
      <c r="BT123" s="280"/>
      <c r="BU123" s="280"/>
      <c r="BV123" s="280"/>
      <c r="BW123" s="280"/>
      <c r="BX123" s="280"/>
      <c r="BY123" s="280"/>
      <c r="BZ123" s="280"/>
      <c r="CA123" s="280"/>
      <c r="CB123" s="280"/>
    </row>
    <row r="124" spans="1:80" s="278" customFormat="1" x14ac:dyDescent="0.25">
      <c r="A124" s="261"/>
      <c r="B124" s="261"/>
      <c r="C124" s="261"/>
      <c r="D124" s="261"/>
      <c r="E124" s="261"/>
      <c r="F124" s="261"/>
      <c r="G124" s="261"/>
      <c r="AB124" s="279"/>
      <c r="AC124" s="279"/>
      <c r="AJ124" s="279"/>
      <c r="AK124" s="279"/>
      <c r="AX124" s="279"/>
      <c r="AY124" s="279"/>
      <c r="AZ124" s="279"/>
      <c r="BA124" s="279"/>
      <c r="BB124" s="279"/>
      <c r="BC124" s="279"/>
      <c r="BD124" s="279"/>
      <c r="BE124" s="279"/>
      <c r="BF124" s="279"/>
      <c r="BG124" s="279"/>
      <c r="BH124" s="279"/>
      <c r="BI124" s="279"/>
      <c r="BQ124" s="280"/>
      <c r="BR124" s="280"/>
      <c r="BS124" s="280"/>
      <c r="BT124" s="280"/>
      <c r="BU124" s="280"/>
      <c r="BV124" s="280"/>
      <c r="BW124" s="280"/>
      <c r="BX124" s="280"/>
      <c r="BY124" s="280"/>
      <c r="BZ124" s="280"/>
      <c r="CA124" s="280"/>
      <c r="CB124" s="280"/>
    </row>
    <row r="125" spans="1:80" s="278" customFormat="1" x14ac:dyDescent="0.25">
      <c r="A125" s="261"/>
      <c r="B125" s="261"/>
      <c r="C125" s="261"/>
      <c r="D125" s="261"/>
      <c r="E125" s="261"/>
      <c r="F125" s="261"/>
      <c r="G125" s="261"/>
      <c r="AB125" s="279"/>
      <c r="AC125" s="279"/>
      <c r="AJ125" s="279"/>
      <c r="AK125" s="279"/>
      <c r="AX125" s="279"/>
      <c r="AY125" s="279"/>
      <c r="AZ125" s="279"/>
      <c r="BA125" s="279"/>
      <c r="BB125" s="279"/>
      <c r="BC125" s="279"/>
      <c r="BD125" s="279"/>
      <c r="BE125" s="279"/>
      <c r="BF125" s="279"/>
      <c r="BG125" s="279"/>
      <c r="BH125" s="279"/>
      <c r="BI125" s="279"/>
      <c r="BQ125" s="280"/>
      <c r="BR125" s="280"/>
      <c r="BS125" s="280"/>
      <c r="BT125" s="280"/>
      <c r="BU125" s="280"/>
      <c r="BV125" s="280"/>
      <c r="BW125" s="280"/>
      <c r="BX125" s="280"/>
      <c r="BY125" s="280"/>
      <c r="BZ125" s="280"/>
      <c r="CA125" s="280"/>
      <c r="CB125" s="280"/>
    </row>
    <row r="126" spans="1:80" s="278" customFormat="1" x14ac:dyDescent="0.25">
      <c r="A126" s="261"/>
      <c r="B126" s="261"/>
      <c r="C126" s="261"/>
      <c r="D126" s="261"/>
      <c r="E126" s="261"/>
      <c r="F126" s="261"/>
      <c r="G126" s="261"/>
      <c r="AB126" s="279"/>
      <c r="AC126" s="279"/>
      <c r="AJ126" s="279"/>
      <c r="AK126" s="279"/>
      <c r="AX126" s="279"/>
      <c r="AY126" s="279"/>
      <c r="AZ126" s="279"/>
      <c r="BA126" s="279"/>
      <c r="BB126" s="279"/>
      <c r="BC126" s="279"/>
      <c r="BD126" s="279"/>
      <c r="BE126" s="279"/>
      <c r="BF126" s="279"/>
      <c r="BG126" s="279"/>
      <c r="BH126" s="279"/>
      <c r="BI126" s="279"/>
      <c r="BQ126" s="280"/>
      <c r="BR126" s="280"/>
      <c r="BS126" s="280"/>
      <c r="BT126" s="280"/>
      <c r="BU126" s="280"/>
      <c r="BV126" s="280"/>
      <c r="BW126" s="280"/>
      <c r="BX126" s="280"/>
      <c r="BY126" s="280"/>
      <c r="BZ126" s="280"/>
      <c r="CA126" s="280"/>
      <c r="CB126" s="280"/>
    </row>
    <row r="127" spans="1:80" s="278" customFormat="1" x14ac:dyDescent="0.25">
      <c r="A127" s="261"/>
      <c r="B127" s="261"/>
      <c r="C127" s="261"/>
      <c r="D127" s="261"/>
      <c r="E127" s="261"/>
      <c r="F127" s="261"/>
      <c r="G127" s="261"/>
      <c r="AB127" s="279"/>
      <c r="AC127" s="279"/>
      <c r="AJ127" s="279"/>
      <c r="AK127" s="279"/>
      <c r="AX127" s="279"/>
      <c r="AY127" s="279"/>
      <c r="AZ127" s="279"/>
      <c r="BA127" s="279"/>
      <c r="BB127" s="279"/>
      <c r="BC127" s="279"/>
      <c r="BD127" s="279"/>
      <c r="BE127" s="279"/>
      <c r="BF127" s="279"/>
      <c r="BG127" s="279"/>
      <c r="BH127" s="279"/>
      <c r="BI127" s="279"/>
      <c r="BQ127" s="280"/>
      <c r="BR127" s="280"/>
      <c r="BS127" s="280"/>
      <c r="BT127" s="280"/>
      <c r="BU127" s="280"/>
      <c r="BV127" s="280"/>
      <c r="BW127" s="280"/>
      <c r="BX127" s="280"/>
      <c r="BY127" s="280"/>
      <c r="BZ127" s="280"/>
      <c r="CA127" s="280"/>
      <c r="CB127" s="280"/>
    </row>
    <row r="128" spans="1:80" s="278" customFormat="1" x14ac:dyDescent="0.25">
      <c r="A128" s="261"/>
      <c r="B128" s="261"/>
      <c r="C128" s="261"/>
      <c r="D128" s="261"/>
      <c r="E128" s="261"/>
      <c r="F128" s="261"/>
      <c r="G128" s="261"/>
      <c r="AB128" s="279"/>
      <c r="AC128" s="279"/>
      <c r="AJ128" s="279"/>
      <c r="AK128" s="279"/>
      <c r="AX128" s="279"/>
      <c r="AY128" s="279"/>
      <c r="AZ128" s="279"/>
      <c r="BA128" s="279"/>
      <c r="BB128" s="279"/>
      <c r="BC128" s="279"/>
      <c r="BD128" s="279"/>
      <c r="BE128" s="279"/>
      <c r="BF128" s="279"/>
      <c r="BG128" s="279"/>
      <c r="BH128" s="279"/>
      <c r="BI128" s="279"/>
      <c r="BQ128" s="280"/>
      <c r="BR128" s="280"/>
      <c r="BS128" s="280"/>
      <c r="BT128" s="280"/>
      <c r="BU128" s="280"/>
      <c r="BV128" s="280"/>
      <c r="BW128" s="280"/>
      <c r="BX128" s="280"/>
      <c r="BY128" s="280"/>
      <c r="BZ128" s="280"/>
      <c r="CA128" s="280"/>
      <c r="CB128" s="280"/>
    </row>
    <row r="129" spans="1:80" s="278" customFormat="1" x14ac:dyDescent="0.25">
      <c r="A129" s="261"/>
      <c r="B129" s="261"/>
      <c r="C129" s="261"/>
      <c r="D129" s="261"/>
      <c r="E129" s="261"/>
      <c r="F129" s="261"/>
      <c r="G129" s="261"/>
      <c r="AB129" s="279"/>
      <c r="AC129" s="279"/>
      <c r="AJ129" s="279"/>
      <c r="AK129" s="279"/>
      <c r="AX129" s="279"/>
      <c r="AY129" s="279"/>
      <c r="AZ129" s="279"/>
      <c r="BA129" s="279"/>
      <c r="BB129" s="279"/>
      <c r="BC129" s="279"/>
      <c r="BD129" s="279"/>
      <c r="BE129" s="279"/>
      <c r="BF129" s="279"/>
      <c r="BG129" s="279"/>
      <c r="BH129" s="279"/>
      <c r="BI129" s="279"/>
      <c r="BQ129" s="280"/>
      <c r="BR129" s="280"/>
      <c r="BS129" s="280"/>
      <c r="BT129" s="280"/>
      <c r="BU129" s="280"/>
      <c r="BV129" s="280"/>
      <c r="BW129" s="280"/>
      <c r="BX129" s="280"/>
      <c r="BY129" s="280"/>
      <c r="BZ129" s="280"/>
      <c r="CA129" s="280"/>
      <c r="CB129" s="280"/>
    </row>
    <row r="130" spans="1:80" s="278" customFormat="1" x14ac:dyDescent="0.25">
      <c r="A130" s="261"/>
      <c r="B130" s="261"/>
      <c r="C130" s="261"/>
      <c r="D130" s="261"/>
      <c r="E130" s="261"/>
      <c r="F130" s="261"/>
      <c r="G130" s="261"/>
      <c r="AB130" s="279"/>
      <c r="AC130" s="279"/>
      <c r="AJ130" s="279"/>
      <c r="AK130" s="279"/>
      <c r="AX130" s="279"/>
      <c r="AY130" s="279"/>
      <c r="AZ130" s="279"/>
      <c r="BA130" s="279"/>
      <c r="BB130" s="279"/>
      <c r="BC130" s="279"/>
      <c r="BD130" s="279"/>
      <c r="BE130" s="279"/>
      <c r="BF130" s="279"/>
      <c r="BG130" s="279"/>
      <c r="BH130" s="279"/>
      <c r="BI130" s="279"/>
      <c r="BQ130" s="280"/>
      <c r="BR130" s="280"/>
      <c r="BS130" s="280"/>
      <c r="BT130" s="280"/>
      <c r="BU130" s="280"/>
      <c r="BV130" s="280"/>
      <c r="BW130" s="280"/>
      <c r="BX130" s="280"/>
      <c r="BY130" s="280"/>
      <c r="BZ130" s="280"/>
      <c r="CA130" s="280"/>
      <c r="CB130" s="280"/>
    </row>
    <row r="131" spans="1:80" s="278" customFormat="1" x14ac:dyDescent="0.25">
      <c r="A131" s="261"/>
      <c r="B131" s="261"/>
      <c r="C131" s="261"/>
      <c r="D131" s="261"/>
      <c r="E131" s="261"/>
      <c r="F131" s="261"/>
      <c r="G131" s="261"/>
      <c r="AB131" s="279"/>
      <c r="AC131" s="279"/>
      <c r="AJ131" s="279"/>
      <c r="AK131" s="279"/>
      <c r="AX131" s="279"/>
      <c r="AY131" s="279"/>
      <c r="AZ131" s="279"/>
      <c r="BA131" s="279"/>
      <c r="BB131" s="279"/>
      <c r="BC131" s="279"/>
      <c r="BD131" s="279"/>
      <c r="BE131" s="279"/>
      <c r="BF131" s="279"/>
      <c r="BG131" s="279"/>
      <c r="BH131" s="279"/>
      <c r="BI131" s="279"/>
      <c r="BQ131" s="280"/>
      <c r="BR131" s="280"/>
      <c r="BS131" s="280"/>
      <c r="BT131" s="280"/>
      <c r="BU131" s="280"/>
      <c r="BV131" s="280"/>
      <c r="BW131" s="280"/>
      <c r="BX131" s="280"/>
      <c r="BY131" s="280"/>
      <c r="BZ131" s="280"/>
      <c r="CA131" s="280"/>
      <c r="CB131" s="280"/>
    </row>
    <row r="132" spans="1:80" s="278" customFormat="1" x14ac:dyDescent="0.25">
      <c r="A132" s="261"/>
      <c r="B132" s="261"/>
      <c r="C132" s="261"/>
      <c r="D132" s="261"/>
      <c r="E132" s="261"/>
      <c r="F132" s="261"/>
      <c r="G132" s="261"/>
      <c r="AB132" s="279"/>
      <c r="AC132" s="279"/>
      <c r="AJ132" s="279"/>
      <c r="AK132" s="279"/>
      <c r="AX132" s="279"/>
      <c r="AY132" s="279"/>
      <c r="AZ132" s="279"/>
      <c r="BA132" s="279"/>
      <c r="BB132" s="279"/>
      <c r="BC132" s="279"/>
      <c r="BD132" s="279"/>
      <c r="BE132" s="279"/>
      <c r="BF132" s="279"/>
      <c r="BG132" s="279"/>
      <c r="BH132" s="279"/>
      <c r="BI132" s="279"/>
      <c r="BQ132" s="280"/>
      <c r="BR132" s="280"/>
      <c r="BS132" s="280"/>
      <c r="BT132" s="280"/>
      <c r="BU132" s="280"/>
      <c r="BV132" s="280"/>
      <c r="BW132" s="280"/>
      <c r="BX132" s="280"/>
      <c r="BY132" s="280"/>
      <c r="BZ132" s="280"/>
      <c r="CA132" s="280"/>
      <c r="CB132" s="280"/>
    </row>
    <row r="133" spans="1:80" s="278" customFormat="1" x14ac:dyDescent="0.25">
      <c r="A133" s="261"/>
      <c r="B133" s="261"/>
      <c r="C133" s="261"/>
      <c r="D133" s="261"/>
      <c r="E133" s="261"/>
      <c r="F133" s="261"/>
      <c r="G133" s="261"/>
      <c r="AB133" s="279"/>
      <c r="AC133" s="279"/>
      <c r="AJ133" s="279"/>
      <c r="AK133" s="279"/>
      <c r="AX133" s="279"/>
      <c r="AY133" s="279"/>
      <c r="AZ133" s="279"/>
      <c r="BA133" s="279"/>
      <c r="BB133" s="279"/>
      <c r="BC133" s="279"/>
      <c r="BD133" s="279"/>
      <c r="BE133" s="279"/>
      <c r="BF133" s="279"/>
      <c r="BG133" s="279"/>
      <c r="BH133" s="279"/>
      <c r="BI133" s="279"/>
      <c r="BQ133" s="280"/>
      <c r="BR133" s="280"/>
      <c r="BS133" s="280"/>
      <c r="BT133" s="280"/>
      <c r="BU133" s="280"/>
      <c r="BV133" s="280"/>
      <c r="BW133" s="280"/>
      <c r="BX133" s="280"/>
      <c r="BY133" s="280"/>
      <c r="BZ133" s="280"/>
      <c r="CA133" s="280"/>
      <c r="CB133" s="280"/>
    </row>
    <row r="134" spans="1:80" s="278" customFormat="1" x14ac:dyDescent="0.25">
      <c r="A134" s="261"/>
      <c r="B134" s="261"/>
      <c r="C134" s="261"/>
      <c r="D134" s="261"/>
      <c r="E134" s="261"/>
      <c r="F134" s="261"/>
      <c r="G134" s="261"/>
      <c r="AB134" s="279"/>
      <c r="AC134" s="279"/>
      <c r="AJ134" s="279"/>
      <c r="AK134" s="279"/>
      <c r="AX134" s="279"/>
      <c r="AY134" s="279"/>
      <c r="AZ134" s="279"/>
      <c r="BA134" s="279"/>
      <c r="BB134" s="279"/>
      <c r="BC134" s="279"/>
      <c r="BD134" s="279"/>
      <c r="BE134" s="279"/>
      <c r="BF134" s="279"/>
      <c r="BG134" s="279"/>
      <c r="BH134" s="279"/>
      <c r="BI134" s="279"/>
      <c r="BQ134" s="280"/>
      <c r="BR134" s="280"/>
      <c r="BS134" s="280"/>
      <c r="BT134" s="280"/>
      <c r="BU134" s="280"/>
      <c r="BV134" s="280"/>
      <c r="BW134" s="280"/>
      <c r="BX134" s="280"/>
      <c r="BY134" s="280"/>
      <c r="BZ134" s="280"/>
      <c r="CA134" s="280"/>
      <c r="CB134" s="280"/>
    </row>
    <row r="135" spans="1:80" s="278" customFormat="1" x14ac:dyDescent="0.25">
      <c r="A135" s="261"/>
      <c r="B135" s="261"/>
      <c r="C135" s="261"/>
      <c r="D135" s="261"/>
      <c r="E135" s="261"/>
      <c r="F135" s="261"/>
      <c r="G135" s="261"/>
      <c r="AB135" s="279"/>
      <c r="AC135" s="279"/>
      <c r="AJ135" s="279"/>
      <c r="AK135" s="279"/>
      <c r="AX135" s="279"/>
      <c r="AY135" s="279"/>
      <c r="AZ135" s="279"/>
      <c r="BA135" s="279"/>
      <c r="BB135" s="279"/>
      <c r="BC135" s="279"/>
      <c r="BD135" s="279"/>
      <c r="BE135" s="279"/>
      <c r="BF135" s="279"/>
      <c r="BG135" s="279"/>
      <c r="BH135" s="279"/>
      <c r="BI135" s="279"/>
      <c r="BQ135" s="280"/>
      <c r="BR135" s="280"/>
      <c r="BS135" s="280"/>
      <c r="BT135" s="280"/>
      <c r="BU135" s="280"/>
      <c r="BV135" s="280"/>
      <c r="BW135" s="280"/>
      <c r="BX135" s="280"/>
      <c r="BY135" s="280"/>
      <c r="BZ135" s="280"/>
      <c r="CA135" s="280"/>
      <c r="CB135" s="280"/>
    </row>
    <row r="136" spans="1:80" s="278" customFormat="1" x14ac:dyDescent="0.25">
      <c r="A136" s="261"/>
      <c r="B136" s="261"/>
      <c r="C136" s="261"/>
      <c r="D136" s="261"/>
      <c r="E136" s="261"/>
      <c r="F136" s="261"/>
      <c r="G136" s="261"/>
      <c r="AB136" s="279"/>
      <c r="AC136" s="279"/>
      <c r="AJ136" s="279"/>
      <c r="AK136" s="279"/>
      <c r="AX136" s="279"/>
      <c r="AY136" s="279"/>
      <c r="AZ136" s="279"/>
      <c r="BA136" s="279"/>
      <c r="BB136" s="279"/>
      <c r="BC136" s="279"/>
      <c r="BD136" s="279"/>
      <c r="BE136" s="279"/>
      <c r="BF136" s="279"/>
      <c r="BG136" s="279"/>
      <c r="BH136" s="279"/>
      <c r="BI136" s="279"/>
      <c r="BQ136" s="280"/>
      <c r="BR136" s="280"/>
      <c r="BS136" s="280"/>
      <c r="BT136" s="280"/>
      <c r="BU136" s="280"/>
      <c r="BV136" s="280"/>
      <c r="BW136" s="280"/>
      <c r="BX136" s="280"/>
      <c r="BY136" s="280"/>
      <c r="BZ136" s="280"/>
      <c r="CA136" s="280"/>
      <c r="CB136" s="280"/>
    </row>
    <row r="137" spans="1:80" s="278" customFormat="1" x14ac:dyDescent="0.25">
      <c r="A137" s="261"/>
      <c r="B137" s="261"/>
      <c r="C137" s="261"/>
      <c r="D137" s="261"/>
      <c r="E137" s="261"/>
      <c r="F137" s="261"/>
      <c r="G137" s="261"/>
      <c r="AB137" s="279"/>
      <c r="AC137" s="279"/>
      <c r="AJ137" s="279"/>
      <c r="AK137" s="279"/>
      <c r="AX137" s="279"/>
      <c r="AY137" s="279"/>
      <c r="AZ137" s="279"/>
      <c r="BA137" s="279"/>
      <c r="BB137" s="279"/>
      <c r="BC137" s="279"/>
      <c r="BD137" s="279"/>
      <c r="BE137" s="279"/>
      <c r="BF137" s="279"/>
      <c r="BG137" s="279"/>
      <c r="BH137" s="279"/>
      <c r="BI137" s="279"/>
      <c r="BQ137" s="280"/>
      <c r="BR137" s="280"/>
      <c r="BS137" s="280"/>
      <c r="BT137" s="280"/>
      <c r="BU137" s="280"/>
      <c r="BV137" s="280"/>
      <c r="BW137" s="280"/>
      <c r="BX137" s="280"/>
      <c r="BY137" s="280"/>
      <c r="BZ137" s="280"/>
      <c r="CA137" s="280"/>
      <c r="CB137" s="280"/>
    </row>
    <row r="138" spans="1:80" s="278" customFormat="1" x14ac:dyDescent="0.25">
      <c r="A138" s="261"/>
      <c r="B138" s="261"/>
      <c r="C138" s="261"/>
      <c r="D138" s="261"/>
      <c r="E138" s="261"/>
      <c r="F138" s="261"/>
      <c r="G138" s="261"/>
      <c r="AB138" s="279"/>
      <c r="AC138" s="279"/>
      <c r="AJ138" s="279"/>
      <c r="AK138" s="279"/>
      <c r="AX138" s="279"/>
      <c r="AY138" s="279"/>
      <c r="AZ138" s="279"/>
      <c r="BA138" s="279"/>
      <c r="BB138" s="279"/>
      <c r="BC138" s="279"/>
      <c r="BD138" s="279"/>
      <c r="BE138" s="279"/>
      <c r="BF138" s="279"/>
      <c r="BG138" s="279"/>
      <c r="BH138" s="279"/>
      <c r="BI138" s="279"/>
      <c r="BQ138" s="280"/>
      <c r="BR138" s="280"/>
      <c r="BS138" s="280"/>
      <c r="BT138" s="280"/>
      <c r="BU138" s="280"/>
      <c r="BV138" s="280"/>
      <c r="BW138" s="280"/>
      <c r="BX138" s="280"/>
      <c r="BY138" s="280"/>
      <c r="BZ138" s="280"/>
      <c r="CA138" s="280"/>
      <c r="CB138" s="280"/>
    </row>
    <row r="139" spans="1:80" s="278" customFormat="1" x14ac:dyDescent="0.25">
      <c r="A139" s="261"/>
      <c r="B139" s="261"/>
      <c r="C139" s="261"/>
      <c r="D139" s="261"/>
      <c r="E139" s="261"/>
      <c r="F139" s="261"/>
      <c r="G139" s="261"/>
      <c r="AB139" s="279"/>
      <c r="AC139" s="279"/>
      <c r="AJ139" s="279"/>
      <c r="AK139" s="279"/>
      <c r="AX139" s="279"/>
      <c r="AY139" s="279"/>
      <c r="AZ139" s="279"/>
      <c r="BA139" s="279"/>
      <c r="BB139" s="279"/>
      <c r="BC139" s="279"/>
      <c r="BD139" s="279"/>
      <c r="BE139" s="279"/>
      <c r="BF139" s="279"/>
      <c r="BG139" s="279"/>
      <c r="BH139" s="279"/>
      <c r="BI139" s="279"/>
      <c r="BQ139" s="280"/>
      <c r="BR139" s="280"/>
      <c r="BS139" s="280"/>
      <c r="BT139" s="280"/>
      <c r="BU139" s="280"/>
      <c r="BV139" s="280"/>
      <c r="BW139" s="280"/>
      <c r="BX139" s="280"/>
      <c r="BY139" s="280"/>
      <c r="BZ139" s="280"/>
      <c r="CA139" s="280"/>
      <c r="CB139" s="280"/>
    </row>
    <row r="140" spans="1:80" s="278" customFormat="1" x14ac:dyDescent="0.25">
      <c r="A140" s="261"/>
      <c r="B140" s="261"/>
      <c r="C140" s="261"/>
      <c r="D140" s="261"/>
      <c r="E140" s="261"/>
      <c r="F140" s="261"/>
      <c r="G140" s="261"/>
      <c r="AB140" s="279"/>
      <c r="AC140" s="279"/>
      <c r="AJ140" s="279"/>
      <c r="AK140" s="279"/>
      <c r="AX140" s="279"/>
      <c r="AY140" s="279"/>
      <c r="AZ140" s="279"/>
      <c r="BA140" s="279"/>
      <c r="BB140" s="279"/>
      <c r="BC140" s="279"/>
      <c r="BD140" s="279"/>
      <c r="BE140" s="279"/>
      <c r="BF140" s="279"/>
      <c r="BG140" s="279"/>
      <c r="BH140" s="279"/>
      <c r="BI140" s="279"/>
      <c r="BQ140" s="280"/>
      <c r="BR140" s="280"/>
      <c r="BS140" s="280"/>
      <c r="BT140" s="280"/>
      <c r="BU140" s="280"/>
      <c r="BV140" s="280"/>
      <c r="BW140" s="280"/>
      <c r="BX140" s="280"/>
      <c r="BY140" s="280"/>
      <c r="BZ140" s="280"/>
      <c r="CA140" s="280"/>
      <c r="CB140" s="280"/>
    </row>
    <row r="141" spans="1:80" s="278" customFormat="1" x14ac:dyDescent="0.25">
      <c r="A141" s="261"/>
      <c r="B141" s="261"/>
      <c r="C141" s="261"/>
      <c r="D141" s="261"/>
      <c r="E141" s="261"/>
      <c r="F141" s="261"/>
      <c r="G141" s="261"/>
      <c r="AB141" s="279"/>
      <c r="AC141" s="279"/>
      <c r="AJ141" s="279"/>
      <c r="AK141" s="279"/>
      <c r="AX141" s="279"/>
      <c r="AY141" s="279"/>
      <c r="AZ141" s="279"/>
      <c r="BA141" s="279"/>
      <c r="BB141" s="279"/>
      <c r="BC141" s="279"/>
      <c r="BD141" s="279"/>
      <c r="BE141" s="279"/>
      <c r="BF141" s="279"/>
      <c r="BG141" s="279"/>
      <c r="BH141" s="279"/>
      <c r="BI141" s="279"/>
      <c r="BQ141" s="280"/>
      <c r="BR141" s="280"/>
      <c r="BS141" s="280"/>
      <c r="BT141" s="280"/>
      <c r="BU141" s="280"/>
      <c r="BV141" s="280"/>
      <c r="BW141" s="280"/>
      <c r="BX141" s="280"/>
      <c r="BY141" s="280"/>
      <c r="BZ141" s="280"/>
      <c r="CA141" s="280"/>
      <c r="CB141" s="280"/>
    </row>
    <row r="142" spans="1:80" s="278" customFormat="1" x14ac:dyDescent="0.25">
      <c r="A142" s="261"/>
      <c r="B142" s="261"/>
      <c r="C142" s="261"/>
      <c r="D142" s="261"/>
      <c r="E142" s="261"/>
      <c r="F142" s="261"/>
      <c r="G142" s="261"/>
      <c r="AB142" s="279"/>
      <c r="AC142" s="279"/>
      <c r="AJ142" s="279"/>
      <c r="AK142" s="279"/>
      <c r="AX142" s="279"/>
      <c r="AY142" s="279"/>
      <c r="AZ142" s="279"/>
      <c r="BA142" s="279"/>
      <c r="BB142" s="279"/>
      <c r="BC142" s="279"/>
      <c r="BD142" s="279"/>
      <c r="BE142" s="279"/>
      <c r="BF142" s="279"/>
      <c r="BG142" s="279"/>
      <c r="BH142" s="279"/>
      <c r="BI142" s="279"/>
      <c r="BQ142" s="280"/>
      <c r="BR142" s="280"/>
      <c r="BS142" s="280"/>
      <c r="BT142" s="280"/>
      <c r="BU142" s="280"/>
      <c r="BV142" s="280"/>
      <c r="BW142" s="280"/>
      <c r="BX142" s="280"/>
      <c r="BY142" s="280"/>
      <c r="BZ142" s="280"/>
      <c r="CA142" s="280"/>
      <c r="CB142" s="280"/>
    </row>
    <row r="143" spans="1:80" s="278" customFormat="1" x14ac:dyDescent="0.25">
      <c r="A143" s="261"/>
      <c r="B143" s="261"/>
      <c r="C143" s="261"/>
      <c r="D143" s="261"/>
      <c r="E143" s="261"/>
      <c r="F143" s="261"/>
      <c r="G143" s="261"/>
      <c r="AB143" s="279"/>
      <c r="AC143" s="279"/>
      <c r="AJ143" s="279"/>
      <c r="AK143" s="279"/>
      <c r="AX143" s="279"/>
      <c r="AY143" s="279"/>
      <c r="AZ143" s="279"/>
      <c r="BA143" s="279"/>
      <c r="BB143" s="279"/>
      <c r="BC143" s="279"/>
      <c r="BD143" s="279"/>
      <c r="BE143" s="279"/>
      <c r="BF143" s="279"/>
      <c r="BG143" s="279"/>
      <c r="BH143" s="279"/>
      <c r="BI143" s="279"/>
      <c r="BQ143" s="280"/>
      <c r="BR143" s="280"/>
      <c r="BS143" s="280"/>
      <c r="BT143" s="280"/>
      <c r="BU143" s="280"/>
      <c r="BV143" s="280"/>
      <c r="BW143" s="280"/>
      <c r="BX143" s="280"/>
      <c r="BY143" s="280"/>
      <c r="BZ143" s="280"/>
      <c r="CA143" s="280"/>
      <c r="CB143" s="280"/>
    </row>
    <row r="144" spans="1:80" s="278" customFormat="1" x14ac:dyDescent="0.25">
      <c r="A144" s="261"/>
      <c r="B144" s="261"/>
      <c r="C144" s="261"/>
      <c r="D144" s="261"/>
      <c r="E144" s="261"/>
      <c r="F144" s="261"/>
      <c r="G144" s="261"/>
      <c r="AB144" s="279"/>
      <c r="AC144" s="279"/>
      <c r="AJ144" s="279"/>
      <c r="AK144" s="279"/>
      <c r="AX144" s="279"/>
      <c r="AY144" s="279"/>
      <c r="AZ144" s="279"/>
      <c r="BA144" s="279"/>
      <c r="BB144" s="279"/>
      <c r="BC144" s="279"/>
      <c r="BD144" s="279"/>
      <c r="BE144" s="279"/>
      <c r="BF144" s="279"/>
      <c r="BG144" s="279"/>
      <c r="BH144" s="279"/>
      <c r="BI144" s="279"/>
      <c r="BQ144" s="280"/>
      <c r="BR144" s="280"/>
      <c r="BS144" s="280"/>
      <c r="BT144" s="280"/>
      <c r="BU144" s="280"/>
      <c r="BV144" s="280"/>
      <c r="BW144" s="280"/>
      <c r="BX144" s="280"/>
      <c r="BY144" s="280"/>
      <c r="BZ144" s="280"/>
      <c r="CA144" s="280"/>
      <c r="CB144" s="280"/>
    </row>
    <row r="145" spans="1:80" s="278" customFormat="1" x14ac:dyDescent="0.25">
      <c r="A145" s="261"/>
      <c r="B145" s="261"/>
      <c r="C145" s="261"/>
      <c r="D145" s="261"/>
      <c r="E145" s="261"/>
      <c r="F145" s="261"/>
      <c r="G145" s="261"/>
      <c r="AB145" s="279"/>
      <c r="AC145" s="279"/>
      <c r="AJ145" s="279"/>
      <c r="AK145" s="279"/>
      <c r="AX145" s="279"/>
      <c r="AY145" s="279"/>
      <c r="AZ145" s="279"/>
      <c r="BA145" s="279"/>
      <c r="BB145" s="279"/>
      <c r="BC145" s="279"/>
      <c r="BD145" s="279"/>
      <c r="BE145" s="279"/>
      <c r="BF145" s="279"/>
      <c r="BG145" s="279"/>
      <c r="BH145" s="279"/>
      <c r="BI145" s="279"/>
      <c r="BQ145" s="280"/>
      <c r="BR145" s="280"/>
      <c r="BS145" s="280"/>
      <c r="BT145" s="280"/>
      <c r="BU145" s="280"/>
      <c r="BV145" s="280"/>
      <c r="BW145" s="280"/>
      <c r="BX145" s="280"/>
      <c r="BY145" s="280"/>
      <c r="BZ145" s="280"/>
      <c r="CA145" s="280"/>
      <c r="CB145" s="280"/>
    </row>
    <row r="146" spans="1:80" s="278" customFormat="1" x14ac:dyDescent="0.25">
      <c r="A146" s="261"/>
      <c r="B146" s="261"/>
      <c r="C146" s="261"/>
      <c r="D146" s="261"/>
      <c r="E146" s="261"/>
      <c r="F146" s="261"/>
      <c r="G146" s="261"/>
      <c r="AB146" s="279"/>
      <c r="AC146" s="279"/>
      <c r="AJ146" s="279"/>
      <c r="AK146" s="279"/>
      <c r="AX146" s="279"/>
      <c r="AY146" s="279"/>
      <c r="AZ146" s="279"/>
      <c r="BA146" s="279"/>
      <c r="BB146" s="279"/>
      <c r="BC146" s="279"/>
      <c r="BD146" s="279"/>
      <c r="BE146" s="279"/>
      <c r="BF146" s="279"/>
      <c r="BG146" s="279"/>
      <c r="BH146" s="279"/>
      <c r="BI146" s="279"/>
      <c r="BQ146" s="280"/>
      <c r="BR146" s="280"/>
      <c r="BS146" s="280"/>
      <c r="BT146" s="280"/>
      <c r="BU146" s="280"/>
      <c r="BV146" s="280"/>
      <c r="BW146" s="280"/>
      <c r="BX146" s="280"/>
      <c r="BY146" s="280"/>
      <c r="BZ146" s="280"/>
      <c r="CA146" s="280"/>
      <c r="CB146" s="280"/>
    </row>
    <row r="147" spans="1:80" s="278" customFormat="1" x14ac:dyDescent="0.25">
      <c r="A147" s="261"/>
      <c r="B147" s="261"/>
      <c r="C147" s="261"/>
      <c r="D147" s="261"/>
      <c r="E147" s="261"/>
      <c r="F147" s="261"/>
      <c r="G147" s="261"/>
      <c r="AB147" s="279"/>
      <c r="AC147" s="279"/>
      <c r="AJ147" s="279"/>
      <c r="AK147" s="279"/>
      <c r="AX147" s="279"/>
      <c r="AY147" s="279"/>
      <c r="AZ147" s="279"/>
      <c r="BA147" s="279"/>
      <c r="BB147" s="279"/>
      <c r="BC147" s="279"/>
      <c r="BD147" s="279"/>
      <c r="BE147" s="279"/>
      <c r="BF147" s="279"/>
      <c r="BG147" s="279"/>
      <c r="BH147" s="279"/>
      <c r="BI147" s="279"/>
      <c r="BQ147" s="280"/>
      <c r="BR147" s="280"/>
      <c r="BS147" s="280"/>
      <c r="BT147" s="280"/>
      <c r="BU147" s="280"/>
      <c r="BV147" s="280"/>
      <c r="BW147" s="280"/>
      <c r="BX147" s="280"/>
      <c r="BY147" s="280"/>
      <c r="BZ147" s="280"/>
      <c r="CA147" s="280"/>
      <c r="CB147" s="280"/>
    </row>
    <row r="148" spans="1:80" s="278" customFormat="1" x14ac:dyDescent="0.25">
      <c r="A148" s="261"/>
      <c r="B148" s="261"/>
      <c r="C148" s="261"/>
      <c r="D148" s="261"/>
      <c r="E148" s="261"/>
      <c r="F148" s="261"/>
      <c r="G148" s="261"/>
      <c r="AB148" s="279"/>
      <c r="AC148" s="279"/>
      <c r="AJ148" s="279"/>
      <c r="AK148" s="279"/>
      <c r="AX148" s="279"/>
      <c r="AY148" s="279"/>
      <c r="AZ148" s="279"/>
      <c r="BA148" s="279"/>
      <c r="BB148" s="279"/>
      <c r="BC148" s="279"/>
      <c r="BD148" s="279"/>
      <c r="BE148" s="279"/>
      <c r="BF148" s="279"/>
      <c r="BG148" s="279"/>
      <c r="BH148" s="279"/>
      <c r="BI148" s="279"/>
      <c r="BQ148" s="280"/>
      <c r="BR148" s="280"/>
      <c r="BS148" s="280"/>
      <c r="BT148" s="280"/>
      <c r="BU148" s="280"/>
      <c r="BV148" s="280"/>
      <c r="BW148" s="280"/>
      <c r="BX148" s="280"/>
      <c r="BY148" s="280"/>
      <c r="BZ148" s="280"/>
      <c r="CA148" s="280"/>
      <c r="CB148" s="280"/>
    </row>
    <row r="149" spans="1:80" s="278" customFormat="1" x14ac:dyDescent="0.25">
      <c r="A149" s="261"/>
      <c r="B149" s="261"/>
      <c r="C149" s="261"/>
      <c r="D149" s="261"/>
      <c r="E149" s="261"/>
      <c r="F149" s="261"/>
      <c r="G149" s="261"/>
      <c r="AB149" s="279"/>
      <c r="AC149" s="279"/>
      <c r="AJ149" s="279"/>
      <c r="AK149" s="279"/>
      <c r="AX149" s="279"/>
      <c r="AY149" s="279"/>
      <c r="AZ149" s="279"/>
      <c r="BA149" s="279"/>
      <c r="BB149" s="279"/>
      <c r="BC149" s="279"/>
      <c r="BD149" s="279"/>
      <c r="BE149" s="279"/>
      <c r="BF149" s="279"/>
      <c r="BG149" s="279"/>
      <c r="BH149" s="279"/>
      <c r="BI149" s="279"/>
      <c r="BQ149" s="280"/>
      <c r="BR149" s="280"/>
      <c r="BS149" s="280"/>
      <c r="BT149" s="280"/>
      <c r="BU149" s="280"/>
      <c r="BV149" s="280"/>
      <c r="BW149" s="280"/>
      <c r="BX149" s="280"/>
      <c r="BY149" s="280"/>
      <c r="BZ149" s="280"/>
      <c r="CA149" s="280"/>
      <c r="CB149" s="280"/>
    </row>
    <row r="150" spans="1:80" s="278" customFormat="1" x14ac:dyDescent="0.25">
      <c r="A150" s="261"/>
      <c r="B150" s="261"/>
      <c r="C150" s="261"/>
      <c r="D150" s="261"/>
      <c r="E150" s="261"/>
      <c r="F150" s="261"/>
      <c r="G150" s="261"/>
      <c r="AB150" s="279"/>
      <c r="AC150" s="279"/>
      <c r="AJ150" s="279"/>
      <c r="AK150" s="279"/>
      <c r="AX150" s="279"/>
      <c r="AY150" s="279"/>
      <c r="AZ150" s="279"/>
      <c r="BA150" s="279"/>
      <c r="BB150" s="279"/>
      <c r="BC150" s="279"/>
      <c r="BD150" s="279"/>
      <c r="BE150" s="279"/>
      <c r="BF150" s="279"/>
      <c r="BG150" s="279"/>
      <c r="BH150" s="279"/>
      <c r="BI150" s="279"/>
      <c r="BQ150" s="280"/>
      <c r="BR150" s="280"/>
      <c r="BS150" s="280"/>
      <c r="BT150" s="280"/>
      <c r="BU150" s="280"/>
      <c r="BV150" s="280"/>
      <c r="BW150" s="280"/>
      <c r="BX150" s="280"/>
      <c r="BY150" s="280"/>
      <c r="BZ150" s="280"/>
      <c r="CA150" s="280"/>
      <c r="CB150" s="280"/>
    </row>
    <row r="151" spans="1:80" s="278" customFormat="1" x14ac:dyDescent="0.25">
      <c r="A151" s="261"/>
      <c r="B151" s="261"/>
      <c r="C151" s="261"/>
      <c r="D151" s="261"/>
      <c r="E151" s="261"/>
      <c r="F151" s="261"/>
      <c r="G151" s="261"/>
      <c r="AB151" s="279"/>
      <c r="AC151" s="279"/>
      <c r="AJ151" s="279"/>
      <c r="AK151" s="279"/>
      <c r="AX151" s="279"/>
      <c r="AY151" s="279"/>
      <c r="AZ151" s="279"/>
      <c r="BA151" s="279"/>
      <c r="BB151" s="279"/>
      <c r="BC151" s="279"/>
      <c r="BD151" s="279"/>
      <c r="BE151" s="279"/>
      <c r="BF151" s="279"/>
      <c r="BG151" s="279"/>
      <c r="BH151" s="279"/>
      <c r="BI151" s="279"/>
      <c r="BQ151" s="280"/>
      <c r="BR151" s="280"/>
      <c r="BS151" s="280"/>
      <c r="BT151" s="280"/>
      <c r="BU151" s="280"/>
      <c r="BV151" s="280"/>
      <c r="BW151" s="280"/>
      <c r="BX151" s="280"/>
      <c r="BY151" s="280"/>
      <c r="BZ151" s="280"/>
      <c r="CA151" s="280"/>
      <c r="CB151" s="280"/>
    </row>
    <row r="152" spans="1:80" s="278" customFormat="1" x14ac:dyDescent="0.25">
      <c r="A152" s="261"/>
      <c r="B152" s="261"/>
      <c r="C152" s="261"/>
      <c r="D152" s="261"/>
      <c r="E152" s="261"/>
      <c r="F152" s="261"/>
      <c r="G152" s="261"/>
      <c r="AB152" s="279"/>
      <c r="AC152" s="279"/>
      <c r="AJ152" s="279"/>
      <c r="AK152" s="279"/>
      <c r="AX152" s="279"/>
      <c r="AY152" s="279"/>
      <c r="AZ152" s="279"/>
      <c r="BA152" s="279"/>
      <c r="BB152" s="279"/>
      <c r="BC152" s="279"/>
      <c r="BD152" s="279"/>
      <c r="BE152" s="279"/>
      <c r="BF152" s="279"/>
      <c r="BG152" s="279"/>
      <c r="BH152" s="279"/>
      <c r="BI152" s="279"/>
      <c r="BQ152" s="280"/>
      <c r="BR152" s="280"/>
      <c r="BS152" s="280"/>
      <c r="BT152" s="280"/>
      <c r="BU152" s="280"/>
      <c r="BV152" s="280"/>
      <c r="BW152" s="280"/>
      <c r="BX152" s="280"/>
      <c r="BY152" s="280"/>
      <c r="BZ152" s="280"/>
      <c r="CA152" s="280"/>
      <c r="CB152" s="280"/>
    </row>
    <row r="153" spans="1:80" s="278" customFormat="1" x14ac:dyDescent="0.25">
      <c r="A153" s="261"/>
      <c r="B153" s="261"/>
      <c r="C153" s="261"/>
      <c r="D153" s="261"/>
      <c r="E153" s="261"/>
      <c r="F153" s="261"/>
      <c r="G153" s="261"/>
      <c r="AB153" s="279"/>
      <c r="AC153" s="279"/>
      <c r="AJ153" s="279"/>
      <c r="AK153" s="279"/>
      <c r="AX153" s="279"/>
      <c r="AY153" s="279"/>
      <c r="AZ153" s="279"/>
      <c r="BA153" s="279"/>
      <c r="BB153" s="279"/>
      <c r="BC153" s="279"/>
      <c r="BD153" s="279"/>
      <c r="BE153" s="279"/>
      <c r="BF153" s="279"/>
      <c r="BG153" s="279"/>
      <c r="BH153" s="279"/>
      <c r="BI153" s="279"/>
      <c r="BQ153" s="280"/>
      <c r="BR153" s="280"/>
      <c r="BS153" s="280"/>
      <c r="BT153" s="280"/>
      <c r="BU153" s="280"/>
      <c r="BV153" s="280"/>
      <c r="BW153" s="280"/>
      <c r="BX153" s="280"/>
      <c r="BY153" s="280"/>
      <c r="BZ153" s="280"/>
      <c r="CA153" s="280"/>
      <c r="CB153" s="280"/>
    </row>
    <row r="154" spans="1:80" s="278" customFormat="1" x14ac:dyDescent="0.25">
      <c r="A154" s="261"/>
      <c r="B154" s="261"/>
      <c r="C154" s="261"/>
      <c r="D154" s="261"/>
      <c r="E154" s="261"/>
      <c r="F154" s="261"/>
      <c r="G154" s="261"/>
      <c r="AB154" s="279"/>
      <c r="AC154" s="279"/>
      <c r="AJ154" s="279"/>
      <c r="AK154" s="279"/>
      <c r="AX154" s="279"/>
      <c r="AY154" s="279"/>
      <c r="AZ154" s="279"/>
      <c r="BA154" s="279"/>
      <c r="BB154" s="279"/>
      <c r="BC154" s="279"/>
      <c r="BD154" s="279"/>
      <c r="BE154" s="279"/>
      <c r="BF154" s="279"/>
      <c r="BG154" s="279"/>
      <c r="BH154" s="279"/>
      <c r="BI154" s="279"/>
      <c r="BQ154" s="280"/>
      <c r="BR154" s="280"/>
      <c r="BS154" s="280"/>
      <c r="BT154" s="280"/>
      <c r="BU154" s="280"/>
      <c r="BV154" s="280"/>
      <c r="BW154" s="280"/>
      <c r="BX154" s="280"/>
      <c r="BY154" s="280"/>
      <c r="BZ154" s="280"/>
      <c r="CA154" s="280"/>
      <c r="CB154" s="280"/>
    </row>
    <row r="155" spans="1:80" s="278" customFormat="1" x14ac:dyDescent="0.25">
      <c r="A155" s="261"/>
      <c r="B155" s="261"/>
      <c r="C155" s="261"/>
      <c r="D155" s="261"/>
      <c r="E155" s="261"/>
      <c r="F155" s="261"/>
      <c r="G155" s="261"/>
      <c r="AB155" s="279"/>
      <c r="AC155" s="279"/>
      <c r="AJ155" s="279"/>
      <c r="AK155" s="279"/>
      <c r="AX155" s="279"/>
      <c r="AY155" s="279"/>
      <c r="AZ155" s="279"/>
      <c r="BA155" s="279"/>
      <c r="BB155" s="279"/>
      <c r="BC155" s="279"/>
      <c r="BD155" s="279"/>
      <c r="BE155" s="279"/>
      <c r="BF155" s="279"/>
      <c r="BG155" s="279"/>
      <c r="BH155" s="279"/>
      <c r="BI155" s="279"/>
      <c r="BQ155" s="280"/>
      <c r="BR155" s="280"/>
      <c r="BS155" s="280"/>
      <c r="BT155" s="280"/>
      <c r="BU155" s="280"/>
      <c r="BV155" s="280"/>
      <c r="BW155" s="280"/>
      <c r="BX155" s="280"/>
      <c r="BY155" s="280"/>
      <c r="BZ155" s="280"/>
      <c r="CA155" s="280"/>
      <c r="CB155" s="280"/>
    </row>
    <row r="156" spans="1:80" s="278" customFormat="1" x14ac:dyDescent="0.25">
      <c r="A156" s="261"/>
      <c r="B156" s="261"/>
      <c r="C156" s="261"/>
      <c r="D156" s="261"/>
      <c r="E156" s="261"/>
      <c r="F156" s="261"/>
      <c r="G156" s="261"/>
      <c r="AB156" s="279"/>
      <c r="AC156" s="279"/>
      <c r="AJ156" s="279"/>
      <c r="AK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Q156" s="280"/>
      <c r="BR156" s="280"/>
      <c r="BS156" s="280"/>
      <c r="BT156" s="280"/>
      <c r="BU156" s="280"/>
      <c r="BV156" s="280"/>
      <c r="BW156" s="280"/>
      <c r="BX156" s="280"/>
      <c r="BY156" s="280"/>
      <c r="BZ156" s="280"/>
      <c r="CA156" s="280"/>
      <c r="CB156" s="280"/>
    </row>
    <row r="157" spans="1:80" s="278" customFormat="1" x14ac:dyDescent="0.25">
      <c r="A157" s="261"/>
      <c r="B157" s="261"/>
      <c r="C157" s="261"/>
      <c r="D157" s="261"/>
      <c r="E157" s="261"/>
      <c r="F157" s="261"/>
      <c r="G157" s="261"/>
      <c r="AB157" s="279"/>
      <c r="AC157" s="279"/>
      <c r="AJ157" s="279"/>
      <c r="AK157" s="279"/>
      <c r="AX157" s="279"/>
      <c r="AY157" s="279"/>
      <c r="AZ157" s="279"/>
      <c r="BA157" s="279"/>
      <c r="BB157" s="279"/>
      <c r="BC157" s="279"/>
      <c r="BD157" s="279"/>
      <c r="BE157" s="279"/>
      <c r="BF157" s="279"/>
      <c r="BG157" s="279"/>
      <c r="BH157" s="279"/>
      <c r="BI157" s="279"/>
      <c r="BQ157" s="280"/>
      <c r="BR157" s="280"/>
      <c r="BS157" s="280"/>
      <c r="BT157" s="280"/>
      <c r="BU157" s="280"/>
      <c r="BV157" s="280"/>
      <c r="BW157" s="280"/>
      <c r="BX157" s="280"/>
      <c r="BY157" s="280"/>
      <c r="BZ157" s="280"/>
      <c r="CA157" s="280"/>
      <c r="CB157" s="280"/>
    </row>
    <row r="158" spans="1:80" s="278" customFormat="1" x14ac:dyDescent="0.25">
      <c r="A158" s="261"/>
      <c r="B158" s="261"/>
      <c r="C158" s="261"/>
      <c r="D158" s="261"/>
      <c r="E158" s="261"/>
      <c r="F158" s="261"/>
      <c r="G158" s="261"/>
      <c r="AB158" s="279"/>
      <c r="AC158" s="279"/>
      <c r="AJ158" s="279"/>
      <c r="AK158" s="279"/>
      <c r="AX158" s="279"/>
      <c r="AY158" s="279"/>
      <c r="AZ158" s="279"/>
      <c r="BA158" s="279"/>
      <c r="BB158" s="279"/>
      <c r="BC158" s="279"/>
      <c r="BD158" s="279"/>
      <c r="BE158" s="279"/>
      <c r="BF158" s="279"/>
      <c r="BG158" s="279"/>
      <c r="BH158" s="279"/>
      <c r="BI158" s="279"/>
      <c r="BQ158" s="280"/>
      <c r="BR158" s="280"/>
      <c r="BS158" s="280"/>
      <c r="BT158" s="280"/>
      <c r="BU158" s="280"/>
      <c r="BV158" s="280"/>
      <c r="BW158" s="280"/>
      <c r="BX158" s="280"/>
      <c r="BY158" s="280"/>
      <c r="BZ158" s="280"/>
      <c r="CA158" s="280"/>
      <c r="CB158" s="280"/>
    </row>
    <row r="159" spans="1:80" s="278" customFormat="1" x14ac:dyDescent="0.25">
      <c r="A159" s="261"/>
      <c r="B159" s="261"/>
      <c r="C159" s="261"/>
      <c r="D159" s="261"/>
      <c r="E159" s="261"/>
      <c r="F159" s="261"/>
      <c r="G159" s="261"/>
      <c r="AB159" s="279"/>
      <c r="AC159" s="279"/>
      <c r="AJ159" s="279"/>
      <c r="AK159" s="279"/>
      <c r="AX159" s="279"/>
      <c r="AY159" s="279"/>
      <c r="AZ159" s="279"/>
      <c r="BA159" s="279"/>
      <c r="BB159" s="279"/>
      <c r="BC159" s="279"/>
      <c r="BD159" s="279"/>
      <c r="BE159" s="279"/>
      <c r="BF159" s="279"/>
      <c r="BG159" s="279"/>
      <c r="BH159" s="279"/>
      <c r="BI159" s="279"/>
      <c r="BQ159" s="280"/>
      <c r="BR159" s="280"/>
      <c r="BS159" s="280"/>
      <c r="BT159" s="280"/>
      <c r="BU159" s="280"/>
      <c r="BV159" s="280"/>
      <c r="BW159" s="280"/>
      <c r="BX159" s="280"/>
      <c r="BY159" s="280"/>
      <c r="BZ159" s="280"/>
      <c r="CA159" s="280"/>
      <c r="CB159" s="280"/>
    </row>
    <row r="160" spans="1:80" s="278" customFormat="1" x14ac:dyDescent="0.25">
      <c r="A160" s="261"/>
      <c r="B160" s="261"/>
      <c r="C160" s="261"/>
      <c r="D160" s="261"/>
      <c r="E160" s="261"/>
      <c r="F160" s="261"/>
      <c r="G160" s="261"/>
      <c r="AB160" s="279"/>
      <c r="AC160" s="279"/>
      <c r="AJ160" s="279"/>
      <c r="AK160" s="279"/>
      <c r="AX160" s="279"/>
      <c r="AY160" s="279"/>
      <c r="AZ160" s="279"/>
      <c r="BA160" s="279"/>
      <c r="BB160" s="279"/>
      <c r="BC160" s="279"/>
      <c r="BD160" s="279"/>
      <c r="BE160" s="279"/>
      <c r="BF160" s="279"/>
      <c r="BG160" s="279"/>
      <c r="BH160" s="279"/>
      <c r="BI160" s="279"/>
      <c r="BQ160" s="280"/>
      <c r="BR160" s="280"/>
      <c r="BS160" s="280"/>
      <c r="BT160" s="280"/>
      <c r="BU160" s="280"/>
      <c r="BV160" s="280"/>
      <c r="BW160" s="280"/>
      <c r="BX160" s="280"/>
      <c r="BY160" s="280"/>
      <c r="BZ160" s="280"/>
      <c r="CA160" s="280"/>
      <c r="CB160" s="280"/>
    </row>
    <row r="161" spans="1:80" s="278" customFormat="1" x14ac:dyDescent="0.25">
      <c r="A161" s="261"/>
      <c r="B161" s="261"/>
      <c r="C161" s="261"/>
      <c r="D161" s="261"/>
      <c r="E161" s="261"/>
      <c r="F161" s="261"/>
      <c r="G161" s="261"/>
      <c r="AB161" s="279"/>
      <c r="AC161" s="279"/>
      <c r="AJ161" s="279"/>
      <c r="AK161" s="279"/>
      <c r="AX161" s="279"/>
      <c r="AY161" s="279"/>
      <c r="AZ161" s="279"/>
      <c r="BA161" s="279"/>
      <c r="BB161" s="279"/>
      <c r="BC161" s="279"/>
      <c r="BD161" s="279"/>
      <c r="BE161" s="279"/>
      <c r="BF161" s="279"/>
      <c r="BG161" s="279"/>
      <c r="BH161" s="279"/>
      <c r="BI161" s="279"/>
      <c r="BQ161" s="280"/>
      <c r="BR161" s="280"/>
      <c r="BS161" s="280"/>
      <c r="BT161" s="280"/>
      <c r="BU161" s="280"/>
      <c r="BV161" s="280"/>
      <c r="BW161" s="280"/>
      <c r="BX161" s="280"/>
      <c r="BY161" s="280"/>
      <c r="BZ161" s="280"/>
      <c r="CA161" s="280"/>
      <c r="CB161" s="280"/>
    </row>
    <row r="162" spans="1:80" s="278" customFormat="1" x14ac:dyDescent="0.25">
      <c r="A162" s="261"/>
      <c r="B162" s="261"/>
      <c r="C162" s="261"/>
      <c r="D162" s="261"/>
      <c r="E162" s="261"/>
      <c r="F162" s="261"/>
      <c r="G162" s="261"/>
      <c r="AB162" s="279"/>
      <c r="AC162" s="279"/>
      <c r="AJ162" s="279"/>
      <c r="AK162" s="279"/>
      <c r="AX162" s="279"/>
      <c r="AY162" s="279"/>
      <c r="AZ162" s="279"/>
      <c r="BA162" s="279"/>
      <c r="BB162" s="279"/>
      <c r="BC162" s="279"/>
      <c r="BD162" s="279"/>
      <c r="BE162" s="279"/>
      <c r="BF162" s="279"/>
      <c r="BG162" s="279"/>
      <c r="BH162" s="279"/>
      <c r="BI162" s="279"/>
      <c r="BQ162" s="280"/>
      <c r="BR162" s="280"/>
      <c r="BS162" s="280"/>
      <c r="BT162" s="280"/>
      <c r="BU162" s="280"/>
      <c r="BV162" s="280"/>
      <c r="BW162" s="280"/>
      <c r="BX162" s="280"/>
      <c r="BY162" s="280"/>
      <c r="BZ162" s="280"/>
      <c r="CA162" s="280"/>
      <c r="CB162" s="280"/>
    </row>
    <row r="163" spans="1:80" s="278" customFormat="1" x14ac:dyDescent="0.25">
      <c r="A163" s="261"/>
      <c r="B163" s="261"/>
      <c r="C163" s="261"/>
      <c r="D163" s="261"/>
      <c r="E163" s="261"/>
      <c r="F163" s="261"/>
      <c r="G163" s="261"/>
      <c r="AB163" s="279"/>
      <c r="AC163" s="279"/>
      <c r="AJ163" s="279"/>
      <c r="AK163" s="279"/>
      <c r="AX163" s="279"/>
      <c r="AY163" s="279"/>
      <c r="AZ163" s="279"/>
      <c r="BA163" s="279"/>
      <c r="BB163" s="279"/>
      <c r="BC163" s="279"/>
      <c r="BD163" s="279"/>
      <c r="BE163" s="279"/>
      <c r="BF163" s="279"/>
      <c r="BG163" s="279"/>
      <c r="BH163" s="279"/>
      <c r="BI163" s="279"/>
      <c r="BQ163" s="280"/>
      <c r="BR163" s="280"/>
      <c r="BS163" s="280"/>
      <c r="BT163" s="280"/>
      <c r="BU163" s="280"/>
      <c r="BV163" s="280"/>
      <c r="BW163" s="280"/>
      <c r="BX163" s="280"/>
      <c r="BY163" s="280"/>
      <c r="BZ163" s="280"/>
      <c r="CA163" s="280"/>
      <c r="CB163" s="280"/>
    </row>
    <row r="164" spans="1:80" s="278" customFormat="1" x14ac:dyDescent="0.25">
      <c r="A164" s="261"/>
      <c r="B164" s="261"/>
      <c r="C164" s="261"/>
      <c r="D164" s="261"/>
      <c r="E164" s="261"/>
      <c r="F164" s="261"/>
      <c r="G164" s="261"/>
      <c r="AB164" s="279"/>
      <c r="AC164" s="279"/>
      <c r="AJ164" s="279"/>
      <c r="AK164" s="279"/>
      <c r="AX164" s="279"/>
      <c r="AY164" s="279"/>
      <c r="AZ164" s="279"/>
      <c r="BA164" s="279"/>
      <c r="BB164" s="279"/>
      <c r="BC164" s="279"/>
      <c r="BD164" s="279"/>
      <c r="BE164" s="279"/>
      <c r="BF164" s="279"/>
      <c r="BG164" s="279"/>
      <c r="BH164" s="279"/>
      <c r="BI164" s="279"/>
      <c r="BQ164" s="280"/>
      <c r="BR164" s="280"/>
      <c r="BS164" s="280"/>
      <c r="BT164" s="280"/>
      <c r="BU164" s="280"/>
      <c r="BV164" s="280"/>
      <c r="BW164" s="280"/>
      <c r="BX164" s="280"/>
      <c r="BY164" s="280"/>
      <c r="BZ164" s="280"/>
      <c r="CA164" s="280"/>
      <c r="CB164" s="280"/>
    </row>
    <row r="165" spans="1:80" s="278" customFormat="1" x14ac:dyDescent="0.25">
      <c r="A165" s="261"/>
      <c r="B165" s="261"/>
      <c r="C165" s="261"/>
      <c r="D165" s="261"/>
      <c r="E165" s="261"/>
      <c r="F165" s="261"/>
      <c r="G165" s="261"/>
      <c r="AB165" s="279"/>
      <c r="AC165" s="279"/>
      <c r="AJ165" s="279"/>
      <c r="AK165" s="279"/>
      <c r="AX165" s="279"/>
      <c r="AY165" s="279"/>
      <c r="AZ165" s="279"/>
      <c r="BA165" s="279"/>
      <c r="BB165" s="279"/>
      <c r="BC165" s="279"/>
      <c r="BD165" s="279"/>
      <c r="BE165" s="279"/>
      <c r="BF165" s="279"/>
      <c r="BG165" s="279"/>
      <c r="BH165" s="279"/>
      <c r="BI165" s="279"/>
      <c r="BQ165" s="280"/>
      <c r="BR165" s="280"/>
      <c r="BS165" s="280"/>
      <c r="BT165" s="280"/>
      <c r="BU165" s="280"/>
      <c r="BV165" s="280"/>
      <c r="BW165" s="280"/>
      <c r="BX165" s="280"/>
      <c r="BY165" s="280"/>
      <c r="BZ165" s="280"/>
      <c r="CA165" s="280"/>
      <c r="CB165" s="280"/>
    </row>
    <row r="166" spans="1:80" s="278" customFormat="1" x14ac:dyDescent="0.25">
      <c r="A166" s="261"/>
      <c r="B166" s="261"/>
      <c r="C166" s="261"/>
      <c r="D166" s="261"/>
      <c r="E166" s="261"/>
      <c r="F166" s="261"/>
      <c r="G166" s="261"/>
      <c r="AB166" s="279"/>
      <c r="AC166" s="279"/>
      <c r="AJ166" s="279"/>
      <c r="AK166" s="279"/>
      <c r="AX166" s="279"/>
      <c r="AY166" s="279"/>
      <c r="AZ166" s="279"/>
      <c r="BA166" s="279"/>
      <c r="BB166" s="279"/>
      <c r="BC166" s="279"/>
      <c r="BD166" s="279"/>
      <c r="BE166" s="279"/>
      <c r="BF166" s="279"/>
      <c r="BG166" s="279"/>
      <c r="BH166" s="279"/>
      <c r="BI166" s="279"/>
      <c r="BQ166" s="280"/>
      <c r="BR166" s="280"/>
      <c r="BS166" s="280"/>
      <c r="BT166" s="280"/>
      <c r="BU166" s="280"/>
      <c r="BV166" s="280"/>
      <c r="BW166" s="280"/>
      <c r="BX166" s="280"/>
      <c r="BY166" s="280"/>
      <c r="BZ166" s="280"/>
      <c r="CA166" s="280"/>
      <c r="CB166" s="280"/>
    </row>
    <row r="167" spans="1:80" s="278" customFormat="1" x14ac:dyDescent="0.25">
      <c r="A167" s="261"/>
      <c r="B167" s="261"/>
      <c r="C167" s="261"/>
      <c r="D167" s="261"/>
      <c r="E167" s="261"/>
      <c r="F167" s="261"/>
      <c r="G167" s="261"/>
      <c r="AB167" s="279"/>
      <c r="AC167" s="279"/>
      <c r="AJ167" s="279"/>
      <c r="AK167" s="279"/>
      <c r="AX167" s="279"/>
      <c r="AY167" s="279"/>
      <c r="AZ167" s="279"/>
      <c r="BA167" s="279"/>
      <c r="BB167" s="279"/>
      <c r="BC167" s="279"/>
      <c r="BD167" s="279"/>
      <c r="BE167" s="279"/>
      <c r="BF167" s="279"/>
      <c r="BG167" s="279"/>
      <c r="BH167" s="279"/>
      <c r="BI167" s="279"/>
      <c r="BQ167" s="280"/>
      <c r="BR167" s="280"/>
      <c r="BS167" s="280"/>
      <c r="BT167" s="280"/>
      <c r="BU167" s="280"/>
      <c r="BV167" s="280"/>
      <c r="BW167" s="280"/>
      <c r="BX167" s="280"/>
      <c r="BY167" s="280"/>
      <c r="BZ167" s="280"/>
      <c r="CA167" s="280"/>
      <c r="CB167" s="280"/>
    </row>
    <row r="168" spans="1:80" s="278" customFormat="1" x14ac:dyDescent="0.25">
      <c r="A168" s="261"/>
      <c r="B168" s="261"/>
      <c r="C168" s="261"/>
      <c r="D168" s="261"/>
      <c r="E168" s="261"/>
      <c r="F168" s="261"/>
      <c r="G168" s="261"/>
      <c r="AB168" s="279"/>
      <c r="AC168" s="279"/>
      <c r="AJ168" s="279"/>
      <c r="AK168" s="279"/>
      <c r="AX168" s="279"/>
      <c r="AY168" s="279"/>
      <c r="AZ168" s="279"/>
      <c r="BA168" s="279"/>
      <c r="BB168" s="279"/>
      <c r="BC168" s="279"/>
      <c r="BD168" s="279"/>
      <c r="BE168" s="279"/>
      <c r="BF168" s="279"/>
      <c r="BG168" s="279"/>
      <c r="BH168" s="279"/>
      <c r="BI168" s="279"/>
      <c r="BQ168" s="280"/>
      <c r="BR168" s="280"/>
      <c r="BS168" s="280"/>
      <c r="BT168" s="280"/>
      <c r="BU168" s="280"/>
      <c r="BV168" s="280"/>
      <c r="BW168" s="280"/>
      <c r="BX168" s="280"/>
      <c r="BY168" s="280"/>
      <c r="BZ168" s="280"/>
      <c r="CA168" s="280"/>
      <c r="CB168" s="280"/>
    </row>
    <row r="169" spans="1:80" s="278" customFormat="1" x14ac:dyDescent="0.25">
      <c r="A169" s="261"/>
      <c r="B169" s="261"/>
      <c r="C169" s="261"/>
      <c r="D169" s="261"/>
      <c r="E169" s="261"/>
      <c r="F169" s="261"/>
      <c r="G169" s="261"/>
      <c r="AB169" s="279"/>
      <c r="AC169" s="279"/>
      <c r="AJ169" s="279"/>
      <c r="AK169" s="279"/>
      <c r="AX169" s="279"/>
      <c r="AY169" s="279"/>
      <c r="AZ169" s="279"/>
      <c r="BA169" s="279"/>
      <c r="BB169" s="279"/>
      <c r="BC169" s="279"/>
      <c r="BD169" s="279"/>
      <c r="BE169" s="279"/>
      <c r="BF169" s="279"/>
      <c r="BG169" s="279"/>
      <c r="BH169" s="279"/>
      <c r="BI169" s="279"/>
      <c r="BQ169" s="280"/>
      <c r="BR169" s="280"/>
      <c r="BS169" s="280"/>
      <c r="BT169" s="280"/>
      <c r="BU169" s="280"/>
      <c r="BV169" s="280"/>
      <c r="BW169" s="280"/>
      <c r="BX169" s="280"/>
      <c r="BY169" s="280"/>
      <c r="BZ169" s="280"/>
      <c r="CA169" s="280"/>
      <c r="CB169" s="280"/>
    </row>
    <row r="170" spans="1:80" s="278" customFormat="1" x14ac:dyDescent="0.25">
      <c r="A170" s="261"/>
      <c r="B170" s="261"/>
      <c r="C170" s="261"/>
      <c r="D170" s="261"/>
      <c r="E170" s="261"/>
      <c r="F170" s="261"/>
      <c r="G170" s="261"/>
      <c r="AB170" s="279"/>
      <c r="AC170" s="279"/>
      <c r="AJ170" s="279"/>
      <c r="AK170" s="279"/>
      <c r="AX170" s="279"/>
      <c r="AY170" s="279"/>
      <c r="AZ170" s="279"/>
      <c r="BA170" s="279"/>
      <c r="BB170" s="279"/>
      <c r="BC170" s="279"/>
      <c r="BD170" s="279"/>
      <c r="BE170" s="279"/>
      <c r="BF170" s="279"/>
      <c r="BG170" s="279"/>
      <c r="BH170" s="279"/>
      <c r="BI170" s="279"/>
      <c r="BQ170" s="280"/>
      <c r="BR170" s="280"/>
      <c r="BS170" s="280"/>
      <c r="BT170" s="280"/>
      <c r="BU170" s="280"/>
      <c r="BV170" s="280"/>
      <c r="BW170" s="280"/>
      <c r="BX170" s="280"/>
      <c r="BY170" s="280"/>
      <c r="BZ170" s="280"/>
      <c r="CA170" s="280"/>
      <c r="CB170" s="280"/>
    </row>
    <row r="171" spans="1:80" s="278" customFormat="1" x14ac:dyDescent="0.25">
      <c r="A171" s="261"/>
      <c r="B171" s="261"/>
      <c r="C171" s="261"/>
      <c r="D171" s="261"/>
      <c r="E171" s="261"/>
      <c r="F171" s="261"/>
      <c r="G171" s="261"/>
      <c r="AB171" s="279"/>
      <c r="AC171" s="279"/>
      <c r="AJ171" s="279"/>
      <c r="AK171" s="279"/>
      <c r="AX171" s="279"/>
      <c r="AY171" s="279"/>
      <c r="AZ171" s="279"/>
      <c r="BA171" s="279"/>
      <c r="BB171" s="279"/>
      <c r="BC171" s="279"/>
      <c r="BD171" s="279"/>
      <c r="BE171" s="279"/>
      <c r="BF171" s="279"/>
      <c r="BG171" s="279"/>
      <c r="BH171" s="279"/>
      <c r="BI171" s="279"/>
      <c r="BQ171" s="280"/>
      <c r="BR171" s="280"/>
      <c r="BS171" s="280"/>
      <c r="BT171" s="280"/>
      <c r="BU171" s="280"/>
      <c r="BV171" s="280"/>
      <c r="BW171" s="280"/>
      <c r="BX171" s="280"/>
      <c r="BY171" s="280"/>
      <c r="BZ171" s="280"/>
      <c r="CA171" s="280"/>
      <c r="CB171" s="280"/>
    </row>
    <row r="172" spans="1:80" s="278" customFormat="1" x14ac:dyDescent="0.25">
      <c r="A172" s="261"/>
      <c r="B172" s="261"/>
      <c r="C172" s="261"/>
      <c r="D172" s="261"/>
      <c r="E172" s="261"/>
      <c r="F172" s="261"/>
      <c r="G172" s="261"/>
      <c r="AB172" s="279"/>
      <c r="AC172" s="279"/>
      <c r="AJ172" s="279"/>
      <c r="AK172" s="279"/>
      <c r="AX172" s="279"/>
      <c r="AY172" s="279"/>
      <c r="AZ172" s="279"/>
      <c r="BA172" s="279"/>
      <c r="BB172" s="279"/>
      <c r="BC172" s="279"/>
      <c r="BD172" s="279"/>
      <c r="BE172" s="279"/>
      <c r="BF172" s="279"/>
      <c r="BG172" s="279"/>
      <c r="BH172" s="279"/>
      <c r="BI172" s="279"/>
      <c r="BQ172" s="280"/>
      <c r="BR172" s="280"/>
      <c r="BS172" s="280"/>
      <c r="BT172" s="280"/>
      <c r="BU172" s="280"/>
      <c r="BV172" s="280"/>
      <c r="BW172" s="280"/>
      <c r="BX172" s="280"/>
      <c r="BY172" s="280"/>
      <c r="BZ172" s="280"/>
      <c r="CA172" s="280"/>
      <c r="CB172" s="280"/>
    </row>
    <row r="173" spans="1:80" s="278" customFormat="1" x14ac:dyDescent="0.25">
      <c r="A173" s="261"/>
      <c r="B173" s="261"/>
      <c r="C173" s="261"/>
      <c r="D173" s="261"/>
      <c r="E173" s="261"/>
      <c r="F173" s="261"/>
      <c r="G173" s="261"/>
      <c r="AB173" s="279"/>
      <c r="AC173" s="279"/>
      <c r="AJ173" s="279"/>
      <c r="AK173" s="279"/>
      <c r="AX173" s="279"/>
      <c r="AY173" s="279"/>
      <c r="AZ173" s="279"/>
      <c r="BA173" s="279"/>
      <c r="BB173" s="279"/>
      <c r="BC173" s="279"/>
      <c r="BD173" s="279"/>
      <c r="BE173" s="279"/>
      <c r="BF173" s="279"/>
      <c r="BG173" s="279"/>
      <c r="BH173" s="279"/>
      <c r="BI173" s="279"/>
      <c r="BQ173" s="280"/>
      <c r="BR173" s="280"/>
      <c r="BS173" s="280"/>
      <c r="BT173" s="280"/>
      <c r="BU173" s="280"/>
      <c r="BV173" s="280"/>
      <c r="BW173" s="280"/>
      <c r="BX173" s="280"/>
      <c r="BY173" s="280"/>
      <c r="BZ173" s="280"/>
      <c r="CA173" s="280"/>
      <c r="CB173" s="280"/>
    </row>
    <row r="174" spans="1:80" s="278" customFormat="1" x14ac:dyDescent="0.25">
      <c r="A174" s="261"/>
      <c r="B174" s="261"/>
      <c r="C174" s="261"/>
      <c r="D174" s="261"/>
      <c r="E174" s="261"/>
      <c r="F174" s="261"/>
      <c r="G174" s="261"/>
      <c r="AB174" s="279"/>
      <c r="AC174" s="279"/>
      <c r="AJ174" s="279"/>
      <c r="AK174" s="279"/>
      <c r="AX174" s="279"/>
      <c r="AY174" s="279"/>
      <c r="AZ174" s="279"/>
      <c r="BA174" s="279"/>
      <c r="BB174" s="279"/>
      <c r="BC174" s="279"/>
      <c r="BD174" s="279"/>
      <c r="BE174" s="279"/>
      <c r="BF174" s="279"/>
      <c r="BG174" s="279"/>
      <c r="BH174" s="279"/>
      <c r="BI174" s="279"/>
      <c r="BQ174" s="280"/>
      <c r="BR174" s="280"/>
      <c r="BS174" s="280"/>
      <c r="BT174" s="280"/>
      <c r="BU174" s="280"/>
      <c r="BV174" s="280"/>
      <c r="BW174" s="280"/>
      <c r="BX174" s="280"/>
      <c r="BY174" s="280"/>
      <c r="BZ174" s="280"/>
      <c r="CA174" s="280"/>
      <c r="CB174" s="280"/>
    </row>
    <row r="175" spans="1:80" s="278" customFormat="1" x14ac:dyDescent="0.25">
      <c r="A175" s="261"/>
      <c r="B175" s="261"/>
      <c r="C175" s="261"/>
      <c r="D175" s="261"/>
      <c r="E175" s="261"/>
      <c r="F175" s="261"/>
      <c r="G175" s="261"/>
      <c r="AB175" s="279"/>
      <c r="AC175" s="279"/>
      <c r="AJ175" s="279"/>
      <c r="AK175" s="279"/>
      <c r="AX175" s="279"/>
      <c r="AY175" s="279"/>
      <c r="AZ175" s="279"/>
      <c r="BA175" s="279"/>
      <c r="BB175" s="279"/>
      <c r="BC175" s="279"/>
      <c r="BD175" s="279"/>
      <c r="BE175" s="279"/>
      <c r="BF175" s="279"/>
      <c r="BG175" s="279"/>
      <c r="BH175" s="279"/>
      <c r="BI175" s="279"/>
      <c r="BQ175" s="280"/>
      <c r="BR175" s="280"/>
      <c r="BS175" s="280"/>
      <c r="BT175" s="280"/>
      <c r="BU175" s="280"/>
      <c r="BV175" s="280"/>
      <c r="BW175" s="280"/>
      <c r="BX175" s="280"/>
      <c r="BY175" s="280"/>
      <c r="BZ175" s="280"/>
      <c r="CA175" s="280"/>
      <c r="CB175" s="280"/>
    </row>
    <row r="176" spans="1:80" s="278" customFormat="1" x14ac:dyDescent="0.25">
      <c r="A176" s="261"/>
      <c r="B176" s="261"/>
      <c r="C176" s="261"/>
      <c r="D176" s="261"/>
      <c r="E176" s="261"/>
      <c r="F176" s="261"/>
      <c r="G176" s="261"/>
      <c r="AB176" s="279"/>
      <c r="AC176" s="279"/>
      <c r="AJ176" s="279"/>
      <c r="AK176" s="279"/>
      <c r="AX176" s="279"/>
      <c r="AY176" s="279"/>
      <c r="AZ176" s="279"/>
      <c r="BA176" s="279"/>
      <c r="BB176" s="279"/>
      <c r="BC176" s="279"/>
      <c r="BD176" s="279"/>
      <c r="BE176" s="279"/>
      <c r="BF176" s="279"/>
      <c r="BG176" s="279"/>
      <c r="BH176" s="279"/>
      <c r="BI176" s="279"/>
      <c r="BQ176" s="280"/>
      <c r="BR176" s="280"/>
      <c r="BS176" s="280"/>
      <c r="BT176" s="280"/>
      <c r="BU176" s="280"/>
      <c r="BV176" s="280"/>
      <c r="BW176" s="280"/>
      <c r="BX176" s="280"/>
      <c r="BY176" s="280"/>
      <c r="BZ176" s="280"/>
      <c r="CA176" s="280"/>
      <c r="CB176" s="280"/>
    </row>
    <row r="177" spans="1:80" s="278" customFormat="1" x14ac:dyDescent="0.25">
      <c r="A177" s="261"/>
      <c r="B177" s="261"/>
      <c r="C177" s="261"/>
      <c r="D177" s="261"/>
      <c r="E177" s="261"/>
      <c r="F177" s="261"/>
      <c r="G177" s="261"/>
      <c r="AB177" s="279"/>
      <c r="AC177" s="279"/>
      <c r="AJ177" s="279"/>
      <c r="AK177" s="279"/>
      <c r="AX177" s="279"/>
      <c r="AY177" s="279"/>
      <c r="AZ177" s="279"/>
      <c r="BA177" s="279"/>
      <c r="BB177" s="279"/>
      <c r="BC177" s="279"/>
      <c r="BD177" s="279"/>
      <c r="BE177" s="279"/>
      <c r="BF177" s="279"/>
      <c r="BG177" s="279"/>
      <c r="BH177" s="279"/>
      <c r="BI177" s="279"/>
      <c r="BQ177" s="280"/>
      <c r="BR177" s="280"/>
      <c r="BS177" s="280"/>
      <c r="BT177" s="280"/>
      <c r="BU177" s="280"/>
      <c r="BV177" s="280"/>
      <c r="BW177" s="280"/>
      <c r="BX177" s="280"/>
      <c r="BY177" s="280"/>
      <c r="BZ177" s="280"/>
      <c r="CA177" s="280"/>
      <c r="CB177" s="280"/>
    </row>
    <row r="178" spans="1:80" s="278" customFormat="1" x14ac:dyDescent="0.25">
      <c r="A178" s="261"/>
      <c r="B178" s="261"/>
      <c r="C178" s="261"/>
      <c r="D178" s="261"/>
      <c r="E178" s="261"/>
      <c r="F178" s="261"/>
      <c r="G178" s="261"/>
      <c r="AB178" s="279"/>
      <c r="AC178" s="279"/>
      <c r="AJ178" s="279"/>
      <c r="AK178" s="279"/>
      <c r="AX178" s="279"/>
      <c r="AY178" s="279"/>
      <c r="AZ178" s="279"/>
      <c r="BA178" s="279"/>
      <c r="BB178" s="279"/>
      <c r="BC178" s="279"/>
      <c r="BD178" s="279"/>
      <c r="BE178" s="279"/>
      <c r="BF178" s="279"/>
      <c r="BG178" s="279"/>
      <c r="BH178" s="279"/>
      <c r="BI178" s="279"/>
      <c r="BQ178" s="280"/>
      <c r="BR178" s="280"/>
      <c r="BS178" s="280"/>
      <c r="BT178" s="280"/>
      <c r="BU178" s="280"/>
      <c r="BV178" s="280"/>
      <c r="BW178" s="280"/>
      <c r="BX178" s="280"/>
      <c r="BY178" s="280"/>
      <c r="BZ178" s="280"/>
      <c r="CA178" s="280"/>
      <c r="CB178" s="280"/>
    </row>
    <row r="179" spans="1:80" s="278" customFormat="1" x14ac:dyDescent="0.25">
      <c r="A179" s="261"/>
      <c r="B179" s="261"/>
      <c r="C179" s="261"/>
      <c r="D179" s="261"/>
      <c r="E179" s="261"/>
      <c r="F179" s="261"/>
      <c r="G179" s="261"/>
      <c r="AB179" s="279"/>
      <c r="AC179" s="279"/>
      <c r="AJ179" s="279"/>
      <c r="AK179" s="279"/>
      <c r="AX179" s="279"/>
      <c r="AY179" s="279"/>
      <c r="AZ179" s="279"/>
      <c r="BA179" s="279"/>
      <c r="BB179" s="279"/>
      <c r="BC179" s="279"/>
      <c r="BD179" s="279"/>
      <c r="BE179" s="279"/>
      <c r="BF179" s="279"/>
      <c r="BG179" s="279"/>
      <c r="BH179" s="279"/>
      <c r="BI179" s="279"/>
      <c r="BQ179" s="280"/>
      <c r="BR179" s="280"/>
      <c r="BS179" s="280"/>
      <c r="BT179" s="280"/>
      <c r="BU179" s="280"/>
      <c r="BV179" s="280"/>
      <c r="BW179" s="280"/>
      <c r="BX179" s="280"/>
      <c r="BY179" s="280"/>
      <c r="BZ179" s="280"/>
      <c r="CA179" s="280"/>
      <c r="CB179" s="280"/>
    </row>
    <row r="180" spans="1:80" s="278" customFormat="1" x14ac:dyDescent="0.25">
      <c r="A180" s="261"/>
      <c r="B180" s="261"/>
      <c r="C180" s="261"/>
      <c r="D180" s="261"/>
      <c r="E180" s="261"/>
      <c r="F180" s="261"/>
      <c r="G180" s="261"/>
      <c r="AB180" s="279"/>
      <c r="AC180" s="279"/>
      <c r="AJ180" s="279"/>
      <c r="AK180" s="279"/>
      <c r="AX180" s="279"/>
      <c r="AY180" s="279"/>
      <c r="AZ180" s="279"/>
      <c r="BA180" s="279"/>
      <c r="BB180" s="279"/>
      <c r="BC180" s="279"/>
      <c r="BD180" s="279"/>
      <c r="BE180" s="279"/>
      <c r="BF180" s="279"/>
      <c r="BG180" s="279"/>
      <c r="BH180" s="279"/>
      <c r="BI180" s="279"/>
      <c r="BQ180" s="280"/>
      <c r="BR180" s="280"/>
      <c r="BS180" s="280"/>
      <c r="BT180" s="280"/>
      <c r="BU180" s="280"/>
      <c r="BV180" s="280"/>
      <c r="BW180" s="280"/>
      <c r="BX180" s="280"/>
      <c r="BY180" s="280"/>
      <c r="BZ180" s="280"/>
      <c r="CA180" s="280"/>
      <c r="CB180" s="280"/>
    </row>
    <row r="181" spans="1:80" s="278" customFormat="1" x14ac:dyDescent="0.25">
      <c r="A181" s="261"/>
      <c r="B181" s="261"/>
      <c r="C181" s="261"/>
      <c r="D181" s="261"/>
      <c r="E181" s="261"/>
      <c r="F181" s="261"/>
      <c r="G181" s="261"/>
      <c r="AB181" s="279"/>
      <c r="AC181" s="279"/>
      <c r="AJ181" s="279"/>
      <c r="AK181" s="279"/>
      <c r="AX181" s="279"/>
      <c r="AY181" s="279"/>
      <c r="AZ181" s="279"/>
      <c r="BA181" s="279"/>
      <c r="BB181" s="279"/>
      <c r="BC181" s="279"/>
      <c r="BD181" s="279"/>
      <c r="BE181" s="279"/>
      <c r="BF181" s="279"/>
      <c r="BG181" s="279"/>
      <c r="BH181" s="279"/>
      <c r="BI181" s="279"/>
      <c r="BQ181" s="280"/>
      <c r="BR181" s="280"/>
      <c r="BS181" s="280"/>
      <c r="BT181" s="280"/>
      <c r="BU181" s="280"/>
      <c r="BV181" s="280"/>
      <c r="BW181" s="280"/>
      <c r="BX181" s="280"/>
      <c r="BY181" s="280"/>
      <c r="BZ181" s="280"/>
      <c r="CA181" s="280"/>
      <c r="CB181" s="280"/>
    </row>
    <row r="182" spans="1:80" s="278" customFormat="1" x14ac:dyDescent="0.25">
      <c r="A182" s="261"/>
      <c r="B182" s="261"/>
      <c r="C182" s="261"/>
      <c r="D182" s="261"/>
      <c r="E182" s="261"/>
      <c r="F182" s="261"/>
      <c r="G182" s="261"/>
      <c r="AB182" s="279"/>
      <c r="AC182" s="279"/>
      <c r="AJ182" s="279"/>
      <c r="AK182" s="279"/>
      <c r="AX182" s="279"/>
      <c r="AY182" s="279"/>
      <c r="AZ182" s="279"/>
      <c r="BA182" s="279"/>
      <c r="BB182" s="279"/>
      <c r="BC182" s="279"/>
      <c r="BD182" s="279"/>
      <c r="BE182" s="279"/>
      <c r="BF182" s="279"/>
      <c r="BG182" s="279"/>
      <c r="BH182" s="279"/>
      <c r="BI182" s="279"/>
      <c r="BQ182" s="280"/>
      <c r="BR182" s="280"/>
      <c r="BS182" s="280"/>
      <c r="BT182" s="280"/>
      <c r="BU182" s="280"/>
      <c r="BV182" s="280"/>
      <c r="BW182" s="280"/>
      <c r="BX182" s="280"/>
      <c r="BY182" s="280"/>
      <c r="BZ182" s="280"/>
      <c r="CA182" s="280"/>
      <c r="CB182" s="280"/>
    </row>
    <row r="183" spans="1:80" s="278" customFormat="1" x14ac:dyDescent="0.25">
      <c r="A183" s="261"/>
      <c r="B183" s="261"/>
      <c r="C183" s="261"/>
      <c r="D183" s="261"/>
      <c r="E183" s="261"/>
      <c r="F183" s="261"/>
      <c r="G183" s="261"/>
      <c r="AB183" s="279"/>
      <c r="AC183" s="279"/>
      <c r="AJ183" s="279"/>
      <c r="AK183" s="279"/>
      <c r="AX183" s="279"/>
      <c r="AY183" s="279"/>
      <c r="AZ183" s="279"/>
      <c r="BA183" s="279"/>
      <c r="BB183" s="279"/>
      <c r="BC183" s="279"/>
      <c r="BD183" s="279"/>
      <c r="BE183" s="279"/>
      <c r="BF183" s="279"/>
      <c r="BG183" s="279"/>
      <c r="BH183" s="279"/>
      <c r="BI183" s="279"/>
      <c r="BQ183" s="280"/>
      <c r="BR183" s="280"/>
      <c r="BS183" s="280"/>
      <c r="BT183" s="280"/>
      <c r="BU183" s="280"/>
      <c r="BV183" s="280"/>
      <c r="BW183" s="280"/>
      <c r="BX183" s="280"/>
      <c r="BY183" s="280"/>
      <c r="BZ183" s="280"/>
      <c r="CA183" s="280"/>
      <c r="CB183" s="280"/>
    </row>
    <row r="184" spans="1:80" s="278" customFormat="1" x14ac:dyDescent="0.25">
      <c r="A184" s="261"/>
      <c r="B184" s="261"/>
      <c r="C184" s="261"/>
      <c r="D184" s="261"/>
      <c r="E184" s="261"/>
      <c r="F184" s="261"/>
      <c r="G184" s="261"/>
      <c r="AB184" s="279"/>
      <c r="AC184" s="279"/>
      <c r="AJ184" s="279"/>
      <c r="AK184" s="279"/>
      <c r="AX184" s="279"/>
      <c r="AY184" s="279"/>
      <c r="AZ184" s="279"/>
      <c r="BA184" s="279"/>
      <c r="BB184" s="279"/>
      <c r="BC184" s="279"/>
      <c r="BD184" s="279"/>
      <c r="BE184" s="279"/>
      <c r="BF184" s="279"/>
      <c r="BG184" s="279"/>
      <c r="BH184" s="279"/>
      <c r="BI184" s="279"/>
      <c r="BQ184" s="280"/>
      <c r="BR184" s="280"/>
      <c r="BS184" s="280"/>
      <c r="BT184" s="280"/>
      <c r="BU184" s="280"/>
      <c r="BV184" s="280"/>
      <c r="BW184" s="280"/>
      <c r="BX184" s="280"/>
      <c r="BY184" s="280"/>
      <c r="BZ184" s="280"/>
      <c r="CA184" s="280"/>
      <c r="CB184" s="280"/>
    </row>
    <row r="185" spans="1:80" s="278" customFormat="1" x14ac:dyDescent="0.25">
      <c r="A185" s="261"/>
      <c r="B185" s="261"/>
      <c r="C185" s="261"/>
      <c r="D185" s="261"/>
      <c r="E185" s="261"/>
      <c r="F185" s="261"/>
      <c r="G185" s="261"/>
      <c r="AB185" s="279"/>
      <c r="AC185" s="279"/>
      <c r="AJ185" s="279"/>
      <c r="AK185" s="279"/>
      <c r="AX185" s="279"/>
      <c r="AY185" s="279"/>
      <c r="AZ185" s="279"/>
      <c r="BA185" s="279"/>
      <c r="BB185" s="279"/>
      <c r="BC185" s="279"/>
      <c r="BD185" s="279"/>
      <c r="BE185" s="279"/>
      <c r="BF185" s="279"/>
      <c r="BG185" s="279"/>
      <c r="BH185" s="279"/>
      <c r="BI185" s="279"/>
      <c r="BQ185" s="280"/>
      <c r="BR185" s="280"/>
      <c r="BS185" s="280"/>
      <c r="BT185" s="280"/>
      <c r="BU185" s="280"/>
      <c r="BV185" s="280"/>
      <c r="BW185" s="280"/>
      <c r="BX185" s="280"/>
      <c r="BY185" s="280"/>
      <c r="BZ185" s="280"/>
      <c r="CA185" s="280"/>
      <c r="CB185" s="280"/>
    </row>
    <row r="186" spans="1:80" s="278" customFormat="1" x14ac:dyDescent="0.25">
      <c r="A186" s="261"/>
      <c r="B186" s="261"/>
      <c r="C186" s="261"/>
      <c r="D186" s="261"/>
      <c r="E186" s="261"/>
      <c r="F186" s="261"/>
      <c r="G186" s="261"/>
      <c r="AB186" s="279"/>
      <c r="AC186" s="279"/>
      <c r="AJ186" s="279"/>
      <c r="AK186" s="279"/>
      <c r="AX186" s="279"/>
      <c r="AY186" s="279"/>
      <c r="AZ186" s="279"/>
      <c r="BA186" s="279"/>
      <c r="BB186" s="279"/>
      <c r="BC186" s="279"/>
      <c r="BD186" s="279"/>
      <c r="BE186" s="279"/>
      <c r="BF186" s="279"/>
      <c r="BG186" s="279"/>
      <c r="BH186" s="279"/>
      <c r="BI186" s="279"/>
      <c r="BQ186" s="280"/>
      <c r="BR186" s="280"/>
      <c r="BS186" s="280"/>
      <c r="BT186" s="280"/>
      <c r="BU186" s="280"/>
      <c r="BV186" s="280"/>
      <c r="BW186" s="280"/>
      <c r="BX186" s="280"/>
      <c r="BY186" s="280"/>
      <c r="BZ186" s="280"/>
      <c r="CA186" s="280"/>
      <c r="CB186" s="280"/>
    </row>
    <row r="187" spans="1:80" s="278" customFormat="1" x14ac:dyDescent="0.25">
      <c r="A187" s="261"/>
      <c r="B187" s="261"/>
      <c r="C187" s="261"/>
      <c r="D187" s="261"/>
      <c r="E187" s="261"/>
      <c r="F187" s="261"/>
      <c r="G187" s="261"/>
      <c r="AB187" s="279"/>
      <c r="AC187" s="279"/>
      <c r="AJ187" s="279"/>
      <c r="AK187" s="279"/>
      <c r="AX187" s="279"/>
      <c r="AY187" s="279"/>
      <c r="AZ187" s="279"/>
      <c r="BA187" s="279"/>
      <c r="BB187" s="279"/>
      <c r="BC187" s="279"/>
      <c r="BD187" s="279"/>
      <c r="BE187" s="279"/>
      <c r="BF187" s="279"/>
      <c r="BG187" s="279"/>
      <c r="BH187" s="279"/>
      <c r="BI187" s="279"/>
      <c r="BQ187" s="280"/>
      <c r="BR187" s="280"/>
      <c r="BS187" s="280"/>
      <c r="BT187" s="280"/>
      <c r="BU187" s="280"/>
      <c r="BV187" s="280"/>
      <c r="BW187" s="280"/>
      <c r="BX187" s="280"/>
      <c r="BY187" s="280"/>
      <c r="BZ187" s="280"/>
      <c r="CA187" s="280"/>
      <c r="CB187" s="280"/>
    </row>
    <row r="188" spans="1:80" s="278" customFormat="1" x14ac:dyDescent="0.25">
      <c r="A188" s="261"/>
      <c r="B188" s="261"/>
      <c r="C188" s="261"/>
      <c r="D188" s="261"/>
      <c r="E188" s="261"/>
      <c r="F188" s="261"/>
      <c r="G188" s="261"/>
      <c r="AB188" s="279"/>
      <c r="AC188" s="279"/>
      <c r="AJ188" s="279"/>
      <c r="AK188" s="279"/>
      <c r="AX188" s="279"/>
      <c r="AY188" s="279"/>
      <c r="AZ188" s="279"/>
      <c r="BA188" s="279"/>
      <c r="BB188" s="279"/>
      <c r="BC188" s="279"/>
      <c r="BD188" s="279"/>
      <c r="BE188" s="279"/>
      <c r="BF188" s="279"/>
      <c r="BG188" s="279"/>
      <c r="BH188" s="279"/>
      <c r="BI188" s="279"/>
      <c r="BQ188" s="280"/>
      <c r="BR188" s="280"/>
      <c r="BS188" s="280"/>
      <c r="BT188" s="280"/>
      <c r="BU188" s="280"/>
      <c r="BV188" s="280"/>
      <c r="BW188" s="280"/>
      <c r="BX188" s="280"/>
      <c r="BY188" s="280"/>
      <c r="BZ188" s="280"/>
      <c r="CA188" s="280"/>
      <c r="CB188" s="280"/>
    </row>
    <row r="189" spans="1:80" s="278" customFormat="1" x14ac:dyDescent="0.25">
      <c r="A189" s="261"/>
      <c r="B189" s="261"/>
      <c r="C189" s="261"/>
      <c r="D189" s="261"/>
      <c r="E189" s="261"/>
      <c r="F189" s="261"/>
      <c r="G189" s="261"/>
      <c r="AB189" s="279"/>
      <c r="AC189" s="279"/>
      <c r="AJ189" s="279"/>
      <c r="AK189" s="279"/>
      <c r="AX189" s="279"/>
      <c r="AY189" s="279"/>
      <c r="AZ189" s="279"/>
      <c r="BA189" s="279"/>
      <c r="BB189" s="279"/>
      <c r="BC189" s="279"/>
      <c r="BD189" s="279"/>
      <c r="BE189" s="279"/>
      <c r="BF189" s="279"/>
      <c r="BG189" s="279"/>
      <c r="BH189" s="279"/>
      <c r="BI189" s="279"/>
      <c r="BQ189" s="280"/>
      <c r="BR189" s="280"/>
      <c r="BS189" s="280"/>
      <c r="BT189" s="280"/>
      <c r="BU189" s="280"/>
      <c r="BV189" s="280"/>
      <c r="BW189" s="280"/>
      <c r="BX189" s="280"/>
      <c r="BY189" s="280"/>
      <c r="BZ189" s="280"/>
      <c r="CA189" s="280"/>
      <c r="CB189" s="280"/>
    </row>
    <row r="190" spans="1:80" s="278" customFormat="1" x14ac:dyDescent="0.25">
      <c r="A190" s="261"/>
      <c r="B190" s="261"/>
      <c r="C190" s="261"/>
      <c r="D190" s="261"/>
      <c r="E190" s="261"/>
      <c r="F190" s="261"/>
      <c r="G190" s="261"/>
      <c r="AB190" s="279"/>
      <c r="AC190" s="279"/>
      <c r="AJ190" s="279"/>
      <c r="AK190" s="279"/>
      <c r="AX190" s="279"/>
      <c r="AY190" s="279"/>
      <c r="AZ190" s="279"/>
      <c r="BA190" s="279"/>
      <c r="BB190" s="279"/>
      <c r="BC190" s="279"/>
      <c r="BD190" s="279"/>
      <c r="BE190" s="279"/>
      <c r="BF190" s="279"/>
      <c r="BG190" s="279"/>
      <c r="BH190" s="279"/>
      <c r="BI190" s="279"/>
      <c r="BQ190" s="280"/>
      <c r="BR190" s="280"/>
      <c r="BS190" s="280"/>
      <c r="BT190" s="280"/>
      <c r="BU190" s="280"/>
      <c r="BV190" s="280"/>
      <c r="BW190" s="280"/>
      <c r="BX190" s="280"/>
      <c r="BY190" s="280"/>
      <c r="BZ190" s="280"/>
      <c r="CA190" s="280"/>
      <c r="CB190" s="280"/>
    </row>
    <row r="191" spans="1:80" s="278" customFormat="1" x14ac:dyDescent="0.25">
      <c r="A191" s="261"/>
      <c r="B191" s="261"/>
      <c r="C191" s="261"/>
      <c r="D191" s="261"/>
      <c r="E191" s="261"/>
      <c r="F191" s="261"/>
      <c r="G191" s="261"/>
      <c r="AB191" s="279"/>
      <c r="AC191" s="279"/>
      <c r="AJ191" s="279"/>
      <c r="AK191" s="279"/>
      <c r="AX191" s="279"/>
      <c r="AY191" s="279"/>
      <c r="AZ191" s="279"/>
      <c r="BA191" s="279"/>
      <c r="BB191" s="279"/>
      <c r="BC191" s="279"/>
      <c r="BD191" s="279"/>
      <c r="BE191" s="279"/>
      <c r="BF191" s="279"/>
      <c r="BG191" s="279"/>
      <c r="BH191" s="279"/>
      <c r="BI191" s="279"/>
      <c r="BQ191" s="280"/>
      <c r="BR191" s="280"/>
      <c r="BS191" s="280"/>
      <c r="BT191" s="280"/>
      <c r="BU191" s="280"/>
      <c r="BV191" s="280"/>
      <c r="BW191" s="280"/>
      <c r="BX191" s="280"/>
      <c r="BY191" s="280"/>
      <c r="BZ191" s="280"/>
      <c r="CA191" s="280"/>
      <c r="CB191" s="280"/>
    </row>
    <row r="192" spans="1:80" s="278" customFormat="1" x14ac:dyDescent="0.25">
      <c r="A192" s="261"/>
      <c r="B192" s="261"/>
      <c r="C192" s="261"/>
      <c r="D192" s="261"/>
      <c r="E192" s="261"/>
      <c r="F192" s="261"/>
      <c r="G192" s="261"/>
      <c r="AB192" s="279"/>
      <c r="AC192" s="279"/>
      <c r="AJ192" s="279"/>
      <c r="AK192" s="279"/>
      <c r="AX192" s="279"/>
      <c r="AY192" s="279"/>
      <c r="AZ192" s="279"/>
      <c r="BA192" s="279"/>
      <c r="BB192" s="279"/>
      <c r="BC192" s="279"/>
      <c r="BD192" s="279"/>
      <c r="BE192" s="279"/>
      <c r="BF192" s="279"/>
      <c r="BG192" s="279"/>
      <c r="BH192" s="279"/>
      <c r="BI192" s="279"/>
      <c r="BQ192" s="280"/>
      <c r="BR192" s="280"/>
      <c r="BS192" s="280"/>
      <c r="BT192" s="280"/>
      <c r="BU192" s="280"/>
      <c r="BV192" s="280"/>
      <c r="BW192" s="280"/>
      <c r="BX192" s="280"/>
      <c r="BY192" s="280"/>
      <c r="BZ192" s="280"/>
      <c r="CA192" s="280"/>
      <c r="CB192" s="280"/>
    </row>
    <row r="193" spans="1:80" s="278" customFormat="1" x14ac:dyDescent="0.25">
      <c r="A193" s="261"/>
      <c r="B193" s="261"/>
      <c r="C193" s="261"/>
      <c r="D193" s="261"/>
      <c r="E193" s="261"/>
      <c r="F193" s="261"/>
      <c r="G193" s="261"/>
      <c r="AB193" s="279"/>
      <c r="AC193" s="279"/>
      <c r="AJ193" s="279"/>
      <c r="AK193" s="279"/>
      <c r="AX193" s="279"/>
      <c r="AY193" s="279"/>
      <c r="AZ193" s="279"/>
      <c r="BA193" s="279"/>
      <c r="BB193" s="279"/>
      <c r="BC193" s="279"/>
      <c r="BD193" s="279"/>
      <c r="BE193" s="279"/>
      <c r="BF193" s="279"/>
      <c r="BG193" s="279"/>
      <c r="BH193" s="279"/>
      <c r="BI193" s="279"/>
      <c r="BQ193" s="280"/>
      <c r="BR193" s="280"/>
      <c r="BS193" s="280"/>
      <c r="BT193" s="280"/>
      <c r="BU193" s="280"/>
      <c r="BV193" s="280"/>
      <c r="BW193" s="280"/>
      <c r="BX193" s="280"/>
      <c r="BY193" s="280"/>
      <c r="BZ193" s="280"/>
      <c r="CA193" s="280"/>
      <c r="CB193" s="280"/>
    </row>
    <row r="194" spans="1:80" s="278" customFormat="1" x14ac:dyDescent="0.25">
      <c r="A194" s="261"/>
      <c r="B194" s="261"/>
      <c r="C194" s="261"/>
      <c r="D194" s="261"/>
      <c r="E194" s="261"/>
      <c r="F194" s="261"/>
      <c r="G194" s="261"/>
      <c r="AB194" s="279"/>
      <c r="AC194" s="279"/>
      <c r="AJ194" s="279"/>
      <c r="AK194" s="279"/>
      <c r="AX194" s="279"/>
      <c r="AY194" s="279"/>
      <c r="AZ194" s="279"/>
      <c r="BA194" s="279"/>
      <c r="BB194" s="279"/>
      <c r="BC194" s="279"/>
      <c r="BD194" s="279"/>
      <c r="BE194" s="279"/>
      <c r="BF194" s="279"/>
      <c r="BG194" s="279"/>
      <c r="BH194" s="279"/>
      <c r="BI194" s="279"/>
      <c r="BQ194" s="280"/>
      <c r="BR194" s="280"/>
      <c r="BS194" s="280"/>
      <c r="BT194" s="280"/>
      <c r="BU194" s="280"/>
      <c r="BV194" s="280"/>
      <c r="BW194" s="280"/>
      <c r="BX194" s="280"/>
      <c r="BY194" s="280"/>
      <c r="BZ194" s="280"/>
      <c r="CA194" s="280"/>
      <c r="CB194" s="280"/>
    </row>
    <row r="195" spans="1:80" s="278" customFormat="1" x14ac:dyDescent="0.25">
      <c r="A195" s="261"/>
      <c r="B195" s="261"/>
      <c r="C195" s="261"/>
      <c r="D195" s="261"/>
      <c r="E195" s="261"/>
      <c r="F195" s="261"/>
      <c r="G195" s="261"/>
      <c r="AB195" s="279"/>
      <c r="AC195" s="279"/>
      <c r="AJ195" s="279"/>
      <c r="AK195" s="279"/>
      <c r="AX195" s="279"/>
      <c r="AY195" s="279"/>
      <c r="AZ195" s="279"/>
      <c r="BA195" s="279"/>
      <c r="BB195" s="279"/>
      <c r="BC195" s="279"/>
      <c r="BD195" s="279"/>
      <c r="BE195" s="279"/>
      <c r="BF195" s="279"/>
      <c r="BG195" s="279"/>
      <c r="BH195" s="279"/>
      <c r="BI195" s="279"/>
      <c r="BQ195" s="280"/>
      <c r="BR195" s="280"/>
      <c r="BS195" s="280"/>
      <c r="BT195" s="280"/>
      <c r="BU195" s="280"/>
      <c r="BV195" s="280"/>
      <c r="BW195" s="280"/>
      <c r="BX195" s="280"/>
      <c r="BY195" s="280"/>
      <c r="BZ195" s="280"/>
      <c r="CA195" s="280"/>
      <c r="CB195" s="280"/>
    </row>
    <row r="196" spans="1:80" s="278" customFormat="1" x14ac:dyDescent="0.25">
      <c r="A196" s="261"/>
      <c r="B196" s="261"/>
      <c r="C196" s="261"/>
      <c r="D196" s="261"/>
      <c r="E196" s="261"/>
      <c r="F196" s="261"/>
      <c r="G196" s="261"/>
      <c r="AB196" s="279"/>
      <c r="AC196" s="279"/>
      <c r="AJ196" s="279"/>
      <c r="AK196" s="279"/>
      <c r="AX196" s="279"/>
      <c r="AY196" s="279"/>
      <c r="AZ196" s="279"/>
      <c r="BA196" s="279"/>
      <c r="BB196" s="279"/>
      <c r="BC196" s="279"/>
      <c r="BD196" s="279"/>
      <c r="BE196" s="279"/>
      <c r="BF196" s="279"/>
      <c r="BG196" s="279"/>
      <c r="BH196" s="279"/>
      <c r="BI196" s="279"/>
      <c r="BQ196" s="280"/>
      <c r="BR196" s="280"/>
      <c r="BS196" s="280"/>
      <c r="BT196" s="280"/>
      <c r="BU196" s="280"/>
      <c r="BV196" s="280"/>
      <c r="BW196" s="280"/>
      <c r="BX196" s="280"/>
      <c r="BY196" s="280"/>
      <c r="BZ196" s="280"/>
      <c r="CA196" s="280"/>
      <c r="CB196" s="280"/>
    </row>
    <row r="197" spans="1:80" s="278" customFormat="1" x14ac:dyDescent="0.25">
      <c r="A197" s="261"/>
      <c r="B197" s="261"/>
      <c r="C197" s="261"/>
      <c r="D197" s="261"/>
      <c r="E197" s="261"/>
      <c r="F197" s="261"/>
      <c r="G197" s="261"/>
      <c r="AB197" s="279"/>
      <c r="AC197" s="279"/>
      <c r="AJ197" s="279"/>
      <c r="AK197" s="279"/>
      <c r="AX197" s="279"/>
      <c r="AY197" s="279"/>
      <c r="AZ197" s="279"/>
      <c r="BA197" s="279"/>
      <c r="BB197" s="279"/>
      <c r="BC197" s="279"/>
      <c r="BD197" s="279"/>
      <c r="BE197" s="279"/>
      <c r="BF197" s="279"/>
      <c r="BG197" s="279"/>
      <c r="BH197" s="279"/>
      <c r="BI197" s="279"/>
      <c r="BQ197" s="280"/>
      <c r="BR197" s="280"/>
      <c r="BS197" s="280"/>
      <c r="BT197" s="280"/>
      <c r="BU197" s="280"/>
      <c r="BV197" s="280"/>
      <c r="BW197" s="280"/>
      <c r="BX197" s="280"/>
      <c r="BY197" s="280"/>
      <c r="BZ197" s="280"/>
      <c r="CA197" s="280"/>
      <c r="CB197" s="280"/>
    </row>
    <row r="198" spans="1:80" s="278" customFormat="1" x14ac:dyDescent="0.25">
      <c r="A198" s="261"/>
      <c r="B198" s="261"/>
      <c r="C198" s="261"/>
      <c r="D198" s="261"/>
      <c r="E198" s="261"/>
      <c r="F198" s="261"/>
      <c r="G198" s="261"/>
      <c r="AB198" s="279"/>
      <c r="AC198" s="279"/>
      <c r="AJ198" s="279"/>
      <c r="AK198" s="279"/>
      <c r="AX198" s="279"/>
      <c r="AY198" s="279"/>
      <c r="AZ198" s="279"/>
      <c r="BA198" s="279"/>
      <c r="BB198" s="279"/>
      <c r="BC198" s="279"/>
      <c r="BD198" s="279"/>
      <c r="BE198" s="279"/>
      <c r="BF198" s="279"/>
      <c r="BG198" s="279"/>
      <c r="BH198" s="279"/>
      <c r="BI198" s="279"/>
      <c r="BQ198" s="280"/>
      <c r="BR198" s="280"/>
      <c r="BS198" s="280"/>
      <c r="BT198" s="280"/>
      <c r="BU198" s="280"/>
      <c r="BV198" s="280"/>
      <c r="BW198" s="280"/>
      <c r="BX198" s="280"/>
      <c r="BY198" s="280"/>
      <c r="BZ198" s="280"/>
      <c r="CA198" s="280"/>
      <c r="CB198" s="280"/>
    </row>
    <row r="199" spans="1:80" s="278" customFormat="1" x14ac:dyDescent="0.25">
      <c r="A199" s="261"/>
      <c r="B199" s="261"/>
      <c r="C199" s="261"/>
      <c r="D199" s="261"/>
      <c r="E199" s="261"/>
      <c r="F199" s="261"/>
      <c r="G199" s="261"/>
      <c r="AB199" s="279"/>
      <c r="AC199" s="279"/>
      <c r="AJ199" s="279"/>
      <c r="AK199" s="279"/>
      <c r="AX199" s="279"/>
      <c r="AY199" s="279"/>
      <c r="AZ199" s="279"/>
      <c r="BA199" s="279"/>
      <c r="BB199" s="279"/>
      <c r="BC199" s="279"/>
      <c r="BD199" s="279"/>
      <c r="BE199" s="279"/>
      <c r="BF199" s="279"/>
      <c r="BG199" s="279"/>
      <c r="BH199" s="279"/>
      <c r="BI199" s="279"/>
      <c r="BQ199" s="280"/>
      <c r="BR199" s="280"/>
      <c r="BS199" s="280"/>
      <c r="BT199" s="280"/>
      <c r="BU199" s="280"/>
      <c r="BV199" s="280"/>
      <c r="BW199" s="280"/>
      <c r="BX199" s="280"/>
      <c r="BY199" s="280"/>
      <c r="BZ199" s="280"/>
      <c r="CA199" s="280"/>
      <c r="CB199" s="280"/>
    </row>
    <row r="200" spans="1:80" s="278" customFormat="1" x14ac:dyDescent="0.25">
      <c r="A200" s="261"/>
      <c r="B200" s="261"/>
      <c r="C200" s="261"/>
      <c r="D200" s="261"/>
      <c r="E200" s="261"/>
      <c r="F200" s="261"/>
      <c r="G200" s="261"/>
      <c r="AB200" s="279"/>
      <c r="AC200" s="279"/>
      <c r="AJ200" s="279"/>
      <c r="AK200" s="279"/>
      <c r="AX200" s="279"/>
      <c r="AY200" s="279"/>
      <c r="AZ200" s="279"/>
      <c r="BA200" s="279"/>
      <c r="BB200" s="279"/>
      <c r="BC200" s="279"/>
      <c r="BD200" s="279"/>
      <c r="BE200" s="279"/>
      <c r="BF200" s="279"/>
      <c r="BG200" s="279"/>
      <c r="BH200" s="279"/>
      <c r="BI200" s="279"/>
      <c r="BQ200" s="280"/>
      <c r="BR200" s="280"/>
      <c r="BS200" s="280"/>
      <c r="BT200" s="280"/>
      <c r="BU200" s="280"/>
      <c r="BV200" s="280"/>
      <c r="BW200" s="280"/>
      <c r="BX200" s="280"/>
      <c r="BY200" s="280"/>
      <c r="BZ200" s="280"/>
      <c r="CA200" s="280"/>
      <c r="CB200" s="280"/>
    </row>
    <row r="201" spans="1:80" s="278" customFormat="1" x14ac:dyDescent="0.25">
      <c r="A201" s="261"/>
      <c r="B201" s="261"/>
      <c r="C201" s="261"/>
      <c r="D201" s="261"/>
      <c r="E201" s="261"/>
      <c r="F201" s="261"/>
      <c r="G201" s="261"/>
      <c r="AB201" s="279"/>
      <c r="AC201" s="279"/>
      <c r="AJ201" s="279"/>
      <c r="AK201" s="279"/>
      <c r="AX201" s="279"/>
      <c r="AY201" s="279"/>
      <c r="AZ201" s="279"/>
      <c r="BA201" s="279"/>
      <c r="BB201" s="279"/>
      <c r="BC201" s="279"/>
      <c r="BD201" s="279"/>
      <c r="BE201" s="279"/>
      <c r="BF201" s="279"/>
      <c r="BG201" s="279"/>
      <c r="BH201" s="279"/>
      <c r="BI201" s="279"/>
      <c r="BQ201" s="280"/>
      <c r="BR201" s="280"/>
      <c r="BS201" s="280"/>
      <c r="BT201" s="280"/>
      <c r="BU201" s="280"/>
      <c r="BV201" s="280"/>
      <c r="BW201" s="280"/>
      <c r="BX201" s="280"/>
      <c r="BY201" s="280"/>
      <c r="BZ201" s="280"/>
      <c r="CA201" s="280"/>
      <c r="CB201" s="280"/>
    </row>
    <row r="202" spans="1:80" s="278" customFormat="1" x14ac:dyDescent="0.25">
      <c r="A202" s="261"/>
      <c r="B202" s="261"/>
      <c r="C202" s="261"/>
      <c r="D202" s="261"/>
      <c r="E202" s="261"/>
      <c r="F202" s="261"/>
      <c r="G202" s="261"/>
      <c r="AB202" s="279"/>
      <c r="AC202" s="279"/>
      <c r="AJ202" s="279"/>
      <c r="AK202" s="279"/>
      <c r="AX202" s="279"/>
      <c r="AY202" s="279"/>
      <c r="AZ202" s="279"/>
      <c r="BA202" s="279"/>
      <c r="BB202" s="279"/>
      <c r="BC202" s="279"/>
      <c r="BD202" s="279"/>
      <c r="BE202" s="279"/>
      <c r="BF202" s="279"/>
      <c r="BG202" s="279"/>
      <c r="BH202" s="279"/>
      <c r="BI202" s="279"/>
      <c r="BQ202" s="280"/>
      <c r="BR202" s="280"/>
      <c r="BS202" s="280"/>
      <c r="BT202" s="280"/>
      <c r="BU202" s="280"/>
      <c r="BV202" s="280"/>
      <c r="BW202" s="280"/>
      <c r="BX202" s="280"/>
      <c r="BY202" s="280"/>
      <c r="BZ202" s="280"/>
      <c r="CA202" s="280"/>
      <c r="CB202" s="280"/>
    </row>
    <row r="203" spans="1:80" s="278" customFormat="1" x14ac:dyDescent="0.25">
      <c r="A203" s="261"/>
      <c r="B203" s="261"/>
      <c r="C203" s="261"/>
      <c r="D203" s="261"/>
      <c r="E203" s="261"/>
      <c r="F203" s="261"/>
      <c r="G203" s="261"/>
      <c r="AB203" s="279"/>
      <c r="AC203" s="279"/>
      <c r="AJ203" s="279"/>
      <c r="AK203" s="279"/>
      <c r="AX203" s="279"/>
      <c r="AY203" s="279"/>
      <c r="AZ203" s="279"/>
      <c r="BA203" s="279"/>
      <c r="BB203" s="279"/>
      <c r="BC203" s="279"/>
      <c r="BD203" s="279"/>
      <c r="BE203" s="279"/>
      <c r="BF203" s="279"/>
      <c r="BG203" s="279"/>
      <c r="BH203" s="279"/>
      <c r="BI203" s="279"/>
      <c r="BQ203" s="280"/>
      <c r="BR203" s="280"/>
      <c r="BS203" s="280"/>
      <c r="BT203" s="280"/>
      <c r="BU203" s="280"/>
      <c r="BV203" s="280"/>
      <c r="BW203" s="280"/>
      <c r="BX203" s="280"/>
      <c r="BY203" s="280"/>
      <c r="BZ203" s="280"/>
      <c r="CA203" s="280"/>
      <c r="CB203" s="280"/>
    </row>
    <row r="204" spans="1:80" s="278" customFormat="1" x14ac:dyDescent="0.25">
      <c r="A204" s="261"/>
      <c r="B204" s="261"/>
      <c r="C204" s="261"/>
      <c r="D204" s="261"/>
      <c r="E204" s="261"/>
      <c r="F204" s="261"/>
      <c r="G204" s="261"/>
      <c r="AB204" s="279"/>
      <c r="AC204" s="279"/>
      <c r="AJ204" s="279"/>
      <c r="AK204" s="279"/>
      <c r="AX204" s="279"/>
      <c r="AY204" s="279"/>
      <c r="AZ204" s="279"/>
      <c r="BA204" s="279"/>
      <c r="BB204" s="279"/>
      <c r="BC204" s="279"/>
      <c r="BD204" s="279"/>
      <c r="BE204" s="279"/>
      <c r="BF204" s="279"/>
      <c r="BG204" s="279"/>
      <c r="BH204" s="279"/>
      <c r="BI204" s="279"/>
      <c r="BQ204" s="280"/>
      <c r="BR204" s="280"/>
      <c r="BS204" s="280"/>
      <c r="BT204" s="280"/>
      <c r="BU204" s="280"/>
      <c r="BV204" s="280"/>
      <c r="BW204" s="280"/>
      <c r="BX204" s="280"/>
      <c r="BY204" s="280"/>
      <c r="BZ204" s="280"/>
      <c r="CA204" s="280"/>
      <c r="CB204" s="280"/>
    </row>
    <row r="205" spans="1:80" s="278" customFormat="1" x14ac:dyDescent="0.25">
      <c r="A205" s="261"/>
      <c r="B205" s="261"/>
      <c r="C205" s="261"/>
      <c r="D205" s="261"/>
      <c r="E205" s="261"/>
      <c r="F205" s="261"/>
      <c r="G205" s="261"/>
      <c r="AB205" s="279"/>
      <c r="AC205" s="279"/>
      <c r="AJ205" s="279"/>
      <c r="AK205" s="279"/>
      <c r="AX205" s="279"/>
      <c r="AY205" s="279"/>
      <c r="AZ205" s="279"/>
      <c r="BA205" s="279"/>
      <c r="BB205" s="279"/>
      <c r="BC205" s="279"/>
      <c r="BD205" s="279"/>
      <c r="BE205" s="279"/>
      <c r="BF205" s="279"/>
      <c r="BG205" s="279"/>
      <c r="BH205" s="279"/>
      <c r="BI205" s="279"/>
      <c r="BQ205" s="280"/>
      <c r="BR205" s="280"/>
      <c r="BS205" s="280"/>
      <c r="BT205" s="280"/>
      <c r="BU205" s="280"/>
      <c r="BV205" s="280"/>
      <c r="BW205" s="280"/>
      <c r="BX205" s="280"/>
      <c r="BY205" s="280"/>
      <c r="BZ205" s="280"/>
      <c r="CA205" s="280"/>
      <c r="CB205" s="280"/>
    </row>
    <row r="206" spans="1:80" s="278" customFormat="1" x14ac:dyDescent="0.25">
      <c r="A206" s="261"/>
      <c r="B206" s="261"/>
      <c r="C206" s="261"/>
      <c r="D206" s="261"/>
      <c r="E206" s="261"/>
      <c r="F206" s="261"/>
      <c r="G206" s="261"/>
      <c r="AB206" s="279"/>
      <c r="AC206" s="279"/>
      <c r="AJ206" s="279"/>
      <c r="AK206" s="279"/>
      <c r="AX206" s="279"/>
      <c r="AY206" s="279"/>
      <c r="AZ206" s="279"/>
      <c r="BA206" s="279"/>
      <c r="BB206" s="279"/>
      <c r="BC206" s="279"/>
      <c r="BD206" s="279"/>
      <c r="BE206" s="279"/>
      <c r="BF206" s="279"/>
      <c r="BG206" s="279"/>
      <c r="BH206" s="279"/>
      <c r="BI206" s="279"/>
      <c r="BQ206" s="280"/>
      <c r="BR206" s="280"/>
      <c r="BS206" s="280"/>
      <c r="BT206" s="280"/>
      <c r="BU206" s="280"/>
      <c r="BV206" s="280"/>
      <c r="BW206" s="280"/>
      <c r="BX206" s="280"/>
      <c r="BY206" s="280"/>
      <c r="BZ206" s="280"/>
      <c r="CA206" s="280"/>
      <c r="CB206" s="280"/>
    </row>
    <row r="207" spans="1:80" s="278" customFormat="1" x14ac:dyDescent="0.25">
      <c r="A207" s="261"/>
      <c r="B207" s="261"/>
      <c r="C207" s="261"/>
      <c r="D207" s="261"/>
      <c r="E207" s="261"/>
      <c r="F207" s="261"/>
      <c r="G207" s="261"/>
      <c r="AB207" s="279"/>
      <c r="AC207" s="279"/>
      <c r="AJ207" s="279"/>
      <c r="AK207" s="279"/>
      <c r="AX207" s="279"/>
      <c r="AY207" s="279"/>
      <c r="AZ207" s="279"/>
      <c r="BA207" s="279"/>
      <c r="BB207" s="279"/>
      <c r="BC207" s="279"/>
      <c r="BD207" s="279"/>
      <c r="BE207" s="279"/>
      <c r="BF207" s="279"/>
      <c r="BG207" s="279"/>
      <c r="BH207" s="279"/>
      <c r="BI207" s="279"/>
      <c r="BQ207" s="280"/>
      <c r="BR207" s="280"/>
      <c r="BS207" s="280"/>
      <c r="BT207" s="280"/>
      <c r="BU207" s="280"/>
      <c r="BV207" s="280"/>
      <c r="BW207" s="280"/>
      <c r="BX207" s="280"/>
      <c r="BY207" s="280"/>
      <c r="BZ207" s="280"/>
      <c r="CA207" s="280"/>
      <c r="CB207" s="280"/>
    </row>
    <row r="208" spans="1:80" s="278" customFormat="1" x14ac:dyDescent="0.25">
      <c r="A208" s="261"/>
      <c r="B208" s="261"/>
      <c r="C208" s="261"/>
      <c r="D208" s="261"/>
      <c r="E208" s="261"/>
      <c r="F208" s="261"/>
      <c r="G208" s="261"/>
      <c r="AB208" s="279"/>
      <c r="AC208" s="279"/>
      <c r="AJ208" s="279"/>
      <c r="AK208" s="279"/>
      <c r="AX208" s="279"/>
      <c r="AY208" s="279"/>
      <c r="AZ208" s="279"/>
      <c r="BA208" s="279"/>
      <c r="BB208" s="279"/>
      <c r="BC208" s="279"/>
      <c r="BD208" s="279"/>
      <c r="BE208" s="279"/>
      <c r="BF208" s="279"/>
      <c r="BG208" s="279"/>
      <c r="BH208" s="279"/>
      <c r="BI208" s="279"/>
      <c r="BQ208" s="280"/>
      <c r="BR208" s="280"/>
      <c r="BS208" s="280"/>
      <c r="BT208" s="280"/>
      <c r="BU208" s="280"/>
      <c r="BV208" s="280"/>
      <c r="BW208" s="280"/>
      <c r="BX208" s="280"/>
      <c r="BY208" s="280"/>
      <c r="BZ208" s="280"/>
      <c r="CA208" s="280"/>
      <c r="CB208" s="280"/>
    </row>
    <row r="209" spans="1:80" s="278" customFormat="1" x14ac:dyDescent="0.25">
      <c r="A209" s="261"/>
      <c r="B209" s="261"/>
      <c r="C209" s="261"/>
      <c r="D209" s="261"/>
      <c r="E209" s="261"/>
      <c r="F209" s="261"/>
      <c r="G209" s="261"/>
      <c r="AB209" s="279"/>
      <c r="AC209" s="279"/>
      <c r="AJ209" s="279"/>
      <c r="AK209" s="279"/>
      <c r="AX209" s="279"/>
      <c r="AY209" s="279"/>
      <c r="AZ209" s="279"/>
      <c r="BA209" s="279"/>
      <c r="BB209" s="279"/>
      <c r="BC209" s="279"/>
      <c r="BD209" s="279"/>
      <c r="BE209" s="279"/>
      <c r="BF209" s="279"/>
      <c r="BG209" s="279"/>
      <c r="BH209" s="279"/>
      <c r="BI209" s="279"/>
      <c r="BQ209" s="280"/>
      <c r="BR209" s="280"/>
      <c r="BS209" s="280"/>
      <c r="BT209" s="280"/>
      <c r="BU209" s="280"/>
      <c r="BV209" s="280"/>
      <c r="BW209" s="280"/>
      <c r="BX209" s="280"/>
      <c r="BY209" s="280"/>
      <c r="BZ209" s="280"/>
      <c r="CA209" s="280"/>
      <c r="CB209" s="280"/>
    </row>
    <row r="210" spans="1:80" s="278" customFormat="1" x14ac:dyDescent="0.25">
      <c r="A210" s="261"/>
      <c r="B210" s="261"/>
      <c r="C210" s="261"/>
      <c r="D210" s="261"/>
      <c r="E210" s="261"/>
      <c r="F210" s="261"/>
      <c r="G210" s="261"/>
      <c r="AB210" s="279"/>
      <c r="AC210" s="279"/>
      <c r="AJ210" s="279"/>
      <c r="AK210" s="279"/>
      <c r="AX210" s="279"/>
      <c r="AY210" s="279"/>
      <c r="AZ210" s="279"/>
      <c r="BA210" s="279"/>
      <c r="BB210" s="279"/>
      <c r="BC210" s="279"/>
      <c r="BD210" s="279"/>
      <c r="BE210" s="279"/>
      <c r="BF210" s="279"/>
      <c r="BG210" s="279"/>
      <c r="BH210" s="279"/>
      <c r="BI210" s="279"/>
      <c r="BQ210" s="280"/>
      <c r="BR210" s="280"/>
      <c r="BS210" s="280"/>
      <c r="BT210" s="280"/>
      <c r="BU210" s="280"/>
      <c r="BV210" s="280"/>
      <c r="BW210" s="280"/>
      <c r="BX210" s="280"/>
      <c r="BY210" s="280"/>
      <c r="BZ210" s="280"/>
      <c r="CA210" s="280"/>
      <c r="CB210" s="280"/>
    </row>
    <row r="211" spans="1:80" s="278" customFormat="1" x14ac:dyDescent="0.25">
      <c r="A211" s="261"/>
      <c r="B211" s="261"/>
      <c r="C211" s="261"/>
      <c r="D211" s="261"/>
      <c r="E211" s="261"/>
      <c r="F211" s="261"/>
      <c r="G211" s="261"/>
      <c r="AB211" s="279"/>
      <c r="AC211" s="279"/>
      <c r="AJ211" s="279"/>
      <c r="AK211" s="279"/>
      <c r="AX211" s="279"/>
      <c r="AY211" s="279"/>
      <c r="AZ211" s="279"/>
      <c r="BA211" s="279"/>
      <c r="BB211" s="279"/>
      <c r="BC211" s="279"/>
      <c r="BD211" s="279"/>
      <c r="BE211" s="279"/>
      <c r="BF211" s="279"/>
      <c r="BG211" s="279"/>
      <c r="BH211" s="279"/>
      <c r="BI211" s="279"/>
      <c r="BQ211" s="280"/>
      <c r="BR211" s="280"/>
      <c r="BS211" s="280"/>
      <c r="BT211" s="280"/>
      <c r="BU211" s="280"/>
      <c r="BV211" s="280"/>
      <c r="BW211" s="280"/>
      <c r="BX211" s="280"/>
      <c r="BY211" s="280"/>
      <c r="BZ211" s="280"/>
      <c r="CA211" s="280"/>
      <c r="CB211" s="280"/>
    </row>
    <row r="212" spans="1:80" s="278" customFormat="1" x14ac:dyDescent="0.25">
      <c r="A212" s="261"/>
      <c r="B212" s="261"/>
      <c r="C212" s="261"/>
      <c r="D212" s="261"/>
      <c r="E212" s="261"/>
      <c r="F212" s="261"/>
      <c r="G212" s="261"/>
      <c r="AB212" s="279"/>
      <c r="AC212" s="279"/>
      <c r="AJ212" s="279"/>
      <c r="AK212" s="279"/>
      <c r="AX212" s="279"/>
      <c r="AY212" s="279"/>
      <c r="AZ212" s="279"/>
      <c r="BA212" s="279"/>
      <c r="BB212" s="279"/>
      <c r="BC212" s="279"/>
      <c r="BD212" s="279"/>
      <c r="BE212" s="279"/>
      <c r="BF212" s="279"/>
      <c r="BG212" s="279"/>
      <c r="BH212" s="279"/>
      <c r="BI212" s="279"/>
      <c r="BQ212" s="280"/>
      <c r="BR212" s="280"/>
      <c r="BS212" s="280"/>
      <c r="BT212" s="280"/>
      <c r="BU212" s="280"/>
      <c r="BV212" s="280"/>
      <c r="BW212" s="280"/>
      <c r="BX212" s="280"/>
      <c r="BY212" s="280"/>
      <c r="BZ212" s="280"/>
      <c r="CA212" s="280"/>
      <c r="CB212" s="280"/>
    </row>
    <row r="213" spans="1:80" s="278" customFormat="1" x14ac:dyDescent="0.25">
      <c r="A213" s="261"/>
      <c r="B213" s="261"/>
      <c r="C213" s="261"/>
      <c r="D213" s="261"/>
      <c r="E213" s="261"/>
      <c r="F213" s="261"/>
      <c r="G213" s="261"/>
      <c r="AB213" s="279"/>
      <c r="AC213" s="279"/>
      <c r="AJ213" s="279"/>
      <c r="AK213" s="279"/>
      <c r="AX213" s="279"/>
      <c r="AY213" s="279"/>
      <c r="AZ213" s="279"/>
      <c r="BA213" s="279"/>
      <c r="BB213" s="279"/>
      <c r="BC213" s="279"/>
      <c r="BD213" s="279"/>
      <c r="BE213" s="279"/>
      <c r="BF213" s="279"/>
      <c r="BG213" s="279"/>
      <c r="BH213" s="279"/>
      <c r="BI213" s="279"/>
      <c r="BQ213" s="280"/>
      <c r="BR213" s="280"/>
      <c r="BS213" s="280"/>
      <c r="BT213" s="280"/>
      <c r="BU213" s="280"/>
      <c r="BV213" s="280"/>
      <c r="BW213" s="280"/>
      <c r="BX213" s="280"/>
      <c r="BY213" s="280"/>
      <c r="BZ213" s="280"/>
      <c r="CA213" s="280"/>
      <c r="CB213" s="280"/>
    </row>
    <row r="214" spans="1:80" s="278" customFormat="1" x14ac:dyDescent="0.25">
      <c r="A214" s="261"/>
      <c r="B214" s="261"/>
      <c r="C214" s="261"/>
      <c r="D214" s="261"/>
      <c r="E214" s="261"/>
      <c r="F214" s="261"/>
      <c r="G214" s="261"/>
      <c r="AB214" s="279"/>
      <c r="AC214" s="279"/>
      <c r="AJ214" s="279"/>
      <c r="AK214" s="279"/>
      <c r="AX214" s="279"/>
      <c r="AY214" s="279"/>
      <c r="AZ214" s="279"/>
      <c r="BA214" s="279"/>
      <c r="BB214" s="279"/>
      <c r="BC214" s="279"/>
      <c r="BD214" s="279"/>
      <c r="BE214" s="279"/>
      <c r="BF214" s="279"/>
      <c r="BG214" s="279"/>
      <c r="BH214" s="279"/>
      <c r="BI214" s="279"/>
      <c r="BQ214" s="280"/>
      <c r="BR214" s="280"/>
      <c r="BS214" s="280"/>
      <c r="BT214" s="280"/>
      <c r="BU214" s="280"/>
      <c r="BV214" s="280"/>
      <c r="BW214" s="280"/>
      <c r="BX214" s="280"/>
      <c r="BY214" s="280"/>
      <c r="BZ214" s="280"/>
      <c r="CA214" s="280"/>
      <c r="CB214" s="280"/>
    </row>
    <row r="215" spans="1:80" s="278" customFormat="1" x14ac:dyDescent="0.25">
      <c r="A215" s="261"/>
      <c r="B215" s="261"/>
      <c r="C215" s="261"/>
      <c r="D215" s="261"/>
      <c r="E215" s="261"/>
      <c r="F215" s="261"/>
      <c r="G215" s="261"/>
      <c r="AB215" s="279"/>
      <c r="AC215" s="279"/>
      <c r="AJ215" s="279"/>
      <c r="AK215" s="279"/>
      <c r="AX215" s="279"/>
      <c r="AY215" s="279"/>
      <c r="AZ215" s="279"/>
      <c r="BA215" s="279"/>
      <c r="BB215" s="279"/>
      <c r="BC215" s="279"/>
      <c r="BD215" s="279"/>
      <c r="BE215" s="279"/>
      <c r="BF215" s="279"/>
      <c r="BG215" s="279"/>
      <c r="BH215" s="279"/>
      <c r="BI215" s="279"/>
      <c r="BQ215" s="280"/>
      <c r="BR215" s="280"/>
      <c r="BS215" s="280"/>
      <c r="BT215" s="280"/>
      <c r="BU215" s="280"/>
      <c r="BV215" s="280"/>
      <c r="BW215" s="280"/>
      <c r="BX215" s="280"/>
      <c r="BY215" s="280"/>
      <c r="BZ215" s="280"/>
      <c r="CA215" s="280"/>
      <c r="CB215" s="280"/>
    </row>
    <row r="216" spans="1:80" s="278" customFormat="1" x14ac:dyDescent="0.25">
      <c r="A216" s="261"/>
      <c r="B216" s="261"/>
      <c r="C216" s="261"/>
      <c r="D216" s="261"/>
      <c r="E216" s="261"/>
      <c r="F216" s="261"/>
      <c r="G216" s="261"/>
      <c r="AB216" s="279"/>
      <c r="AC216" s="279"/>
      <c r="AJ216" s="279"/>
      <c r="AK216" s="279"/>
      <c r="AX216" s="279"/>
      <c r="AY216" s="279"/>
      <c r="AZ216" s="279"/>
      <c r="BA216" s="279"/>
      <c r="BB216" s="279"/>
      <c r="BC216" s="279"/>
      <c r="BD216" s="279"/>
      <c r="BE216" s="279"/>
      <c r="BF216" s="279"/>
      <c r="BG216" s="279"/>
      <c r="BH216" s="279"/>
      <c r="BI216" s="279"/>
      <c r="BQ216" s="280"/>
      <c r="BR216" s="280"/>
      <c r="BS216" s="280"/>
      <c r="BT216" s="280"/>
      <c r="BU216" s="280"/>
      <c r="BV216" s="280"/>
      <c r="BW216" s="280"/>
      <c r="BX216" s="280"/>
      <c r="BY216" s="280"/>
      <c r="BZ216" s="280"/>
      <c r="CA216" s="280"/>
      <c r="CB216" s="280"/>
    </row>
    <row r="217" spans="1:80" s="278" customFormat="1" x14ac:dyDescent="0.25">
      <c r="A217" s="261"/>
      <c r="B217" s="261"/>
      <c r="C217" s="261"/>
      <c r="D217" s="261"/>
      <c r="E217" s="261"/>
      <c r="F217" s="261"/>
      <c r="G217" s="261"/>
      <c r="AB217" s="279"/>
      <c r="AC217" s="279"/>
      <c r="AJ217" s="279"/>
      <c r="AK217" s="279"/>
      <c r="AX217" s="279"/>
      <c r="AY217" s="279"/>
      <c r="AZ217" s="279"/>
      <c r="BA217" s="279"/>
      <c r="BB217" s="279"/>
      <c r="BC217" s="279"/>
      <c r="BD217" s="279"/>
      <c r="BE217" s="279"/>
      <c r="BF217" s="279"/>
      <c r="BG217" s="279"/>
      <c r="BH217" s="279"/>
      <c r="BI217" s="279"/>
      <c r="BQ217" s="280"/>
      <c r="BR217" s="280"/>
      <c r="BS217" s="280"/>
      <c r="BT217" s="280"/>
      <c r="BU217" s="280"/>
      <c r="BV217" s="280"/>
      <c r="BW217" s="280"/>
      <c r="BX217" s="280"/>
      <c r="BY217" s="280"/>
      <c r="BZ217" s="280"/>
      <c r="CA217" s="280"/>
      <c r="CB217" s="280"/>
    </row>
    <row r="218" spans="1:80" s="278" customFormat="1" x14ac:dyDescent="0.25">
      <c r="A218" s="261"/>
      <c r="B218" s="261"/>
      <c r="C218" s="261"/>
      <c r="D218" s="261"/>
      <c r="E218" s="261"/>
      <c r="F218" s="261"/>
      <c r="G218" s="261"/>
      <c r="AB218" s="279"/>
      <c r="AC218" s="279"/>
      <c r="AJ218" s="279"/>
      <c r="AK218" s="279"/>
      <c r="AX218" s="279"/>
      <c r="AY218" s="279"/>
      <c r="AZ218" s="279"/>
      <c r="BA218" s="279"/>
      <c r="BB218" s="279"/>
      <c r="BC218" s="279"/>
      <c r="BD218" s="279"/>
      <c r="BE218" s="279"/>
      <c r="BF218" s="279"/>
      <c r="BG218" s="279"/>
      <c r="BH218" s="279"/>
      <c r="BI218" s="279"/>
      <c r="BQ218" s="280"/>
      <c r="BR218" s="280"/>
      <c r="BS218" s="280"/>
      <c r="BT218" s="280"/>
      <c r="BU218" s="280"/>
      <c r="BV218" s="280"/>
      <c r="BW218" s="280"/>
      <c r="BX218" s="280"/>
      <c r="BY218" s="280"/>
      <c r="BZ218" s="280"/>
      <c r="CA218" s="280"/>
      <c r="CB218" s="280"/>
    </row>
    <row r="219" spans="1:80" s="278" customFormat="1" x14ac:dyDescent="0.25">
      <c r="A219" s="261"/>
      <c r="B219" s="261"/>
      <c r="C219" s="261"/>
      <c r="D219" s="261"/>
      <c r="E219" s="261"/>
      <c r="F219" s="261"/>
      <c r="G219" s="261"/>
      <c r="AB219" s="279"/>
      <c r="AC219" s="279"/>
      <c r="AJ219" s="279"/>
      <c r="AK219" s="279"/>
      <c r="AX219" s="279"/>
      <c r="AY219" s="279"/>
      <c r="AZ219" s="279"/>
      <c r="BA219" s="279"/>
      <c r="BB219" s="279"/>
      <c r="BC219" s="279"/>
      <c r="BD219" s="279"/>
      <c r="BE219" s="279"/>
      <c r="BF219" s="279"/>
      <c r="BG219" s="279"/>
      <c r="BH219" s="279"/>
      <c r="BI219" s="279"/>
      <c r="BQ219" s="280"/>
      <c r="BR219" s="280"/>
      <c r="BS219" s="280"/>
      <c r="BT219" s="280"/>
      <c r="BU219" s="280"/>
      <c r="BV219" s="280"/>
      <c r="BW219" s="280"/>
      <c r="BX219" s="280"/>
      <c r="BY219" s="280"/>
      <c r="BZ219" s="280"/>
      <c r="CA219" s="280"/>
      <c r="CB219" s="280"/>
    </row>
    <row r="220" spans="1:80" s="278" customFormat="1" x14ac:dyDescent="0.25">
      <c r="A220" s="261"/>
      <c r="B220" s="261"/>
      <c r="C220" s="261"/>
      <c r="D220" s="261"/>
      <c r="E220" s="261"/>
      <c r="F220" s="261"/>
      <c r="G220" s="261"/>
      <c r="AB220" s="279"/>
      <c r="AC220" s="279"/>
      <c r="AJ220" s="279"/>
      <c r="AK220" s="279"/>
      <c r="AX220" s="279"/>
      <c r="AY220" s="279"/>
      <c r="AZ220" s="279"/>
      <c r="BA220" s="279"/>
      <c r="BB220" s="279"/>
      <c r="BC220" s="279"/>
      <c r="BD220" s="279"/>
      <c r="BE220" s="279"/>
      <c r="BF220" s="279"/>
      <c r="BG220" s="279"/>
      <c r="BH220" s="279"/>
      <c r="BI220" s="279"/>
      <c r="BQ220" s="280"/>
      <c r="BR220" s="280"/>
      <c r="BS220" s="280"/>
      <c r="BT220" s="280"/>
      <c r="BU220" s="280"/>
      <c r="BV220" s="280"/>
      <c r="BW220" s="280"/>
      <c r="BX220" s="280"/>
      <c r="BY220" s="280"/>
      <c r="BZ220" s="280"/>
      <c r="CA220" s="280"/>
      <c r="CB220" s="280"/>
    </row>
    <row r="221" spans="1:80" s="278" customFormat="1" x14ac:dyDescent="0.25">
      <c r="A221" s="261"/>
      <c r="B221" s="261"/>
      <c r="C221" s="261"/>
      <c r="D221" s="261"/>
      <c r="E221" s="261"/>
      <c r="F221" s="261"/>
      <c r="G221" s="261"/>
      <c r="AB221" s="279"/>
      <c r="AC221" s="279"/>
      <c r="AJ221" s="279"/>
      <c r="AK221" s="279"/>
      <c r="AX221" s="279"/>
      <c r="AY221" s="279"/>
      <c r="AZ221" s="279"/>
      <c r="BA221" s="279"/>
      <c r="BB221" s="279"/>
      <c r="BC221" s="279"/>
      <c r="BD221" s="279"/>
      <c r="BE221" s="279"/>
      <c r="BF221" s="279"/>
      <c r="BG221" s="279"/>
      <c r="BH221" s="279"/>
      <c r="BI221" s="279"/>
      <c r="BQ221" s="280"/>
      <c r="BR221" s="280"/>
      <c r="BS221" s="280"/>
      <c r="BT221" s="280"/>
      <c r="BU221" s="280"/>
      <c r="BV221" s="280"/>
      <c r="BW221" s="280"/>
      <c r="BX221" s="280"/>
      <c r="BY221" s="280"/>
      <c r="BZ221" s="280"/>
      <c r="CA221" s="280"/>
      <c r="CB221" s="280"/>
    </row>
    <row r="222" spans="1:80" s="278" customFormat="1" x14ac:dyDescent="0.25">
      <c r="A222" s="261"/>
      <c r="B222" s="261"/>
      <c r="C222" s="261"/>
      <c r="D222" s="261"/>
      <c r="E222" s="261"/>
      <c r="F222" s="261"/>
      <c r="G222" s="261"/>
      <c r="AB222" s="279"/>
      <c r="AC222" s="279"/>
      <c r="AJ222" s="279"/>
      <c r="AK222" s="279"/>
      <c r="AX222" s="279"/>
      <c r="AY222" s="279"/>
      <c r="AZ222" s="279"/>
      <c r="BA222" s="279"/>
      <c r="BB222" s="279"/>
      <c r="BC222" s="279"/>
      <c r="BD222" s="279"/>
      <c r="BE222" s="279"/>
      <c r="BF222" s="279"/>
      <c r="BG222" s="279"/>
      <c r="BH222" s="279"/>
      <c r="BI222" s="279"/>
      <c r="BQ222" s="280"/>
      <c r="BR222" s="280"/>
      <c r="BS222" s="280"/>
      <c r="BT222" s="280"/>
      <c r="BU222" s="280"/>
      <c r="BV222" s="280"/>
      <c r="BW222" s="280"/>
      <c r="BX222" s="280"/>
      <c r="BY222" s="280"/>
      <c r="BZ222" s="280"/>
      <c r="CA222" s="280"/>
      <c r="CB222" s="280"/>
    </row>
    <row r="223" spans="1:80" s="278" customFormat="1" x14ac:dyDescent="0.25">
      <c r="A223" s="261"/>
      <c r="B223" s="261"/>
      <c r="C223" s="261"/>
      <c r="D223" s="261"/>
      <c r="E223" s="261"/>
      <c r="F223" s="261"/>
      <c r="G223" s="261"/>
      <c r="AB223" s="279"/>
      <c r="AC223" s="279"/>
      <c r="AJ223" s="279"/>
      <c r="AK223" s="279"/>
      <c r="AX223" s="279"/>
      <c r="AY223" s="279"/>
      <c r="AZ223" s="279"/>
      <c r="BA223" s="279"/>
      <c r="BB223" s="279"/>
      <c r="BC223" s="279"/>
      <c r="BD223" s="279"/>
      <c r="BE223" s="279"/>
      <c r="BF223" s="279"/>
      <c r="BG223" s="279"/>
      <c r="BH223" s="279"/>
      <c r="BI223" s="279"/>
      <c r="BQ223" s="280"/>
      <c r="BR223" s="280"/>
      <c r="BS223" s="280"/>
      <c r="BT223" s="280"/>
      <c r="BU223" s="280"/>
      <c r="BV223" s="280"/>
      <c r="BW223" s="280"/>
      <c r="BX223" s="280"/>
      <c r="BY223" s="280"/>
      <c r="BZ223" s="280"/>
      <c r="CA223" s="280"/>
      <c r="CB223" s="280"/>
    </row>
    <row r="224" spans="1:80" s="278" customFormat="1" x14ac:dyDescent="0.25">
      <c r="A224" s="261"/>
      <c r="B224" s="261"/>
      <c r="C224" s="261"/>
      <c r="D224" s="261"/>
      <c r="E224" s="261"/>
      <c r="F224" s="261"/>
      <c r="G224" s="261"/>
      <c r="AB224" s="279"/>
      <c r="AC224" s="279"/>
      <c r="AJ224" s="279"/>
      <c r="AK224" s="279"/>
      <c r="AX224" s="279"/>
      <c r="AY224" s="279"/>
      <c r="AZ224" s="279"/>
      <c r="BA224" s="279"/>
      <c r="BB224" s="279"/>
      <c r="BC224" s="279"/>
      <c r="BD224" s="279"/>
      <c r="BE224" s="279"/>
      <c r="BF224" s="279"/>
      <c r="BG224" s="279"/>
      <c r="BH224" s="279"/>
      <c r="BI224" s="279"/>
      <c r="BQ224" s="280"/>
      <c r="BR224" s="280"/>
      <c r="BS224" s="280"/>
      <c r="BT224" s="280"/>
      <c r="BU224" s="280"/>
      <c r="BV224" s="280"/>
      <c r="BW224" s="280"/>
      <c r="BX224" s="280"/>
      <c r="BY224" s="280"/>
      <c r="BZ224" s="280"/>
      <c r="CA224" s="280"/>
      <c r="CB224" s="280"/>
    </row>
    <row r="225" spans="1:80" s="278" customFormat="1" x14ac:dyDescent="0.25">
      <c r="A225" s="261"/>
      <c r="B225" s="261"/>
      <c r="C225" s="261"/>
      <c r="D225" s="261"/>
      <c r="E225" s="261"/>
      <c r="F225" s="261"/>
      <c r="G225" s="261"/>
      <c r="AB225" s="279"/>
      <c r="AC225" s="279"/>
      <c r="AJ225" s="279"/>
      <c r="AK225" s="279"/>
      <c r="AX225" s="279"/>
      <c r="AY225" s="279"/>
      <c r="AZ225" s="279"/>
      <c r="BA225" s="279"/>
      <c r="BB225" s="279"/>
      <c r="BC225" s="279"/>
      <c r="BD225" s="279"/>
      <c r="BE225" s="279"/>
      <c r="BF225" s="279"/>
      <c r="BG225" s="279"/>
      <c r="BH225" s="279"/>
      <c r="BI225" s="279"/>
      <c r="BQ225" s="280"/>
      <c r="BR225" s="280"/>
      <c r="BS225" s="280"/>
      <c r="BT225" s="280"/>
      <c r="BU225" s="280"/>
      <c r="BV225" s="280"/>
      <c r="BW225" s="280"/>
      <c r="BX225" s="280"/>
      <c r="BY225" s="280"/>
      <c r="BZ225" s="280"/>
      <c r="CA225" s="280"/>
      <c r="CB225" s="280"/>
    </row>
    <row r="226" spans="1:80" s="278" customFormat="1" x14ac:dyDescent="0.25">
      <c r="A226" s="261"/>
      <c r="B226" s="261"/>
      <c r="C226" s="261"/>
      <c r="D226" s="261"/>
      <c r="E226" s="261"/>
      <c r="F226" s="261"/>
      <c r="G226" s="261"/>
      <c r="AB226" s="279"/>
      <c r="AC226" s="279"/>
      <c r="AJ226" s="279"/>
      <c r="AK226" s="279"/>
      <c r="AX226" s="279"/>
      <c r="AY226" s="279"/>
      <c r="AZ226" s="279"/>
      <c r="BA226" s="279"/>
      <c r="BB226" s="279"/>
      <c r="BC226" s="279"/>
      <c r="BD226" s="279"/>
      <c r="BE226" s="279"/>
      <c r="BF226" s="279"/>
      <c r="BG226" s="279"/>
      <c r="BH226" s="279"/>
      <c r="BI226" s="279"/>
      <c r="BQ226" s="280"/>
      <c r="BR226" s="280"/>
      <c r="BS226" s="280"/>
      <c r="BT226" s="280"/>
      <c r="BU226" s="280"/>
      <c r="BV226" s="280"/>
      <c r="BW226" s="280"/>
      <c r="BX226" s="280"/>
      <c r="BY226" s="280"/>
      <c r="BZ226" s="280"/>
      <c r="CA226" s="280"/>
      <c r="CB226" s="280"/>
    </row>
    <row r="227" spans="1:80" s="278" customFormat="1" x14ac:dyDescent="0.25">
      <c r="A227" s="261"/>
      <c r="B227" s="261"/>
      <c r="C227" s="261"/>
      <c r="D227" s="261"/>
      <c r="E227" s="261"/>
      <c r="F227" s="261"/>
      <c r="G227" s="261"/>
      <c r="AB227" s="279"/>
      <c r="AC227" s="279"/>
      <c r="AJ227" s="279"/>
      <c r="AK227" s="279"/>
      <c r="AX227" s="279"/>
      <c r="AY227" s="279"/>
      <c r="AZ227" s="279"/>
      <c r="BA227" s="279"/>
      <c r="BB227" s="279"/>
      <c r="BC227" s="279"/>
      <c r="BD227" s="279"/>
      <c r="BE227" s="279"/>
      <c r="BF227" s="279"/>
      <c r="BG227" s="279"/>
      <c r="BH227" s="279"/>
      <c r="BI227" s="279"/>
      <c r="BQ227" s="280"/>
      <c r="BR227" s="280"/>
      <c r="BS227" s="280"/>
      <c r="BT227" s="280"/>
      <c r="BU227" s="280"/>
      <c r="BV227" s="280"/>
      <c r="BW227" s="280"/>
      <c r="BX227" s="280"/>
      <c r="BY227" s="280"/>
      <c r="BZ227" s="280"/>
      <c r="CA227" s="280"/>
      <c r="CB227" s="280"/>
    </row>
    <row r="228" spans="1:80" s="278" customFormat="1" x14ac:dyDescent="0.25">
      <c r="A228" s="261"/>
      <c r="B228" s="261"/>
      <c r="C228" s="261"/>
      <c r="D228" s="261"/>
      <c r="E228" s="261"/>
      <c r="F228" s="261"/>
      <c r="G228" s="261"/>
      <c r="AB228" s="279"/>
      <c r="AC228" s="279"/>
      <c r="AJ228" s="279"/>
      <c r="AK228" s="279"/>
      <c r="AX228" s="279"/>
      <c r="AY228" s="279"/>
      <c r="AZ228" s="279"/>
      <c r="BA228" s="279"/>
      <c r="BB228" s="279"/>
      <c r="BC228" s="279"/>
      <c r="BD228" s="279"/>
      <c r="BE228" s="279"/>
      <c r="BF228" s="279"/>
      <c r="BG228" s="279"/>
      <c r="BH228" s="279"/>
      <c r="BI228" s="279"/>
      <c r="BQ228" s="280"/>
      <c r="BR228" s="280"/>
      <c r="BS228" s="280"/>
      <c r="BT228" s="280"/>
      <c r="BU228" s="280"/>
      <c r="BV228" s="280"/>
      <c r="BW228" s="280"/>
      <c r="BX228" s="280"/>
      <c r="BY228" s="280"/>
      <c r="BZ228" s="280"/>
      <c r="CA228" s="280"/>
      <c r="CB228" s="280"/>
    </row>
    <row r="229" spans="1:80" s="278" customFormat="1" x14ac:dyDescent="0.25">
      <c r="A229" s="261"/>
      <c r="B229" s="261"/>
      <c r="C229" s="261"/>
      <c r="D229" s="261"/>
      <c r="E229" s="261"/>
      <c r="F229" s="261"/>
      <c r="G229" s="261"/>
      <c r="AB229" s="279"/>
      <c r="AC229" s="279"/>
      <c r="AJ229" s="279"/>
      <c r="AK229" s="279"/>
      <c r="AX229" s="279"/>
      <c r="AY229" s="279"/>
      <c r="AZ229" s="279"/>
      <c r="BA229" s="279"/>
      <c r="BB229" s="279"/>
      <c r="BC229" s="279"/>
      <c r="BD229" s="279"/>
      <c r="BE229" s="279"/>
      <c r="BF229" s="279"/>
      <c r="BG229" s="279"/>
      <c r="BH229" s="279"/>
      <c r="BI229" s="279"/>
      <c r="BQ229" s="280"/>
      <c r="BR229" s="280"/>
      <c r="BS229" s="280"/>
      <c r="BT229" s="280"/>
      <c r="BU229" s="280"/>
      <c r="BV229" s="280"/>
      <c r="BW229" s="280"/>
      <c r="BX229" s="280"/>
      <c r="BY229" s="280"/>
      <c r="BZ229" s="280"/>
      <c r="CA229" s="280"/>
      <c r="CB229" s="280"/>
    </row>
    <row r="230" spans="1:80" s="278" customFormat="1" x14ac:dyDescent="0.25">
      <c r="A230" s="261"/>
      <c r="B230" s="261"/>
      <c r="C230" s="261"/>
      <c r="D230" s="261"/>
      <c r="E230" s="261"/>
      <c r="F230" s="261"/>
      <c r="G230" s="261"/>
      <c r="AB230" s="279"/>
      <c r="AC230" s="279"/>
      <c r="AJ230" s="279"/>
      <c r="AK230" s="279"/>
      <c r="AX230" s="279"/>
      <c r="AY230" s="279"/>
      <c r="AZ230" s="279"/>
      <c r="BA230" s="279"/>
      <c r="BB230" s="279"/>
      <c r="BC230" s="279"/>
      <c r="BD230" s="279"/>
      <c r="BE230" s="279"/>
      <c r="BF230" s="279"/>
      <c r="BG230" s="279"/>
      <c r="BH230" s="279"/>
      <c r="BI230" s="279"/>
      <c r="BQ230" s="280"/>
      <c r="BR230" s="280"/>
      <c r="BS230" s="280"/>
      <c r="BT230" s="280"/>
      <c r="BU230" s="280"/>
      <c r="BV230" s="280"/>
      <c r="BW230" s="280"/>
      <c r="BX230" s="280"/>
      <c r="BY230" s="280"/>
      <c r="BZ230" s="280"/>
      <c r="CA230" s="280"/>
      <c r="CB230" s="280"/>
    </row>
    <row r="231" spans="1:80" s="278" customFormat="1" x14ac:dyDescent="0.25">
      <c r="A231" s="261"/>
      <c r="B231" s="261"/>
      <c r="C231" s="261"/>
      <c r="D231" s="261"/>
      <c r="E231" s="261"/>
      <c r="F231" s="261"/>
      <c r="G231" s="261"/>
      <c r="AB231" s="279"/>
      <c r="AC231" s="279"/>
      <c r="AJ231" s="279"/>
      <c r="AK231" s="279"/>
      <c r="AX231" s="279"/>
      <c r="AY231" s="279"/>
      <c r="AZ231" s="279"/>
      <c r="BA231" s="279"/>
      <c r="BB231" s="279"/>
      <c r="BC231" s="279"/>
      <c r="BD231" s="279"/>
      <c r="BE231" s="279"/>
      <c r="BF231" s="279"/>
      <c r="BG231" s="279"/>
      <c r="BH231" s="279"/>
      <c r="BI231" s="279"/>
      <c r="BQ231" s="280"/>
      <c r="BR231" s="280"/>
      <c r="BS231" s="280"/>
      <c r="BT231" s="280"/>
      <c r="BU231" s="280"/>
      <c r="BV231" s="280"/>
      <c r="BW231" s="280"/>
      <c r="BX231" s="280"/>
      <c r="BY231" s="280"/>
      <c r="BZ231" s="280"/>
      <c r="CA231" s="280"/>
      <c r="CB231" s="280"/>
    </row>
    <row r="232" spans="1:80" s="278" customFormat="1" x14ac:dyDescent="0.25">
      <c r="A232" s="261"/>
      <c r="B232" s="261"/>
      <c r="C232" s="261"/>
      <c r="D232" s="261"/>
      <c r="E232" s="261"/>
      <c r="F232" s="261"/>
      <c r="G232" s="261"/>
      <c r="AB232" s="279"/>
      <c r="AC232" s="279"/>
      <c r="AJ232" s="279"/>
      <c r="AK232" s="279"/>
      <c r="AX232" s="279"/>
      <c r="AY232" s="279"/>
      <c r="AZ232" s="279"/>
      <c r="BA232" s="279"/>
      <c r="BB232" s="279"/>
      <c r="BC232" s="279"/>
      <c r="BD232" s="279"/>
      <c r="BE232" s="279"/>
      <c r="BF232" s="279"/>
      <c r="BG232" s="279"/>
      <c r="BH232" s="279"/>
      <c r="BI232" s="279"/>
      <c r="BQ232" s="280"/>
      <c r="BR232" s="280"/>
      <c r="BS232" s="280"/>
      <c r="BT232" s="280"/>
      <c r="BU232" s="280"/>
      <c r="BV232" s="280"/>
      <c r="BW232" s="280"/>
      <c r="BX232" s="280"/>
      <c r="BY232" s="280"/>
      <c r="BZ232" s="280"/>
      <c r="CA232" s="280"/>
      <c r="CB232" s="280"/>
    </row>
    <row r="233" spans="1:80" s="278" customFormat="1" x14ac:dyDescent="0.25">
      <c r="A233" s="261"/>
      <c r="B233" s="261"/>
      <c r="C233" s="261"/>
      <c r="D233" s="261"/>
      <c r="E233" s="261"/>
      <c r="F233" s="261"/>
      <c r="G233" s="261"/>
      <c r="AB233" s="279"/>
      <c r="AC233" s="279"/>
      <c r="AJ233" s="279"/>
      <c r="AK233" s="279"/>
      <c r="AX233" s="279"/>
      <c r="AY233" s="279"/>
      <c r="AZ233" s="279"/>
      <c r="BA233" s="279"/>
      <c r="BB233" s="279"/>
      <c r="BC233" s="279"/>
      <c r="BD233" s="279"/>
      <c r="BE233" s="279"/>
      <c r="BF233" s="279"/>
      <c r="BG233" s="279"/>
      <c r="BH233" s="279"/>
      <c r="BI233" s="279"/>
      <c r="BQ233" s="280"/>
      <c r="BR233" s="280"/>
      <c r="BS233" s="280"/>
      <c r="BT233" s="280"/>
      <c r="BU233" s="280"/>
      <c r="BV233" s="280"/>
      <c r="BW233" s="280"/>
      <c r="BX233" s="280"/>
      <c r="BY233" s="280"/>
      <c r="BZ233" s="280"/>
      <c r="CA233" s="280"/>
      <c r="CB233" s="280"/>
    </row>
    <row r="234" spans="1:80" s="278" customFormat="1" x14ac:dyDescent="0.25">
      <c r="A234" s="261"/>
      <c r="B234" s="261"/>
      <c r="C234" s="261"/>
      <c r="D234" s="261"/>
      <c r="E234" s="261"/>
      <c r="F234" s="261"/>
      <c r="G234" s="261"/>
      <c r="AB234" s="279"/>
      <c r="AC234" s="279"/>
      <c r="AJ234" s="279"/>
      <c r="AK234" s="279"/>
      <c r="AX234" s="279"/>
      <c r="AY234" s="279"/>
      <c r="AZ234" s="279"/>
      <c r="BA234" s="279"/>
      <c r="BB234" s="279"/>
      <c r="BC234" s="279"/>
      <c r="BD234" s="279"/>
      <c r="BE234" s="279"/>
      <c r="BF234" s="279"/>
      <c r="BG234" s="279"/>
      <c r="BH234" s="279"/>
      <c r="BI234" s="279"/>
      <c r="BQ234" s="280"/>
      <c r="BR234" s="280"/>
      <c r="BS234" s="280"/>
      <c r="BT234" s="280"/>
      <c r="BU234" s="280"/>
      <c r="BV234" s="280"/>
      <c r="BW234" s="280"/>
      <c r="BX234" s="280"/>
      <c r="BY234" s="280"/>
      <c r="BZ234" s="280"/>
      <c r="CA234" s="280"/>
      <c r="CB234" s="280"/>
    </row>
    <row r="235" spans="1:80" s="278" customFormat="1" x14ac:dyDescent="0.25">
      <c r="A235" s="261"/>
      <c r="B235" s="261"/>
      <c r="C235" s="261"/>
      <c r="D235" s="261"/>
      <c r="E235" s="261"/>
      <c r="F235" s="261"/>
      <c r="G235" s="261"/>
      <c r="AB235" s="279"/>
      <c r="AC235" s="279"/>
      <c r="AJ235" s="279"/>
      <c r="AK235" s="279"/>
      <c r="AX235" s="279"/>
      <c r="AY235" s="279"/>
      <c r="AZ235" s="279"/>
      <c r="BA235" s="279"/>
      <c r="BB235" s="279"/>
      <c r="BC235" s="279"/>
      <c r="BD235" s="279"/>
      <c r="BE235" s="279"/>
      <c r="BF235" s="279"/>
      <c r="BG235" s="279"/>
      <c r="BH235" s="279"/>
      <c r="BI235" s="279"/>
      <c r="BQ235" s="280"/>
      <c r="BR235" s="280"/>
      <c r="BS235" s="280"/>
      <c r="BT235" s="280"/>
      <c r="BU235" s="280"/>
      <c r="BV235" s="280"/>
      <c r="BW235" s="280"/>
      <c r="BX235" s="280"/>
      <c r="BY235" s="280"/>
      <c r="BZ235" s="280"/>
      <c r="CA235" s="280"/>
      <c r="CB235" s="280"/>
    </row>
    <row r="236" spans="1:80" s="278" customFormat="1" x14ac:dyDescent="0.25">
      <c r="A236" s="261"/>
      <c r="B236" s="261"/>
      <c r="C236" s="261"/>
      <c r="D236" s="261"/>
      <c r="E236" s="261"/>
      <c r="F236" s="261"/>
      <c r="G236" s="261"/>
      <c r="AB236" s="279"/>
      <c r="AC236" s="279"/>
      <c r="AJ236" s="279"/>
      <c r="AK236" s="279"/>
      <c r="AX236" s="279"/>
      <c r="AY236" s="279"/>
      <c r="AZ236" s="279"/>
      <c r="BA236" s="279"/>
      <c r="BB236" s="279"/>
      <c r="BC236" s="279"/>
      <c r="BD236" s="279"/>
      <c r="BE236" s="279"/>
      <c r="BF236" s="279"/>
      <c r="BG236" s="279"/>
      <c r="BH236" s="279"/>
      <c r="BI236" s="279"/>
      <c r="BQ236" s="280"/>
      <c r="BR236" s="280"/>
      <c r="BS236" s="280"/>
      <c r="BT236" s="280"/>
      <c r="BU236" s="280"/>
      <c r="BV236" s="280"/>
      <c r="BW236" s="280"/>
      <c r="BX236" s="280"/>
      <c r="BY236" s="280"/>
      <c r="BZ236" s="280"/>
      <c r="CA236" s="280"/>
      <c r="CB236" s="280"/>
    </row>
    <row r="237" spans="1:80" s="278" customFormat="1" x14ac:dyDescent="0.25">
      <c r="A237" s="261"/>
      <c r="B237" s="261"/>
      <c r="C237" s="261"/>
      <c r="D237" s="261"/>
      <c r="E237" s="261"/>
      <c r="F237" s="261"/>
      <c r="G237" s="261"/>
      <c r="AB237" s="279"/>
      <c r="AC237" s="279"/>
      <c r="AJ237" s="279"/>
      <c r="AK237" s="279"/>
      <c r="AX237" s="279"/>
      <c r="AY237" s="279"/>
      <c r="AZ237" s="279"/>
      <c r="BA237" s="279"/>
      <c r="BB237" s="279"/>
      <c r="BC237" s="279"/>
      <c r="BD237" s="279"/>
      <c r="BE237" s="279"/>
      <c r="BF237" s="279"/>
      <c r="BG237" s="279"/>
      <c r="BH237" s="279"/>
      <c r="BI237" s="279"/>
      <c r="BQ237" s="280"/>
      <c r="BR237" s="280"/>
      <c r="BS237" s="280"/>
      <c r="BT237" s="280"/>
      <c r="BU237" s="280"/>
      <c r="BV237" s="280"/>
      <c r="BW237" s="280"/>
      <c r="BX237" s="280"/>
      <c r="BY237" s="280"/>
      <c r="BZ237" s="280"/>
      <c r="CA237" s="280"/>
      <c r="CB237" s="280"/>
    </row>
    <row r="238" spans="1:80" s="278" customFormat="1" x14ac:dyDescent="0.25">
      <c r="A238" s="261"/>
      <c r="B238" s="261"/>
      <c r="C238" s="261"/>
      <c r="D238" s="261"/>
      <c r="E238" s="261"/>
      <c r="F238" s="261"/>
      <c r="G238" s="261"/>
      <c r="AB238" s="279"/>
      <c r="AC238" s="279"/>
      <c r="AJ238" s="279"/>
      <c r="AK238" s="279"/>
      <c r="AX238" s="279"/>
      <c r="AY238" s="279"/>
      <c r="AZ238" s="279"/>
      <c r="BA238" s="279"/>
      <c r="BB238" s="279"/>
      <c r="BC238" s="279"/>
      <c r="BD238" s="279"/>
      <c r="BE238" s="279"/>
      <c r="BF238" s="279"/>
      <c r="BG238" s="279"/>
      <c r="BH238" s="279"/>
      <c r="BI238" s="279"/>
      <c r="BQ238" s="280"/>
      <c r="BR238" s="280"/>
      <c r="BS238" s="280"/>
      <c r="BT238" s="280"/>
      <c r="BU238" s="280"/>
      <c r="BV238" s="280"/>
      <c r="BW238" s="280"/>
      <c r="BX238" s="280"/>
      <c r="BY238" s="280"/>
      <c r="BZ238" s="280"/>
      <c r="CA238" s="280"/>
      <c r="CB238" s="280"/>
    </row>
    <row r="239" spans="1:80" s="278" customFormat="1" x14ac:dyDescent="0.25">
      <c r="A239" s="261"/>
      <c r="B239" s="261"/>
      <c r="C239" s="261"/>
      <c r="D239" s="261"/>
      <c r="E239" s="261"/>
      <c r="F239" s="261"/>
      <c r="G239" s="261"/>
      <c r="AB239" s="279"/>
      <c r="AC239" s="279"/>
      <c r="AJ239" s="279"/>
      <c r="AK239" s="279"/>
      <c r="AX239" s="279"/>
      <c r="AY239" s="279"/>
      <c r="AZ239" s="279"/>
      <c r="BA239" s="279"/>
      <c r="BB239" s="279"/>
      <c r="BC239" s="279"/>
      <c r="BD239" s="279"/>
      <c r="BE239" s="279"/>
      <c r="BF239" s="279"/>
      <c r="BG239" s="279"/>
      <c r="BH239" s="279"/>
      <c r="BI239" s="279"/>
      <c r="BQ239" s="280"/>
      <c r="BR239" s="280"/>
      <c r="BS239" s="280"/>
      <c r="BT239" s="280"/>
      <c r="BU239" s="280"/>
      <c r="BV239" s="280"/>
      <c r="BW239" s="280"/>
      <c r="BX239" s="280"/>
      <c r="BY239" s="280"/>
      <c r="BZ239" s="280"/>
      <c r="CA239" s="280"/>
      <c r="CB239" s="280"/>
    </row>
    <row r="240" spans="1:80" s="278" customFormat="1" x14ac:dyDescent="0.25">
      <c r="A240" s="261"/>
      <c r="B240" s="261"/>
      <c r="C240" s="261"/>
      <c r="D240" s="261"/>
      <c r="E240" s="261"/>
      <c r="F240" s="261"/>
      <c r="G240" s="261"/>
      <c r="AB240" s="279"/>
      <c r="AC240" s="279"/>
      <c r="AJ240" s="279"/>
      <c r="AK240" s="279"/>
      <c r="AX240" s="279"/>
      <c r="AY240" s="279"/>
      <c r="AZ240" s="279"/>
      <c r="BA240" s="279"/>
      <c r="BB240" s="279"/>
      <c r="BC240" s="279"/>
      <c r="BD240" s="279"/>
      <c r="BE240" s="279"/>
      <c r="BF240" s="279"/>
      <c r="BG240" s="279"/>
      <c r="BH240" s="279"/>
      <c r="BI240" s="279"/>
      <c r="BQ240" s="280"/>
      <c r="BR240" s="280"/>
      <c r="BS240" s="280"/>
      <c r="BT240" s="280"/>
      <c r="BU240" s="280"/>
      <c r="BV240" s="280"/>
      <c r="BW240" s="280"/>
      <c r="BX240" s="280"/>
      <c r="BY240" s="280"/>
      <c r="BZ240" s="280"/>
      <c r="CA240" s="280"/>
      <c r="CB240" s="280"/>
    </row>
    <row r="241" spans="1:80" s="278" customFormat="1" x14ac:dyDescent="0.25">
      <c r="A241" s="261"/>
      <c r="B241" s="261"/>
      <c r="C241" s="261"/>
      <c r="D241" s="261"/>
      <c r="E241" s="261"/>
      <c r="F241" s="261"/>
      <c r="G241" s="261"/>
      <c r="AB241" s="279"/>
      <c r="AC241" s="279"/>
      <c r="AJ241" s="279"/>
      <c r="AK241" s="279"/>
      <c r="AX241" s="279"/>
      <c r="AY241" s="279"/>
      <c r="AZ241" s="279"/>
      <c r="BA241" s="279"/>
      <c r="BB241" s="279"/>
      <c r="BC241" s="279"/>
      <c r="BD241" s="279"/>
      <c r="BE241" s="279"/>
      <c r="BF241" s="279"/>
      <c r="BG241" s="279"/>
      <c r="BH241" s="279"/>
      <c r="BI241" s="279"/>
      <c r="BQ241" s="280"/>
      <c r="BR241" s="280"/>
      <c r="BS241" s="280"/>
      <c r="BT241" s="280"/>
      <c r="BU241" s="280"/>
      <c r="BV241" s="280"/>
      <c r="BW241" s="280"/>
      <c r="BX241" s="280"/>
      <c r="BY241" s="280"/>
      <c r="BZ241" s="280"/>
      <c r="CA241" s="280"/>
      <c r="CB241" s="280"/>
    </row>
    <row r="242" spans="1:80" s="278" customFormat="1" x14ac:dyDescent="0.25">
      <c r="A242" s="261"/>
      <c r="B242" s="261"/>
      <c r="C242" s="261"/>
      <c r="D242" s="261"/>
      <c r="E242" s="261"/>
      <c r="F242" s="261"/>
      <c r="G242" s="261"/>
      <c r="AB242" s="279"/>
      <c r="AC242" s="279"/>
      <c r="AJ242" s="279"/>
      <c r="AK242" s="279"/>
      <c r="AX242" s="279"/>
      <c r="AY242" s="279"/>
      <c r="AZ242" s="279"/>
      <c r="BA242" s="279"/>
      <c r="BB242" s="279"/>
      <c r="BC242" s="279"/>
      <c r="BD242" s="279"/>
      <c r="BE242" s="279"/>
      <c r="BF242" s="279"/>
      <c r="BG242" s="279"/>
      <c r="BH242" s="279"/>
      <c r="BI242" s="279"/>
      <c r="BQ242" s="280"/>
      <c r="BR242" s="280"/>
      <c r="BS242" s="280"/>
      <c r="BT242" s="280"/>
      <c r="BU242" s="280"/>
      <c r="BV242" s="280"/>
      <c r="BW242" s="280"/>
      <c r="BX242" s="280"/>
      <c r="BY242" s="280"/>
      <c r="BZ242" s="280"/>
      <c r="CA242" s="280"/>
      <c r="CB242" s="280"/>
    </row>
    <row r="243" spans="1:80" s="278" customFormat="1" x14ac:dyDescent="0.25">
      <c r="A243" s="261"/>
      <c r="B243" s="261"/>
      <c r="C243" s="261"/>
      <c r="D243" s="261"/>
      <c r="E243" s="261"/>
      <c r="F243" s="261"/>
      <c r="G243" s="261"/>
      <c r="AB243" s="279"/>
      <c r="AC243" s="279"/>
      <c r="AJ243" s="279"/>
      <c r="AK243" s="279"/>
      <c r="AX243" s="279"/>
      <c r="AY243" s="279"/>
      <c r="AZ243" s="279"/>
      <c r="BA243" s="279"/>
      <c r="BB243" s="279"/>
      <c r="BC243" s="279"/>
      <c r="BD243" s="279"/>
      <c r="BE243" s="279"/>
      <c r="BF243" s="279"/>
      <c r="BG243" s="279"/>
      <c r="BH243" s="279"/>
      <c r="BI243" s="279"/>
      <c r="BQ243" s="280"/>
      <c r="BR243" s="280"/>
      <c r="BS243" s="280"/>
      <c r="BT243" s="280"/>
      <c r="BU243" s="280"/>
      <c r="BV243" s="280"/>
      <c r="BW243" s="280"/>
      <c r="BX243" s="280"/>
      <c r="BY243" s="280"/>
      <c r="BZ243" s="280"/>
      <c r="CA243" s="280"/>
      <c r="CB243" s="280"/>
    </row>
    <row r="244" spans="1:80" s="278" customFormat="1" x14ac:dyDescent="0.25">
      <c r="A244" s="261"/>
      <c r="B244" s="261"/>
      <c r="C244" s="261"/>
      <c r="D244" s="261"/>
      <c r="E244" s="261"/>
      <c r="F244" s="261"/>
      <c r="G244" s="261"/>
      <c r="AB244" s="279"/>
      <c r="AC244" s="279"/>
      <c r="AJ244" s="279"/>
      <c r="AK244" s="279"/>
      <c r="AX244" s="279"/>
      <c r="AY244" s="279"/>
      <c r="AZ244" s="279"/>
      <c r="BA244" s="279"/>
      <c r="BB244" s="279"/>
      <c r="BC244" s="279"/>
      <c r="BD244" s="279"/>
      <c r="BE244" s="279"/>
      <c r="BF244" s="279"/>
      <c r="BG244" s="279"/>
      <c r="BH244" s="279"/>
      <c r="BI244" s="279"/>
      <c r="BQ244" s="280"/>
      <c r="BR244" s="280"/>
      <c r="BS244" s="280"/>
      <c r="BT244" s="280"/>
      <c r="BU244" s="280"/>
      <c r="BV244" s="280"/>
      <c r="BW244" s="280"/>
      <c r="BX244" s="280"/>
      <c r="BY244" s="280"/>
      <c r="BZ244" s="280"/>
      <c r="CA244" s="280"/>
      <c r="CB244" s="280"/>
    </row>
    <row r="245" spans="1:80" s="278" customFormat="1" x14ac:dyDescent="0.25">
      <c r="A245" s="261"/>
      <c r="B245" s="261"/>
      <c r="C245" s="261"/>
      <c r="D245" s="261"/>
      <c r="E245" s="261"/>
      <c r="F245" s="261"/>
      <c r="G245" s="261"/>
      <c r="AB245" s="279"/>
      <c r="AC245" s="279"/>
      <c r="AJ245" s="279"/>
      <c r="AK245" s="279"/>
      <c r="AX245" s="279"/>
      <c r="AY245" s="279"/>
      <c r="AZ245" s="279"/>
      <c r="BA245" s="279"/>
      <c r="BB245" s="279"/>
      <c r="BC245" s="279"/>
      <c r="BD245" s="279"/>
      <c r="BE245" s="279"/>
      <c r="BF245" s="279"/>
      <c r="BG245" s="279"/>
      <c r="BH245" s="279"/>
      <c r="BI245" s="279"/>
      <c r="BQ245" s="280"/>
      <c r="BR245" s="280"/>
      <c r="BS245" s="280"/>
      <c r="BT245" s="280"/>
      <c r="BU245" s="280"/>
      <c r="BV245" s="280"/>
      <c r="BW245" s="280"/>
      <c r="BX245" s="280"/>
      <c r="BY245" s="280"/>
      <c r="BZ245" s="280"/>
      <c r="CA245" s="280"/>
      <c r="CB245" s="280"/>
    </row>
    <row r="246" spans="1:80" s="278" customFormat="1" x14ac:dyDescent="0.25">
      <c r="A246" s="261"/>
      <c r="B246" s="261"/>
      <c r="C246" s="261"/>
      <c r="D246" s="261"/>
      <c r="E246" s="261"/>
      <c r="F246" s="261"/>
      <c r="G246" s="261"/>
      <c r="AB246" s="279"/>
      <c r="AC246" s="279"/>
      <c r="AJ246" s="279"/>
      <c r="AK246" s="279"/>
      <c r="AX246" s="279"/>
      <c r="AY246" s="279"/>
      <c r="AZ246" s="279"/>
      <c r="BA246" s="279"/>
      <c r="BB246" s="279"/>
      <c r="BC246" s="279"/>
      <c r="BD246" s="279"/>
      <c r="BE246" s="279"/>
      <c r="BF246" s="279"/>
      <c r="BG246" s="279"/>
      <c r="BH246" s="279"/>
      <c r="BI246" s="279"/>
      <c r="BQ246" s="280"/>
      <c r="BR246" s="280"/>
      <c r="BS246" s="280"/>
      <c r="BT246" s="280"/>
      <c r="BU246" s="280"/>
      <c r="BV246" s="280"/>
      <c r="BW246" s="280"/>
      <c r="BX246" s="280"/>
      <c r="BY246" s="280"/>
      <c r="BZ246" s="280"/>
      <c r="CA246" s="280"/>
      <c r="CB246" s="280"/>
    </row>
    <row r="247" spans="1:80" s="278" customFormat="1" x14ac:dyDescent="0.25">
      <c r="A247" s="261"/>
      <c r="B247" s="261"/>
      <c r="C247" s="261"/>
      <c r="D247" s="261"/>
      <c r="E247" s="261"/>
      <c r="F247" s="261"/>
      <c r="G247" s="261"/>
      <c r="AB247" s="279"/>
      <c r="AC247" s="279"/>
      <c r="AJ247" s="279"/>
      <c r="AK247" s="279"/>
      <c r="AX247" s="279"/>
      <c r="AY247" s="279"/>
      <c r="AZ247" s="279"/>
      <c r="BA247" s="279"/>
      <c r="BB247" s="279"/>
      <c r="BC247" s="279"/>
      <c r="BD247" s="279"/>
      <c r="BE247" s="279"/>
      <c r="BF247" s="279"/>
      <c r="BG247" s="279"/>
      <c r="BH247" s="279"/>
      <c r="BI247" s="279"/>
      <c r="BQ247" s="280"/>
      <c r="BR247" s="280"/>
      <c r="BS247" s="280"/>
      <c r="BT247" s="280"/>
      <c r="BU247" s="280"/>
      <c r="BV247" s="280"/>
      <c r="BW247" s="280"/>
      <c r="BX247" s="280"/>
      <c r="BY247" s="280"/>
      <c r="BZ247" s="280"/>
      <c r="CA247" s="280"/>
      <c r="CB247" s="280"/>
    </row>
    <row r="248" spans="1:80" s="278" customFormat="1" x14ac:dyDescent="0.25">
      <c r="A248" s="261"/>
      <c r="B248" s="261"/>
      <c r="C248" s="261"/>
      <c r="D248" s="261"/>
      <c r="E248" s="261"/>
      <c r="F248" s="261"/>
      <c r="G248" s="261"/>
      <c r="AB248" s="279"/>
      <c r="AC248" s="279"/>
      <c r="AJ248" s="279"/>
      <c r="AK248" s="279"/>
      <c r="AX248" s="279"/>
      <c r="AY248" s="279"/>
      <c r="AZ248" s="279"/>
      <c r="BA248" s="279"/>
      <c r="BB248" s="279"/>
      <c r="BC248" s="279"/>
      <c r="BD248" s="279"/>
      <c r="BE248" s="279"/>
      <c r="BF248" s="279"/>
      <c r="BG248" s="279"/>
      <c r="BH248" s="279"/>
      <c r="BI248" s="279"/>
      <c r="BQ248" s="280"/>
      <c r="BR248" s="280"/>
      <c r="BS248" s="280"/>
      <c r="BT248" s="280"/>
      <c r="BU248" s="280"/>
      <c r="BV248" s="280"/>
      <c r="BW248" s="280"/>
      <c r="BX248" s="280"/>
      <c r="BY248" s="280"/>
      <c r="BZ248" s="280"/>
      <c r="CA248" s="280"/>
      <c r="CB248" s="280"/>
    </row>
    <row r="249" spans="1:80" s="278" customFormat="1" x14ac:dyDescent="0.25">
      <c r="A249" s="261"/>
      <c r="B249" s="261"/>
      <c r="C249" s="261"/>
      <c r="D249" s="261"/>
      <c r="E249" s="261"/>
      <c r="F249" s="261"/>
      <c r="G249" s="261"/>
      <c r="AB249" s="279"/>
      <c r="AC249" s="279"/>
      <c r="AJ249" s="279"/>
      <c r="AK249" s="279"/>
      <c r="AX249" s="279"/>
      <c r="AY249" s="279"/>
      <c r="AZ249" s="279"/>
      <c r="BA249" s="279"/>
      <c r="BB249" s="279"/>
      <c r="BC249" s="279"/>
      <c r="BD249" s="279"/>
      <c r="BE249" s="279"/>
      <c r="BF249" s="279"/>
      <c r="BG249" s="279"/>
      <c r="BH249" s="279"/>
      <c r="BI249" s="279"/>
      <c r="BQ249" s="280"/>
      <c r="BR249" s="280"/>
      <c r="BS249" s="280"/>
      <c r="BT249" s="280"/>
      <c r="BU249" s="280"/>
      <c r="BV249" s="280"/>
      <c r="BW249" s="280"/>
      <c r="BX249" s="280"/>
      <c r="BY249" s="280"/>
      <c r="BZ249" s="280"/>
      <c r="CA249" s="280"/>
      <c r="CB249" s="280"/>
    </row>
    <row r="250" spans="1:80" s="278" customFormat="1" x14ac:dyDescent="0.25">
      <c r="A250" s="261"/>
      <c r="B250" s="261"/>
      <c r="C250" s="261"/>
      <c r="D250" s="261"/>
      <c r="E250" s="261"/>
      <c r="F250" s="261"/>
      <c r="G250" s="261"/>
      <c r="AB250" s="279"/>
      <c r="AC250" s="279"/>
      <c r="AJ250" s="279"/>
      <c r="AK250" s="279"/>
      <c r="AX250" s="279"/>
      <c r="AY250" s="279"/>
      <c r="AZ250" s="279"/>
      <c r="BA250" s="279"/>
      <c r="BB250" s="279"/>
      <c r="BC250" s="279"/>
      <c r="BD250" s="279"/>
      <c r="BE250" s="279"/>
      <c r="BF250" s="279"/>
      <c r="BG250" s="279"/>
      <c r="BH250" s="279"/>
      <c r="BI250" s="279"/>
      <c r="BQ250" s="280"/>
      <c r="BR250" s="280"/>
      <c r="BS250" s="280"/>
      <c r="BT250" s="280"/>
      <c r="BU250" s="280"/>
      <c r="BV250" s="280"/>
      <c r="BW250" s="280"/>
      <c r="BX250" s="280"/>
      <c r="BY250" s="280"/>
      <c r="BZ250" s="280"/>
      <c r="CA250" s="280"/>
      <c r="CB250" s="280"/>
    </row>
    <row r="251" spans="1:80" s="278" customFormat="1" x14ac:dyDescent="0.25">
      <c r="A251" s="261"/>
      <c r="B251" s="261"/>
      <c r="C251" s="261"/>
      <c r="D251" s="261"/>
      <c r="E251" s="261"/>
      <c r="F251" s="261"/>
      <c r="G251" s="261"/>
      <c r="AB251" s="279"/>
      <c r="AC251" s="279"/>
      <c r="AJ251" s="279"/>
      <c r="AK251" s="279"/>
      <c r="AX251" s="279"/>
      <c r="AY251" s="279"/>
      <c r="AZ251" s="279"/>
      <c r="BA251" s="279"/>
      <c r="BB251" s="279"/>
      <c r="BC251" s="279"/>
      <c r="BD251" s="279"/>
      <c r="BE251" s="279"/>
      <c r="BF251" s="279"/>
      <c r="BG251" s="279"/>
      <c r="BH251" s="279"/>
      <c r="BI251" s="279"/>
      <c r="BQ251" s="280"/>
      <c r="BR251" s="280"/>
      <c r="BS251" s="280"/>
      <c r="BT251" s="280"/>
      <c r="BU251" s="280"/>
      <c r="BV251" s="280"/>
      <c r="BW251" s="280"/>
      <c r="BX251" s="280"/>
      <c r="BY251" s="280"/>
      <c r="BZ251" s="280"/>
      <c r="CA251" s="280"/>
      <c r="CB251" s="280"/>
    </row>
    <row r="252" spans="1:80" s="278" customFormat="1" x14ac:dyDescent="0.25">
      <c r="A252" s="261"/>
      <c r="B252" s="261"/>
      <c r="C252" s="261"/>
      <c r="D252" s="261"/>
      <c r="E252" s="261"/>
      <c r="F252" s="261"/>
      <c r="G252" s="261"/>
      <c r="AB252" s="279"/>
      <c r="AC252" s="279"/>
      <c r="AJ252" s="279"/>
      <c r="AK252" s="279"/>
      <c r="AX252" s="279"/>
      <c r="AY252" s="279"/>
      <c r="AZ252" s="279"/>
      <c r="BA252" s="279"/>
      <c r="BB252" s="279"/>
      <c r="BC252" s="279"/>
      <c r="BD252" s="279"/>
      <c r="BE252" s="279"/>
      <c r="BF252" s="279"/>
      <c r="BG252" s="279"/>
      <c r="BH252" s="279"/>
      <c r="BI252" s="279"/>
      <c r="BQ252" s="280"/>
      <c r="BR252" s="280"/>
      <c r="BS252" s="280"/>
      <c r="BT252" s="280"/>
      <c r="BU252" s="280"/>
      <c r="BV252" s="280"/>
      <c r="BW252" s="280"/>
      <c r="BX252" s="280"/>
      <c r="BY252" s="280"/>
      <c r="BZ252" s="280"/>
      <c r="CA252" s="280"/>
      <c r="CB252" s="280"/>
    </row>
    <row r="253" spans="1:80" s="278" customFormat="1" x14ac:dyDescent="0.25">
      <c r="A253" s="261"/>
      <c r="B253" s="261"/>
      <c r="C253" s="261"/>
      <c r="D253" s="261"/>
      <c r="E253" s="261"/>
      <c r="F253" s="261"/>
      <c r="G253" s="261"/>
      <c r="AB253" s="279"/>
      <c r="AC253" s="279"/>
      <c r="AJ253" s="279"/>
      <c r="AK253" s="279"/>
      <c r="AX253" s="279"/>
      <c r="AY253" s="279"/>
      <c r="AZ253" s="279"/>
      <c r="BA253" s="279"/>
      <c r="BB253" s="279"/>
      <c r="BC253" s="279"/>
      <c r="BD253" s="279"/>
      <c r="BE253" s="279"/>
      <c r="BF253" s="279"/>
      <c r="BG253" s="279"/>
      <c r="BH253" s="279"/>
      <c r="BI253" s="279"/>
      <c r="BQ253" s="280"/>
      <c r="BR253" s="280"/>
      <c r="BS253" s="280"/>
      <c r="BT253" s="280"/>
      <c r="BU253" s="280"/>
      <c r="BV253" s="280"/>
      <c r="BW253" s="280"/>
      <c r="BX253" s="280"/>
      <c r="BY253" s="280"/>
      <c r="BZ253" s="280"/>
      <c r="CA253" s="280"/>
      <c r="CB253" s="280"/>
    </row>
    <row r="254" spans="1:80" s="278" customFormat="1" x14ac:dyDescent="0.25">
      <c r="A254" s="261"/>
      <c r="B254" s="261"/>
      <c r="C254" s="261"/>
      <c r="D254" s="261"/>
      <c r="E254" s="261"/>
      <c r="F254" s="261"/>
      <c r="G254" s="261"/>
      <c r="AB254" s="279"/>
      <c r="AC254" s="279"/>
      <c r="AJ254" s="279"/>
      <c r="AK254" s="279"/>
      <c r="AX254" s="279"/>
      <c r="AY254" s="279"/>
      <c r="AZ254" s="279"/>
      <c r="BA254" s="279"/>
      <c r="BB254" s="279"/>
      <c r="BC254" s="279"/>
      <c r="BD254" s="279"/>
      <c r="BE254" s="279"/>
      <c r="BF254" s="279"/>
      <c r="BG254" s="279"/>
      <c r="BH254" s="279"/>
      <c r="BI254" s="279"/>
      <c r="BQ254" s="280"/>
      <c r="BR254" s="280"/>
      <c r="BS254" s="280"/>
      <c r="BT254" s="280"/>
      <c r="BU254" s="280"/>
      <c r="BV254" s="280"/>
      <c r="BW254" s="280"/>
      <c r="BX254" s="280"/>
      <c r="BY254" s="280"/>
      <c r="BZ254" s="280"/>
      <c r="CA254" s="280"/>
      <c r="CB254" s="280"/>
    </row>
    <row r="255" spans="1:80" s="278" customFormat="1" x14ac:dyDescent="0.25">
      <c r="A255" s="261"/>
      <c r="B255" s="261"/>
      <c r="C255" s="261"/>
      <c r="D255" s="261"/>
      <c r="E255" s="261"/>
      <c r="F255" s="261"/>
      <c r="G255" s="261"/>
      <c r="AB255" s="279"/>
      <c r="AC255" s="279"/>
      <c r="AJ255" s="279"/>
      <c r="AK255" s="279"/>
      <c r="AX255" s="279"/>
      <c r="AY255" s="279"/>
      <c r="AZ255" s="279"/>
      <c r="BA255" s="279"/>
      <c r="BB255" s="279"/>
      <c r="BC255" s="279"/>
      <c r="BD255" s="279"/>
      <c r="BE255" s="279"/>
      <c r="BF255" s="279"/>
      <c r="BG255" s="279"/>
      <c r="BH255" s="279"/>
      <c r="BI255" s="279"/>
      <c r="BQ255" s="280"/>
      <c r="BR255" s="280"/>
      <c r="BS255" s="280"/>
      <c r="BT255" s="280"/>
      <c r="BU255" s="280"/>
      <c r="BV255" s="280"/>
      <c r="BW255" s="280"/>
      <c r="BX255" s="280"/>
      <c r="BY255" s="280"/>
      <c r="BZ255" s="280"/>
      <c r="CA255" s="280"/>
      <c r="CB255" s="280"/>
    </row>
    <row r="256" spans="1:80" s="278" customFormat="1" x14ac:dyDescent="0.25">
      <c r="A256" s="261"/>
      <c r="B256" s="261"/>
      <c r="C256" s="261"/>
      <c r="D256" s="261"/>
      <c r="E256" s="261"/>
      <c r="F256" s="261"/>
      <c r="G256" s="261"/>
      <c r="AB256" s="279"/>
      <c r="AC256" s="279"/>
      <c r="AJ256" s="279"/>
      <c r="AK256" s="279"/>
      <c r="AX256" s="279"/>
      <c r="AY256" s="279"/>
      <c r="AZ256" s="279"/>
      <c r="BA256" s="279"/>
      <c r="BB256" s="279"/>
      <c r="BC256" s="279"/>
      <c r="BD256" s="279"/>
      <c r="BE256" s="279"/>
      <c r="BF256" s="279"/>
      <c r="BG256" s="279"/>
      <c r="BH256" s="279"/>
      <c r="BI256" s="279"/>
      <c r="BQ256" s="280"/>
      <c r="BR256" s="280"/>
      <c r="BS256" s="280"/>
      <c r="BT256" s="280"/>
      <c r="BU256" s="280"/>
      <c r="BV256" s="280"/>
      <c r="BW256" s="280"/>
      <c r="BX256" s="280"/>
      <c r="BY256" s="280"/>
      <c r="BZ256" s="280"/>
      <c r="CA256" s="280"/>
      <c r="CB256" s="280"/>
    </row>
    <row r="257" spans="1:80" s="278" customFormat="1" x14ac:dyDescent="0.25">
      <c r="A257" s="261"/>
      <c r="B257" s="261"/>
      <c r="C257" s="261"/>
      <c r="D257" s="261"/>
      <c r="E257" s="261"/>
      <c r="F257" s="261"/>
      <c r="G257" s="261"/>
      <c r="AB257" s="279"/>
      <c r="AC257" s="279"/>
      <c r="AJ257" s="279"/>
      <c r="AK257" s="279"/>
      <c r="AX257" s="279"/>
      <c r="AY257" s="279"/>
      <c r="AZ257" s="279"/>
      <c r="BA257" s="279"/>
      <c r="BB257" s="279"/>
      <c r="BC257" s="279"/>
      <c r="BD257" s="279"/>
      <c r="BE257" s="279"/>
      <c r="BF257" s="279"/>
      <c r="BG257" s="279"/>
      <c r="BH257" s="279"/>
      <c r="BI257" s="279"/>
      <c r="BQ257" s="280"/>
      <c r="BR257" s="280"/>
      <c r="BS257" s="280"/>
      <c r="BT257" s="280"/>
      <c r="BU257" s="280"/>
      <c r="BV257" s="280"/>
      <c r="BW257" s="280"/>
      <c r="BX257" s="280"/>
      <c r="BY257" s="280"/>
      <c r="BZ257" s="280"/>
      <c r="CA257" s="280"/>
      <c r="CB257" s="280"/>
    </row>
    <row r="258" spans="1:80" s="278" customFormat="1" x14ac:dyDescent="0.25">
      <c r="A258" s="261"/>
      <c r="B258" s="261"/>
      <c r="C258" s="261"/>
      <c r="D258" s="261"/>
      <c r="E258" s="261"/>
      <c r="F258" s="261"/>
      <c r="G258" s="261"/>
      <c r="AB258" s="279"/>
      <c r="AC258" s="279"/>
      <c r="AJ258" s="279"/>
      <c r="AK258" s="279"/>
      <c r="AX258" s="279"/>
      <c r="AY258" s="279"/>
      <c r="AZ258" s="279"/>
      <c r="BA258" s="279"/>
      <c r="BB258" s="279"/>
      <c r="BC258" s="279"/>
      <c r="BD258" s="279"/>
      <c r="BE258" s="279"/>
      <c r="BF258" s="279"/>
      <c r="BG258" s="279"/>
      <c r="BH258" s="279"/>
      <c r="BI258" s="279"/>
      <c r="BQ258" s="280"/>
      <c r="BR258" s="280"/>
      <c r="BS258" s="280"/>
      <c r="BT258" s="280"/>
      <c r="BU258" s="280"/>
      <c r="BV258" s="280"/>
      <c r="BW258" s="280"/>
      <c r="BX258" s="280"/>
      <c r="BY258" s="280"/>
      <c r="BZ258" s="280"/>
      <c r="CA258" s="280"/>
      <c r="CB258" s="280"/>
    </row>
    <row r="259" spans="1:80" s="278" customFormat="1" x14ac:dyDescent="0.25">
      <c r="A259" s="261"/>
      <c r="B259" s="261"/>
      <c r="C259" s="261"/>
      <c r="D259" s="261"/>
      <c r="E259" s="261"/>
      <c r="F259" s="261"/>
      <c r="G259" s="261"/>
      <c r="AB259" s="279"/>
      <c r="AC259" s="279"/>
      <c r="AJ259" s="279"/>
      <c r="AK259" s="279"/>
      <c r="AX259" s="279"/>
      <c r="AY259" s="279"/>
      <c r="AZ259" s="279"/>
      <c r="BA259" s="279"/>
      <c r="BB259" s="279"/>
      <c r="BC259" s="279"/>
      <c r="BD259" s="279"/>
      <c r="BE259" s="279"/>
      <c r="BF259" s="279"/>
      <c r="BG259" s="279"/>
      <c r="BH259" s="279"/>
      <c r="BI259" s="279"/>
      <c r="BQ259" s="280"/>
      <c r="BR259" s="280"/>
      <c r="BS259" s="280"/>
      <c r="BT259" s="280"/>
      <c r="BU259" s="280"/>
      <c r="BV259" s="280"/>
      <c r="BW259" s="280"/>
      <c r="BX259" s="280"/>
      <c r="BY259" s="280"/>
      <c r="BZ259" s="280"/>
      <c r="CA259" s="280"/>
      <c r="CB259" s="280"/>
    </row>
    <row r="260" spans="1:80" s="278" customFormat="1" x14ac:dyDescent="0.25">
      <c r="A260" s="261"/>
      <c r="B260" s="261"/>
      <c r="C260" s="261"/>
      <c r="D260" s="261"/>
      <c r="E260" s="261"/>
      <c r="F260" s="261"/>
      <c r="G260" s="261"/>
      <c r="AB260" s="279"/>
      <c r="AC260" s="279"/>
      <c r="AJ260" s="279"/>
      <c r="AK260" s="279"/>
      <c r="AX260" s="279"/>
      <c r="AY260" s="279"/>
      <c r="AZ260" s="279"/>
      <c r="BA260" s="279"/>
      <c r="BB260" s="279"/>
      <c r="BC260" s="279"/>
      <c r="BD260" s="279"/>
      <c r="BE260" s="279"/>
      <c r="BF260" s="279"/>
      <c r="BG260" s="279"/>
      <c r="BH260" s="279"/>
      <c r="BI260" s="279"/>
      <c r="BQ260" s="280"/>
      <c r="BR260" s="280"/>
      <c r="BS260" s="280"/>
      <c r="BT260" s="280"/>
      <c r="BU260" s="280"/>
      <c r="BV260" s="280"/>
      <c r="BW260" s="280"/>
      <c r="BX260" s="280"/>
      <c r="BY260" s="280"/>
      <c r="BZ260" s="280"/>
      <c r="CA260" s="280"/>
      <c r="CB260" s="280"/>
    </row>
    <row r="261" spans="1:80" s="278" customFormat="1" x14ac:dyDescent="0.25">
      <c r="A261" s="261"/>
      <c r="B261" s="261"/>
      <c r="C261" s="261"/>
      <c r="D261" s="261"/>
      <c r="E261" s="261"/>
      <c r="F261" s="261"/>
      <c r="G261" s="261"/>
      <c r="AB261" s="279"/>
      <c r="AC261" s="279"/>
      <c r="AJ261" s="279"/>
      <c r="AK261" s="279"/>
      <c r="AX261" s="279"/>
      <c r="AY261" s="279"/>
      <c r="AZ261" s="279"/>
      <c r="BA261" s="279"/>
      <c r="BB261" s="279"/>
      <c r="BC261" s="279"/>
      <c r="BD261" s="279"/>
      <c r="BE261" s="279"/>
      <c r="BF261" s="279"/>
      <c r="BG261" s="279"/>
      <c r="BH261" s="279"/>
      <c r="BI261" s="279"/>
      <c r="BQ261" s="280"/>
      <c r="BR261" s="280"/>
      <c r="BS261" s="280"/>
      <c r="BT261" s="280"/>
      <c r="BU261" s="280"/>
      <c r="BV261" s="280"/>
      <c r="BW261" s="280"/>
      <c r="BX261" s="280"/>
      <c r="BY261" s="280"/>
      <c r="BZ261" s="280"/>
      <c r="CA261" s="280"/>
      <c r="CB261" s="280"/>
    </row>
    <row r="262" spans="1:80" s="278" customFormat="1" x14ac:dyDescent="0.25">
      <c r="A262" s="261"/>
      <c r="B262" s="261"/>
      <c r="C262" s="261"/>
      <c r="D262" s="261"/>
      <c r="E262" s="261"/>
      <c r="F262" s="261"/>
      <c r="G262" s="261"/>
      <c r="AB262" s="279"/>
      <c r="AC262" s="279"/>
      <c r="AJ262" s="279"/>
      <c r="AK262" s="279"/>
      <c r="AX262" s="279"/>
      <c r="AY262" s="279"/>
      <c r="AZ262" s="279"/>
      <c r="BA262" s="279"/>
      <c r="BB262" s="279"/>
      <c r="BC262" s="279"/>
      <c r="BD262" s="279"/>
      <c r="BE262" s="279"/>
      <c r="BF262" s="279"/>
      <c r="BG262" s="279"/>
      <c r="BH262" s="279"/>
      <c r="BI262" s="279"/>
      <c r="BQ262" s="280"/>
      <c r="BR262" s="280"/>
      <c r="BS262" s="280"/>
      <c r="BT262" s="280"/>
      <c r="BU262" s="280"/>
      <c r="BV262" s="280"/>
      <c r="BW262" s="280"/>
      <c r="BX262" s="280"/>
      <c r="BY262" s="280"/>
      <c r="BZ262" s="280"/>
      <c r="CA262" s="280"/>
      <c r="CB262" s="280"/>
    </row>
    <row r="263" spans="1:80" s="278" customFormat="1" x14ac:dyDescent="0.25">
      <c r="A263" s="261"/>
      <c r="B263" s="261"/>
      <c r="C263" s="261"/>
      <c r="D263" s="261"/>
      <c r="E263" s="261"/>
      <c r="F263" s="261"/>
      <c r="G263" s="261"/>
      <c r="AB263" s="279"/>
      <c r="AC263" s="279"/>
      <c r="AJ263" s="279"/>
      <c r="AK263" s="279"/>
      <c r="AX263" s="279"/>
      <c r="AY263" s="279"/>
      <c r="AZ263" s="279"/>
      <c r="BA263" s="279"/>
      <c r="BB263" s="279"/>
      <c r="BC263" s="279"/>
      <c r="BD263" s="279"/>
      <c r="BE263" s="279"/>
      <c r="BF263" s="279"/>
      <c r="BG263" s="279"/>
      <c r="BH263" s="279"/>
      <c r="BI263" s="279"/>
      <c r="BQ263" s="280"/>
      <c r="BR263" s="280"/>
      <c r="BS263" s="280"/>
      <c r="BT263" s="280"/>
      <c r="BU263" s="280"/>
      <c r="BV263" s="280"/>
      <c r="BW263" s="280"/>
      <c r="BX263" s="280"/>
      <c r="BY263" s="280"/>
      <c r="BZ263" s="280"/>
      <c r="CA263" s="280"/>
      <c r="CB263" s="280"/>
    </row>
    <row r="264" spans="1:80" s="278" customFormat="1" x14ac:dyDescent="0.25">
      <c r="A264" s="261"/>
      <c r="B264" s="261"/>
      <c r="C264" s="261"/>
      <c r="D264" s="261"/>
      <c r="E264" s="261"/>
      <c r="F264" s="261"/>
      <c r="G264" s="261"/>
      <c r="AB264" s="279"/>
      <c r="AC264" s="279"/>
      <c r="AJ264" s="279"/>
      <c r="AK264" s="279"/>
      <c r="AX264" s="279"/>
      <c r="AY264" s="279"/>
      <c r="AZ264" s="279"/>
      <c r="BA264" s="279"/>
      <c r="BB264" s="279"/>
      <c r="BC264" s="279"/>
      <c r="BD264" s="279"/>
      <c r="BE264" s="279"/>
      <c r="BF264" s="279"/>
      <c r="BG264" s="279"/>
      <c r="BH264" s="279"/>
      <c r="BI264" s="279"/>
      <c r="BQ264" s="280"/>
      <c r="BR264" s="280"/>
      <c r="BS264" s="280"/>
      <c r="BT264" s="280"/>
      <c r="BU264" s="280"/>
      <c r="BV264" s="280"/>
      <c r="BW264" s="280"/>
      <c r="BX264" s="280"/>
      <c r="BY264" s="280"/>
      <c r="BZ264" s="280"/>
      <c r="CA264" s="280"/>
      <c r="CB264" s="280"/>
    </row>
    <row r="265" spans="1:80" s="278" customFormat="1" x14ac:dyDescent="0.25">
      <c r="A265" s="261"/>
      <c r="B265" s="261"/>
      <c r="C265" s="261"/>
      <c r="D265" s="261"/>
      <c r="E265" s="261"/>
      <c r="F265" s="261"/>
      <c r="G265" s="261"/>
      <c r="AB265" s="279"/>
      <c r="AC265" s="279"/>
      <c r="AJ265" s="279"/>
      <c r="AK265" s="279"/>
      <c r="AX265" s="279"/>
      <c r="AY265" s="279"/>
      <c r="AZ265" s="279"/>
      <c r="BA265" s="279"/>
      <c r="BB265" s="279"/>
      <c r="BC265" s="279"/>
      <c r="BD265" s="279"/>
      <c r="BE265" s="279"/>
      <c r="BF265" s="279"/>
      <c r="BG265" s="279"/>
      <c r="BH265" s="279"/>
      <c r="BI265" s="279"/>
      <c r="BQ265" s="280"/>
      <c r="BR265" s="280"/>
      <c r="BS265" s="280"/>
      <c r="BT265" s="280"/>
      <c r="BU265" s="280"/>
      <c r="BV265" s="280"/>
      <c r="BW265" s="280"/>
      <c r="BX265" s="280"/>
      <c r="BY265" s="280"/>
      <c r="BZ265" s="280"/>
      <c r="CA265" s="280"/>
      <c r="CB265" s="280"/>
    </row>
    <row r="266" spans="1:80" s="278" customFormat="1" x14ac:dyDescent="0.25">
      <c r="A266" s="261"/>
      <c r="B266" s="261"/>
      <c r="C266" s="261"/>
      <c r="D266" s="261"/>
      <c r="E266" s="261"/>
      <c r="F266" s="261"/>
      <c r="G266" s="261"/>
      <c r="AB266" s="279"/>
      <c r="AC266" s="279"/>
      <c r="AJ266" s="279"/>
      <c r="AK266" s="279"/>
      <c r="AX266" s="279"/>
      <c r="AY266" s="279"/>
      <c r="AZ266" s="279"/>
      <c r="BA266" s="279"/>
      <c r="BB266" s="279"/>
      <c r="BC266" s="279"/>
      <c r="BD266" s="279"/>
      <c r="BE266" s="279"/>
      <c r="BF266" s="279"/>
      <c r="BG266" s="279"/>
      <c r="BH266" s="279"/>
      <c r="BI266" s="279"/>
      <c r="BQ266" s="280"/>
      <c r="BR266" s="280"/>
      <c r="BS266" s="280"/>
      <c r="BT266" s="280"/>
      <c r="BU266" s="280"/>
      <c r="BV266" s="280"/>
      <c r="BW266" s="280"/>
      <c r="BX266" s="280"/>
      <c r="BY266" s="280"/>
      <c r="BZ266" s="280"/>
      <c r="CA266" s="280"/>
      <c r="CB266" s="280"/>
    </row>
    <row r="267" spans="1:80" s="278" customFormat="1" x14ac:dyDescent="0.25">
      <c r="A267" s="261"/>
      <c r="B267" s="261"/>
      <c r="C267" s="261"/>
      <c r="D267" s="261"/>
      <c r="E267" s="261"/>
      <c r="F267" s="261"/>
      <c r="G267" s="261"/>
      <c r="AB267" s="279"/>
      <c r="AC267" s="279"/>
      <c r="AJ267" s="279"/>
      <c r="AK267" s="279"/>
      <c r="AX267" s="279"/>
      <c r="AY267" s="279"/>
      <c r="AZ267" s="279"/>
      <c r="BA267" s="279"/>
      <c r="BB267" s="279"/>
      <c r="BC267" s="279"/>
      <c r="BD267" s="279"/>
      <c r="BE267" s="279"/>
      <c r="BF267" s="279"/>
      <c r="BG267" s="279"/>
      <c r="BH267" s="279"/>
      <c r="BI267" s="279"/>
      <c r="BQ267" s="280"/>
      <c r="BR267" s="280"/>
      <c r="BS267" s="280"/>
      <c r="BT267" s="280"/>
      <c r="BU267" s="280"/>
      <c r="BV267" s="280"/>
      <c r="BW267" s="280"/>
      <c r="BX267" s="280"/>
      <c r="BY267" s="280"/>
      <c r="BZ267" s="280"/>
      <c r="CA267" s="280"/>
      <c r="CB267" s="280"/>
    </row>
    <row r="268" spans="1:80" s="278" customFormat="1" x14ac:dyDescent="0.25">
      <c r="A268" s="261"/>
      <c r="B268" s="261"/>
      <c r="C268" s="261"/>
      <c r="D268" s="261"/>
      <c r="E268" s="261"/>
      <c r="F268" s="261"/>
      <c r="G268" s="261"/>
      <c r="AB268" s="279"/>
      <c r="AC268" s="279"/>
      <c r="AJ268" s="279"/>
      <c r="AK268" s="279"/>
      <c r="AX268" s="279"/>
      <c r="AY268" s="279"/>
      <c r="AZ268" s="279"/>
      <c r="BA268" s="279"/>
      <c r="BB268" s="279"/>
      <c r="BC268" s="279"/>
      <c r="BD268" s="279"/>
      <c r="BE268" s="279"/>
      <c r="BF268" s="279"/>
      <c r="BG268" s="279"/>
      <c r="BH268" s="279"/>
      <c r="BI268" s="279"/>
      <c r="BQ268" s="280"/>
      <c r="BR268" s="280"/>
      <c r="BS268" s="280"/>
      <c r="BT268" s="280"/>
      <c r="BU268" s="280"/>
      <c r="BV268" s="280"/>
      <c r="BW268" s="280"/>
      <c r="BX268" s="280"/>
      <c r="BY268" s="280"/>
      <c r="BZ268" s="280"/>
      <c r="CA268" s="280"/>
      <c r="CB268" s="280"/>
    </row>
    <row r="269" spans="1:80" s="278" customFormat="1" x14ac:dyDescent="0.25">
      <c r="A269" s="261"/>
      <c r="B269" s="261"/>
      <c r="C269" s="261"/>
      <c r="D269" s="261"/>
      <c r="E269" s="261"/>
      <c r="F269" s="261"/>
      <c r="G269" s="261"/>
      <c r="AB269" s="279"/>
      <c r="AC269" s="279"/>
      <c r="AJ269" s="279"/>
      <c r="AK269" s="279"/>
      <c r="AX269" s="279"/>
      <c r="AY269" s="279"/>
      <c r="AZ269" s="279"/>
      <c r="BA269" s="279"/>
      <c r="BB269" s="279"/>
      <c r="BC269" s="279"/>
      <c r="BD269" s="279"/>
      <c r="BE269" s="279"/>
      <c r="BF269" s="279"/>
      <c r="BG269" s="279"/>
      <c r="BH269" s="279"/>
      <c r="BI269" s="279"/>
      <c r="BQ269" s="280"/>
      <c r="BR269" s="280"/>
      <c r="BS269" s="280"/>
      <c r="BT269" s="280"/>
      <c r="BU269" s="280"/>
      <c r="BV269" s="280"/>
      <c r="BW269" s="280"/>
      <c r="BX269" s="280"/>
      <c r="BY269" s="280"/>
      <c r="BZ269" s="280"/>
      <c r="CA269" s="280"/>
      <c r="CB269" s="280"/>
    </row>
    <row r="270" spans="1:80" s="278" customFormat="1" x14ac:dyDescent="0.25">
      <c r="A270" s="261"/>
      <c r="B270" s="261"/>
      <c r="C270" s="261"/>
      <c r="D270" s="261"/>
      <c r="E270" s="261"/>
      <c r="F270" s="261"/>
      <c r="G270" s="261"/>
      <c r="AB270" s="279"/>
      <c r="AC270" s="279"/>
      <c r="AJ270" s="279"/>
      <c r="AK270" s="279"/>
      <c r="AX270" s="279"/>
      <c r="AY270" s="279"/>
      <c r="AZ270" s="279"/>
      <c r="BA270" s="279"/>
      <c r="BB270" s="279"/>
      <c r="BC270" s="279"/>
      <c r="BD270" s="279"/>
      <c r="BE270" s="279"/>
      <c r="BF270" s="279"/>
      <c r="BG270" s="279"/>
      <c r="BH270" s="279"/>
      <c r="BI270" s="279"/>
      <c r="BQ270" s="280"/>
      <c r="BR270" s="280"/>
      <c r="BS270" s="280"/>
      <c r="BT270" s="280"/>
      <c r="BU270" s="280"/>
      <c r="BV270" s="280"/>
      <c r="BW270" s="280"/>
      <c r="BX270" s="280"/>
      <c r="BY270" s="280"/>
      <c r="BZ270" s="280"/>
      <c r="CA270" s="280"/>
      <c r="CB270" s="280"/>
    </row>
    <row r="271" spans="1:80" s="278" customFormat="1" x14ac:dyDescent="0.25">
      <c r="A271" s="261"/>
      <c r="B271" s="261"/>
      <c r="C271" s="261"/>
      <c r="D271" s="261"/>
      <c r="E271" s="261"/>
      <c r="F271" s="261"/>
      <c r="G271" s="261"/>
      <c r="AB271" s="279"/>
      <c r="AC271" s="279"/>
      <c r="AJ271" s="279"/>
      <c r="AK271" s="279"/>
      <c r="AX271" s="279"/>
      <c r="AY271" s="279"/>
      <c r="AZ271" s="279"/>
      <c r="BA271" s="279"/>
      <c r="BB271" s="279"/>
      <c r="BC271" s="279"/>
      <c r="BD271" s="279"/>
      <c r="BE271" s="279"/>
      <c r="BF271" s="279"/>
      <c r="BG271" s="279"/>
      <c r="BH271" s="279"/>
      <c r="BI271" s="279"/>
      <c r="BQ271" s="280"/>
      <c r="BR271" s="280"/>
      <c r="BS271" s="280"/>
      <c r="BT271" s="280"/>
      <c r="BU271" s="280"/>
      <c r="BV271" s="280"/>
      <c r="BW271" s="280"/>
      <c r="BX271" s="280"/>
      <c r="BY271" s="280"/>
      <c r="BZ271" s="280"/>
      <c r="CA271" s="280"/>
      <c r="CB271" s="280"/>
    </row>
    <row r="272" spans="1:80" s="278" customFormat="1" x14ac:dyDescent="0.25">
      <c r="A272" s="261"/>
      <c r="B272" s="261"/>
      <c r="C272" s="261"/>
      <c r="D272" s="261"/>
      <c r="E272" s="261"/>
      <c r="F272" s="261"/>
      <c r="G272" s="261"/>
      <c r="AB272" s="279"/>
      <c r="AC272" s="279"/>
      <c r="AJ272" s="279"/>
      <c r="AK272" s="279"/>
      <c r="AX272" s="279"/>
      <c r="AY272" s="279"/>
      <c r="AZ272" s="279"/>
      <c r="BA272" s="279"/>
      <c r="BB272" s="279"/>
      <c r="BC272" s="279"/>
      <c r="BD272" s="279"/>
      <c r="BE272" s="279"/>
      <c r="BF272" s="279"/>
      <c r="BG272" s="279"/>
      <c r="BH272" s="279"/>
      <c r="BI272" s="279"/>
      <c r="BQ272" s="280"/>
      <c r="BR272" s="280"/>
      <c r="BS272" s="280"/>
      <c r="BT272" s="280"/>
      <c r="BU272" s="280"/>
      <c r="BV272" s="280"/>
      <c r="BW272" s="280"/>
      <c r="BX272" s="280"/>
      <c r="BY272" s="280"/>
      <c r="BZ272" s="280"/>
      <c r="CA272" s="280"/>
      <c r="CB272" s="280"/>
    </row>
    <row r="273" spans="1:80" s="278" customFormat="1" x14ac:dyDescent="0.25">
      <c r="A273" s="261"/>
      <c r="B273" s="261"/>
      <c r="C273" s="261"/>
      <c r="D273" s="261"/>
      <c r="E273" s="261"/>
      <c r="F273" s="261"/>
      <c r="G273" s="261"/>
      <c r="AB273" s="279"/>
      <c r="AC273" s="279"/>
      <c r="AJ273" s="279"/>
      <c r="AK273" s="279"/>
      <c r="AX273" s="279"/>
      <c r="AY273" s="279"/>
      <c r="AZ273" s="279"/>
      <c r="BA273" s="279"/>
      <c r="BB273" s="279"/>
      <c r="BC273" s="279"/>
      <c r="BD273" s="279"/>
      <c r="BE273" s="279"/>
      <c r="BF273" s="279"/>
      <c r="BG273" s="279"/>
      <c r="BH273" s="279"/>
      <c r="BI273" s="279"/>
      <c r="BQ273" s="280"/>
      <c r="BR273" s="280"/>
      <c r="BS273" s="280"/>
      <c r="BT273" s="280"/>
      <c r="BU273" s="280"/>
      <c r="BV273" s="280"/>
      <c r="BW273" s="280"/>
      <c r="BX273" s="280"/>
      <c r="BY273" s="280"/>
      <c r="BZ273" s="280"/>
      <c r="CA273" s="280"/>
      <c r="CB273" s="280"/>
    </row>
    <row r="274" spans="1:80" s="278" customFormat="1" x14ac:dyDescent="0.25">
      <c r="A274" s="261"/>
      <c r="B274" s="261"/>
      <c r="C274" s="261"/>
      <c r="D274" s="261"/>
      <c r="E274" s="261"/>
      <c r="F274" s="261"/>
      <c r="G274" s="261"/>
      <c r="AB274" s="279"/>
      <c r="AC274" s="279"/>
      <c r="AJ274" s="279"/>
      <c r="AK274" s="279"/>
      <c r="AX274" s="279"/>
      <c r="AY274" s="279"/>
      <c r="AZ274" s="279"/>
      <c r="BA274" s="279"/>
      <c r="BB274" s="279"/>
      <c r="BC274" s="279"/>
      <c r="BD274" s="279"/>
      <c r="BE274" s="279"/>
      <c r="BF274" s="279"/>
      <c r="BG274" s="279"/>
      <c r="BH274" s="279"/>
      <c r="BI274" s="279"/>
      <c r="BQ274" s="280"/>
      <c r="BR274" s="280"/>
      <c r="BS274" s="280"/>
      <c r="BT274" s="280"/>
      <c r="BU274" s="280"/>
      <c r="BV274" s="280"/>
      <c r="BW274" s="280"/>
      <c r="BX274" s="280"/>
      <c r="BY274" s="280"/>
      <c r="BZ274" s="280"/>
      <c r="CA274" s="280"/>
      <c r="CB274" s="280"/>
    </row>
    <row r="275" spans="1:80" s="278" customFormat="1" x14ac:dyDescent="0.25">
      <c r="A275" s="261"/>
      <c r="B275" s="261"/>
      <c r="C275" s="261"/>
      <c r="D275" s="261"/>
      <c r="E275" s="261"/>
      <c r="F275" s="261"/>
      <c r="G275" s="261"/>
      <c r="AB275" s="279"/>
      <c r="AC275" s="279"/>
      <c r="AJ275" s="279"/>
      <c r="AK275" s="279"/>
      <c r="AX275" s="279"/>
      <c r="AY275" s="279"/>
      <c r="AZ275" s="279"/>
      <c r="BA275" s="279"/>
      <c r="BB275" s="279"/>
      <c r="BC275" s="279"/>
      <c r="BD275" s="279"/>
      <c r="BE275" s="279"/>
      <c r="BF275" s="279"/>
      <c r="BG275" s="279"/>
      <c r="BH275" s="279"/>
      <c r="BI275" s="279"/>
      <c r="BQ275" s="280"/>
      <c r="BR275" s="280"/>
      <c r="BS275" s="280"/>
      <c r="BT275" s="280"/>
      <c r="BU275" s="280"/>
      <c r="BV275" s="280"/>
      <c r="BW275" s="280"/>
      <c r="BX275" s="280"/>
      <c r="BY275" s="280"/>
      <c r="BZ275" s="280"/>
      <c r="CA275" s="280"/>
      <c r="CB275" s="280"/>
    </row>
    <row r="276" spans="1:80" s="278" customFormat="1" x14ac:dyDescent="0.25">
      <c r="A276" s="261"/>
      <c r="B276" s="261"/>
      <c r="C276" s="261"/>
      <c r="D276" s="261"/>
      <c r="E276" s="261"/>
      <c r="F276" s="261"/>
      <c r="G276" s="261"/>
      <c r="AB276" s="279"/>
      <c r="AC276" s="279"/>
      <c r="AJ276" s="279"/>
      <c r="AK276" s="279"/>
      <c r="AX276" s="279"/>
      <c r="AY276" s="279"/>
      <c r="AZ276" s="279"/>
      <c r="BA276" s="279"/>
      <c r="BB276" s="279"/>
      <c r="BC276" s="279"/>
      <c r="BD276" s="279"/>
      <c r="BE276" s="279"/>
      <c r="BF276" s="279"/>
      <c r="BG276" s="279"/>
      <c r="BH276" s="279"/>
      <c r="BI276" s="279"/>
      <c r="BQ276" s="280"/>
      <c r="BR276" s="280"/>
      <c r="BS276" s="280"/>
      <c r="BT276" s="280"/>
      <c r="BU276" s="280"/>
      <c r="BV276" s="280"/>
      <c r="BW276" s="280"/>
      <c r="BX276" s="280"/>
      <c r="BY276" s="280"/>
      <c r="BZ276" s="280"/>
      <c r="CA276" s="280"/>
      <c r="CB276" s="280"/>
    </row>
    <row r="277" spans="1:80" s="278" customFormat="1" x14ac:dyDescent="0.25">
      <c r="A277" s="261"/>
      <c r="B277" s="261"/>
      <c r="C277" s="261"/>
      <c r="D277" s="261"/>
      <c r="E277" s="261"/>
      <c r="F277" s="261"/>
      <c r="G277" s="261"/>
      <c r="AB277" s="279"/>
      <c r="AC277" s="279"/>
      <c r="AJ277" s="279"/>
      <c r="AK277" s="279"/>
      <c r="AX277" s="279"/>
      <c r="AY277" s="279"/>
      <c r="AZ277" s="279"/>
      <c r="BA277" s="279"/>
      <c r="BB277" s="279"/>
      <c r="BC277" s="279"/>
      <c r="BD277" s="279"/>
      <c r="BE277" s="279"/>
      <c r="BF277" s="279"/>
      <c r="BG277" s="279"/>
      <c r="BH277" s="279"/>
      <c r="BI277" s="279"/>
      <c r="BQ277" s="280"/>
      <c r="BR277" s="280"/>
      <c r="BS277" s="280"/>
      <c r="BT277" s="280"/>
      <c r="BU277" s="280"/>
      <c r="BV277" s="280"/>
      <c r="BW277" s="280"/>
      <c r="BX277" s="280"/>
      <c r="BY277" s="280"/>
      <c r="BZ277" s="280"/>
      <c r="CA277" s="280"/>
      <c r="CB277" s="280"/>
    </row>
    <row r="278" spans="1:80" s="278" customFormat="1" x14ac:dyDescent="0.25">
      <c r="A278" s="261"/>
      <c r="B278" s="261"/>
      <c r="C278" s="261"/>
      <c r="D278" s="261"/>
      <c r="E278" s="261"/>
      <c r="F278" s="261"/>
      <c r="G278" s="261"/>
      <c r="AB278" s="279"/>
      <c r="AC278" s="279"/>
      <c r="AJ278" s="279"/>
      <c r="AK278" s="279"/>
      <c r="AX278" s="279"/>
      <c r="AY278" s="279"/>
      <c r="AZ278" s="279"/>
      <c r="BA278" s="279"/>
      <c r="BB278" s="279"/>
      <c r="BC278" s="279"/>
      <c r="BD278" s="279"/>
      <c r="BE278" s="279"/>
      <c r="BF278" s="279"/>
      <c r="BG278" s="279"/>
      <c r="BH278" s="279"/>
      <c r="BI278" s="279"/>
      <c r="BQ278" s="280"/>
      <c r="BR278" s="280"/>
      <c r="BS278" s="280"/>
      <c r="BT278" s="280"/>
      <c r="BU278" s="280"/>
      <c r="BV278" s="280"/>
      <c r="BW278" s="280"/>
      <c r="BX278" s="280"/>
      <c r="BY278" s="280"/>
      <c r="BZ278" s="280"/>
      <c r="CA278" s="280"/>
      <c r="CB278" s="280"/>
    </row>
    <row r="279" spans="1:80" s="278" customFormat="1" x14ac:dyDescent="0.25">
      <c r="A279" s="261"/>
      <c r="B279" s="261"/>
      <c r="C279" s="261"/>
      <c r="D279" s="261"/>
      <c r="E279" s="261"/>
      <c r="F279" s="261"/>
      <c r="G279" s="261"/>
      <c r="AB279" s="279"/>
      <c r="AC279" s="279"/>
      <c r="AJ279" s="279"/>
      <c r="AK279" s="279"/>
      <c r="AX279" s="279"/>
      <c r="AY279" s="279"/>
      <c r="AZ279" s="279"/>
      <c r="BA279" s="279"/>
      <c r="BB279" s="279"/>
      <c r="BC279" s="279"/>
      <c r="BD279" s="279"/>
      <c r="BE279" s="279"/>
      <c r="BF279" s="279"/>
      <c r="BG279" s="279"/>
      <c r="BH279" s="279"/>
      <c r="BI279" s="279"/>
      <c r="BQ279" s="280"/>
      <c r="BR279" s="280"/>
      <c r="BS279" s="280"/>
      <c r="BT279" s="280"/>
      <c r="BU279" s="280"/>
      <c r="BV279" s="280"/>
      <c r="BW279" s="280"/>
      <c r="BX279" s="280"/>
      <c r="BY279" s="280"/>
      <c r="BZ279" s="280"/>
      <c r="CA279" s="280"/>
      <c r="CB279" s="280"/>
    </row>
    <row r="280" spans="1:80" s="278" customFormat="1" x14ac:dyDescent="0.25">
      <c r="A280" s="261"/>
      <c r="B280" s="261"/>
      <c r="C280" s="261"/>
      <c r="D280" s="261"/>
      <c r="E280" s="261"/>
      <c r="F280" s="261"/>
      <c r="G280" s="261"/>
      <c r="AB280" s="279"/>
      <c r="AC280" s="279"/>
      <c r="AJ280" s="279"/>
      <c r="AK280" s="279"/>
      <c r="AX280" s="279"/>
      <c r="AY280" s="279"/>
      <c r="AZ280" s="279"/>
      <c r="BA280" s="279"/>
      <c r="BB280" s="279"/>
      <c r="BC280" s="279"/>
      <c r="BD280" s="279"/>
      <c r="BE280" s="279"/>
      <c r="BF280" s="279"/>
      <c r="BG280" s="279"/>
      <c r="BH280" s="279"/>
      <c r="BI280" s="279"/>
      <c r="BQ280" s="280"/>
      <c r="BR280" s="280"/>
      <c r="BS280" s="280"/>
      <c r="BT280" s="280"/>
      <c r="BU280" s="280"/>
      <c r="BV280" s="280"/>
      <c r="BW280" s="280"/>
      <c r="BX280" s="280"/>
      <c r="BY280" s="280"/>
      <c r="BZ280" s="280"/>
      <c r="CA280" s="280"/>
      <c r="CB280" s="280"/>
    </row>
    <row r="281" spans="1:80" s="278" customFormat="1" x14ac:dyDescent="0.25">
      <c r="A281" s="261"/>
      <c r="B281" s="261"/>
      <c r="C281" s="261"/>
      <c r="D281" s="261"/>
      <c r="E281" s="261"/>
      <c r="F281" s="261"/>
      <c r="G281" s="261"/>
      <c r="AB281" s="279"/>
      <c r="AC281" s="279"/>
      <c r="AJ281" s="279"/>
      <c r="AK281" s="279"/>
      <c r="AX281" s="279"/>
      <c r="AY281" s="279"/>
      <c r="AZ281" s="279"/>
      <c r="BA281" s="279"/>
      <c r="BB281" s="279"/>
      <c r="BC281" s="279"/>
      <c r="BD281" s="279"/>
      <c r="BE281" s="279"/>
      <c r="BF281" s="279"/>
      <c r="BG281" s="279"/>
      <c r="BH281" s="279"/>
      <c r="BI281" s="279"/>
      <c r="BQ281" s="280"/>
      <c r="BR281" s="280"/>
      <c r="BS281" s="280"/>
      <c r="BT281" s="280"/>
      <c r="BU281" s="280"/>
      <c r="BV281" s="280"/>
      <c r="BW281" s="280"/>
      <c r="BX281" s="280"/>
      <c r="BY281" s="280"/>
      <c r="BZ281" s="280"/>
      <c r="CA281" s="280"/>
      <c r="CB281" s="280"/>
    </row>
    <row r="282" spans="1:80" s="278" customFormat="1" x14ac:dyDescent="0.25">
      <c r="A282" s="261"/>
      <c r="B282" s="261"/>
      <c r="C282" s="261"/>
      <c r="D282" s="261"/>
      <c r="E282" s="261"/>
      <c r="F282" s="261"/>
      <c r="G282" s="261"/>
      <c r="AB282" s="279"/>
      <c r="AC282" s="279"/>
      <c r="AJ282" s="279"/>
      <c r="AK282" s="279"/>
      <c r="AX282" s="279"/>
      <c r="AY282" s="279"/>
      <c r="AZ282" s="279"/>
      <c r="BA282" s="279"/>
      <c r="BB282" s="279"/>
      <c r="BC282" s="279"/>
      <c r="BD282" s="279"/>
      <c r="BE282" s="279"/>
      <c r="BF282" s="279"/>
      <c r="BG282" s="279"/>
      <c r="BH282" s="279"/>
      <c r="BI282" s="279"/>
      <c r="BQ282" s="280"/>
      <c r="BR282" s="280"/>
      <c r="BS282" s="280"/>
      <c r="BT282" s="280"/>
      <c r="BU282" s="280"/>
      <c r="BV282" s="280"/>
      <c r="BW282" s="280"/>
      <c r="BX282" s="280"/>
      <c r="BY282" s="280"/>
      <c r="BZ282" s="280"/>
      <c r="CA282" s="280"/>
      <c r="CB282" s="280"/>
    </row>
    <row r="283" spans="1:80" s="278" customFormat="1" x14ac:dyDescent="0.25">
      <c r="A283" s="261"/>
      <c r="B283" s="261"/>
      <c r="C283" s="261"/>
      <c r="D283" s="261"/>
      <c r="E283" s="261"/>
      <c r="F283" s="261"/>
      <c r="G283" s="261"/>
      <c r="AB283" s="279"/>
      <c r="AC283" s="279"/>
      <c r="AJ283" s="279"/>
      <c r="AK283" s="279"/>
      <c r="AX283" s="279"/>
      <c r="AY283" s="279"/>
      <c r="AZ283" s="279"/>
      <c r="BA283" s="279"/>
      <c r="BB283" s="279"/>
      <c r="BC283" s="279"/>
      <c r="BD283" s="279"/>
      <c r="BE283" s="279"/>
      <c r="BF283" s="279"/>
      <c r="BG283" s="279"/>
      <c r="BH283" s="279"/>
      <c r="BI283" s="279"/>
      <c r="BQ283" s="280"/>
      <c r="BR283" s="280"/>
      <c r="BS283" s="280"/>
      <c r="BT283" s="280"/>
      <c r="BU283" s="280"/>
      <c r="BV283" s="280"/>
      <c r="BW283" s="280"/>
      <c r="BX283" s="280"/>
      <c r="BY283" s="280"/>
      <c r="BZ283" s="280"/>
      <c r="CA283" s="280"/>
      <c r="CB283" s="280"/>
    </row>
    <row r="284" spans="1:80" s="278" customFormat="1" x14ac:dyDescent="0.25">
      <c r="A284" s="261"/>
      <c r="B284" s="261"/>
      <c r="C284" s="261"/>
      <c r="D284" s="261"/>
      <c r="E284" s="261"/>
      <c r="F284" s="261"/>
      <c r="G284" s="261"/>
      <c r="AB284" s="279"/>
      <c r="AC284" s="279"/>
      <c r="AJ284" s="279"/>
      <c r="AK284" s="279"/>
      <c r="AX284" s="279"/>
      <c r="AY284" s="279"/>
      <c r="AZ284" s="279"/>
      <c r="BA284" s="279"/>
      <c r="BB284" s="279"/>
      <c r="BC284" s="279"/>
      <c r="BD284" s="279"/>
      <c r="BE284" s="279"/>
      <c r="BF284" s="279"/>
      <c r="BG284" s="279"/>
      <c r="BH284" s="279"/>
      <c r="BI284" s="279"/>
      <c r="BQ284" s="280"/>
      <c r="BR284" s="280"/>
      <c r="BS284" s="280"/>
      <c r="BT284" s="280"/>
      <c r="BU284" s="280"/>
      <c r="BV284" s="280"/>
      <c r="BW284" s="280"/>
      <c r="BX284" s="280"/>
      <c r="BY284" s="280"/>
      <c r="BZ284" s="280"/>
      <c r="CA284" s="280"/>
      <c r="CB284" s="280"/>
    </row>
    <row r="285" spans="1:80" s="278" customFormat="1" x14ac:dyDescent="0.25">
      <c r="A285" s="261"/>
      <c r="B285" s="261"/>
      <c r="C285" s="261"/>
      <c r="D285" s="261"/>
      <c r="E285" s="261"/>
      <c r="F285" s="261"/>
      <c r="G285" s="261"/>
      <c r="AB285" s="279"/>
      <c r="AC285" s="279"/>
      <c r="AJ285" s="279"/>
      <c r="AK285" s="279"/>
      <c r="AX285" s="279"/>
      <c r="AY285" s="279"/>
      <c r="AZ285" s="279"/>
      <c r="BA285" s="279"/>
      <c r="BB285" s="279"/>
      <c r="BC285" s="279"/>
      <c r="BD285" s="279"/>
      <c r="BE285" s="279"/>
      <c r="BF285" s="279"/>
      <c r="BG285" s="279"/>
      <c r="BH285" s="279"/>
      <c r="BI285" s="279"/>
      <c r="BQ285" s="280"/>
      <c r="BR285" s="280"/>
      <c r="BS285" s="280"/>
      <c r="BT285" s="280"/>
      <c r="BU285" s="280"/>
      <c r="BV285" s="280"/>
      <c r="BW285" s="280"/>
      <c r="BX285" s="280"/>
      <c r="BY285" s="280"/>
      <c r="BZ285" s="280"/>
      <c r="CA285" s="280"/>
      <c r="CB285" s="280"/>
    </row>
    <row r="286" spans="1:80" s="278" customFormat="1" x14ac:dyDescent="0.25">
      <c r="A286" s="261"/>
      <c r="B286" s="261"/>
      <c r="C286" s="261"/>
      <c r="D286" s="261"/>
      <c r="E286" s="261"/>
      <c r="F286" s="261"/>
      <c r="G286" s="261"/>
      <c r="AB286" s="279"/>
      <c r="AC286" s="279"/>
      <c r="AJ286" s="279"/>
      <c r="AK286" s="279"/>
      <c r="AX286" s="279"/>
      <c r="AY286" s="279"/>
      <c r="AZ286" s="279"/>
      <c r="BA286" s="279"/>
      <c r="BB286" s="279"/>
      <c r="BC286" s="279"/>
      <c r="BD286" s="279"/>
      <c r="BE286" s="279"/>
      <c r="BF286" s="279"/>
      <c r="BG286" s="279"/>
      <c r="BH286" s="279"/>
      <c r="BI286" s="279"/>
      <c r="BQ286" s="280"/>
      <c r="BR286" s="280"/>
      <c r="BS286" s="280"/>
      <c r="BT286" s="280"/>
      <c r="BU286" s="280"/>
      <c r="BV286" s="280"/>
      <c r="BW286" s="280"/>
      <c r="BX286" s="280"/>
      <c r="BY286" s="280"/>
      <c r="BZ286" s="280"/>
      <c r="CA286" s="280"/>
      <c r="CB286" s="280"/>
    </row>
    <row r="287" spans="1:80" s="278" customFormat="1" x14ac:dyDescent="0.25">
      <c r="A287" s="261"/>
      <c r="B287" s="261"/>
      <c r="C287" s="261"/>
      <c r="D287" s="261"/>
      <c r="E287" s="261"/>
      <c r="F287" s="261"/>
      <c r="G287" s="261"/>
      <c r="AB287" s="279"/>
      <c r="AC287" s="279"/>
      <c r="AJ287" s="279"/>
      <c r="AK287" s="279"/>
      <c r="AX287" s="279"/>
      <c r="AY287" s="279"/>
      <c r="AZ287" s="279"/>
      <c r="BA287" s="279"/>
      <c r="BB287" s="279"/>
      <c r="BC287" s="279"/>
      <c r="BD287" s="279"/>
      <c r="BE287" s="279"/>
      <c r="BF287" s="279"/>
      <c r="BG287" s="279"/>
      <c r="BH287" s="279"/>
      <c r="BI287" s="279"/>
      <c r="BQ287" s="280"/>
      <c r="BR287" s="280"/>
      <c r="BS287" s="280"/>
      <c r="BT287" s="280"/>
      <c r="BU287" s="280"/>
      <c r="BV287" s="280"/>
      <c r="BW287" s="280"/>
      <c r="BX287" s="280"/>
      <c r="BY287" s="280"/>
      <c r="BZ287" s="280"/>
      <c r="CA287" s="280"/>
      <c r="CB287" s="280"/>
    </row>
    <row r="288" spans="1:80" s="278" customFormat="1" x14ac:dyDescent="0.25">
      <c r="A288" s="261"/>
      <c r="B288" s="261"/>
      <c r="C288" s="261"/>
      <c r="D288" s="261"/>
      <c r="E288" s="261"/>
      <c r="F288" s="261"/>
      <c r="G288" s="261"/>
      <c r="AB288" s="279"/>
      <c r="AC288" s="279"/>
      <c r="AJ288" s="279"/>
      <c r="AK288" s="279"/>
      <c r="AX288" s="279"/>
      <c r="AY288" s="279"/>
      <c r="AZ288" s="279"/>
      <c r="BA288" s="279"/>
      <c r="BB288" s="279"/>
      <c r="BC288" s="279"/>
      <c r="BD288" s="279"/>
      <c r="BE288" s="279"/>
      <c r="BF288" s="279"/>
      <c r="BG288" s="279"/>
      <c r="BH288" s="279"/>
      <c r="BI288" s="279"/>
      <c r="BQ288" s="280"/>
      <c r="BR288" s="280"/>
      <c r="BS288" s="280"/>
      <c r="BT288" s="280"/>
      <c r="BU288" s="280"/>
      <c r="BV288" s="280"/>
      <c r="BW288" s="280"/>
      <c r="BX288" s="280"/>
      <c r="BY288" s="280"/>
      <c r="BZ288" s="280"/>
      <c r="CA288" s="280"/>
      <c r="CB288" s="280"/>
    </row>
    <row r="289" spans="1:80" s="278" customFormat="1" x14ac:dyDescent="0.25">
      <c r="A289" s="261"/>
      <c r="B289" s="261"/>
      <c r="C289" s="261"/>
      <c r="D289" s="261"/>
      <c r="E289" s="261"/>
      <c r="F289" s="261"/>
      <c r="G289" s="261"/>
      <c r="AB289" s="279"/>
      <c r="AC289" s="279"/>
      <c r="AJ289" s="279"/>
      <c r="AK289" s="279"/>
      <c r="AX289" s="279"/>
      <c r="AY289" s="279"/>
      <c r="AZ289" s="279"/>
      <c r="BA289" s="279"/>
      <c r="BB289" s="279"/>
      <c r="BC289" s="279"/>
      <c r="BD289" s="279"/>
      <c r="BE289" s="279"/>
      <c r="BF289" s="279"/>
      <c r="BG289" s="279"/>
      <c r="BH289" s="279"/>
      <c r="BI289" s="279"/>
      <c r="BQ289" s="280"/>
      <c r="BR289" s="280"/>
      <c r="BS289" s="280"/>
      <c r="BT289" s="280"/>
      <c r="BU289" s="280"/>
      <c r="BV289" s="280"/>
      <c r="BW289" s="280"/>
      <c r="BX289" s="280"/>
      <c r="BY289" s="280"/>
      <c r="BZ289" s="280"/>
      <c r="CA289" s="280"/>
      <c r="CB289" s="280"/>
    </row>
    <row r="290" spans="1:80" s="278" customFormat="1" x14ac:dyDescent="0.25">
      <c r="A290" s="261"/>
      <c r="B290" s="261"/>
      <c r="C290" s="261"/>
      <c r="D290" s="261"/>
      <c r="E290" s="261"/>
      <c r="F290" s="261"/>
      <c r="G290" s="261"/>
      <c r="AB290" s="279"/>
      <c r="AC290" s="279"/>
      <c r="AJ290" s="279"/>
      <c r="AK290" s="279"/>
      <c r="AX290" s="279"/>
      <c r="AY290" s="279"/>
      <c r="AZ290" s="279"/>
      <c r="BA290" s="279"/>
      <c r="BB290" s="279"/>
      <c r="BC290" s="279"/>
      <c r="BD290" s="279"/>
      <c r="BE290" s="279"/>
      <c r="BF290" s="279"/>
      <c r="BG290" s="279"/>
      <c r="BH290" s="279"/>
      <c r="BI290" s="279"/>
      <c r="BQ290" s="280"/>
      <c r="BR290" s="280"/>
      <c r="BS290" s="280"/>
      <c r="BT290" s="280"/>
      <c r="BU290" s="280"/>
      <c r="BV290" s="280"/>
      <c r="BW290" s="280"/>
      <c r="BX290" s="280"/>
      <c r="BY290" s="280"/>
      <c r="BZ290" s="280"/>
      <c r="CA290" s="280"/>
      <c r="CB290" s="280"/>
    </row>
    <row r="291" spans="1:80" s="278" customFormat="1" x14ac:dyDescent="0.25">
      <c r="A291" s="261"/>
      <c r="B291" s="261"/>
      <c r="C291" s="261"/>
      <c r="D291" s="261"/>
      <c r="E291" s="261"/>
      <c r="F291" s="261"/>
      <c r="G291" s="261"/>
      <c r="AB291" s="279"/>
      <c r="AC291" s="279"/>
      <c r="AJ291" s="279"/>
      <c r="AK291" s="279"/>
      <c r="AX291" s="279"/>
      <c r="AY291" s="279"/>
      <c r="AZ291" s="279"/>
      <c r="BA291" s="279"/>
      <c r="BB291" s="279"/>
      <c r="BC291" s="279"/>
      <c r="BD291" s="279"/>
      <c r="BE291" s="279"/>
      <c r="BF291" s="279"/>
      <c r="BG291" s="279"/>
      <c r="BH291" s="279"/>
      <c r="BI291" s="279"/>
      <c r="BQ291" s="280"/>
      <c r="BR291" s="280"/>
      <c r="BS291" s="280"/>
      <c r="BT291" s="280"/>
      <c r="BU291" s="280"/>
      <c r="BV291" s="280"/>
      <c r="BW291" s="280"/>
      <c r="BX291" s="280"/>
      <c r="BY291" s="280"/>
      <c r="BZ291" s="280"/>
      <c r="CA291" s="280"/>
      <c r="CB291" s="280"/>
    </row>
    <row r="292" spans="1:80" s="278" customFormat="1" x14ac:dyDescent="0.25">
      <c r="A292" s="261"/>
      <c r="B292" s="261"/>
      <c r="C292" s="261"/>
      <c r="D292" s="261"/>
      <c r="E292" s="261"/>
      <c r="F292" s="261"/>
      <c r="G292" s="261"/>
      <c r="AB292" s="279"/>
      <c r="AC292" s="279"/>
      <c r="AJ292" s="279"/>
      <c r="AK292" s="279"/>
      <c r="AX292" s="279"/>
      <c r="AY292" s="279"/>
      <c r="AZ292" s="279"/>
      <c r="BA292" s="279"/>
      <c r="BB292" s="279"/>
      <c r="BC292" s="279"/>
      <c r="BD292" s="279"/>
      <c r="BE292" s="279"/>
      <c r="BF292" s="279"/>
      <c r="BG292" s="279"/>
      <c r="BH292" s="279"/>
      <c r="BI292" s="279"/>
      <c r="BQ292" s="280"/>
      <c r="BR292" s="280"/>
      <c r="BS292" s="280"/>
      <c r="BT292" s="280"/>
      <c r="BU292" s="280"/>
      <c r="BV292" s="280"/>
      <c r="BW292" s="280"/>
      <c r="BX292" s="280"/>
      <c r="BY292" s="280"/>
      <c r="BZ292" s="280"/>
      <c r="CA292" s="280"/>
      <c r="CB292" s="280"/>
    </row>
    <row r="293" spans="1:80" s="278" customFormat="1" x14ac:dyDescent="0.25">
      <c r="A293" s="261"/>
      <c r="B293" s="261"/>
      <c r="C293" s="261"/>
      <c r="D293" s="261"/>
      <c r="E293" s="261"/>
      <c r="F293" s="261"/>
      <c r="G293" s="261"/>
      <c r="AB293" s="279"/>
      <c r="AC293" s="279"/>
      <c r="AJ293" s="279"/>
      <c r="AK293" s="279"/>
      <c r="AX293" s="279"/>
      <c r="AY293" s="279"/>
      <c r="AZ293" s="279"/>
      <c r="BA293" s="279"/>
      <c r="BB293" s="279"/>
      <c r="BC293" s="279"/>
      <c r="BD293" s="279"/>
      <c r="BE293" s="279"/>
      <c r="BF293" s="279"/>
      <c r="BG293" s="279"/>
      <c r="BH293" s="279"/>
      <c r="BI293" s="279"/>
      <c r="BQ293" s="280"/>
      <c r="BR293" s="280"/>
      <c r="BS293" s="280"/>
      <c r="BT293" s="280"/>
      <c r="BU293" s="280"/>
      <c r="BV293" s="280"/>
      <c r="BW293" s="280"/>
      <c r="BX293" s="280"/>
      <c r="BY293" s="280"/>
      <c r="BZ293" s="280"/>
      <c r="CA293" s="280"/>
      <c r="CB293" s="280"/>
    </row>
    <row r="294" spans="1:80" s="278" customFormat="1" x14ac:dyDescent="0.25">
      <c r="A294" s="261"/>
      <c r="B294" s="261"/>
      <c r="C294" s="261"/>
      <c r="D294" s="261"/>
      <c r="E294" s="261"/>
      <c r="F294" s="261"/>
      <c r="G294" s="261"/>
      <c r="AB294" s="279"/>
      <c r="AC294" s="279"/>
      <c r="AJ294" s="279"/>
      <c r="AK294" s="279"/>
      <c r="AX294" s="279"/>
      <c r="AY294" s="279"/>
      <c r="AZ294" s="279"/>
      <c r="BA294" s="279"/>
      <c r="BB294" s="279"/>
      <c r="BC294" s="279"/>
      <c r="BD294" s="279"/>
      <c r="BE294" s="279"/>
      <c r="BF294" s="279"/>
      <c r="BG294" s="279"/>
      <c r="BH294" s="279"/>
      <c r="BI294" s="279"/>
      <c r="BQ294" s="280"/>
      <c r="BR294" s="280"/>
      <c r="BS294" s="280"/>
      <c r="BT294" s="280"/>
      <c r="BU294" s="280"/>
      <c r="BV294" s="280"/>
      <c r="BW294" s="280"/>
      <c r="BX294" s="280"/>
      <c r="BY294" s="280"/>
      <c r="BZ294" s="280"/>
      <c r="CA294" s="280"/>
      <c r="CB294" s="280"/>
    </row>
    <row r="295" spans="1:80" s="278" customFormat="1" x14ac:dyDescent="0.25">
      <c r="A295" s="261"/>
      <c r="B295" s="261"/>
      <c r="C295" s="261"/>
      <c r="D295" s="261"/>
      <c r="E295" s="261"/>
      <c r="F295" s="261"/>
      <c r="G295" s="261"/>
      <c r="AB295" s="279"/>
      <c r="AC295" s="279"/>
      <c r="AJ295" s="279"/>
      <c r="AK295" s="279"/>
      <c r="AX295" s="279"/>
      <c r="AY295" s="279"/>
      <c r="AZ295" s="279"/>
      <c r="BA295" s="279"/>
      <c r="BB295" s="279"/>
      <c r="BC295" s="279"/>
      <c r="BD295" s="279"/>
      <c r="BE295" s="279"/>
      <c r="BF295" s="279"/>
      <c r="BG295" s="279"/>
      <c r="BH295" s="279"/>
      <c r="BI295" s="279"/>
      <c r="BQ295" s="280"/>
      <c r="BR295" s="280"/>
      <c r="BS295" s="280"/>
      <c r="BT295" s="280"/>
      <c r="BU295" s="280"/>
      <c r="BV295" s="280"/>
      <c r="BW295" s="280"/>
      <c r="BX295" s="280"/>
      <c r="BY295" s="280"/>
      <c r="BZ295" s="280"/>
      <c r="CA295" s="280"/>
      <c r="CB295" s="280"/>
    </row>
    <row r="296" spans="1:80" s="278" customFormat="1" x14ac:dyDescent="0.25">
      <c r="A296" s="261"/>
      <c r="B296" s="261"/>
      <c r="C296" s="261"/>
      <c r="D296" s="261"/>
      <c r="E296" s="261"/>
      <c r="F296" s="261"/>
      <c r="G296" s="261"/>
      <c r="AB296" s="279"/>
      <c r="AC296" s="279"/>
      <c r="AJ296" s="279"/>
      <c r="AK296" s="279"/>
      <c r="AX296" s="279"/>
      <c r="AY296" s="279"/>
      <c r="AZ296" s="279"/>
      <c r="BA296" s="279"/>
      <c r="BB296" s="279"/>
      <c r="BC296" s="279"/>
      <c r="BD296" s="279"/>
      <c r="BE296" s="279"/>
      <c r="BF296" s="279"/>
      <c r="BG296" s="279"/>
      <c r="BH296" s="279"/>
      <c r="BI296" s="279"/>
      <c r="BQ296" s="280"/>
      <c r="BR296" s="280"/>
      <c r="BS296" s="280"/>
      <c r="BT296" s="280"/>
      <c r="BU296" s="280"/>
      <c r="BV296" s="280"/>
      <c r="BW296" s="280"/>
      <c r="BX296" s="280"/>
      <c r="BY296" s="280"/>
      <c r="BZ296" s="280"/>
      <c r="CA296" s="280"/>
      <c r="CB296" s="280"/>
    </row>
    <row r="297" spans="1:80" s="278" customFormat="1" x14ac:dyDescent="0.25">
      <c r="A297" s="261"/>
      <c r="B297" s="261"/>
      <c r="C297" s="261"/>
      <c r="D297" s="261"/>
      <c r="E297" s="261"/>
      <c r="F297" s="261"/>
      <c r="G297" s="261"/>
      <c r="AB297" s="279"/>
      <c r="AC297" s="279"/>
      <c r="AJ297" s="279"/>
      <c r="AK297" s="279"/>
      <c r="AX297" s="279"/>
      <c r="AY297" s="279"/>
      <c r="AZ297" s="279"/>
      <c r="BA297" s="279"/>
      <c r="BB297" s="279"/>
      <c r="BC297" s="279"/>
      <c r="BD297" s="279"/>
      <c r="BE297" s="279"/>
      <c r="BF297" s="279"/>
      <c r="BG297" s="279"/>
      <c r="BH297" s="279"/>
      <c r="BI297" s="279"/>
      <c r="BQ297" s="280"/>
      <c r="BR297" s="280"/>
      <c r="BS297" s="280"/>
      <c r="BT297" s="280"/>
      <c r="BU297" s="280"/>
      <c r="BV297" s="280"/>
      <c r="BW297" s="280"/>
      <c r="BX297" s="280"/>
      <c r="BY297" s="280"/>
      <c r="BZ297" s="280"/>
      <c r="CA297" s="280"/>
      <c r="CB297" s="280"/>
    </row>
    <row r="298" spans="1:80" s="278" customFormat="1" x14ac:dyDescent="0.25">
      <c r="A298" s="261"/>
      <c r="B298" s="261"/>
      <c r="C298" s="261"/>
      <c r="D298" s="261"/>
      <c r="E298" s="261"/>
      <c r="F298" s="261"/>
      <c r="G298" s="261"/>
      <c r="AB298" s="279"/>
      <c r="AC298" s="279"/>
      <c r="AJ298" s="279"/>
      <c r="AK298" s="279"/>
      <c r="AX298" s="279"/>
      <c r="AY298" s="279"/>
      <c r="AZ298" s="279"/>
      <c r="BA298" s="279"/>
      <c r="BB298" s="279"/>
      <c r="BC298" s="279"/>
      <c r="BD298" s="279"/>
      <c r="BE298" s="279"/>
      <c r="BF298" s="279"/>
      <c r="BG298" s="279"/>
      <c r="BH298" s="279"/>
      <c r="BI298" s="279"/>
      <c r="BQ298" s="280"/>
      <c r="BR298" s="280"/>
      <c r="BS298" s="280"/>
      <c r="BT298" s="280"/>
      <c r="BU298" s="280"/>
      <c r="BV298" s="280"/>
      <c r="BW298" s="280"/>
      <c r="BX298" s="280"/>
      <c r="BY298" s="280"/>
      <c r="BZ298" s="280"/>
      <c r="CA298" s="280"/>
      <c r="CB298" s="280"/>
    </row>
    <row r="299" spans="1:80" s="278" customFormat="1" x14ac:dyDescent="0.25">
      <c r="A299" s="261"/>
      <c r="B299" s="261"/>
      <c r="C299" s="261"/>
      <c r="D299" s="261"/>
      <c r="E299" s="261"/>
      <c r="F299" s="261"/>
      <c r="G299" s="261"/>
      <c r="AB299" s="279"/>
      <c r="AC299" s="279"/>
      <c r="AJ299" s="279"/>
      <c r="AK299" s="279"/>
      <c r="AX299" s="279"/>
      <c r="AY299" s="279"/>
      <c r="AZ299" s="279"/>
      <c r="BA299" s="279"/>
      <c r="BB299" s="279"/>
      <c r="BC299" s="279"/>
      <c r="BD299" s="279"/>
      <c r="BE299" s="279"/>
      <c r="BF299" s="279"/>
      <c r="BG299" s="279"/>
      <c r="BH299" s="279"/>
      <c r="BI299" s="279"/>
      <c r="BQ299" s="280"/>
      <c r="BR299" s="280"/>
      <c r="BS299" s="280"/>
      <c r="BT299" s="280"/>
      <c r="BU299" s="280"/>
      <c r="BV299" s="280"/>
      <c r="BW299" s="280"/>
      <c r="BX299" s="280"/>
      <c r="BY299" s="280"/>
      <c r="BZ299" s="280"/>
      <c r="CA299" s="280"/>
      <c r="CB299" s="280"/>
    </row>
    <row r="300" spans="1:80" s="278" customFormat="1" x14ac:dyDescent="0.25">
      <c r="A300" s="261"/>
      <c r="B300" s="261"/>
      <c r="C300" s="261"/>
      <c r="D300" s="261"/>
      <c r="E300" s="261"/>
      <c r="F300" s="261"/>
      <c r="G300" s="261"/>
      <c r="AB300" s="279"/>
      <c r="AC300" s="279"/>
      <c r="AJ300" s="279"/>
      <c r="AK300" s="279"/>
      <c r="AX300" s="279"/>
      <c r="AY300" s="279"/>
      <c r="AZ300" s="279"/>
      <c r="BA300" s="279"/>
      <c r="BB300" s="279"/>
      <c r="BC300" s="279"/>
      <c r="BD300" s="279"/>
      <c r="BE300" s="279"/>
      <c r="BF300" s="279"/>
      <c r="BG300" s="279"/>
      <c r="BH300" s="279"/>
      <c r="BI300" s="279"/>
      <c r="BQ300" s="280"/>
      <c r="BR300" s="280"/>
      <c r="BS300" s="280"/>
      <c r="BT300" s="280"/>
      <c r="BU300" s="280"/>
      <c r="BV300" s="280"/>
      <c r="BW300" s="280"/>
      <c r="BX300" s="280"/>
      <c r="BY300" s="280"/>
      <c r="BZ300" s="280"/>
      <c r="CA300" s="280"/>
      <c r="CB300" s="280"/>
    </row>
    <row r="301" spans="1:80" s="278" customFormat="1" x14ac:dyDescent="0.25">
      <c r="A301" s="261"/>
      <c r="B301" s="261"/>
      <c r="C301" s="261"/>
      <c r="D301" s="261"/>
      <c r="E301" s="261"/>
      <c r="F301" s="261"/>
      <c r="G301" s="261"/>
      <c r="AB301" s="279"/>
      <c r="AC301" s="279"/>
      <c r="AJ301" s="279"/>
      <c r="AK301" s="279"/>
      <c r="AX301" s="279"/>
      <c r="AY301" s="279"/>
      <c r="AZ301" s="279"/>
      <c r="BA301" s="279"/>
      <c r="BB301" s="279"/>
      <c r="BC301" s="279"/>
      <c r="BD301" s="279"/>
      <c r="BE301" s="279"/>
      <c r="BF301" s="279"/>
      <c r="BG301" s="279"/>
      <c r="BH301" s="279"/>
      <c r="BI301" s="279"/>
      <c r="BQ301" s="280"/>
      <c r="BR301" s="280"/>
      <c r="BS301" s="280"/>
      <c r="BT301" s="280"/>
      <c r="BU301" s="280"/>
      <c r="BV301" s="280"/>
      <c r="BW301" s="280"/>
      <c r="BX301" s="280"/>
      <c r="BY301" s="280"/>
      <c r="BZ301" s="280"/>
      <c r="CA301" s="280"/>
      <c r="CB301" s="280"/>
    </row>
    <row r="302" spans="1:80" s="278" customFormat="1" x14ac:dyDescent="0.25">
      <c r="A302" s="261"/>
      <c r="B302" s="261"/>
      <c r="C302" s="261"/>
      <c r="D302" s="261"/>
      <c r="E302" s="261"/>
      <c r="F302" s="261"/>
      <c r="G302" s="261"/>
      <c r="AB302" s="279"/>
      <c r="AC302" s="279"/>
      <c r="AJ302" s="279"/>
      <c r="AK302" s="279"/>
      <c r="AX302" s="279"/>
      <c r="AY302" s="279"/>
      <c r="AZ302" s="279"/>
      <c r="BA302" s="279"/>
      <c r="BB302" s="279"/>
      <c r="BC302" s="279"/>
      <c r="BD302" s="279"/>
      <c r="BE302" s="279"/>
      <c r="BF302" s="279"/>
      <c r="BG302" s="279"/>
      <c r="BH302" s="279"/>
      <c r="BI302" s="279"/>
      <c r="BQ302" s="280"/>
      <c r="BR302" s="280"/>
      <c r="BS302" s="280"/>
      <c r="BT302" s="280"/>
      <c r="BU302" s="280"/>
      <c r="BV302" s="280"/>
      <c r="BW302" s="280"/>
      <c r="BX302" s="280"/>
      <c r="BY302" s="280"/>
      <c r="BZ302" s="280"/>
      <c r="CA302" s="280"/>
      <c r="CB302" s="280"/>
    </row>
    <row r="303" spans="1:80" s="278" customFormat="1" x14ac:dyDescent="0.25">
      <c r="A303" s="261"/>
      <c r="B303" s="261"/>
      <c r="C303" s="261"/>
      <c r="D303" s="261"/>
      <c r="E303" s="261"/>
      <c r="F303" s="261"/>
      <c r="G303" s="261"/>
      <c r="AB303" s="279"/>
      <c r="AC303" s="279"/>
      <c r="AJ303" s="279"/>
      <c r="AK303" s="279"/>
      <c r="AX303" s="279"/>
      <c r="AY303" s="279"/>
      <c r="AZ303" s="279"/>
      <c r="BA303" s="279"/>
      <c r="BB303" s="279"/>
      <c r="BC303" s="279"/>
      <c r="BD303" s="279"/>
      <c r="BE303" s="279"/>
      <c r="BF303" s="279"/>
      <c r="BG303" s="279"/>
      <c r="BH303" s="279"/>
      <c r="BI303" s="279"/>
      <c r="BQ303" s="280"/>
      <c r="BR303" s="280"/>
      <c r="BS303" s="280"/>
      <c r="BT303" s="280"/>
      <c r="BU303" s="280"/>
      <c r="BV303" s="280"/>
      <c r="BW303" s="280"/>
      <c r="BX303" s="280"/>
      <c r="BY303" s="280"/>
      <c r="BZ303" s="280"/>
      <c r="CA303" s="280"/>
      <c r="CB303" s="280"/>
    </row>
    <row r="304" spans="1:80" s="278" customFormat="1" x14ac:dyDescent="0.25">
      <c r="A304" s="261"/>
      <c r="B304" s="261"/>
      <c r="C304" s="261"/>
      <c r="D304" s="261"/>
      <c r="E304" s="261"/>
      <c r="F304" s="261"/>
      <c r="G304" s="261"/>
      <c r="AB304" s="279"/>
      <c r="AC304" s="279"/>
      <c r="AJ304" s="279"/>
      <c r="AK304" s="279"/>
      <c r="AX304" s="279"/>
      <c r="AY304" s="279"/>
      <c r="AZ304" s="279"/>
      <c r="BA304" s="279"/>
      <c r="BB304" s="279"/>
      <c r="BC304" s="279"/>
      <c r="BD304" s="279"/>
      <c r="BE304" s="279"/>
      <c r="BF304" s="279"/>
      <c r="BG304" s="279"/>
      <c r="BH304" s="279"/>
      <c r="BI304" s="279"/>
      <c r="BQ304" s="280"/>
      <c r="BR304" s="280"/>
      <c r="BS304" s="280"/>
      <c r="BT304" s="280"/>
      <c r="BU304" s="280"/>
      <c r="BV304" s="280"/>
      <c r="BW304" s="280"/>
      <c r="BX304" s="280"/>
      <c r="BY304" s="280"/>
      <c r="BZ304" s="280"/>
      <c r="CA304" s="280"/>
      <c r="CB304" s="280"/>
    </row>
    <row r="305" spans="1:80" s="278" customFormat="1" x14ac:dyDescent="0.25">
      <c r="A305" s="261"/>
      <c r="B305" s="261"/>
      <c r="C305" s="261"/>
      <c r="D305" s="261"/>
      <c r="E305" s="261"/>
      <c r="F305" s="261"/>
      <c r="G305" s="261"/>
      <c r="AB305" s="279"/>
      <c r="AC305" s="279"/>
      <c r="AJ305" s="279"/>
      <c r="AK305" s="279"/>
      <c r="AX305" s="279"/>
      <c r="AY305" s="279"/>
      <c r="AZ305" s="279"/>
      <c r="BA305" s="279"/>
      <c r="BB305" s="279"/>
      <c r="BC305" s="279"/>
      <c r="BD305" s="279"/>
      <c r="BE305" s="279"/>
      <c r="BF305" s="279"/>
      <c r="BG305" s="279"/>
      <c r="BH305" s="279"/>
      <c r="BI305" s="279"/>
      <c r="BQ305" s="280"/>
      <c r="BR305" s="280"/>
      <c r="BS305" s="280"/>
      <c r="BT305" s="280"/>
      <c r="BU305" s="280"/>
      <c r="BV305" s="280"/>
      <c r="BW305" s="280"/>
      <c r="BX305" s="280"/>
      <c r="BY305" s="280"/>
      <c r="BZ305" s="280"/>
      <c r="CA305" s="280"/>
      <c r="CB305" s="280"/>
    </row>
    <row r="306" spans="1:80" s="278" customFormat="1" x14ac:dyDescent="0.25">
      <c r="A306" s="261"/>
      <c r="B306" s="261"/>
      <c r="C306" s="261"/>
      <c r="D306" s="261"/>
      <c r="E306" s="261"/>
      <c r="F306" s="261"/>
      <c r="G306" s="261"/>
      <c r="AB306" s="279"/>
      <c r="AC306" s="279"/>
      <c r="AJ306" s="279"/>
      <c r="AK306" s="279"/>
      <c r="AX306" s="279"/>
      <c r="AY306" s="279"/>
      <c r="AZ306" s="279"/>
      <c r="BA306" s="279"/>
      <c r="BB306" s="279"/>
      <c r="BC306" s="279"/>
      <c r="BD306" s="279"/>
      <c r="BE306" s="279"/>
      <c r="BF306" s="279"/>
      <c r="BG306" s="279"/>
      <c r="BH306" s="279"/>
      <c r="BI306" s="279"/>
      <c r="BQ306" s="280"/>
      <c r="BR306" s="280"/>
      <c r="BS306" s="280"/>
      <c r="BT306" s="280"/>
      <c r="BU306" s="280"/>
      <c r="BV306" s="280"/>
      <c r="BW306" s="280"/>
      <c r="BX306" s="280"/>
      <c r="BY306" s="280"/>
      <c r="BZ306" s="280"/>
      <c r="CA306" s="280"/>
      <c r="CB306" s="280"/>
    </row>
    <row r="307" spans="1:80" s="278" customFormat="1" x14ac:dyDescent="0.25">
      <c r="A307" s="261"/>
      <c r="B307" s="261"/>
      <c r="C307" s="261"/>
      <c r="D307" s="261"/>
      <c r="E307" s="261"/>
      <c r="F307" s="261"/>
      <c r="G307" s="261"/>
      <c r="AB307" s="279"/>
      <c r="AC307" s="279"/>
      <c r="AJ307" s="279"/>
      <c r="AK307" s="279"/>
      <c r="AX307" s="279"/>
      <c r="AY307" s="279"/>
      <c r="AZ307" s="279"/>
      <c r="BA307" s="279"/>
      <c r="BB307" s="279"/>
      <c r="BC307" s="279"/>
      <c r="BD307" s="279"/>
      <c r="BE307" s="279"/>
      <c r="BF307" s="279"/>
      <c r="BG307" s="279"/>
      <c r="BH307" s="279"/>
      <c r="BI307" s="279"/>
      <c r="BQ307" s="280"/>
      <c r="BR307" s="280"/>
      <c r="BS307" s="280"/>
      <c r="BT307" s="280"/>
      <c r="BU307" s="280"/>
      <c r="BV307" s="280"/>
      <c r="BW307" s="280"/>
      <c r="BX307" s="280"/>
      <c r="BY307" s="280"/>
      <c r="BZ307" s="280"/>
      <c r="CA307" s="280"/>
      <c r="CB307" s="280"/>
    </row>
    <row r="308" spans="1:80" s="278" customFormat="1" x14ac:dyDescent="0.25">
      <c r="A308" s="261"/>
      <c r="B308" s="261"/>
      <c r="C308" s="261"/>
      <c r="D308" s="261"/>
      <c r="E308" s="261"/>
      <c r="F308" s="261"/>
      <c r="G308" s="261"/>
      <c r="AB308" s="279"/>
      <c r="AC308" s="279"/>
      <c r="AJ308" s="279"/>
      <c r="AK308" s="279"/>
      <c r="AX308" s="279"/>
      <c r="AY308" s="279"/>
      <c r="AZ308" s="279"/>
      <c r="BA308" s="279"/>
      <c r="BB308" s="279"/>
      <c r="BC308" s="279"/>
      <c r="BD308" s="279"/>
      <c r="BE308" s="279"/>
      <c r="BF308" s="279"/>
      <c r="BG308" s="279"/>
      <c r="BH308" s="279"/>
      <c r="BI308" s="279"/>
      <c r="BQ308" s="280"/>
      <c r="BR308" s="280"/>
      <c r="BS308" s="280"/>
      <c r="BT308" s="280"/>
      <c r="BU308" s="280"/>
      <c r="BV308" s="280"/>
      <c r="BW308" s="280"/>
      <c r="BX308" s="280"/>
      <c r="BY308" s="280"/>
      <c r="BZ308" s="280"/>
      <c r="CA308" s="280"/>
      <c r="CB308" s="280"/>
    </row>
    <row r="309" spans="1:80" s="278" customFormat="1" x14ac:dyDescent="0.25">
      <c r="A309" s="261"/>
      <c r="B309" s="261"/>
      <c r="C309" s="261"/>
      <c r="D309" s="261"/>
      <c r="E309" s="261"/>
      <c r="F309" s="261"/>
      <c r="G309" s="261"/>
      <c r="AB309" s="279"/>
      <c r="AC309" s="279"/>
      <c r="AJ309" s="279"/>
      <c r="AK309" s="279"/>
      <c r="AX309" s="279"/>
      <c r="AY309" s="279"/>
      <c r="AZ309" s="279"/>
      <c r="BA309" s="279"/>
      <c r="BB309" s="279"/>
      <c r="BC309" s="279"/>
      <c r="BD309" s="279"/>
      <c r="BE309" s="279"/>
      <c r="BF309" s="279"/>
      <c r="BG309" s="279"/>
      <c r="BH309" s="279"/>
      <c r="BI309" s="279"/>
      <c r="BQ309" s="280"/>
      <c r="BR309" s="280"/>
      <c r="BS309" s="280"/>
      <c r="BT309" s="280"/>
      <c r="BU309" s="280"/>
      <c r="BV309" s="280"/>
      <c r="BW309" s="280"/>
      <c r="BX309" s="280"/>
      <c r="BY309" s="280"/>
      <c r="BZ309" s="280"/>
      <c r="CA309" s="280"/>
      <c r="CB309" s="280"/>
    </row>
    <row r="310" spans="1:80" s="278" customFormat="1" x14ac:dyDescent="0.25">
      <c r="A310" s="261"/>
      <c r="B310" s="261"/>
      <c r="C310" s="261"/>
      <c r="D310" s="261"/>
      <c r="E310" s="261"/>
      <c r="F310" s="261"/>
      <c r="G310" s="261"/>
      <c r="AB310" s="279"/>
      <c r="AC310" s="279"/>
      <c r="AJ310" s="279"/>
      <c r="AK310" s="279"/>
      <c r="AX310" s="279"/>
      <c r="AY310" s="279"/>
      <c r="AZ310" s="279"/>
      <c r="BA310" s="279"/>
      <c r="BB310" s="279"/>
      <c r="BC310" s="279"/>
      <c r="BD310" s="279"/>
      <c r="BE310" s="279"/>
      <c r="BF310" s="279"/>
      <c r="BG310" s="279"/>
      <c r="BH310" s="279"/>
      <c r="BI310" s="279"/>
      <c r="BQ310" s="280"/>
      <c r="BR310" s="280"/>
      <c r="BS310" s="280"/>
      <c r="BT310" s="280"/>
      <c r="BU310" s="280"/>
      <c r="BV310" s="280"/>
      <c r="BW310" s="280"/>
      <c r="BX310" s="280"/>
      <c r="BY310" s="280"/>
      <c r="BZ310" s="280"/>
      <c r="CA310" s="280"/>
      <c r="CB310" s="280"/>
    </row>
    <row r="311" spans="1:80" s="278" customFormat="1" x14ac:dyDescent="0.25">
      <c r="A311" s="261"/>
      <c r="B311" s="261"/>
      <c r="C311" s="261"/>
      <c r="D311" s="261"/>
      <c r="E311" s="261"/>
      <c r="F311" s="261"/>
      <c r="G311" s="261"/>
      <c r="AB311" s="279"/>
      <c r="AC311" s="279"/>
      <c r="AJ311" s="279"/>
      <c r="AK311" s="279"/>
      <c r="AX311" s="279"/>
      <c r="AY311" s="279"/>
      <c r="AZ311" s="279"/>
      <c r="BA311" s="279"/>
      <c r="BB311" s="279"/>
      <c r="BC311" s="279"/>
      <c r="BD311" s="279"/>
      <c r="BE311" s="279"/>
      <c r="BF311" s="279"/>
      <c r="BG311" s="279"/>
      <c r="BH311" s="279"/>
      <c r="BI311" s="279"/>
      <c r="BQ311" s="280"/>
      <c r="BR311" s="280"/>
      <c r="BS311" s="280"/>
      <c r="BT311" s="280"/>
      <c r="BU311" s="280"/>
      <c r="BV311" s="280"/>
      <c r="BW311" s="280"/>
      <c r="BX311" s="280"/>
      <c r="BY311" s="280"/>
      <c r="BZ311" s="280"/>
      <c r="CA311" s="280"/>
      <c r="CB311" s="280"/>
    </row>
    <row r="312" spans="1:80" s="278" customFormat="1" x14ac:dyDescent="0.25">
      <c r="A312" s="261"/>
      <c r="B312" s="261"/>
      <c r="C312" s="261"/>
      <c r="D312" s="261"/>
      <c r="E312" s="261"/>
      <c r="F312" s="261"/>
      <c r="G312" s="261"/>
      <c r="AB312" s="279"/>
      <c r="AC312" s="279"/>
      <c r="AJ312" s="279"/>
      <c r="AK312" s="279"/>
      <c r="AX312" s="279"/>
      <c r="AY312" s="279"/>
      <c r="AZ312" s="279"/>
      <c r="BA312" s="279"/>
      <c r="BB312" s="279"/>
      <c r="BC312" s="279"/>
      <c r="BD312" s="279"/>
      <c r="BE312" s="279"/>
      <c r="BF312" s="279"/>
      <c r="BG312" s="279"/>
      <c r="BH312" s="279"/>
      <c r="BI312" s="279"/>
      <c r="BQ312" s="280"/>
      <c r="BR312" s="280"/>
      <c r="BS312" s="280"/>
      <c r="BT312" s="280"/>
      <c r="BU312" s="280"/>
      <c r="BV312" s="280"/>
      <c r="BW312" s="280"/>
      <c r="BX312" s="280"/>
      <c r="BY312" s="280"/>
      <c r="BZ312" s="280"/>
      <c r="CA312" s="280"/>
      <c r="CB312" s="280"/>
    </row>
    <row r="313" spans="1:80" s="278" customFormat="1" x14ac:dyDescent="0.25">
      <c r="A313" s="261"/>
      <c r="B313" s="261"/>
      <c r="C313" s="261"/>
      <c r="D313" s="261"/>
      <c r="E313" s="261"/>
      <c r="F313" s="261"/>
      <c r="G313" s="261"/>
      <c r="AB313" s="279"/>
      <c r="AC313" s="279"/>
      <c r="AJ313" s="279"/>
      <c r="AK313" s="279"/>
      <c r="AX313" s="279"/>
      <c r="AY313" s="279"/>
      <c r="AZ313" s="279"/>
      <c r="BA313" s="279"/>
      <c r="BB313" s="279"/>
      <c r="BC313" s="279"/>
      <c r="BD313" s="279"/>
      <c r="BE313" s="279"/>
      <c r="BF313" s="279"/>
      <c r="BG313" s="279"/>
      <c r="BH313" s="279"/>
      <c r="BI313" s="279"/>
      <c r="BQ313" s="280"/>
      <c r="BR313" s="280"/>
      <c r="BS313" s="280"/>
      <c r="BT313" s="280"/>
      <c r="BU313" s="280"/>
      <c r="BV313" s="280"/>
      <c r="BW313" s="280"/>
      <c r="BX313" s="280"/>
      <c r="BY313" s="280"/>
      <c r="BZ313" s="280"/>
      <c r="CA313" s="280"/>
      <c r="CB313" s="280"/>
    </row>
    <row r="314" spans="1:80" s="278" customFormat="1" x14ac:dyDescent="0.25">
      <c r="A314" s="261"/>
      <c r="B314" s="261"/>
      <c r="C314" s="261"/>
      <c r="D314" s="261"/>
      <c r="E314" s="261"/>
      <c r="F314" s="261"/>
      <c r="G314" s="261"/>
      <c r="AB314" s="279"/>
      <c r="AC314" s="279"/>
      <c r="AJ314" s="279"/>
      <c r="AK314" s="279"/>
      <c r="AX314" s="279"/>
      <c r="AY314" s="279"/>
      <c r="AZ314" s="279"/>
      <c r="BA314" s="279"/>
      <c r="BB314" s="279"/>
      <c r="BC314" s="279"/>
      <c r="BD314" s="279"/>
      <c r="BE314" s="279"/>
      <c r="BF314" s="279"/>
      <c r="BG314" s="279"/>
      <c r="BH314" s="279"/>
      <c r="BI314" s="279"/>
      <c r="BQ314" s="280"/>
      <c r="BR314" s="280"/>
      <c r="BS314" s="280"/>
      <c r="BT314" s="280"/>
      <c r="BU314" s="280"/>
      <c r="BV314" s="280"/>
      <c r="BW314" s="280"/>
      <c r="BX314" s="280"/>
      <c r="BY314" s="280"/>
      <c r="BZ314" s="280"/>
      <c r="CA314" s="280"/>
      <c r="CB314" s="280"/>
    </row>
    <row r="315" spans="1:80" s="278" customFormat="1" x14ac:dyDescent="0.25">
      <c r="A315" s="261"/>
      <c r="B315" s="261"/>
      <c r="C315" s="261"/>
      <c r="D315" s="261"/>
      <c r="E315" s="261"/>
      <c r="F315" s="261"/>
      <c r="G315" s="261"/>
      <c r="AB315" s="279"/>
      <c r="AC315" s="279"/>
      <c r="AJ315" s="279"/>
      <c r="AK315" s="279"/>
      <c r="AX315" s="279"/>
      <c r="AY315" s="279"/>
      <c r="AZ315" s="279"/>
      <c r="BA315" s="279"/>
      <c r="BB315" s="279"/>
      <c r="BC315" s="279"/>
      <c r="BD315" s="279"/>
      <c r="BE315" s="279"/>
      <c r="BF315" s="279"/>
      <c r="BG315" s="279"/>
      <c r="BH315" s="279"/>
      <c r="BI315" s="279"/>
      <c r="BQ315" s="280"/>
      <c r="BR315" s="280"/>
      <c r="BS315" s="280"/>
      <c r="BT315" s="280"/>
      <c r="BU315" s="280"/>
      <c r="BV315" s="280"/>
      <c r="BW315" s="280"/>
      <c r="BX315" s="280"/>
      <c r="BY315" s="280"/>
      <c r="BZ315" s="280"/>
      <c r="CA315" s="280"/>
      <c r="CB315" s="280"/>
    </row>
    <row r="316" spans="1:80" s="278" customFormat="1" x14ac:dyDescent="0.25">
      <c r="A316" s="261"/>
      <c r="B316" s="261"/>
      <c r="C316" s="261"/>
      <c r="D316" s="261"/>
      <c r="E316" s="261"/>
      <c r="F316" s="261"/>
      <c r="G316" s="261"/>
      <c r="AB316" s="279"/>
      <c r="AC316" s="279"/>
      <c r="AJ316" s="279"/>
      <c r="AK316" s="279"/>
      <c r="AX316" s="279"/>
      <c r="AY316" s="279"/>
      <c r="AZ316" s="279"/>
      <c r="BA316" s="279"/>
      <c r="BB316" s="279"/>
      <c r="BC316" s="279"/>
      <c r="BD316" s="279"/>
      <c r="BE316" s="279"/>
      <c r="BF316" s="279"/>
      <c r="BG316" s="279"/>
      <c r="BH316" s="279"/>
      <c r="BI316" s="279"/>
      <c r="BQ316" s="280"/>
      <c r="BR316" s="280"/>
      <c r="BS316" s="280"/>
      <c r="BT316" s="280"/>
      <c r="BU316" s="280"/>
      <c r="BV316" s="280"/>
      <c r="BW316" s="280"/>
      <c r="BX316" s="280"/>
      <c r="BY316" s="280"/>
      <c r="BZ316" s="280"/>
      <c r="CA316" s="280"/>
      <c r="CB316" s="280"/>
    </row>
    <row r="317" spans="1:80" s="278" customFormat="1" x14ac:dyDescent="0.25">
      <c r="A317" s="261"/>
      <c r="B317" s="261"/>
      <c r="C317" s="261"/>
      <c r="D317" s="261"/>
      <c r="E317" s="261"/>
      <c r="F317" s="261"/>
      <c r="G317" s="261"/>
      <c r="AB317" s="279"/>
      <c r="AC317" s="279"/>
      <c r="AJ317" s="279"/>
      <c r="AK317" s="279"/>
      <c r="AX317" s="279"/>
      <c r="AY317" s="279"/>
      <c r="AZ317" s="279"/>
      <c r="BA317" s="279"/>
      <c r="BB317" s="279"/>
      <c r="BC317" s="279"/>
      <c r="BD317" s="279"/>
      <c r="BE317" s="279"/>
      <c r="BF317" s="279"/>
      <c r="BG317" s="279"/>
      <c r="BH317" s="279"/>
      <c r="BI317" s="279"/>
      <c r="BQ317" s="280"/>
      <c r="BR317" s="280"/>
      <c r="BS317" s="280"/>
      <c r="BT317" s="280"/>
      <c r="BU317" s="280"/>
      <c r="BV317" s="280"/>
      <c r="BW317" s="280"/>
      <c r="BX317" s="280"/>
      <c r="BY317" s="280"/>
      <c r="BZ317" s="280"/>
      <c r="CA317" s="280"/>
      <c r="CB317" s="280"/>
    </row>
    <row r="318" spans="1:80" s="278" customFormat="1" x14ac:dyDescent="0.25">
      <c r="A318" s="261"/>
      <c r="B318" s="261"/>
      <c r="C318" s="261"/>
      <c r="D318" s="261"/>
      <c r="E318" s="261"/>
      <c r="F318" s="261"/>
      <c r="G318" s="261"/>
      <c r="AB318" s="279"/>
      <c r="AC318" s="279"/>
      <c r="AJ318" s="279"/>
      <c r="AK318" s="279"/>
      <c r="AX318" s="279"/>
      <c r="AY318" s="279"/>
      <c r="AZ318" s="279"/>
      <c r="BA318" s="279"/>
      <c r="BB318" s="279"/>
      <c r="BC318" s="279"/>
      <c r="BD318" s="279"/>
      <c r="BE318" s="279"/>
      <c r="BF318" s="279"/>
      <c r="BG318" s="279"/>
      <c r="BH318" s="279"/>
      <c r="BI318" s="279"/>
      <c r="BQ318" s="280"/>
      <c r="BR318" s="280"/>
      <c r="BS318" s="280"/>
      <c r="BT318" s="280"/>
      <c r="BU318" s="280"/>
      <c r="BV318" s="280"/>
      <c r="BW318" s="280"/>
      <c r="BX318" s="280"/>
      <c r="BY318" s="280"/>
      <c r="BZ318" s="280"/>
      <c r="CA318" s="280"/>
      <c r="CB318" s="280"/>
    </row>
    <row r="319" spans="1:80" s="278" customFormat="1" x14ac:dyDescent="0.25">
      <c r="A319" s="261"/>
      <c r="B319" s="261"/>
      <c r="C319" s="261"/>
      <c r="D319" s="261"/>
      <c r="E319" s="261"/>
      <c r="F319" s="261"/>
      <c r="G319" s="261"/>
      <c r="AB319" s="279"/>
      <c r="AC319" s="279"/>
      <c r="AJ319" s="279"/>
      <c r="AK319" s="279"/>
      <c r="AX319" s="279"/>
      <c r="AY319" s="279"/>
      <c r="AZ319" s="279"/>
      <c r="BA319" s="279"/>
      <c r="BB319" s="279"/>
      <c r="BC319" s="279"/>
      <c r="BD319" s="279"/>
      <c r="BE319" s="279"/>
      <c r="BF319" s="279"/>
      <c r="BG319" s="279"/>
      <c r="BH319" s="279"/>
      <c r="BI319" s="279"/>
      <c r="BQ319" s="280"/>
      <c r="BR319" s="280"/>
      <c r="BS319" s="280"/>
      <c r="BT319" s="280"/>
      <c r="BU319" s="280"/>
      <c r="BV319" s="280"/>
      <c r="BW319" s="280"/>
      <c r="BX319" s="280"/>
      <c r="BY319" s="280"/>
      <c r="BZ319" s="280"/>
      <c r="CA319" s="280"/>
      <c r="CB319" s="280"/>
    </row>
    <row r="320" spans="1:80" s="278" customFormat="1" x14ac:dyDescent="0.25">
      <c r="A320" s="261"/>
      <c r="B320" s="261"/>
      <c r="C320" s="261"/>
      <c r="D320" s="261"/>
      <c r="E320" s="261"/>
      <c r="F320" s="261"/>
      <c r="G320" s="261"/>
      <c r="AB320" s="279"/>
      <c r="AC320" s="279"/>
      <c r="AJ320" s="279"/>
      <c r="AK320" s="279"/>
      <c r="AX320" s="279"/>
      <c r="AY320" s="279"/>
      <c r="AZ320" s="279"/>
      <c r="BA320" s="279"/>
      <c r="BB320" s="279"/>
      <c r="BC320" s="279"/>
      <c r="BD320" s="279"/>
      <c r="BE320" s="279"/>
      <c r="BF320" s="279"/>
      <c r="BG320" s="279"/>
      <c r="BH320" s="279"/>
      <c r="BI320" s="279"/>
      <c r="BQ320" s="280"/>
      <c r="BR320" s="280"/>
      <c r="BS320" s="280"/>
      <c r="BT320" s="280"/>
      <c r="BU320" s="280"/>
      <c r="BV320" s="280"/>
      <c r="BW320" s="280"/>
      <c r="BX320" s="280"/>
      <c r="BY320" s="280"/>
      <c r="BZ320" s="280"/>
      <c r="CA320" s="280"/>
      <c r="CB320" s="280"/>
    </row>
    <row r="321" spans="1:80" s="278" customFormat="1" x14ac:dyDescent="0.25">
      <c r="A321" s="261"/>
      <c r="B321" s="261"/>
      <c r="C321" s="261"/>
      <c r="D321" s="261"/>
      <c r="E321" s="261"/>
      <c r="F321" s="261"/>
      <c r="G321" s="261"/>
      <c r="AB321" s="279"/>
      <c r="AC321" s="279"/>
      <c r="AJ321" s="279"/>
      <c r="AK321" s="279"/>
      <c r="AX321" s="279"/>
      <c r="AY321" s="279"/>
      <c r="AZ321" s="279"/>
      <c r="BA321" s="279"/>
      <c r="BB321" s="279"/>
      <c r="BC321" s="279"/>
      <c r="BD321" s="279"/>
      <c r="BE321" s="279"/>
      <c r="BF321" s="279"/>
      <c r="BG321" s="279"/>
      <c r="BH321" s="279"/>
      <c r="BI321" s="279"/>
      <c r="BQ321" s="280"/>
      <c r="BR321" s="280"/>
      <c r="BS321" s="280"/>
      <c r="BT321" s="280"/>
      <c r="BU321" s="280"/>
      <c r="BV321" s="280"/>
      <c r="BW321" s="280"/>
      <c r="BX321" s="280"/>
      <c r="BY321" s="280"/>
      <c r="BZ321" s="280"/>
      <c r="CA321" s="280"/>
      <c r="CB321" s="280"/>
    </row>
    <row r="322" spans="1:80" s="278" customFormat="1" x14ac:dyDescent="0.25">
      <c r="A322" s="261"/>
      <c r="B322" s="261"/>
      <c r="C322" s="261"/>
      <c r="D322" s="261"/>
      <c r="E322" s="261"/>
      <c r="F322" s="261"/>
      <c r="G322" s="261"/>
      <c r="AB322" s="279"/>
      <c r="AC322" s="279"/>
      <c r="AJ322" s="279"/>
      <c r="AK322" s="279"/>
      <c r="AX322" s="279"/>
      <c r="AY322" s="279"/>
      <c r="AZ322" s="279"/>
      <c r="BA322" s="279"/>
      <c r="BB322" s="279"/>
      <c r="BC322" s="279"/>
      <c r="BD322" s="279"/>
      <c r="BE322" s="279"/>
      <c r="BF322" s="279"/>
      <c r="BG322" s="279"/>
      <c r="BH322" s="279"/>
      <c r="BI322" s="279"/>
      <c r="BQ322" s="280"/>
      <c r="BR322" s="280"/>
      <c r="BS322" s="280"/>
      <c r="BT322" s="280"/>
      <c r="BU322" s="280"/>
      <c r="BV322" s="280"/>
      <c r="BW322" s="280"/>
      <c r="BX322" s="280"/>
      <c r="BY322" s="280"/>
      <c r="BZ322" s="280"/>
      <c r="CA322" s="280"/>
      <c r="CB322" s="280"/>
    </row>
    <row r="323" spans="1:80" s="278" customFormat="1" x14ac:dyDescent="0.25">
      <c r="A323" s="261"/>
      <c r="B323" s="261"/>
      <c r="C323" s="261"/>
      <c r="D323" s="261"/>
      <c r="E323" s="261"/>
      <c r="F323" s="261"/>
      <c r="G323" s="261"/>
      <c r="AB323" s="279"/>
      <c r="AC323" s="279"/>
      <c r="AJ323" s="279"/>
      <c r="AK323" s="279"/>
      <c r="AX323" s="279"/>
      <c r="AY323" s="279"/>
      <c r="AZ323" s="279"/>
      <c r="BA323" s="279"/>
      <c r="BB323" s="279"/>
      <c r="BC323" s="279"/>
      <c r="BD323" s="279"/>
      <c r="BE323" s="279"/>
      <c r="BF323" s="279"/>
      <c r="BG323" s="279"/>
      <c r="BH323" s="279"/>
      <c r="BI323" s="279"/>
      <c r="BQ323" s="280"/>
      <c r="BR323" s="280"/>
      <c r="BS323" s="280"/>
      <c r="BT323" s="280"/>
      <c r="BU323" s="280"/>
      <c r="BV323" s="280"/>
      <c r="BW323" s="280"/>
      <c r="BX323" s="280"/>
      <c r="BY323" s="280"/>
      <c r="BZ323" s="280"/>
      <c r="CA323" s="280"/>
      <c r="CB323" s="280"/>
    </row>
    <row r="324" spans="1:80" s="278" customFormat="1" x14ac:dyDescent="0.25">
      <c r="A324" s="261"/>
      <c r="B324" s="261"/>
      <c r="C324" s="261"/>
      <c r="D324" s="261"/>
      <c r="E324" s="261"/>
      <c r="F324" s="261"/>
      <c r="G324" s="261"/>
      <c r="AB324" s="279"/>
      <c r="AC324" s="279"/>
      <c r="AJ324" s="279"/>
      <c r="AK324" s="279"/>
      <c r="AX324" s="279"/>
      <c r="AY324" s="279"/>
      <c r="AZ324" s="279"/>
      <c r="BA324" s="279"/>
      <c r="BB324" s="279"/>
      <c r="BC324" s="279"/>
      <c r="BD324" s="279"/>
      <c r="BE324" s="279"/>
      <c r="BF324" s="279"/>
      <c r="BG324" s="279"/>
      <c r="BH324" s="279"/>
      <c r="BI324" s="279"/>
      <c r="BQ324" s="280"/>
      <c r="BR324" s="280"/>
      <c r="BS324" s="280"/>
      <c r="BT324" s="280"/>
      <c r="BU324" s="280"/>
      <c r="BV324" s="280"/>
      <c r="BW324" s="280"/>
      <c r="BX324" s="280"/>
      <c r="BY324" s="280"/>
      <c r="BZ324" s="280"/>
      <c r="CA324" s="280"/>
      <c r="CB324" s="280"/>
    </row>
    <row r="325" spans="1:80" s="278" customFormat="1" x14ac:dyDescent="0.25">
      <c r="A325" s="261"/>
      <c r="B325" s="261"/>
      <c r="C325" s="261"/>
      <c r="D325" s="261"/>
      <c r="E325" s="261"/>
      <c r="F325" s="261"/>
      <c r="G325" s="261"/>
      <c r="AB325" s="279"/>
      <c r="AC325" s="279"/>
      <c r="AJ325" s="279"/>
      <c r="AK325" s="279"/>
      <c r="AX325" s="279"/>
      <c r="AY325" s="279"/>
      <c r="AZ325" s="279"/>
      <c r="BA325" s="279"/>
      <c r="BB325" s="279"/>
      <c r="BC325" s="279"/>
      <c r="BD325" s="279"/>
      <c r="BE325" s="279"/>
      <c r="BF325" s="279"/>
      <c r="BG325" s="279"/>
      <c r="BH325" s="279"/>
      <c r="BI325" s="279"/>
      <c r="BQ325" s="280"/>
      <c r="BR325" s="280"/>
      <c r="BS325" s="280"/>
      <c r="BT325" s="280"/>
      <c r="BU325" s="280"/>
      <c r="BV325" s="280"/>
      <c r="BW325" s="280"/>
      <c r="BX325" s="280"/>
      <c r="BY325" s="280"/>
      <c r="BZ325" s="280"/>
      <c r="CA325" s="280"/>
      <c r="CB325" s="280"/>
    </row>
    <row r="326" spans="1:80" s="278" customFormat="1" x14ac:dyDescent="0.25">
      <c r="A326" s="261"/>
      <c r="B326" s="261"/>
      <c r="C326" s="261"/>
      <c r="D326" s="261"/>
      <c r="E326" s="261"/>
      <c r="F326" s="261"/>
      <c r="G326" s="261"/>
      <c r="AB326" s="279"/>
      <c r="AC326" s="279"/>
      <c r="AJ326" s="279"/>
      <c r="AK326" s="279"/>
      <c r="AX326" s="279"/>
      <c r="AY326" s="279"/>
      <c r="AZ326" s="279"/>
      <c r="BA326" s="279"/>
      <c r="BB326" s="279"/>
      <c r="BC326" s="279"/>
      <c r="BD326" s="279"/>
      <c r="BE326" s="279"/>
      <c r="BF326" s="279"/>
      <c r="BG326" s="279"/>
      <c r="BH326" s="279"/>
      <c r="BI326" s="279"/>
      <c r="BQ326" s="280"/>
      <c r="BR326" s="280"/>
      <c r="BS326" s="280"/>
      <c r="BT326" s="280"/>
      <c r="BU326" s="280"/>
      <c r="BV326" s="280"/>
      <c r="BW326" s="280"/>
      <c r="BX326" s="280"/>
      <c r="BY326" s="280"/>
      <c r="BZ326" s="280"/>
      <c r="CA326" s="280"/>
      <c r="CB326" s="280"/>
    </row>
    <row r="327" spans="1:80" s="278" customFormat="1" x14ac:dyDescent="0.25">
      <c r="A327" s="261"/>
      <c r="B327" s="261"/>
      <c r="C327" s="261"/>
      <c r="D327" s="261"/>
      <c r="E327" s="261"/>
      <c r="F327" s="261"/>
      <c r="G327" s="261"/>
      <c r="AB327" s="279"/>
      <c r="AC327" s="279"/>
      <c r="AJ327" s="279"/>
      <c r="AK327" s="279"/>
      <c r="AX327" s="279"/>
      <c r="AY327" s="279"/>
      <c r="AZ327" s="279"/>
      <c r="BA327" s="279"/>
      <c r="BB327" s="279"/>
      <c r="BC327" s="279"/>
      <c r="BD327" s="279"/>
      <c r="BE327" s="279"/>
      <c r="BF327" s="279"/>
      <c r="BG327" s="279"/>
      <c r="BH327" s="279"/>
      <c r="BI327" s="279"/>
      <c r="BQ327" s="280"/>
      <c r="BR327" s="280"/>
      <c r="BS327" s="280"/>
      <c r="BT327" s="280"/>
      <c r="BU327" s="280"/>
      <c r="BV327" s="280"/>
      <c r="BW327" s="280"/>
      <c r="BX327" s="280"/>
      <c r="BY327" s="280"/>
      <c r="BZ327" s="280"/>
      <c r="CA327" s="280"/>
      <c r="CB327" s="280"/>
    </row>
    <row r="328" spans="1:80" s="278" customFormat="1" x14ac:dyDescent="0.25">
      <c r="A328" s="261"/>
      <c r="B328" s="261"/>
      <c r="C328" s="261"/>
      <c r="D328" s="261"/>
      <c r="E328" s="261"/>
      <c r="F328" s="261"/>
      <c r="G328" s="261"/>
      <c r="AB328" s="279"/>
      <c r="AC328" s="279"/>
      <c r="AJ328" s="279"/>
      <c r="AK328" s="279"/>
      <c r="AX328" s="279"/>
      <c r="AY328" s="279"/>
      <c r="AZ328" s="279"/>
      <c r="BA328" s="279"/>
      <c r="BB328" s="279"/>
      <c r="BC328" s="279"/>
      <c r="BD328" s="279"/>
      <c r="BE328" s="279"/>
      <c r="BF328" s="279"/>
      <c r="BG328" s="279"/>
      <c r="BH328" s="279"/>
      <c r="BI328" s="279"/>
      <c r="BQ328" s="280"/>
      <c r="BR328" s="280"/>
      <c r="BS328" s="280"/>
      <c r="BT328" s="280"/>
      <c r="BU328" s="280"/>
      <c r="BV328" s="280"/>
      <c r="BW328" s="280"/>
      <c r="BX328" s="280"/>
      <c r="BY328" s="280"/>
      <c r="BZ328" s="280"/>
      <c r="CA328" s="280"/>
      <c r="CB328" s="280"/>
    </row>
    <row r="329" spans="1:80" s="278" customFormat="1" x14ac:dyDescent="0.25">
      <c r="A329" s="261"/>
      <c r="B329" s="261"/>
      <c r="C329" s="261"/>
      <c r="D329" s="261"/>
      <c r="E329" s="261"/>
      <c r="F329" s="261"/>
      <c r="G329" s="261"/>
      <c r="AB329" s="279"/>
      <c r="AC329" s="279"/>
      <c r="AJ329" s="279"/>
      <c r="AK329" s="279"/>
      <c r="AX329" s="279"/>
      <c r="AY329" s="279"/>
      <c r="AZ329" s="279"/>
      <c r="BA329" s="279"/>
      <c r="BB329" s="279"/>
      <c r="BC329" s="279"/>
      <c r="BD329" s="279"/>
      <c r="BE329" s="279"/>
      <c r="BF329" s="279"/>
      <c r="BG329" s="279"/>
      <c r="BH329" s="279"/>
      <c r="BI329" s="279"/>
      <c r="BQ329" s="280"/>
      <c r="BR329" s="280"/>
      <c r="BS329" s="280"/>
      <c r="BT329" s="280"/>
      <c r="BU329" s="280"/>
      <c r="BV329" s="280"/>
      <c r="BW329" s="280"/>
      <c r="BX329" s="280"/>
      <c r="BY329" s="280"/>
      <c r="BZ329" s="280"/>
      <c r="CA329" s="280"/>
      <c r="CB329" s="280"/>
    </row>
    <row r="330" spans="1:80" s="278" customFormat="1" x14ac:dyDescent="0.25">
      <c r="A330" s="261"/>
      <c r="B330" s="261"/>
      <c r="C330" s="261"/>
      <c r="D330" s="261"/>
      <c r="E330" s="261"/>
      <c r="F330" s="261"/>
      <c r="G330" s="261"/>
      <c r="AB330" s="279"/>
      <c r="AC330" s="279"/>
      <c r="AJ330" s="279"/>
      <c r="AK330" s="279"/>
      <c r="AX330" s="279"/>
      <c r="AY330" s="279"/>
      <c r="AZ330" s="279"/>
      <c r="BA330" s="279"/>
      <c r="BB330" s="279"/>
      <c r="BC330" s="279"/>
      <c r="BD330" s="279"/>
      <c r="BE330" s="279"/>
      <c r="BF330" s="279"/>
      <c r="BG330" s="279"/>
      <c r="BH330" s="279"/>
      <c r="BI330" s="279"/>
      <c r="BQ330" s="280"/>
      <c r="BR330" s="280"/>
      <c r="BS330" s="280"/>
      <c r="BT330" s="280"/>
      <c r="BU330" s="280"/>
      <c r="BV330" s="280"/>
      <c r="BW330" s="280"/>
      <c r="BX330" s="280"/>
      <c r="BY330" s="280"/>
      <c r="BZ330" s="280"/>
      <c r="CA330" s="280"/>
      <c r="CB330" s="280"/>
    </row>
    <row r="331" spans="1:80" s="278" customFormat="1" x14ac:dyDescent="0.25">
      <c r="A331" s="261"/>
      <c r="B331" s="261"/>
      <c r="C331" s="261"/>
      <c r="D331" s="261"/>
      <c r="E331" s="261"/>
      <c r="F331" s="261"/>
      <c r="G331" s="261"/>
      <c r="AB331" s="279"/>
      <c r="AC331" s="279"/>
      <c r="AJ331" s="279"/>
      <c r="AK331" s="279"/>
      <c r="AX331" s="279"/>
      <c r="AY331" s="279"/>
      <c r="AZ331" s="279"/>
      <c r="BA331" s="279"/>
      <c r="BB331" s="279"/>
      <c r="BC331" s="279"/>
      <c r="BD331" s="279"/>
      <c r="BE331" s="279"/>
      <c r="BF331" s="279"/>
      <c r="BG331" s="279"/>
      <c r="BH331" s="279"/>
      <c r="BI331" s="279"/>
      <c r="BQ331" s="280"/>
      <c r="BR331" s="280"/>
      <c r="BS331" s="280"/>
      <c r="BT331" s="280"/>
      <c r="BU331" s="280"/>
      <c r="BV331" s="280"/>
      <c r="BW331" s="280"/>
      <c r="BX331" s="280"/>
      <c r="BY331" s="280"/>
      <c r="BZ331" s="280"/>
      <c r="CA331" s="280"/>
      <c r="CB331" s="280"/>
    </row>
    <row r="332" spans="1:80" s="278" customFormat="1" x14ac:dyDescent="0.25">
      <c r="A332" s="261"/>
      <c r="B332" s="261"/>
      <c r="C332" s="261"/>
      <c r="D332" s="261"/>
      <c r="E332" s="261"/>
      <c r="F332" s="261"/>
      <c r="G332" s="261"/>
      <c r="AB332" s="279"/>
      <c r="AC332" s="279"/>
      <c r="AJ332" s="279"/>
      <c r="AK332" s="279"/>
      <c r="AX332" s="279"/>
      <c r="AY332" s="279"/>
      <c r="AZ332" s="279"/>
      <c r="BA332" s="279"/>
      <c r="BB332" s="279"/>
      <c r="BC332" s="279"/>
      <c r="BD332" s="279"/>
      <c r="BE332" s="279"/>
      <c r="BF332" s="279"/>
      <c r="BG332" s="279"/>
      <c r="BH332" s="279"/>
      <c r="BI332" s="279"/>
      <c r="BQ332" s="280"/>
      <c r="BR332" s="280"/>
      <c r="BS332" s="280"/>
      <c r="BT332" s="280"/>
      <c r="BU332" s="280"/>
      <c r="BV332" s="280"/>
      <c r="BW332" s="280"/>
      <c r="BX332" s="280"/>
      <c r="BY332" s="280"/>
      <c r="BZ332" s="280"/>
      <c r="CA332" s="280"/>
      <c r="CB332" s="280"/>
    </row>
    <row r="333" spans="1:80" s="278" customFormat="1" x14ac:dyDescent="0.25">
      <c r="A333" s="261"/>
      <c r="B333" s="261"/>
      <c r="C333" s="261"/>
      <c r="D333" s="261"/>
      <c r="E333" s="261"/>
      <c r="F333" s="261"/>
      <c r="G333" s="261"/>
      <c r="AB333" s="279"/>
      <c r="AC333" s="279"/>
      <c r="AJ333" s="279"/>
      <c r="AK333" s="279"/>
      <c r="AX333" s="279"/>
      <c r="AY333" s="279"/>
      <c r="AZ333" s="279"/>
      <c r="BA333" s="279"/>
      <c r="BB333" s="279"/>
      <c r="BC333" s="279"/>
      <c r="BD333" s="279"/>
      <c r="BE333" s="279"/>
      <c r="BF333" s="279"/>
      <c r="BG333" s="279"/>
      <c r="BH333" s="279"/>
      <c r="BI333" s="279"/>
      <c r="BQ333" s="280"/>
      <c r="BR333" s="280"/>
      <c r="BS333" s="280"/>
      <c r="BT333" s="280"/>
      <c r="BU333" s="280"/>
      <c r="BV333" s="280"/>
      <c r="BW333" s="280"/>
      <c r="BX333" s="280"/>
      <c r="BY333" s="280"/>
      <c r="BZ333" s="280"/>
      <c r="CA333" s="280"/>
      <c r="CB333" s="280"/>
    </row>
    <row r="334" spans="1:80" s="278" customFormat="1" x14ac:dyDescent="0.25">
      <c r="A334" s="261"/>
      <c r="B334" s="261"/>
      <c r="C334" s="261"/>
      <c r="D334" s="261"/>
      <c r="E334" s="261"/>
      <c r="F334" s="261"/>
      <c r="G334" s="261"/>
      <c r="AB334" s="279"/>
      <c r="AC334" s="279"/>
      <c r="AJ334" s="279"/>
      <c r="AK334" s="279"/>
      <c r="AX334" s="279"/>
      <c r="AY334" s="279"/>
      <c r="AZ334" s="279"/>
      <c r="BA334" s="279"/>
      <c r="BB334" s="279"/>
      <c r="BC334" s="279"/>
      <c r="BD334" s="279"/>
      <c r="BE334" s="279"/>
      <c r="BF334" s="279"/>
      <c r="BG334" s="279"/>
      <c r="BH334" s="279"/>
      <c r="BI334" s="279"/>
      <c r="BQ334" s="280"/>
      <c r="BR334" s="280"/>
      <c r="BS334" s="280"/>
      <c r="BT334" s="280"/>
      <c r="BU334" s="280"/>
      <c r="BV334" s="280"/>
      <c r="BW334" s="280"/>
      <c r="BX334" s="280"/>
      <c r="BY334" s="280"/>
      <c r="BZ334" s="280"/>
      <c r="CA334" s="280"/>
      <c r="CB334" s="280"/>
    </row>
    <row r="335" spans="1:80" s="278" customFormat="1" x14ac:dyDescent="0.25">
      <c r="A335" s="261"/>
      <c r="B335" s="261"/>
      <c r="C335" s="261"/>
      <c r="D335" s="261"/>
      <c r="E335" s="261"/>
      <c r="F335" s="261"/>
      <c r="G335" s="261"/>
      <c r="AB335" s="279"/>
      <c r="AC335" s="279"/>
      <c r="AJ335" s="279"/>
      <c r="AK335" s="279"/>
      <c r="AX335" s="279"/>
      <c r="AY335" s="279"/>
      <c r="AZ335" s="279"/>
      <c r="BA335" s="279"/>
      <c r="BB335" s="279"/>
      <c r="BC335" s="279"/>
      <c r="BD335" s="279"/>
      <c r="BE335" s="279"/>
      <c r="BF335" s="279"/>
      <c r="BG335" s="279"/>
      <c r="BH335" s="279"/>
      <c r="BI335" s="279"/>
      <c r="BQ335" s="280"/>
      <c r="BR335" s="280"/>
      <c r="BS335" s="280"/>
      <c r="BT335" s="280"/>
      <c r="BU335" s="280"/>
      <c r="BV335" s="280"/>
      <c r="BW335" s="280"/>
      <c r="BX335" s="280"/>
      <c r="BY335" s="280"/>
      <c r="BZ335" s="280"/>
      <c r="CA335" s="280"/>
      <c r="CB335" s="280"/>
    </row>
    <row r="336" spans="1:80" s="278" customFormat="1" x14ac:dyDescent="0.25">
      <c r="A336" s="261"/>
      <c r="B336" s="261"/>
      <c r="C336" s="261"/>
      <c r="D336" s="261"/>
      <c r="E336" s="261"/>
      <c r="F336" s="261"/>
      <c r="G336" s="261"/>
      <c r="AB336" s="279"/>
      <c r="AC336" s="279"/>
      <c r="AJ336" s="279"/>
      <c r="AK336" s="279"/>
      <c r="AX336" s="279"/>
      <c r="AY336" s="279"/>
      <c r="AZ336" s="279"/>
      <c r="BA336" s="279"/>
      <c r="BB336" s="279"/>
      <c r="BC336" s="279"/>
      <c r="BD336" s="279"/>
      <c r="BE336" s="279"/>
      <c r="BF336" s="279"/>
      <c r="BG336" s="279"/>
      <c r="BH336" s="279"/>
      <c r="BI336" s="279"/>
      <c r="BQ336" s="280"/>
      <c r="BR336" s="280"/>
      <c r="BS336" s="280"/>
      <c r="BT336" s="280"/>
      <c r="BU336" s="280"/>
      <c r="BV336" s="280"/>
      <c r="BW336" s="280"/>
      <c r="BX336" s="280"/>
      <c r="BY336" s="280"/>
      <c r="BZ336" s="280"/>
      <c r="CA336" s="280"/>
      <c r="CB336" s="280"/>
    </row>
    <row r="337" spans="1:80" s="278" customFormat="1" x14ac:dyDescent="0.25">
      <c r="A337" s="261"/>
      <c r="B337" s="261"/>
      <c r="C337" s="261"/>
      <c r="D337" s="261"/>
      <c r="E337" s="261"/>
      <c r="F337" s="261"/>
      <c r="G337" s="261"/>
      <c r="AB337" s="279"/>
      <c r="AC337" s="279"/>
      <c r="AJ337" s="279"/>
      <c r="AK337" s="279"/>
      <c r="AX337" s="279"/>
      <c r="AY337" s="279"/>
      <c r="AZ337" s="279"/>
      <c r="BA337" s="279"/>
      <c r="BB337" s="279"/>
      <c r="BC337" s="279"/>
      <c r="BD337" s="279"/>
      <c r="BE337" s="279"/>
      <c r="BF337" s="279"/>
      <c r="BG337" s="279"/>
      <c r="BH337" s="279"/>
      <c r="BI337" s="279"/>
      <c r="BQ337" s="280"/>
      <c r="BR337" s="280"/>
      <c r="BS337" s="280"/>
      <c r="BT337" s="280"/>
      <c r="BU337" s="280"/>
      <c r="BV337" s="280"/>
      <c r="BW337" s="280"/>
      <c r="BX337" s="280"/>
      <c r="BY337" s="280"/>
      <c r="BZ337" s="280"/>
      <c r="CA337" s="280"/>
      <c r="CB337" s="280"/>
    </row>
    <row r="338" spans="1:80" s="278" customFormat="1" x14ac:dyDescent="0.25">
      <c r="A338" s="261"/>
      <c r="B338" s="261"/>
      <c r="C338" s="261"/>
      <c r="D338" s="261"/>
      <c r="E338" s="261"/>
      <c r="F338" s="261"/>
      <c r="G338" s="261"/>
      <c r="AB338" s="279"/>
      <c r="AC338" s="279"/>
      <c r="AJ338" s="279"/>
      <c r="AK338" s="279"/>
      <c r="AX338" s="279"/>
      <c r="AY338" s="279"/>
      <c r="AZ338" s="279"/>
      <c r="BA338" s="279"/>
      <c r="BB338" s="279"/>
      <c r="BC338" s="279"/>
      <c r="BD338" s="279"/>
      <c r="BE338" s="279"/>
      <c r="BF338" s="279"/>
      <c r="BG338" s="279"/>
      <c r="BH338" s="279"/>
      <c r="BI338" s="279"/>
      <c r="BQ338" s="280"/>
      <c r="BR338" s="280"/>
      <c r="BS338" s="280"/>
      <c r="BT338" s="280"/>
      <c r="BU338" s="280"/>
      <c r="BV338" s="280"/>
      <c r="BW338" s="280"/>
      <c r="BX338" s="280"/>
      <c r="BY338" s="280"/>
      <c r="BZ338" s="280"/>
      <c r="CA338" s="280"/>
      <c r="CB338" s="280"/>
    </row>
    <row r="339" spans="1:80" s="278" customFormat="1" x14ac:dyDescent="0.25">
      <c r="A339" s="261"/>
      <c r="B339" s="261"/>
      <c r="C339" s="261"/>
      <c r="D339" s="261"/>
      <c r="E339" s="261"/>
      <c r="F339" s="261"/>
      <c r="G339" s="261"/>
      <c r="AB339" s="279"/>
      <c r="AC339" s="279"/>
      <c r="AJ339" s="279"/>
      <c r="AK339" s="279"/>
      <c r="AX339" s="279"/>
      <c r="AY339" s="279"/>
      <c r="AZ339" s="279"/>
      <c r="BA339" s="279"/>
      <c r="BB339" s="279"/>
      <c r="BC339" s="279"/>
      <c r="BD339" s="279"/>
      <c r="BE339" s="279"/>
      <c r="BF339" s="279"/>
      <c r="BG339" s="279"/>
      <c r="BH339" s="279"/>
      <c r="BI339" s="279"/>
      <c r="BQ339" s="280"/>
      <c r="BR339" s="280"/>
      <c r="BS339" s="280"/>
      <c r="BT339" s="280"/>
      <c r="BU339" s="280"/>
      <c r="BV339" s="280"/>
      <c r="BW339" s="280"/>
      <c r="BX339" s="280"/>
      <c r="BY339" s="280"/>
      <c r="BZ339" s="280"/>
      <c r="CA339" s="280"/>
      <c r="CB339" s="280"/>
    </row>
    <row r="340" spans="1:80" s="278" customFormat="1" x14ac:dyDescent="0.25">
      <c r="A340" s="261"/>
      <c r="B340" s="261"/>
      <c r="C340" s="261"/>
      <c r="D340" s="261"/>
      <c r="E340" s="261"/>
      <c r="F340" s="261"/>
      <c r="G340" s="261"/>
      <c r="AB340" s="279"/>
      <c r="AC340" s="279"/>
      <c r="AJ340" s="279"/>
      <c r="AK340" s="279"/>
      <c r="AX340" s="279"/>
      <c r="AY340" s="279"/>
      <c r="AZ340" s="279"/>
      <c r="BA340" s="279"/>
      <c r="BB340" s="279"/>
      <c r="BC340" s="279"/>
      <c r="BD340" s="279"/>
      <c r="BE340" s="279"/>
      <c r="BF340" s="279"/>
      <c r="BG340" s="279"/>
      <c r="BH340" s="279"/>
      <c r="BI340" s="279"/>
      <c r="BQ340" s="280"/>
      <c r="BR340" s="280"/>
      <c r="BS340" s="280"/>
      <c r="BT340" s="280"/>
      <c r="BU340" s="280"/>
      <c r="BV340" s="280"/>
      <c r="BW340" s="280"/>
      <c r="BX340" s="280"/>
      <c r="BY340" s="280"/>
      <c r="BZ340" s="280"/>
      <c r="CA340" s="280"/>
      <c r="CB340" s="280"/>
    </row>
    <row r="341" spans="1:80" s="278" customFormat="1" x14ac:dyDescent="0.25">
      <c r="A341" s="261"/>
      <c r="B341" s="261"/>
      <c r="C341" s="261"/>
      <c r="D341" s="261"/>
      <c r="E341" s="261"/>
      <c r="F341" s="261"/>
      <c r="G341" s="261"/>
      <c r="AB341" s="279"/>
      <c r="AC341" s="279"/>
      <c r="AJ341" s="279"/>
      <c r="AK341" s="279"/>
      <c r="AX341" s="279"/>
      <c r="AY341" s="279"/>
      <c r="AZ341" s="279"/>
      <c r="BA341" s="279"/>
      <c r="BB341" s="279"/>
      <c r="BC341" s="279"/>
      <c r="BD341" s="279"/>
      <c r="BE341" s="279"/>
      <c r="BF341" s="279"/>
      <c r="BG341" s="279"/>
      <c r="BH341" s="279"/>
      <c r="BI341" s="279"/>
      <c r="BQ341" s="280"/>
      <c r="BR341" s="280"/>
      <c r="BS341" s="280"/>
      <c r="BT341" s="280"/>
      <c r="BU341" s="280"/>
      <c r="BV341" s="280"/>
      <c r="BW341" s="280"/>
      <c r="BX341" s="280"/>
      <c r="BY341" s="280"/>
      <c r="BZ341" s="280"/>
      <c r="CA341" s="280"/>
      <c r="CB341" s="280"/>
    </row>
    <row r="342" spans="1:80" s="278" customFormat="1" x14ac:dyDescent="0.25">
      <c r="A342" s="261"/>
      <c r="B342" s="261"/>
      <c r="C342" s="261"/>
      <c r="D342" s="261"/>
      <c r="E342" s="261"/>
      <c r="F342" s="261"/>
      <c r="G342" s="261"/>
      <c r="AB342" s="279"/>
      <c r="AC342" s="279"/>
      <c r="AJ342" s="279"/>
      <c r="AK342" s="279"/>
      <c r="AX342" s="279"/>
      <c r="AY342" s="279"/>
      <c r="AZ342" s="279"/>
      <c r="BA342" s="279"/>
      <c r="BB342" s="279"/>
      <c r="BC342" s="279"/>
      <c r="BD342" s="279"/>
      <c r="BE342" s="279"/>
      <c r="BF342" s="279"/>
      <c r="BG342" s="279"/>
      <c r="BH342" s="279"/>
      <c r="BI342" s="279"/>
      <c r="BQ342" s="280"/>
      <c r="BR342" s="280"/>
      <c r="BS342" s="280"/>
      <c r="BT342" s="280"/>
      <c r="BU342" s="280"/>
      <c r="BV342" s="280"/>
      <c r="BW342" s="280"/>
      <c r="BX342" s="280"/>
      <c r="BY342" s="280"/>
      <c r="BZ342" s="280"/>
      <c r="CA342" s="280"/>
      <c r="CB342" s="280"/>
    </row>
    <row r="343" spans="1:80" s="278" customFormat="1" x14ac:dyDescent="0.25">
      <c r="A343" s="261"/>
      <c r="B343" s="261"/>
      <c r="C343" s="261"/>
      <c r="D343" s="261"/>
      <c r="E343" s="261"/>
      <c r="F343" s="261"/>
      <c r="G343" s="261"/>
      <c r="AB343" s="279"/>
      <c r="AC343" s="279"/>
      <c r="AJ343" s="279"/>
      <c r="AK343" s="279"/>
      <c r="AX343" s="279"/>
      <c r="AY343" s="279"/>
      <c r="AZ343" s="279"/>
      <c r="BA343" s="279"/>
      <c r="BB343" s="279"/>
      <c r="BC343" s="279"/>
      <c r="BD343" s="279"/>
      <c r="BE343" s="279"/>
      <c r="BF343" s="279"/>
      <c r="BG343" s="279"/>
      <c r="BH343" s="279"/>
      <c r="BI343" s="279"/>
      <c r="BQ343" s="280"/>
      <c r="BR343" s="280"/>
      <c r="BS343" s="280"/>
      <c r="BT343" s="280"/>
      <c r="BU343" s="280"/>
      <c r="BV343" s="280"/>
      <c r="BW343" s="280"/>
      <c r="BX343" s="280"/>
      <c r="BY343" s="280"/>
      <c r="BZ343" s="280"/>
      <c r="CA343" s="280"/>
      <c r="CB343" s="280"/>
    </row>
    <row r="344" spans="1:80" s="278" customFormat="1" x14ac:dyDescent="0.25">
      <c r="A344" s="261"/>
      <c r="B344" s="261"/>
      <c r="C344" s="261"/>
      <c r="D344" s="261"/>
      <c r="E344" s="261"/>
      <c r="F344" s="261"/>
      <c r="G344" s="261"/>
      <c r="AB344" s="279"/>
      <c r="AC344" s="279"/>
      <c r="AJ344" s="279"/>
      <c r="AK344" s="279"/>
      <c r="AX344" s="279"/>
      <c r="AY344" s="279"/>
      <c r="AZ344" s="279"/>
      <c r="BA344" s="279"/>
      <c r="BB344" s="279"/>
      <c r="BC344" s="279"/>
      <c r="BD344" s="279"/>
      <c r="BE344" s="279"/>
      <c r="BF344" s="279"/>
      <c r="BG344" s="279"/>
      <c r="BH344" s="279"/>
      <c r="BI344" s="279"/>
      <c r="BQ344" s="280"/>
      <c r="BR344" s="280"/>
      <c r="BS344" s="280"/>
      <c r="BT344" s="280"/>
      <c r="BU344" s="280"/>
      <c r="BV344" s="280"/>
      <c r="BW344" s="280"/>
      <c r="BX344" s="280"/>
      <c r="BY344" s="280"/>
      <c r="BZ344" s="280"/>
      <c r="CA344" s="280"/>
      <c r="CB344" s="280"/>
    </row>
    <row r="345" spans="1:80" s="278" customFormat="1" x14ac:dyDescent="0.25">
      <c r="A345" s="261"/>
      <c r="B345" s="261"/>
      <c r="C345" s="261"/>
      <c r="D345" s="261"/>
      <c r="E345" s="261"/>
      <c r="F345" s="261"/>
      <c r="G345" s="261"/>
      <c r="AB345" s="279"/>
      <c r="AC345" s="279"/>
      <c r="AJ345" s="279"/>
      <c r="AK345" s="279"/>
      <c r="AX345" s="279"/>
      <c r="AY345" s="279"/>
      <c r="AZ345" s="279"/>
      <c r="BA345" s="279"/>
      <c r="BB345" s="279"/>
      <c r="BC345" s="279"/>
      <c r="BD345" s="279"/>
      <c r="BE345" s="279"/>
      <c r="BF345" s="279"/>
      <c r="BG345" s="279"/>
      <c r="BH345" s="279"/>
      <c r="BI345" s="279"/>
      <c r="BQ345" s="280"/>
      <c r="BR345" s="280"/>
      <c r="BS345" s="280"/>
      <c r="BT345" s="280"/>
      <c r="BU345" s="280"/>
      <c r="BV345" s="280"/>
      <c r="BW345" s="280"/>
      <c r="BX345" s="280"/>
      <c r="BY345" s="280"/>
      <c r="BZ345" s="280"/>
      <c r="CA345" s="280"/>
      <c r="CB345" s="280"/>
    </row>
    <row r="346" spans="1:80" s="278" customFormat="1" x14ac:dyDescent="0.25">
      <c r="A346" s="261"/>
      <c r="B346" s="261"/>
      <c r="C346" s="261"/>
      <c r="D346" s="261"/>
      <c r="E346" s="261"/>
      <c r="F346" s="261"/>
      <c r="G346" s="261"/>
      <c r="AB346" s="279"/>
      <c r="AC346" s="279"/>
      <c r="AJ346" s="279"/>
      <c r="AK346" s="279"/>
      <c r="AX346" s="279"/>
      <c r="AY346" s="279"/>
      <c r="AZ346" s="279"/>
      <c r="BA346" s="279"/>
      <c r="BB346" s="279"/>
      <c r="BC346" s="279"/>
      <c r="BD346" s="279"/>
      <c r="BE346" s="279"/>
      <c r="BF346" s="279"/>
      <c r="BG346" s="279"/>
      <c r="BH346" s="279"/>
      <c r="BI346" s="279"/>
      <c r="BQ346" s="280"/>
      <c r="BR346" s="280"/>
      <c r="BS346" s="280"/>
      <c r="BT346" s="280"/>
      <c r="BU346" s="280"/>
      <c r="BV346" s="280"/>
      <c r="BW346" s="280"/>
      <c r="BX346" s="280"/>
      <c r="BY346" s="280"/>
      <c r="BZ346" s="280"/>
      <c r="CA346" s="280"/>
      <c r="CB346" s="280"/>
    </row>
    <row r="347" spans="1:80" s="278" customFormat="1" x14ac:dyDescent="0.25">
      <c r="A347" s="261"/>
      <c r="B347" s="261"/>
      <c r="C347" s="261"/>
      <c r="D347" s="261"/>
      <c r="E347" s="261"/>
      <c r="F347" s="261"/>
      <c r="G347" s="261"/>
      <c r="AB347" s="279"/>
      <c r="AC347" s="279"/>
      <c r="AJ347" s="279"/>
      <c r="AK347" s="279"/>
      <c r="AX347" s="279"/>
      <c r="AY347" s="279"/>
      <c r="AZ347" s="279"/>
      <c r="BA347" s="279"/>
      <c r="BB347" s="279"/>
      <c r="BC347" s="279"/>
      <c r="BD347" s="279"/>
      <c r="BE347" s="279"/>
      <c r="BF347" s="279"/>
      <c r="BG347" s="279"/>
      <c r="BH347" s="279"/>
      <c r="BI347" s="279"/>
      <c r="BQ347" s="280"/>
      <c r="BR347" s="280"/>
      <c r="BS347" s="280"/>
      <c r="BT347" s="280"/>
      <c r="BU347" s="280"/>
      <c r="BV347" s="280"/>
      <c r="BW347" s="280"/>
      <c r="BX347" s="280"/>
      <c r="BY347" s="280"/>
      <c r="BZ347" s="280"/>
      <c r="CA347" s="280"/>
      <c r="CB347" s="280"/>
    </row>
    <row r="348" spans="1:80" s="278" customFormat="1" x14ac:dyDescent="0.25">
      <c r="A348" s="261"/>
      <c r="B348" s="261"/>
      <c r="C348" s="261"/>
      <c r="D348" s="261"/>
      <c r="E348" s="261"/>
      <c r="F348" s="261"/>
      <c r="G348" s="261"/>
      <c r="AB348" s="279"/>
      <c r="AC348" s="279"/>
      <c r="AJ348" s="279"/>
      <c r="AK348" s="279"/>
      <c r="AX348" s="279"/>
      <c r="AY348" s="279"/>
      <c r="AZ348" s="279"/>
      <c r="BA348" s="279"/>
      <c r="BB348" s="279"/>
      <c r="BC348" s="279"/>
      <c r="BD348" s="279"/>
      <c r="BE348" s="279"/>
      <c r="BF348" s="279"/>
      <c r="BG348" s="279"/>
      <c r="BH348" s="279"/>
      <c r="BI348" s="279"/>
      <c r="BQ348" s="280"/>
      <c r="BR348" s="280"/>
      <c r="BS348" s="280"/>
      <c r="BT348" s="280"/>
      <c r="BU348" s="280"/>
      <c r="BV348" s="280"/>
      <c r="BW348" s="280"/>
      <c r="BX348" s="280"/>
      <c r="BY348" s="280"/>
      <c r="BZ348" s="280"/>
      <c r="CA348" s="280"/>
      <c r="CB348" s="280"/>
    </row>
    <row r="349" spans="1:80" s="278" customFormat="1" x14ac:dyDescent="0.25">
      <c r="A349" s="261"/>
      <c r="B349" s="261"/>
      <c r="C349" s="261"/>
      <c r="D349" s="261"/>
      <c r="E349" s="261"/>
      <c r="F349" s="261"/>
      <c r="G349" s="261"/>
      <c r="AB349" s="279"/>
      <c r="AC349" s="279"/>
      <c r="AJ349" s="279"/>
      <c r="AK349" s="279"/>
      <c r="AX349" s="279"/>
      <c r="AY349" s="279"/>
      <c r="AZ349" s="279"/>
      <c r="BA349" s="279"/>
      <c r="BB349" s="279"/>
      <c r="BC349" s="279"/>
      <c r="BD349" s="279"/>
      <c r="BE349" s="279"/>
      <c r="BF349" s="279"/>
      <c r="BG349" s="279"/>
      <c r="BH349" s="279"/>
      <c r="BI349" s="279"/>
      <c r="BQ349" s="280"/>
      <c r="BR349" s="280"/>
      <c r="BS349" s="280"/>
      <c r="BT349" s="280"/>
      <c r="BU349" s="280"/>
      <c r="BV349" s="280"/>
      <c r="BW349" s="280"/>
      <c r="BX349" s="280"/>
      <c r="BY349" s="280"/>
      <c r="BZ349" s="280"/>
      <c r="CA349" s="280"/>
      <c r="CB349" s="280"/>
    </row>
    <row r="350" spans="1:80" s="278" customFormat="1" x14ac:dyDescent="0.25">
      <c r="A350" s="261"/>
      <c r="B350" s="261"/>
      <c r="C350" s="261"/>
      <c r="D350" s="261"/>
      <c r="E350" s="261"/>
      <c r="F350" s="261"/>
      <c r="G350" s="261"/>
      <c r="AB350" s="279"/>
      <c r="AC350" s="279"/>
      <c r="AJ350" s="279"/>
      <c r="AK350" s="279"/>
      <c r="AX350" s="279"/>
      <c r="AY350" s="279"/>
      <c r="AZ350" s="279"/>
      <c r="BA350" s="279"/>
      <c r="BB350" s="279"/>
      <c r="BC350" s="279"/>
      <c r="BD350" s="279"/>
      <c r="BE350" s="279"/>
      <c r="BF350" s="279"/>
      <c r="BG350" s="279"/>
      <c r="BH350" s="279"/>
      <c r="BI350" s="279"/>
      <c r="BQ350" s="280"/>
      <c r="BR350" s="280"/>
      <c r="BS350" s="280"/>
      <c r="BT350" s="280"/>
      <c r="BU350" s="280"/>
      <c r="BV350" s="280"/>
      <c r="BW350" s="280"/>
      <c r="BX350" s="280"/>
      <c r="BY350" s="280"/>
      <c r="BZ350" s="280"/>
      <c r="CA350" s="280"/>
      <c r="CB350" s="280"/>
    </row>
    <row r="351" spans="1:80" s="278" customFormat="1" x14ac:dyDescent="0.25">
      <c r="A351" s="261"/>
      <c r="B351" s="261"/>
      <c r="C351" s="261"/>
      <c r="D351" s="261"/>
      <c r="E351" s="261"/>
      <c r="F351" s="261"/>
      <c r="G351" s="261"/>
      <c r="AB351" s="279"/>
      <c r="AC351" s="279"/>
      <c r="AJ351" s="279"/>
      <c r="AK351" s="279"/>
      <c r="AX351" s="279"/>
      <c r="AY351" s="279"/>
      <c r="AZ351" s="279"/>
      <c r="BA351" s="279"/>
      <c r="BB351" s="279"/>
      <c r="BC351" s="279"/>
      <c r="BD351" s="279"/>
      <c r="BE351" s="279"/>
      <c r="BF351" s="279"/>
      <c r="BG351" s="279"/>
      <c r="BH351" s="279"/>
      <c r="BI351" s="279"/>
      <c r="BQ351" s="280"/>
      <c r="BR351" s="280"/>
      <c r="BS351" s="280"/>
      <c r="BT351" s="280"/>
      <c r="BU351" s="280"/>
      <c r="BV351" s="280"/>
      <c r="BW351" s="280"/>
      <c r="BX351" s="280"/>
      <c r="BY351" s="280"/>
      <c r="BZ351" s="280"/>
      <c r="CA351" s="280"/>
      <c r="CB351" s="280"/>
    </row>
    <row r="352" spans="1:80" s="278" customFormat="1" x14ac:dyDescent="0.25">
      <c r="A352" s="261"/>
      <c r="B352" s="261"/>
      <c r="C352" s="261"/>
      <c r="D352" s="261"/>
      <c r="E352" s="261"/>
      <c r="F352" s="261"/>
      <c r="G352" s="261"/>
      <c r="AB352" s="279"/>
      <c r="AC352" s="279"/>
      <c r="AJ352" s="279"/>
      <c r="AK352" s="279"/>
      <c r="AX352" s="279"/>
      <c r="AY352" s="279"/>
      <c r="AZ352" s="279"/>
      <c r="BA352" s="279"/>
      <c r="BB352" s="279"/>
      <c r="BC352" s="279"/>
      <c r="BD352" s="279"/>
      <c r="BE352" s="279"/>
      <c r="BF352" s="279"/>
      <c r="BG352" s="279"/>
      <c r="BH352" s="279"/>
      <c r="BI352" s="279"/>
      <c r="BQ352" s="280"/>
      <c r="BR352" s="280"/>
      <c r="BS352" s="280"/>
      <c r="BT352" s="280"/>
      <c r="BU352" s="280"/>
      <c r="BV352" s="280"/>
      <c r="BW352" s="280"/>
      <c r="BX352" s="280"/>
      <c r="BY352" s="280"/>
      <c r="BZ352" s="280"/>
      <c r="CA352" s="280"/>
      <c r="CB352" s="280"/>
    </row>
    <row r="353" spans="1:80" s="278" customFormat="1" x14ac:dyDescent="0.25">
      <c r="A353" s="261"/>
      <c r="B353" s="261"/>
      <c r="C353" s="261"/>
      <c r="D353" s="261"/>
      <c r="E353" s="261"/>
      <c r="F353" s="261"/>
      <c r="G353" s="261"/>
      <c r="AB353" s="279"/>
      <c r="AC353" s="279"/>
      <c r="AJ353" s="279"/>
      <c r="AK353" s="279"/>
      <c r="AX353" s="279"/>
      <c r="AY353" s="279"/>
      <c r="AZ353" s="279"/>
      <c r="BA353" s="279"/>
      <c r="BB353" s="279"/>
      <c r="BC353" s="279"/>
      <c r="BD353" s="279"/>
      <c r="BE353" s="279"/>
      <c r="BF353" s="279"/>
      <c r="BG353" s="279"/>
      <c r="BH353" s="279"/>
      <c r="BI353" s="279"/>
      <c r="BQ353" s="280"/>
      <c r="BR353" s="280"/>
      <c r="BS353" s="280"/>
      <c r="BT353" s="280"/>
      <c r="BU353" s="280"/>
      <c r="BV353" s="280"/>
      <c r="BW353" s="280"/>
      <c r="BX353" s="280"/>
      <c r="BY353" s="280"/>
      <c r="BZ353" s="280"/>
      <c r="CA353" s="280"/>
      <c r="CB353" s="280"/>
    </row>
    <row r="354" spans="1:80" s="278" customFormat="1" x14ac:dyDescent="0.25">
      <c r="A354" s="261"/>
      <c r="B354" s="261"/>
      <c r="C354" s="261"/>
      <c r="D354" s="261"/>
      <c r="E354" s="261"/>
      <c r="F354" s="261"/>
      <c r="G354" s="261"/>
      <c r="AB354" s="279"/>
      <c r="AC354" s="279"/>
      <c r="AJ354" s="279"/>
      <c r="AK354" s="279"/>
      <c r="AX354" s="279"/>
      <c r="AY354" s="279"/>
      <c r="AZ354" s="279"/>
      <c r="BA354" s="279"/>
      <c r="BB354" s="279"/>
      <c r="BC354" s="279"/>
      <c r="BD354" s="279"/>
      <c r="BE354" s="279"/>
      <c r="BF354" s="279"/>
      <c r="BG354" s="279"/>
      <c r="BH354" s="279"/>
      <c r="BI354" s="279"/>
      <c r="BQ354" s="280"/>
      <c r="BR354" s="280"/>
      <c r="BS354" s="280"/>
      <c r="BT354" s="280"/>
      <c r="BU354" s="280"/>
      <c r="BV354" s="280"/>
      <c r="BW354" s="280"/>
      <c r="BX354" s="280"/>
      <c r="BY354" s="280"/>
      <c r="BZ354" s="280"/>
      <c r="CA354" s="280"/>
      <c r="CB354" s="280"/>
    </row>
    <row r="355" spans="1:80" s="278" customFormat="1" x14ac:dyDescent="0.25">
      <c r="A355" s="261"/>
      <c r="B355" s="261"/>
      <c r="C355" s="261"/>
      <c r="D355" s="261"/>
      <c r="E355" s="261"/>
      <c r="F355" s="261"/>
      <c r="G355" s="261"/>
      <c r="AB355" s="279"/>
      <c r="AC355" s="279"/>
      <c r="AJ355" s="279"/>
      <c r="AK355" s="279"/>
      <c r="AX355" s="279"/>
      <c r="AY355" s="279"/>
      <c r="AZ355" s="279"/>
      <c r="BA355" s="279"/>
      <c r="BB355" s="279"/>
      <c r="BC355" s="279"/>
      <c r="BD355" s="279"/>
      <c r="BE355" s="279"/>
      <c r="BF355" s="279"/>
      <c r="BG355" s="279"/>
      <c r="BH355" s="279"/>
      <c r="BI355" s="279"/>
      <c r="BQ355" s="280"/>
      <c r="BR355" s="280"/>
      <c r="BS355" s="280"/>
      <c r="BT355" s="280"/>
      <c r="BU355" s="280"/>
      <c r="BV355" s="280"/>
      <c r="BW355" s="280"/>
      <c r="BX355" s="280"/>
      <c r="BY355" s="280"/>
      <c r="BZ355" s="280"/>
      <c r="CA355" s="280"/>
      <c r="CB355" s="280"/>
    </row>
    <row r="356" spans="1:80" s="278" customFormat="1" x14ac:dyDescent="0.25">
      <c r="A356" s="261"/>
      <c r="B356" s="261"/>
      <c r="C356" s="261"/>
      <c r="D356" s="261"/>
      <c r="E356" s="261"/>
      <c r="F356" s="261"/>
      <c r="G356" s="261"/>
      <c r="AB356" s="279"/>
      <c r="AC356" s="279"/>
      <c r="AJ356" s="279"/>
      <c r="AK356" s="279"/>
      <c r="AX356" s="279"/>
      <c r="AY356" s="279"/>
      <c r="AZ356" s="279"/>
      <c r="BA356" s="279"/>
      <c r="BB356" s="279"/>
      <c r="BC356" s="279"/>
      <c r="BD356" s="279"/>
      <c r="BE356" s="279"/>
      <c r="BF356" s="279"/>
      <c r="BG356" s="279"/>
      <c r="BH356" s="279"/>
      <c r="BI356" s="279"/>
      <c r="BQ356" s="280"/>
      <c r="BR356" s="280"/>
      <c r="BS356" s="280"/>
      <c r="BT356" s="280"/>
      <c r="BU356" s="280"/>
      <c r="BV356" s="280"/>
      <c r="BW356" s="280"/>
      <c r="BX356" s="280"/>
      <c r="BY356" s="280"/>
      <c r="BZ356" s="280"/>
      <c r="CA356" s="280"/>
      <c r="CB356" s="280"/>
    </row>
    <row r="357" spans="1:80" s="278" customFormat="1" x14ac:dyDescent="0.25">
      <c r="A357" s="261"/>
      <c r="B357" s="261"/>
      <c r="C357" s="261"/>
      <c r="D357" s="261"/>
      <c r="E357" s="261"/>
      <c r="F357" s="261"/>
      <c r="G357" s="261"/>
      <c r="AB357" s="279"/>
      <c r="AC357" s="279"/>
      <c r="AJ357" s="279"/>
      <c r="AK357" s="279"/>
      <c r="AX357" s="279"/>
      <c r="AY357" s="279"/>
      <c r="AZ357" s="279"/>
      <c r="BA357" s="279"/>
      <c r="BB357" s="279"/>
      <c r="BC357" s="279"/>
      <c r="BD357" s="279"/>
      <c r="BE357" s="279"/>
      <c r="BF357" s="279"/>
      <c r="BG357" s="279"/>
      <c r="BH357" s="279"/>
      <c r="BI357" s="279"/>
      <c r="BQ357" s="280"/>
      <c r="BR357" s="280"/>
      <c r="BS357" s="280"/>
      <c r="BT357" s="280"/>
      <c r="BU357" s="280"/>
      <c r="BV357" s="280"/>
      <c r="BW357" s="280"/>
      <c r="BX357" s="280"/>
      <c r="BY357" s="280"/>
      <c r="BZ357" s="280"/>
      <c r="CA357" s="280"/>
      <c r="CB357" s="280"/>
    </row>
    <row r="358" spans="1:80" s="278" customFormat="1" x14ac:dyDescent="0.25">
      <c r="A358" s="261"/>
      <c r="B358" s="261"/>
      <c r="C358" s="261"/>
      <c r="D358" s="261"/>
      <c r="E358" s="261"/>
      <c r="F358" s="261"/>
      <c r="G358" s="261"/>
      <c r="AB358" s="279"/>
      <c r="AC358" s="279"/>
      <c r="AJ358" s="279"/>
      <c r="AK358" s="279"/>
      <c r="AX358" s="279"/>
      <c r="AY358" s="279"/>
      <c r="AZ358" s="279"/>
      <c r="BA358" s="279"/>
      <c r="BB358" s="279"/>
      <c r="BC358" s="279"/>
      <c r="BD358" s="279"/>
      <c r="BE358" s="279"/>
      <c r="BF358" s="279"/>
      <c r="BG358" s="279"/>
      <c r="BH358" s="279"/>
      <c r="BI358" s="279"/>
      <c r="BQ358" s="280"/>
      <c r="BR358" s="280"/>
      <c r="BS358" s="280"/>
      <c r="BT358" s="280"/>
      <c r="BU358" s="280"/>
      <c r="BV358" s="280"/>
      <c r="BW358" s="280"/>
      <c r="BX358" s="280"/>
      <c r="BY358" s="280"/>
      <c r="BZ358" s="280"/>
      <c r="CA358" s="280"/>
      <c r="CB358" s="280"/>
    </row>
    <row r="359" spans="1:80" s="278" customFormat="1" x14ac:dyDescent="0.25">
      <c r="A359" s="261"/>
      <c r="B359" s="261"/>
      <c r="C359" s="261"/>
      <c r="D359" s="261"/>
      <c r="E359" s="261"/>
      <c r="F359" s="261"/>
      <c r="G359" s="261"/>
      <c r="AB359" s="279"/>
      <c r="AC359" s="279"/>
      <c r="AJ359" s="279"/>
      <c r="AK359" s="279"/>
      <c r="AX359" s="279"/>
      <c r="AY359" s="279"/>
      <c r="AZ359" s="279"/>
      <c r="BA359" s="279"/>
      <c r="BB359" s="279"/>
      <c r="BC359" s="279"/>
      <c r="BD359" s="279"/>
      <c r="BE359" s="279"/>
      <c r="BF359" s="279"/>
      <c r="BG359" s="279"/>
      <c r="BH359" s="279"/>
      <c r="BI359" s="279"/>
      <c r="BQ359" s="280"/>
      <c r="BR359" s="280"/>
      <c r="BS359" s="280"/>
      <c r="BT359" s="280"/>
      <c r="BU359" s="280"/>
      <c r="BV359" s="280"/>
      <c r="BW359" s="280"/>
      <c r="BX359" s="280"/>
      <c r="BY359" s="280"/>
      <c r="BZ359" s="280"/>
      <c r="CA359" s="280"/>
      <c r="CB359" s="280"/>
    </row>
    <row r="360" spans="1:80" s="278" customFormat="1" x14ac:dyDescent="0.25">
      <c r="A360" s="261"/>
      <c r="B360" s="261"/>
      <c r="C360" s="261"/>
      <c r="D360" s="261"/>
      <c r="E360" s="261"/>
      <c r="F360" s="261"/>
      <c r="G360" s="261"/>
      <c r="AB360" s="279"/>
      <c r="AC360" s="279"/>
      <c r="AJ360" s="279"/>
      <c r="AK360" s="279"/>
      <c r="AX360" s="279"/>
      <c r="AY360" s="279"/>
      <c r="AZ360" s="279"/>
      <c r="BA360" s="279"/>
      <c r="BB360" s="279"/>
      <c r="BC360" s="279"/>
      <c r="BD360" s="279"/>
      <c r="BE360" s="279"/>
      <c r="BF360" s="279"/>
      <c r="BG360" s="279"/>
      <c r="BH360" s="279"/>
      <c r="BI360" s="279"/>
      <c r="BQ360" s="280"/>
      <c r="BR360" s="280"/>
      <c r="BS360" s="280"/>
      <c r="BT360" s="280"/>
      <c r="BU360" s="280"/>
      <c r="BV360" s="280"/>
      <c r="BW360" s="280"/>
      <c r="BX360" s="280"/>
      <c r="BY360" s="280"/>
      <c r="BZ360" s="280"/>
      <c r="CA360" s="280"/>
      <c r="CB360" s="280"/>
    </row>
    <row r="361" spans="1:80" s="278" customFormat="1" x14ac:dyDescent="0.25">
      <c r="A361" s="261"/>
      <c r="B361" s="261"/>
      <c r="C361" s="261"/>
      <c r="D361" s="261"/>
      <c r="E361" s="261"/>
      <c r="F361" s="261"/>
      <c r="G361" s="261"/>
      <c r="AB361" s="279"/>
      <c r="AC361" s="279"/>
      <c r="AJ361" s="279"/>
      <c r="AK361" s="279"/>
      <c r="AX361" s="279"/>
      <c r="AY361" s="279"/>
      <c r="AZ361" s="279"/>
      <c r="BA361" s="279"/>
      <c r="BB361" s="279"/>
      <c r="BC361" s="279"/>
      <c r="BD361" s="279"/>
      <c r="BE361" s="279"/>
      <c r="BF361" s="279"/>
      <c r="BG361" s="279"/>
      <c r="BH361" s="279"/>
      <c r="BI361" s="279"/>
      <c r="BQ361" s="280"/>
      <c r="BR361" s="280"/>
      <c r="BS361" s="280"/>
      <c r="BT361" s="280"/>
      <c r="BU361" s="280"/>
      <c r="BV361" s="280"/>
      <c r="BW361" s="280"/>
      <c r="BX361" s="280"/>
      <c r="BY361" s="280"/>
      <c r="BZ361" s="280"/>
      <c r="CA361" s="280"/>
      <c r="CB361" s="280"/>
    </row>
    <row r="362" spans="1:80" s="278" customFormat="1" x14ac:dyDescent="0.25">
      <c r="A362" s="261"/>
      <c r="B362" s="261"/>
      <c r="C362" s="261"/>
      <c r="D362" s="261"/>
      <c r="E362" s="261"/>
      <c r="F362" s="261"/>
      <c r="G362" s="261"/>
      <c r="AB362" s="279"/>
      <c r="AC362" s="279"/>
      <c r="AJ362" s="279"/>
      <c r="AK362" s="279"/>
      <c r="AX362" s="279"/>
      <c r="AY362" s="279"/>
      <c r="AZ362" s="279"/>
      <c r="BA362" s="279"/>
      <c r="BB362" s="279"/>
      <c r="BC362" s="279"/>
      <c r="BD362" s="279"/>
      <c r="BE362" s="279"/>
      <c r="BF362" s="279"/>
      <c r="BG362" s="279"/>
      <c r="BH362" s="279"/>
      <c r="BI362" s="279"/>
      <c r="BQ362" s="280"/>
      <c r="BR362" s="280"/>
      <c r="BS362" s="280"/>
      <c r="BT362" s="280"/>
      <c r="BU362" s="280"/>
      <c r="BV362" s="280"/>
      <c r="BW362" s="280"/>
      <c r="BX362" s="280"/>
      <c r="BY362" s="280"/>
      <c r="BZ362" s="280"/>
      <c r="CA362" s="280"/>
      <c r="CB362" s="280"/>
    </row>
    <row r="363" spans="1:80" s="278" customFormat="1" x14ac:dyDescent="0.25">
      <c r="A363" s="261"/>
      <c r="B363" s="261"/>
      <c r="C363" s="261"/>
      <c r="D363" s="261"/>
      <c r="E363" s="261"/>
      <c r="F363" s="261"/>
      <c r="G363" s="261"/>
      <c r="AB363" s="279"/>
      <c r="AC363" s="279"/>
      <c r="AJ363" s="279"/>
      <c r="AK363" s="279"/>
      <c r="AX363" s="279"/>
      <c r="AY363" s="279"/>
      <c r="AZ363" s="279"/>
      <c r="BA363" s="279"/>
      <c r="BB363" s="279"/>
      <c r="BC363" s="279"/>
      <c r="BD363" s="279"/>
      <c r="BE363" s="279"/>
      <c r="BF363" s="279"/>
      <c r="BG363" s="279"/>
      <c r="BH363" s="279"/>
      <c r="BI363" s="279"/>
      <c r="BQ363" s="280"/>
      <c r="BR363" s="280"/>
      <c r="BS363" s="280"/>
      <c r="BT363" s="280"/>
      <c r="BU363" s="280"/>
      <c r="BV363" s="280"/>
      <c r="BW363" s="280"/>
      <c r="BX363" s="280"/>
      <c r="BY363" s="280"/>
      <c r="BZ363" s="280"/>
      <c r="CA363" s="280"/>
      <c r="CB363" s="280"/>
    </row>
    <row r="364" spans="1:80" s="278" customFormat="1" x14ac:dyDescent="0.25">
      <c r="A364" s="261"/>
      <c r="B364" s="261"/>
      <c r="C364" s="261"/>
      <c r="D364" s="261"/>
      <c r="E364" s="261"/>
      <c r="F364" s="261"/>
      <c r="G364" s="261"/>
      <c r="AB364" s="279"/>
      <c r="AC364" s="279"/>
      <c r="AJ364" s="279"/>
      <c r="AK364" s="279"/>
      <c r="AX364" s="279"/>
      <c r="AY364" s="279"/>
      <c r="AZ364" s="279"/>
      <c r="BA364" s="279"/>
      <c r="BB364" s="279"/>
      <c r="BC364" s="279"/>
      <c r="BD364" s="279"/>
      <c r="BE364" s="279"/>
      <c r="BF364" s="279"/>
      <c r="BG364" s="279"/>
      <c r="BH364" s="279"/>
      <c r="BI364" s="279"/>
      <c r="BQ364" s="280"/>
      <c r="BR364" s="280"/>
      <c r="BS364" s="280"/>
      <c r="BT364" s="280"/>
      <c r="BU364" s="280"/>
      <c r="BV364" s="280"/>
      <c r="BW364" s="280"/>
      <c r="BX364" s="280"/>
      <c r="BY364" s="280"/>
      <c r="BZ364" s="280"/>
      <c r="CA364" s="280"/>
      <c r="CB364" s="280"/>
    </row>
    <row r="365" spans="1:80" s="278" customFormat="1" x14ac:dyDescent="0.25">
      <c r="A365" s="261"/>
      <c r="B365" s="261"/>
      <c r="C365" s="261"/>
      <c r="D365" s="261"/>
      <c r="E365" s="261"/>
      <c r="F365" s="261"/>
      <c r="G365" s="261"/>
      <c r="AB365" s="279"/>
      <c r="AC365" s="279"/>
      <c r="AJ365" s="279"/>
      <c r="AK365" s="279"/>
      <c r="AX365" s="279"/>
      <c r="AY365" s="279"/>
      <c r="AZ365" s="279"/>
      <c r="BA365" s="279"/>
      <c r="BB365" s="279"/>
      <c r="BC365" s="279"/>
      <c r="BD365" s="279"/>
      <c r="BE365" s="279"/>
      <c r="BF365" s="279"/>
      <c r="BG365" s="279"/>
      <c r="BH365" s="279"/>
      <c r="BI365" s="279"/>
      <c r="BQ365" s="280"/>
      <c r="BR365" s="280"/>
      <c r="BS365" s="280"/>
      <c r="BT365" s="280"/>
      <c r="BU365" s="280"/>
      <c r="BV365" s="280"/>
      <c r="BW365" s="280"/>
      <c r="BX365" s="280"/>
      <c r="BY365" s="280"/>
      <c r="BZ365" s="280"/>
      <c r="CA365" s="280"/>
      <c r="CB365" s="280"/>
    </row>
    <row r="366" spans="1:80" s="278" customFormat="1" x14ac:dyDescent="0.25">
      <c r="A366" s="261"/>
      <c r="B366" s="261"/>
      <c r="C366" s="261"/>
      <c r="D366" s="261"/>
      <c r="E366" s="261"/>
      <c r="F366" s="261"/>
      <c r="G366" s="261"/>
      <c r="AB366" s="279"/>
      <c r="AC366" s="279"/>
      <c r="AJ366" s="279"/>
      <c r="AK366" s="279"/>
      <c r="AX366" s="279"/>
      <c r="AY366" s="279"/>
      <c r="AZ366" s="279"/>
      <c r="BA366" s="279"/>
      <c r="BB366" s="279"/>
      <c r="BC366" s="279"/>
      <c r="BD366" s="279"/>
      <c r="BE366" s="279"/>
      <c r="BF366" s="279"/>
      <c r="BG366" s="279"/>
      <c r="BH366" s="279"/>
      <c r="BI366" s="279"/>
      <c r="BQ366" s="280"/>
      <c r="BR366" s="280"/>
      <c r="BS366" s="280"/>
      <c r="BT366" s="280"/>
      <c r="BU366" s="280"/>
      <c r="BV366" s="280"/>
      <c r="BW366" s="280"/>
      <c r="BX366" s="280"/>
      <c r="BY366" s="280"/>
      <c r="BZ366" s="280"/>
      <c r="CA366" s="280"/>
      <c r="CB366" s="280"/>
    </row>
    <row r="367" spans="1:80" s="278" customFormat="1" x14ac:dyDescent="0.25">
      <c r="A367" s="261"/>
      <c r="B367" s="261"/>
      <c r="C367" s="261"/>
      <c r="D367" s="261"/>
      <c r="E367" s="261"/>
      <c r="F367" s="261"/>
      <c r="G367" s="261"/>
      <c r="AB367" s="279"/>
      <c r="AC367" s="279"/>
      <c r="AJ367" s="279"/>
      <c r="AK367" s="279"/>
      <c r="AX367" s="279"/>
      <c r="AY367" s="279"/>
      <c r="AZ367" s="279"/>
      <c r="BA367" s="279"/>
      <c r="BB367" s="279"/>
      <c r="BC367" s="279"/>
      <c r="BD367" s="279"/>
      <c r="BE367" s="279"/>
      <c r="BF367" s="279"/>
      <c r="BG367" s="279"/>
      <c r="BH367" s="279"/>
      <c r="BI367" s="279"/>
      <c r="BQ367" s="280"/>
      <c r="BR367" s="280"/>
      <c r="BS367" s="280"/>
      <c r="BT367" s="280"/>
      <c r="BU367" s="280"/>
      <c r="BV367" s="280"/>
      <c r="BW367" s="280"/>
      <c r="BX367" s="280"/>
      <c r="BY367" s="280"/>
      <c r="BZ367" s="280"/>
      <c r="CA367" s="280"/>
      <c r="CB367" s="280"/>
    </row>
    <row r="368" spans="1:80" s="278" customFormat="1" x14ac:dyDescent="0.25">
      <c r="A368" s="261"/>
      <c r="B368" s="261"/>
      <c r="C368" s="261"/>
      <c r="D368" s="261"/>
      <c r="E368" s="261"/>
      <c r="F368" s="261"/>
      <c r="G368" s="261"/>
      <c r="AB368" s="279"/>
      <c r="AC368" s="279"/>
      <c r="AJ368" s="279"/>
      <c r="AK368" s="279"/>
      <c r="AX368" s="279"/>
      <c r="AY368" s="279"/>
      <c r="AZ368" s="279"/>
      <c r="BA368" s="279"/>
      <c r="BB368" s="279"/>
      <c r="BC368" s="279"/>
      <c r="BD368" s="279"/>
      <c r="BE368" s="279"/>
      <c r="BF368" s="279"/>
      <c r="BG368" s="279"/>
      <c r="BH368" s="279"/>
      <c r="BI368" s="279"/>
      <c r="BQ368" s="280"/>
      <c r="BR368" s="280"/>
      <c r="BS368" s="280"/>
      <c r="BT368" s="280"/>
      <c r="BU368" s="280"/>
      <c r="BV368" s="280"/>
      <c r="BW368" s="280"/>
      <c r="BX368" s="280"/>
      <c r="BY368" s="280"/>
      <c r="BZ368" s="280"/>
      <c r="CA368" s="280"/>
      <c r="CB368" s="280"/>
    </row>
    <row r="369" spans="1:80" s="278" customFormat="1" x14ac:dyDescent="0.25">
      <c r="A369" s="261"/>
      <c r="B369" s="261"/>
      <c r="C369" s="261"/>
      <c r="D369" s="261"/>
      <c r="E369" s="261"/>
      <c r="F369" s="261"/>
      <c r="G369" s="261"/>
      <c r="AB369" s="279"/>
      <c r="AC369" s="279"/>
      <c r="AJ369" s="279"/>
      <c r="AK369" s="279"/>
      <c r="AX369" s="279"/>
      <c r="AY369" s="279"/>
      <c r="AZ369" s="279"/>
      <c r="BA369" s="279"/>
      <c r="BB369" s="279"/>
      <c r="BC369" s="279"/>
      <c r="BD369" s="279"/>
      <c r="BE369" s="279"/>
      <c r="BF369" s="279"/>
      <c r="BG369" s="279"/>
      <c r="BH369" s="279"/>
      <c r="BI369" s="279"/>
      <c r="BQ369" s="280"/>
      <c r="BR369" s="280"/>
      <c r="BS369" s="280"/>
      <c r="BT369" s="280"/>
      <c r="BU369" s="280"/>
      <c r="BV369" s="280"/>
      <c r="BW369" s="280"/>
      <c r="BX369" s="280"/>
      <c r="BY369" s="280"/>
      <c r="BZ369" s="280"/>
      <c r="CA369" s="280"/>
      <c r="CB369" s="280"/>
    </row>
    <row r="370" spans="1:80" s="278" customFormat="1" x14ac:dyDescent="0.25">
      <c r="A370" s="261"/>
      <c r="B370" s="261"/>
      <c r="C370" s="261"/>
      <c r="D370" s="261"/>
      <c r="E370" s="261"/>
      <c r="F370" s="261"/>
      <c r="G370" s="261"/>
      <c r="AB370" s="279"/>
      <c r="AC370" s="279"/>
      <c r="AJ370" s="279"/>
      <c r="AK370" s="279"/>
      <c r="AX370" s="279"/>
      <c r="AY370" s="279"/>
      <c r="AZ370" s="279"/>
      <c r="BA370" s="279"/>
      <c r="BB370" s="279"/>
      <c r="BC370" s="279"/>
      <c r="BD370" s="279"/>
      <c r="BE370" s="279"/>
      <c r="BF370" s="279"/>
      <c r="BG370" s="279"/>
      <c r="BH370" s="279"/>
      <c r="BI370" s="279"/>
      <c r="BQ370" s="280"/>
      <c r="BR370" s="280"/>
      <c r="BS370" s="280"/>
      <c r="BT370" s="280"/>
      <c r="BU370" s="280"/>
      <c r="BV370" s="280"/>
      <c r="BW370" s="280"/>
      <c r="BX370" s="280"/>
      <c r="BY370" s="280"/>
      <c r="BZ370" s="280"/>
      <c r="CA370" s="280"/>
      <c r="CB370" s="280"/>
    </row>
    <row r="371" spans="1:80" s="278" customFormat="1" x14ac:dyDescent="0.25">
      <c r="A371" s="261"/>
      <c r="B371" s="261"/>
      <c r="C371" s="261"/>
      <c r="D371" s="261"/>
      <c r="E371" s="261"/>
      <c r="F371" s="261"/>
      <c r="G371" s="261"/>
      <c r="AB371" s="279"/>
      <c r="AC371" s="279"/>
      <c r="AJ371" s="279"/>
      <c r="AK371" s="279"/>
      <c r="AX371" s="279"/>
      <c r="AY371" s="279"/>
      <c r="AZ371" s="279"/>
      <c r="BA371" s="279"/>
      <c r="BB371" s="279"/>
      <c r="BC371" s="279"/>
      <c r="BD371" s="279"/>
      <c r="BE371" s="279"/>
      <c r="BF371" s="279"/>
      <c r="BG371" s="279"/>
      <c r="BH371" s="279"/>
      <c r="BI371" s="279"/>
      <c r="BQ371" s="280"/>
      <c r="BR371" s="280"/>
      <c r="BS371" s="280"/>
      <c r="BT371" s="280"/>
      <c r="BU371" s="280"/>
      <c r="BV371" s="280"/>
      <c r="BW371" s="280"/>
      <c r="BX371" s="280"/>
      <c r="BY371" s="280"/>
      <c r="BZ371" s="280"/>
      <c r="CA371" s="280"/>
      <c r="CB371" s="280"/>
    </row>
    <row r="372" spans="1:80" s="278" customFormat="1" x14ac:dyDescent="0.25">
      <c r="A372" s="261"/>
      <c r="B372" s="261"/>
      <c r="C372" s="261"/>
      <c r="D372" s="261"/>
      <c r="E372" s="261"/>
      <c r="F372" s="261"/>
      <c r="G372" s="261"/>
      <c r="AB372" s="279"/>
      <c r="AC372" s="279"/>
      <c r="AJ372" s="279"/>
      <c r="AK372" s="279"/>
      <c r="AX372" s="279"/>
      <c r="AY372" s="279"/>
      <c r="AZ372" s="279"/>
      <c r="BA372" s="279"/>
      <c r="BB372" s="279"/>
      <c r="BC372" s="279"/>
      <c r="BD372" s="279"/>
      <c r="BE372" s="279"/>
      <c r="BF372" s="279"/>
      <c r="BG372" s="279"/>
      <c r="BH372" s="279"/>
      <c r="BI372" s="279"/>
      <c r="BQ372" s="280"/>
      <c r="BR372" s="280"/>
      <c r="BS372" s="280"/>
      <c r="BT372" s="280"/>
      <c r="BU372" s="280"/>
      <c r="BV372" s="280"/>
      <c r="BW372" s="280"/>
      <c r="BX372" s="280"/>
      <c r="BY372" s="280"/>
      <c r="BZ372" s="280"/>
      <c r="CA372" s="280"/>
      <c r="CB372" s="280"/>
    </row>
    <row r="373" spans="1:80" s="278" customFormat="1" x14ac:dyDescent="0.25">
      <c r="A373" s="261"/>
      <c r="B373" s="261"/>
      <c r="C373" s="261"/>
      <c r="D373" s="261"/>
      <c r="E373" s="261"/>
      <c r="F373" s="261"/>
      <c r="G373" s="261"/>
      <c r="AB373" s="279"/>
      <c r="AC373" s="279"/>
      <c r="AJ373" s="279"/>
      <c r="AK373" s="279"/>
      <c r="AX373" s="279"/>
      <c r="AY373" s="279"/>
      <c r="AZ373" s="279"/>
      <c r="BA373" s="279"/>
      <c r="BB373" s="279"/>
      <c r="BC373" s="279"/>
      <c r="BD373" s="279"/>
      <c r="BE373" s="279"/>
      <c r="BF373" s="279"/>
      <c r="BG373" s="279"/>
      <c r="BH373" s="279"/>
      <c r="BI373" s="279"/>
      <c r="BQ373" s="280"/>
      <c r="BR373" s="280"/>
      <c r="BS373" s="280"/>
      <c r="BT373" s="280"/>
      <c r="BU373" s="280"/>
      <c r="BV373" s="280"/>
      <c r="BW373" s="280"/>
      <c r="BX373" s="280"/>
      <c r="BY373" s="280"/>
      <c r="BZ373" s="280"/>
      <c r="CA373" s="280"/>
      <c r="CB373" s="280"/>
    </row>
    <row r="374" spans="1:80" s="278" customFormat="1" x14ac:dyDescent="0.25">
      <c r="A374" s="261"/>
      <c r="B374" s="261"/>
      <c r="C374" s="261"/>
      <c r="D374" s="261"/>
      <c r="E374" s="261"/>
      <c r="F374" s="261"/>
      <c r="G374" s="261"/>
      <c r="AB374" s="279"/>
      <c r="AC374" s="279"/>
      <c r="AJ374" s="279"/>
      <c r="AK374" s="279"/>
      <c r="AX374" s="279"/>
      <c r="AY374" s="279"/>
      <c r="AZ374" s="279"/>
      <c r="BA374" s="279"/>
      <c r="BB374" s="279"/>
      <c r="BC374" s="279"/>
      <c r="BD374" s="279"/>
      <c r="BE374" s="279"/>
      <c r="BF374" s="279"/>
      <c r="BG374" s="279"/>
      <c r="BH374" s="279"/>
      <c r="BI374" s="279"/>
      <c r="BQ374" s="280"/>
      <c r="BR374" s="280"/>
      <c r="BS374" s="280"/>
      <c r="BT374" s="280"/>
      <c r="BU374" s="280"/>
      <c r="BV374" s="280"/>
      <c r="BW374" s="280"/>
      <c r="BX374" s="280"/>
      <c r="BY374" s="280"/>
      <c r="BZ374" s="280"/>
      <c r="CA374" s="280"/>
      <c r="CB374" s="280"/>
    </row>
    <row r="375" spans="1:80" s="278" customFormat="1" x14ac:dyDescent="0.25">
      <c r="A375" s="261"/>
      <c r="B375" s="261"/>
      <c r="C375" s="261"/>
      <c r="D375" s="261"/>
      <c r="E375" s="261"/>
      <c r="F375" s="261"/>
      <c r="G375" s="261"/>
      <c r="AB375" s="279"/>
      <c r="AC375" s="279"/>
      <c r="AJ375" s="279"/>
      <c r="AK375" s="279"/>
      <c r="AX375" s="279"/>
      <c r="AY375" s="279"/>
      <c r="AZ375" s="279"/>
      <c r="BA375" s="279"/>
      <c r="BB375" s="279"/>
      <c r="BC375" s="279"/>
      <c r="BD375" s="279"/>
      <c r="BE375" s="279"/>
      <c r="BF375" s="279"/>
      <c r="BG375" s="279"/>
      <c r="BH375" s="279"/>
      <c r="BI375" s="279"/>
      <c r="BQ375" s="280"/>
      <c r="BR375" s="280"/>
      <c r="BS375" s="280"/>
      <c r="BT375" s="280"/>
      <c r="BU375" s="280"/>
      <c r="BV375" s="280"/>
      <c r="BW375" s="280"/>
      <c r="BX375" s="280"/>
      <c r="BY375" s="280"/>
      <c r="BZ375" s="280"/>
      <c r="CA375" s="280"/>
      <c r="CB375" s="280"/>
    </row>
    <row r="376" spans="1:80" s="278" customFormat="1" x14ac:dyDescent="0.25">
      <c r="A376" s="261"/>
      <c r="B376" s="261"/>
      <c r="C376" s="261"/>
      <c r="D376" s="261"/>
      <c r="E376" s="261"/>
      <c r="F376" s="261"/>
      <c r="G376" s="261"/>
      <c r="AB376" s="279"/>
      <c r="AC376" s="279"/>
      <c r="AJ376" s="279"/>
      <c r="AK376" s="279"/>
      <c r="AX376" s="279"/>
      <c r="AY376" s="279"/>
      <c r="AZ376" s="279"/>
      <c r="BA376" s="279"/>
      <c r="BB376" s="279"/>
      <c r="BC376" s="279"/>
      <c r="BD376" s="279"/>
      <c r="BE376" s="279"/>
      <c r="BF376" s="279"/>
      <c r="BG376" s="279"/>
      <c r="BH376" s="279"/>
      <c r="BI376" s="279"/>
      <c r="BQ376" s="280"/>
      <c r="BR376" s="280"/>
      <c r="BS376" s="280"/>
      <c r="BT376" s="280"/>
      <c r="BU376" s="280"/>
      <c r="BV376" s="280"/>
      <c r="BW376" s="280"/>
      <c r="BX376" s="280"/>
      <c r="BY376" s="280"/>
      <c r="BZ376" s="280"/>
      <c r="CA376" s="280"/>
      <c r="CB376" s="280"/>
    </row>
    <row r="377" spans="1:80" s="278" customFormat="1" x14ac:dyDescent="0.25">
      <c r="A377" s="261"/>
      <c r="B377" s="261"/>
      <c r="C377" s="261"/>
      <c r="D377" s="261"/>
      <c r="E377" s="261"/>
      <c r="F377" s="261"/>
      <c r="G377" s="261"/>
      <c r="AB377" s="279"/>
      <c r="AC377" s="279"/>
      <c r="AJ377" s="279"/>
      <c r="AK377" s="279"/>
      <c r="AX377" s="279"/>
      <c r="AY377" s="279"/>
      <c r="AZ377" s="279"/>
      <c r="BA377" s="279"/>
      <c r="BB377" s="279"/>
      <c r="BC377" s="279"/>
      <c r="BD377" s="279"/>
      <c r="BE377" s="279"/>
      <c r="BF377" s="279"/>
      <c r="BG377" s="279"/>
      <c r="BH377" s="279"/>
      <c r="BI377" s="279"/>
      <c r="BQ377" s="280"/>
      <c r="BR377" s="280"/>
      <c r="BS377" s="280"/>
      <c r="BT377" s="280"/>
      <c r="BU377" s="280"/>
      <c r="BV377" s="280"/>
      <c r="BW377" s="280"/>
      <c r="BX377" s="280"/>
      <c r="BY377" s="280"/>
      <c r="BZ377" s="280"/>
      <c r="CA377" s="280"/>
      <c r="CB377" s="280"/>
    </row>
    <row r="378" spans="1:80" s="278" customFormat="1" x14ac:dyDescent="0.25">
      <c r="A378" s="261"/>
      <c r="B378" s="261"/>
      <c r="C378" s="261"/>
      <c r="D378" s="261"/>
      <c r="E378" s="261"/>
      <c r="F378" s="261"/>
      <c r="G378" s="261"/>
      <c r="AB378" s="279"/>
      <c r="AC378" s="279"/>
      <c r="AJ378" s="279"/>
      <c r="AK378" s="279"/>
      <c r="AX378" s="279"/>
      <c r="AY378" s="279"/>
      <c r="AZ378" s="279"/>
      <c r="BA378" s="279"/>
      <c r="BB378" s="279"/>
      <c r="BC378" s="279"/>
      <c r="BD378" s="279"/>
      <c r="BE378" s="279"/>
      <c r="BF378" s="279"/>
      <c r="BG378" s="279"/>
      <c r="BH378" s="279"/>
      <c r="BI378" s="279"/>
      <c r="BQ378" s="280"/>
      <c r="BR378" s="280"/>
      <c r="BS378" s="280"/>
      <c r="BT378" s="280"/>
      <c r="BU378" s="280"/>
      <c r="BV378" s="280"/>
      <c r="BW378" s="280"/>
      <c r="BX378" s="280"/>
      <c r="BY378" s="280"/>
      <c r="BZ378" s="280"/>
      <c r="CA378" s="280"/>
      <c r="CB378" s="280"/>
    </row>
    <row r="379" spans="1:80" s="278" customFormat="1" x14ac:dyDescent="0.25">
      <c r="A379" s="261"/>
      <c r="B379" s="261"/>
      <c r="C379" s="261"/>
      <c r="D379" s="261"/>
      <c r="E379" s="261"/>
      <c r="F379" s="261"/>
      <c r="G379" s="261"/>
      <c r="AB379" s="279"/>
      <c r="AC379" s="279"/>
      <c r="AJ379" s="279"/>
      <c r="AK379" s="279"/>
      <c r="AX379" s="279"/>
      <c r="AY379" s="279"/>
      <c r="AZ379" s="279"/>
      <c r="BA379" s="279"/>
      <c r="BB379" s="279"/>
      <c r="BC379" s="279"/>
      <c r="BD379" s="279"/>
      <c r="BE379" s="279"/>
      <c r="BF379" s="279"/>
      <c r="BG379" s="279"/>
      <c r="BH379" s="279"/>
      <c r="BI379" s="279"/>
      <c r="BQ379" s="280"/>
      <c r="BR379" s="280"/>
      <c r="BS379" s="280"/>
      <c r="BT379" s="280"/>
      <c r="BU379" s="280"/>
      <c r="BV379" s="280"/>
      <c r="BW379" s="280"/>
      <c r="BX379" s="280"/>
      <c r="BY379" s="280"/>
      <c r="BZ379" s="280"/>
      <c r="CA379" s="280"/>
      <c r="CB379" s="280"/>
    </row>
    <row r="380" spans="1:80" s="278" customFormat="1" x14ac:dyDescent="0.25">
      <c r="A380" s="261"/>
      <c r="B380" s="261"/>
      <c r="C380" s="261"/>
      <c r="D380" s="261"/>
      <c r="E380" s="261"/>
      <c r="F380" s="261"/>
      <c r="G380" s="261"/>
      <c r="AB380" s="279"/>
      <c r="AC380" s="279"/>
      <c r="AJ380" s="279"/>
      <c r="AK380" s="279"/>
      <c r="AX380" s="279"/>
      <c r="AY380" s="279"/>
      <c r="AZ380" s="279"/>
      <c r="BA380" s="279"/>
      <c r="BB380" s="279"/>
      <c r="BC380" s="279"/>
      <c r="BD380" s="279"/>
      <c r="BE380" s="279"/>
      <c r="BF380" s="279"/>
      <c r="BG380" s="279"/>
      <c r="BH380" s="279"/>
      <c r="BI380" s="279"/>
      <c r="BQ380" s="280"/>
      <c r="BR380" s="280"/>
      <c r="BS380" s="280"/>
      <c r="BT380" s="280"/>
      <c r="BU380" s="280"/>
      <c r="BV380" s="280"/>
      <c r="BW380" s="280"/>
      <c r="BX380" s="280"/>
      <c r="BY380" s="280"/>
      <c r="BZ380" s="280"/>
      <c r="CA380" s="280"/>
      <c r="CB380" s="280"/>
    </row>
    <row r="381" spans="1:80" s="278" customFormat="1" x14ac:dyDescent="0.25">
      <c r="A381" s="261"/>
      <c r="B381" s="261"/>
      <c r="C381" s="261"/>
      <c r="D381" s="261"/>
      <c r="E381" s="261"/>
      <c r="F381" s="261"/>
      <c r="G381" s="261"/>
      <c r="AB381" s="279"/>
      <c r="AC381" s="279"/>
      <c r="AJ381" s="279"/>
      <c r="AK381" s="279"/>
      <c r="AX381" s="279"/>
      <c r="AY381" s="279"/>
      <c r="AZ381" s="279"/>
      <c r="BA381" s="279"/>
      <c r="BB381" s="279"/>
      <c r="BC381" s="279"/>
      <c r="BD381" s="279"/>
      <c r="BE381" s="279"/>
      <c r="BF381" s="279"/>
      <c r="BG381" s="279"/>
      <c r="BH381" s="279"/>
      <c r="BI381" s="279"/>
      <c r="BQ381" s="280"/>
      <c r="BR381" s="280"/>
      <c r="BS381" s="280"/>
      <c r="BT381" s="280"/>
      <c r="BU381" s="280"/>
      <c r="BV381" s="280"/>
      <c r="BW381" s="280"/>
      <c r="BX381" s="280"/>
      <c r="BY381" s="280"/>
      <c r="BZ381" s="280"/>
      <c r="CA381" s="280"/>
      <c r="CB381" s="280"/>
    </row>
    <row r="382" spans="1:80" s="278" customFormat="1" x14ac:dyDescent="0.25">
      <c r="A382" s="261"/>
      <c r="B382" s="261"/>
      <c r="C382" s="261"/>
      <c r="D382" s="261"/>
      <c r="E382" s="261"/>
      <c r="F382" s="261"/>
      <c r="G382" s="261"/>
      <c r="AB382" s="279"/>
      <c r="AC382" s="279"/>
      <c r="AJ382" s="279"/>
      <c r="AK382" s="279"/>
      <c r="AX382" s="279"/>
      <c r="AY382" s="279"/>
      <c r="AZ382" s="279"/>
      <c r="BA382" s="279"/>
      <c r="BB382" s="279"/>
      <c r="BC382" s="279"/>
      <c r="BD382" s="279"/>
      <c r="BE382" s="279"/>
      <c r="BF382" s="279"/>
      <c r="BG382" s="279"/>
      <c r="BH382" s="279"/>
      <c r="BI382" s="279"/>
      <c r="BQ382" s="280"/>
      <c r="BR382" s="280"/>
      <c r="BS382" s="280"/>
      <c r="BT382" s="280"/>
      <c r="BU382" s="280"/>
      <c r="BV382" s="280"/>
      <c r="BW382" s="280"/>
      <c r="BX382" s="280"/>
      <c r="BY382" s="280"/>
      <c r="BZ382" s="280"/>
      <c r="CA382" s="280"/>
      <c r="CB382" s="280"/>
    </row>
    <row r="383" spans="1:80" s="278" customFormat="1" x14ac:dyDescent="0.25">
      <c r="A383" s="261"/>
      <c r="B383" s="261"/>
      <c r="C383" s="261"/>
      <c r="D383" s="261"/>
      <c r="E383" s="261"/>
      <c r="F383" s="261"/>
      <c r="G383" s="261"/>
      <c r="AB383" s="279"/>
      <c r="AC383" s="279"/>
      <c r="AJ383" s="279"/>
      <c r="AK383" s="279"/>
      <c r="AX383" s="279"/>
      <c r="AY383" s="279"/>
      <c r="AZ383" s="279"/>
      <c r="BA383" s="279"/>
      <c r="BB383" s="279"/>
      <c r="BC383" s="279"/>
      <c r="BD383" s="279"/>
      <c r="BE383" s="279"/>
      <c r="BF383" s="279"/>
      <c r="BG383" s="279"/>
      <c r="BH383" s="279"/>
      <c r="BI383" s="279"/>
      <c r="BQ383" s="280"/>
      <c r="BR383" s="280"/>
      <c r="BS383" s="280"/>
      <c r="BT383" s="280"/>
      <c r="BU383" s="280"/>
      <c r="BV383" s="280"/>
      <c r="BW383" s="280"/>
      <c r="BX383" s="280"/>
      <c r="BY383" s="280"/>
      <c r="BZ383" s="280"/>
      <c r="CA383" s="280"/>
      <c r="CB383" s="280"/>
    </row>
    <row r="384" spans="1:80" s="278" customFormat="1" x14ac:dyDescent="0.25">
      <c r="A384" s="261"/>
      <c r="B384" s="261"/>
      <c r="C384" s="261"/>
      <c r="D384" s="261"/>
      <c r="E384" s="261"/>
      <c r="F384" s="261"/>
      <c r="G384" s="261"/>
      <c r="AB384" s="279"/>
      <c r="AC384" s="279"/>
      <c r="AJ384" s="279"/>
      <c r="AK384" s="279"/>
      <c r="AX384" s="279"/>
      <c r="AY384" s="279"/>
      <c r="AZ384" s="279"/>
      <c r="BA384" s="279"/>
      <c r="BB384" s="279"/>
      <c r="BC384" s="279"/>
      <c r="BD384" s="279"/>
      <c r="BE384" s="279"/>
      <c r="BF384" s="279"/>
      <c r="BG384" s="279"/>
      <c r="BH384" s="279"/>
      <c r="BI384" s="279"/>
      <c r="BQ384" s="280"/>
      <c r="BR384" s="280"/>
      <c r="BS384" s="280"/>
      <c r="BT384" s="280"/>
      <c r="BU384" s="280"/>
      <c r="BV384" s="280"/>
      <c r="BW384" s="280"/>
      <c r="BX384" s="280"/>
      <c r="BY384" s="280"/>
      <c r="BZ384" s="280"/>
      <c r="CA384" s="280"/>
      <c r="CB384" s="280"/>
    </row>
    <row r="385" spans="1:80" s="278" customFormat="1" x14ac:dyDescent="0.25">
      <c r="A385" s="261"/>
      <c r="B385" s="261"/>
      <c r="C385" s="261"/>
      <c r="D385" s="261"/>
      <c r="E385" s="261"/>
      <c r="F385" s="261"/>
      <c r="G385" s="261"/>
      <c r="AB385" s="279"/>
      <c r="AC385" s="279"/>
      <c r="AJ385" s="279"/>
      <c r="AK385" s="279"/>
      <c r="AX385" s="279"/>
      <c r="AY385" s="279"/>
      <c r="AZ385" s="279"/>
      <c r="BA385" s="279"/>
      <c r="BB385" s="279"/>
      <c r="BC385" s="279"/>
      <c r="BD385" s="279"/>
      <c r="BE385" s="279"/>
      <c r="BF385" s="279"/>
      <c r="BG385" s="279"/>
      <c r="BH385" s="279"/>
      <c r="BI385" s="279"/>
      <c r="BQ385" s="280"/>
      <c r="BR385" s="280"/>
      <c r="BS385" s="280"/>
      <c r="BT385" s="280"/>
      <c r="BU385" s="280"/>
      <c r="BV385" s="280"/>
      <c r="BW385" s="280"/>
      <c r="BX385" s="280"/>
      <c r="BY385" s="280"/>
      <c r="BZ385" s="280"/>
      <c r="CA385" s="280"/>
      <c r="CB385" s="280"/>
    </row>
    <row r="386" spans="1:80" s="278" customFormat="1" x14ac:dyDescent="0.25">
      <c r="A386" s="261"/>
      <c r="B386" s="261"/>
      <c r="C386" s="261"/>
      <c r="D386" s="261"/>
      <c r="E386" s="261"/>
      <c r="F386" s="261"/>
      <c r="G386" s="261"/>
      <c r="AB386" s="279"/>
      <c r="AC386" s="279"/>
      <c r="AJ386" s="279"/>
      <c r="AK386" s="279"/>
      <c r="AX386" s="279"/>
      <c r="AY386" s="279"/>
      <c r="AZ386" s="279"/>
      <c r="BA386" s="279"/>
      <c r="BB386" s="279"/>
      <c r="BC386" s="279"/>
      <c r="BD386" s="279"/>
      <c r="BE386" s="279"/>
      <c r="BF386" s="279"/>
      <c r="BG386" s="279"/>
      <c r="BH386" s="279"/>
      <c r="BI386" s="279"/>
      <c r="BQ386" s="280"/>
      <c r="BR386" s="280"/>
      <c r="BS386" s="280"/>
      <c r="BT386" s="280"/>
      <c r="BU386" s="280"/>
      <c r="BV386" s="280"/>
      <c r="BW386" s="280"/>
      <c r="BX386" s="280"/>
      <c r="BY386" s="280"/>
      <c r="BZ386" s="280"/>
      <c r="CA386" s="280"/>
      <c r="CB386" s="280"/>
    </row>
    <row r="387" spans="1:80" s="278" customFormat="1" x14ac:dyDescent="0.25">
      <c r="A387" s="261"/>
      <c r="B387" s="261"/>
      <c r="C387" s="261"/>
      <c r="D387" s="261"/>
      <c r="E387" s="261"/>
      <c r="F387" s="261"/>
      <c r="G387" s="261"/>
      <c r="AB387" s="279"/>
      <c r="AC387" s="279"/>
      <c r="AJ387" s="279"/>
      <c r="AK387" s="279"/>
      <c r="AX387" s="279"/>
      <c r="AY387" s="279"/>
      <c r="AZ387" s="279"/>
      <c r="BA387" s="279"/>
      <c r="BB387" s="279"/>
      <c r="BC387" s="279"/>
      <c r="BD387" s="279"/>
      <c r="BE387" s="279"/>
      <c r="BF387" s="279"/>
      <c r="BG387" s="279"/>
      <c r="BH387" s="279"/>
      <c r="BI387" s="279"/>
      <c r="BQ387" s="280"/>
      <c r="BR387" s="280"/>
      <c r="BS387" s="280"/>
      <c r="BT387" s="280"/>
      <c r="BU387" s="280"/>
      <c r="BV387" s="280"/>
      <c r="BW387" s="280"/>
      <c r="BX387" s="280"/>
      <c r="BY387" s="280"/>
      <c r="BZ387" s="280"/>
      <c r="CA387" s="280"/>
      <c r="CB387" s="280"/>
    </row>
    <row r="388" spans="1:80" s="278" customFormat="1" x14ac:dyDescent="0.25">
      <c r="A388" s="261"/>
      <c r="B388" s="261"/>
      <c r="C388" s="261"/>
      <c r="D388" s="261"/>
      <c r="E388" s="261"/>
      <c r="F388" s="261"/>
      <c r="G388" s="261"/>
      <c r="AB388" s="279"/>
      <c r="AC388" s="279"/>
      <c r="AJ388" s="279"/>
      <c r="AK388" s="279"/>
      <c r="AX388" s="279"/>
      <c r="AY388" s="279"/>
      <c r="AZ388" s="279"/>
      <c r="BA388" s="279"/>
      <c r="BB388" s="279"/>
      <c r="BC388" s="279"/>
      <c r="BD388" s="279"/>
      <c r="BE388" s="279"/>
      <c r="BF388" s="279"/>
      <c r="BG388" s="279"/>
      <c r="BH388" s="279"/>
      <c r="BI388" s="279"/>
      <c r="BQ388" s="280"/>
      <c r="BR388" s="280"/>
      <c r="BS388" s="280"/>
      <c r="BT388" s="280"/>
      <c r="BU388" s="280"/>
      <c r="BV388" s="280"/>
      <c r="BW388" s="280"/>
      <c r="BX388" s="280"/>
      <c r="BY388" s="280"/>
      <c r="BZ388" s="280"/>
      <c r="CA388" s="280"/>
      <c r="CB388" s="280"/>
    </row>
    <row r="389" spans="1:80" s="278" customFormat="1" x14ac:dyDescent="0.25">
      <c r="A389" s="261"/>
      <c r="B389" s="261"/>
      <c r="C389" s="261"/>
      <c r="D389" s="261"/>
      <c r="E389" s="261"/>
      <c r="F389" s="261"/>
      <c r="G389" s="261"/>
      <c r="AB389" s="279"/>
      <c r="AC389" s="279"/>
      <c r="AJ389" s="279"/>
      <c r="AK389" s="279"/>
      <c r="AX389" s="279"/>
      <c r="AY389" s="279"/>
      <c r="AZ389" s="279"/>
      <c r="BA389" s="279"/>
      <c r="BB389" s="279"/>
      <c r="BC389" s="279"/>
      <c r="BD389" s="279"/>
      <c r="BE389" s="279"/>
      <c r="BF389" s="279"/>
      <c r="BG389" s="279"/>
      <c r="BH389" s="279"/>
      <c r="BI389" s="279"/>
      <c r="BQ389" s="280"/>
      <c r="BR389" s="280"/>
      <c r="BS389" s="280"/>
      <c r="BT389" s="280"/>
      <c r="BU389" s="280"/>
      <c r="BV389" s="280"/>
      <c r="BW389" s="280"/>
      <c r="BX389" s="280"/>
      <c r="BY389" s="280"/>
      <c r="BZ389" s="280"/>
      <c r="CA389" s="280"/>
      <c r="CB389" s="280"/>
    </row>
    <row r="390" spans="1:80" s="278" customFormat="1" x14ac:dyDescent="0.25">
      <c r="A390" s="261"/>
      <c r="B390" s="261"/>
      <c r="C390" s="261"/>
      <c r="D390" s="261"/>
      <c r="E390" s="261"/>
      <c r="F390" s="261"/>
      <c r="G390" s="261"/>
      <c r="AB390" s="279"/>
      <c r="AC390" s="279"/>
      <c r="AJ390" s="279"/>
      <c r="AK390" s="279"/>
      <c r="AX390" s="279"/>
      <c r="AY390" s="279"/>
      <c r="AZ390" s="279"/>
      <c r="BA390" s="279"/>
      <c r="BB390" s="279"/>
      <c r="BC390" s="279"/>
      <c r="BD390" s="279"/>
      <c r="BE390" s="279"/>
      <c r="BF390" s="279"/>
      <c r="BG390" s="279"/>
      <c r="BH390" s="279"/>
      <c r="BI390" s="279"/>
      <c r="BQ390" s="280"/>
      <c r="BR390" s="280"/>
      <c r="BS390" s="280"/>
      <c r="BT390" s="280"/>
      <c r="BU390" s="280"/>
      <c r="BV390" s="280"/>
      <c r="BW390" s="280"/>
      <c r="BX390" s="280"/>
      <c r="BY390" s="280"/>
      <c r="BZ390" s="280"/>
      <c r="CA390" s="280"/>
      <c r="CB390" s="280"/>
    </row>
    <row r="391" spans="1:80" s="278" customFormat="1" x14ac:dyDescent="0.25">
      <c r="A391" s="261"/>
      <c r="B391" s="261"/>
      <c r="C391" s="261"/>
      <c r="D391" s="261"/>
      <c r="E391" s="261"/>
      <c r="F391" s="261"/>
      <c r="G391" s="261"/>
      <c r="AB391" s="279"/>
      <c r="AC391" s="279"/>
      <c r="AJ391" s="279"/>
      <c r="AK391" s="279"/>
      <c r="AX391" s="279"/>
      <c r="AY391" s="279"/>
      <c r="AZ391" s="279"/>
      <c r="BA391" s="279"/>
      <c r="BB391" s="279"/>
      <c r="BC391" s="279"/>
      <c r="BD391" s="279"/>
      <c r="BE391" s="279"/>
      <c r="BF391" s="279"/>
      <c r="BG391" s="279"/>
      <c r="BH391" s="279"/>
      <c r="BI391" s="279"/>
      <c r="BQ391" s="280"/>
      <c r="BR391" s="280"/>
      <c r="BS391" s="280"/>
      <c r="BT391" s="280"/>
      <c r="BU391" s="280"/>
      <c r="BV391" s="280"/>
      <c r="BW391" s="280"/>
      <c r="BX391" s="280"/>
      <c r="BY391" s="280"/>
      <c r="BZ391" s="280"/>
      <c r="CA391" s="280"/>
      <c r="CB391" s="280"/>
    </row>
    <row r="392" spans="1:80" s="278" customFormat="1" x14ac:dyDescent="0.25">
      <c r="A392" s="261"/>
      <c r="B392" s="261"/>
      <c r="C392" s="261"/>
      <c r="D392" s="261"/>
      <c r="E392" s="261"/>
      <c r="F392" s="261"/>
      <c r="G392" s="261"/>
      <c r="AB392" s="279"/>
      <c r="AC392" s="279"/>
      <c r="AJ392" s="279"/>
      <c r="AK392" s="279"/>
      <c r="AX392" s="279"/>
      <c r="AY392" s="279"/>
      <c r="AZ392" s="279"/>
      <c r="BA392" s="279"/>
      <c r="BB392" s="279"/>
      <c r="BC392" s="279"/>
      <c r="BD392" s="279"/>
      <c r="BE392" s="279"/>
      <c r="BF392" s="279"/>
      <c r="BG392" s="279"/>
      <c r="BH392" s="279"/>
      <c r="BI392" s="279"/>
      <c r="BQ392" s="280"/>
      <c r="BR392" s="280"/>
      <c r="BS392" s="280"/>
      <c r="BT392" s="280"/>
      <c r="BU392" s="280"/>
      <c r="BV392" s="280"/>
      <c r="BW392" s="280"/>
      <c r="BX392" s="280"/>
      <c r="BY392" s="280"/>
      <c r="BZ392" s="280"/>
      <c r="CA392" s="280"/>
      <c r="CB392" s="280"/>
    </row>
    <row r="393" spans="1:80" s="278" customFormat="1" x14ac:dyDescent="0.25">
      <c r="A393" s="261"/>
      <c r="B393" s="261"/>
      <c r="C393" s="261"/>
      <c r="D393" s="261"/>
      <c r="E393" s="261"/>
      <c r="F393" s="261"/>
      <c r="G393" s="261"/>
      <c r="AB393" s="279"/>
      <c r="AC393" s="279"/>
      <c r="AJ393" s="279"/>
      <c r="AK393" s="279"/>
      <c r="AX393" s="279"/>
      <c r="AY393" s="279"/>
      <c r="AZ393" s="279"/>
      <c r="BA393" s="279"/>
      <c r="BB393" s="279"/>
      <c r="BC393" s="279"/>
      <c r="BD393" s="279"/>
      <c r="BE393" s="279"/>
      <c r="BF393" s="279"/>
      <c r="BG393" s="279"/>
      <c r="BH393" s="279"/>
      <c r="BI393" s="279"/>
      <c r="BQ393" s="280"/>
      <c r="BR393" s="280"/>
      <c r="BS393" s="280"/>
      <c r="BT393" s="280"/>
      <c r="BU393" s="280"/>
      <c r="BV393" s="280"/>
      <c r="BW393" s="280"/>
      <c r="BX393" s="280"/>
      <c r="BY393" s="280"/>
      <c r="BZ393" s="280"/>
      <c r="CA393" s="280"/>
      <c r="CB393" s="280"/>
    </row>
    <row r="394" spans="1:80" s="278" customFormat="1" x14ac:dyDescent="0.25">
      <c r="A394" s="261"/>
      <c r="B394" s="261"/>
      <c r="C394" s="261"/>
      <c r="D394" s="261"/>
      <c r="E394" s="261"/>
      <c r="F394" s="261"/>
      <c r="G394" s="261"/>
      <c r="AB394" s="279"/>
      <c r="AC394" s="279"/>
      <c r="AJ394" s="279"/>
      <c r="AK394" s="279"/>
      <c r="AX394" s="279"/>
      <c r="AY394" s="279"/>
      <c r="AZ394" s="279"/>
      <c r="BA394" s="279"/>
      <c r="BB394" s="279"/>
      <c r="BC394" s="279"/>
      <c r="BD394" s="279"/>
      <c r="BE394" s="279"/>
      <c r="BF394" s="279"/>
      <c r="BG394" s="279"/>
      <c r="BH394" s="279"/>
      <c r="BI394" s="279"/>
      <c r="BQ394" s="280"/>
      <c r="BR394" s="280"/>
      <c r="BS394" s="280"/>
      <c r="BT394" s="280"/>
      <c r="BU394" s="280"/>
      <c r="BV394" s="280"/>
      <c r="BW394" s="280"/>
      <c r="BX394" s="280"/>
      <c r="BY394" s="280"/>
      <c r="BZ394" s="280"/>
      <c r="CA394" s="280"/>
      <c r="CB394" s="280"/>
    </row>
    <row r="395" spans="1:80" s="278" customFormat="1" x14ac:dyDescent="0.25">
      <c r="A395" s="261"/>
      <c r="B395" s="261"/>
      <c r="C395" s="261"/>
      <c r="D395" s="261"/>
      <c r="E395" s="261"/>
      <c r="F395" s="261"/>
      <c r="G395" s="261"/>
      <c r="AB395" s="279"/>
      <c r="AC395" s="279"/>
      <c r="AJ395" s="279"/>
      <c r="AK395" s="279"/>
      <c r="AX395" s="279"/>
      <c r="AY395" s="279"/>
      <c r="AZ395" s="279"/>
      <c r="BA395" s="279"/>
      <c r="BB395" s="279"/>
      <c r="BC395" s="279"/>
      <c r="BD395" s="279"/>
      <c r="BE395" s="279"/>
      <c r="BF395" s="279"/>
      <c r="BG395" s="279"/>
      <c r="BH395" s="279"/>
      <c r="BI395" s="279"/>
      <c r="BQ395" s="280"/>
      <c r="BR395" s="280"/>
      <c r="BS395" s="280"/>
      <c r="BT395" s="280"/>
      <c r="BU395" s="280"/>
      <c r="BV395" s="280"/>
      <c r="BW395" s="280"/>
      <c r="BX395" s="280"/>
      <c r="BY395" s="280"/>
      <c r="BZ395" s="280"/>
      <c r="CA395" s="280"/>
      <c r="CB395" s="280"/>
    </row>
    <row r="396" spans="1:80" s="278" customFormat="1" x14ac:dyDescent="0.25">
      <c r="A396" s="261"/>
      <c r="B396" s="261"/>
      <c r="C396" s="261"/>
      <c r="D396" s="261"/>
      <c r="E396" s="261"/>
      <c r="F396" s="261"/>
      <c r="G396" s="261"/>
      <c r="AB396" s="279"/>
      <c r="AC396" s="279"/>
      <c r="AJ396" s="279"/>
      <c r="AK396" s="279"/>
      <c r="AX396" s="279"/>
      <c r="AY396" s="279"/>
      <c r="AZ396" s="279"/>
      <c r="BA396" s="279"/>
      <c r="BB396" s="279"/>
      <c r="BC396" s="279"/>
      <c r="BD396" s="279"/>
      <c r="BE396" s="279"/>
      <c r="BF396" s="279"/>
      <c r="BG396" s="279"/>
      <c r="BH396" s="279"/>
      <c r="BI396" s="279"/>
      <c r="BQ396" s="280"/>
      <c r="BR396" s="280"/>
      <c r="BS396" s="280"/>
      <c r="BT396" s="280"/>
      <c r="BU396" s="280"/>
      <c r="BV396" s="280"/>
      <c r="BW396" s="280"/>
      <c r="BX396" s="280"/>
      <c r="BY396" s="280"/>
      <c r="BZ396" s="280"/>
      <c r="CA396" s="280"/>
      <c r="CB396" s="280"/>
    </row>
    <row r="397" spans="1:80" s="278" customFormat="1" x14ac:dyDescent="0.25">
      <c r="A397" s="261"/>
      <c r="B397" s="261"/>
      <c r="C397" s="261"/>
      <c r="D397" s="261"/>
      <c r="E397" s="261"/>
      <c r="F397" s="261"/>
      <c r="G397" s="261"/>
      <c r="AB397" s="279"/>
      <c r="AC397" s="279"/>
      <c r="AJ397" s="279"/>
      <c r="AK397" s="279"/>
      <c r="AX397" s="279"/>
      <c r="AY397" s="279"/>
      <c r="AZ397" s="279"/>
      <c r="BA397" s="279"/>
      <c r="BB397" s="279"/>
      <c r="BC397" s="279"/>
      <c r="BD397" s="279"/>
      <c r="BE397" s="279"/>
      <c r="BF397" s="279"/>
      <c r="BG397" s="279"/>
      <c r="BH397" s="279"/>
      <c r="BI397" s="279"/>
      <c r="BQ397" s="280"/>
      <c r="BR397" s="280"/>
      <c r="BS397" s="280"/>
      <c r="BT397" s="280"/>
      <c r="BU397" s="280"/>
      <c r="BV397" s="280"/>
      <c r="BW397" s="280"/>
      <c r="BX397" s="280"/>
      <c r="BY397" s="280"/>
      <c r="BZ397" s="280"/>
      <c r="CA397" s="280"/>
      <c r="CB397" s="280"/>
    </row>
    <row r="398" spans="1:80" s="278" customFormat="1" x14ac:dyDescent="0.25">
      <c r="A398" s="261"/>
      <c r="B398" s="261"/>
      <c r="C398" s="261"/>
      <c r="D398" s="261"/>
      <c r="E398" s="261"/>
      <c r="F398" s="261"/>
      <c r="G398" s="261"/>
      <c r="AB398" s="279"/>
      <c r="AC398" s="279"/>
      <c r="AJ398" s="279"/>
      <c r="AK398" s="279"/>
      <c r="AX398" s="279"/>
      <c r="AY398" s="279"/>
      <c r="AZ398" s="279"/>
      <c r="BA398" s="279"/>
      <c r="BB398" s="279"/>
      <c r="BC398" s="279"/>
      <c r="BD398" s="279"/>
      <c r="BE398" s="279"/>
      <c r="BF398" s="279"/>
      <c r="BG398" s="279"/>
      <c r="BH398" s="279"/>
      <c r="BI398" s="279"/>
      <c r="BQ398" s="280"/>
      <c r="BR398" s="280"/>
      <c r="BS398" s="280"/>
      <c r="BT398" s="280"/>
      <c r="BU398" s="280"/>
      <c r="BV398" s="280"/>
      <c r="BW398" s="280"/>
      <c r="BX398" s="280"/>
      <c r="BY398" s="280"/>
      <c r="BZ398" s="280"/>
      <c r="CA398" s="280"/>
      <c r="CB398" s="280"/>
    </row>
    <row r="399" spans="1:80" s="278" customFormat="1" x14ac:dyDescent="0.25">
      <c r="A399" s="261"/>
      <c r="B399" s="261"/>
      <c r="C399" s="261"/>
      <c r="D399" s="261"/>
      <c r="E399" s="261"/>
      <c r="F399" s="261"/>
      <c r="G399" s="261"/>
      <c r="AB399" s="279"/>
      <c r="AC399" s="279"/>
      <c r="AJ399" s="279"/>
      <c r="AK399" s="279"/>
      <c r="AX399" s="279"/>
      <c r="AY399" s="279"/>
      <c r="AZ399" s="279"/>
      <c r="BA399" s="279"/>
      <c r="BB399" s="279"/>
      <c r="BC399" s="279"/>
      <c r="BD399" s="279"/>
      <c r="BE399" s="279"/>
      <c r="BF399" s="279"/>
      <c r="BG399" s="279"/>
      <c r="BH399" s="279"/>
      <c r="BI399" s="279"/>
      <c r="BQ399" s="280"/>
      <c r="BR399" s="280"/>
      <c r="BS399" s="280"/>
      <c r="BT399" s="280"/>
      <c r="BU399" s="280"/>
      <c r="BV399" s="280"/>
      <c r="BW399" s="280"/>
      <c r="BX399" s="280"/>
      <c r="BY399" s="280"/>
      <c r="BZ399" s="280"/>
      <c r="CA399" s="280"/>
      <c r="CB399" s="280"/>
    </row>
    <row r="400" spans="1:80" s="278" customFormat="1" x14ac:dyDescent="0.25">
      <c r="A400" s="261"/>
      <c r="B400" s="261"/>
      <c r="C400" s="261"/>
      <c r="D400" s="261"/>
      <c r="E400" s="261"/>
      <c r="F400" s="261"/>
      <c r="G400" s="261"/>
      <c r="AB400" s="279"/>
      <c r="AC400" s="279"/>
      <c r="AJ400" s="279"/>
      <c r="AK400" s="279"/>
      <c r="AX400" s="279"/>
      <c r="AY400" s="279"/>
      <c r="AZ400" s="279"/>
      <c r="BA400" s="279"/>
      <c r="BB400" s="279"/>
      <c r="BC400" s="279"/>
      <c r="BD400" s="279"/>
      <c r="BE400" s="279"/>
      <c r="BF400" s="279"/>
      <c r="BG400" s="279"/>
      <c r="BH400" s="279"/>
      <c r="BI400" s="279"/>
      <c r="BQ400" s="280"/>
      <c r="BR400" s="280"/>
      <c r="BS400" s="280"/>
      <c r="BT400" s="280"/>
      <c r="BU400" s="280"/>
      <c r="BV400" s="280"/>
      <c r="BW400" s="280"/>
      <c r="BX400" s="280"/>
      <c r="BY400" s="280"/>
      <c r="BZ400" s="280"/>
      <c r="CA400" s="280"/>
      <c r="CB400" s="280"/>
    </row>
    <row r="401" spans="1:80" s="278" customFormat="1" x14ac:dyDescent="0.25">
      <c r="A401" s="261"/>
      <c r="B401" s="261"/>
      <c r="C401" s="261"/>
      <c r="D401" s="261"/>
      <c r="E401" s="261"/>
      <c r="F401" s="261"/>
      <c r="G401" s="261"/>
      <c r="AB401" s="279"/>
      <c r="AC401" s="279"/>
      <c r="AJ401" s="279"/>
      <c r="AK401" s="279"/>
      <c r="AX401" s="279"/>
      <c r="AY401" s="279"/>
      <c r="AZ401" s="279"/>
      <c r="BA401" s="279"/>
      <c r="BB401" s="279"/>
      <c r="BC401" s="279"/>
      <c r="BD401" s="279"/>
      <c r="BE401" s="279"/>
      <c r="BF401" s="279"/>
      <c r="BG401" s="279"/>
      <c r="BH401" s="279"/>
      <c r="BI401" s="279"/>
      <c r="BQ401" s="280"/>
      <c r="BR401" s="280"/>
      <c r="BS401" s="280"/>
      <c r="BT401" s="280"/>
      <c r="BU401" s="280"/>
      <c r="BV401" s="280"/>
      <c r="BW401" s="280"/>
      <c r="BX401" s="280"/>
      <c r="BY401" s="280"/>
      <c r="BZ401" s="280"/>
      <c r="CA401" s="280"/>
      <c r="CB401" s="280"/>
    </row>
    <row r="402" spans="1:80" s="278" customFormat="1" x14ac:dyDescent="0.25">
      <c r="A402" s="261"/>
      <c r="B402" s="261"/>
      <c r="C402" s="261"/>
      <c r="D402" s="261"/>
      <c r="E402" s="261"/>
      <c r="F402" s="261"/>
      <c r="G402" s="261"/>
      <c r="AB402" s="279"/>
      <c r="AC402" s="279"/>
      <c r="AJ402" s="279"/>
      <c r="AK402" s="279"/>
      <c r="AX402" s="279"/>
      <c r="AY402" s="279"/>
      <c r="AZ402" s="279"/>
      <c r="BA402" s="279"/>
      <c r="BB402" s="279"/>
      <c r="BC402" s="279"/>
      <c r="BD402" s="279"/>
      <c r="BE402" s="279"/>
      <c r="BF402" s="279"/>
      <c r="BG402" s="279"/>
      <c r="BH402" s="279"/>
      <c r="BI402" s="279"/>
      <c r="BQ402" s="280"/>
      <c r="BR402" s="280"/>
      <c r="BS402" s="280"/>
      <c r="BT402" s="280"/>
      <c r="BU402" s="280"/>
      <c r="BV402" s="280"/>
      <c r="BW402" s="280"/>
      <c r="BX402" s="280"/>
      <c r="BY402" s="280"/>
      <c r="BZ402" s="280"/>
      <c r="CA402" s="280"/>
      <c r="CB402" s="280"/>
    </row>
    <row r="403" spans="1:80" s="278" customFormat="1" x14ac:dyDescent="0.25">
      <c r="A403" s="261"/>
      <c r="B403" s="261"/>
      <c r="C403" s="261"/>
      <c r="D403" s="261"/>
      <c r="E403" s="261"/>
      <c r="F403" s="261"/>
      <c r="G403" s="261"/>
      <c r="AB403" s="279"/>
      <c r="AC403" s="279"/>
      <c r="AJ403" s="279"/>
      <c r="AK403" s="279"/>
      <c r="AX403" s="279"/>
      <c r="AY403" s="279"/>
      <c r="AZ403" s="279"/>
      <c r="BA403" s="279"/>
      <c r="BB403" s="279"/>
      <c r="BC403" s="279"/>
      <c r="BD403" s="279"/>
      <c r="BE403" s="279"/>
      <c r="BF403" s="279"/>
      <c r="BG403" s="279"/>
      <c r="BH403" s="279"/>
      <c r="BI403" s="279"/>
      <c r="BQ403" s="280"/>
      <c r="BR403" s="280"/>
      <c r="BS403" s="280"/>
      <c r="BT403" s="280"/>
      <c r="BU403" s="280"/>
      <c r="BV403" s="280"/>
      <c r="BW403" s="280"/>
      <c r="BX403" s="280"/>
      <c r="BY403" s="280"/>
      <c r="BZ403" s="280"/>
      <c r="CA403" s="280"/>
      <c r="CB403" s="280"/>
    </row>
    <row r="404" spans="1:80" s="278" customFormat="1" x14ac:dyDescent="0.25">
      <c r="A404" s="261"/>
      <c r="B404" s="261"/>
      <c r="C404" s="261"/>
      <c r="D404" s="261"/>
      <c r="E404" s="261"/>
      <c r="F404" s="261"/>
      <c r="G404" s="261"/>
      <c r="AB404" s="279"/>
      <c r="AC404" s="279"/>
      <c r="AJ404" s="279"/>
      <c r="AK404" s="279"/>
      <c r="AX404" s="279"/>
      <c r="AY404" s="279"/>
      <c r="AZ404" s="279"/>
      <c r="BA404" s="279"/>
      <c r="BB404" s="279"/>
      <c r="BC404" s="279"/>
      <c r="BD404" s="279"/>
      <c r="BE404" s="279"/>
      <c r="BF404" s="279"/>
      <c r="BG404" s="279"/>
      <c r="BH404" s="279"/>
      <c r="BI404" s="279"/>
      <c r="BQ404" s="280"/>
      <c r="BR404" s="280"/>
      <c r="BS404" s="280"/>
      <c r="BT404" s="280"/>
      <c r="BU404" s="280"/>
      <c r="BV404" s="280"/>
      <c r="BW404" s="280"/>
      <c r="BX404" s="280"/>
      <c r="BY404" s="280"/>
      <c r="BZ404" s="280"/>
      <c r="CA404" s="280"/>
      <c r="CB404" s="280"/>
    </row>
    <row r="405" spans="1:80" s="278" customFormat="1" x14ac:dyDescent="0.25">
      <c r="A405" s="261"/>
      <c r="B405" s="261"/>
      <c r="C405" s="261"/>
      <c r="D405" s="261"/>
      <c r="E405" s="261"/>
      <c r="F405" s="261"/>
      <c r="G405" s="261"/>
      <c r="AB405" s="279"/>
      <c r="AC405" s="279"/>
      <c r="AJ405" s="279"/>
      <c r="AK405" s="279"/>
      <c r="AX405" s="279"/>
      <c r="AY405" s="279"/>
      <c r="AZ405" s="279"/>
      <c r="BA405" s="279"/>
      <c r="BB405" s="279"/>
      <c r="BC405" s="279"/>
      <c r="BD405" s="279"/>
      <c r="BE405" s="279"/>
      <c r="BF405" s="279"/>
      <c r="BG405" s="279"/>
      <c r="BH405" s="279"/>
      <c r="BI405" s="279"/>
      <c r="BQ405" s="280"/>
      <c r="BR405" s="280"/>
      <c r="BS405" s="280"/>
      <c r="BT405" s="280"/>
      <c r="BU405" s="280"/>
      <c r="BV405" s="280"/>
      <c r="BW405" s="280"/>
      <c r="BX405" s="280"/>
      <c r="BY405" s="280"/>
      <c r="BZ405" s="280"/>
      <c r="CA405" s="280"/>
      <c r="CB405" s="280"/>
    </row>
    <row r="406" spans="1:80" s="278" customFormat="1" x14ac:dyDescent="0.25">
      <c r="A406" s="261"/>
      <c r="B406" s="261"/>
      <c r="C406" s="261"/>
      <c r="D406" s="261"/>
      <c r="E406" s="261"/>
      <c r="F406" s="261"/>
      <c r="G406" s="261"/>
      <c r="AB406" s="279"/>
      <c r="AC406" s="279"/>
      <c r="AJ406" s="279"/>
      <c r="AK406" s="279"/>
      <c r="AX406" s="279"/>
      <c r="AY406" s="279"/>
      <c r="AZ406" s="279"/>
      <c r="BA406" s="279"/>
      <c r="BB406" s="279"/>
      <c r="BC406" s="279"/>
      <c r="BD406" s="279"/>
      <c r="BE406" s="279"/>
      <c r="BF406" s="279"/>
      <c r="BG406" s="279"/>
      <c r="BH406" s="279"/>
      <c r="BI406" s="279"/>
      <c r="BQ406" s="280"/>
      <c r="BR406" s="280"/>
      <c r="BS406" s="280"/>
      <c r="BT406" s="280"/>
      <c r="BU406" s="280"/>
      <c r="BV406" s="280"/>
      <c r="BW406" s="280"/>
      <c r="BX406" s="280"/>
      <c r="BY406" s="280"/>
      <c r="BZ406" s="280"/>
      <c r="CA406" s="280"/>
      <c r="CB406" s="280"/>
    </row>
    <row r="407" spans="1:80" s="278" customFormat="1" x14ac:dyDescent="0.25">
      <c r="A407" s="261"/>
      <c r="B407" s="261"/>
      <c r="C407" s="261"/>
      <c r="D407" s="261"/>
      <c r="E407" s="261"/>
      <c r="F407" s="261"/>
      <c r="G407" s="261"/>
      <c r="AB407" s="279"/>
      <c r="AC407" s="279"/>
      <c r="AJ407" s="279"/>
      <c r="AK407" s="279"/>
      <c r="AX407" s="279"/>
      <c r="AY407" s="279"/>
      <c r="AZ407" s="279"/>
      <c r="BA407" s="279"/>
      <c r="BB407" s="279"/>
      <c r="BC407" s="279"/>
      <c r="BD407" s="279"/>
      <c r="BE407" s="279"/>
      <c r="BF407" s="279"/>
      <c r="BG407" s="279"/>
      <c r="BH407" s="279"/>
      <c r="BI407" s="279"/>
      <c r="BQ407" s="280"/>
      <c r="BR407" s="280"/>
      <c r="BS407" s="280"/>
      <c r="BT407" s="280"/>
      <c r="BU407" s="280"/>
      <c r="BV407" s="280"/>
      <c r="BW407" s="280"/>
      <c r="BX407" s="280"/>
      <c r="BY407" s="280"/>
      <c r="BZ407" s="280"/>
      <c r="CA407" s="280"/>
      <c r="CB407" s="280"/>
    </row>
    <row r="408" spans="1:80" s="278" customFormat="1" x14ac:dyDescent="0.25">
      <c r="A408" s="261"/>
      <c r="B408" s="261"/>
      <c r="C408" s="261"/>
      <c r="D408" s="261"/>
      <c r="E408" s="261"/>
      <c r="F408" s="261"/>
      <c r="G408" s="261"/>
      <c r="AB408" s="279"/>
      <c r="AC408" s="279"/>
      <c r="AJ408" s="279"/>
      <c r="AK408" s="279"/>
      <c r="AX408" s="279"/>
      <c r="AY408" s="279"/>
      <c r="AZ408" s="279"/>
      <c r="BA408" s="279"/>
      <c r="BB408" s="279"/>
      <c r="BC408" s="279"/>
      <c r="BD408" s="279"/>
      <c r="BE408" s="279"/>
      <c r="BF408" s="279"/>
      <c r="BG408" s="279"/>
      <c r="BH408" s="279"/>
      <c r="BI408" s="279"/>
      <c r="BQ408" s="280"/>
      <c r="BR408" s="280"/>
      <c r="BS408" s="280"/>
      <c r="BT408" s="280"/>
      <c r="BU408" s="280"/>
      <c r="BV408" s="280"/>
      <c r="BW408" s="280"/>
      <c r="BX408" s="280"/>
      <c r="BY408" s="280"/>
      <c r="BZ408" s="280"/>
      <c r="CA408" s="280"/>
      <c r="CB408" s="280"/>
    </row>
    <row r="409" spans="1:80" s="278" customFormat="1" x14ac:dyDescent="0.25">
      <c r="A409" s="261"/>
      <c r="B409" s="261"/>
      <c r="C409" s="261"/>
      <c r="D409" s="261"/>
      <c r="E409" s="261"/>
      <c r="F409" s="261"/>
      <c r="G409" s="261"/>
      <c r="AB409" s="279"/>
      <c r="AC409" s="279"/>
      <c r="AJ409" s="279"/>
      <c r="AK409" s="279"/>
      <c r="AX409" s="279"/>
      <c r="AY409" s="279"/>
      <c r="AZ409" s="279"/>
      <c r="BA409" s="279"/>
      <c r="BB409" s="279"/>
      <c r="BC409" s="279"/>
      <c r="BD409" s="279"/>
      <c r="BE409" s="279"/>
      <c r="BF409" s="279"/>
      <c r="BG409" s="279"/>
      <c r="BH409" s="279"/>
      <c r="BI409" s="279"/>
      <c r="BQ409" s="280"/>
      <c r="BR409" s="280"/>
      <c r="BS409" s="280"/>
      <c r="BT409" s="280"/>
      <c r="BU409" s="280"/>
      <c r="BV409" s="280"/>
      <c r="BW409" s="280"/>
      <c r="BX409" s="280"/>
      <c r="BY409" s="280"/>
      <c r="BZ409" s="280"/>
      <c r="CA409" s="280"/>
      <c r="CB409" s="280"/>
    </row>
    <row r="410" spans="1:80" s="278" customFormat="1" x14ac:dyDescent="0.25">
      <c r="A410" s="261"/>
      <c r="B410" s="261"/>
      <c r="C410" s="261"/>
      <c r="D410" s="261"/>
      <c r="E410" s="261"/>
      <c r="F410" s="261"/>
      <c r="G410" s="261"/>
      <c r="AB410" s="279"/>
      <c r="AC410" s="279"/>
      <c r="AJ410" s="279"/>
      <c r="AK410" s="279"/>
      <c r="AX410" s="279"/>
      <c r="AY410" s="279"/>
      <c r="AZ410" s="279"/>
      <c r="BA410" s="279"/>
      <c r="BB410" s="279"/>
      <c r="BC410" s="279"/>
      <c r="BD410" s="279"/>
      <c r="BE410" s="279"/>
      <c r="BF410" s="279"/>
      <c r="BG410" s="279"/>
      <c r="BH410" s="279"/>
      <c r="BI410" s="279"/>
      <c r="BQ410" s="280"/>
      <c r="BR410" s="280"/>
      <c r="BS410" s="280"/>
      <c r="BT410" s="280"/>
      <c r="BU410" s="280"/>
      <c r="BV410" s="280"/>
      <c r="BW410" s="280"/>
      <c r="BX410" s="280"/>
      <c r="BY410" s="280"/>
      <c r="BZ410" s="280"/>
      <c r="CA410" s="280"/>
      <c r="CB410" s="280"/>
    </row>
    <row r="411" spans="1:80" s="278" customFormat="1" x14ac:dyDescent="0.25">
      <c r="A411" s="261"/>
      <c r="B411" s="261"/>
      <c r="C411" s="261"/>
      <c r="D411" s="261"/>
      <c r="E411" s="261"/>
      <c r="F411" s="261"/>
      <c r="G411" s="261"/>
      <c r="AB411" s="279"/>
      <c r="AC411" s="279"/>
      <c r="AJ411" s="279"/>
      <c r="AK411" s="279"/>
      <c r="AX411" s="279"/>
      <c r="AY411" s="279"/>
      <c r="AZ411" s="279"/>
      <c r="BA411" s="279"/>
      <c r="BB411" s="279"/>
      <c r="BC411" s="279"/>
      <c r="BD411" s="279"/>
      <c r="BE411" s="279"/>
      <c r="BF411" s="279"/>
      <c r="BG411" s="279"/>
      <c r="BH411" s="279"/>
      <c r="BI411" s="279"/>
      <c r="BQ411" s="280"/>
      <c r="BR411" s="280"/>
      <c r="BS411" s="280"/>
      <c r="BT411" s="280"/>
      <c r="BU411" s="280"/>
      <c r="BV411" s="280"/>
      <c r="BW411" s="280"/>
      <c r="BX411" s="280"/>
      <c r="BY411" s="280"/>
      <c r="BZ411" s="280"/>
      <c r="CA411" s="280"/>
      <c r="CB411" s="280"/>
    </row>
    <row r="412" spans="1:80" s="278" customFormat="1" x14ac:dyDescent="0.25">
      <c r="A412" s="261"/>
      <c r="B412" s="261"/>
      <c r="C412" s="261"/>
      <c r="D412" s="261"/>
      <c r="E412" s="261"/>
      <c r="F412" s="261"/>
      <c r="G412" s="261"/>
      <c r="AB412" s="279"/>
      <c r="AC412" s="279"/>
      <c r="AJ412" s="279"/>
      <c r="AK412" s="279"/>
      <c r="AX412" s="279"/>
      <c r="AY412" s="279"/>
      <c r="AZ412" s="279"/>
      <c r="BA412" s="279"/>
      <c r="BB412" s="279"/>
      <c r="BC412" s="279"/>
      <c r="BD412" s="279"/>
      <c r="BE412" s="279"/>
      <c r="BF412" s="279"/>
      <c r="BG412" s="279"/>
      <c r="BH412" s="279"/>
      <c r="BI412" s="279"/>
      <c r="BQ412" s="280"/>
      <c r="BR412" s="280"/>
      <c r="BS412" s="280"/>
      <c r="BT412" s="280"/>
      <c r="BU412" s="280"/>
      <c r="BV412" s="280"/>
      <c r="BW412" s="280"/>
      <c r="BX412" s="280"/>
      <c r="BY412" s="280"/>
      <c r="BZ412" s="280"/>
      <c r="CA412" s="280"/>
      <c r="CB412" s="280"/>
    </row>
    <row r="413" spans="1:80" s="278" customFormat="1" x14ac:dyDescent="0.25">
      <c r="A413" s="261"/>
      <c r="B413" s="261"/>
      <c r="C413" s="261"/>
      <c r="D413" s="261"/>
      <c r="E413" s="261"/>
      <c r="F413" s="261"/>
      <c r="G413" s="261"/>
      <c r="AB413" s="279"/>
      <c r="AC413" s="279"/>
      <c r="AJ413" s="279"/>
      <c r="AK413" s="279"/>
      <c r="AX413" s="279"/>
      <c r="AY413" s="279"/>
      <c r="AZ413" s="279"/>
      <c r="BA413" s="279"/>
      <c r="BB413" s="279"/>
      <c r="BC413" s="279"/>
      <c r="BD413" s="279"/>
      <c r="BE413" s="279"/>
      <c r="BF413" s="279"/>
      <c r="BG413" s="279"/>
      <c r="BH413" s="279"/>
      <c r="BI413" s="279"/>
      <c r="BQ413" s="280"/>
      <c r="BR413" s="280"/>
      <c r="BS413" s="280"/>
      <c r="BT413" s="280"/>
      <c r="BU413" s="280"/>
      <c r="BV413" s="280"/>
      <c r="BW413" s="280"/>
      <c r="BX413" s="280"/>
      <c r="BY413" s="280"/>
      <c r="BZ413" s="280"/>
      <c r="CA413" s="280"/>
      <c r="CB413" s="280"/>
    </row>
    <row r="414" spans="1:80" s="278" customFormat="1" x14ac:dyDescent="0.25">
      <c r="A414" s="261"/>
      <c r="B414" s="261"/>
      <c r="C414" s="261"/>
      <c r="D414" s="261"/>
      <c r="E414" s="261"/>
      <c r="F414" s="261"/>
      <c r="G414" s="261"/>
      <c r="AB414" s="279"/>
      <c r="AC414" s="279"/>
      <c r="AJ414" s="279"/>
      <c r="AK414" s="279"/>
      <c r="AX414" s="279"/>
      <c r="AY414" s="279"/>
      <c r="AZ414" s="279"/>
      <c r="BA414" s="279"/>
      <c r="BB414" s="279"/>
      <c r="BC414" s="279"/>
      <c r="BD414" s="279"/>
      <c r="BE414" s="279"/>
      <c r="BF414" s="279"/>
      <c r="BG414" s="279"/>
      <c r="BH414" s="279"/>
      <c r="BI414" s="279"/>
      <c r="BQ414" s="280"/>
      <c r="BR414" s="280"/>
      <c r="BS414" s="280"/>
      <c r="BT414" s="280"/>
      <c r="BU414" s="280"/>
      <c r="BV414" s="280"/>
      <c r="BW414" s="280"/>
      <c r="BX414" s="280"/>
      <c r="BY414" s="280"/>
      <c r="BZ414" s="280"/>
      <c r="CA414" s="280"/>
      <c r="CB414" s="280"/>
    </row>
    <row r="415" spans="1:80" s="278" customFormat="1" x14ac:dyDescent="0.25">
      <c r="A415" s="261"/>
      <c r="B415" s="261"/>
      <c r="C415" s="261"/>
      <c r="D415" s="261"/>
      <c r="E415" s="261"/>
      <c r="F415" s="261"/>
      <c r="G415" s="261"/>
      <c r="AB415" s="279"/>
      <c r="AC415" s="279"/>
      <c r="AJ415" s="279"/>
      <c r="AK415" s="279"/>
      <c r="AX415" s="279"/>
      <c r="AY415" s="279"/>
      <c r="AZ415" s="279"/>
      <c r="BA415" s="279"/>
      <c r="BB415" s="279"/>
      <c r="BC415" s="279"/>
      <c r="BD415" s="279"/>
      <c r="BE415" s="279"/>
      <c r="BF415" s="279"/>
      <c r="BG415" s="279"/>
      <c r="BH415" s="279"/>
      <c r="BI415" s="279"/>
      <c r="BQ415" s="280"/>
      <c r="BR415" s="280"/>
      <c r="BS415" s="280"/>
      <c r="BT415" s="280"/>
      <c r="BU415" s="280"/>
      <c r="BV415" s="280"/>
      <c r="BW415" s="280"/>
      <c r="BX415" s="280"/>
      <c r="BY415" s="280"/>
      <c r="BZ415" s="280"/>
      <c r="CA415" s="280"/>
      <c r="CB415" s="280"/>
    </row>
    <row r="416" spans="1:80" s="278" customFormat="1" x14ac:dyDescent="0.25">
      <c r="A416" s="261"/>
      <c r="B416" s="261"/>
      <c r="C416" s="261"/>
      <c r="D416" s="261"/>
      <c r="E416" s="261"/>
      <c r="F416" s="261"/>
      <c r="G416" s="261"/>
      <c r="AB416" s="279"/>
      <c r="AC416" s="279"/>
      <c r="AJ416" s="279"/>
      <c r="AK416" s="279"/>
      <c r="AX416" s="279"/>
      <c r="AY416" s="279"/>
      <c r="AZ416" s="279"/>
      <c r="BA416" s="279"/>
      <c r="BB416" s="279"/>
      <c r="BC416" s="279"/>
      <c r="BD416" s="279"/>
      <c r="BE416" s="279"/>
      <c r="BF416" s="279"/>
      <c r="BG416" s="279"/>
      <c r="BH416" s="279"/>
      <c r="BI416" s="279"/>
      <c r="BQ416" s="280"/>
      <c r="BR416" s="280"/>
      <c r="BS416" s="280"/>
      <c r="BT416" s="280"/>
      <c r="BU416" s="280"/>
      <c r="BV416" s="280"/>
      <c r="BW416" s="280"/>
      <c r="BX416" s="280"/>
      <c r="BY416" s="280"/>
      <c r="BZ416" s="280"/>
      <c r="CA416" s="280"/>
      <c r="CB416" s="280"/>
    </row>
    <row r="417" spans="1:80" s="278" customFormat="1" x14ac:dyDescent="0.25">
      <c r="A417" s="261"/>
      <c r="B417" s="261"/>
      <c r="C417" s="261"/>
      <c r="D417" s="261"/>
      <c r="E417" s="261"/>
      <c r="F417" s="261"/>
      <c r="G417" s="261"/>
      <c r="AB417" s="279"/>
      <c r="AC417" s="279"/>
      <c r="AJ417" s="279"/>
      <c r="AK417" s="279"/>
      <c r="AX417" s="279"/>
      <c r="AY417" s="279"/>
      <c r="AZ417" s="279"/>
      <c r="BA417" s="279"/>
      <c r="BB417" s="279"/>
      <c r="BC417" s="279"/>
      <c r="BD417" s="279"/>
      <c r="BE417" s="279"/>
      <c r="BF417" s="279"/>
      <c r="BG417" s="279"/>
      <c r="BH417" s="279"/>
      <c r="BI417" s="279"/>
      <c r="BQ417" s="280"/>
      <c r="BR417" s="280"/>
      <c r="BS417" s="280"/>
      <c r="BT417" s="280"/>
      <c r="BU417" s="280"/>
      <c r="BV417" s="280"/>
      <c r="BW417" s="280"/>
      <c r="BX417" s="280"/>
      <c r="BY417" s="280"/>
      <c r="BZ417" s="280"/>
      <c r="CA417" s="280"/>
      <c r="CB417" s="280"/>
    </row>
    <row r="418" spans="1:80" s="278" customFormat="1" x14ac:dyDescent="0.25">
      <c r="A418" s="261"/>
      <c r="B418" s="261"/>
      <c r="C418" s="261"/>
      <c r="D418" s="261"/>
      <c r="E418" s="261"/>
      <c r="F418" s="261"/>
      <c r="G418" s="261"/>
      <c r="AB418" s="279"/>
      <c r="AC418" s="279"/>
      <c r="AJ418" s="279"/>
      <c r="AK418" s="279"/>
      <c r="AX418" s="279"/>
      <c r="AY418" s="279"/>
      <c r="AZ418" s="279"/>
      <c r="BA418" s="279"/>
      <c r="BB418" s="279"/>
      <c r="BC418" s="279"/>
      <c r="BD418" s="279"/>
      <c r="BE418" s="279"/>
      <c r="BF418" s="279"/>
      <c r="BG418" s="279"/>
      <c r="BH418" s="279"/>
      <c r="BI418" s="279"/>
      <c r="BQ418" s="280"/>
      <c r="BR418" s="280"/>
      <c r="BS418" s="280"/>
      <c r="BT418" s="280"/>
      <c r="BU418" s="280"/>
      <c r="BV418" s="280"/>
      <c r="BW418" s="280"/>
      <c r="BX418" s="280"/>
      <c r="BY418" s="280"/>
      <c r="BZ418" s="280"/>
      <c r="CA418" s="280"/>
      <c r="CB418" s="280"/>
    </row>
    <row r="419" spans="1:80" s="278" customFormat="1" x14ac:dyDescent="0.25">
      <c r="A419" s="261"/>
      <c r="B419" s="261"/>
      <c r="C419" s="261"/>
      <c r="D419" s="261"/>
      <c r="E419" s="261"/>
      <c r="F419" s="261"/>
      <c r="G419" s="261"/>
      <c r="AB419" s="279"/>
      <c r="AC419" s="279"/>
      <c r="AJ419" s="279"/>
      <c r="AK419" s="279"/>
      <c r="AX419" s="279"/>
      <c r="AY419" s="279"/>
      <c r="AZ419" s="279"/>
      <c r="BA419" s="279"/>
      <c r="BB419" s="279"/>
      <c r="BC419" s="279"/>
      <c r="BD419" s="279"/>
      <c r="BE419" s="279"/>
      <c r="BF419" s="279"/>
      <c r="BG419" s="279"/>
      <c r="BH419" s="279"/>
      <c r="BI419" s="279"/>
      <c r="BQ419" s="280"/>
      <c r="BR419" s="280"/>
      <c r="BS419" s="280"/>
      <c r="BT419" s="280"/>
      <c r="BU419" s="280"/>
      <c r="BV419" s="280"/>
      <c r="BW419" s="280"/>
      <c r="BX419" s="280"/>
      <c r="BY419" s="280"/>
      <c r="BZ419" s="280"/>
      <c r="CA419" s="280"/>
      <c r="CB419" s="280"/>
    </row>
    <row r="420" spans="1:80" s="278" customFormat="1" x14ac:dyDescent="0.25">
      <c r="A420" s="261"/>
      <c r="B420" s="261"/>
      <c r="C420" s="261"/>
      <c r="D420" s="261"/>
      <c r="E420" s="261"/>
      <c r="F420" s="261"/>
      <c r="G420" s="261"/>
      <c r="AB420" s="279"/>
      <c r="AC420" s="279"/>
      <c r="AJ420" s="279"/>
      <c r="AK420" s="279"/>
      <c r="AX420" s="279"/>
      <c r="AY420" s="279"/>
      <c r="AZ420" s="279"/>
      <c r="BA420" s="279"/>
      <c r="BB420" s="279"/>
      <c r="BC420" s="279"/>
      <c r="BD420" s="279"/>
      <c r="BE420" s="279"/>
      <c r="BF420" s="279"/>
      <c r="BG420" s="279"/>
      <c r="BH420" s="279"/>
      <c r="BI420" s="279"/>
      <c r="BQ420" s="280"/>
      <c r="BR420" s="280"/>
      <c r="BS420" s="280"/>
      <c r="BT420" s="280"/>
      <c r="BU420" s="280"/>
      <c r="BV420" s="280"/>
      <c r="BW420" s="280"/>
      <c r="BX420" s="280"/>
      <c r="BY420" s="280"/>
      <c r="BZ420" s="280"/>
      <c r="CA420" s="280"/>
      <c r="CB420" s="280"/>
    </row>
    <row r="421" spans="1:80" s="278" customFormat="1" x14ac:dyDescent="0.25">
      <c r="A421" s="261"/>
      <c r="B421" s="261"/>
      <c r="C421" s="261"/>
      <c r="D421" s="261"/>
      <c r="E421" s="261"/>
      <c r="F421" s="261"/>
      <c r="G421" s="261"/>
      <c r="AB421" s="279"/>
      <c r="AC421" s="279"/>
      <c r="AJ421" s="279"/>
      <c r="AK421" s="279"/>
      <c r="AX421" s="279"/>
      <c r="AY421" s="279"/>
      <c r="AZ421" s="279"/>
      <c r="BA421" s="279"/>
      <c r="BB421" s="279"/>
      <c r="BC421" s="279"/>
      <c r="BD421" s="279"/>
      <c r="BE421" s="279"/>
      <c r="BF421" s="279"/>
      <c r="BG421" s="279"/>
      <c r="BH421" s="279"/>
      <c r="BI421" s="279"/>
      <c r="BQ421" s="280"/>
      <c r="BR421" s="280"/>
      <c r="BS421" s="280"/>
      <c r="BT421" s="280"/>
      <c r="BU421" s="280"/>
      <c r="BV421" s="280"/>
      <c r="BW421" s="280"/>
      <c r="BX421" s="280"/>
      <c r="BY421" s="280"/>
      <c r="BZ421" s="280"/>
      <c r="CA421" s="280"/>
      <c r="CB421" s="280"/>
    </row>
    <row r="422" spans="1:80" s="278" customFormat="1" x14ac:dyDescent="0.25">
      <c r="A422" s="261"/>
      <c r="B422" s="261"/>
      <c r="C422" s="261"/>
      <c r="D422" s="261"/>
      <c r="E422" s="261"/>
      <c r="F422" s="261"/>
      <c r="G422" s="261"/>
      <c r="AB422" s="279"/>
      <c r="AC422" s="279"/>
      <c r="AJ422" s="279"/>
      <c r="AK422" s="279"/>
      <c r="AX422" s="279"/>
      <c r="AY422" s="279"/>
      <c r="AZ422" s="279"/>
      <c r="BA422" s="279"/>
      <c r="BB422" s="279"/>
      <c r="BC422" s="279"/>
      <c r="BD422" s="279"/>
      <c r="BE422" s="279"/>
      <c r="BF422" s="279"/>
      <c r="BG422" s="279"/>
      <c r="BH422" s="279"/>
      <c r="BI422" s="279"/>
      <c r="BQ422" s="280"/>
      <c r="BR422" s="280"/>
      <c r="BS422" s="280"/>
      <c r="BT422" s="280"/>
      <c r="BU422" s="280"/>
      <c r="BV422" s="280"/>
      <c r="BW422" s="280"/>
      <c r="BX422" s="280"/>
      <c r="BY422" s="280"/>
      <c r="BZ422" s="280"/>
      <c r="CA422" s="280"/>
      <c r="CB422" s="280"/>
    </row>
    <row r="423" spans="1:80" s="278" customFormat="1" x14ac:dyDescent="0.25">
      <c r="A423" s="261"/>
      <c r="B423" s="261"/>
      <c r="C423" s="261"/>
      <c r="D423" s="261"/>
      <c r="E423" s="261"/>
      <c r="F423" s="261"/>
      <c r="G423" s="261"/>
      <c r="AB423" s="279"/>
      <c r="AC423" s="279"/>
      <c r="AJ423" s="279"/>
      <c r="AK423" s="279"/>
      <c r="AX423" s="279"/>
      <c r="AY423" s="279"/>
      <c r="AZ423" s="279"/>
      <c r="BA423" s="279"/>
      <c r="BB423" s="279"/>
      <c r="BC423" s="279"/>
      <c r="BD423" s="279"/>
      <c r="BE423" s="279"/>
      <c r="BF423" s="279"/>
      <c r="BG423" s="279"/>
      <c r="BH423" s="279"/>
      <c r="BI423" s="279"/>
      <c r="BQ423" s="280"/>
      <c r="BR423" s="280"/>
      <c r="BS423" s="280"/>
      <c r="BT423" s="280"/>
      <c r="BU423" s="280"/>
      <c r="BV423" s="280"/>
      <c r="BW423" s="280"/>
      <c r="BX423" s="280"/>
      <c r="BY423" s="280"/>
      <c r="BZ423" s="280"/>
      <c r="CA423" s="280"/>
      <c r="CB423" s="280"/>
    </row>
    <row r="424" spans="1:80" s="278" customFormat="1" x14ac:dyDescent="0.25">
      <c r="A424" s="261"/>
      <c r="B424" s="261"/>
      <c r="C424" s="261"/>
      <c r="D424" s="261"/>
      <c r="E424" s="261"/>
      <c r="F424" s="261"/>
      <c r="G424" s="261"/>
      <c r="AB424" s="279"/>
      <c r="AC424" s="279"/>
      <c r="AJ424" s="279"/>
      <c r="AK424" s="279"/>
      <c r="AX424" s="279"/>
      <c r="AY424" s="279"/>
      <c r="AZ424" s="279"/>
      <c r="BA424" s="279"/>
      <c r="BB424" s="279"/>
      <c r="BC424" s="279"/>
      <c r="BD424" s="279"/>
      <c r="BE424" s="279"/>
      <c r="BF424" s="279"/>
      <c r="BG424" s="279"/>
      <c r="BH424" s="279"/>
      <c r="BI424" s="279"/>
      <c r="BQ424" s="280"/>
      <c r="BR424" s="280"/>
      <c r="BS424" s="280"/>
      <c r="BT424" s="280"/>
      <c r="BU424" s="280"/>
      <c r="BV424" s="280"/>
      <c r="BW424" s="280"/>
      <c r="BX424" s="280"/>
      <c r="BY424" s="280"/>
      <c r="BZ424" s="280"/>
      <c r="CA424" s="280"/>
      <c r="CB424" s="280"/>
    </row>
    <row r="425" spans="1:80" s="278" customFormat="1" x14ac:dyDescent="0.25">
      <c r="A425" s="261"/>
      <c r="B425" s="261"/>
      <c r="C425" s="261"/>
      <c r="D425" s="261"/>
      <c r="E425" s="261"/>
      <c r="F425" s="261"/>
      <c r="G425" s="261"/>
      <c r="AB425" s="279"/>
      <c r="AC425" s="279"/>
      <c r="AJ425" s="279"/>
      <c r="AK425" s="279"/>
      <c r="AX425" s="279"/>
      <c r="AY425" s="279"/>
      <c r="AZ425" s="279"/>
      <c r="BA425" s="279"/>
      <c r="BB425" s="279"/>
      <c r="BC425" s="279"/>
      <c r="BD425" s="279"/>
      <c r="BE425" s="279"/>
      <c r="BF425" s="279"/>
      <c r="BG425" s="279"/>
      <c r="BH425" s="279"/>
      <c r="BI425" s="279"/>
      <c r="BQ425" s="280"/>
      <c r="BR425" s="280"/>
      <c r="BS425" s="280"/>
      <c r="BT425" s="280"/>
      <c r="BU425" s="280"/>
      <c r="BV425" s="280"/>
      <c r="BW425" s="280"/>
      <c r="BX425" s="280"/>
      <c r="BY425" s="280"/>
      <c r="BZ425" s="280"/>
      <c r="CA425" s="280"/>
      <c r="CB425" s="280"/>
    </row>
    <row r="426" spans="1:80" s="278" customFormat="1" x14ac:dyDescent="0.25">
      <c r="A426" s="261"/>
      <c r="B426" s="261"/>
      <c r="C426" s="261"/>
      <c r="D426" s="261"/>
      <c r="E426" s="261"/>
      <c r="F426" s="261"/>
      <c r="G426" s="261"/>
      <c r="AB426" s="279"/>
      <c r="AC426" s="279"/>
      <c r="AJ426" s="279"/>
      <c r="AK426" s="279"/>
      <c r="AX426" s="279"/>
      <c r="AY426" s="279"/>
      <c r="AZ426" s="279"/>
      <c r="BA426" s="279"/>
      <c r="BB426" s="279"/>
      <c r="BC426" s="279"/>
      <c r="BD426" s="279"/>
      <c r="BE426" s="279"/>
      <c r="BF426" s="279"/>
      <c r="BG426" s="279"/>
      <c r="BH426" s="279"/>
      <c r="BI426" s="279"/>
      <c r="BQ426" s="280"/>
      <c r="BR426" s="280"/>
      <c r="BS426" s="280"/>
      <c r="BT426" s="280"/>
      <c r="BU426" s="280"/>
      <c r="BV426" s="280"/>
      <c r="BW426" s="280"/>
      <c r="BX426" s="280"/>
      <c r="BY426" s="280"/>
      <c r="BZ426" s="280"/>
      <c r="CA426" s="280"/>
      <c r="CB426" s="280"/>
    </row>
    <row r="427" spans="1:80" s="278" customFormat="1" x14ac:dyDescent="0.25">
      <c r="A427" s="261"/>
      <c r="B427" s="261"/>
      <c r="C427" s="261"/>
      <c r="D427" s="261"/>
      <c r="E427" s="261"/>
      <c r="F427" s="261"/>
      <c r="G427" s="261"/>
      <c r="AB427" s="279"/>
      <c r="AC427" s="279"/>
      <c r="AJ427" s="279"/>
      <c r="AK427" s="279"/>
      <c r="AX427" s="279"/>
      <c r="AY427" s="279"/>
      <c r="AZ427" s="279"/>
      <c r="BA427" s="279"/>
      <c r="BB427" s="279"/>
      <c r="BC427" s="279"/>
      <c r="BD427" s="279"/>
      <c r="BE427" s="279"/>
      <c r="BF427" s="279"/>
      <c r="BG427" s="279"/>
      <c r="BH427" s="279"/>
      <c r="BI427" s="279"/>
      <c r="BQ427" s="280"/>
      <c r="BR427" s="280"/>
      <c r="BS427" s="280"/>
      <c r="BT427" s="280"/>
      <c r="BU427" s="280"/>
      <c r="BV427" s="280"/>
      <c r="BW427" s="280"/>
      <c r="BX427" s="280"/>
      <c r="BY427" s="280"/>
      <c r="BZ427" s="280"/>
      <c r="CA427" s="280"/>
      <c r="CB427" s="280"/>
    </row>
    <row r="428" spans="1:80" s="278" customFormat="1" x14ac:dyDescent="0.25">
      <c r="A428" s="261"/>
      <c r="B428" s="261"/>
      <c r="C428" s="261"/>
      <c r="D428" s="261"/>
      <c r="E428" s="261"/>
      <c r="F428" s="261"/>
      <c r="G428" s="261"/>
      <c r="AB428" s="279"/>
      <c r="AC428" s="279"/>
      <c r="AJ428" s="279"/>
      <c r="AK428" s="279"/>
      <c r="AX428" s="279"/>
      <c r="AY428" s="279"/>
      <c r="AZ428" s="279"/>
      <c r="BA428" s="279"/>
      <c r="BB428" s="279"/>
      <c r="BC428" s="279"/>
      <c r="BD428" s="279"/>
      <c r="BE428" s="279"/>
      <c r="BF428" s="279"/>
      <c r="BG428" s="279"/>
      <c r="BH428" s="279"/>
      <c r="BI428" s="279"/>
      <c r="BQ428" s="280"/>
      <c r="BR428" s="280"/>
      <c r="BS428" s="280"/>
      <c r="BT428" s="280"/>
      <c r="BU428" s="280"/>
      <c r="BV428" s="280"/>
      <c r="BW428" s="280"/>
      <c r="BX428" s="280"/>
      <c r="BY428" s="280"/>
      <c r="BZ428" s="280"/>
      <c r="CA428" s="280"/>
      <c r="CB428" s="280"/>
    </row>
    <row r="429" spans="1:80" s="278" customFormat="1" x14ac:dyDescent="0.25">
      <c r="A429" s="261"/>
      <c r="B429" s="261"/>
      <c r="C429" s="261"/>
      <c r="D429" s="261"/>
      <c r="E429" s="261"/>
      <c r="F429" s="261"/>
      <c r="G429" s="261"/>
      <c r="AB429" s="279"/>
      <c r="AC429" s="279"/>
      <c r="AJ429" s="279"/>
      <c r="AK429" s="279"/>
      <c r="AX429" s="279"/>
      <c r="AY429" s="279"/>
      <c r="AZ429" s="279"/>
      <c r="BA429" s="279"/>
      <c r="BB429" s="279"/>
      <c r="BC429" s="279"/>
      <c r="BD429" s="279"/>
      <c r="BE429" s="279"/>
      <c r="BF429" s="279"/>
      <c r="BG429" s="279"/>
      <c r="BH429" s="279"/>
      <c r="BI429" s="279"/>
      <c r="BQ429" s="280"/>
      <c r="BR429" s="280"/>
      <c r="BS429" s="280"/>
      <c r="BT429" s="280"/>
      <c r="BU429" s="280"/>
      <c r="BV429" s="280"/>
      <c r="BW429" s="280"/>
      <c r="BX429" s="280"/>
      <c r="BY429" s="280"/>
      <c r="BZ429" s="280"/>
      <c r="CA429" s="280"/>
      <c r="CB429" s="280"/>
    </row>
    <row r="430" spans="1:80" s="278" customFormat="1" x14ac:dyDescent="0.25">
      <c r="A430" s="261"/>
      <c r="B430" s="261"/>
      <c r="C430" s="261"/>
      <c r="D430" s="261"/>
      <c r="E430" s="261"/>
      <c r="F430" s="261"/>
      <c r="G430" s="261"/>
      <c r="AB430" s="279"/>
      <c r="AC430" s="279"/>
      <c r="AJ430" s="279"/>
      <c r="AK430" s="279"/>
      <c r="AX430" s="279"/>
      <c r="AY430" s="279"/>
      <c r="AZ430" s="279"/>
      <c r="BA430" s="279"/>
      <c r="BB430" s="279"/>
      <c r="BC430" s="279"/>
      <c r="BD430" s="279"/>
      <c r="BE430" s="279"/>
      <c r="BF430" s="279"/>
      <c r="BG430" s="279"/>
      <c r="BH430" s="279"/>
      <c r="BI430" s="279"/>
      <c r="BQ430" s="280"/>
      <c r="BR430" s="280"/>
      <c r="BS430" s="280"/>
      <c r="BT430" s="280"/>
      <c r="BU430" s="280"/>
      <c r="BV430" s="280"/>
      <c r="BW430" s="280"/>
      <c r="BX430" s="280"/>
      <c r="BY430" s="280"/>
      <c r="BZ430" s="280"/>
      <c r="CA430" s="280"/>
      <c r="CB430" s="280"/>
    </row>
    <row r="431" spans="1:80" s="278" customFormat="1" x14ac:dyDescent="0.25">
      <c r="A431" s="261"/>
      <c r="B431" s="261"/>
      <c r="C431" s="261"/>
      <c r="D431" s="261"/>
      <c r="E431" s="261"/>
      <c r="F431" s="261"/>
      <c r="G431" s="261"/>
      <c r="AB431" s="279"/>
      <c r="AC431" s="279"/>
      <c r="AJ431" s="279"/>
      <c r="AK431" s="279"/>
      <c r="AX431" s="279"/>
      <c r="AY431" s="279"/>
      <c r="AZ431" s="279"/>
      <c r="BA431" s="279"/>
      <c r="BB431" s="279"/>
      <c r="BC431" s="279"/>
      <c r="BD431" s="279"/>
      <c r="BE431" s="279"/>
      <c r="BF431" s="279"/>
      <c r="BG431" s="279"/>
      <c r="BH431" s="279"/>
      <c r="BI431" s="279"/>
      <c r="BQ431" s="280"/>
      <c r="BR431" s="280"/>
      <c r="BS431" s="280"/>
      <c r="BT431" s="280"/>
      <c r="BU431" s="280"/>
      <c r="BV431" s="280"/>
      <c r="BW431" s="280"/>
      <c r="BX431" s="280"/>
      <c r="BY431" s="280"/>
      <c r="BZ431" s="280"/>
      <c r="CA431" s="280"/>
      <c r="CB431" s="280"/>
    </row>
    <row r="432" spans="1:80" s="278" customFormat="1" x14ac:dyDescent="0.25">
      <c r="A432" s="261"/>
      <c r="B432" s="261"/>
      <c r="C432" s="261"/>
      <c r="D432" s="261"/>
      <c r="E432" s="261"/>
      <c r="F432" s="261"/>
      <c r="G432" s="261"/>
      <c r="AB432" s="279"/>
      <c r="AC432" s="279"/>
      <c r="AJ432" s="279"/>
      <c r="AK432" s="279"/>
      <c r="AX432" s="279"/>
      <c r="AY432" s="279"/>
      <c r="AZ432" s="279"/>
      <c r="BA432" s="279"/>
      <c r="BB432" s="279"/>
      <c r="BC432" s="279"/>
      <c r="BD432" s="279"/>
      <c r="BE432" s="279"/>
      <c r="BF432" s="279"/>
      <c r="BG432" s="279"/>
      <c r="BH432" s="279"/>
      <c r="BI432" s="279"/>
      <c r="BQ432" s="280"/>
      <c r="BR432" s="280"/>
      <c r="BS432" s="280"/>
      <c r="BT432" s="280"/>
      <c r="BU432" s="280"/>
      <c r="BV432" s="280"/>
      <c r="BW432" s="280"/>
      <c r="BX432" s="280"/>
      <c r="BY432" s="280"/>
      <c r="BZ432" s="280"/>
      <c r="CA432" s="280"/>
      <c r="CB432" s="280"/>
    </row>
    <row r="433" spans="1:80" s="278" customFormat="1" x14ac:dyDescent="0.25">
      <c r="A433" s="261"/>
      <c r="B433" s="261"/>
      <c r="C433" s="261"/>
      <c r="D433" s="261"/>
      <c r="E433" s="261"/>
      <c r="F433" s="261"/>
      <c r="G433" s="261"/>
      <c r="AB433" s="279"/>
      <c r="AC433" s="279"/>
      <c r="AJ433" s="279"/>
      <c r="AK433" s="279"/>
      <c r="AX433" s="279"/>
      <c r="AY433" s="279"/>
      <c r="AZ433" s="279"/>
      <c r="BA433" s="279"/>
      <c r="BB433" s="279"/>
      <c r="BC433" s="279"/>
      <c r="BD433" s="279"/>
      <c r="BE433" s="279"/>
      <c r="BF433" s="279"/>
      <c r="BG433" s="279"/>
      <c r="BH433" s="279"/>
      <c r="BI433" s="279"/>
      <c r="BQ433" s="280"/>
      <c r="BR433" s="280"/>
      <c r="BS433" s="280"/>
      <c r="BT433" s="280"/>
      <c r="BU433" s="280"/>
      <c r="BV433" s="280"/>
      <c r="BW433" s="280"/>
      <c r="BX433" s="280"/>
      <c r="BY433" s="280"/>
      <c r="BZ433" s="280"/>
      <c r="CA433" s="280"/>
      <c r="CB433" s="280"/>
    </row>
    <row r="434" spans="1:80" s="278" customFormat="1" x14ac:dyDescent="0.25">
      <c r="A434" s="261"/>
      <c r="B434" s="261"/>
      <c r="C434" s="261"/>
      <c r="D434" s="261"/>
      <c r="E434" s="261"/>
      <c r="F434" s="261"/>
      <c r="G434" s="261"/>
      <c r="AB434" s="279"/>
      <c r="AC434" s="279"/>
      <c r="AJ434" s="279"/>
      <c r="AK434" s="279"/>
      <c r="AX434" s="279"/>
      <c r="AY434" s="279"/>
      <c r="AZ434" s="279"/>
      <c r="BA434" s="279"/>
      <c r="BB434" s="279"/>
      <c r="BC434" s="279"/>
      <c r="BD434" s="279"/>
      <c r="BE434" s="279"/>
      <c r="BF434" s="279"/>
      <c r="BG434" s="279"/>
      <c r="BH434" s="279"/>
      <c r="BI434" s="279"/>
      <c r="BQ434" s="280"/>
      <c r="BR434" s="280"/>
      <c r="BS434" s="280"/>
      <c r="BT434" s="280"/>
      <c r="BU434" s="280"/>
      <c r="BV434" s="280"/>
      <c r="BW434" s="280"/>
      <c r="BX434" s="280"/>
      <c r="BY434" s="280"/>
      <c r="BZ434" s="280"/>
      <c r="CA434" s="280"/>
      <c r="CB434" s="280"/>
    </row>
    <row r="435" spans="1:80" s="278" customFormat="1" x14ac:dyDescent="0.25">
      <c r="A435" s="261"/>
      <c r="B435" s="261"/>
      <c r="C435" s="261"/>
      <c r="D435" s="261"/>
      <c r="E435" s="261"/>
      <c r="F435" s="261"/>
      <c r="G435" s="261"/>
      <c r="AB435" s="279"/>
      <c r="AC435" s="279"/>
      <c r="AJ435" s="279"/>
      <c r="AK435" s="279"/>
      <c r="AX435" s="279"/>
      <c r="AY435" s="279"/>
      <c r="AZ435" s="279"/>
      <c r="BA435" s="279"/>
      <c r="BB435" s="279"/>
      <c r="BC435" s="279"/>
      <c r="BD435" s="279"/>
      <c r="BE435" s="279"/>
      <c r="BF435" s="279"/>
      <c r="BG435" s="279"/>
      <c r="BH435" s="279"/>
      <c r="BI435" s="279"/>
      <c r="BQ435" s="280"/>
      <c r="BR435" s="280"/>
      <c r="BS435" s="280"/>
      <c r="BT435" s="280"/>
      <c r="BU435" s="280"/>
      <c r="BV435" s="280"/>
      <c r="BW435" s="280"/>
      <c r="BX435" s="280"/>
      <c r="BY435" s="280"/>
      <c r="BZ435" s="280"/>
      <c r="CA435" s="280"/>
      <c r="CB435" s="280"/>
    </row>
    <row r="436" spans="1:80" s="278" customFormat="1" x14ac:dyDescent="0.25">
      <c r="A436" s="261"/>
      <c r="B436" s="261"/>
      <c r="C436" s="261"/>
      <c r="D436" s="261"/>
      <c r="E436" s="261"/>
      <c r="F436" s="261"/>
      <c r="G436" s="261"/>
      <c r="AB436" s="279"/>
      <c r="AC436" s="279"/>
      <c r="AJ436" s="279"/>
      <c r="AK436" s="279"/>
      <c r="AX436" s="279"/>
      <c r="AY436" s="279"/>
      <c r="AZ436" s="279"/>
      <c r="BA436" s="279"/>
      <c r="BB436" s="279"/>
      <c r="BC436" s="279"/>
      <c r="BD436" s="279"/>
      <c r="BE436" s="279"/>
      <c r="BF436" s="279"/>
      <c r="BG436" s="279"/>
      <c r="BH436" s="279"/>
      <c r="BI436" s="279"/>
      <c r="BQ436" s="280"/>
      <c r="BR436" s="280"/>
      <c r="BS436" s="280"/>
      <c r="BT436" s="280"/>
      <c r="BU436" s="280"/>
      <c r="BV436" s="280"/>
      <c r="BW436" s="280"/>
      <c r="BX436" s="280"/>
      <c r="BY436" s="280"/>
      <c r="BZ436" s="280"/>
      <c r="CA436" s="280"/>
      <c r="CB436" s="280"/>
    </row>
    <row r="437" spans="1:80" s="278" customFormat="1" x14ac:dyDescent="0.25">
      <c r="A437" s="261"/>
      <c r="B437" s="261"/>
      <c r="C437" s="261"/>
      <c r="D437" s="261"/>
      <c r="E437" s="261"/>
      <c r="F437" s="261"/>
      <c r="G437" s="261"/>
      <c r="AB437" s="279"/>
      <c r="AC437" s="279"/>
      <c r="AJ437" s="279"/>
      <c r="AK437" s="279"/>
      <c r="AX437" s="279"/>
      <c r="AY437" s="279"/>
      <c r="AZ437" s="279"/>
      <c r="BA437" s="279"/>
      <c r="BB437" s="279"/>
      <c r="BC437" s="279"/>
      <c r="BD437" s="279"/>
      <c r="BE437" s="279"/>
      <c r="BF437" s="279"/>
      <c r="BG437" s="279"/>
      <c r="BH437" s="279"/>
      <c r="BI437" s="279"/>
      <c r="BQ437" s="280"/>
      <c r="BR437" s="280"/>
      <c r="BS437" s="280"/>
      <c r="BT437" s="280"/>
      <c r="BU437" s="280"/>
      <c r="BV437" s="280"/>
      <c r="BW437" s="280"/>
      <c r="BX437" s="280"/>
      <c r="BY437" s="280"/>
      <c r="BZ437" s="280"/>
      <c r="CA437" s="280"/>
      <c r="CB437" s="280"/>
    </row>
    <row r="438" spans="1:80" s="278" customFormat="1" x14ac:dyDescent="0.25">
      <c r="A438" s="261"/>
      <c r="B438" s="261"/>
      <c r="C438" s="261"/>
      <c r="D438" s="261"/>
      <c r="E438" s="261"/>
      <c r="F438" s="261"/>
      <c r="G438" s="261"/>
      <c r="AB438" s="279"/>
      <c r="AC438" s="279"/>
      <c r="AJ438" s="279"/>
      <c r="AK438" s="279"/>
      <c r="AX438" s="279"/>
      <c r="AY438" s="279"/>
      <c r="AZ438" s="279"/>
      <c r="BA438" s="279"/>
      <c r="BB438" s="279"/>
      <c r="BC438" s="279"/>
      <c r="BD438" s="279"/>
      <c r="BE438" s="279"/>
      <c r="BF438" s="279"/>
      <c r="BG438" s="279"/>
      <c r="BH438" s="279"/>
      <c r="BI438" s="279"/>
      <c r="BQ438" s="280"/>
      <c r="BR438" s="280"/>
      <c r="BS438" s="280"/>
      <c r="BT438" s="280"/>
      <c r="BU438" s="280"/>
      <c r="BV438" s="280"/>
      <c r="BW438" s="280"/>
      <c r="BX438" s="280"/>
      <c r="BY438" s="280"/>
      <c r="BZ438" s="280"/>
      <c r="CA438" s="280"/>
      <c r="CB438" s="280"/>
    </row>
    <row r="439" spans="1:80" s="278" customFormat="1" x14ac:dyDescent="0.25">
      <c r="A439" s="261"/>
      <c r="B439" s="261"/>
      <c r="C439" s="261"/>
      <c r="D439" s="261"/>
      <c r="E439" s="261"/>
      <c r="F439" s="261"/>
      <c r="G439" s="261"/>
      <c r="AB439" s="279"/>
      <c r="AC439" s="279"/>
      <c r="AJ439" s="279"/>
      <c r="AK439" s="279"/>
      <c r="AX439" s="279"/>
      <c r="AY439" s="279"/>
      <c r="AZ439" s="279"/>
      <c r="BA439" s="279"/>
      <c r="BB439" s="279"/>
      <c r="BC439" s="279"/>
      <c r="BD439" s="279"/>
      <c r="BE439" s="279"/>
      <c r="BF439" s="279"/>
      <c r="BG439" s="279"/>
      <c r="BH439" s="279"/>
      <c r="BI439" s="279"/>
      <c r="BQ439" s="280"/>
      <c r="BR439" s="280"/>
      <c r="BS439" s="280"/>
      <c r="BT439" s="280"/>
      <c r="BU439" s="280"/>
      <c r="BV439" s="280"/>
      <c r="BW439" s="280"/>
      <c r="BX439" s="280"/>
      <c r="BY439" s="280"/>
      <c r="BZ439" s="280"/>
      <c r="CA439" s="280"/>
      <c r="CB439" s="280"/>
    </row>
    <row r="440" spans="1:80" s="278" customFormat="1" x14ac:dyDescent="0.25">
      <c r="A440" s="261"/>
      <c r="B440" s="261"/>
      <c r="C440" s="261"/>
      <c r="D440" s="261"/>
      <c r="E440" s="261"/>
      <c r="F440" s="261"/>
      <c r="G440" s="261"/>
      <c r="AB440" s="279"/>
      <c r="AC440" s="279"/>
      <c r="AJ440" s="279"/>
      <c r="AK440" s="279"/>
      <c r="AX440" s="279"/>
      <c r="AY440" s="279"/>
      <c r="AZ440" s="279"/>
      <c r="BA440" s="279"/>
      <c r="BB440" s="279"/>
      <c r="BC440" s="279"/>
      <c r="BD440" s="279"/>
      <c r="BE440" s="279"/>
      <c r="BF440" s="279"/>
      <c r="BG440" s="279"/>
      <c r="BH440" s="279"/>
      <c r="BI440" s="279"/>
      <c r="BQ440" s="280"/>
      <c r="BR440" s="280"/>
      <c r="BS440" s="280"/>
      <c r="BT440" s="280"/>
      <c r="BU440" s="280"/>
      <c r="BV440" s="280"/>
      <c r="BW440" s="280"/>
      <c r="BX440" s="280"/>
      <c r="BY440" s="280"/>
      <c r="BZ440" s="280"/>
      <c r="CA440" s="280"/>
      <c r="CB440" s="280"/>
    </row>
    <row r="441" spans="1:80" s="278" customFormat="1" x14ac:dyDescent="0.25">
      <c r="A441" s="261"/>
      <c r="B441" s="261"/>
      <c r="C441" s="261"/>
      <c r="D441" s="261"/>
      <c r="E441" s="261"/>
      <c r="F441" s="261"/>
      <c r="G441" s="261"/>
      <c r="AB441" s="279"/>
      <c r="AC441" s="279"/>
      <c r="AJ441" s="279"/>
      <c r="AK441" s="279"/>
      <c r="AX441" s="279"/>
      <c r="AY441" s="279"/>
      <c r="AZ441" s="279"/>
      <c r="BA441" s="279"/>
      <c r="BB441" s="279"/>
      <c r="BC441" s="279"/>
      <c r="BD441" s="279"/>
      <c r="BE441" s="279"/>
      <c r="BF441" s="279"/>
      <c r="BG441" s="279"/>
      <c r="BH441" s="279"/>
      <c r="BI441" s="279"/>
      <c r="BQ441" s="280"/>
      <c r="BR441" s="280"/>
      <c r="BS441" s="280"/>
      <c r="BT441" s="280"/>
      <c r="BU441" s="280"/>
      <c r="BV441" s="280"/>
      <c r="BW441" s="280"/>
      <c r="BX441" s="280"/>
      <c r="BY441" s="280"/>
      <c r="BZ441" s="280"/>
      <c r="CA441" s="280"/>
      <c r="CB441" s="280"/>
    </row>
    <row r="442" spans="1:80" s="278" customFormat="1" x14ac:dyDescent="0.25">
      <c r="A442" s="261"/>
      <c r="B442" s="261"/>
      <c r="C442" s="261"/>
      <c r="D442" s="261"/>
      <c r="E442" s="261"/>
      <c r="F442" s="261"/>
      <c r="G442" s="261"/>
      <c r="AB442" s="279"/>
      <c r="AC442" s="279"/>
      <c r="AJ442" s="279"/>
      <c r="AK442" s="279"/>
      <c r="AX442" s="279"/>
      <c r="AY442" s="279"/>
      <c r="AZ442" s="279"/>
      <c r="BA442" s="279"/>
      <c r="BB442" s="279"/>
      <c r="BC442" s="279"/>
      <c r="BD442" s="279"/>
      <c r="BE442" s="279"/>
      <c r="BF442" s="279"/>
      <c r="BG442" s="279"/>
      <c r="BH442" s="279"/>
      <c r="BI442" s="279"/>
      <c r="BQ442" s="280"/>
      <c r="BR442" s="280"/>
      <c r="BS442" s="280"/>
      <c r="BT442" s="280"/>
      <c r="BU442" s="280"/>
      <c r="BV442" s="280"/>
      <c r="BW442" s="280"/>
      <c r="BX442" s="280"/>
      <c r="BY442" s="280"/>
      <c r="BZ442" s="280"/>
      <c r="CA442" s="280"/>
      <c r="CB442" s="280"/>
    </row>
    <row r="443" spans="1:80" s="278" customFormat="1" x14ac:dyDescent="0.25">
      <c r="A443" s="261"/>
      <c r="B443" s="261"/>
      <c r="C443" s="261"/>
      <c r="D443" s="261"/>
      <c r="E443" s="261"/>
      <c r="F443" s="261"/>
      <c r="G443" s="261"/>
      <c r="AB443" s="279"/>
      <c r="AC443" s="279"/>
      <c r="AJ443" s="279"/>
      <c r="AK443" s="279"/>
      <c r="AX443" s="279"/>
      <c r="AY443" s="279"/>
      <c r="AZ443" s="279"/>
      <c r="BA443" s="279"/>
      <c r="BB443" s="279"/>
      <c r="BC443" s="279"/>
      <c r="BD443" s="279"/>
      <c r="BE443" s="279"/>
      <c r="BF443" s="279"/>
      <c r="BG443" s="279"/>
      <c r="BH443" s="279"/>
      <c r="BI443" s="279"/>
      <c r="BQ443" s="280"/>
      <c r="BR443" s="280"/>
      <c r="BS443" s="280"/>
      <c r="BT443" s="280"/>
      <c r="BU443" s="280"/>
      <c r="BV443" s="280"/>
      <c r="BW443" s="280"/>
      <c r="BX443" s="280"/>
      <c r="BY443" s="280"/>
      <c r="BZ443" s="280"/>
      <c r="CA443" s="280"/>
      <c r="CB443" s="280"/>
    </row>
    <row r="444" spans="1:80" s="278" customFormat="1" x14ac:dyDescent="0.25">
      <c r="A444" s="261"/>
      <c r="B444" s="261"/>
      <c r="C444" s="261"/>
      <c r="D444" s="261"/>
      <c r="E444" s="261"/>
      <c r="F444" s="261"/>
      <c r="G444" s="261"/>
      <c r="AB444" s="279"/>
      <c r="AC444" s="279"/>
      <c r="AJ444" s="279"/>
      <c r="AK444" s="279"/>
      <c r="AX444" s="279"/>
      <c r="AY444" s="279"/>
      <c r="AZ444" s="279"/>
      <c r="BA444" s="279"/>
      <c r="BB444" s="279"/>
      <c r="BC444" s="279"/>
      <c r="BD444" s="279"/>
      <c r="BE444" s="279"/>
      <c r="BF444" s="279"/>
      <c r="BG444" s="279"/>
      <c r="BH444" s="279"/>
      <c r="BI444" s="279"/>
      <c r="BQ444" s="280"/>
      <c r="BR444" s="280"/>
      <c r="BS444" s="280"/>
      <c r="BT444" s="280"/>
      <c r="BU444" s="280"/>
      <c r="BV444" s="280"/>
      <c r="BW444" s="280"/>
      <c r="BX444" s="280"/>
      <c r="BY444" s="280"/>
      <c r="BZ444" s="280"/>
      <c r="CA444" s="280"/>
      <c r="CB444" s="280"/>
    </row>
    <row r="445" spans="1:80" s="278" customFormat="1" x14ac:dyDescent="0.25">
      <c r="A445" s="261"/>
      <c r="B445" s="261"/>
      <c r="C445" s="261"/>
      <c r="D445" s="261"/>
      <c r="E445" s="261"/>
      <c r="F445" s="261"/>
      <c r="G445" s="261"/>
      <c r="AB445" s="279"/>
      <c r="AC445" s="279"/>
      <c r="AJ445" s="279"/>
      <c r="AK445" s="279"/>
      <c r="AX445" s="279"/>
      <c r="AY445" s="279"/>
      <c r="AZ445" s="279"/>
      <c r="BA445" s="279"/>
      <c r="BB445" s="279"/>
      <c r="BC445" s="279"/>
      <c r="BD445" s="279"/>
      <c r="BE445" s="279"/>
      <c r="BF445" s="279"/>
      <c r="BG445" s="279"/>
      <c r="BH445" s="279"/>
      <c r="BI445" s="279"/>
      <c r="BQ445" s="280"/>
      <c r="BR445" s="280"/>
      <c r="BS445" s="280"/>
      <c r="BT445" s="280"/>
      <c r="BU445" s="280"/>
      <c r="BV445" s="280"/>
      <c r="BW445" s="280"/>
      <c r="BX445" s="280"/>
      <c r="BY445" s="280"/>
      <c r="BZ445" s="280"/>
      <c r="CA445" s="280"/>
      <c r="CB445" s="280"/>
    </row>
    <row r="446" spans="1:80" s="278" customFormat="1" x14ac:dyDescent="0.25">
      <c r="A446" s="261"/>
      <c r="B446" s="261"/>
      <c r="C446" s="261"/>
      <c r="D446" s="261"/>
      <c r="E446" s="261"/>
      <c r="F446" s="261"/>
      <c r="G446" s="261"/>
      <c r="AB446" s="279"/>
      <c r="AC446" s="279"/>
      <c r="AJ446" s="279"/>
      <c r="AK446" s="279"/>
      <c r="AX446" s="279"/>
      <c r="AY446" s="279"/>
      <c r="AZ446" s="279"/>
      <c r="BA446" s="279"/>
      <c r="BB446" s="279"/>
      <c r="BC446" s="279"/>
      <c r="BD446" s="279"/>
      <c r="BE446" s="279"/>
      <c r="BF446" s="279"/>
      <c r="BG446" s="279"/>
      <c r="BH446" s="279"/>
      <c r="BI446" s="279"/>
      <c r="BQ446" s="280"/>
      <c r="BR446" s="280"/>
      <c r="BS446" s="280"/>
      <c r="BT446" s="280"/>
      <c r="BU446" s="280"/>
      <c r="BV446" s="280"/>
      <c r="BW446" s="280"/>
      <c r="BX446" s="280"/>
      <c r="BY446" s="280"/>
      <c r="BZ446" s="280"/>
      <c r="CA446" s="280"/>
      <c r="CB446" s="280"/>
    </row>
    <row r="447" spans="1:80" s="278" customFormat="1" x14ac:dyDescent="0.25">
      <c r="A447" s="261"/>
      <c r="B447" s="261"/>
      <c r="C447" s="261"/>
      <c r="D447" s="261"/>
      <c r="E447" s="261"/>
      <c r="F447" s="261"/>
      <c r="G447" s="261"/>
      <c r="AB447" s="279"/>
      <c r="AC447" s="279"/>
      <c r="AJ447" s="279"/>
      <c r="AK447" s="279"/>
      <c r="AX447" s="279"/>
      <c r="AY447" s="279"/>
      <c r="AZ447" s="279"/>
      <c r="BA447" s="279"/>
      <c r="BB447" s="279"/>
      <c r="BC447" s="279"/>
      <c r="BD447" s="279"/>
      <c r="BE447" s="279"/>
      <c r="BF447" s="279"/>
      <c r="BG447" s="279"/>
      <c r="BH447" s="279"/>
      <c r="BI447" s="279"/>
      <c r="BQ447" s="280"/>
      <c r="BR447" s="280"/>
      <c r="BS447" s="280"/>
      <c r="BT447" s="280"/>
      <c r="BU447" s="280"/>
      <c r="BV447" s="280"/>
      <c r="BW447" s="280"/>
      <c r="BX447" s="280"/>
      <c r="BY447" s="280"/>
      <c r="BZ447" s="280"/>
      <c r="CA447" s="280"/>
      <c r="CB447" s="280"/>
    </row>
    <row r="448" spans="1:80" s="278" customFormat="1" x14ac:dyDescent="0.25">
      <c r="A448" s="261"/>
      <c r="B448" s="261"/>
      <c r="C448" s="261"/>
      <c r="D448" s="261"/>
      <c r="E448" s="261"/>
      <c r="F448" s="261"/>
      <c r="G448" s="261"/>
      <c r="AB448" s="279"/>
      <c r="AC448" s="279"/>
      <c r="AJ448" s="279"/>
      <c r="AK448" s="279"/>
      <c r="AX448" s="279"/>
      <c r="AY448" s="279"/>
      <c r="AZ448" s="279"/>
      <c r="BA448" s="279"/>
      <c r="BB448" s="279"/>
      <c r="BC448" s="279"/>
      <c r="BD448" s="279"/>
      <c r="BE448" s="279"/>
      <c r="BF448" s="279"/>
      <c r="BG448" s="279"/>
      <c r="BH448" s="279"/>
      <c r="BI448" s="279"/>
      <c r="BQ448" s="280"/>
      <c r="BR448" s="280"/>
      <c r="BS448" s="280"/>
      <c r="BT448" s="280"/>
      <c r="BU448" s="280"/>
      <c r="BV448" s="280"/>
      <c r="BW448" s="280"/>
      <c r="BX448" s="280"/>
      <c r="BY448" s="280"/>
      <c r="BZ448" s="280"/>
      <c r="CA448" s="280"/>
      <c r="CB448" s="280"/>
    </row>
    <row r="449" spans="1:80" s="278" customFormat="1" x14ac:dyDescent="0.25">
      <c r="A449" s="261"/>
      <c r="B449" s="261"/>
      <c r="C449" s="261"/>
      <c r="D449" s="261"/>
      <c r="E449" s="261"/>
      <c r="F449" s="261"/>
      <c r="G449" s="261"/>
      <c r="AB449" s="279"/>
      <c r="AC449" s="279"/>
      <c r="AJ449" s="279"/>
      <c r="AK449" s="279"/>
      <c r="AX449" s="279"/>
      <c r="AY449" s="279"/>
      <c r="AZ449" s="279"/>
      <c r="BA449" s="279"/>
      <c r="BB449" s="279"/>
      <c r="BC449" s="279"/>
      <c r="BD449" s="279"/>
      <c r="BE449" s="279"/>
      <c r="BF449" s="279"/>
      <c r="BG449" s="279"/>
      <c r="BH449" s="279"/>
      <c r="BI449" s="279"/>
      <c r="BQ449" s="280"/>
      <c r="BR449" s="280"/>
      <c r="BS449" s="280"/>
      <c r="BT449" s="280"/>
      <c r="BU449" s="280"/>
      <c r="BV449" s="280"/>
      <c r="BW449" s="280"/>
      <c r="BX449" s="280"/>
      <c r="BY449" s="280"/>
      <c r="BZ449" s="280"/>
      <c r="CA449" s="280"/>
      <c r="CB449" s="280"/>
    </row>
    <row r="450" spans="1:80" s="278" customFormat="1" x14ac:dyDescent="0.25">
      <c r="A450" s="261"/>
      <c r="B450" s="261"/>
      <c r="C450" s="261"/>
      <c r="D450" s="261"/>
      <c r="E450" s="261"/>
      <c r="F450" s="261"/>
      <c r="G450" s="261"/>
      <c r="AB450" s="279"/>
      <c r="AC450" s="279"/>
      <c r="AJ450" s="279"/>
      <c r="AK450" s="279"/>
      <c r="AX450" s="279"/>
      <c r="AY450" s="279"/>
      <c r="AZ450" s="279"/>
      <c r="BA450" s="279"/>
      <c r="BB450" s="279"/>
      <c r="BC450" s="279"/>
      <c r="BD450" s="279"/>
      <c r="BE450" s="279"/>
      <c r="BF450" s="279"/>
      <c r="BG450" s="279"/>
      <c r="BH450" s="279"/>
      <c r="BI450" s="279"/>
      <c r="BQ450" s="280"/>
      <c r="BR450" s="280"/>
      <c r="BS450" s="280"/>
      <c r="BT450" s="280"/>
      <c r="BU450" s="280"/>
      <c r="BV450" s="280"/>
      <c r="BW450" s="280"/>
      <c r="BX450" s="280"/>
      <c r="BY450" s="280"/>
      <c r="BZ450" s="280"/>
      <c r="CA450" s="280"/>
      <c r="CB450" s="280"/>
    </row>
    <row r="451" spans="1:80" s="278" customFormat="1" x14ac:dyDescent="0.25">
      <c r="A451" s="261"/>
      <c r="B451" s="261"/>
      <c r="C451" s="261"/>
      <c r="D451" s="261"/>
      <c r="E451" s="261"/>
      <c r="F451" s="261"/>
      <c r="G451" s="261"/>
      <c r="AB451" s="279"/>
      <c r="AC451" s="279"/>
      <c r="AJ451" s="279"/>
      <c r="AK451" s="279"/>
      <c r="AX451" s="279"/>
      <c r="AY451" s="279"/>
      <c r="AZ451" s="279"/>
      <c r="BA451" s="279"/>
      <c r="BB451" s="279"/>
      <c r="BC451" s="279"/>
      <c r="BD451" s="279"/>
      <c r="BE451" s="279"/>
      <c r="BF451" s="279"/>
      <c r="BG451" s="279"/>
      <c r="BH451" s="279"/>
      <c r="BI451" s="279"/>
      <c r="BQ451" s="280"/>
      <c r="BR451" s="280"/>
      <c r="BS451" s="280"/>
      <c r="BT451" s="280"/>
      <c r="BU451" s="280"/>
      <c r="BV451" s="280"/>
      <c r="BW451" s="280"/>
      <c r="BX451" s="280"/>
      <c r="BY451" s="280"/>
      <c r="BZ451" s="280"/>
      <c r="CA451" s="280"/>
      <c r="CB451" s="280"/>
    </row>
    <row r="452" spans="1:80" s="278" customFormat="1" x14ac:dyDescent="0.25">
      <c r="A452" s="261"/>
      <c r="B452" s="261"/>
      <c r="C452" s="261"/>
      <c r="D452" s="261"/>
      <c r="E452" s="261"/>
      <c r="F452" s="261"/>
      <c r="G452" s="261"/>
      <c r="AB452" s="279"/>
      <c r="AC452" s="279"/>
      <c r="AJ452" s="279"/>
      <c r="AK452" s="279"/>
      <c r="AX452" s="279"/>
      <c r="AY452" s="279"/>
      <c r="AZ452" s="279"/>
      <c r="BA452" s="279"/>
      <c r="BB452" s="279"/>
      <c r="BC452" s="279"/>
      <c r="BD452" s="279"/>
      <c r="BE452" s="279"/>
      <c r="BF452" s="279"/>
      <c r="BG452" s="279"/>
      <c r="BH452" s="279"/>
      <c r="BI452" s="279"/>
      <c r="BQ452" s="280"/>
      <c r="BR452" s="280"/>
      <c r="BS452" s="280"/>
      <c r="BT452" s="280"/>
      <c r="BU452" s="280"/>
      <c r="BV452" s="280"/>
      <c r="BW452" s="280"/>
      <c r="BX452" s="280"/>
      <c r="BY452" s="280"/>
      <c r="BZ452" s="280"/>
      <c r="CA452" s="280"/>
      <c r="CB452" s="280"/>
    </row>
    <row r="453" spans="1:80" s="278" customFormat="1" x14ac:dyDescent="0.25">
      <c r="A453" s="261"/>
      <c r="B453" s="261"/>
      <c r="C453" s="261"/>
      <c r="D453" s="261"/>
      <c r="E453" s="261"/>
      <c r="F453" s="261"/>
      <c r="G453" s="261"/>
      <c r="AB453" s="279"/>
      <c r="AC453" s="279"/>
      <c r="AJ453" s="279"/>
      <c r="AK453" s="279"/>
      <c r="AX453" s="279"/>
      <c r="AY453" s="279"/>
      <c r="AZ453" s="279"/>
      <c r="BA453" s="279"/>
      <c r="BB453" s="279"/>
      <c r="BC453" s="279"/>
      <c r="BD453" s="279"/>
      <c r="BE453" s="279"/>
      <c r="BF453" s="279"/>
      <c r="BG453" s="279"/>
      <c r="BH453" s="279"/>
      <c r="BI453" s="279"/>
      <c r="BQ453" s="280"/>
      <c r="BR453" s="280"/>
      <c r="BS453" s="280"/>
      <c r="BT453" s="280"/>
      <c r="BU453" s="280"/>
      <c r="BV453" s="280"/>
      <c r="BW453" s="280"/>
      <c r="BX453" s="280"/>
      <c r="BY453" s="280"/>
      <c r="BZ453" s="280"/>
      <c r="CA453" s="280"/>
      <c r="CB453" s="280"/>
    </row>
    <row r="454" spans="1:80" s="278" customFormat="1" x14ac:dyDescent="0.25">
      <c r="A454" s="261"/>
      <c r="B454" s="261"/>
      <c r="C454" s="261"/>
      <c r="D454" s="261"/>
      <c r="E454" s="261"/>
      <c r="F454" s="261"/>
      <c r="G454" s="261"/>
      <c r="AB454" s="279"/>
      <c r="AC454" s="279"/>
      <c r="AJ454" s="279"/>
      <c r="AK454" s="279"/>
      <c r="AX454" s="279"/>
      <c r="AY454" s="279"/>
      <c r="AZ454" s="279"/>
      <c r="BA454" s="279"/>
      <c r="BB454" s="279"/>
      <c r="BC454" s="279"/>
      <c r="BD454" s="279"/>
      <c r="BE454" s="279"/>
      <c r="BF454" s="279"/>
      <c r="BG454" s="279"/>
      <c r="BH454" s="279"/>
      <c r="BI454" s="279"/>
      <c r="BQ454" s="280"/>
      <c r="BR454" s="280"/>
      <c r="BS454" s="280"/>
      <c r="BT454" s="280"/>
      <c r="BU454" s="280"/>
      <c r="BV454" s="280"/>
      <c r="BW454" s="280"/>
      <c r="BX454" s="280"/>
      <c r="BY454" s="280"/>
      <c r="BZ454" s="280"/>
      <c r="CA454" s="280"/>
      <c r="CB454" s="280"/>
    </row>
    <row r="455" spans="1:80" s="278" customFormat="1" x14ac:dyDescent="0.25">
      <c r="A455" s="261"/>
      <c r="B455" s="261"/>
      <c r="C455" s="261"/>
      <c r="D455" s="261"/>
      <c r="E455" s="261"/>
      <c r="F455" s="261"/>
      <c r="G455" s="261"/>
      <c r="AB455" s="279"/>
      <c r="AC455" s="279"/>
      <c r="AJ455" s="279"/>
      <c r="AK455" s="279"/>
      <c r="AX455" s="279"/>
      <c r="AY455" s="279"/>
      <c r="AZ455" s="279"/>
      <c r="BA455" s="279"/>
      <c r="BB455" s="279"/>
      <c r="BC455" s="279"/>
      <c r="BD455" s="279"/>
      <c r="BE455" s="279"/>
      <c r="BF455" s="279"/>
      <c r="BG455" s="279"/>
      <c r="BH455" s="279"/>
      <c r="BI455" s="279"/>
      <c r="BQ455" s="280"/>
      <c r="BR455" s="280"/>
      <c r="BS455" s="280"/>
      <c r="BT455" s="280"/>
      <c r="BU455" s="280"/>
      <c r="BV455" s="280"/>
      <c r="BW455" s="280"/>
      <c r="BX455" s="280"/>
      <c r="BY455" s="280"/>
      <c r="BZ455" s="280"/>
      <c r="CA455" s="280"/>
      <c r="CB455" s="280"/>
    </row>
    <row r="456" spans="1:80" s="278" customFormat="1" x14ac:dyDescent="0.25">
      <c r="A456" s="261"/>
      <c r="B456" s="261"/>
      <c r="C456" s="261"/>
      <c r="D456" s="261"/>
      <c r="E456" s="261"/>
      <c r="F456" s="261"/>
      <c r="G456" s="261"/>
      <c r="AB456" s="279"/>
      <c r="AC456" s="279"/>
      <c r="AJ456" s="279"/>
      <c r="AK456" s="279"/>
      <c r="AX456" s="279"/>
      <c r="AY456" s="279"/>
      <c r="AZ456" s="279"/>
      <c r="BA456" s="279"/>
      <c r="BB456" s="279"/>
      <c r="BC456" s="279"/>
      <c r="BD456" s="279"/>
      <c r="BE456" s="279"/>
      <c r="BF456" s="279"/>
      <c r="BG456" s="279"/>
      <c r="BH456" s="279"/>
      <c r="BI456" s="279"/>
      <c r="BQ456" s="280"/>
      <c r="BR456" s="280"/>
      <c r="BS456" s="280"/>
      <c r="BT456" s="280"/>
      <c r="BU456" s="280"/>
      <c r="BV456" s="280"/>
      <c r="BW456" s="280"/>
      <c r="BX456" s="280"/>
      <c r="BY456" s="280"/>
      <c r="BZ456" s="280"/>
      <c r="CA456" s="280"/>
      <c r="CB456" s="280"/>
    </row>
    <row r="457" spans="1:80" s="278" customFormat="1" x14ac:dyDescent="0.25">
      <c r="A457" s="261"/>
      <c r="B457" s="261"/>
      <c r="C457" s="261"/>
      <c r="D457" s="261"/>
      <c r="E457" s="261"/>
      <c r="F457" s="261"/>
      <c r="G457" s="261"/>
      <c r="AB457" s="279"/>
      <c r="AC457" s="279"/>
      <c r="AJ457" s="279"/>
      <c r="AK457" s="279"/>
      <c r="AX457" s="279"/>
      <c r="AY457" s="279"/>
      <c r="AZ457" s="279"/>
      <c r="BA457" s="279"/>
      <c r="BB457" s="279"/>
      <c r="BC457" s="279"/>
      <c r="BD457" s="279"/>
      <c r="BE457" s="279"/>
      <c r="BF457" s="279"/>
      <c r="BG457" s="279"/>
      <c r="BH457" s="279"/>
      <c r="BI457" s="279"/>
      <c r="BQ457" s="280"/>
      <c r="BR457" s="280"/>
      <c r="BS457" s="280"/>
      <c r="BT457" s="280"/>
      <c r="BU457" s="280"/>
      <c r="BV457" s="280"/>
      <c r="BW457" s="280"/>
      <c r="BX457" s="280"/>
      <c r="BY457" s="280"/>
      <c r="BZ457" s="280"/>
      <c r="CA457" s="280"/>
      <c r="CB457" s="280"/>
    </row>
    <row r="458" spans="1:80" s="278" customFormat="1" x14ac:dyDescent="0.25">
      <c r="A458" s="261"/>
      <c r="B458" s="261"/>
      <c r="C458" s="261"/>
      <c r="D458" s="261"/>
      <c r="E458" s="261"/>
      <c r="F458" s="261"/>
      <c r="G458" s="261"/>
      <c r="AB458" s="279"/>
      <c r="AC458" s="279"/>
      <c r="AJ458" s="279"/>
      <c r="AK458" s="279"/>
      <c r="AX458" s="279"/>
      <c r="AY458" s="279"/>
      <c r="AZ458" s="279"/>
      <c r="BA458" s="279"/>
      <c r="BB458" s="279"/>
      <c r="BC458" s="279"/>
      <c r="BD458" s="279"/>
      <c r="BE458" s="279"/>
      <c r="BF458" s="279"/>
      <c r="BG458" s="279"/>
      <c r="BH458" s="279"/>
      <c r="BI458" s="279"/>
      <c r="BQ458" s="280"/>
      <c r="BR458" s="280"/>
      <c r="BS458" s="280"/>
      <c r="BT458" s="280"/>
      <c r="BU458" s="280"/>
      <c r="BV458" s="280"/>
      <c r="BW458" s="280"/>
      <c r="BX458" s="280"/>
      <c r="BY458" s="280"/>
      <c r="BZ458" s="280"/>
      <c r="CA458" s="280"/>
      <c r="CB458" s="280"/>
    </row>
    <row r="459" spans="1:80" s="278" customFormat="1" x14ac:dyDescent="0.25">
      <c r="A459" s="261"/>
      <c r="B459" s="261"/>
      <c r="C459" s="261"/>
      <c r="D459" s="261"/>
      <c r="E459" s="261"/>
      <c r="F459" s="261"/>
      <c r="G459" s="261"/>
      <c r="AB459" s="279"/>
      <c r="AC459" s="279"/>
      <c r="AJ459" s="279"/>
      <c r="AK459" s="279"/>
      <c r="AX459" s="279"/>
      <c r="AY459" s="279"/>
      <c r="AZ459" s="279"/>
      <c r="BA459" s="279"/>
      <c r="BB459" s="279"/>
      <c r="BC459" s="279"/>
      <c r="BD459" s="279"/>
      <c r="BE459" s="279"/>
      <c r="BF459" s="279"/>
      <c r="BG459" s="279"/>
      <c r="BH459" s="279"/>
      <c r="BI459" s="279"/>
      <c r="BQ459" s="280"/>
      <c r="BR459" s="280"/>
      <c r="BS459" s="280"/>
      <c r="BT459" s="280"/>
      <c r="BU459" s="280"/>
      <c r="BV459" s="280"/>
      <c r="BW459" s="280"/>
      <c r="BX459" s="280"/>
      <c r="BY459" s="280"/>
      <c r="BZ459" s="280"/>
      <c r="CA459" s="280"/>
      <c r="CB459" s="280"/>
    </row>
    <row r="460" spans="1:80" s="278" customFormat="1" x14ac:dyDescent="0.25">
      <c r="A460" s="261"/>
      <c r="B460" s="261"/>
      <c r="C460" s="261"/>
      <c r="D460" s="261"/>
      <c r="E460" s="261"/>
      <c r="F460" s="261"/>
      <c r="G460" s="261"/>
      <c r="AB460" s="279"/>
      <c r="AC460" s="279"/>
      <c r="AJ460" s="279"/>
      <c r="AK460" s="279"/>
      <c r="AX460" s="279"/>
      <c r="AY460" s="279"/>
      <c r="AZ460" s="279"/>
      <c r="BA460" s="279"/>
      <c r="BB460" s="279"/>
      <c r="BC460" s="279"/>
      <c r="BD460" s="279"/>
      <c r="BE460" s="279"/>
      <c r="BF460" s="279"/>
      <c r="BG460" s="279"/>
      <c r="BH460" s="279"/>
      <c r="BI460" s="279"/>
      <c r="BQ460" s="280"/>
      <c r="BR460" s="280"/>
      <c r="BS460" s="280"/>
      <c r="BT460" s="280"/>
      <c r="BU460" s="280"/>
      <c r="BV460" s="280"/>
      <c r="BW460" s="280"/>
      <c r="BX460" s="280"/>
      <c r="BY460" s="280"/>
      <c r="BZ460" s="280"/>
      <c r="CA460" s="280"/>
      <c r="CB460" s="280"/>
    </row>
    <row r="461" spans="1:80" s="278" customFormat="1" x14ac:dyDescent="0.25">
      <c r="A461" s="261"/>
      <c r="B461" s="261"/>
      <c r="C461" s="261"/>
      <c r="D461" s="261"/>
      <c r="E461" s="261"/>
      <c r="F461" s="261"/>
      <c r="G461" s="261"/>
      <c r="AB461" s="279"/>
      <c r="AC461" s="279"/>
      <c r="AJ461" s="279"/>
      <c r="AK461" s="279"/>
      <c r="AX461" s="279"/>
      <c r="AY461" s="279"/>
      <c r="AZ461" s="279"/>
      <c r="BA461" s="279"/>
      <c r="BB461" s="279"/>
      <c r="BC461" s="279"/>
      <c r="BD461" s="279"/>
      <c r="BE461" s="279"/>
      <c r="BF461" s="279"/>
      <c r="BG461" s="279"/>
      <c r="BH461" s="279"/>
      <c r="BI461" s="279"/>
      <c r="BQ461" s="280"/>
      <c r="BR461" s="280"/>
      <c r="BS461" s="280"/>
      <c r="BT461" s="280"/>
      <c r="BU461" s="280"/>
      <c r="BV461" s="280"/>
      <c r="BW461" s="280"/>
      <c r="BX461" s="280"/>
      <c r="BY461" s="280"/>
      <c r="BZ461" s="280"/>
      <c r="CA461" s="280"/>
      <c r="CB461" s="280"/>
    </row>
    <row r="462" spans="1:80" s="278" customFormat="1" x14ac:dyDescent="0.25">
      <c r="A462" s="261"/>
      <c r="B462" s="261"/>
      <c r="C462" s="261"/>
      <c r="D462" s="261"/>
      <c r="E462" s="261"/>
      <c r="F462" s="261"/>
      <c r="G462" s="261"/>
      <c r="AB462" s="279"/>
      <c r="AC462" s="279"/>
      <c r="AJ462" s="279"/>
      <c r="AK462" s="279"/>
      <c r="AX462" s="279"/>
      <c r="AY462" s="279"/>
      <c r="AZ462" s="279"/>
      <c r="BA462" s="279"/>
      <c r="BB462" s="279"/>
      <c r="BC462" s="279"/>
      <c r="BD462" s="279"/>
      <c r="BE462" s="279"/>
      <c r="BF462" s="279"/>
      <c r="BG462" s="279"/>
      <c r="BH462" s="279"/>
      <c r="BI462" s="279"/>
      <c r="BQ462" s="280"/>
      <c r="BR462" s="280"/>
      <c r="BS462" s="280"/>
      <c r="BT462" s="280"/>
      <c r="BU462" s="280"/>
      <c r="BV462" s="280"/>
      <c r="BW462" s="280"/>
      <c r="BX462" s="280"/>
      <c r="BY462" s="280"/>
      <c r="BZ462" s="280"/>
      <c r="CA462" s="280"/>
      <c r="CB462" s="280"/>
    </row>
    <row r="463" spans="1:80" s="278" customFormat="1" x14ac:dyDescent="0.25">
      <c r="A463" s="261"/>
      <c r="B463" s="261"/>
      <c r="C463" s="261"/>
      <c r="D463" s="261"/>
      <c r="E463" s="261"/>
      <c r="F463" s="261"/>
      <c r="G463" s="261"/>
      <c r="AB463" s="279"/>
      <c r="AC463" s="279"/>
      <c r="AJ463" s="279"/>
      <c r="AK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Q463" s="280"/>
      <c r="BR463" s="280"/>
      <c r="BS463" s="280"/>
      <c r="BT463" s="280"/>
      <c r="BU463" s="280"/>
      <c r="BV463" s="280"/>
      <c r="BW463" s="280"/>
      <c r="BX463" s="280"/>
      <c r="BY463" s="280"/>
      <c r="BZ463" s="280"/>
      <c r="CA463" s="280"/>
      <c r="CB463" s="280"/>
    </row>
    <row r="464" spans="1:80" s="278" customFormat="1" x14ac:dyDescent="0.25">
      <c r="A464" s="261"/>
      <c r="B464" s="261"/>
      <c r="C464" s="261"/>
      <c r="D464" s="261"/>
      <c r="E464" s="261"/>
      <c r="F464" s="261"/>
      <c r="G464" s="261"/>
      <c r="AB464" s="279"/>
      <c r="AC464" s="279"/>
      <c r="AJ464" s="279"/>
      <c r="AK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Q464" s="280"/>
      <c r="BR464" s="280"/>
      <c r="BS464" s="280"/>
      <c r="BT464" s="280"/>
      <c r="BU464" s="280"/>
      <c r="BV464" s="280"/>
      <c r="BW464" s="280"/>
      <c r="BX464" s="280"/>
      <c r="BY464" s="280"/>
      <c r="BZ464" s="280"/>
      <c r="CA464" s="280"/>
      <c r="CB464" s="280"/>
    </row>
    <row r="465" spans="1:80" s="278" customFormat="1" x14ac:dyDescent="0.25">
      <c r="A465" s="261"/>
      <c r="B465" s="261"/>
      <c r="C465" s="261"/>
      <c r="D465" s="261"/>
      <c r="E465" s="261"/>
      <c r="F465" s="261"/>
      <c r="G465" s="261"/>
      <c r="AB465" s="279"/>
      <c r="AC465" s="279"/>
      <c r="AJ465" s="279"/>
      <c r="AK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Q465" s="280"/>
      <c r="BR465" s="280"/>
      <c r="BS465" s="280"/>
      <c r="BT465" s="280"/>
      <c r="BU465" s="280"/>
      <c r="BV465" s="280"/>
      <c r="BW465" s="280"/>
      <c r="BX465" s="280"/>
      <c r="BY465" s="280"/>
      <c r="BZ465" s="280"/>
      <c r="CA465" s="280"/>
      <c r="CB465" s="280"/>
    </row>
    <row r="466" spans="1:80" s="278" customFormat="1" x14ac:dyDescent="0.25">
      <c r="A466" s="261"/>
      <c r="B466" s="261"/>
      <c r="C466" s="261"/>
      <c r="D466" s="261"/>
      <c r="E466" s="261"/>
      <c r="F466" s="261"/>
      <c r="G466" s="261"/>
      <c r="AB466" s="279"/>
      <c r="AC466" s="279"/>
      <c r="AJ466" s="279"/>
      <c r="AK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Q466" s="280"/>
      <c r="BR466" s="280"/>
      <c r="BS466" s="280"/>
      <c r="BT466" s="280"/>
      <c r="BU466" s="280"/>
      <c r="BV466" s="280"/>
      <c r="BW466" s="280"/>
      <c r="BX466" s="280"/>
      <c r="BY466" s="280"/>
      <c r="BZ466" s="280"/>
      <c r="CA466" s="280"/>
      <c r="CB466" s="280"/>
    </row>
    <row r="467" spans="1:80" s="278" customFormat="1" x14ac:dyDescent="0.25">
      <c r="A467" s="261"/>
      <c r="B467" s="261"/>
      <c r="C467" s="261"/>
      <c r="D467" s="261"/>
      <c r="E467" s="261"/>
      <c r="F467" s="261"/>
      <c r="G467" s="261"/>
      <c r="AB467" s="279"/>
      <c r="AC467" s="279"/>
      <c r="AJ467" s="279"/>
      <c r="AK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Q467" s="280"/>
      <c r="BR467" s="280"/>
      <c r="BS467" s="280"/>
      <c r="BT467" s="280"/>
      <c r="BU467" s="280"/>
      <c r="BV467" s="280"/>
      <c r="BW467" s="280"/>
      <c r="BX467" s="280"/>
      <c r="BY467" s="280"/>
      <c r="BZ467" s="280"/>
      <c r="CA467" s="280"/>
      <c r="CB467" s="280"/>
    </row>
    <row r="468" spans="1:80" s="278" customFormat="1" x14ac:dyDescent="0.25">
      <c r="A468" s="261"/>
      <c r="B468" s="261"/>
      <c r="C468" s="261"/>
      <c r="D468" s="261"/>
      <c r="E468" s="261"/>
      <c r="F468" s="261"/>
      <c r="G468" s="261"/>
      <c r="AB468" s="279"/>
      <c r="AC468" s="279"/>
      <c r="AJ468" s="279"/>
      <c r="AK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Q468" s="280"/>
      <c r="BR468" s="280"/>
      <c r="BS468" s="280"/>
      <c r="BT468" s="280"/>
      <c r="BU468" s="280"/>
      <c r="BV468" s="280"/>
      <c r="BW468" s="280"/>
      <c r="BX468" s="280"/>
      <c r="BY468" s="280"/>
      <c r="BZ468" s="280"/>
      <c r="CA468" s="280"/>
      <c r="CB468" s="280"/>
    </row>
    <row r="469" spans="1:80" s="278" customFormat="1" x14ac:dyDescent="0.25">
      <c r="A469" s="261"/>
      <c r="B469" s="261"/>
      <c r="C469" s="261"/>
      <c r="D469" s="261"/>
      <c r="E469" s="261"/>
      <c r="F469" s="261"/>
      <c r="G469" s="261"/>
      <c r="AB469" s="279"/>
      <c r="AC469" s="279"/>
      <c r="AJ469" s="279"/>
      <c r="AK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Q469" s="280"/>
      <c r="BR469" s="280"/>
      <c r="BS469" s="280"/>
      <c r="BT469" s="280"/>
      <c r="BU469" s="280"/>
      <c r="BV469" s="280"/>
      <c r="BW469" s="280"/>
      <c r="BX469" s="280"/>
      <c r="BY469" s="280"/>
      <c r="BZ469" s="280"/>
      <c r="CA469" s="280"/>
      <c r="CB469" s="280"/>
    </row>
    <row r="470" spans="1:80" s="278" customFormat="1" x14ac:dyDescent="0.25">
      <c r="A470" s="261"/>
      <c r="B470" s="261"/>
      <c r="C470" s="261"/>
      <c r="D470" s="261"/>
      <c r="E470" s="261"/>
      <c r="F470" s="261"/>
      <c r="G470" s="261"/>
      <c r="AB470" s="279"/>
      <c r="AC470" s="279"/>
      <c r="AJ470" s="279"/>
      <c r="AK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Q470" s="280"/>
      <c r="BR470" s="280"/>
      <c r="BS470" s="280"/>
      <c r="BT470" s="280"/>
      <c r="BU470" s="280"/>
      <c r="BV470" s="280"/>
      <c r="BW470" s="280"/>
      <c r="BX470" s="280"/>
      <c r="BY470" s="280"/>
      <c r="BZ470" s="280"/>
      <c r="CA470" s="280"/>
      <c r="CB470" s="280"/>
    </row>
    <row r="471" spans="1:80" s="278" customFormat="1" x14ac:dyDescent="0.25">
      <c r="A471" s="261"/>
      <c r="B471" s="261"/>
      <c r="C471" s="261"/>
      <c r="D471" s="261"/>
      <c r="E471" s="261"/>
      <c r="F471" s="261"/>
      <c r="G471" s="261"/>
      <c r="AB471" s="279"/>
      <c r="AC471" s="279"/>
      <c r="AJ471" s="279"/>
      <c r="AK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Q471" s="280"/>
      <c r="BR471" s="280"/>
      <c r="BS471" s="280"/>
      <c r="BT471" s="280"/>
      <c r="BU471" s="280"/>
      <c r="BV471" s="280"/>
      <c r="BW471" s="280"/>
      <c r="BX471" s="280"/>
      <c r="BY471" s="280"/>
      <c r="BZ471" s="280"/>
      <c r="CA471" s="280"/>
      <c r="CB471" s="280"/>
    </row>
    <row r="472" spans="1:80" s="278" customFormat="1" x14ac:dyDescent="0.25">
      <c r="A472" s="261"/>
      <c r="B472" s="261"/>
      <c r="C472" s="261"/>
      <c r="D472" s="261"/>
      <c r="E472" s="261"/>
      <c r="F472" s="261"/>
      <c r="G472" s="261"/>
      <c r="AB472" s="279"/>
      <c r="AC472" s="279"/>
      <c r="AJ472" s="279"/>
      <c r="AK472" s="279"/>
      <c r="AX472" s="279"/>
      <c r="AY472" s="279"/>
      <c r="AZ472" s="279"/>
      <c r="BA472" s="279"/>
      <c r="BB472" s="279"/>
      <c r="BC472" s="279"/>
      <c r="BD472" s="279"/>
      <c r="BE472" s="279"/>
      <c r="BF472" s="279"/>
      <c r="BG472" s="279"/>
      <c r="BH472" s="279"/>
      <c r="BI472" s="279"/>
      <c r="BQ472" s="280"/>
      <c r="BR472" s="280"/>
      <c r="BS472" s="280"/>
      <c r="BT472" s="280"/>
      <c r="BU472" s="280"/>
      <c r="BV472" s="280"/>
      <c r="BW472" s="280"/>
      <c r="BX472" s="280"/>
      <c r="BY472" s="280"/>
      <c r="BZ472" s="280"/>
      <c r="CA472" s="280"/>
      <c r="CB472" s="280"/>
    </row>
    <row r="473" spans="1:80" s="278" customFormat="1" x14ac:dyDescent="0.25">
      <c r="A473" s="261"/>
      <c r="B473" s="261"/>
      <c r="C473" s="261"/>
      <c r="D473" s="261"/>
      <c r="E473" s="261"/>
      <c r="F473" s="261"/>
      <c r="G473" s="261"/>
      <c r="AB473" s="279"/>
      <c r="AC473" s="279"/>
      <c r="AJ473" s="279"/>
      <c r="AK473" s="279"/>
      <c r="AX473" s="279"/>
      <c r="AY473" s="279"/>
      <c r="AZ473" s="279"/>
      <c r="BA473" s="279"/>
      <c r="BB473" s="279"/>
      <c r="BC473" s="279"/>
      <c r="BD473" s="279"/>
      <c r="BE473" s="279"/>
      <c r="BF473" s="279"/>
      <c r="BG473" s="279"/>
      <c r="BH473" s="279"/>
      <c r="BI473" s="279"/>
      <c r="BQ473" s="280"/>
      <c r="BR473" s="280"/>
      <c r="BS473" s="280"/>
      <c r="BT473" s="280"/>
      <c r="BU473" s="280"/>
      <c r="BV473" s="280"/>
      <c r="BW473" s="280"/>
      <c r="BX473" s="280"/>
      <c r="BY473" s="280"/>
      <c r="BZ473" s="280"/>
      <c r="CA473" s="280"/>
      <c r="CB473" s="280"/>
    </row>
    <row r="474" spans="1:80" s="278" customFormat="1" x14ac:dyDescent="0.25">
      <c r="A474" s="261"/>
      <c r="B474" s="261"/>
      <c r="C474" s="261"/>
      <c r="D474" s="261"/>
      <c r="E474" s="261"/>
      <c r="F474" s="261"/>
      <c r="G474" s="261"/>
      <c r="AB474" s="279"/>
      <c r="AC474" s="279"/>
      <c r="AJ474" s="279"/>
      <c r="AK474" s="279"/>
      <c r="AX474" s="279"/>
      <c r="AY474" s="279"/>
      <c r="AZ474" s="279"/>
      <c r="BA474" s="279"/>
      <c r="BB474" s="279"/>
      <c r="BC474" s="279"/>
      <c r="BD474" s="279"/>
      <c r="BE474" s="279"/>
      <c r="BF474" s="279"/>
      <c r="BG474" s="279"/>
      <c r="BH474" s="279"/>
      <c r="BI474" s="279"/>
      <c r="BQ474" s="280"/>
      <c r="BR474" s="280"/>
      <c r="BS474" s="280"/>
      <c r="BT474" s="280"/>
      <c r="BU474" s="280"/>
      <c r="BV474" s="280"/>
      <c r="BW474" s="280"/>
      <c r="BX474" s="280"/>
      <c r="BY474" s="280"/>
      <c r="BZ474" s="280"/>
      <c r="CA474" s="280"/>
      <c r="CB474" s="280"/>
    </row>
    <row r="475" spans="1:80" s="278" customFormat="1" x14ac:dyDescent="0.25">
      <c r="A475" s="261"/>
      <c r="B475" s="261"/>
      <c r="C475" s="261"/>
      <c r="D475" s="261"/>
      <c r="E475" s="261"/>
      <c r="F475" s="261"/>
      <c r="G475" s="261"/>
      <c r="AB475" s="279"/>
      <c r="AC475" s="279"/>
      <c r="AJ475" s="279"/>
      <c r="AK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Q475" s="280"/>
      <c r="BR475" s="280"/>
      <c r="BS475" s="280"/>
      <c r="BT475" s="280"/>
      <c r="BU475" s="280"/>
      <c r="BV475" s="280"/>
      <c r="BW475" s="280"/>
      <c r="BX475" s="280"/>
      <c r="BY475" s="280"/>
      <c r="BZ475" s="280"/>
      <c r="CA475" s="280"/>
      <c r="CB475" s="280"/>
    </row>
    <row r="476" spans="1:80" s="278" customFormat="1" x14ac:dyDescent="0.25">
      <c r="A476" s="261"/>
      <c r="B476" s="261"/>
      <c r="C476" s="261"/>
      <c r="D476" s="261"/>
      <c r="E476" s="261"/>
      <c r="F476" s="261"/>
      <c r="G476" s="261"/>
      <c r="AB476" s="279"/>
      <c r="AC476" s="279"/>
      <c r="AJ476" s="279"/>
      <c r="AK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Q476" s="280"/>
      <c r="BR476" s="280"/>
      <c r="BS476" s="280"/>
      <c r="BT476" s="280"/>
      <c r="BU476" s="280"/>
      <c r="BV476" s="280"/>
      <c r="BW476" s="280"/>
      <c r="BX476" s="280"/>
      <c r="BY476" s="280"/>
      <c r="BZ476" s="280"/>
      <c r="CA476" s="280"/>
      <c r="CB476" s="280"/>
    </row>
    <row r="477" spans="1:80" s="278" customFormat="1" x14ac:dyDescent="0.25">
      <c r="A477" s="261"/>
      <c r="B477" s="261"/>
      <c r="C477" s="261"/>
      <c r="D477" s="261"/>
      <c r="E477" s="261"/>
      <c r="F477" s="261"/>
      <c r="G477" s="261"/>
      <c r="AB477" s="279"/>
      <c r="AC477" s="279"/>
      <c r="AJ477" s="279"/>
      <c r="AK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Q477" s="280"/>
      <c r="BR477" s="280"/>
      <c r="BS477" s="280"/>
      <c r="BT477" s="280"/>
      <c r="BU477" s="280"/>
      <c r="BV477" s="280"/>
      <c r="BW477" s="280"/>
      <c r="BX477" s="280"/>
      <c r="BY477" s="280"/>
      <c r="BZ477" s="280"/>
      <c r="CA477" s="280"/>
      <c r="CB477" s="280"/>
    </row>
    <row r="478" spans="1:80" s="278" customFormat="1" x14ac:dyDescent="0.25">
      <c r="A478" s="261"/>
      <c r="B478" s="261"/>
      <c r="C478" s="261"/>
      <c r="D478" s="261"/>
      <c r="E478" s="261"/>
      <c r="F478" s="261"/>
      <c r="G478" s="261"/>
      <c r="AB478" s="279"/>
      <c r="AC478" s="279"/>
      <c r="AJ478" s="279"/>
      <c r="AK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Q478" s="280"/>
      <c r="BR478" s="280"/>
      <c r="BS478" s="280"/>
      <c r="BT478" s="280"/>
      <c r="BU478" s="280"/>
      <c r="BV478" s="280"/>
      <c r="BW478" s="280"/>
      <c r="BX478" s="280"/>
      <c r="BY478" s="280"/>
      <c r="BZ478" s="280"/>
      <c r="CA478" s="280"/>
      <c r="CB478" s="280"/>
    </row>
    <row r="479" spans="1:80" s="278" customFormat="1" x14ac:dyDescent="0.25">
      <c r="A479" s="261"/>
      <c r="B479" s="261"/>
      <c r="C479" s="261"/>
      <c r="D479" s="261"/>
      <c r="E479" s="261"/>
      <c r="F479" s="261"/>
      <c r="G479" s="261"/>
      <c r="AB479" s="279"/>
      <c r="AC479" s="279"/>
      <c r="AJ479" s="279"/>
      <c r="AK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Q479" s="280"/>
      <c r="BR479" s="280"/>
      <c r="BS479" s="280"/>
      <c r="BT479" s="280"/>
      <c r="BU479" s="280"/>
      <c r="BV479" s="280"/>
      <c r="BW479" s="280"/>
      <c r="BX479" s="280"/>
      <c r="BY479" s="280"/>
      <c r="BZ479" s="280"/>
      <c r="CA479" s="280"/>
      <c r="CB479" s="280"/>
    </row>
    <row r="480" spans="1:80" s="278" customFormat="1" x14ac:dyDescent="0.25">
      <c r="A480" s="261"/>
      <c r="B480" s="261"/>
      <c r="C480" s="261"/>
      <c r="D480" s="261"/>
      <c r="E480" s="261"/>
      <c r="F480" s="261"/>
      <c r="G480" s="261"/>
      <c r="AB480" s="279"/>
      <c r="AC480" s="279"/>
      <c r="AJ480" s="279"/>
      <c r="AK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Q480" s="280"/>
      <c r="BR480" s="280"/>
      <c r="BS480" s="280"/>
      <c r="BT480" s="280"/>
      <c r="BU480" s="280"/>
      <c r="BV480" s="280"/>
      <c r="BW480" s="280"/>
      <c r="BX480" s="280"/>
      <c r="BY480" s="280"/>
      <c r="BZ480" s="280"/>
      <c r="CA480" s="280"/>
      <c r="CB480" s="280"/>
    </row>
    <row r="481" spans="1:80" s="278" customFormat="1" x14ac:dyDescent="0.25">
      <c r="A481" s="261"/>
      <c r="B481" s="261"/>
      <c r="C481" s="261"/>
      <c r="D481" s="261"/>
      <c r="E481" s="261"/>
      <c r="F481" s="261"/>
      <c r="G481" s="261"/>
      <c r="AB481" s="279"/>
      <c r="AC481" s="279"/>
      <c r="AJ481" s="279"/>
      <c r="AK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Q481" s="280"/>
      <c r="BR481" s="280"/>
      <c r="BS481" s="280"/>
      <c r="BT481" s="280"/>
      <c r="BU481" s="280"/>
      <c r="BV481" s="280"/>
      <c r="BW481" s="280"/>
      <c r="BX481" s="280"/>
      <c r="BY481" s="280"/>
      <c r="BZ481" s="280"/>
      <c r="CA481" s="280"/>
      <c r="CB481" s="280"/>
    </row>
    <row r="482" spans="1:80" s="278" customFormat="1" x14ac:dyDescent="0.25">
      <c r="A482" s="261"/>
      <c r="B482" s="261"/>
      <c r="C482" s="261"/>
      <c r="D482" s="261"/>
      <c r="E482" s="261"/>
      <c r="F482" s="261"/>
      <c r="G482" s="261"/>
      <c r="AB482" s="279"/>
      <c r="AC482" s="279"/>
      <c r="AJ482" s="279"/>
      <c r="AK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Q482" s="280"/>
      <c r="BR482" s="280"/>
      <c r="BS482" s="280"/>
      <c r="BT482" s="280"/>
      <c r="BU482" s="280"/>
      <c r="BV482" s="280"/>
      <c r="BW482" s="280"/>
      <c r="BX482" s="280"/>
      <c r="BY482" s="280"/>
      <c r="BZ482" s="280"/>
      <c r="CA482" s="280"/>
      <c r="CB482" s="280"/>
    </row>
    <row r="483" spans="1:80" s="278" customFormat="1" x14ac:dyDescent="0.25">
      <c r="A483" s="261"/>
      <c r="B483" s="261"/>
      <c r="C483" s="261"/>
      <c r="D483" s="261"/>
      <c r="E483" s="261"/>
      <c r="F483" s="261"/>
      <c r="G483" s="261"/>
      <c r="AB483" s="279"/>
      <c r="AC483" s="279"/>
      <c r="AJ483" s="279"/>
      <c r="AK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Q483" s="280"/>
      <c r="BR483" s="280"/>
      <c r="BS483" s="280"/>
      <c r="BT483" s="280"/>
      <c r="BU483" s="280"/>
      <c r="BV483" s="280"/>
      <c r="BW483" s="280"/>
      <c r="BX483" s="280"/>
      <c r="BY483" s="280"/>
      <c r="BZ483" s="280"/>
      <c r="CA483" s="280"/>
      <c r="CB483" s="280"/>
    </row>
    <row r="484" spans="1:80" s="278" customFormat="1" x14ac:dyDescent="0.25">
      <c r="A484" s="261"/>
      <c r="B484" s="261"/>
      <c r="C484" s="261"/>
      <c r="D484" s="261"/>
      <c r="E484" s="261"/>
      <c r="F484" s="261"/>
      <c r="G484" s="261"/>
      <c r="AB484" s="279"/>
      <c r="AC484" s="279"/>
      <c r="AJ484" s="279"/>
      <c r="AK484" s="279"/>
      <c r="AX484" s="279"/>
      <c r="AY484" s="279"/>
      <c r="AZ484" s="279"/>
      <c r="BA484" s="279"/>
      <c r="BB484" s="279"/>
      <c r="BC484" s="279"/>
      <c r="BD484" s="279"/>
      <c r="BE484" s="279"/>
      <c r="BF484" s="279"/>
      <c r="BG484" s="279"/>
      <c r="BH484" s="279"/>
      <c r="BI484" s="279"/>
      <c r="BQ484" s="280"/>
      <c r="BR484" s="280"/>
      <c r="BS484" s="280"/>
      <c r="BT484" s="280"/>
      <c r="BU484" s="280"/>
      <c r="BV484" s="280"/>
      <c r="BW484" s="280"/>
      <c r="BX484" s="280"/>
      <c r="BY484" s="280"/>
      <c r="BZ484" s="280"/>
      <c r="CA484" s="280"/>
      <c r="CB484" s="280"/>
    </row>
    <row r="485" spans="1:80" s="278" customFormat="1" x14ac:dyDescent="0.25">
      <c r="A485" s="261"/>
      <c r="B485" s="261"/>
      <c r="C485" s="261"/>
      <c r="D485" s="261"/>
      <c r="E485" s="261"/>
      <c r="F485" s="261"/>
      <c r="G485" s="261"/>
      <c r="AB485" s="279"/>
      <c r="AC485" s="279"/>
      <c r="AJ485" s="279"/>
      <c r="AK485" s="279"/>
      <c r="AX485" s="279"/>
      <c r="AY485" s="279"/>
      <c r="AZ485" s="279"/>
      <c r="BA485" s="279"/>
      <c r="BB485" s="279"/>
      <c r="BC485" s="279"/>
      <c r="BD485" s="279"/>
      <c r="BE485" s="279"/>
      <c r="BF485" s="279"/>
      <c r="BG485" s="279"/>
      <c r="BH485" s="279"/>
      <c r="BI485" s="279"/>
      <c r="BQ485" s="280"/>
      <c r="BR485" s="280"/>
      <c r="BS485" s="280"/>
      <c r="BT485" s="280"/>
      <c r="BU485" s="280"/>
      <c r="BV485" s="280"/>
      <c r="BW485" s="280"/>
      <c r="BX485" s="280"/>
      <c r="BY485" s="280"/>
      <c r="BZ485" s="280"/>
      <c r="CA485" s="280"/>
      <c r="CB485" s="280"/>
    </row>
    <row r="486" spans="1:80" s="278" customFormat="1" x14ac:dyDescent="0.25">
      <c r="A486" s="261"/>
      <c r="B486" s="261"/>
      <c r="C486" s="261"/>
      <c r="D486" s="261"/>
      <c r="E486" s="261"/>
      <c r="F486" s="261"/>
      <c r="G486" s="261"/>
      <c r="AB486" s="279"/>
      <c r="AC486" s="279"/>
      <c r="AJ486" s="279"/>
      <c r="AK486" s="279"/>
      <c r="AX486" s="279"/>
      <c r="AY486" s="279"/>
      <c r="AZ486" s="279"/>
      <c r="BA486" s="279"/>
      <c r="BB486" s="279"/>
      <c r="BC486" s="279"/>
      <c r="BD486" s="279"/>
      <c r="BE486" s="279"/>
      <c r="BF486" s="279"/>
      <c r="BG486" s="279"/>
      <c r="BH486" s="279"/>
      <c r="BI486" s="279"/>
      <c r="BQ486" s="280"/>
      <c r="BR486" s="280"/>
      <c r="BS486" s="280"/>
      <c r="BT486" s="280"/>
      <c r="BU486" s="280"/>
      <c r="BV486" s="280"/>
      <c r="BW486" s="280"/>
      <c r="BX486" s="280"/>
      <c r="BY486" s="280"/>
      <c r="BZ486" s="280"/>
      <c r="CA486" s="280"/>
      <c r="CB486" s="280"/>
    </row>
    <row r="487" spans="1:80" s="278" customFormat="1" x14ac:dyDescent="0.25">
      <c r="A487" s="261"/>
      <c r="B487" s="261"/>
      <c r="C487" s="261"/>
      <c r="D487" s="261"/>
      <c r="E487" s="261"/>
      <c r="F487" s="261"/>
      <c r="G487" s="261"/>
      <c r="AB487" s="279"/>
      <c r="AC487" s="279"/>
      <c r="AJ487" s="279"/>
      <c r="AK487" s="279"/>
      <c r="AX487" s="279"/>
      <c r="AY487" s="279"/>
      <c r="AZ487" s="279"/>
      <c r="BA487" s="279"/>
      <c r="BB487" s="279"/>
      <c r="BC487" s="279"/>
      <c r="BD487" s="279"/>
      <c r="BE487" s="279"/>
      <c r="BF487" s="279"/>
      <c r="BG487" s="279"/>
      <c r="BH487" s="279"/>
      <c r="BI487" s="279"/>
      <c r="BQ487" s="280"/>
      <c r="BR487" s="280"/>
      <c r="BS487" s="280"/>
      <c r="BT487" s="280"/>
      <c r="BU487" s="280"/>
      <c r="BV487" s="280"/>
      <c r="BW487" s="280"/>
      <c r="BX487" s="280"/>
      <c r="BY487" s="280"/>
      <c r="BZ487" s="280"/>
      <c r="CA487" s="280"/>
      <c r="CB487" s="280"/>
    </row>
    <row r="488" spans="1:80" s="278" customFormat="1" x14ac:dyDescent="0.25">
      <c r="A488" s="261"/>
      <c r="B488" s="261"/>
      <c r="C488" s="261"/>
      <c r="D488" s="261"/>
      <c r="E488" s="261"/>
      <c r="F488" s="261"/>
      <c r="G488" s="261"/>
      <c r="AB488" s="279"/>
      <c r="AC488" s="279"/>
      <c r="AJ488" s="279"/>
      <c r="AK488" s="279"/>
      <c r="AX488" s="279"/>
      <c r="AY488" s="279"/>
      <c r="AZ488" s="279"/>
      <c r="BA488" s="279"/>
      <c r="BB488" s="279"/>
      <c r="BC488" s="279"/>
      <c r="BD488" s="279"/>
      <c r="BE488" s="279"/>
      <c r="BF488" s="279"/>
      <c r="BG488" s="279"/>
      <c r="BH488" s="279"/>
      <c r="BI488" s="279"/>
      <c r="BQ488" s="280"/>
      <c r="BR488" s="280"/>
      <c r="BS488" s="280"/>
      <c r="BT488" s="280"/>
      <c r="BU488" s="280"/>
      <c r="BV488" s="280"/>
      <c r="BW488" s="280"/>
      <c r="BX488" s="280"/>
      <c r="BY488" s="280"/>
      <c r="BZ488" s="280"/>
      <c r="CA488" s="280"/>
      <c r="CB488" s="280"/>
    </row>
    <row r="489" spans="1:80" s="278" customFormat="1" x14ac:dyDescent="0.25">
      <c r="A489" s="261"/>
      <c r="B489" s="261"/>
      <c r="C489" s="261"/>
      <c r="D489" s="261"/>
      <c r="E489" s="261"/>
      <c r="F489" s="261"/>
      <c r="G489" s="261"/>
      <c r="AB489" s="279"/>
      <c r="AC489" s="279"/>
      <c r="AJ489" s="279"/>
      <c r="AK489" s="279"/>
      <c r="AX489" s="279"/>
      <c r="AY489" s="279"/>
      <c r="AZ489" s="279"/>
      <c r="BA489" s="279"/>
      <c r="BB489" s="279"/>
      <c r="BC489" s="279"/>
      <c r="BD489" s="279"/>
      <c r="BE489" s="279"/>
      <c r="BF489" s="279"/>
      <c r="BG489" s="279"/>
      <c r="BH489" s="279"/>
      <c r="BI489" s="279"/>
      <c r="BQ489" s="280"/>
      <c r="BR489" s="280"/>
      <c r="BS489" s="280"/>
      <c r="BT489" s="280"/>
      <c r="BU489" s="280"/>
      <c r="BV489" s="280"/>
      <c r="BW489" s="280"/>
      <c r="BX489" s="280"/>
      <c r="BY489" s="280"/>
      <c r="BZ489" s="280"/>
      <c r="CA489" s="280"/>
      <c r="CB489" s="280"/>
    </row>
    <row r="490" spans="1:80" s="278" customFormat="1" x14ac:dyDescent="0.25">
      <c r="A490" s="261"/>
      <c r="B490" s="261"/>
      <c r="C490" s="261"/>
      <c r="D490" s="261"/>
      <c r="E490" s="261"/>
      <c r="F490" s="261"/>
      <c r="G490" s="261"/>
      <c r="AB490" s="279"/>
      <c r="AC490" s="279"/>
      <c r="AJ490" s="279"/>
      <c r="AK490" s="279"/>
      <c r="AX490" s="279"/>
      <c r="AY490" s="279"/>
      <c r="AZ490" s="279"/>
      <c r="BA490" s="279"/>
      <c r="BB490" s="279"/>
      <c r="BC490" s="279"/>
      <c r="BD490" s="279"/>
      <c r="BE490" s="279"/>
      <c r="BF490" s="279"/>
      <c r="BG490" s="279"/>
      <c r="BH490" s="279"/>
      <c r="BI490" s="279"/>
      <c r="BQ490" s="280"/>
      <c r="BR490" s="280"/>
      <c r="BS490" s="280"/>
      <c r="BT490" s="280"/>
      <c r="BU490" s="280"/>
      <c r="BV490" s="280"/>
      <c r="BW490" s="280"/>
      <c r="BX490" s="280"/>
      <c r="BY490" s="280"/>
      <c r="BZ490" s="280"/>
      <c r="CA490" s="280"/>
      <c r="CB490" s="280"/>
    </row>
    <row r="491" spans="1:80" s="278" customFormat="1" x14ac:dyDescent="0.25">
      <c r="A491" s="261"/>
      <c r="B491" s="261"/>
      <c r="C491" s="261"/>
      <c r="D491" s="261"/>
      <c r="E491" s="261"/>
      <c r="F491" s="261"/>
      <c r="G491" s="261"/>
      <c r="AB491" s="279"/>
      <c r="AC491" s="279"/>
      <c r="AJ491" s="279"/>
      <c r="AK491" s="279"/>
      <c r="AX491" s="279"/>
      <c r="AY491" s="279"/>
      <c r="AZ491" s="279"/>
      <c r="BA491" s="279"/>
      <c r="BB491" s="279"/>
      <c r="BC491" s="279"/>
      <c r="BD491" s="279"/>
      <c r="BE491" s="279"/>
      <c r="BF491" s="279"/>
      <c r="BG491" s="279"/>
      <c r="BH491" s="279"/>
      <c r="BI491" s="279"/>
      <c r="BQ491" s="280"/>
      <c r="BR491" s="280"/>
      <c r="BS491" s="280"/>
      <c r="BT491" s="280"/>
      <c r="BU491" s="280"/>
      <c r="BV491" s="280"/>
      <c r="BW491" s="280"/>
      <c r="BX491" s="280"/>
      <c r="BY491" s="280"/>
      <c r="BZ491" s="280"/>
      <c r="CA491" s="280"/>
      <c r="CB491" s="280"/>
    </row>
    <row r="492" spans="1:80" s="278" customFormat="1" x14ac:dyDescent="0.25">
      <c r="A492" s="261"/>
      <c r="B492" s="261"/>
      <c r="C492" s="261"/>
      <c r="D492" s="261"/>
      <c r="E492" s="261"/>
      <c r="F492" s="261"/>
      <c r="G492" s="261"/>
      <c r="AB492" s="279"/>
      <c r="AC492" s="279"/>
      <c r="AJ492" s="279"/>
      <c r="AK492" s="279"/>
      <c r="AX492" s="279"/>
      <c r="AY492" s="279"/>
      <c r="AZ492" s="279"/>
      <c r="BA492" s="279"/>
      <c r="BB492" s="279"/>
      <c r="BC492" s="279"/>
      <c r="BD492" s="279"/>
      <c r="BE492" s="279"/>
      <c r="BF492" s="279"/>
      <c r="BG492" s="279"/>
      <c r="BH492" s="279"/>
      <c r="BI492" s="279"/>
      <c r="BQ492" s="280"/>
      <c r="BR492" s="280"/>
      <c r="BS492" s="280"/>
      <c r="BT492" s="280"/>
      <c r="BU492" s="280"/>
      <c r="BV492" s="280"/>
      <c r="BW492" s="280"/>
      <c r="BX492" s="280"/>
      <c r="BY492" s="280"/>
      <c r="BZ492" s="280"/>
      <c r="CA492" s="280"/>
      <c r="CB492" s="280"/>
    </row>
    <row r="493" spans="1:80" s="278" customFormat="1" x14ac:dyDescent="0.25">
      <c r="A493" s="261"/>
      <c r="B493" s="261"/>
      <c r="C493" s="261"/>
      <c r="D493" s="261"/>
      <c r="E493" s="261"/>
      <c r="F493" s="261"/>
      <c r="G493" s="261"/>
      <c r="AB493" s="279"/>
      <c r="AC493" s="279"/>
      <c r="AJ493" s="279"/>
      <c r="AK493" s="279"/>
      <c r="AX493" s="279"/>
      <c r="AY493" s="279"/>
      <c r="AZ493" s="279"/>
      <c r="BA493" s="279"/>
      <c r="BB493" s="279"/>
      <c r="BC493" s="279"/>
      <c r="BD493" s="279"/>
      <c r="BE493" s="279"/>
      <c r="BF493" s="279"/>
      <c r="BG493" s="279"/>
      <c r="BH493" s="279"/>
      <c r="BI493" s="279"/>
      <c r="BQ493" s="280"/>
      <c r="BR493" s="280"/>
      <c r="BS493" s="280"/>
      <c r="BT493" s="280"/>
      <c r="BU493" s="280"/>
      <c r="BV493" s="280"/>
      <c r="BW493" s="280"/>
      <c r="BX493" s="280"/>
      <c r="BY493" s="280"/>
      <c r="BZ493" s="280"/>
      <c r="CA493" s="280"/>
      <c r="CB493" s="280"/>
    </row>
    <row r="494" spans="1:80" s="278" customFormat="1" x14ac:dyDescent="0.25">
      <c r="A494" s="261"/>
      <c r="B494" s="261"/>
      <c r="C494" s="261"/>
      <c r="D494" s="261"/>
      <c r="E494" s="261"/>
      <c r="F494" s="261"/>
      <c r="G494" s="261"/>
      <c r="AB494" s="279"/>
      <c r="AC494" s="279"/>
      <c r="AJ494" s="279"/>
      <c r="AK494" s="279"/>
      <c r="AX494" s="279"/>
      <c r="AY494" s="279"/>
      <c r="AZ494" s="279"/>
      <c r="BA494" s="279"/>
      <c r="BB494" s="279"/>
      <c r="BC494" s="279"/>
      <c r="BD494" s="279"/>
      <c r="BE494" s="279"/>
      <c r="BF494" s="279"/>
      <c r="BG494" s="279"/>
      <c r="BH494" s="279"/>
      <c r="BI494" s="279"/>
      <c r="BQ494" s="280"/>
      <c r="BR494" s="280"/>
      <c r="BS494" s="280"/>
      <c r="BT494" s="280"/>
      <c r="BU494" s="280"/>
      <c r="BV494" s="280"/>
      <c r="BW494" s="280"/>
      <c r="BX494" s="280"/>
      <c r="BY494" s="280"/>
      <c r="BZ494" s="280"/>
      <c r="CA494" s="280"/>
      <c r="CB494" s="280"/>
    </row>
    <row r="495" spans="1:80" s="278" customFormat="1" x14ac:dyDescent="0.25">
      <c r="A495" s="261"/>
      <c r="B495" s="261"/>
      <c r="C495" s="261"/>
      <c r="D495" s="261"/>
      <c r="E495" s="261"/>
      <c r="F495" s="261"/>
      <c r="G495" s="261"/>
      <c r="AB495" s="279"/>
      <c r="AC495" s="279"/>
      <c r="AJ495" s="279"/>
      <c r="AK495" s="279"/>
      <c r="AX495" s="279"/>
      <c r="AY495" s="279"/>
      <c r="AZ495" s="279"/>
      <c r="BA495" s="279"/>
      <c r="BB495" s="279"/>
      <c r="BC495" s="279"/>
      <c r="BD495" s="279"/>
      <c r="BE495" s="279"/>
      <c r="BF495" s="279"/>
      <c r="BG495" s="279"/>
      <c r="BH495" s="279"/>
      <c r="BI495" s="279"/>
      <c r="BQ495" s="280"/>
      <c r="BR495" s="280"/>
      <c r="BS495" s="280"/>
      <c r="BT495" s="280"/>
      <c r="BU495" s="280"/>
      <c r="BV495" s="280"/>
      <c r="BW495" s="280"/>
      <c r="BX495" s="280"/>
      <c r="BY495" s="280"/>
      <c r="BZ495" s="280"/>
      <c r="CA495" s="280"/>
      <c r="CB495" s="280"/>
    </row>
    <row r="496" spans="1:80" s="278" customFormat="1" x14ac:dyDescent="0.25">
      <c r="A496" s="261"/>
      <c r="B496" s="261"/>
      <c r="C496" s="261"/>
      <c r="D496" s="261"/>
      <c r="E496" s="261"/>
      <c r="F496" s="261"/>
      <c r="G496" s="261"/>
      <c r="AB496" s="279"/>
      <c r="AC496" s="279"/>
      <c r="AJ496" s="279"/>
      <c r="AK496" s="279"/>
      <c r="AX496" s="279"/>
      <c r="AY496" s="279"/>
      <c r="AZ496" s="279"/>
      <c r="BA496" s="279"/>
      <c r="BB496" s="279"/>
      <c r="BC496" s="279"/>
      <c r="BD496" s="279"/>
      <c r="BE496" s="279"/>
      <c r="BF496" s="279"/>
      <c r="BG496" s="279"/>
      <c r="BH496" s="279"/>
      <c r="BI496" s="279"/>
      <c r="BQ496" s="280"/>
      <c r="BR496" s="280"/>
      <c r="BS496" s="280"/>
      <c r="BT496" s="280"/>
      <c r="BU496" s="280"/>
      <c r="BV496" s="280"/>
      <c r="BW496" s="280"/>
      <c r="BX496" s="280"/>
      <c r="BY496" s="280"/>
      <c r="BZ496" s="280"/>
      <c r="CA496" s="280"/>
      <c r="CB496" s="280"/>
    </row>
    <row r="497" spans="1:80" s="278" customFormat="1" x14ac:dyDescent="0.25">
      <c r="A497" s="261"/>
      <c r="B497" s="261"/>
      <c r="C497" s="261"/>
      <c r="D497" s="261"/>
      <c r="E497" s="261"/>
      <c r="F497" s="261"/>
      <c r="G497" s="261"/>
      <c r="AB497" s="279"/>
      <c r="AC497" s="279"/>
      <c r="AJ497" s="279"/>
      <c r="AK497" s="279"/>
      <c r="AX497" s="279"/>
      <c r="AY497" s="279"/>
      <c r="AZ497" s="279"/>
      <c r="BA497" s="279"/>
      <c r="BB497" s="279"/>
      <c r="BC497" s="279"/>
      <c r="BD497" s="279"/>
      <c r="BE497" s="279"/>
      <c r="BF497" s="279"/>
      <c r="BG497" s="279"/>
      <c r="BH497" s="279"/>
      <c r="BI497" s="279"/>
      <c r="BQ497" s="280"/>
      <c r="BR497" s="280"/>
      <c r="BS497" s="280"/>
      <c r="BT497" s="280"/>
      <c r="BU497" s="280"/>
      <c r="BV497" s="280"/>
      <c r="BW497" s="280"/>
      <c r="BX497" s="280"/>
      <c r="BY497" s="280"/>
      <c r="BZ497" s="280"/>
      <c r="CA497" s="280"/>
      <c r="CB497" s="280"/>
    </row>
    <row r="498" spans="1:80" s="278" customFormat="1" x14ac:dyDescent="0.25">
      <c r="A498" s="261"/>
      <c r="B498" s="261"/>
      <c r="C498" s="261"/>
      <c r="D498" s="261"/>
      <c r="E498" s="261"/>
      <c r="F498" s="261"/>
      <c r="G498" s="261"/>
      <c r="AB498" s="279"/>
      <c r="AC498" s="279"/>
      <c r="AJ498" s="279"/>
      <c r="AK498" s="279"/>
      <c r="AX498" s="279"/>
      <c r="AY498" s="279"/>
      <c r="AZ498" s="279"/>
      <c r="BA498" s="279"/>
      <c r="BB498" s="279"/>
      <c r="BC498" s="279"/>
      <c r="BD498" s="279"/>
      <c r="BE498" s="279"/>
      <c r="BF498" s="279"/>
      <c r="BG498" s="279"/>
      <c r="BH498" s="279"/>
      <c r="BI498" s="279"/>
      <c r="BQ498" s="280"/>
      <c r="BR498" s="280"/>
      <c r="BS498" s="280"/>
      <c r="BT498" s="280"/>
      <c r="BU498" s="280"/>
      <c r="BV498" s="280"/>
      <c r="BW498" s="280"/>
      <c r="BX498" s="280"/>
      <c r="BY498" s="280"/>
      <c r="BZ498" s="280"/>
      <c r="CA498" s="280"/>
      <c r="CB498" s="280"/>
    </row>
    <row r="499" spans="1:80" s="278" customFormat="1" x14ac:dyDescent="0.25">
      <c r="A499" s="261"/>
      <c r="B499" s="261"/>
      <c r="C499" s="261"/>
      <c r="D499" s="261"/>
      <c r="E499" s="261"/>
      <c r="F499" s="261"/>
      <c r="G499" s="261"/>
      <c r="AB499" s="279"/>
      <c r="AC499" s="279"/>
      <c r="AJ499" s="279"/>
      <c r="AK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Q499" s="280"/>
      <c r="BR499" s="280"/>
      <c r="BS499" s="280"/>
      <c r="BT499" s="280"/>
      <c r="BU499" s="280"/>
      <c r="BV499" s="280"/>
      <c r="BW499" s="280"/>
      <c r="BX499" s="280"/>
      <c r="BY499" s="280"/>
      <c r="BZ499" s="280"/>
      <c r="CA499" s="280"/>
      <c r="CB499" s="280"/>
    </row>
    <row r="500" spans="1:80" s="278" customFormat="1" x14ac:dyDescent="0.25">
      <c r="A500" s="261"/>
      <c r="B500" s="261"/>
      <c r="C500" s="261"/>
      <c r="D500" s="261"/>
      <c r="E500" s="261"/>
      <c r="F500" s="261"/>
      <c r="G500" s="261"/>
      <c r="AB500" s="279"/>
      <c r="AC500" s="279"/>
      <c r="AJ500" s="279"/>
      <c r="AK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Q500" s="280"/>
      <c r="BR500" s="280"/>
      <c r="BS500" s="280"/>
      <c r="BT500" s="280"/>
      <c r="BU500" s="280"/>
      <c r="BV500" s="280"/>
      <c r="BW500" s="280"/>
      <c r="BX500" s="280"/>
      <c r="BY500" s="280"/>
      <c r="BZ500" s="280"/>
      <c r="CA500" s="280"/>
      <c r="CB500" s="280"/>
    </row>
    <row r="501" spans="1:80" s="278" customFormat="1" x14ac:dyDescent="0.25">
      <c r="A501" s="261"/>
      <c r="B501" s="261"/>
      <c r="C501" s="261"/>
      <c r="D501" s="261"/>
      <c r="E501" s="261"/>
      <c r="F501" s="261"/>
      <c r="G501" s="261"/>
      <c r="AB501" s="279"/>
      <c r="AC501" s="279"/>
      <c r="AJ501" s="279"/>
      <c r="AK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Q501" s="280"/>
      <c r="BR501" s="280"/>
      <c r="BS501" s="280"/>
      <c r="BT501" s="280"/>
      <c r="BU501" s="280"/>
      <c r="BV501" s="280"/>
      <c r="BW501" s="280"/>
      <c r="BX501" s="280"/>
      <c r="BY501" s="280"/>
      <c r="BZ501" s="280"/>
      <c r="CA501" s="280"/>
      <c r="CB501" s="280"/>
    </row>
    <row r="502" spans="1:80" s="278" customFormat="1" x14ac:dyDescent="0.25">
      <c r="A502" s="261"/>
      <c r="B502" s="261"/>
      <c r="C502" s="261"/>
      <c r="D502" s="261"/>
      <c r="E502" s="261"/>
      <c r="F502" s="261"/>
      <c r="G502" s="261"/>
      <c r="AB502" s="279"/>
      <c r="AC502" s="279"/>
      <c r="AJ502" s="279"/>
      <c r="AK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Q502" s="280"/>
      <c r="BR502" s="280"/>
      <c r="BS502" s="280"/>
      <c r="BT502" s="280"/>
      <c r="BU502" s="280"/>
      <c r="BV502" s="280"/>
      <c r="BW502" s="280"/>
      <c r="BX502" s="280"/>
      <c r="BY502" s="280"/>
      <c r="BZ502" s="280"/>
      <c r="CA502" s="280"/>
      <c r="CB502" s="280"/>
    </row>
    <row r="503" spans="1:80" s="278" customFormat="1" x14ac:dyDescent="0.25">
      <c r="A503" s="261"/>
      <c r="B503" s="261"/>
      <c r="C503" s="261"/>
      <c r="D503" s="261"/>
      <c r="E503" s="261"/>
      <c r="F503" s="261"/>
      <c r="G503" s="261"/>
      <c r="AB503" s="279"/>
      <c r="AC503" s="279"/>
      <c r="AJ503" s="279"/>
      <c r="AK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Q503" s="280"/>
      <c r="BR503" s="280"/>
      <c r="BS503" s="280"/>
      <c r="BT503" s="280"/>
      <c r="BU503" s="280"/>
      <c r="BV503" s="280"/>
      <c r="BW503" s="280"/>
      <c r="BX503" s="280"/>
      <c r="BY503" s="280"/>
      <c r="BZ503" s="280"/>
      <c r="CA503" s="280"/>
      <c r="CB503" s="280"/>
    </row>
    <row r="504" spans="1:80" s="278" customFormat="1" x14ac:dyDescent="0.25">
      <c r="A504" s="261"/>
      <c r="B504" s="261"/>
      <c r="C504" s="261"/>
      <c r="D504" s="261"/>
      <c r="E504" s="261"/>
      <c r="F504" s="261"/>
      <c r="G504" s="261"/>
      <c r="AB504" s="279"/>
      <c r="AC504" s="279"/>
      <c r="AJ504" s="279"/>
      <c r="AK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Q504" s="280"/>
      <c r="BR504" s="280"/>
      <c r="BS504" s="280"/>
      <c r="BT504" s="280"/>
      <c r="BU504" s="280"/>
      <c r="BV504" s="280"/>
      <c r="BW504" s="280"/>
      <c r="BX504" s="280"/>
      <c r="BY504" s="280"/>
      <c r="BZ504" s="280"/>
      <c r="CA504" s="280"/>
      <c r="CB504" s="280"/>
    </row>
    <row r="505" spans="1:80" s="278" customFormat="1" x14ac:dyDescent="0.25">
      <c r="A505" s="261"/>
      <c r="B505" s="261"/>
      <c r="C505" s="261"/>
      <c r="D505" s="261"/>
      <c r="E505" s="261"/>
      <c r="F505" s="261"/>
      <c r="G505" s="261"/>
      <c r="AB505" s="279"/>
      <c r="AC505" s="279"/>
      <c r="AJ505" s="279"/>
      <c r="AK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Q505" s="280"/>
      <c r="BR505" s="280"/>
      <c r="BS505" s="280"/>
      <c r="BT505" s="280"/>
      <c r="BU505" s="280"/>
      <c r="BV505" s="280"/>
      <c r="BW505" s="280"/>
      <c r="BX505" s="280"/>
      <c r="BY505" s="280"/>
      <c r="BZ505" s="280"/>
      <c r="CA505" s="280"/>
      <c r="CB505" s="280"/>
    </row>
    <row r="506" spans="1:80" s="278" customFormat="1" x14ac:dyDescent="0.25">
      <c r="A506" s="261"/>
      <c r="B506" s="261"/>
      <c r="C506" s="261"/>
      <c r="D506" s="261"/>
      <c r="E506" s="261"/>
      <c r="F506" s="261"/>
      <c r="G506" s="261"/>
      <c r="AB506" s="279"/>
      <c r="AC506" s="279"/>
      <c r="AJ506" s="279"/>
      <c r="AK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Q506" s="280"/>
      <c r="BR506" s="280"/>
      <c r="BS506" s="280"/>
      <c r="BT506" s="280"/>
      <c r="BU506" s="280"/>
      <c r="BV506" s="280"/>
      <c r="BW506" s="280"/>
      <c r="BX506" s="280"/>
      <c r="BY506" s="280"/>
      <c r="BZ506" s="280"/>
      <c r="CA506" s="280"/>
      <c r="CB506" s="280"/>
    </row>
    <row r="507" spans="1:80" s="278" customFormat="1" x14ac:dyDescent="0.25">
      <c r="A507" s="261"/>
      <c r="B507" s="261"/>
      <c r="C507" s="261"/>
      <c r="D507" s="261"/>
      <c r="E507" s="261"/>
      <c r="F507" s="261"/>
      <c r="G507" s="261"/>
      <c r="AB507" s="279"/>
      <c r="AC507" s="279"/>
      <c r="AJ507" s="279"/>
      <c r="AK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Q507" s="280"/>
      <c r="BR507" s="280"/>
      <c r="BS507" s="280"/>
      <c r="BT507" s="280"/>
      <c r="BU507" s="280"/>
      <c r="BV507" s="280"/>
      <c r="BW507" s="280"/>
      <c r="BX507" s="280"/>
      <c r="BY507" s="280"/>
      <c r="BZ507" s="280"/>
      <c r="CA507" s="280"/>
      <c r="CB507" s="280"/>
    </row>
    <row r="508" spans="1:80" s="278" customFormat="1" x14ac:dyDescent="0.25">
      <c r="A508" s="261"/>
      <c r="B508" s="261"/>
      <c r="C508" s="261"/>
      <c r="D508" s="261"/>
      <c r="E508" s="261"/>
      <c r="F508" s="261"/>
      <c r="G508" s="261"/>
      <c r="AB508" s="279"/>
      <c r="AC508" s="279"/>
      <c r="AJ508" s="279"/>
      <c r="AK508" s="279"/>
      <c r="AX508" s="279"/>
      <c r="AY508" s="279"/>
      <c r="AZ508" s="279"/>
      <c r="BA508" s="279"/>
      <c r="BB508" s="279"/>
      <c r="BC508" s="279"/>
      <c r="BD508" s="279"/>
      <c r="BE508" s="279"/>
      <c r="BF508" s="279"/>
      <c r="BG508" s="279"/>
      <c r="BH508" s="279"/>
      <c r="BI508" s="279"/>
      <c r="BQ508" s="280"/>
      <c r="BR508" s="280"/>
      <c r="BS508" s="280"/>
      <c r="BT508" s="280"/>
      <c r="BU508" s="280"/>
      <c r="BV508" s="280"/>
      <c r="BW508" s="280"/>
      <c r="BX508" s="280"/>
      <c r="BY508" s="280"/>
      <c r="BZ508" s="280"/>
      <c r="CA508" s="280"/>
      <c r="CB508" s="280"/>
    </row>
    <row r="509" spans="1:80" s="278" customFormat="1" x14ac:dyDescent="0.25">
      <c r="A509" s="261"/>
      <c r="B509" s="261"/>
      <c r="C509" s="261"/>
      <c r="D509" s="261"/>
      <c r="E509" s="261"/>
      <c r="F509" s="261"/>
      <c r="G509" s="261"/>
      <c r="AB509" s="279"/>
      <c r="AC509" s="279"/>
      <c r="AJ509" s="279"/>
      <c r="AK509" s="279"/>
      <c r="AX509" s="279"/>
      <c r="AY509" s="279"/>
      <c r="AZ509" s="279"/>
      <c r="BA509" s="279"/>
      <c r="BB509" s="279"/>
      <c r="BC509" s="279"/>
      <c r="BD509" s="279"/>
      <c r="BE509" s="279"/>
      <c r="BF509" s="279"/>
      <c r="BG509" s="279"/>
      <c r="BH509" s="279"/>
      <c r="BI509" s="279"/>
      <c r="BQ509" s="280"/>
      <c r="BR509" s="280"/>
      <c r="BS509" s="280"/>
      <c r="BT509" s="280"/>
      <c r="BU509" s="280"/>
      <c r="BV509" s="280"/>
      <c r="BW509" s="280"/>
      <c r="BX509" s="280"/>
      <c r="BY509" s="280"/>
      <c r="BZ509" s="280"/>
      <c r="CA509" s="280"/>
      <c r="CB509" s="280"/>
    </row>
    <row r="510" spans="1:80" s="278" customFormat="1" x14ac:dyDescent="0.25">
      <c r="A510" s="261"/>
      <c r="B510" s="261"/>
      <c r="C510" s="261"/>
      <c r="D510" s="261"/>
      <c r="E510" s="261"/>
      <c r="F510" s="261"/>
      <c r="G510" s="261"/>
      <c r="AB510" s="279"/>
      <c r="AC510" s="279"/>
      <c r="AJ510" s="279"/>
      <c r="AK510" s="279"/>
      <c r="AX510" s="279"/>
      <c r="AY510" s="279"/>
      <c r="AZ510" s="279"/>
      <c r="BA510" s="279"/>
      <c r="BB510" s="279"/>
      <c r="BC510" s="279"/>
      <c r="BD510" s="279"/>
      <c r="BE510" s="279"/>
      <c r="BF510" s="279"/>
      <c r="BG510" s="279"/>
      <c r="BH510" s="279"/>
      <c r="BI510" s="279"/>
      <c r="BQ510" s="280"/>
      <c r="BR510" s="280"/>
      <c r="BS510" s="280"/>
      <c r="BT510" s="280"/>
      <c r="BU510" s="280"/>
      <c r="BV510" s="280"/>
      <c r="BW510" s="280"/>
      <c r="BX510" s="280"/>
      <c r="BY510" s="280"/>
      <c r="BZ510" s="280"/>
      <c r="CA510" s="280"/>
      <c r="CB510" s="280"/>
    </row>
    <row r="511" spans="1:80" s="278" customFormat="1" x14ac:dyDescent="0.25">
      <c r="A511" s="261"/>
      <c r="B511" s="261"/>
      <c r="C511" s="261"/>
      <c r="D511" s="261"/>
      <c r="E511" s="261"/>
      <c r="F511" s="261"/>
      <c r="G511" s="261"/>
      <c r="AB511" s="279"/>
      <c r="AC511" s="279"/>
      <c r="AJ511" s="279"/>
      <c r="AK511" s="279"/>
      <c r="AX511" s="279"/>
      <c r="AY511" s="279"/>
      <c r="AZ511" s="279"/>
      <c r="BA511" s="279"/>
      <c r="BB511" s="279"/>
      <c r="BC511" s="279"/>
      <c r="BD511" s="279"/>
      <c r="BE511" s="279"/>
      <c r="BF511" s="279"/>
      <c r="BG511" s="279"/>
      <c r="BH511" s="279"/>
      <c r="BI511" s="279"/>
      <c r="BQ511" s="280"/>
      <c r="BR511" s="280"/>
      <c r="BS511" s="280"/>
      <c r="BT511" s="280"/>
      <c r="BU511" s="280"/>
      <c r="BV511" s="280"/>
      <c r="BW511" s="280"/>
      <c r="BX511" s="280"/>
      <c r="BY511" s="280"/>
      <c r="BZ511" s="280"/>
      <c r="CA511" s="280"/>
      <c r="CB511" s="280"/>
    </row>
    <row r="512" spans="1:80" s="278" customFormat="1" x14ac:dyDescent="0.25">
      <c r="A512" s="261"/>
      <c r="B512" s="261"/>
      <c r="C512" s="261"/>
      <c r="D512" s="261"/>
      <c r="E512" s="261"/>
      <c r="F512" s="261"/>
      <c r="G512" s="261"/>
      <c r="AB512" s="279"/>
      <c r="AC512" s="279"/>
      <c r="AJ512" s="279"/>
      <c r="AK512" s="279"/>
      <c r="AX512" s="279"/>
      <c r="AY512" s="279"/>
      <c r="AZ512" s="279"/>
      <c r="BA512" s="279"/>
      <c r="BB512" s="279"/>
      <c r="BC512" s="279"/>
      <c r="BD512" s="279"/>
      <c r="BE512" s="279"/>
      <c r="BF512" s="279"/>
      <c r="BG512" s="279"/>
      <c r="BH512" s="279"/>
      <c r="BI512" s="279"/>
      <c r="BQ512" s="280"/>
      <c r="BR512" s="280"/>
      <c r="BS512" s="280"/>
      <c r="BT512" s="280"/>
      <c r="BU512" s="280"/>
      <c r="BV512" s="280"/>
      <c r="BW512" s="280"/>
      <c r="BX512" s="280"/>
      <c r="BY512" s="280"/>
      <c r="BZ512" s="280"/>
      <c r="CA512" s="280"/>
      <c r="CB512" s="280"/>
    </row>
    <row r="513" spans="1:80" s="278" customFormat="1" x14ac:dyDescent="0.25">
      <c r="A513" s="261"/>
      <c r="B513" s="261"/>
      <c r="C513" s="261"/>
      <c r="D513" s="261"/>
      <c r="E513" s="261"/>
      <c r="F513" s="261"/>
      <c r="G513" s="261"/>
      <c r="AB513" s="279"/>
      <c r="AC513" s="279"/>
      <c r="AJ513" s="279"/>
      <c r="AK513" s="279"/>
      <c r="AX513" s="279"/>
      <c r="AY513" s="279"/>
      <c r="AZ513" s="279"/>
      <c r="BA513" s="279"/>
      <c r="BB513" s="279"/>
      <c r="BC513" s="279"/>
      <c r="BD513" s="279"/>
      <c r="BE513" s="279"/>
      <c r="BF513" s="279"/>
      <c r="BG513" s="279"/>
      <c r="BH513" s="279"/>
      <c r="BI513" s="279"/>
      <c r="BQ513" s="280"/>
      <c r="BR513" s="280"/>
      <c r="BS513" s="280"/>
      <c r="BT513" s="280"/>
      <c r="BU513" s="280"/>
      <c r="BV513" s="280"/>
      <c r="BW513" s="280"/>
      <c r="BX513" s="280"/>
      <c r="BY513" s="280"/>
      <c r="BZ513" s="280"/>
      <c r="CA513" s="280"/>
      <c r="CB513" s="280"/>
    </row>
    <row r="514" spans="1:80" s="278" customFormat="1" x14ac:dyDescent="0.25">
      <c r="A514" s="261"/>
      <c r="B514" s="261"/>
      <c r="C514" s="261"/>
      <c r="D514" s="261"/>
      <c r="E514" s="261"/>
      <c r="F514" s="261"/>
      <c r="G514" s="261"/>
      <c r="AB514" s="279"/>
      <c r="AC514" s="279"/>
      <c r="AJ514" s="279"/>
      <c r="AK514" s="279"/>
      <c r="AX514" s="279"/>
      <c r="AY514" s="279"/>
      <c r="AZ514" s="279"/>
      <c r="BA514" s="279"/>
      <c r="BB514" s="279"/>
      <c r="BC514" s="279"/>
      <c r="BD514" s="279"/>
      <c r="BE514" s="279"/>
      <c r="BF514" s="279"/>
      <c r="BG514" s="279"/>
      <c r="BH514" s="279"/>
      <c r="BI514" s="279"/>
      <c r="BQ514" s="280"/>
      <c r="BR514" s="280"/>
      <c r="BS514" s="280"/>
      <c r="BT514" s="280"/>
      <c r="BU514" s="280"/>
      <c r="BV514" s="280"/>
      <c r="BW514" s="280"/>
      <c r="BX514" s="280"/>
      <c r="BY514" s="280"/>
      <c r="BZ514" s="280"/>
      <c r="CA514" s="280"/>
      <c r="CB514" s="280"/>
    </row>
    <row r="515" spans="1:80" s="278" customFormat="1" x14ac:dyDescent="0.25">
      <c r="A515" s="261"/>
      <c r="B515" s="261"/>
      <c r="C515" s="261"/>
      <c r="D515" s="261"/>
      <c r="E515" s="261"/>
      <c r="F515" s="261"/>
      <c r="G515" s="261"/>
      <c r="AB515" s="279"/>
      <c r="AC515" s="279"/>
      <c r="AJ515" s="279"/>
      <c r="AK515" s="279"/>
      <c r="AX515" s="279"/>
      <c r="AY515" s="279"/>
      <c r="AZ515" s="279"/>
      <c r="BA515" s="279"/>
      <c r="BB515" s="279"/>
      <c r="BC515" s="279"/>
      <c r="BD515" s="279"/>
      <c r="BE515" s="279"/>
      <c r="BF515" s="279"/>
      <c r="BG515" s="279"/>
      <c r="BH515" s="279"/>
      <c r="BI515" s="279"/>
      <c r="BQ515" s="280"/>
      <c r="BR515" s="280"/>
      <c r="BS515" s="280"/>
      <c r="BT515" s="280"/>
      <c r="BU515" s="280"/>
      <c r="BV515" s="280"/>
      <c r="BW515" s="280"/>
      <c r="BX515" s="280"/>
      <c r="BY515" s="280"/>
      <c r="BZ515" s="280"/>
      <c r="CA515" s="280"/>
      <c r="CB515" s="280"/>
    </row>
    <row r="516" spans="1:80" s="278" customFormat="1" x14ac:dyDescent="0.25">
      <c r="A516" s="261"/>
      <c r="B516" s="261"/>
      <c r="C516" s="261"/>
      <c r="D516" s="261"/>
      <c r="E516" s="261"/>
      <c r="F516" s="261"/>
      <c r="G516" s="261"/>
      <c r="AB516" s="279"/>
      <c r="AC516" s="279"/>
      <c r="AJ516" s="279"/>
      <c r="AK516" s="279"/>
      <c r="AX516" s="279"/>
      <c r="AY516" s="279"/>
      <c r="AZ516" s="279"/>
      <c r="BA516" s="279"/>
      <c r="BB516" s="279"/>
      <c r="BC516" s="279"/>
      <c r="BD516" s="279"/>
      <c r="BE516" s="279"/>
      <c r="BF516" s="279"/>
      <c r="BG516" s="279"/>
      <c r="BH516" s="279"/>
      <c r="BI516" s="279"/>
      <c r="BQ516" s="280"/>
      <c r="BR516" s="280"/>
      <c r="BS516" s="280"/>
      <c r="BT516" s="280"/>
      <c r="BU516" s="280"/>
      <c r="BV516" s="280"/>
      <c r="BW516" s="280"/>
      <c r="BX516" s="280"/>
      <c r="BY516" s="280"/>
      <c r="BZ516" s="280"/>
      <c r="CA516" s="280"/>
      <c r="CB516" s="280"/>
    </row>
    <row r="517" spans="1:80" s="278" customFormat="1" x14ac:dyDescent="0.25">
      <c r="A517" s="261"/>
      <c r="B517" s="261"/>
      <c r="C517" s="261"/>
      <c r="D517" s="261"/>
      <c r="E517" s="261"/>
      <c r="F517" s="261"/>
      <c r="G517" s="261"/>
      <c r="AB517" s="279"/>
      <c r="AC517" s="279"/>
      <c r="AJ517" s="279"/>
      <c r="AK517" s="279"/>
      <c r="AX517" s="279"/>
      <c r="AY517" s="279"/>
      <c r="AZ517" s="279"/>
      <c r="BA517" s="279"/>
      <c r="BB517" s="279"/>
      <c r="BC517" s="279"/>
      <c r="BD517" s="279"/>
      <c r="BE517" s="279"/>
      <c r="BF517" s="279"/>
      <c r="BG517" s="279"/>
      <c r="BH517" s="279"/>
      <c r="BI517" s="279"/>
      <c r="BQ517" s="280"/>
      <c r="BR517" s="280"/>
      <c r="BS517" s="280"/>
      <c r="BT517" s="280"/>
      <c r="BU517" s="280"/>
      <c r="BV517" s="280"/>
      <c r="BW517" s="280"/>
      <c r="BX517" s="280"/>
      <c r="BY517" s="280"/>
      <c r="BZ517" s="280"/>
      <c r="CA517" s="280"/>
      <c r="CB517" s="280"/>
    </row>
    <row r="518" spans="1:80" s="278" customFormat="1" x14ac:dyDescent="0.25">
      <c r="A518" s="261"/>
      <c r="B518" s="261"/>
      <c r="C518" s="261"/>
      <c r="D518" s="261"/>
      <c r="E518" s="261"/>
      <c r="F518" s="261"/>
      <c r="G518" s="261"/>
      <c r="AB518" s="279"/>
      <c r="AC518" s="279"/>
      <c r="AJ518" s="279"/>
      <c r="AK518" s="279"/>
      <c r="AX518" s="279"/>
      <c r="AY518" s="279"/>
      <c r="AZ518" s="279"/>
      <c r="BA518" s="279"/>
      <c r="BB518" s="279"/>
      <c r="BC518" s="279"/>
      <c r="BD518" s="279"/>
      <c r="BE518" s="279"/>
      <c r="BF518" s="279"/>
      <c r="BG518" s="279"/>
      <c r="BH518" s="279"/>
      <c r="BI518" s="279"/>
      <c r="BQ518" s="280"/>
      <c r="BR518" s="280"/>
      <c r="BS518" s="280"/>
      <c r="BT518" s="280"/>
      <c r="BU518" s="280"/>
      <c r="BV518" s="280"/>
      <c r="BW518" s="280"/>
      <c r="BX518" s="280"/>
      <c r="BY518" s="280"/>
      <c r="BZ518" s="280"/>
      <c r="CA518" s="280"/>
      <c r="CB518" s="280"/>
    </row>
    <row r="519" spans="1:80" s="278" customFormat="1" x14ac:dyDescent="0.25">
      <c r="A519" s="261"/>
      <c r="B519" s="261"/>
      <c r="C519" s="261"/>
      <c r="D519" s="261"/>
      <c r="E519" s="261"/>
      <c r="F519" s="261"/>
      <c r="G519" s="261"/>
      <c r="AB519" s="279"/>
      <c r="AC519" s="279"/>
      <c r="AJ519" s="279"/>
      <c r="AK519" s="279"/>
      <c r="AX519" s="279"/>
      <c r="AY519" s="279"/>
      <c r="AZ519" s="279"/>
      <c r="BA519" s="279"/>
      <c r="BB519" s="279"/>
      <c r="BC519" s="279"/>
      <c r="BD519" s="279"/>
      <c r="BE519" s="279"/>
      <c r="BF519" s="279"/>
      <c r="BG519" s="279"/>
      <c r="BH519" s="279"/>
      <c r="BI519" s="279"/>
      <c r="BQ519" s="280"/>
      <c r="BR519" s="280"/>
      <c r="BS519" s="280"/>
      <c r="BT519" s="280"/>
      <c r="BU519" s="280"/>
      <c r="BV519" s="280"/>
      <c r="BW519" s="280"/>
      <c r="BX519" s="280"/>
      <c r="BY519" s="280"/>
      <c r="BZ519" s="280"/>
      <c r="CA519" s="280"/>
      <c r="CB519" s="280"/>
    </row>
    <row r="520" spans="1:80" s="278" customFormat="1" x14ac:dyDescent="0.25">
      <c r="A520" s="261"/>
      <c r="B520" s="261"/>
      <c r="C520" s="261"/>
      <c r="D520" s="261"/>
      <c r="E520" s="261"/>
      <c r="F520" s="261"/>
      <c r="G520" s="261"/>
      <c r="AB520" s="279"/>
      <c r="AC520" s="279"/>
      <c r="AJ520" s="279"/>
      <c r="AK520" s="279"/>
      <c r="AX520" s="279"/>
      <c r="AY520" s="279"/>
      <c r="AZ520" s="279"/>
      <c r="BA520" s="279"/>
      <c r="BB520" s="279"/>
      <c r="BC520" s="279"/>
      <c r="BD520" s="279"/>
      <c r="BE520" s="279"/>
      <c r="BF520" s="279"/>
      <c r="BG520" s="279"/>
      <c r="BH520" s="279"/>
      <c r="BI520" s="279"/>
      <c r="BQ520" s="280"/>
      <c r="BR520" s="280"/>
      <c r="BS520" s="280"/>
      <c r="BT520" s="280"/>
      <c r="BU520" s="280"/>
      <c r="BV520" s="280"/>
      <c r="BW520" s="280"/>
      <c r="BX520" s="280"/>
      <c r="BY520" s="280"/>
      <c r="BZ520" s="280"/>
      <c r="CA520" s="280"/>
      <c r="CB520" s="280"/>
    </row>
    <row r="521" spans="1:80" s="278" customFormat="1" x14ac:dyDescent="0.25">
      <c r="A521" s="261"/>
      <c r="B521" s="261"/>
      <c r="C521" s="261"/>
      <c r="D521" s="261"/>
      <c r="E521" s="261"/>
      <c r="F521" s="261"/>
      <c r="G521" s="261"/>
      <c r="AB521" s="279"/>
      <c r="AC521" s="279"/>
      <c r="AJ521" s="279"/>
      <c r="AK521" s="279"/>
      <c r="AX521" s="279"/>
      <c r="AY521" s="279"/>
      <c r="AZ521" s="279"/>
      <c r="BA521" s="279"/>
      <c r="BB521" s="279"/>
      <c r="BC521" s="279"/>
      <c r="BD521" s="279"/>
      <c r="BE521" s="279"/>
      <c r="BF521" s="279"/>
      <c r="BG521" s="279"/>
      <c r="BH521" s="279"/>
      <c r="BI521" s="279"/>
      <c r="BQ521" s="280"/>
      <c r="BR521" s="280"/>
      <c r="BS521" s="280"/>
      <c r="BT521" s="280"/>
      <c r="BU521" s="280"/>
      <c r="BV521" s="280"/>
      <c r="BW521" s="280"/>
      <c r="BX521" s="280"/>
      <c r="BY521" s="280"/>
      <c r="BZ521" s="280"/>
      <c r="CA521" s="280"/>
      <c r="CB521" s="280"/>
    </row>
    <row r="522" spans="1:80" s="278" customFormat="1" x14ac:dyDescent="0.25">
      <c r="A522" s="261"/>
      <c r="B522" s="261"/>
      <c r="C522" s="261"/>
      <c r="D522" s="261"/>
      <c r="E522" s="261"/>
      <c r="F522" s="261"/>
      <c r="G522" s="261"/>
      <c r="AB522" s="279"/>
      <c r="AC522" s="279"/>
      <c r="AJ522" s="279"/>
      <c r="AK522" s="279"/>
      <c r="AX522" s="279"/>
      <c r="AY522" s="279"/>
      <c r="AZ522" s="279"/>
      <c r="BA522" s="279"/>
      <c r="BB522" s="279"/>
      <c r="BC522" s="279"/>
      <c r="BD522" s="279"/>
      <c r="BE522" s="279"/>
      <c r="BF522" s="279"/>
      <c r="BG522" s="279"/>
      <c r="BH522" s="279"/>
      <c r="BI522" s="279"/>
      <c r="BQ522" s="280"/>
      <c r="BR522" s="280"/>
      <c r="BS522" s="280"/>
      <c r="BT522" s="280"/>
      <c r="BU522" s="280"/>
      <c r="BV522" s="280"/>
      <c r="BW522" s="280"/>
      <c r="BX522" s="280"/>
      <c r="BY522" s="280"/>
      <c r="BZ522" s="280"/>
      <c r="CA522" s="280"/>
      <c r="CB522" s="280"/>
    </row>
    <row r="523" spans="1:80" s="278" customFormat="1" x14ac:dyDescent="0.25">
      <c r="A523" s="261"/>
      <c r="B523" s="261"/>
      <c r="C523" s="261"/>
      <c r="D523" s="261"/>
      <c r="E523" s="261"/>
      <c r="F523" s="261"/>
      <c r="G523" s="261"/>
      <c r="AB523" s="279"/>
      <c r="AC523" s="279"/>
      <c r="AJ523" s="279"/>
      <c r="AK523" s="279"/>
      <c r="AX523" s="279"/>
      <c r="AY523" s="279"/>
      <c r="AZ523" s="279"/>
      <c r="BA523" s="279"/>
      <c r="BB523" s="279"/>
      <c r="BC523" s="279"/>
      <c r="BD523" s="279"/>
      <c r="BE523" s="279"/>
      <c r="BF523" s="279"/>
      <c r="BG523" s="279"/>
      <c r="BH523" s="279"/>
      <c r="BI523" s="279"/>
      <c r="BQ523" s="280"/>
      <c r="BR523" s="280"/>
      <c r="BS523" s="280"/>
      <c r="BT523" s="280"/>
      <c r="BU523" s="280"/>
      <c r="BV523" s="280"/>
      <c r="BW523" s="280"/>
      <c r="BX523" s="280"/>
      <c r="BY523" s="280"/>
      <c r="BZ523" s="280"/>
      <c r="CA523" s="280"/>
      <c r="CB523" s="280"/>
    </row>
    <row r="524" spans="1:80" s="278" customFormat="1" x14ac:dyDescent="0.25">
      <c r="A524" s="261"/>
      <c r="B524" s="261"/>
      <c r="C524" s="261"/>
      <c r="D524" s="261"/>
      <c r="E524" s="261"/>
      <c r="F524" s="261"/>
      <c r="G524" s="261"/>
      <c r="AB524" s="279"/>
      <c r="AC524" s="279"/>
      <c r="AJ524" s="279"/>
      <c r="AK524" s="279"/>
      <c r="AX524" s="279"/>
      <c r="AY524" s="279"/>
      <c r="AZ524" s="279"/>
      <c r="BA524" s="279"/>
      <c r="BB524" s="279"/>
      <c r="BC524" s="279"/>
      <c r="BD524" s="279"/>
      <c r="BE524" s="279"/>
      <c r="BF524" s="279"/>
      <c r="BG524" s="279"/>
      <c r="BH524" s="279"/>
      <c r="BI524" s="279"/>
      <c r="BQ524" s="280"/>
      <c r="BR524" s="280"/>
      <c r="BS524" s="280"/>
      <c r="BT524" s="280"/>
      <c r="BU524" s="280"/>
      <c r="BV524" s="280"/>
      <c r="BW524" s="280"/>
      <c r="BX524" s="280"/>
      <c r="BY524" s="280"/>
      <c r="BZ524" s="280"/>
      <c r="CA524" s="280"/>
      <c r="CB524" s="280"/>
    </row>
    <row r="525" spans="1:80" s="278" customFormat="1" x14ac:dyDescent="0.25">
      <c r="A525" s="261"/>
      <c r="B525" s="261"/>
      <c r="C525" s="261"/>
      <c r="D525" s="261"/>
      <c r="E525" s="261"/>
      <c r="F525" s="261"/>
      <c r="G525" s="261"/>
      <c r="AB525" s="279"/>
      <c r="AC525" s="279"/>
      <c r="AJ525" s="279"/>
      <c r="AK525" s="279"/>
      <c r="AX525" s="279"/>
      <c r="AY525" s="279"/>
      <c r="AZ525" s="279"/>
      <c r="BA525" s="279"/>
      <c r="BB525" s="279"/>
      <c r="BC525" s="279"/>
      <c r="BD525" s="279"/>
      <c r="BE525" s="279"/>
      <c r="BF525" s="279"/>
      <c r="BG525" s="279"/>
      <c r="BH525" s="279"/>
      <c r="BI525" s="279"/>
      <c r="BQ525" s="280"/>
      <c r="BR525" s="280"/>
      <c r="BS525" s="280"/>
      <c r="BT525" s="280"/>
      <c r="BU525" s="280"/>
      <c r="BV525" s="280"/>
      <c r="BW525" s="280"/>
      <c r="BX525" s="280"/>
      <c r="BY525" s="280"/>
      <c r="BZ525" s="280"/>
      <c r="CA525" s="280"/>
      <c r="CB525" s="280"/>
    </row>
    <row r="526" spans="1:80" s="278" customFormat="1" x14ac:dyDescent="0.25">
      <c r="A526" s="261"/>
      <c r="B526" s="261"/>
      <c r="C526" s="261"/>
      <c r="D526" s="261"/>
      <c r="E526" s="261"/>
      <c r="F526" s="261"/>
      <c r="G526" s="261"/>
      <c r="AB526" s="279"/>
      <c r="AC526" s="279"/>
      <c r="AJ526" s="279"/>
      <c r="AK526" s="279"/>
      <c r="AX526" s="279"/>
      <c r="AY526" s="279"/>
      <c r="AZ526" s="279"/>
      <c r="BA526" s="279"/>
      <c r="BB526" s="279"/>
      <c r="BC526" s="279"/>
      <c r="BD526" s="279"/>
      <c r="BE526" s="279"/>
      <c r="BF526" s="279"/>
      <c r="BG526" s="279"/>
      <c r="BH526" s="279"/>
      <c r="BI526" s="279"/>
      <c r="BQ526" s="280"/>
      <c r="BR526" s="280"/>
      <c r="BS526" s="280"/>
      <c r="BT526" s="280"/>
      <c r="BU526" s="280"/>
      <c r="BV526" s="280"/>
      <c r="BW526" s="280"/>
      <c r="BX526" s="280"/>
      <c r="BY526" s="280"/>
      <c r="BZ526" s="280"/>
      <c r="CA526" s="280"/>
      <c r="CB526" s="280"/>
    </row>
    <row r="527" spans="1:80" s="278" customFormat="1" x14ac:dyDescent="0.25">
      <c r="A527" s="261"/>
      <c r="B527" s="261"/>
      <c r="C527" s="261"/>
      <c r="D527" s="261"/>
      <c r="E527" s="261"/>
      <c r="F527" s="261"/>
      <c r="G527" s="261"/>
      <c r="AB527" s="279"/>
      <c r="AC527" s="279"/>
      <c r="AJ527" s="279"/>
      <c r="AK527" s="279"/>
      <c r="AX527" s="279"/>
      <c r="AY527" s="279"/>
      <c r="AZ527" s="279"/>
      <c r="BA527" s="279"/>
      <c r="BB527" s="279"/>
      <c r="BC527" s="279"/>
      <c r="BD527" s="279"/>
      <c r="BE527" s="279"/>
      <c r="BF527" s="279"/>
      <c r="BG527" s="279"/>
      <c r="BH527" s="279"/>
      <c r="BI527" s="279"/>
      <c r="BQ527" s="280"/>
      <c r="BR527" s="280"/>
      <c r="BS527" s="280"/>
      <c r="BT527" s="280"/>
      <c r="BU527" s="280"/>
      <c r="BV527" s="280"/>
      <c r="BW527" s="280"/>
      <c r="BX527" s="280"/>
      <c r="BY527" s="280"/>
      <c r="BZ527" s="280"/>
      <c r="CA527" s="280"/>
      <c r="CB527" s="280"/>
    </row>
    <row r="528" spans="1:80" s="278" customFormat="1" x14ac:dyDescent="0.25">
      <c r="A528" s="261"/>
      <c r="B528" s="261"/>
      <c r="C528" s="261"/>
      <c r="D528" s="261"/>
      <c r="E528" s="261"/>
      <c r="F528" s="261"/>
      <c r="G528" s="261"/>
      <c r="AB528" s="279"/>
      <c r="AC528" s="279"/>
      <c r="AJ528" s="279"/>
      <c r="AK528" s="279"/>
      <c r="AX528" s="279"/>
      <c r="AY528" s="279"/>
      <c r="AZ528" s="279"/>
      <c r="BA528" s="279"/>
      <c r="BB528" s="279"/>
      <c r="BC528" s="279"/>
      <c r="BD528" s="279"/>
      <c r="BE528" s="279"/>
      <c r="BF528" s="279"/>
      <c r="BG528" s="279"/>
      <c r="BH528" s="279"/>
      <c r="BI528" s="279"/>
      <c r="BQ528" s="280"/>
      <c r="BR528" s="280"/>
      <c r="BS528" s="280"/>
      <c r="BT528" s="280"/>
      <c r="BU528" s="280"/>
      <c r="BV528" s="280"/>
      <c r="BW528" s="280"/>
      <c r="BX528" s="280"/>
      <c r="BY528" s="280"/>
      <c r="BZ528" s="280"/>
      <c r="CA528" s="280"/>
      <c r="CB528" s="280"/>
    </row>
    <row r="529" spans="1:80" s="278" customFormat="1" x14ac:dyDescent="0.25">
      <c r="A529" s="261"/>
      <c r="B529" s="261"/>
      <c r="C529" s="261"/>
      <c r="D529" s="261"/>
      <c r="E529" s="261"/>
      <c r="F529" s="261"/>
      <c r="G529" s="261"/>
      <c r="AB529" s="279"/>
      <c r="AC529" s="279"/>
      <c r="AJ529" s="279"/>
      <c r="AK529" s="279"/>
      <c r="AX529" s="279"/>
      <c r="AY529" s="279"/>
      <c r="AZ529" s="279"/>
      <c r="BA529" s="279"/>
      <c r="BB529" s="279"/>
      <c r="BC529" s="279"/>
      <c r="BD529" s="279"/>
      <c r="BE529" s="279"/>
      <c r="BF529" s="279"/>
      <c r="BG529" s="279"/>
      <c r="BH529" s="279"/>
      <c r="BI529" s="279"/>
      <c r="BQ529" s="280"/>
      <c r="BR529" s="280"/>
      <c r="BS529" s="280"/>
      <c r="BT529" s="280"/>
      <c r="BU529" s="280"/>
      <c r="BV529" s="280"/>
      <c r="BW529" s="280"/>
      <c r="BX529" s="280"/>
      <c r="BY529" s="280"/>
      <c r="BZ529" s="280"/>
      <c r="CA529" s="280"/>
      <c r="CB529" s="280"/>
    </row>
    <row r="530" spans="1:80" s="278" customFormat="1" x14ac:dyDescent="0.25">
      <c r="A530" s="261"/>
      <c r="B530" s="261"/>
      <c r="C530" s="261"/>
      <c r="D530" s="261"/>
      <c r="E530" s="261"/>
      <c r="F530" s="261"/>
      <c r="G530" s="261"/>
      <c r="AB530" s="279"/>
      <c r="AC530" s="279"/>
      <c r="AJ530" s="279"/>
      <c r="AK530" s="279"/>
      <c r="AX530" s="279"/>
      <c r="AY530" s="279"/>
      <c r="AZ530" s="279"/>
      <c r="BA530" s="279"/>
      <c r="BB530" s="279"/>
      <c r="BC530" s="279"/>
      <c r="BD530" s="279"/>
      <c r="BE530" s="279"/>
      <c r="BF530" s="279"/>
      <c r="BG530" s="279"/>
      <c r="BH530" s="279"/>
      <c r="BI530" s="279"/>
      <c r="BQ530" s="280"/>
      <c r="BR530" s="280"/>
      <c r="BS530" s="280"/>
      <c r="BT530" s="280"/>
      <c r="BU530" s="280"/>
      <c r="BV530" s="280"/>
      <c r="BW530" s="280"/>
      <c r="BX530" s="280"/>
      <c r="BY530" s="280"/>
      <c r="BZ530" s="280"/>
      <c r="CA530" s="280"/>
      <c r="CB530" s="280"/>
    </row>
    <row r="531" spans="1:80" s="278" customFormat="1" x14ac:dyDescent="0.25">
      <c r="A531" s="261"/>
      <c r="B531" s="261"/>
      <c r="C531" s="261"/>
      <c r="D531" s="261"/>
      <c r="E531" s="261"/>
      <c r="F531" s="261"/>
      <c r="G531" s="261"/>
      <c r="AB531" s="279"/>
      <c r="AC531" s="279"/>
      <c r="AJ531" s="279"/>
      <c r="AK531" s="279"/>
      <c r="AX531" s="279"/>
      <c r="AY531" s="279"/>
      <c r="AZ531" s="279"/>
      <c r="BA531" s="279"/>
      <c r="BB531" s="279"/>
      <c r="BC531" s="279"/>
      <c r="BD531" s="279"/>
      <c r="BE531" s="279"/>
      <c r="BF531" s="279"/>
      <c r="BG531" s="279"/>
      <c r="BH531" s="279"/>
      <c r="BI531" s="279"/>
      <c r="BQ531" s="280"/>
      <c r="BR531" s="280"/>
      <c r="BS531" s="280"/>
      <c r="BT531" s="280"/>
      <c r="BU531" s="280"/>
      <c r="BV531" s="280"/>
      <c r="BW531" s="280"/>
      <c r="BX531" s="280"/>
      <c r="BY531" s="280"/>
      <c r="BZ531" s="280"/>
      <c r="CA531" s="280"/>
      <c r="CB531" s="280"/>
    </row>
    <row r="532" spans="1:80" s="278" customFormat="1" x14ac:dyDescent="0.25">
      <c r="A532" s="261"/>
      <c r="B532" s="261"/>
      <c r="C532" s="261"/>
      <c r="D532" s="261"/>
      <c r="E532" s="261"/>
      <c r="F532" s="261"/>
      <c r="G532" s="261"/>
      <c r="AB532" s="279"/>
      <c r="AC532" s="279"/>
      <c r="AJ532" s="279"/>
      <c r="AK532" s="279"/>
      <c r="AX532" s="279"/>
      <c r="AY532" s="279"/>
      <c r="AZ532" s="279"/>
      <c r="BA532" s="279"/>
      <c r="BB532" s="279"/>
      <c r="BC532" s="279"/>
      <c r="BD532" s="279"/>
      <c r="BE532" s="279"/>
      <c r="BF532" s="279"/>
      <c r="BG532" s="279"/>
      <c r="BH532" s="279"/>
      <c r="BI532" s="279"/>
      <c r="BQ532" s="280"/>
      <c r="BR532" s="280"/>
      <c r="BS532" s="280"/>
      <c r="BT532" s="280"/>
      <c r="BU532" s="280"/>
      <c r="BV532" s="280"/>
      <c r="BW532" s="280"/>
      <c r="BX532" s="280"/>
      <c r="BY532" s="280"/>
      <c r="BZ532" s="280"/>
      <c r="CA532" s="280"/>
      <c r="CB532" s="280"/>
    </row>
    <row r="533" spans="1:80" s="278" customFormat="1" x14ac:dyDescent="0.25">
      <c r="A533" s="261"/>
      <c r="B533" s="261"/>
      <c r="C533" s="261"/>
      <c r="D533" s="261"/>
      <c r="E533" s="261"/>
      <c r="F533" s="261"/>
      <c r="G533" s="261"/>
      <c r="AB533" s="279"/>
      <c r="AC533" s="279"/>
      <c r="AJ533" s="279"/>
      <c r="AK533" s="279"/>
      <c r="AX533" s="279"/>
      <c r="AY533" s="279"/>
      <c r="AZ533" s="279"/>
      <c r="BA533" s="279"/>
      <c r="BB533" s="279"/>
      <c r="BC533" s="279"/>
      <c r="BD533" s="279"/>
      <c r="BE533" s="279"/>
      <c r="BF533" s="279"/>
      <c r="BG533" s="279"/>
      <c r="BH533" s="279"/>
      <c r="BI533" s="279"/>
      <c r="BQ533" s="280"/>
      <c r="BR533" s="280"/>
      <c r="BS533" s="280"/>
      <c r="BT533" s="280"/>
      <c r="BU533" s="280"/>
      <c r="BV533" s="280"/>
      <c r="BW533" s="280"/>
      <c r="BX533" s="280"/>
      <c r="BY533" s="280"/>
      <c r="BZ533" s="280"/>
      <c r="CA533" s="280"/>
      <c r="CB533" s="280"/>
    </row>
    <row r="534" spans="1:80" s="278" customFormat="1" x14ac:dyDescent="0.25">
      <c r="A534" s="261"/>
      <c r="B534" s="261"/>
      <c r="C534" s="261"/>
      <c r="D534" s="261"/>
      <c r="E534" s="261"/>
      <c r="F534" s="261"/>
      <c r="G534" s="261"/>
      <c r="AB534" s="279"/>
      <c r="AC534" s="279"/>
      <c r="AJ534" s="279"/>
      <c r="AK534" s="279"/>
      <c r="AX534" s="279"/>
      <c r="AY534" s="279"/>
      <c r="AZ534" s="279"/>
      <c r="BA534" s="279"/>
      <c r="BB534" s="279"/>
      <c r="BC534" s="279"/>
      <c r="BD534" s="279"/>
      <c r="BE534" s="279"/>
      <c r="BF534" s="279"/>
      <c r="BG534" s="279"/>
      <c r="BH534" s="279"/>
      <c r="BI534" s="279"/>
      <c r="BQ534" s="280"/>
      <c r="BR534" s="280"/>
      <c r="BS534" s="280"/>
      <c r="BT534" s="280"/>
      <c r="BU534" s="280"/>
      <c r="BV534" s="280"/>
      <c r="BW534" s="280"/>
      <c r="BX534" s="280"/>
      <c r="BY534" s="280"/>
      <c r="BZ534" s="280"/>
      <c r="CA534" s="280"/>
      <c r="CB534" s="280"/>
    </row>
    <row r="535" spans="1:80" s="278" customFormat="1" x14ac:dyDescent="0.25">
      <c r="A535" s="261"/>
      <c r="B535" s="261"/>
      <c r="C535" s="261"/>
      <c r="D535" s="261"/>
      <c r="E535" s="261"/>
      <c r="F535" s="261"/>
      <c r="G535" s="261"/>
      <c r="AB535" s="279"/>
      <c r="AC535" s="279"/>
      <c r="AJ535" s="279"/>
      <c r="AK535" s="279"/>
      <c r="AX535" s="279"/>
      <c r="AY535" s="279"/>
      <c r="AZ535" s="279"/>
      <c r="BA535" s="279"/>
      <c r="BB535" s="279"/>
      <c r="BC535" s="279"/>
      <c r="BD535" s="279"/>
      <c r="BE535" s="279"/>
      <c r="BF535" s="279"/>
      <c r="BG535" s="279"/>
      <c r="BH535" s="279"/>
      <c r="BI535" s="279"/>
      <c r="BQ535" s="280"/>
      <c r="BR535" s="280"/>
      <c r="BS535" s="280"/>
      <c r="BT535" s="280"/>
      <c r="BU535" s="280"/>
      <c r="BV535" s="280"/>
      <c r="BW535" s="280"/>
      <c r="BX535" s="280"/>
      <c r="BY535" s="280"/>
      <c r="BZ535" s="280"/>
      <c r="CA535" s="280"/>
      <c r="CB535" s="280"/>
    </row>
    <row r="536" spans="1:80" s="278" customFormat="1" x14ac:dyDescent="0.25">
      <c r="A536" s="261"/>
      <c r="B536" s="261"/>
      <c r="C536" s="261"/>
      <c r="D536" s="261"/>
      <c r="E536" s="261"/>
      <c r="F536" s="261"/>
      <c r="G536" s="261"/>
      <c r="AB536" s="279"/>
      <c r="AC536" s="279"/>
      <c r="AJ536" s="279"/>
      <c r="AK536" s="279"/>
      <c r="AX536" s="279"/>
      <c r="AY536" s="279"/>
      <c r="AZ536" s="279"/>
      <c r="BA536" s="279"/>
      <c r="BB536" s="279"/>
      <c r="BC536" s="279"/>
      <c r="BD536" s="279"/>
      <c r="BE536" s="279"/>
      <c r="BF536" s="279"/>
      <c r="BG536" s="279"/>
      <c r="BH536" s="279"/>
      <c r="BI536" s="279"/>
      <c r="BQ536" s="280"/>
      <c r="BR536" s="280"/>
      <c r="BS536" s="280"/>
      <c r="BT536" s="280"/>
      <c r="BU536" s="280"/>
      <c r="BV536" s="280"/>
      <c r="BW536" s="280"/>
      <c r="BX536" s="280"/>
      <c r="BY536" s="280"/>
      <c r="BZ536" s="280"/>
      <c r="CA536" s="280"/>
      <c r="CB536" s="280"/>
    </row>
    <row r="537" spans="1:80" s="278" customFormat="1" x14ac:dyDescent="0.25">
      <c r="A537" s="261"/>
      <c r="B537" s="261"/>
      <c r="C537" s="261"/>
      <c r="D537" s="261"/>
      <c r="E537" s="261"/>
      <c r="F537" s="261"/>
      <c r="G537" s="261"/>
      <c r="AB537" s="279"/>
      <c r="AC537" s="279"/>
      <c r="AJ537" s="279"/>
      <c r="AK537" s="279"/>
      <c r="AX537" s="279"/>
      <c r="AY537" s="279"/>
      <c r="AZ537" s="279"/>
      <c r="BA537" s="279"/>
      <c r="BB537" s="279"/>
      <c r="BC537" s="279"/>
      <c r="BD537" s="279"/>
      <c r="BE537" s="279"/>
      <c r="BF537" s="279"/>
      <c r="BG537" s="279"/>
      <c r="BH537" s="279"/>
      <c r="BI537" s="279"/>
      <c r="BQ537" s="280"/>
      <c r="BR537" s="280"/>
      <c r="BS537" s="280"/>
      <c r="BT537" s="280"/>
      <c r="BU537" s="280"/>
      <c r="BV537" s="280"/>
      <c r="BW537" s="280"/>
      <c r="BX537" s="280"/>
      <c r="BY537" s="280"/>
      <c r="BZ537" s="280"/>
      <c r="CA537" s="280"/>
      <c r="CB537" s="280"/>
    </row>
    <row r="538" spans="1:80" s="278" customFormat="1" x14ac:dyDescent="0.25">
      <c r="A538" s="261"/>
      <c r="B538" s="261"/>
      <c r="C538" s="261"/>
      <c r="D538" s="261"/>
      <c r="E538" s="261"/>
      <c r="F538" s="261"/>
      <c r="G538" s="261"/>
      <c r="AB538" s="279"/>
      <c r="AC538" s="279"/>
      <c r="AJ538" s="279"/>
      <c r="AK538" s="279"/>
      <c r="AX538" s="279"/>
      <c r="AY538" s="279"/>
      <c r="AZ538" s="279"/>
      <c r="BA538" s="279"/>
      <c r="BB538" s="279"/>
      <c r="BC538" s="279"/>
      <c r="BD538" s="279"/>
      <c r="BE538" s="279"/>
      <c r="BF538" s="279"/>
      <c r="BG538" s="279"/>
      <c r="BH538" s="279"/>
      <c r="BI538" s="279"/>
      <c r="BQ538" s="280"/>
      <c r="BR538" s="280"/>
      <c r="BS538" s="280"/>
      <c r="BT538" s="280"/>
      <c r="BU538" s="280"/>
      <c r="BV538" s="280"/>
      <c r="BW538" s="280"/>
      <c r="BX538" s="280"/>
      <c r="BY538" s="280"/>
      <c r="BZ538" s="280"/>
      <c r="CA538" s="280"/>
      <c r="CB538" s="280"/>
    </row>
    <row r="539" spans="1:80" s="278" customFormat="1" x14ac:dyDescent="0.25">
      <c r="A539" s="261"/>
      <c r="B539" s="261"/>
      <c r="C539" s="261"/>
      <c r="D539" s="261"/>
      <c r="E539" s="261"/>
      <c r="F539" s="261"/>
      <c r="G539" s="261"/>
      <c r="AB539" s="279"/>
      <c r="AC539" s="279"/>
      <c r="AJ539" s="279"/>
      <c r="AK539" s="279"/>
      <c r="AX539" s="279"/>
      <c r="AY539" s="279"/>
      <c r="AZ539" s="279"/>
      <c r="BA539" s="279"/>
      <c r="BB539" s="279"/>
      <c r="BC539" s="279"/>
      <c r="BD539" s="279"/>
      <c r="BE539" s="279"/>
      <c r="BF539" s="279"/>
      <c r="BG539" s="279"/>
      <c r="BH539" s="279"/>
      <c r="BI539" s="279"/>
      <c r="BQ539" s="280"/>
      <c r="BR539" s="280"/>
      <c r="BS539" s="280"/>
      <c r="BT539" s="280"/>
      <c r="BU539" s="280"/>
      <c r="BV539" s="280"/>
      <c r="BW539" s="280"/>
      <c r="BX539" s="280"/>
      <c r="BY539" s="280"/>
      <c r="BZ539" s="280"/>
      <c r="CA539" s="280"/>
      <c r="CB539" s="280"/>
    </row>
    <row r="540" spans="1:80" s="278" customFormat="1" x14ac:dyDescent="0.25">
      <c r="A540" s="261"/>
      <c r="B540" s="261"/>
      <c r="C540" s="261"/>
      <c r="D540" s="261"/>
      <c r="E540" s="261"/>
      <c r="F540" s="261"/>
      <c r="G540" s="261"/>
      <c r="AB540" s="279"/>
      <c r="AC540" s="279"/>
      <c r="AJ540" s="279"/>
      <c r="AK540" s="279"/>
      <c r="AX540" s="279"/>
      <c r="AY540" s="279"/>
      <c r="AZ540" s="279"/>
      <c r="BA540" s="279"/>
      <c r="BB540" s="279"/>
      <c r="BC540" s="279"/>
      <c r="BD540" s="279"/>
      <c r="BE540" s="279"/>
      <c r="BF540" s="279"/>
      <c r="BG540" s="279"/>
      <c r="BH540" s="279"/>
      <c r="BI540" s="279"/>
      <c r="BQ540" s="280"/>
      <c r="BR540" s="280"/>
      <c r="BS540" s="280"/>
      <c r="BT540" s="280"/>
      <c r="BU540" s="280"/>
      <c r="BV540" s="280"/>
      <c r="BW540" s="280"/>
      <c r="BX540" s="280"/>
      <c r="BY540" s="280"/>
      <c r="BZ540" s="280"/>
      <c r="CA540" s="280"/>
      <c r="CB540" s="280"/>
    </row>
    <row r="541" spans="1:80" s="278" customFormat="1" x14ac:dyDescent="0.25">
      <c r="A541" s="261"/>
      <c r="B541" s="261"/>
      <c r="C541" s="261"/>
      <c r="D541" s="261"/>
      <c r="E541" s="261"/>
      <c r="F541" s="261"/>
      <c r="G541" s="261"/>
      <c r="AB541" s="279"/>
      <c r="AC541" s="279"/>
      <c r="AJ541" s="279"/>
      <c r="AK541" s="279"/>
      <c r="AX541" s="279"/>
      <c r="AY541" s="279"/>
      <c r="AZ541" s="279"/>
      <c r="BA541" s="279"/>
      <c r="BB541" s="279"/>
      <c r="BC541" s="279"/>
      <c r="BD541" s="279"/>
      <c r="BE541" s="279"/>
      <c r="BF541" s="279"/>
      <c r="BG541" s="279"/>
      <c r="BH541" s="279"/>
      <c r="BI541" s="279"/>
      <c r="BQ541" s="280"/>
      <c r="BR541" s="280"/>
      <c r="BS541" s="280"/>
      <c r="BT541" s="280"/>
      <c r="BU541" s="280"/>
      <c r="BV541" s="280"/>
      <c r="BW541" s="280"/>
      <c r="BX541" s="280"/>
      <c r="BY541" s="280"/>
      <c r="BZ541" s="280"/>
      <c r="CA541" s="280"/>
      <c r="CB541" s="280"/>
    </row>
    <row r="542" spans="1:80" s="278" customFormat="1" x14ac:dyDescent="0.25">
      <c r="A542" s="261"/>
      <c r="B542" s="261"/>
      <c r="C542" s="261"/>
      <c r="D542" s="261"/>
      <c r="E542" s="261"/>
      <c r="F542" s="261"/>
      <c r="G542" s="261"/>
      <c r="AB542" s="279"/>
      <c r="AC542" s="279"/>
      <c r="AJ542" s="279"/>
      <c r="AK542" s="279"/>
      <c r="AX542" s="279"/>
      <c r="AY542" s="279"/>
      <c r="AZ542" s="279"/>
      <c r="BA542" s="279"/>
      <c r="BB542" s="279"/>
      <c r="BC542" s="279"/>
      <c r="BD542" s="279"/>
      <c r="BE542" s="279"/>
      <c r="BF542" s="279"/>
      <c r="BG542" s="279"/>
      <c r="BH542" s="279"/>
      <c r="BI542" s="279"/>
      <c r="BQ542" s="280"/>
      <c r="BR542" s="280"/>
      <c r="BS542" s="280"/>
      <c r="BT542" s="280"/>
      <c r="BU542" s="280"/>
      <c r="BV542" s="280"/>
      <c r="BW542" s="280"/>
      <c r="BX542" s="280"/>
      <c r="BY542" s="280"/>
      <c r="BZ542" s="280"/>
      <c r="CA542" s="280"/>
      <c r="CB542" s="280"/>
    </row>
    <row r="543" spans="1:80" s="278" customFormat="1" x14ac:dyDescent="0.25">
      <c r="A543" s="261"/>
      <c r="B543" s="261"/>
      <c r="C543" s="261"/>
      <c r="D543" s="261"/>
      <c r="E543" s="261"/>
      <c r="F543" s="261"/>
      <c r="G543" s="261"/>
      <c r="AB543" s="279"/>
      <c r="AC543" s="279"/>
      <c r="AJ543" s="279"/>
      <c r="AK543" s="279"/>
      <c r="AX543" s="279"/>
      <c r="AY543" s="279"/>
      <c r="AZ543" s="279"/>
      <c r="BA543" s="279"/>
      <c r="BB543" s="279"/>
      <c r="BC543" s="279"/>
      <c r="BD543" s="279"/>
      <c r="BE543" s="279"/>
      <c r="BF543" s="279"/>
      <c r="BG543" s="279"/>
      <c r="BH543" s="279"/>
      <c r="BI543" s="279"/>
      <c r="BQ543" s="280"/>
      <c r="BR543" s="280"/>
      <c r="BS543" s="280"/>
      <c r="BT543" s="280"/>
      <c r="BU543" s="280"/>
      <c r="BV543" s="280"/>
      <c r="BW543" s="280"/>
      <c r="BX543" s="280"/>
      <c r="BY543" s="280"/>
      <c r="BZ543" s="280"/>
      <c r="CA543" s="280"/>
      <c r="CB543" s="280"/>
    </row>
    <row r="544" spans="1:80" s="278" customFormat="1" x14ac:dyDescent="0.25">
      <c r="A544" s="261"/>
      <c r="B544" s="261"/>
      <c r="C544" s="261"/>
      <c r="D544" s="261"/>
      <c r="E544" s="261"/>
      <c r="F544" s="261"/>
      <c r="G544" s="261"/>
      <c r="AB544" s="279"/>
      <c r="AC544" s="279"/>
      <c r="AJ544" s="279"/>
      <c r="AK544" s="279"/>
      <c r="AX544" s="279"/>
      <c r="AY544" s="279"/>
      <c r="AZ544" s="279"/>
      <c r="BA544" s="279"/>
      <c r="BB544" s="279"/>
      <c r="BC544" s="279"/>
      <c r="BD544" s="279"/>
      <c r="BE544" s="279"/>
      <c r="BF544" s="279"/>
      <c r="BG544" s="279"/>
      <c r="BH544" s="279"/>
      <c r="BI544" s="279"/>
      <c r="BQ544" s="280"/>
      <c r="BR544" s="280"/>
      <c r="BS544" s="280"/>
      <c r="BT544" s="280"/>
      <c r="BU544" s="280"/>
      <c r="BV544" s="280"/>
      <c r="BW544" s="280"/>
      <c r="BX544" s="280"/>
      <c r="BY544" s="280"/>
      <c r="BZ544" s="280"/>
      <c r="CA544" s="280"/>
      <c r="CB544" s="280"/>
    </row>
    <row r="545" spans="1:80" s="278" customFormat="1" x14ac:dyDescent="0.25">
      <c r="A545" s="261"/>
      <c r="B545" s="261"/>
      <c r="C545" s="261"/>
      <c r="D545" s="261"/>
      <c r="E545" s="261"/>
      <c r="F545" s="261"/>
      <c r="G545" s="261"/>
      <c r="AB545" s="279"/>
      <c r="AC545" s="279"/>
      <c r="AJ545" s="279"/>
      <c r="AK545" s="279"/>
      <c r="AX545" s="279"/>
      <c r="AY545" s="279"/>
      <c r="AZ545" s="279"/>
      <c r="BA545" s="279"/>
      <c r="BB545" s="279"/>
      <c r="BC545" s="279"/>
      <c r="BD545" s="279"/>
      <c r="BE545" s="279"/>
      <c r="BF545" s="279"/>
      <c r="BG545" s="279"/>
      <c r="BH545" s="279"/>
      <c r="BI545" s="279"/>
      <c r="BQ545" s="280"/>
      <c r="BR545" s="280"/>
      <c r="BS545" s="280"/>
      <c r="BT545" s="280"/>
      <c r="BU545" s="280"/>
      <c r="BV545" s="280"/>
      <c r="BW545" s="280"/>
      <c r="BX545" s="280"/>
      <c r="BY545" s="280"/>
      <c r="BZ545" s="280"/>
      <c r="CA545" s="280"/>
      <c r="CB545" s="280"/>
    </row>
    <row r="546" spans="1:80" s="278" customFormat="1" x14ac:dyDescent="0.25">
      <c r="A546" s="261"/>
      <c r="B546" s="261"/>
      <c r="C546" s="261"/>
      <c r="D546" s="261"/>
      <c r="E546" s="261"/>
      <c r="F546" s="261"/>
      <c r="G546" s="261"/>
      <c r="AB546" s="279"/>
      <c r="AC546" s="279"/>
      <c r="AJ546" s="279"/>
      <c r="AK546" s="279"/>
      <c r="AX546" s="279"/>
      <c r="AY546" s="279"/>
      <c r="AZ546" s="279"/>
      <c r="BA546" s="279"/>
      <c r="BB546" s="279"/>
      <c r="BC546" s="279"/>
      <c r="BD546" s="279"/>
      <c r="BE546" s="279"/>
      <c r="BF546" s="279"/>
      <c r="BG546" s="279"/>
      <c r="BH546" s="279"/>
      <c r="BI546" s="279"/>
      <c r="BQ546" s="280"/>
      <c r="BR546" s="280"/>
      <c r="BS546" s="280"/>
      <c r="BT546" s="280"/>
      <c r="BU546" s="280"/>
      <c r="BV546" s="280"/>
      <c r="BW546" s="280"/>
      <c r="BX546" s="280"/>
      <c r="BY546" s="280"/>
      <c r="BZ546" s="280"/>
      <c r="CA546" s="280"/>
      <c r="CB546" s="280"/>
    </row>
    <row r="547" spans="1:80" s="278" customFormat="1" x14ac:dyDescent="0.25">
      <c r="A547" s="261"/>
      <c r="B547" s="261"/>
      <c r="C547" s="261"/>
      <c r="D547" s="261"/>
      <c r="E547" s="261"/>
      <c r="F547" s="261"/>
      <c r="G547" s="261"/>
      <c r="AB547" s="279"/>
      <c r="AC547" s="279"/>
      <c r="AJ547" s="279"/>
      <c r="AK547" s="279"/>
      <c r="AX547" s="279"/>
      <c r="AY547" s="279"/>
      <c r="AZ547" s="279"/>
      <c r="BA547" s="279"/>
      <c r="BB547" s="279"/>
      <c r="BC547" s="279"/>
      <c r="BD547" s="279"/>
      <c r="BE547" s="279"/>
      <c r="BF547" s="279"/>
      <c r="BG547" s="279"/>
      <c r="BH547" s="279"/>
      <c r="BI547" s="279"/>
      <c r="BQ547" s="280"/>
      <c r="BR547" s="280"/>
      <c r="BS547" s="280"/>
      <c r="BT547" s="280"/>
      <c r="BU547" s="280"/>
      <c r="BV547" s="280"/>
      <c r="BW547" s="280"/>
      <c r="BX547" s="280"/>
      <c r="BY547" s="280"/>
      <c r="BZ547" s="280"/>
      <c r="CA547" s="280"/>
      <c r="CB547" s="280"/>
    </row>
    <row r="548" spans="1:80" s="278" customFormat="1" x14ac:dyDescent="0.25">
      <c r="A548" s="261"/>
      <c r="B548" s="261"/>
      <c r="C548" s="261"/>
      <c r="D548" s="261"/>
      <c r="E548" s="261"/>
      <c r="F548" s="261"/>
      <c r="G548" s="261"/>
      <c r="AB548" s="279"/>
      <c r="AC548" s="279"/>
      <c r="AJ548" s="279"/>
      <c r="AK548" s="279"/>
      <c r="AX548" s="279"/>
      <c r="AY548" s="279"/>
      <c r="AZ548" s="279"/>
      <c r="BA548" s="279"/>
      <c r="BB548" s="279"/>
      <c r="BC548" s="279"/>
      <c r="BD548" s="279"/>
      <c r="BE548" s="279"/>
      <c r="BF548" s="279"/>
      <c r="BG548" s="279"/>
      <c r="BH548" s="279"/>
      <c r="BI548" s="279"/>
      <c r="BQ548" s="280"/>
      <c r="BR548" s="280"/>
      <c r="BS548" s="280"/>
      <c r="BT548" s="280"/>
      <c r="BU548" s="280"/>
      <c r="BV548" s="280"/>
      <c r="BW548" s="280"/>
      <c r="BX548" s="280"/>
      <c r="BY548" s="280"/>
      <c r="BZ548" s="280"/>
      <c r="CA548" s="280"/>
      <c r="CB548" s="280"/>
    </row>
    <row r="549" spans="1:80" s="278" customFormat="1" x14ac:dyDescent="0.25">
      <c r="A549" s="261"/>
      <c r="B549" s="261"/>
      <c r="C549" s="261"/>
      <c r="D549" s="261"/>
      <c r="E549" s="261"/>
      <c r="F549" s="261"/>
      <c r="G549" s="261"/>
      <c r="AB549" s="279"/>
      <c r="AC549" s="279"/>
      <c r="AJ549" s="279"/>
      <c r="AK549" s="279"/>
      <c r="AX549" s="279"/>
      <c r="AY549" s="279"/>
      <c r="AZ549" s="279"/>
      <c r="BA549" s="279"/>
      <c r="BB549" s="279"/>
      <c r="BC549" s="279"/>
      <c r="BD549" s="279"/>
      <c r="BE549" s="279"/>
      <c r="BF549" s="279"/>
      <c r="BG549" s="279"/>
      <c r="BH549" s="279"/>
      <c r="BI549" s="279"/>
      <c r="BQ549" s="280"/>
      <c r="BR549" s="280"/>
      <c r="BS549" s="280"/>
      <c r="BT549" s="280"/>
      <c r="BU549" s="280"/>
      <c r="BV549" s="280"/>
      <c r="BW549" s="280"/>
      <c r="BX549" s="280"/>
      <c r="BY549" s="280"/>
      <c r="BZ549" s="280"/>
      <c r="CA549" s="280"/>
      <c r="CB549" s="280"/>
    </row>
    <row r="550" spans="1:80" s="278" customFormat="1" x14ac:dyDescent="0.25">
      <c r="A550" s="261"/>
      <c r="B550" s="261"/>
      <c r="C550" s="261"/>
      <c r="D550" s="261"/>
      <c r="E550" s="261"/>
      <c r="F550" s="261"/>
      <c r="G550" s="261"/>
      <c r="AB550" s="279"/>
      <c r="AC550" s="279"/>
      <c r="AJ550" s="279"/>
      <c r="AK550" s="279"/>
      <c r="AX550" s="279"/>
      <c r="AY550" s="279"/>
      <c r="AZ550" s="279"/>
      <c r="BA550" s="279"/>
      <c r="BB550" s="279"/>
      <c r="BC550" s="279"/>
      <c r="BD550" s="279"/>
      <c r="BE550" s="279"/>
      <c r="BF550" s="279"/>
      <c r="BG550" s="279"/>
      <c r="BH550" s="279"/>
      <c r="BI550" s="279"/>
      <c r="BQ550" s="280"/>
      <c r="BR550" s="280"/>
      <c r="BS550" s="280"/>
      <c r="BT550" s="280"/>
      <c r="BU550" s="280"/>
      <c r="BV550" s="280"/>
      <c r="BW550" s="280"/>
      <c r="BX550" s="280"/>
      <c r="BY550" s="280"/>
      <c r="BZ550" s="280"/>
      <c r="CA550" s="280"/>
      <c r="CB550" s="280"/>
    </row>
    <row r="551" spans="1:80" s="278" customFormat="1" x14ac:dyDescent="0.25">
      <c r="A551" s="261"/>
      <c r="B551" s="261"/>
      <c r="C551" s="261"/>
      <c r="D551" s="261"/>
      <c r="E551" s="261"/>
      <c r="F551" s="261"/>
      <c r="G551" s="261"/>
      <c r="AB551" s="279"/>
      <c r="AC551" s="279"/>
      <c r="AJ551" s="279"/>
      <c r="AK551" s="279"/>
      <c r="AX551" s="279"/>
      <c r="AY551" s="279"/>
      <c r="AZ551" s="279"/>
      <c r="BA551" s="279"/>
      <c r="BB551" s="279"/>
      <c r="BC551" s="279"/>
      <c r="BD551" s="279"/>
      <c r="BE551" s="279"/>
      <c r="BF551" s="279"/>
      <c r="BG551" s="279"/>
      <c r="BH551" s="279"/>
      <c r="BI551" s="279"/>
      <c r="BQ551" s="280"/>
      <c r="BR551" s="280"/>
      <c r="BS551" s="280"/>
      <c r="BT551" s="280"/>
      <c r="BU551" s="280"/>
      <c r="BV551" s="280"/>
      <c r="BW551" s="280"/>
      <c r="BX551" s="280"/>
      <c r="BY551" s="280"/>
      <c r="BZ551" s="280"/>
      <c r="CA551" s="280"/>
      <c r="CB551" s="280"/>
    </row>
    <row r="552" spans="1:80" s="278" customFormat="1" x14ac:dyDescent="0.25">
      <c r="A552" s="261"/>
      <c r="B552" s="261"/>
      <c r="C552" s="261"/>
      <c r="D552" s="261"/>
      <c r="E552" s="261"/>
      <c r="F552" s="261"/>
      <c r="G552" s="261"/>
      <c r="AB552" s="279"/>
      <c r="AC552" s="279"/>
      <c r="AJ552" s="279"/>
      <c r="AK552" s="279"/>
      <c r="AX552" s="279"/>
      <c r="AY552" s="279"/>
      <c r="AZ552" s="279"/>
      <c r="BA552" s="279"/>
      <c r="BB552" s="279"/>
      <c r="BC552" s="279"/>
      <c r="BD552" s="279"/>
      <c r="BE552" s="279"/>
      <c r="BF552" s="279"/>
      <c r="BG552" s="279"/>
      <c r="BH552" s="279"/>
      <c r="BI552" s="279"/>
      <c r="BQ552" s="280"/>
      <c r="BR552" s="280"/>
      <c r="BS552" s="280"/>
      <c r="BT552" s="280"/>
      <c r="BU552" s="280"/>
      <c r="BV552" s="280"/>
      <c r="BW552" s="280"/>
      <c r="BX552" s="280"/>
      <c r="BY552" s="280"/>
      <c r="BZ552" s="280"/>
      <c r="CA552" s="280"/>
      <c r="CB552" s="280"/>
    </row>
    <row r="553" spans="1:80" s="278" customFormat="1" x14ac:dyDescent="0.25">
      <c r="A553" s="261"/>
      <c r="B553" s="261"/>
      <c r="C553" s="261"/>
      <c r="D553" s="261"/>
      <c r="E553" s="261"/>
      <c r="F553" s="261"/>
      <c r="G553" s="261"/>
      <c r="AB553" s="279"/>
      <c r="AC553" s="279"/>
      <c r="AJ553" s="279"/>
      <c r="AK553" s="279"/>
      <c r="AX553" s="279"/>
      <c r="AY553" s="279"/>
      <c r="AZ553" s="279"/>
      <c r="BA553" s="279"/>
      <c r="BB553" s="279"/>
      <c r="BC553" s="279"/>
      <c r="BD553" s="279"/>
      <c r="BE553" s="279"/>
      <c r="BF553" s="279"/>
      <c r="BG553" s="279"/>
      <c r="BH553" s="279"/>
      <c r="BI553" s="279"/>
      <c r="BQ553" s="280"/>
      <c r="BR553" s="280"/>
      <c r="BS553" s="280"/>
      <c r="BT553" s="280"/>
      <c r="BU553" s="280"/>
      <c r="BV553" s="280"/>
      <c r="BW553" s="280"/>
      <c r="BX553" s="280"/>
      <c r="BY553" s="280"/>
      <c r="BZ553" s="280"/>
      <c r="CA553" s="280"/>
      <c r="CB553" s="280"/>
    </row>
    <row r="554" spans="1:80" s="278" customFormat="1" x14ac:dyDescent="0.25">
      <c r="A554" s="261"/>
      <c r="B554" s="261"/>
      <c r="C554" s="261"/>
      <c r="D554" s="261"/>
      <c r="E554" s="261"/>
      <c r="F554" s="261"/>
      <c r="G554" s="261"/>
      <c r="AB554" s="279"/>
      <c r="AC554" s="279"/>
      <c r="AJ554" s="279"/>
      <c r="AK554" s="279"/>
      <c r="AX554" s="279"/>
      <c r="AY554" s="279"/>
      <c r="AZ554" s="279"/>
      <c r="BA554" s="279"/>
      <c r="BB554" s="279"/>
      <c r="BC554" s="279"/>
      <c r="BD554" s="279"/>
      <c r="BE554" s="279"/>
      <c r="BF554" s="279"/>
      <c r="BG554" s="279"/>
      <c r="BH554" s="279"/>
      <c r="BI554" s="279"/>
      <c r="BQ554" s="280"/>
      <c r="BR554" s="280"/>
      <c r="BS554" s="280"/>
      <c r="BT554" s="280"/>
      <c r="BU554" s="280"/>
      <c r="BV554" s="280"/>
      <c r="BW554" s="280"/>
      <c r="BX554" s="280"/>
      <c r="BY554" s="280"/>
      <c r="BZ554" s="280"/>
      <c r="CA554" s="280"/>
      <c r="CB554" s="280"/>
    </row>
    <row r="555" spans="1:80" s="278" customFormat="1" x14ac:dyDescent="0.25">
      <c r="A555" s="261"/>
      <c r="B555" s="261"/>
      <c r="C555" s="261"/>
      <c r="D555" s="261"/>
      <c r="E555" s="261"/>
      <c r="F555" s="261"/>
      <c r="G555" s="261"/>
      <c r="AB555" s="279"/>
      <c r="AC555" s="279"/>
      <c r="AJ555" s="279"/>
      <c r="AK555" s="279"/>
      <c r="AX555" s="279"/>
      <c r="AY555" s="279"/>
      <c r="AZ555" s="279"/>
      <c r="BA555" s="279"/>
      <c r="BB555" s="279"/>
      <c r="BC555" s="279"/>
      <c r="BD555" s="279"/>
      <c r="BE555" s="279"/>
      <c r="BF555" s="279"/>
      <c r="BG555" s="279"/>
      <c r="BH555" s="279"/>
      <c r="BI555" s="279"/>
      <c r="BQ555" s="280"/>
      <c r="BR555" s="280"/>
      <c r="BS555" s="280"/>
      <c r="BT555" s="280"/>
      <c r="BU555" s="280"/>
      <c r="BV555" s="280"/>
      <c r="BW555" s="280"/>
      <c r="BX555" s="280"/>
      <c r="BY555" s="280"/>
      <c r="BZ555" s="280"/>
      <c r="CA555" s="280"/>
      <c r="CB555" s="280"/>
    </row>
    <row r="556" spans="1:80" s="278" customFormat="1" x14ac:dyDescent="0.25">
      <c r="A556" s="261"/>
      <c r="B556" s="261"/>
      <c r="C556" s="261"/>
      <c r="D556" s="261"/>
      <c r="E556" s="261"/>
      <c r="F556" s="261"/>
      <c r="G556" s="261"/>
      <c r="AB556" s="279"/>
      <c r="AC556" s="279"/>
      <c r="AJ556" s="279"/>
      <c r="AK556" s="279"/>
      <c r="AX556" s="279"/>
      <c r="AY556" s="279"/>
      <c r="AZ556" s="279"/>
      <c r="BA556" s="279"/>
      <c r="BB556" s="279"/>
      <c r="BC556" s="279"/>
      <c r="BD556" s="279"/>
      <c r="BE556" s="279"/>
      <c r="BF556" s="279"/>
      <c r="BG556" s="279"/>
      <c r="BH556" s="279"/>
      <c r="BI556" s="279"/>
      <c r="BQ556" s="280"/>
      <c r="BR556" s="280"/>
      <c r="BS556" s="280"/>
      <c r="BT556" s="280"/>
      <c r="BU556" s="280"/>
      <c r="BV556" s="280"/>
      <c r="BW556" s="280"/>
      <c r="BX556" s="280"/>
      <c r="BY556" s="280"/>
      <c r="BZ556" s="280"/>
      <c r="CA556" s="280"/>
      <c r="CB556" s="280"/>
    </row>
    <row r="557" spans="1:80" s="278" customFormat="1" x14ac:dyDescent="0.25">
      <c r="A557" s="261"/>
      <c r="B557" s="261"/>
      <c r="C557" s="261"/>
      <c r="D557" s="261"/>
      <c r="E557" s="261"/>
      <c r="F557" s="261"/>
      <c r="G557" s="261"/>
      <c r="AB557" s="279"/>
      <c r="AC557" s="279"/>
      <c r="AJ557" s="279"/>
      <c r="AK557" s="279"/>
      <c r="AX557" s="279"/>
      <c r="AY557" s="279"/>
      <c r="AZ557" s="279"/>
      <c r="BA557" s="279"/>
      <c r="BB557" s="279"/>
      <c r="BC557" s="279"/>
      <c r="BD557" s="279"/>
      <c r="BE557" s="279"/>
      <c r="BF557" s="279"/>
      <c r="BG557" s="279"/>
      <c r="BH557" s="279"/>
      <c r="BI557" s="279"/>
      <c r="BQ557" s="280"/>
      <c r="BR557" s="280"/>
      <c r="BS557" s="280"/>
      <c r="BT557" s="280"/>
      <c r="BU557" s="280"/>
      <c r="BV557" s="280"/>
      <c r="BW557" s="280"/>
      <c r="BX557" s="280"/>
      <c r="BY557" s="280"/>
      <c r="BZ557" s="280"/>
      <c r="CA557" s="280"/>
      <c r="CB557" s="280"/>
    </row>
    <row r="558" spans="1:80" s="278" customFormat="1" x14ac:dyDescent="0.25">
      <c r="A558" s="261"/>
      <c r="B558" s="261"/>
      <c r="C558" s="261"/>
      <c r="D558" s="261"/>
      <c r="E558" s="261"/>
      <c r="F558" s="261"/>
      <c r="G558" s="261"/>
      <c r="AB558" s="279"/>
      <c r="AC558" s="279"/>
      <c r="AJ558" s="279"/>
      <c r="AK558" s="279"/>
      <c r="AX558" s="279"/>
      <c r="AY558" s="279"/>
      <c r="AZ558" s="279"/>
      <c r="BA558" s="279"/>
      <c r="BB558" s="279"/>
      <c r="BC558" s="279"/>
      <c r="BD558" s="279"/>
      <c r="BE558" s="279"/>
      <c r="BF558" s="279"/>
      <c r="BG558" s="279"/>
      <c r="BH558" s="279"/>
      <c r="BI558" s="279"/>
      <c r="BQ558" s="280"/>
      <c r="BR558" s="280"/>
      <c r="BS558" s="280"/>
      <c r="BT558" s="280"/>
      <c r="BU558" s="280"/>
      <c r="BV558" s="280"/>
      <c r="BW558" s="280"/>
      <c r="BX558" s="280"/>
      <c r="BY558" s="280"/>
      <c r="BZ558" s="280"/>
      <c r="CA558" s="280"/>
      <c r="CB558" s="280"/>
    </row>
    <row r="559" spans="1:80" s="278" customFormat="1" x14ac:dyDescent="0.25">
      <c r="A559" s="261"/>
      <c r="B559" s="261"/>
      <c r="C559" s="261"/>
      <c r="D559" s="261"/>
      <c r="E559" s="261"/>
      <c r="F559" s="261"/>
      <c r="G559" s="261"/>
      <c r="AB559" s="279"/>
      <c r="AC559" s="279"/>
      <c r="AJ559" s="279"/>
      <c r="AK559" s="279"/>
      <c r="AX559" s="279"/>
      <c r="AY559" s="279"/>
      <c r="AZ559" s="279"/>
      <c r="BA559" s="279"/>
      <c r="BB559" s="279"/>
      <c r="BC559" s="279"/>
      <c r="BD559" s="279"/>
      <c r="BE559" s="279"/>
      <c r="BF559" s="279"/>
      <c r="BG559" s="279"/>
      <c r="BH559" s="279"/>
      <c r="BI559" s="279"/>
      <c r="BQ559" s="280"/>
      <c r="BR559" s="280"/>
      <c r="BS559" s="280"/>
      <c r="BT559" s="280"/>
      <c r="BU559" s="280"/>
      <c r="BV559" s="280"/>
      <c r="BW559" s="280"/>
      <c r="BX559" s="280"/>
      <c r="BY559" s="280"/>
      <c r="BZ559" s="280"/>
      <c r="CA559" s="280"/>
      <c r="CB559" s="280"/>
    </row>
    <row r="560" spans="1:80" s="278" customFormat="1" x14ac:dyDescent="0.25">
      <c r="A560" s="261"/>
      <c r="B560" s="261"/>
      <c r="C560" s="261"/>
      <c r="D560" s="261"/>
      <c r="E560" s="261"/>
      <c r="F560" s="261"/>
      <c r="G560" s="261"/>
      <c r="AB560" s="279"/>
      <c r="AC560" s="279"/>
      <c r="AJ560" s="279"/>
      <c r="AK560" s="279"/>
      <c r="AX560" s="279"/>
      <c r="AY560" s="279"/>
      <c r="AZ560" s="279"/>
      <c r="BA560" s="279"/>
      <c r="BB560" s="279"/>
      <c r="BC560" s="279"/>
      <c r="BD560" s="279"/>
      <c r="BE560" s="279"/>
      <c r="BF560" s="279"/>
      <c r="BG560" s="279"/>
      <c r="BH560" s="279"/>
      <c r="BI560" s="279"/>
      <c r="BQ560" s="280"/>
      <c r="BR560" s="280"/>
      <c r="BS560" s="280"/>
      <c r="BT560" s="280"/>
      <c r="BU560" s="280"/>
      <c r="BV560" s="280"/>
      <c r="BW560" s="280"/>
      <c r="BX560" s="280"/>
      <c r="BY560" s="280"/>
      <c r="BZ560" s="280"/>
      <c r="CA560" s="280"/>
      <c r="CB560" s="280"/>
    </row>
    <row r="561" spans="1:80" s="278" customFormat="1" x14ac:dyDescent="0.25">
      <c r="A561" s="261"/>
      <c r="B561" s="261"/>
      <c r="C561" s="261"/>
      <c r="D561" s="261"/>
      <c r="E561" s="261"/>
      <c r="F561" s="261"/>
      <c r="G561" s="261"/>
      <c r="AB561" s="279"/>
      <c r="AC561" s="279"/>
      <c r="AJ561" s="279"/>
      <c r="AK561" s="279"/>
      <c r="AX561" s="279"/>
      <c r="AY561" s="279"/>
      <c r="AZ561" s="279"/>
      <c r="BA561" s="279"/>
      <c r="BB561" s="279"/>
      <c r="BC561" s="279"/>
      <c r="BD561" s="279"/>
      <c r="BE561" s="279"/>
      <c r="BF561" s="279"/>
      <c r="BG561" s="279"/>
      <c r="BH561" s="279"/>
      <c r="BI561" s="279"/>
      <c r="BQ561" s="280"/>
      <c r="BR561" s="280"/>
      <c r="BS561" s="280"/>
      <c r="BT561" s="280"/>
      <c r="BU561" s="280"/>
      <c r="BV561" s="280"/>
      <c r="BW561" s="280"/>
      <c r="BX561" s="280"/>
      <c r="BY561" s="280"/>
      <c r="BZ561" s="280"/>
      <c r="CA561" s="280"/>
      <c r="CB561" s="280"/>
    </row>
    <row r="562" spans="1:80" s="278" customFormat="1" x14ac:dyDescent="0.25">
      <c r="A562" s="261"/>
      <c r="B562" s="261"/>
      <c r="C562" s="261"/>
      <c r="D562" s="261"/>
      <c r="E562" s="261"/>
      <c r="F562" s="261"/>
      <c r="G562" s="261"/>
      <c r="AB562" s="279"/>
      <c r="AC562" s="279"/>
      <c r="AJ562" s="279"/>
      <c r="AK562" s="279"/>
      <c r="AX562" s="279"/>
      <c r="AY562" s="279"/>
      <c r="AZ562" s="279"/>
      <c r="BA562" s="279"/>
      <c r="BB562" s="279"/>
      <c r="BC562" s="279"/>
      <c r="BD562" s="279"/>
      <c r="BE562" s="279"/>
      <c r="BF562" s="279"/>
      <c r="BG562" s="279"/>
      <c r="BH562" s="279"/>
      <c r="BI562" s="279"/>
      <c r="BQ562" s="280"/>
      <c r="BR562" s="280"/>
      <c r="BS562" s="280"/>
      <c r="BT562" s="280"/>
      <c r="BU562" s="280"/>
      <c r="BV562" s="280"/>
      <c r="BW562" s="280"/>
      <c r="BX562" s="280"/>
      <c r="BY562" s="280"/>
      <c r="BZ562" s="280"/>
      <c r="CA562" s="280"/>
      <c r="CB562" s="280"/>
    </row>
    <row r="563" spans="1:80" s="278" customFormat="1" x14ac:dyDescent="0.25">
      <c r="A563" s="261"/>
      <c r="B563" s="261"/>
      <c r="C563" s="261"/>
      <c r="D563" s="261"/>
      <c r="E563" s="261"/>
      <c r="F563" s="261"/>
      <c r="G563" s="261"/>
      <c r="AB563" s="279"/>
      <c r="AC563" s="279"/>
      <c r="AJ563" s="279"/>
      <c r="AK563" s="279"/>
      <c r="AX563" s="279"/>
      <c r="AY563" s="279"/>
      <c r="AZ563" s="279"/>
      <c r="BA563" s="279"/>
      <c r="BB563" s="279"/>
      <c r="BC563" s="279"/>
      <c r="BD563" s="279"/>
      <c r="BE563" s="279"/>
      <c r="BF563" s="279"/>
      <c r="BG563" s="279"/>
      <c r="BH563" s="279"/>
      <c r="BI563" s="279"/>
      <c r="BQ563" s="280"/>
      <c r="BR563" s="280"/>
      <c r="BS563" s="280"/>
      <c r="BT563" s="280"/>
      <c r="BU563" s="280"/>
      <c r="BV563" s="280"/>
      <c r="BW563" s="280"/>
      <c r="BX563" s="280"/>
      <c r="BY563" s="280"/>
      <c r="BZ563" s="280"/>
      <c r="CA563" s="280"/>
      <c r="CB563" s="280"/>
    </row>
    <row r="564" spans="1:80" s="278" customFormat="1" x14ac:dyDescent="0.25">
      <c r="A564" s="261"/>
      <c r="B564" s="261"/>
      <c r="C564" s="261"/>
      <c r="D564" s="261"/>
      <c r="E564" s="261"/>
      <c r="F564" s="261"/>
      <c r="G564" s="261"/>
      <c r="AB564" s="279"/>
      <c r="AC564" s="279"/>
      <c r="AJ564" s="279"/>
      <c r="AK564" s="279"/>
      <c r="AX564" s="279"/>
      <c r="AY564" s="279"/>
      <c r="AZ564" s="279"/>
      <c r="BA564" s="279"/>
      <c r="BB564" s="279"/>
      <c r="BC564" s="279"/>
      <c r="BD564" s="279"/>
      <c r="BE564" s="279"/>
      <c r="BF564" s="279"/>
      <c r="BG564" s="279"/>
      <c r="BH564" s="279"/>
      <c r="BI564" s="279"/>
      <c r="BQ564" s="280"/>
      <c r="BR564" s="280"/>
      <c r="BS564" s="280"/>
      <c r="BT564" s="280"/>
      <c r="BU564" s="280"/>
      <c r="BV564" s="280"/>
      <c r="BW564" s="280"/>
      <c r="BX564" s="280"/>
      <c r="BY564" s="280"/>
      <c r="BZ564" s="280"/>
      <c r="CA564" s="280"/>
      <c r="CB564" s="280"/>
    </row>
    <row r="565" spans="1:80" s="278" customFormat="1" x14ac:dyDescent="0.25">
      <c r="A565" s="261"/>
      <c r="B565" s="261"/>
      <c r="C565" s="261"/>
      <c r="D565" s="261"/>
      <c r="E565" s="261"/>
      <c r="F565" s="261"/>
      <c r="G565" s="261"/>
      <c r="AB565" s="279"/>
      <c r="AC565" s="279"/>
      <c r="AJ565" s="279"/>
      <c r="AK565" s="279"/>
      <c r="AX565" s="279"/>
      <c r="AY565" s="279"/>
      <c r="AZ565" s="279"/>
      <c r="BA565" s="279"/>
      <c r="BB565" s="279"/>
      <c r="BC565" s="279"/>
      <c r="BD565" s="279"/>
      <c r="BE565" s="279"/>
      <c r="BF565" s="279"/>
      <c r="BG565" s="279"/>
      <c r="BH565" s="279"/>
      <c r="BI565" s="279"/>
      <c r="BQ565" s="280"/>
      <c r="BR565" s="280"/>
      <c r="BS565" s="280"/>
      <c r="BT565" s="280"/>
      <c r="BU565" s="280"/>
      <c r="BV565" s="280"/>
      <c r="BW565" s="280"/>
      <c r="BX565" s="280"/>
      <c r="BY565" s="280"/>
      <c r="BZ565" s="280"/>
      <c r="CA565" s="280"/>
      <c r="CB565" s="280"/>
    </row>
    <row r="566" spans="1:80" s="278" customFormat="1" x14ac:dyDescent="0.25">
      <c r="A566" s="261"/>
      <c r="B566" s="261"/>
      <c r="C566" s="261"/>
      <c r="D566" s="261"/>
      <c r="E566" s="261"/>
      <c r="F566" s="261"/>
      <c r="G566" s="261"/>
      <c r="AB566" s="279"/>
      <c r="AC566" s="279"/>
      <c r="AJ566" s="279"/>
      <c r="AK566" s="279"/>
      <c r="AX566" s="279"/>
      <c r="AY566" s="279"/>
      <c r="AZ566" s="279"/>
      <c r="BA566" s="279"/>
      <c r="BB566" s="279"/>
      <c r="BC566" s="279"/>
      <c r="BD566" s="279"/>
      <c r="BE566" s="279"/>
      <c r="BF566" s="279"/>
      <c r="BG566" s="279"/>
      <c r="BH566" s="279"/>
      <c r="BI566" s="279"/>
      <c r="BQ566" s="280"/>
      <c r="BR566" s="280"/>
      <c r="BS566" s="280"/>
      <c r="BT566" s="280"/>
      <c r="BU566" s="280"/>
      <c r="BV566" s="280"/>
      <c r="BW566" s="280"/>
      <c r="BX566" s="280"/>
      <c r="BY566" s="280"/>
      <c r="BZ566" s="280"/>
      <c r="CA566" s="280"/>
      <c r="CB566" s="280"/>
    </row>
    <row r="567" spans="1:80" s="278" customFormat="1" x14ac:dyDescent="0.25">
      <c r="A567" s="261"/>
      <c r="B567" s="261"/>
      <c r="C567" s="261"/>
      <c r="D567" s="261"/>
      <c r="E567" s="261"/>
      <c r="F567" s="261"/>
      <c r="G567" s="261"/>
      <c r="AB567" s="279"/>
      <c r="AC567" s="279"/>
      <c r="AJ567" s="279"/>
      <c r="AK567" s="279"/>
      <c r="AX567" s="279"/>
      <c r="AY567" s="279"/>
      <c r="AZ567" s="279"/>
      <c r="BA567" s="279"/>
      <c r="BB567" s="279"/>
      <c r="BC567" s="279"/>
      <c r="BD567" s="279"/>
      <c r="BE567" s="279"/>
      <c r="BF567" s="279"/>
      <c r="BG567" s="279"/>
      <c r="BH567" s="279"/>
      <c r="BI567" s="279"/>
      <c r="BQ567" s="280"/>
      <c r="BR567" s="280"/>
      <c r="BS567" s="280"/>
      <c r="BT567" s="280"/>
      <c r="BU567" s="280"/>
      <c r="BV567" s="280"/>
      <c r="BW567" s="280"/>
      <c r="BX567" s="280"/>
      <c r="BY567" s="280"/>
      <c r="BZ567" s="280"/>
      <c r="CA567" s="280"/>
      <c r="CB567" s="280"/>
    </row>
    <row r="568" spans="1:80" s="278" customFormat="1" x14ac:dyDescent="0.25">
      <c r="A568" s="261"/>
      <c r="B568" s="261"/>
      <c r="C568" s="261"/>
      <c r="D568" s="261"/>
      <c r="E568" s="261"/>
      <c r="F568" s="261"/>
      <c r="G568" s="261"/>
      <c r="AB568" s="279"/>
      <c r="AC568" s="279"/>
      <c r="AJ568" s="279"/>
      <c r="AK568" s="279"/>
      <c r="AX568" s="279"/>
      <c r="AY568" s="279"/>
      <c r="AZ568" s="279"/>
      <c r="BA568" s="279"/>
      <c r="BB568" s="279"/>
      <c r="BC568" s="279"/>
      <c r="BD568" s="279"/>
      <c r="BE568" s="279"/>
      <c r="BF568" s="279"/>
      <c r="BG568" s="279"/>
      <c r="BH568" s="279"/>
      <c r="BI568" s="279"/>
      <c r="BQ568" s="280"/>
      <c r="BR568" s="280"/>
      <c r="BS568" s="280"/>
      <c r="BT568" s="280"/>
      <c r="BU568" s="280"/>
      <c r="BV568" s="280"/>
      <c r="BW568" s="280"/>
      <c r="BX568" s="280"/>
      <c r="BY568" s="280"/>
      <c r="BZ568" s="280"/>
      <c r="CA568" s="280"/>
      <c r="CB568" s="280"/>
    </row>
    <row r="569" spans="1:80" s="278" customFormat="1" x14ac:dyDescent="0.25">
      <c r="A569" s="261"/>
      <c r="B569" s="261"/>
      <c r="C569" s="261"/>
      <c r="D569" s="261"/>
      <c r="E569" s="261"/>
      <c r="F569" s="261"/>
      <c r="G569" s="261"/>
      <c r="AB569" s="279"/>
      <c r="AC569" s="279"/>
      <c r="AJ569" s="279"/>
      <c r="AK569" s="279"/>
      <c r="AX569" s="279"/>
      <c r="AY569" s="279"/>
      <c r="AZ569" s="279"/>
      <c r="BA569" s="279"/>
      <c r="BB569" s="279"/>
      <c r="BC569" s="279"/>
      <c r="BD569" s="279"/>
      <c r="BE569" s="279"/>
      <c r="BF569" s="279"/>
      <c r="BG569" s="279"/>
      <c r="BH569" s="279"/>
      <c r="BI569" s="279"/>
      <c r="BQ569" s="280"/>
      <c r="BR569" s="280"/>
      <c r="BS569" s="280"/>
      <c r="BT569" s="280"/>
      <c r="BU569" s="280"/>
      <c r="BV569" s="280"/>
      <c r="BW569" s="280"/>
      <c r="BX569" s="280"/>
      <c r="BY569" s="280"/>
      <c r="BZ569" s="280"/>
      <c r="CA569" s="280"/>
      <c r="CB569" s="280"/>
    </row>
    <row r="570" spans="1:80" s="278" customFormat="1" x14ac:dyDescent="0.25">
      <c r="A570" s="261"/>
      <c r="B570" s="261"/>
      <c r="C570" s="261"/>
      <c r="D570" s="261"/>
      <c r="E570" s="261"/>
      <c r="F570" s="261"/>
      <c r="G570" s="261"/>
      <c r="AB570" s="279"/>
      <c r="AC570" s="279"/>
      <c r="AJ570" s="279"/>
      <c r="AK570" s="279"/>
      <c r="AX570" s="279"/>
      <c r="AY570" s="279"/>
      <c r="AZ570" s="279"/>
      <c r="BA570" s="279"/>
      <c r="BB570" s="279"/>
      <c r="BC570" s="279"/>
      <c r="BD570" s="279"/>
      <c r="BE570" s="279"/>
      <c r="BF570" s="279"/>
      <c r="BG570" s="279"/>
      <c r="BH570" s="279"/>
      <c r="BI570" s="279"/>
      <c r="BQ570" s="280"/>
      <c r="BR570" s="280"/>
      <c r="BS570" s="280"/>
      <c r="BT570" s="280"/>
      <c r="BU570" s="280"/>
      <c r="BV570" s="280"/>
      <c r="BW570" s="280"/>
      <c r="BX570" s="280"/>
      <c r="BY570" s="280"/>
      <c r="BZ570" s="280"/>
      <c r="CA570" s="280"/>
      <c r="CB570" s="280"/>
    </row>
    <row r="571" spans="1:80" s="278" customFormat="1" x14ac:dyDescent="0.25">
      <c r="A571" s="261"/>
      <c r="B571" s="261"/>
      <c r="C571" s="261"/>
      <c r="D571" s="261"/>
      <c r="E571" s="261"/>
      <c r="F571" s="261"/>
      <c r="G571" s="261"/>
      <c r="AB571" s="279"/>
      <c r="AC571" s="279"/>
      <c r="AJ571" s="279"/>
      <c r="AK571" s="279"/>
      <c r="AX571" s="279"/>
      <c r="AY571" s="279"/>
      <c r="AZ571" s="279"/>
      <c r="BA571" s="279"/>
      <c r="BB571" s="279"/>
      <c r="BC571" s="279"/>
      <c r="BD571" s="279"/>
      <c r="BE571" s="279"/>
      <c r="BF571" s="279"/>
      <c r="BG571" s="279"/>
      <c r="BH571" s="279"/>
      <c r="BI571" s="279"/>
      <c r="BQ571" s="280"/>
      <c r="BR571" s="280"/>
      <c r="BS571" s="280"/>
      <c r="BT571" s="280"/>
      <c r="BU571" s="280"/>
      <c r="BV571" s="280"/>
      <c r="BW571" s="280"/>
      <c r="BX571" s="280"/>
      <c r="BY571" s="280"/>
      <c r="BZ571" s="280"/>
      <c r="CA571" s="280"/>
      <c r="CB571" s="280"/>
    </row>
    <row r="572" spans="1:80" s="278" customFormat="1" x14ac:dyDescent="0.25">
      <c r="A572" s="261"/>
      <c r="B572" s="261"/>
      <c r="C572" s="261"/>
      <c r="D572" s="261"/>
      <c r="E572" s="261"/>
      <c r="F572" s="261"/>
      <c r="G572" s="261"/>
      <c r="AB572" s="279"/>
      <c r="AC572" s="279"/>
      <c r="AJ572" s="279"/>
      <c r="AK572" s="279"/>
      <c r="AX572" s="279"/>
      <c r="AY572" s="279"/>
      <c r="AZ572" s="279"/>
      <c r="BA572" s="279"/>
      <c r="BB572" s="279"/>
      <c r="BC572" s="279"/>
      <c r="BD572" s="279"/>
      <c r="BE572" s="279"/>
      <c r="BF572" s="279"/>
      <c r="BG572" s="279"/>
      <c r="BH572" s="279"/>
      <c r="BI572" s="279"/>
      <c r="BQ572" s="280"/>
      <c r="BR572" s="280"/>
      <c r="BS572" s="280"/>
      <c r="BT572" s="280"/>
      <c r="BU572" s="280"/>
      <c r="BV572" s="280"/>
      <c r="BW572" s="280"/>
      <c r="BX572" s="280"/>
      <c r="BY572" s="280"/>
      <c r="BZ572" s="280"/>
      <c r="CA572" s="280"/>
      <c r="CB572" s="280"/>
    </row>
    <row r="573" spans="1:80" s="278" customFormat="1" x14ac:dyDescent="0.25">
      <c r="A573" s="261"/>
      <c r="B573" s="261"/>
      <c r="C573" s="261"/>
      <c r="D573" s="261"/>
      <c r="E573" s="261"/>
      <c r="F573" s="261"/>
      <c r="G573" s="261"/>
      <c r="AB573" s="279"/>
      <c r="AC573" s="279"/>
      <c r="AJ573" s="279"/>
      <c r="AK573" s="279"/>
      <c r="AX573" s="279"/>
      <c r="AY573" s="279"/>
      <c r="AZ573" s="279"/>
      <c r="BA573" s="279"/>
      <c r="BB573" s="279"/>
      <c r="BC573" s="279"/>
      <c r="BD573" s="279"/>
      <c r="BE573" s="279"/>
      <c r="BF573" s="279"/>
      <c r="BG573" s="279"/>
      <c r="BH573" s="279"/>
      <c r="BI573" s="279"/>
      <c r="BQ573" s="280"/>
      <c r="BR573" s="280"/>
      <c r="BS573" s="280"/>
      <c r="BT573" s="280"/>
      <c r="BU573" s="280"/>
      <c r="BV573" s="280"/>
      <c r="BW573" s="280"/>
      <c r="BX573" s="280"/>
      <c r="BY573" s="280"/>
      <c r="BZ573" s="280"/>
      <c r="CA573" s="280"/>
      <c r="CB573" s="280"/>
    </row>
    <row r="574" spans="1:80" s="278" customFormat="1" x14ac:dyDescent="0.25">
      <c r="A574" s="261"/>
      <c r="B574" s="261"/>
      <c r="C574" s="261"/>
      <c r="D574" s="261"/>
      <c r="E574" s="261"/>
      <c r="F574" s="261"/>
      <c r="G574" s="261"/>
      <c r="AB574" s="279"/>
      <c r="AC574" s="279"/>
      <c r="AJ574" s="279"/>
      <c r="AK574" s="279"/>
      <c r="AX574" s="279"/>
      <c r="AY574" s="279"/>
      <c r="AZ574" s="279"/>
      <c r="BA574" s="279"/>
      <c r="BB574" s="279"/>
      <c r="BC574" s="279"/>
      <c r="BD574" s="279"/>
      <c r="BE574" s="279"/>
      <c r="BF574" s="279"/>
      <c r="BG574" s="279"/>
      <c r="BH574" s="279"/>
      <c r="BI574" s="279"/>
      <c r="BQ574" s="280"/>
      <c r="BR574" s="280"/>
      <c r="BS574" s="280"/>
      <c r="BT574" s="280"/>
      <c r="BU574" s="280"/>
      <c r="BV574" s="280"/>
      <c r="BW574" s="280"/>
      <c r="BX574" s="280"/>
      <c r="BY574" s="280"/>
      <c r="BZ574" s="280"/>
      <c r="CA574" s="280"/>
      <c r="CB574" s="280"/>
    </row>
    <row r="575" spans="1:80" s="278" customFormat="1" x14ac:dyDescent="0.25">
      <c r="A575" s="261"/>
      <c r="B575" s="261"/>
      <c r="C575" s="261"/>
      <c r="D575" s="261"/>
      <c r="E575" s="261"/>
      <c r="F575" s="261"/>
      <c r="G575" s="261"/>
      <c r="AB575" s="279"/>
      <c r="AC575" s="279"/>
      <c r="AJ575" s="279"/>
      <c r="AK575" s="279"/>
      <c r="AX575" s="279"/>
      <c r="AY575" s="279"/>
      <c r="AZ575" s="279"/>
      <c r="BA575" s="279"/>
      <c r="BB575" s="279"/>
      <c r="BC575" s="279"/>
      <c r="BD575" s="279"/>
      <c r="BE575" s="279"/>
      <c r="BF575" s="279"/>
      <c r="BG575" s="279"/>
      <c r="BH575" s="279"/>
      <c r="BI575" s="279"/>
      <c r="BQ575" s="280"/>
      <c r="BR575" s="280"/>
      <c r="BS575" s="280"/>
      <c r="BT575" s="280"/>
      <c r="BU575" s="280"/>
      <c r="BV575" s="280"/>
      <c r="BW575" s="280"/>
      <c r="BX575" s="280"/>
      <c r="BY575" s="280"/>
      <c r="BZ575" s="280"/>
      <c r="CA575" s="280"/>
      <c r="CB575" s="280"/>
    </row>
    <row r="576" spans="1:80" s="278" customFormat="1" x14ac:dyDescent="0.25">
      <c r="A576" s="261"/>
      <c r="B576" s="261"/>
      <c r="C576" s="261"/>
      <c r="D576" s="261"/>
      <c r="E576" s="261"/>
      <c r="F576" s="261"/>
      <c r="G576" s="261"/>
      <c r="AB576" s="279"/>
      <c r="AC576" s="279"/>
      <c r="AJ576" s="279"/>
      <c r="AK576" s="279"/>
      <c r="AX576" s="279"/>
      <c r="AY576" s="279"/>
      <c r="AZ576" s="279"/>
      <c r="BA576" s="279"/>
      <c r="BB576" s="279"/>
      <c r="BC576" s="279"/>
      <c r="BD576" s="279"/>
      <c r="BE576" s="279"/>
      <c r="BF576" s="279"/>
      <c r="BG576" s="279"/>
      <c r="BH576" s="279"/>
      <c r="BI576" s="279"/>
      <c r="BQ576" s="280"/>
      <c r="BR576" s="280"/>
      <c r="BS576" s="280"/>
      <c r="BT576" s="280"/>
      <c r="BU576" s="280"/>
      <c r="BV576" s="280"/>
      <c r="BW576" s="280"/>
      <c r="BX576" s="280"/>
      <c r="BY576" s="280"/>
      <c r="BZ576" s="280"/>
      <c r="CA576" s="280"/>
      <c r="CB576" s="280"/>
    </row>
    <row r="577" spans="1:80" s="278" customFormat="1" x14ac:dyDescent="0.25">
      <c r="A577" s="261"/>
      <c r="B577" s="261"/>
      <c r="C577" s="261"/>
      <c r="D577" s="261"/>
      <c r="E577" s="261"/>
      <c r="F577" s="261"/>
      <c r="G577" s="261"/>
      <c r="AB577" s="279"/>
      <c r="AC577" s="279"/>
      <c r="AJ577" s="279"/>
      <c r="AK577" s="279"/>
      <c r="AX577" s="279"/>
      <c r="AY577" s="279"/>
      <c r="AZ577" s="279"/>
      <c r="BA577" s="279"/>
      <c r="BB577" s="279"/>
      <c r="BC577" s="279"/>
      <c r="BD577" s="279"/>
      <c r="BE577" s="279"/>
      <c r="BF577" s="279"/>
      <c r="BG577" s="279"/>
      <c r="BH577" s="279"/>
      <c r="BI577" s="279"/>
      <c r="BQ577" s="280"/>
      <c r="BR577" s="280"/>
      <c r="BS577" s="280"/>
      <c r="BT577" s="280"/>
      <c r="BU577" s="280"/>
      <c r="BV577" s="280"/>
      <c r="BW577" s="280"/>
      <c r="BX577" s="280"/>
      <c r="BY577" s="280"/>
      <c r="BZ577" s="280"/>
      <c r="CA577" s="280"/>
      <c r="CB577" s="280"/>
    </row>
    <row r="578" spans="1:80" s="278" customFormat="1" x14ac:dyDescent="0.25">
      <c r="A578" s="261"/>
      <c r="B578" s="261"/>
      <c r="C578" s="261"/>
      <c r="D578" s="261"/>
      <c r="E578" s="261"/>
      <c r="F578" s="261"/>
      <c r="G578" s="261"/>
      <c r="AB578" s="279"/>
      <c r="AC578" s="279"/>
      <c r="AJ578" s="279"/>
      <c r="AK578" s="279"/>
      <c r="AX578" s="279"/>
      <c r="AY578" s="279"/>
      <c r="AZ578" s="279"/>
      <c r="BA578" s="279"/>
      <c r="BB578" s="279"/>
      <c r="BC578" s="279"/>
      <c r="BD578" s="279"/>
      <c r="BE578" s="279"/>
      <c r="BF578" s="279"/>
      <c r="BG578" s="279"/>
      <c r="BH578" s="279"/>
      <c r="BI578" s="279"/>
      <c r="BQ578" s="280"/>
      <c r="BR578" s="280"/>
      <c r="BS578" s="280"/>
      <c r="BT578" s="280"/>
      <c r="BU578" s="280"/>
      <c r="BV578" s="280"/>
      <c r="BW578" s="280"/>
      <c r="BX578" s="280"/>
      <c r="BY578" s="280"/>
      <c r="BZ578" s="280"/>
      <c r="CA578" s="280"/>
      <c r="CB578" s="280"/>
    </row>
    <row r="579" spans="1:80" s="278" customFormat="1" x14ac:dyDescent="0.25">
      <c r="A579" s="261"/>
      <c r="B579" s="261"/>
      <c r="C579" s="261"/>
      <c r="D579" s="261"/>
      <c r="E579" s="261"/>
      <c r="F579" s="261"/>
      <c r="G579" s="261"/>
      <c r="AB579" s="279"/>
      <c r="AC579" s="279"/>
      <c r="AJ579" s="279"/>
      <c r="AK579" s="279"/>
      <c r="AX579" s="279"/>
      <c r="AY579" s="279"/>
      <c r="AZ579" s="279"/>
      <c r="BA579" s="279"/>
      <c r="BB579" s="279"/>
      <c r="BC579" s="279"/>
      <c r="BD579" s="279"/>
      <c r="BE579" s="279"/>
      <c r="BF579" s="279"/>
      <c r="BG579" s="279"/>
      <c r="BH579" s="279"/>
      <c r="BI579" s="279"/>
      <c r="BQ579" s="280"/>
      <c r="BR579" s="280"/>
      <c r="BS579" s="280"/>
      <c r="BT579" s="280"/>
      <c r="BU579" s="280"/>
      <c r="BV579" s="280"/>
      <c r="BW579" s="280"/>
      <c r="BX579" s="280"/>
      <c r="BY579" s="280"/>
      <c r="BZ579" s="280"/>
      <c r="CA579" s="280"/>
      <c r="CB579" s="280"/>
    </row>
    <row r="580" spans="1:80" s="278" customFormat="1" x14ac:dyDescent="0.25">
      <c r="A580" s="261"/>
      <c r="B580" s="261"/>
      <c r="C580" s="261"/>
      <c r="D580" s="261"/>
      <c r="E580" s="261"/>
      <c r="F580" s="261"/>
      <c r="G580" s="261"/>
      <c r="AB580" s="279"/>
      <c r="AC580" s="279"/>
      <c r="AJ580" s="279"/>
      <c r="AK580" s="279"/>
      <c r="AX580" s="279"/>
      <c r="AY580" s="279"/>
      <c r="AZ580" s="279"/>
      <c r="BA580" s="279"/>
      <c r="BB580" s="279"/>
      <c r="BC580" s="279"/>
      <c r="BD580" s="279"/>
      <c r="BE580" s="279"/>
      <c r="BF580" s="279"/>
      <c r="BG580" s="279"/>
      <c r="BH580" s="279"/>
      <c r="BI580" s="279"/>
      <c r="BQ580" s="280"/>
      <c r="BR580" s="280"/>
      <c r="BS580" s="280"/>
      <c r="BT580" s="280"/>
      <c r="BU580" s="280"/>
      <c r="BV580" s="280"/>
      <c r="BW580" s="280"/>
      <c r="BX580" s="280"/>
      <c r="BY580" s="280"/>
      <c r="BZ580" s="280"/>
      <c r="CA580" s="280"/>
      <c r="CB580" s="280"/>
    </row>
    <row r="581" spans="1:80" s="278" customFormat="1" x14ac:dyDescent="0.25">
      <c r="A581" s="261"/>
      <c r="B581" s="261"/>
      <c r="C581" s="261"/>
      <c r="D581" s="261"/>
      <c r="E581" s="261"/>
      <c r="F581" s="261"/>
      <c r="G581" s="261"/>
      <c r="AB581" s="279"/>
      <c r="AC581" s="279"/>
      <c r="AJ581" s="279"/>
      <c r="AK581" s="279"/>
      <c r="AX581" s="279"/>
      <c r="AY581" s="279"/>
      <c r="AZ581" s="279"/>
      <c r="BA581" s="279"/>
      <c r="BB581" s="279"/>
      <c r="BC581" s="279"/>
      <c r="BD581" s="279"/>
      <c r="BE581" s="279"/>
      <c r="BF581" s="279"/>
      <c r="BG581" s="279"/>
      <c r="BH581" s="279"/>
      <c r="BI581" s="279"/>
      <c r="BQ581" s="280"/>
      <c r="BR581" s="280"/>
      <c r="BS581" s="280"/>
      <c r="BT581" s="280"/>
      <c r="BU581" s="280"/>
      <c r="BV581" s="280"/>
      <c r="BW581" s="280"/>
      <c r="BX581" s="280"/>
      <c r="BY581" s="280"/>
      <c r="BZ581" s="280"/>
      <c r="CA581" s="280"/>
      <c r="CB581" s="280"/>
    </row>
    <row r="582" spans="1:80" s="278" customFormat="1" x14ac:dyDescent="0.25">
      <c r="A582" s="261"/>
      <c r="B582" s="261"/>
      <c r="C582" s="261"/>
      <c r="D582" s="261"/>
      <c r="E582" s="261"/>
      <c r="F582" s="261"/>
      <c r="G582" s="261"/>
      <c r="AB582" s="279"/>
      <c r="AC582" s="279"/>
      <c r="AJ582" s="279"/>
      <c r="AK582" s="279"/>
      <c r="AX582" s="279"/>
      <c r="AY582" s="279"/>
      <c r="AZ582" s="279"/>
      <c r="BA582" s="279"/>
      <c r="BB582" s="279"/>
      <c r="BC582" s="279"/>
      <c r="BD582" s="279"/>
      <c r="BE582" s="279"/>
      <c r="BF582" s="279"/>
      <c r="BG582" s="279"/>
      <c r="BH582" s="279"/>
      <c r="BI582" s="279"/>
      <c r="BQ582" s="280"/>
      <c r="BR582" s="280"/>
      <c r="BS582" s="280"/>
      <c r="BT582" s="280"/>
      <c r="BU582" s="280"/>
      <c r="BV582" s="280"/>
      <c r="BW582" s="280"/>
      <c r="BX582" s="280"/>
      <c r="BY582" s="280"/>
      <c r="BZ582" s="280"/>
      <c r="CA582" s="280"/>
      <c r="CB582" s="280"/>
    </row>
    <row r="583" spans="1:80" s="278" customFormat="1" x14ac:dyDescent="0.25">
      <c r="A583" s="261"/>
      <c r="B583" s="261"/>
      <c r="C583" s="261"/>
      <c r="D583" s="261"/>
      <c r="E583" s="261"/>
      <c r="F583" s="261"/>
      <c r="G583" s="261"/>
      <c r="AB583" s="279"/>
      <c r="AC583" s="279"/>
      <c r="AJ583" s="279"/>
      <c r="AK583" s="279"/>
      <c r="AX583" s="279"/>
      <c r="AY583" s="279"/>
      <c r="AZ583" s="279"/>
      <c r="BA583" s="279"/>
      <c r="BB583" s="279"/>
      <c r="BC583" s="279"/>
      <c r="BD583" s="279"/>
      <c r="BE583" s="279"/>
      <c r="BF583" s="279"/>
      <c r="BG583" s="279"/>
      <c r="BH583" s="279"/>
      <c r="BI583" s="279"/>
      <c r="BQ583" s="280"/>
      <c r="BR583" s="280"/>
      <c r="BS583" s="280"/>
      <c r="BT583" s="280"/>
      <c r="BU583" s="280"/>
      <c r="BV583" s="280"/>
      <c r="BW583" s="280"/>
      <c r="BX583" s="280"/>
      <c r="BY583" s="280"/>
      <c r="BZ583" s="280"/>
      <c r="CA583" s="280"/>
      <c r="CB583" s="280"/>
    </row>
    <row r="584" spans="1:80" s="278" customFormat="1" x14ac:dyDescent="0.25">
      <c r="A584" s="261"/>
      <c r="B584" s="261"/>
      <c r="C584" s="261"/>
      <c r="D584" s="261"/>
      <c r="E584" s="261"/>
      <c r="F584" s="261"/>
      <c r="G584" s="261"/>
      <c r="AB584" s="279"/>
      <c r="AC584" s="279"/>
      <c r="AJ584" s="279"/>
      <c r="AK584" s="279"/>
      <c r="AX584" s="279"/>
      <c r="AY584" s="279"/>
      <c r="AZ584" s="279"/>
      <c r="BA584" s="279"/>
      <c r="BB584" s="279"/>
      <c r="BC584" s="279"/>
      <c r="BD584" s="279"/>
      <c r="BE584" s="279"/>
      <c r="BF584" s="279"/>
      <c r="BG584" s="279"/>
      <c r="BH584" s="279"/>
      <c r="BI584" s="279"/>
      <c r="BQ584" s="280"/>
      <c r="BR584" s="280"/>
      <c r="BS584" s="280"/>
      <c r="BT584" s="280"/>
      <c r="BU584" s="280"/>
      <c r="BV584" s="280"/>
      <c r="BW584" s="280"/>
      <c r="BX584" s="280"/>
      <c r="BY584" s="280"/>
      <c r="BZ584" s="280"/>
      <c r="CA584" s="280"/>
      <c r="CB584" s="280"/>
    </row>
    <row r="585" spans="1:80" s="278" customFormat="1" x14ac:dyDescent="0.25">
      <c r="A585" s="261"/>
      <c r="B585" s="261"/>
      <c r="C585" s="261"/>
      <c r="D585" s="261"/>
      <c r="E585" s="261"/>
      <c r="F585" s="261"/>
      <c r="G585" s="261"/>
      <c r="AB585" s="279"/>
      <c r="AC585" s="279"/>
      <c r="AJ585" s="279"/>
      <c r="AK585" s="279"/>
      <c r="AX585" s="279"/>
      <c r="AY585" s="279"/>
      <c r="AZ585" s="279"/>
      <c r="BA585" s="279"/>
      <c r="BB585" s="279"/>
      <c r="BC585" s="279"/>
      <c r="BD585" s="279"/>
      <c r="BE585" s="279"/>
      <c r="BF585" s="279"/>
      <c r="BG585" s="279"/>
      <c r="BH585" s="279"/>
      <c r="BI585" s="279"/>
      <c r="BQ585" s="280"/>
      <c r="BR585" s="280"/>
      <c r="BS585" s="280"/>
      <c r="BT585" s="280"/>
      <c r="BU585" s="280"/>
      <c r="BV585" s="280"/>
      <c r="BW585" s="280"/>
      <c r="BX585" s="280"/>
      <c r="BY585" s="280"/>
      <c r="BZ585" s="280"/>
      <c r="CA585" s="280"/>
      <c r="CB585" s="280"/>
    </row>
    <row r="586" spans="1:80" s="278" customFormat="1" x14ac:dyDescent="0.25">
      <c r="A586" s="261"/>
      <c r="B586" s="261"/>
      <c r="C586" s="261"/>
      <c r="D586" s="261"/>
      <c r="E586" s="261"/>
      <c r="F586" s="261"/>
      <c r="G586" s="261"/>
      <c r="AB586" s="279"/>
      <c r="AC586" s="279"/>
      <c r="AJ586" s="279"/>
      <c r="AK586" s="279"/>
      <c r="AX586" s="279"/>
      <c r="AY586" s="279"/>
      <c r="AZ586" s="279"/>
      <c r="BA586" s="279"/>
      <c r="BB586" s="279"/>
      <c r="BC586" s="279"/>
      <c r="BD586" s="279"/>
      <c r="BE586" s="279"/>
      <c r="BF586" s="279"/>
      <c r="BG586" s="279"/>
      <c r="BH586" s="279"/>
      <c r="BI586" s="279"/>
      <c r="BQ586" s="280"/>
      <c r="BR586" s="280"/>
      <c r="BS586" s="280"/>
      <c r="BT586" s="280"/>
      <c r="BU586" s="280"/>
      <c r="BV586" s="280"/>
      <c r="BW586" s="280"/>
      <c r="BX586" s="280"/>
      <c r="BY586" s="280"/>
      <c r="BZ586" s="280"/>
      <c r="CA586" s="280"/>
      <c r="CB586" s="280"/>
    </row>
    <row r="587" spans="1:80" s="278" customFormat="1" x14ac:dyDescent="0.25">
      <c r="A587" s="261"/>
      <c r="B587" s="261"/>
      <c r="C587" s="261"/>
      <c r="D587" s="261"/>
      <c r="E587" s="261"/>
      <c r="F587" s="261"/>
      <c r="G587" s="261"/>
      <c r="AB587" s="279"/>
      <c r="AC587" s="279"/>
      <c r="AJ587" s="279"/>
      <c r="AK587" s="279"/>
      <c r="AX587" s="279"/>
      <c r="AY587" s="279"/>
      <c r="AZ587" s="279"/>
      <c r="BA587" s="279"/>
      <c r="BB587" s="279"/>
      <c r="BC587" s="279"/>
      <c r="BD587" s="279"/>
      <c r="BE587" s="279"/>
      <c r="BF587" s="279"/>
      <c r="BG587" s="279"/>
      <c r="BH587" s="279"/>
      <c r="BI587" s="279"/>
      <c r="BQ587" s="280"/>
      <c r="BR587" s="280"/>
      <c r="BS587" s="280"/>
      <c r="BT587" s="280"/>
      <c r="BU587" s="280"/>
      <c r="BV587" s="280"/>
      <c r="BW587" s="280"/>
      <c r="BX587" s="280"/>
      <c r="BY587" s="280"/>
      <c r="BZ587" s="280"/>
      <c r="CA587" s="280"/>
      <c r="CB587" s="280"/>
    </row>
    <row r="588" spans="1:80" s="278" customFormat="1" x14ac:dyDescent="0.25">
      <c r="A588" s="261"/>
      <c r="B588" s="261"/>
      <c r="C588" s="261"/>
      <c r="D588" s="261"/>
      <c r="E588" s="261"/>
      <c r="F588" s="261"/>
      <c r="G588" s="261"/>
      <c r="AB588" s="279"/>
      <c r="AC588" s="279"/>
      <c r="AJ588" s="279"/>
      <c r="AK588" s="279"/>
      <c r="AX588" s="279"/>
      <c r="AY588" s="279"/>
      <c r="AZ588" s="279"/>
      <c r="BA588" s="279"/>
      <c r="BB588" s="279"/>
      <c r="BC588" s="279"/>
      <c r="BD588" s="279"/>
      <c r="BE588" s="279"/>
      <c r="BF588" s="279"/>
      <c r="BG588" s="279"/>
      <c r="BH588" s="279"/>
      <c r="BI588" s="279"/>
      <c r="BQ588" s="280"/>
      <c r="BR588" s="280"/>
      <c r="BS588" s="280"/>
      <c r="BT588" s="280"/>
      <c r="BU588" s="280"/>
      <c r="BV588" s="280"/>
      <c r="BW588" s="280"/>
      <c r="BX588" s="280"/>
      <c r="BY588" s="280"/>
      <c r="BZ588" s="280"/>
      <c r="CA588" s="280"/>
      <c r="CB588" s="280"/>
    </row>
    <row r="589" spans="1:80" s="278" customFormat="1" x14ac:dyDescent="0.25">
      <c r="A589" s="261"/>
      <c r="B589" s="261"/>
      <c r="C589" s="261"/>
      <c r="D589" s="261"/>
      <c r="E589" s="261"/>
      <c r="F589" s="261"/>
      <c r="G589" s="261"/>
      <c r="AB589" s="279"/>
      <c r="AC589" s="279"/>
      <c r="AJ589" s="279"/>
      <c r="AK589" s="279"/>
      <c r="AX589" s="279"/>
      <c r="AY589" s="279"/>
      <c r="AZ589" s="279"/>
      <c r="BA589" s="279"/>
      <c r="BB589" s="279"/>
      <c r="BC589" s="279"/>
      <c r="BD589" s="279"/>
      <c r="BE589" s="279"/>
      <c r="BF589" s="279"/>
      <c r="BG589" s="279"/>
      <c r="BH589" s="279"/>
      <c r="BI589" s="279"/>
      <c r="BQ589" s="280"/>
      <c r="BR589" s="280"/>
      <c r="BS589" s="280"/>
      <c r="BT589" s="280"/>
      <c r="BU589" s="280"/>
      <c r="BV589" s="280"/>
      <c r="BW589" s="280"/>
      <c r="BX589" s="280"/>
      <c r="BY589" s="280"/>
      <c r="BZ589" s="280"/>
      <c r="CA589" s="280"/>
      <c r="CB589" s="280"/>
    </row>
    <row r="590" spans="1:80" s="278" customFormat="1" x14ac:dyDescent="0.25">
      <c r="A590" s="261"/>
      <c r="B590" s="261"/>
      <c r="C590" s="261"/>
      <c r="D590" s="261"/>
      <c r="E590" s="261"/>
      <c r="F590" s="261"/>
      <c r="G590" s="261"/>
      <c r="AB590" s="279"/>
      <c r="AC590" s="279"/>
      <c r="AJ590" s="279"/>
      <c r="AK590" s="279"/>
      <c r="AX590" s="279"/>
      <c r="AY590" s="279"/>
      <c r="AZ590" s="279"/>
      <c r="BA590" s="279"/>
      <c r="BB590" s="279"/>
      <c r="BC590" s="279"/>
      <c r="BD590" s="279"/>
      <c r="BE590" s="279"/>
      <c r="BF590" s="279"/>
      <c r="BG590" s="279"/>
      <c r="BH590" s="279"/>
      <c r="BI590" s="279"/>
      <c r="BQ590" s="280"/>
      <c r="BR590" s="280"/>
      <c r="BS590" s="280"/>
      <c r="BT590" s="280"/>
      <c r="BU590" s="280"/>
      <c r="BV590" s="280"/>
      <c r="BW590" s="280"/>
      <c r="BX590" s="280"/>
      <c r="BY590" s="280"/>
      <c r="BZ590" s="280"/>
      <c r="CA590" s="280"/>
      <c r="CB590" s="280"/>
    </row>
    <row r="591" spans="1:80" s="278" customFormat="1" x14ac:dyDescent="0.25">
      <c r="A591" s="261"/>
      <c r="B591" s="261"/>
      <c r="C591" s="261"/>
      <c r="D591" s="261"/>
      <c r="E591" s="261"/>
      <c r="F591" s="261"/>
      <c r="G591" s="261"/>
      <c r="AB591" s="279"/>
      <c r="AC591" s="279"/>
      <c r="AJ591" s="279"/>
      <c r="AK591" s="279"/>
      <c r="AX591" s="279"/>
      <c r="AY591" s="279"/>
      <c r="AZ591" s="279"/>
      <c r="BA591" s="279"/>
      <c r="BB591" s="279"/>
      <c r="BC591" s="279"/>
      <c r="BD591" s="279"/>
      <c r="BE591" s="279"/>
      <c r="BF591" s="279"/>
      <c r="BG591" s="279"/>
      <c r="BH591" s="279"/>
      <c r="BI591" s="279"/>
      <c r="BQ591" s="280"/>
      <c r="BR591" s="280"/>
      <c r="BS591" s="280"/>
      <c r="BT591" s="280"/>
      <c r="BU591" s="280"/>
      <c r="BV591" s="280"/>
      <c r="BW591" s="280"/>
      <c r="BX591" s="280"/>
      <c r="BY591" s="280"/>
      <c r="BZ591" s="280"/>
      <c r="CA591" s="280"/>
      <c r="CB591" s="280"/>
    </row>
    <row r="592" spans="1:80" s="278" customFormat="1" x14ac:dyDescent="0.25">
      <c r="A592" s="261"/>
      <c r="B592" s="261"/>
      <c r="C592" s="261"/>
      <c r="D592" s="261"/>
      <c r="E592" s="261"/>
      <c r="F592" s="261"/>
      <c r="G592" s="261"/>
      <c r="AB592" s="279"/>
      <c r="AC592" s="279"/>
      <c r="AJ592" s="279"/>
      <c r="AK592" s="279"/>
      <c r="AX592" s="279"/>
      <c r="AY592" s="279"/>
      <c r="AZ592" s="279"/>
      <c r="BA592" s="279"/>
      <c r="BB592" s="279"/>
      <c r="BC592" s="279"/>
      <c r="BD592" s="279"/>
      <c r="BE592" s="279"/>
      <c r="BF592" s="279"/>
      <c r="BG592" s="279"/>
      <c r="BH592" s="279"/>
      <c r="BI592" s="279"/>
      <c r="BQ592" s="280"/>
      <c r="BR592" s="280"/>
      <c r="BS592" s="280"/>
      <c r="BT592" s="280"/>
      <c r="BU592" s="280"/>
      <c r="BV592" s="280"/>
      <c r="BW592" s="280"/>
      <c r="BX592" s="280"/>
      <c r="BY592" s="280"/>
      <c r="BZ592" s="280"/>
      <c r="CA592" s="280"/>
      <c r="CB592" s="280"/>
    </row>
    <row r="593" spans="1:80" s="278" customFormat="1" x14ac:dyDescent="0.25">
      <c r="A593" s="261"/>
      <c r="B593" s="261"/>
      <c r="C593" s="261"/>
      <c r="D593" s="261"/>
      <c r="E593" s="261"/>
      <c r="F593" s="261"/>
      <c r="G593" s="261"/>
      <c r="AB593" s="279"/>
      <c r="AC593" s="279"/>
      <c r="AJ593" s="279"/>
      <c r="AK593" s="279"/>
      <c r="AX593" s="279"/>
      <c r="AY593" s="279"/>
      <c r="AZ593" s="279"/>
      <c r="BA593" s="279"/>
      <c r="BB593" s="279"/>
      <c r="BC593" s="279"/>
      <c r="BD593" s="279"/>
      <c r="BE593" s="279"/>
      <c r="BF593" s="279"/>
      <c r="BG593" s="279"/>
      <c r="BH593" s="279"/>
      <c r="BI593" s="279"/>
      <c r="BQ593" s="280"/>
      <c r="BR593" s="280"/>
      <c r="BS593" s="280"/>
      <c r="BT593" s="280"/>
      <c r="BU593" s="280"/>
      <c r="BV593" s="280"/>
      <c r="BW593" s="280"/>
      <c r="BX593" s="280"/>
      <c r="BY593" s="280"/>
      <c r="BZ593" s="280"/>
      <c r="CA593" s="280"/>
      <c r="CB593" s="280"/>
    </row>
    <row r="594" spans="1:80" s="278" customFormat="1" x14ac:dyDescent="0.25">
      <c r="A594" s="261"/>
      <c r="B594" s="261"/>
      <c r="C594" s="261"/>
      <c r="D594" s="261"/>
      <c r="E594" s="261"/>
      <c r="F594" s="261"/>
      <c r="G594" s="261"/>
      <c r="AB594" s="279"/>
      <c r="AC594" s="279"/>
      <c r="AJ594" s="279"/>
      <c r="AK594" s="279"/>
      <c r="AX594" s="279"/>
      <c r="AY594" s="279"/>
      <c r="AZ594" s="279"/>
      <c r="BA594" s="279"/>
      <c r="BB594" s="279"/>
      <c r="BC594" s="279"/>
      <c r="BD594" s="279"/>
      <c r="BE594" s="279"/>
      <c r="BF594" s="279"/>
      <c r="BG594" s="279"/>
      <c r="BH594" s="279"/>
      <c r="BI594" s="279"/>
      <c r="BQ594" s="280"/>
      <c r="BR594" s="280"/>
      <c r="BS594" s="280"/>
      <c r="BT594" s="280"/>
      <c r="BU594" s="280"/>
      <c r="BV594" s="280"/>
      <c r="BW594" s="280"/>
      <c r="BX594" s="280"/>
      <c r="BY594" s="280"/>
      <c r="BZ594" s="280"/>
      <c r="CA594" s="280"/>
      <c r="CB594" s="280"/>
    </row>
    <row r="595" spans="1:80" s="278" customFormat="1" x14ac:dyDescent="0.25">
      <c r="A595" s="261"/>
      <c r="B595" s="261"/>
      <c r="C595" s="261"/>
      <c r="D595" s="261"/>
      <c r="E595" s="261"/>
      <c r="F595" s="261"/>
      <c r="G595" s="261"/>
      <c r="AB595" s="279"/>
      <c r="AC595" s="279"/>
      <c r="AJ595" s="279"/>
      <c r="AK595" s="279"/>
      <c r="AX595" s="279"/>
      <c r="AY595" s="279"/>
      <c r="AZ595" s="279"/>
      <c r="BA595" s="279"/>
      <c r="BB595" s="279"/>
      <c r="BC595" s="279"/>
      <c r="BD595" s="279"/>
      <c r="BE595" s="279"/>
      <c r="BF595" s="279"/>
      <c r="BG595" s="279"/>
      <c r="BH595" s="279"/>
      <c r="BI595" s="279"/>
      <c r="BQ595" s="280"/>
      <c r="BR595" s="280"/>
      <c r="BS595" s="280"/>
      <c r="BT595" s="280"/>
      <c r="BU595" s="280"/>
      <c r="BV595" s="280"/>
      <c r="BW595" s="280"/>
      <c r="BX595" s="280"/>
      <c r="BY595" s="280"/>
      <c r="BZ595" s="280"/>
      <c r="CA595" s="280"/>
      <c r="CB595" s="280"/>
    </row>
    <row r="596" spans="1:80" s="278" customFormat="1" x14ac:dyDescent="0.25">
      <c r="A596" s="261"/>
      <c r="B596" s="261"/>
      <c r="C596" s="261"/>
      <c r="D596" s="261"/>
      <c r="E596" s="261"/>
      <c r="F596" s="261"/>
      <c r="G596" s="261"/>
      <c r="AB596" s="279"/>
      <c r="AC596" s="279"/>
      <c r="AJ596" s="279"/>
      <c r="AK596" s="279"/>
      <c r="AX596" s="279"/>
      <c r="AY596" s="279"/>
      <c r="AZ596" s="279"/>
      <c r="BA596" s="279"/>
      <c r="BB596" s="279"/>
      <c r="BC596" s="279"/>
      <c r="BD596" s="279"/>
      <c r="BE596" s="279"/>
      <c r="BF596" s="279"/>
      <c r="BG596" s="279"/>
      <c r="BH596" s="279"/>
      <c r="BI596" s="279"/>
      <c r="BQ596" s="280"/>
      <c r="BR596" s="280"/>
      <c r="BS596" s="280"/>
      <c r="BT596" s="280"/>
      <c r="BU596" s="280"/>
      <c r="BV596" s="280"/>
      <c r="BW596" s="280"/>
      <c r="BX596" s="280"/>
      <c r="BY596" s="280"/>
      <c r="BZ596" s="280"/>
      <c r="CA596" s="280"/>
      <c r="CB596" s="280"/>
    </row>
    <row r="597" spans="1:80" s="278" customFormat="1" x14ac:dyDescent="0.25">
      <c r="A597" s="261"/>
      <c r="B597" s="261"/>
      <c r="C597" s="261"/>
      <c r="D597" s="261"/>
      <c r="E597" s="261"/>
      <c r="F597" s="261"/>
      <c r="G597" s="261"/>
      <c r="AB597" s="279"/>
      <c r="AC597" s="279"/>
      <c r="AJ597" s="279"/>
      <c r="AK597" s="279"/>
      <c r="AX597" s="279"/>
      <c r="AY597" s="279"/>
      <c r="AZ597" s="279"/>
      <c r="BA597" s="279"/>
      <c r="BB597" s="279"/>
      <c r="BC597" s="279"/>
      <c r="BD597" s="279"/>
      <c r="BE597" s="279"/>
      <c r="BF597" s="279"/>
      <c r="BG597" s="279"/>
      <c r="BH597" s="279"/>
      <c r="BI597" s="279"/>
      <c r="BQ597" s="280"/>
      <c r="BR597" s="280"/>
      <c r="BS597" s="280"/>
      <c r="BT597" s="280"/>
      <c r="BU597" s="280"/>
      <c r="BV597" s="280"/>
      <c r="BW597" s="280"/>
      <c r="BX597" s="280"/>
      <c r="BY597" s="280"/>
      <c r="BZ597" s="280"/>
      <c r="CA597" s="280"/>
      <c r="CB597" s="280"/>
    </row>
    <row r="598" spans="1:80" s="278" customFormat="1" x14ac:dyDescent="0.25">
      <c r="A598" s="261"/>
      <c r="B598" s="261"/>
      <c r="C598" s="261"/>
      <c r="D598" s="261"/>
      <c r="E598" s="261"/>
      <c r="F598" s="261"/>
      <c r="G598" s="261"/>
      <c r="AB598" s="279"/>
      <c r="AC598" s="279"/>
      <c r="AJ598" s="279"/>
      <c r="AK598" s="279"/>
      <c r="AX598" s="279"/>
      <c r="AY598" s="279"/>
      <c r="AZ598" s="279"/>
      <c r="BA598" s="279"/>
      <c r="BB598" s="279"/>
      <c r="BC598" s="279"/>
      <c r="BD598" s="279"/>
      <c r="BE598" s="279"/>
      <c r="BF598" s="279"/>
      <c r="BG598" s="279"/>
      <c r="BH598" s="279"/>
      <c r="BI598" s="279"/>
      <c r="BQ598" s="280"/>
      <c r="BR598" s="280"/>
      <c r="BS598" s="280"/>
      <c r="BT598" s="280"/>
      <c r="BU598" s="280"/>
      <c r="BV598" s="280"/>
      <c r="BW598" s="280"/>
      <c r="BX598" s="280"/>
      <c r="BY598" s="280"/>
      <c r="BZ598" s="280"/>
      <c r="CA598" s="280"/>
      <c r="CB598" s="280"/>
    </row>
    <row r="599" spans="1:80" s="278" customFormat="1" x14ac:dyDescent="0.25">
      <c r="A599" s="261"/>
      <c r="B599" s="261"/>
      <c r="C599" s="261"/>
      <c r="D599" s="261"/>
      <c r="E599" s="261"/>
      <c r="F599" s="261"/>
      <c r="G599" s="261"/>
      <c r="AB599" s="279"/>
      <c r="AC599" s="279"/>
      <c r="AJ599" s="279"/>
      <c r="AK599" s="279"/>
      <c r="AX599" s="279"/>
      <c r="AY599" s="279"/>
      <c r="AZ599" s="279"/>
      <c r="BA599" s="279"/>
      <c r="BB599" s="279"/>
      <c r="BC599" s="279"/>
      <c r="BD599" s="279"/>
      <c r="BE599" s="279"/>
      <c r="BF599" s="279"/>
      <c r="BG599" s="279"/>
      <c r="BH599" s="279"/>
      <c r="BI599" s="279"/>
      <c r="BQ599" s="280"/>
      <c r="BR599" s="280"/>
      <c r="BS599" s="280"/>
      <c r="BT599" s="280"/>
      <c r="BU599" s="280"/>
      <c r="BV599" s="280"/>
      <c r="BW599" s="280"/>
      <c r="BX599" s="280"/>
      <c r="BY599" s="280"/>
      <c r="BZ599" s="280"/>
      <c r="CA599" s="280"/>
      <c r="CB599" s="280"/>
    </row>
    <row r="600" spans="1:80" s="278" customFormat="1" x14ac:dyDescent="0.25">
      <c r="A600" s="261"/>
      <c r="B600" s="261"/>
      <c r="C600" s="261"/>
      <c r="D600" s="261"/>
      <c r="E600" s="261"/>
      <c r="F600" s="261"/>
      <c r="G600" s="261"/>
      <c r="AB600" s="279"/>
      <c r="AC600" s="279"/>
      <c r="AJ600" s="279"/>
      <c r="AK600" s="279"/>
      <c r="AX600" s="279"/>
      <c r="AY600" s="279"/>
      <c r="AZ600" s="279"/>
      <c r="BA600" s="279"/>
      <c r="BB600" s="279"/>
      <c r="BC600" s="279"/>
      <c r="BD600" s="279"/>
      <c r="BE600" s="279"/>
      <c r="BF600" s="279"/>
      <c r="BG600" s="279"/>
      <c r="BH600" s="279"/>
      <c r="BI600" s="279"/>
      <c r="BQ600" s="280"/>
      <c r="BR600" s="280"/>
      <c r="BS600" s="280"/>
      <c r="BT600" s="280"/>
      <c r="BU600" s="280"/>
      <c r="BV600" s="280"/>
      <c r="BW600" s="280"/>
      <c r="BX600" s="280"/>
      <c r="BY600" s="280"/>
      <c r="BZ600" s="280"/>
      <c r="CA600" s="280"/>
      <c r="CB600" s="280"/>
    </row>
    <row r="601" spans="1:80" s="278" customFormat="1" x14ac:dyDescent="0.25">
      <c r="A601" s="261"/>
      <c r="B601" s="261"/>
      <c r="C601" s="261"/>
      <c r="D601" s="261"/>
      <c r="E601" s="261"/>
      <c r="F601" s="261"/>
      <c r="G601" s="261"/>
      <c r="AB601" s="279"/>
      <c r="AC601" s="279"/>
      <c r="AJ601" s="279"/>
      <c r="AK601" s="279"/>
      <c r="AX601" s="279"/>
      <c r="AY601" s="279"/>
      <c r="AZ601" s="279"/>
      <c r="BA601" s="279"/>
      <c r="BB601" s="279"/>
      <c r="BC601" s="279"/>
      <c r="BD601" s="279"/>
      <c r="BE601" s="279"/>
      <c r="BF601" s="279"/>
      <c r="BG601" s="279"/>
      <c r="BH601" s="279"/>
      <c r="BI601" s="279"/>
      <c r="BQ601" s="280"/>
      <c r="BR601" s="280"/>
      <c r="BS601" s="280"/>
      <c r="BT601" s="280"/>
      <c r="BU601" s="280"/>
      <c r="BV601" s="280"/>
      <c r="BW601" s="280"/>
      <c r="BX601" s="280"/>
      <c r="BY601" s="280"/>
      <c r="BZ601" s="280"/>
      <c r="CA601" s="280"/>
      <c r="CB601" s="280"/>
    </row>
    <row r="602" spans="1:80" s="278" customFormat="1" x14ac:dyDescent="0.25">
      <c r="A602" s="261"/>
      <c r="B602" s="261"/>
      <c r="C602" s="261"/>
      <c r="D602" s="261"/>
      <c r="E602" s="261"/>
      <c r="F602" s="261"/>
      <c r="G602" s="261"/>
      <c r="AB602" s="279"/>
      <c r="AC602" s="279"/>
      <c r="AJ602" s="279"/>
      <c r="AK602" s="279"/>
      <c r="AX602" s="279"/>
      <c r="AY602" s="279"/>
      <c r="AZ602" s="279"/>
      <c r="BA602" s="279"/>
      <c r="BB602" s="279"/>
      <c r="BC602" s="279"/>
      <c r="BD602" s="279"/>
      <c r="BE602" s="279"/>
      <c r="BF602" s="279"/>
      <c r="BG602" s="279"/>
      <c r="BH602" s="279"/>
      <c r="BI602" s="279"/>
      <c r="BQ602" s="280"/>
      <c r="BR602" s="280"/>
      <c r="BS602" s="280"/>
      <c r="BT602" s="280"/>
      <c r="BU602" s="280"/>
      <c r="BV602" s="280"/>
      <c r="BW602" s="280"/>
      <c r="BX602" s="280"/>
      <c r="BY602" s="280"/>
      <c r="BZ602" s="280"/>
      <c r="CA602" s="280"/>
      <c r="CB602" s="280"/>
    </row>
    <row r="603" spans="1:80" s="278" customFormat="1" x14ac:dyDescent="0.25">
      <c r="A603" s="261"/>
      <c r="B603" s="261"/>
      <c r="C603" s="261"/>
      <c r="D603" s="261"/>
      <c r="E603" s="261"/>
      <c r="F603" s="261"/>
      <c r="G603" s="261"/>
      <c r="AB603" s="279"/>
      <c r="AC603" s="279"/>
      <c r="AJ603" s="279"/>
      <c r="AK603" s="279"/>
      <c r="AX603" s="279"/>
      <c r="AY603" s="279"/>
      <c r="AZ603" s="279"/>
      <c r="BA603" s="279"/>
      <c r="BB603" s="279"/>
      <c r="BC603" s="279"/>
      <c r="BD603" s="279"/>
      <c r="BE603" s="279"/>
      <c r="BF603" s="279"/>
      <c r="BG603" s="279"/>
      <c r="BH603" s="279"/>
      <c r="BI603" s="279"/>
      <c r="BQ603" s="280"/>
      <c r="BR603" s="280"/>
      <c r="BS603" s="280"/>
      <c r="BT603" s="280"/>
      <c r="BU603" s="280"/>
      <c r="BV603" s="280"/>
      <c r="BW603" s="280"/>
      <c r="BX603" s="280"/>
      <c r="BY603" s="280"/>
      <c r="BZ603" s="280"/>
      <c r="CA603" s="280"/>
      <c r="CB603" s="280"/>
    </row>
    <row r="604" spans="1:80" s="278" customFormat="1" x14ac:dyDescent="0.25">
      <c r="A604" s="261"/>
      <c r="B604" s="261"/>
      <c r="C604" s="261"/>
      <c r="D604" s="261"/>
      <c r="E604" s="261"/>
      <c r="F604" s="261"/>
      <c r="G604" s="261"/>
      <c r="AB604" s="279"/>
      <c r="AC604" s="279"/>
      <c r="AJ604" s="279"/>
      <c r="AK604" s="279"/>
      <c r="AX604" s="279"/>
      <c r="AY604" s="279"/>
      <c r="AZ604" s="279"/>
      <c r="BA604" s="279"/>
      <c r="BB604" s="279"/>
      <c r="BC604" s="279"/>
      <c r="BD604" s="279"/>
      <c r="BE604" s="279"/>
      <c r="BF604" s="279"/>
      <c r="BG604" s="279"/>
      <c r="BH604" s="279"/>
      <c r="BI604" s="279"/>
      <c r="BQ604" s="280"/>
      <c r="BR604" s="280"/>
      <c r="BS604" s="280"/>
      <c r="BT604" s="280"/>
      <c r="BU604" s="280"/>
      <c r="BV604" s="280"/>
      <c r="BW604" s="280"/>
      <c r="BX604" s="280"/>
      <c r="BY604" s="280"/>
      <c r="BZ604" s="280"/>
      <c r="CA604" s="280"/>
      <c r="CB604" s="280"/>
    </row>
    <row r="605" spans="1:80" s="278" customFormat="1" x14ac:dyDescent="0.25">
      <c r="A605" s="261"/>
      <c r="B605" s="261"/>
      <c r="C605" s="261"/>
      <c r="D605" s="261"/>
      <c r="E605" s="261"/>
      <c r="F605" s="261"/>
      <c r="G605" s="261"/>
      <c r="AB605" s="279"/>
      <c r="AC605" s="279"/>
      <c r="AJ605" s="279"/>
      <c r="AK605" s="279"/>
      <c r="AX605" s="279"/>
      <c r="AY605" s="279"/>
      <c r="AZ605" s="279"/>
      <c r="BA605" s="279"/>
      <c r="BB605" s="279"/>
      <c r="BC605" s="279"/>
      <c r="BD605" s="279"/>
      <c r="BE605" s="279"/>
      <c r="BF605" s="279"/>
      <c r="BG605" s="279"/>
      <c r="BH605" s="279"/>
      <c r="BI605" s="279"/>
      <c r="BQ605" s="280"/>
      <c r="BR605" s="280"/>
      <c r="BS605" s="280"/>
      <c r="BT605" s="280"/>
      <c r="BU605" s="280"/>
      <c r="BV605" s="280"/>
      <c r="BW605" s="280"/>
      <c r="BX605" s="280"/>
      <c r="BY605" s="280"/>
      <c r="BZ605" s="280"/>
      <c r="CA605" s="280"/>
      <c r="CB605" s="280"/>
    </row>
    <row r="606" spans="1:80" s="278" customFormat="1" x14ac:dyDescent="0.25">
      <c r="A606" s="261"/>
      <c r="B606" s="261"/>
      <c r="C606" s="261"/>
      <c r="D606" s="261"/>
      <c r="E606" s="261"/>
      <c r="F606" s="261"/>
      <c r="G606" s="261"/>
      <c r="AB606" s="279"/>
      <c r="AC606" s="279"/>
      <c r="AJ606" s="279"/>
      <c r="AK606" s="279"/>
      <c r="AX606" s="279"/>
      <c r="AY606" s="279"/>
      <c r="AZ606" s="279"/>
      <c r="BA606" s="279"/>
      <c r="BB606" s="279"/>
      <c r="BC606" s="279"/>
      <c r="BD606" s="279"/>
      <c r="BE606" s="279"/>
      <c r="BF606" s="279"/>
      <c r="BG606" s="279"/>
      <c r="BH606" s="279"/>
      <c r="BI606" s="279"/>
      <c r="BQ606" s="280"/>
      <c r="BR606" s="280"/>
      <c r="BS606" s="280"/>
      <c r="BT606" s="280"/>
      <c r="BU606" s="280"/>
      <c r="BV606" s="280"/>
      <c r="BW606" s="280"/>
      <c r="BX606" s="280"/>
      <c r="BY606" s="280"/>
      <c r="BZ606" s="280"/>
      <c r="CA606" s="280"/>
      <c r="CB606" s="280"/>
    </row>
    <row r="607" spans="1:80" s="278" customFormat="1" x14ac:dyDescent="0.25">
      <c r="A607" s="261"/>
      <c r="B607" s="261"/>
      <c r="C607" s="261"/>
      <c r="D607" s="261"/>
      <c r="E607" s="261"/>
      <c r="F607" s="261"/>
      <c r="G607" s="261"/>
      <c r="AB607" s="279"/>
      <c r="AC607" s="279"/>
      <c r="AJ607" s="279"/>
      <c r="AK607" s="279"/>
      <c r="AX607" s="279"/>
      <c r="AY607" s="279"/>
      <c r="AZ607" s="279"/>
      <c r="BA607" s="279"/>
      <c r="BB607" s="279"/>
      <c r="BC607" s="279"/>
      <c r="BD607" s="279"/>
      <c r="BE607" s="279"/>
      <c r="BF607" s="279"/>
      <c r="BG607" s="279"/>
      <c r="BH607" s="279"/>
      <c r="BI607" s="279"/>
      <c r="BQ607" s="280"/>
      <c r="BR607" s="280"/>
      <c r="BS607" s="280"/>
      <c r="BT607" s="280"/>
      <c r="BU607" s="280"/>
      <c r="BV607" s="280"/>
      <c r="BW607" s="280"/>
      <c r="BX607" s="280"/>
      <c r="BY607" s="280"/>
      <c r="BZ607" s="280"/>
      <c r="CA607" s="280"/>
      <c r="CB607" s="280"/>
    </row>
    <row r="608" spans="1:80" s="278" customFormat="1" x14ac:dyDescent="0.25">
      <c r="A608" s="261"/>
      <c r="B608" s="261"/>
      <c r="C608" s="261"/>
      <c r="D608" s="261"/>
      <c r="E608" s="261"/>
      <c r="F608" s="261"/>
      <c r="G608" s="261"/>
      <c r="AB608" s="279"/>
      <c r="AC608" s="279"/>
      <c r="AJ608" s="279"/>
      <c r="AK608" s="279"/>
      <c r="AX608" s="279"/>
      <c r="AY608" s="279"/>
      <c r="AZ608" s="279"/>
      <c r="BA608" s="279"/>
      <c r="BB608" s="279"/>
      <c r="BC608" s="279"/>
      <c r="BD608" s="279"/>
      <c r="BE608" s="279"/>
      <c r="BF608" s="279"/>
      <c r="BG608" s="279"/>
      <c r="BH608" s="279"/>
      <c r="BI608" s="279"/>
      <c r="BQ608" s="280"/>
      <c r="BR608" s="280"/>
      <c r="BS608" s="280"/>
      <c r="BT608" s="280"/>
      <c r="BU608" s="280"/>
      <c r="BV608" s="280"/>
      <c r="BW608" s="280"/>
      <c r="BX608" s="280"/>
      <c r="BY608" s="280"/>
      <c r="BZ608" s="280"/>
      <c r="CA608" s="280"/>
      <c r="CB608" s="280"/>
    </row>
    <row r="609" spans="1:80" s="278" customFormat="1" x14ac:dyDescent="0.25">
      <c r="A609" s="261"/>
      <c r="B609" s="261"/>
      <c r="C609" s="261"/>
      <c r="D609" s="261"/>
      <c r="E609" s="261"/>
      <c r="F609" s="261"/>
      <c r="G609" s="261"/>
      <c r="AB609" s="279"/>
      <c r="AC609" s="279"/>
      <c r="AJ609" s="279"/>
      <c r="AK609" s="279"/>
      <c r="AX609" s="279"/>
      <c r="AY609" s="279"/>
      <c r="AZ609" s="279"/>
      <c r="BA609" s="279"/>
      <c r="BB609" s="279"/>
      <c r="BC609" s="279"/>
      <c r="BD609" s="279"/>
      <c r="BE609" s="279"/>
      <c r="BF609" s="279"/>
      <c r="BG609" s="279"/>
      <c r="BH609" s="279"/>
      <c r="BI609" s="279"/>
      <c r="BQ609" s="280"/>
      <c r="BR609" s="280"/>
      <c r="BS609" s="280"/>
      <c r="BT609" s="280"/>
      <c r="BU609" s="280"/>
      <c r="BV609" s="280"/>
      <c r="BW609" s="280"/>
      <c r="BX609" s="280"/>
      <c r="BY609" s="280"/>
      <c r="BZ609" s="280"/>
      <c r="CA609" s="280"/>
      <c r="CB609" s="280"/>
    </row>
    <row r="610" spans="1:80" s="278" customFormat="1" x14ac:dyDescent="0.25">
      <c r="A610" s="261"/>
      <c r="B610" s="261"/>
      <c r="C610" s="261"/>
      <c r="D610" s="261"/>
      <c r="E610" s="261"/>
      <c r="F610" s="261"/>
      <c r="G610" s="261"/>
      <c r="AB610" s="279"/>
      <c r="AC610" s="279"/>
      <c r="AJ610" s="279"/>
      <c r="AK610" s="279"/>
      <c r="AX610" s="279"/>
      <c r="AY610" s="279"/>
      <c r="AZ610" s="279"/>
      <c r="BA610" s="279"/>
      <c r="BB610" s="279"/>
      <c r="BC610" s="279"/>
      <c r="BD610" s="279"/>
      <c r="BE610" s="279"/>
      <c r="BF610" s="279"/>
      <c r="BG610" s="279"/>
      <c r="BH610" s="279"/>
      <c r="BI610" s="279"/>
      <c r="BQ610" s="280"/>
      <c r="BR610" s="280"/>
      <c r="BS610" s="280"/>
      <c r="BT610" s="280"/>
      <c r="BU610" s="280"/>
      <c r="BV610" s="280"/>
      <c r="BW610" s="280"/>
      <c r="BX610" s="280"/>
      <c r="BY610" s="280"/>
      <c r="BZ610" s="280"/>
      <c r="CA610" s="280"/>
      <c r="CB610" s="280"/>
    </row>
    <row r="611" spans="1:80" s="278" customFormat="1" x14ac:dyDescent="0.25">
      <c r="A611" s="261"/>
      <c r="B611" s="261"/>
      <c r="C611" s="261"/>
      <c r="D611" s="261"/>
      <c r="E611" s="261"/>
      <c r="F611" s="261"/>
      <c r="G611" s="261"/>
      <c r="AB611" s="279"/>
      <c r="AC611" s="279"/>
      <c r="AJ611" s="279"/>
      <c r="AK611" s="279"/>
      <c r="AX611" s="279"/>
      <c r="AY611" s="279"/>
      <c r="AZ611" s="279"/>
      <c r="BA611" s="279"/>
      <c r="BB611" s="279"/>
      <c r="BC611" s="279"/>
      <c r="BD611" s="279"/>
      <c r="BE611" s="279"/>
      <c r="BF611" s="279"/>
      <c r="BG611" s="279"/>
      <c r="BH611" s="279"/>
      <c r="BI611" s="279"/>
      <c r="BQ611" s="280"/>
      <c r="BR611" s="280"/>
      <c r="BS611" s="280"/>
      <c r="BT611" s="280"/>
      <c r="BU611" s="280"/>
      <c r="BV611" s="280"/>
      <c r="BW611" s="280"/>
      <c r="BX611" s="280"/>
      <c r="BY611" s="280"/>
      <c r="BZ611" s="280"/>
      <c r="CA611" s="280"/>
      <c r="CB611" s="280"/>
    </row>
    <row r="612" spans="1:80" s="278" customFormat="1" x14ac:dyDescent="0.25">
      <c r="A612" s="261"/>
      <c r="B612" s="261"/>
      <c r="C612" s="261"/>
      <c r="D612" s="261"/>
      <c r="E612" s="261"/>
      <c r="F612" s="261"/>
      <c r="G612" s="261"/>
      <c r="AB612" s="279"/>
      <c r="AC612" s="279"/>
      <c r="AJ612" s="279"/>
      <c r="AK612" s="279"/>
      <c r="AX612" s="279"/>
      <c r="AY612" s="279"/>
      <c r="AZ612" s="279"/>
      <c r="BA612" s="279"/>
      <c r="BB612" s="279"/>
      <c r="BC612" s="279"/>
      <c r="BD612" s="279"/>
      <c r="BE612" s="279"/>
      <c r="BF612" s="279"/>
      <c r="BG612" s="279"/>
      <c r="BH612" s="279"/>
      <c r="BI612" s="279"/>
      <c r="BQ612" s="280"/>
      <c r="BR612" s="280"/>
      <c r="BS612" s="280"/>
      <c r="BT612" s="280"/>
      <c r="BU612" s="280"/>
      <c r="BV612" s="280"/>
      <c r="BW612" s="280"/>
      <c r="BX612" s="280"/>
      <c r="BY612" s="280"/>
      <c r="BZ612" s="280"/>
      <c r="CA612" s="280"/>
      <c r="CB612" s="280"/>
    </row>
    <row r="613" spans="1:80" s="278" customFormat="1" x14ac:dyDescent="0.25">
      <c r="A613" s="261"/>
      <c r="B613" s="261"/>
      <c r="C613" s="261"/>
      <c r="D613" s="261"/>
      <c r="E613" s="261"/>
      <c r="F613" s="261"/>
      <c r="G613" s="261"/>
      <c r="AB613" s="279"/>
      <c r="AC613" s="279"/>
      <c r="AJ613" s="279"/>
      <c r="AK613" s="279"/>
      <c r="AX613" s="279"/>
      <c r="AY613" s="279"/>
      <c r="AZ613" s="279"/>
      <c r="BA613" s="279"/>
      <c r="BB613" s="279"/>
      <c r="BC613" s="279"/>
      <c r="BD613" s="279"/>
      <c r="BE613" s="279"/>
      <c r="BF613" s="279"/>
      <c r="BG613" s="279"/>
      <c r="BH613" s="279"/>
      <c r="BI613" s="279"/>
      <c r="BQ613" s="280"/>
      <c r="BR613" s="280"/>
      <c r="BS613" s="280"/>
      <c r="BT613" s="280"/>
      <c r="BU613" s="280"/>
      <c r="BV613" s="280"/>
      <c r="BW613" s="280"/>
      <c r="BX613" s="280"/>
      <c r="BY613" s="280"/>
      <c r="BZ613" s="280"/>
      <c r="CA613" s="280"/>
      <c r="CB613" s="280"/>
    </row>
    <row r="614" spans="1:80" s="278" customFormat="1" x14ac:dyDescent="0.25">
      <c r="A614" s="261"/>
      <c r="B614" s="261"/>
      <c r="C614" s="261"/>
      <c r="D614" s="261"/>
      <c r="E614" s="261"/>
      <c r="F614" s="261"/>
      <c r="G614" s="261"/>
      <c r="AB614" s="279"/>
      <c r="AC614" s="279"/>
      <c r="AJ614" s="279"/>
      <c r="AK614" s="279"/>
      <c r="AX614" s="279"/>
      <c r="AY614" s="279"/>
      <c r="AZ614" s="279"/>
      <c r="BA614" s="279"/>
      <c r="BB614" s="279"/>
      <c r="BC614" s="279"/>
      <c r="BD614" s="279"/>
      <c r="BE614" s="279"/>
      <c r="BF614" s="279"/>
      <c r="BG614" s="279"/>
      <c r="BH614" s="279"/>
      <c r="BI614" s="279"/>
      <c r="BQ614" s="280"/>
      <c r="BR614" s="280"/>
      <c r="BS614" s="280"/>
      <c r="BT614" s="280"/>
      <c r="BU614" s="280"/>
      <c r="BV614" s="280"/>
      <c r="BW614" s="280"/>
      <c r="BX614" s="280"/>
      <c r="BY614" s="280"/>
      <c r="BZ614" s="280"/>
      <c r="CA614" s="280"/>
      <c r="CB614" s="280"/>
    </row>
    <row r="615" spans="1:80" s="278" customFormat="1" x14ac:dyDescent="0.25">
      <c r="A615" s="261"/>
      <c r="B615" s="261"/>
      <c r="C615" s="261"/>
      <c r="D615" s="261"/>
      <c r="E615" s="261"/>
      <c r="F615" s="261"/>
      <c r="G615" s="261"/>
      <c r="AB615" s="279"/>
      <c r="AC615" s="279"/>
      <c r="AJ615" s="279"/>
      <c r="AK615" s="279"/>
      <c r="AX615" s="279"/>
      <c r="AY615" s="279"/>
      <c r="AZ615" s="279"/>
      <c r="BA615" s="279"/>
      <c r="BB615" s="279"/>
      <c r="BC615" s="279"/>
      <c r="BD615" s="279"/>
      <c r="BE615" s="279"/>
      <c r="BF615" s="279"/>
      <c r="BG615" s="279"/>
      <c r="BH615" s="279"/>
      <c r="BI615" s="279"/>
      <c r="BQ615" s="280"/>
      <c r="BR615" s="280"/>
      <c r="BS615" s="280"/>
      <c r="BT615" s="280"/>
      <c r="BU615" s="280"/>
      <c r="BV615" s="280"/>
      <c r="BW615" s="280"/>
      <c r="BX615" s="280"/>
      <c r="BY615" s="280"/>
      <c r="BZ615" s="280"/>
      <c r="CA615" s="280"/>
      <c r="CB615" s="280"/>
    </row>
    <row r="616" spans="1:80" s="278" customFormat="1" x14ac:dyDescent="0.25">
      <c r="A616" s="261"/>
      <c r="B616" s="261"/>
      <c r="C616" s="261"/>
      <c r="D616" s="261"/>
      <c r="E616" s="261"/>
      <c r="F616" s="261"/>
      <c r="G616" s="261"/>
      <c r="AB616" s="279"/>
      <c r="AC616" s="279"/>
      <c r="AJ616" s="279"/>
      <c r="AK616" s="279"/>
      <c r="AX616" s="279"/>
      <c r="AY616" s="279"/>
      <c r="AZ616" s="279"/>
      <c r="BA616" s="279"/>
      <c r="BB616" s="279"/>
      <c r="BC616" s="279"/>
      <c r="BD616" s="279"/>
      <c r="BE616" s="279"/>
      <c r="BF616" s="279"/>
      <c r="BG616" s="279"/>
      <c r="BH616" s="279"/>
      <c r="BI616" s="279"/>
      <c r="BQ616" s="280"/>
      <c r="BR616" s="280"/>
      <c r="BS616" s="280"/>
      <c r="BT616" s="280"/>
      <c r="BU616" s="280"/>
      <c r="BV616" s="280"/>
      <c r="BW616" s="280"/>
      <c r="BX616" s="280"/>
      <c r="BY616" s="280"/>
      <c r="BZ616" s="280"/>
      <c r="CA616" s="280"/>
      <c r="CB616" s="280"/>
    </row>
    <row r="617" spans="1:80" s="278" customFormat="1" x14ac:dyDescent="0.25">
      <c r="A617" s="261"/>
      <c r="B617" s="261"/>
      <c r="C617" s="261"/>
      <c r="D617" s="261"/>
      <c r="E617" s="261"/>
      <c r="F617" s="261"/>
      <c r="G617" s="261"/>
      <c r="AB617" s="279"/>
      <c r="AC617" s="279"/>
      <c r="AJ617" s="279"/>
      <c r="AK617" s="279"/>
      <c r="AX617" s="279"/>
      <c r="AY617" s="279"/>
      <c r="AZ617" s="279"/>
      <c r="BA617" s="279"/>
      <c r="BB617" s="279"/>
      <c r="BC617" s="279"/>
      <c r="BD617" s="279"/>
      <c r="BE617" s="279"/>
      <c r="BF617" s="279"/>
      <c r="BG617" s="279"/>
      <c r="BH617" s="279"/>
      <c r="BI617" s="279"/>
      <c r="BQ617" s="280"/>
      <c r="BR617" s="280"/>
      <c r="BS617" s="280"/>
      <c r="BT617" s="280"/>
      <c r="BU617" s="280"/>
      <c r="BV617" s="280"/>
      <c r="BW617" s="280"/>
      <c r="BX617" s="280"/>
      <c r="BY617" s="280"/>
      <c r="BZ617" s="280"/>
      <c r="CA617" s="280"/>
      <c r="CB617" s="280"/>
    </row>
    <row r="618" spans="1:80" s="278" customFormat="1" x14ac:dyDescent="0.25">
      <c r="A618" s="261"/>
      <c r="B618" s="261"/>
      <c r="C618" s="261"/>
      <c r="D618" s="261"/>
      <c r="E618" s="261"/>
      <c r="F618" s="261"/>
      <c r="G618" s="261"/>
      <c r="AB618" s="279"/>
      <c r="AC618" s="279"/>
      <c r="AJ618" s="279"/>
      <c r="AK618" s="279"/>
      <c r="AX618" s="279"/>
      <c r="AY618" s="279"/>
      <c r="AZ618" s="279"/>
      <c r="BA618" s="279"/>
      <c r="BB618" s="279"/>
      <c r="BC618" s="279"/>
      <c r="BD618" s="279"/>
      <c r="BE618" s="279"/>
      <c r="BF618" s="279"/>
      <c r="BG618" s="279"/>
      <c r="BH618" s="279"/>
      <c r="BI618" s="279"/>
      <c r="BQ618" s="280"/>
      <c r="BR618" s="280"/>
      <c r="BS618" s="280"/>
      <c r="BT618" s="280"/>
      <c r="BU618" s="280"/>
      <c r="BV618" s="280"/>
      <c r="BW618" s="280"/>
      <c r="BX618" s="280"/>
      <c r="BY618" s="280"/>
      <c r="BZ618" s="280"/>
      <c r="CA618" s="280"/>
      <c r="CB618" s="280"/>
    </row>
    <row r="619" spans="1:80" s="278" customFormat="1" x14ac:dyDescent="0.25">
      <c r="A619" s="261"/>
      <c r="B619" s="261"/>
      <c r="C619" s="261"/>
      <c r="D619" s="261"/>
      <c r="E619" s="261"/>
      <c r="F619" s="261"/>
      <c r="G619" s="261"/>
      <c r="AB619" s="279"/>
      <c r="AC619" s="279"/>
      <c r="AJ619" s="279"/>
      <c r="AK619" s="279"/>
      <c r="AX619" s="279"/>
      <c r="AY619" s="279"/>
      <c r="AZ619" s="279"/>
      <c r="BA619" s="279"/>
      <c r="BB619" s="279"/>
      <c r="BC619" s="279"/>
      <c r="BD619" s="279"/>
      <c r="BE619" s="279"/>
      <c r="BF619" s="279"/>
      <c r="BG619" s="279"/>
      <c r="BH619" s="279"/>
      <c r="BI619" s="279"/>
      <c r="BQ619" s="280"/>
      <c r="BR619" s="280"/>
      <c r="BS619" s="280"/>
      <c r="BT619" s="280"/>
      <c r="BU619" s="280"/>
      <c r="BV619" s="280"/>
      <c r="BW619" s="280"/>
      <c r="BX619" s="280"/>
      <c r="BY619" s="280"/>
      <c r="BZ619" s="280"/>
      <c r="CA619" s="280"/>
      <c r="CB619" s="280"/>
    </row>
    <row r="620" spans="1:80" s="278" customFormat="1" x14ac:dyDescent="0.25">
      <c r="A620" s="261"/>
      <c r="B620" s="261"/>
      <c r="C620" s="261"/>
      <c r="D620" s="261"/>
      <c r="E620" s="261"/>
      <c r="F620" s="261"/>
      <c r="G620" s="261"/>
      <c r="AB620" s="279"/>
      <c r="AC620" s="279"/>
      <c r="AJ620" s="279"/>
      <c r="AK620" s="279"/>
      <c r="AX620" s="279"/>
      <c r="AY620" s="279"/>
      <c r="AZ620" s="279"/>
      <c r="BA620" s="279"/>
      <c r="BB620" s="279"/>
      <c r="BC620" s="279"/>
      <c r="BD620" s="279"/>
      <c r="BE620" s="279"/>
      <c r="BF620" s="279"/>
      <c r="BG620" s="279"/>
      <c r="BH620" s="279"/>
      <c r="BI620" s="279"/>
      <c r="BQ620" s="280"/>
      <c r="BR620" s="280"/>
      <c r="BS620" s="280"/>
      <c r="BT620" s="280"/>
      <c r="BU620" s="280"/>
      <c r="BV620" s="280"/>
      <c r="BW620" s="280"/>
      <c r="BX620" s="280"/>
      <c r="BY620" s="280"/>
      <c r="BZ620" s="280"/>
      <c r="CA620" s="280"/>
      <c r="CB620" s="280"/>
    </row>
    <row r="621" spans="1:80" s="278" customFormat="1" x14ac:dyDescent="0.25">
      <c r="A621" s="261"/>
      <c r="B621" s="261"/>
      <c r="C621" s="261"/>
      <c r="D621" s="261"/>
      <c r="E621" s="261"/>
      <c r="F621" s="261"/>
      <c r="G621" s="261"/>
      <c r="AB621" s="279"/>
      <c r="AC621" s="279"/>
      <c r="AJ621" s="279"/>
      <c r="AK621" s="279"/>
      <c r="AX621" s="279"/>
      <c r="AY621" s="279"/>
      <c r="AZ621" s="279"/>
      <c r="BA621" s="279"/>
      <c r="BB621" s="279"/>
      <c r="BC621" s="279"/>
      <c r="BD621" s="279"/>
      <c r="BE621" s="279"/>
      <c r="BF621" s="279"/>
      <c r="BG621" s="279"/>
      <c r="BH621" s="279"/>
      <c r="BI621" s="279"/>
      <c r="BQ621" s="280"/>
      <c r="BR621" s="280"/>
      <c r="BS621" s="280"/>
      <c r="BT621" s="280"/>
      <c r="BU621" s="280"/>
      <c r="BV621" s="280"/>
      <c r="BW621" s="280"/>
      <c r="BX621" s="280"/>
      <c r="BY621" s="280"/>
      <c r="BZ621" s="280"/>
      <c r="CA621" s="280"/>
      <c r="CB621" s="280"/>
    </row>
    <row r="622" spans="1:80" s="278" customFormat="1" x14ac:dyDescent="0.25">
      <c r="A622" s="261"/>
      <c r="B622" s="261"/>
      <c r="C622" s="261"/>
      <c r="D622" s="261"/>
      <c r="E622" s="261"/>
      <c r="F622" s="261"/>
      <c r="G622" s="261"/>
      <c r="AB622" s="279"/>
      <c r="AC622" s="279"/>
      <c r="AJ622" s="279"/>
      <c r="AK622" s="279"/>
      <c r="AX622" s="279"/>
      <c r="AY622" s="279"/>
      <c r="AZ622" s="279"/>
      <c r="BA622" s="279"/>
      <c r="BB622" s="279"/>
      <c r="BC622" s="279"/>
      <c r="BD622" s="279"/>
      <c r="BE622" s="279"/>
      <c r="BF622" s="279"/>
      <c r="BG622" s="279"/>
      <c r="BH622" s="279"/>
      <c r="BI622" s="279"/>
      <c r="BQ622" s="280"/>
      <c r="BR622" s="280"/>
      <c r="BS622" s="280"/>
      <c r="BT622" s="280"/>
      <c r="BU622" s="280"/>
      <c r="BV622" s="280"/>
      <c r="BW622" s="280"/>
      <c r="BX622" s="280"/>
      <c r="BY622" s="280"/>
      <c r="BZ622" s="280"/>
      <c r="CA622" s="280"/>
      <c r="CB622" s="280"/>
    </row>
    <row r="623" spans="1:80" s="278" customFormat="1" x14ac:dyDescent="0.25">
      <c r="A623" s="261"/>
      <c r="B623" s="261"/>
      <c r="C623" s="261"/>
      <c r="D623" s="261"/>
      <c r="E623" s="261"/>
      <c r="F623" s="261"/>
      <c r="G623" s="261"/>
      <c r="AB623" s="279"/>
      <c r="AC623" s="279"/>
      <c r="AJ623" s="279"/>
      <c r="AK623" s="279"/>
      <c r="AX623" s="279"/>
      <c r="AY623" s="279"/>
      <c r="AZ623" s="279"/>
      <c r="BA623" s="279"/>
      <c r="BB623" s="279"/>
      <c r="BC623" s="279"/>
      <c r="BD623" s="279"/>
      <c r="BE623" s="279"/>
      <c r="BF623" s="279"/>
      <c r="BG623" s="279"/>
      <c r="BH623" s="279"/>
      <c r="BI623" s="279"/>
      <c r="BQ623" s="280"/>
      <c r="BR623" s="280"/>
      <c r="BS623" s="280"/>
      <c r="BT623" s="280"/>
      <c r="BU623" s="280"/>
      <c r="BV623" s="280"/>
      <c r="BW623" s="280"/>
      <c r="BX623" s="280"/>
      <c r="BY623" s="280"/>
      <c r="BZ623" s="280"/>
      <c r="CA623" s="280"/>
      <c r="CB623" s="280"/>
    </row>
    <row r="624" spans="1:80" s="278" customFormat="1" x14ac:dyDescent="0.25">
      <c r="A624" s="261"/>
      <c r="B624" s="261"/>
      <c r="C624" s="261"/>
      <c r="D624" s="261"/>
      <c r="E624" s="261"/>
      <c r="F624" s="261"/>
      <c r="G624" s="261"/>
      <c r="AB624" s="279"/>
      <c r="AC624" s="279"/>
      <c r="AJ624" s="279"/>
      <c r="AK624" s="279"/>
      <c r="AX624" s="279"/>
      <c r="AY624" s="279"/>
      <c r="AZ624" s="279"/>
      <c r="BA624" s="279"/>
      <c r="BB624" s="279"/>
      <c r="BC624" s="279"/>
      <c r="BD624" s="279"/>
      <c r="BE624" s="279"/>
      <c r="BF624" s="279"/>
      <c r="BG624" s="279"/>
      <c r="BH624" s="279"/>
      <c r="BI624" s="279"/>
      <c r="BQ624" s="280"/>
      <c r="BR624" s="280"/>
      <c r="BS624" s="280"/>
      <c r="BT624" s="280"/>
      <c r="BU624" s="280"/>
      <c r="BV624" s="280"/>
      <c r="BW624" s="280"/>
      <c r="BX624" s="280"/>
      <c r="BY624" s="280"/>
      <c r="BZ624" s="280"/>
      <c r="CA624" s="280"/>
      <c r="CB624" s="280"/>
    </row>
    <row r="625" spans="1:80" s="278" customFormat="1" x14ac:dyDescent="0.25">
      <c r="A625" s="261"/>
      <c r="B625" s="261"/>
      <c r="C625" s="261"/>
      <c r="D625" s="261"/>
      <c r="E625" s="261"/>
      <c r="F625" s="261"/>
      <c r="G625" s="261"/>
      <c r="AB625" s="279"/>
      <c r="AC625" s="279"/>
      <c r="AJ625" s="279"/>
      <c r="AK625" s="279"/>
      <c r="AX625" s="279"/>
      <c r="AY625" s="279"/>
      <c r="AZ625" s="279"/>
      <c r="BA625" s="279"/>
      <c r="BB625" s="279"/>
      <c r="BC625" s="279"/>
      <c r="BD625" s="279"/>
      <c r="BE625" s="279"/>
      <c r="BF625" s="279"/>
      <c r="BG625" s="279"/>
      <c r="BH625" s="279"/>
      <c r="BI625" s="279"/>
      <c r="BQ625" s="280"/>
      <c r="BR625" s="280"/>
      <c r="BS625" s="280"/>
      <c r="BT625" s="280"/>
      <c r="BU625" s="280"/>
      <c r="BV625" s="280"/>
      <c r="BW625" s="280"/>
      <c r="BX625" s="280"/>
      <c r="BY625" s="280"/>
      <c r="BZ625" s="280"/>
      <c r="CA625" s="280"/>
      <c r="CB625" s="280"/>
    </row>
    <row r="626" spans="1:80" s="278" customFormat="1" x14ac:dyDescent="0.25">
      <c r="A626" s="261"/>
      <c r="B626" s="261"/>
      <c r="C626" s="261"/>
      <c r="D626" s="261"/>
      <c r="E626" s="261"/>
      <c r="F626" s="261"/>
      <c r="G626" s="261"/>
      <c r="AB626" s="279"/>
      <c r="AC626" s="279"/>
      <c r="AJ626" s="279"/>
      <c r="AK626" s="279"/>
      <c r="AX626" s="279"/>
      <c r="AY626" s="279"/>
      <c r="AZ626" s="279"/>
      <c r="BA626" s="279"/>
      <c r="BB626" s="279"/>
      <c r="BC626" s="279"/>
      <c r="BD626" s="279"/>
      <c r="BE626" s="279"/>
      <c r="BF626" s="279"/>
      <c r="BG626" s="279"/>
      <c r="BH626" s="279"/>
      <c r="BI626" s="279"/>
      <c r="BQ626" s="280"/>
      <c r="BR626" s="280"/>
      <c r="BS626" s="280"/>
      <c r="BT626" s="280"/>
      <c r="BU626" s="280"/>
      <c r="BV626" s="280"/>
      <c r="BW626" s="280"/>
      <c r="BX626" s="280"/>
      <c r="BY626" s="280"/>
      <c r="BZ626" s="280"/>
      <c r="CA626" s="280"/>
      <c r="CB626" s="280"/>
    </row>
    <row r="627" spans="1:80" s="278" customFormat="1" x14ac:dyDescent="0.25">
      <c r="A627" s="261"/>
      <c r="B627" s="261"/>
      <c r="C627" s="261"/>
      <c r="D627" s="261"/>
      <c r="E627" s="261"/>
      <c r="F627" s="261"/>
      <c r="G627" s="261"/>
      <c r="AB627" s="279"/>
      <c r="AC627" s="279"/>
      <c r="AJ627" s="279"/>
      <c r="AK627" s="279"/>
      <c r="AX627" s="279"/>
      <c r="AY627" s="279"/>
      <c r="AZ627" s="279"/>
      <c r="BA627" s="279"/>
      <c r="BB627" s="279"/>
      <c r="BC627" s="279"/>
      <c r="BD627" s="279"/>
      <c r="BE627" s="279"/>
      <c r="BF627" s="279"/>
      <c r="BG627" s="279"/>
      <c r="BH627" s="279"/>
      <c r="BI627" s="279"/>
      <c r="BQ627" s="280"/>
      <c r="BR627" s="280"/>
      <c r="BS627" s="280"/>
      <c r="BT627" s="280"/>
      <c r="BU627" s="280"/>
      <c r="BV627" s="280"/>
      <c r="BW627" s="280"/>
      <c r="BX627" s="280"/>
      <c r="BY627" s="280"/>
      <c r="BZ627" s="280"/>
      <c r="CA627" s="280"/>
      <c r="CB627" s="280"/>
    </row>
    <row r="628" spans="1:80" s="278" customFormat="1" x14ac:dyDescent="0.25">
      <c r="A628" s="261"/>
      <c r="B628" s="261"/>
      <c r="C628" s="261"/>
      <c r="D628" s="261"/>
      <c r="E628" s="261"/>
      <c r="F628" s="261"/>
      <c r="G628" s="261"/>
      <c r="AB628" s="279"/>
      <c r="AC628" s="279"/>
      <c r="AJ628" s="279"/>
      <c r="AK628" s="279"/>
      <c r="AX628" s="279"/>
      <c r="AY628" s="279"/>
      <c r="AZ628" s="279"/>
      <c r="BA628" s="279"/>
      <c r="BB628" s="279"/>
      <c r="BC628" s="279"/>
      <c r="BD628" s="279"/>
      <c r="BE628" s="279"/>
      <c r="BF628" s="279"/>
      <c r="BG628" s="279"/>
      <c r="BH628" s="279"/>
      <c r="BI628" s="279"/>
      <c r="BQ628" s="280"/>
      <c r="BR628" s="280"/>
      <c r="BS628" s="280"/>
      <c r="BT628" s="280"/>
      <c r="BU628" s="280"/>
      <c r="BV628" s="280"/>
      <c r="BW628" s="280"/>
      <c r="BX628" s="280"/>
      <c r="BY628" s="280"/>
      <c r="BZ628" s="280"/>
      <c r="CA628" s="280"/>
      <c r="CB628" s="280"/>
    </row>
    <row r="629" spans="1:80" s="278" customFormat="1" x14ac:dyDescent="0.25">
      <c r="A629" s="261"/>
      <c r="B629" s="261"/>
      <c r="C629" s="261"/>
      <c r="D629" s="261"/>
      <c r="E629" s="261"/>
      <c r="F629" s="261"/>
      <c r="G629" s="261"/>
      <c r="AB629" s="279"/>
      <c r="AC629" s="279"/>
      <c r="AJ629" s="279"/>
      <c r="AK629" s="279"/>
      <c r="AX629" s="279"/>
      <c r="AY629" s="279"/>
      <c r="AZ629" s="279"/>
      <c r="BA629" s="279"/>
      <c r="BB629" s="279"/>
      <c r="BC629" s="279"/>
      <c r="BD629" s="279"/>
      <c r="BE629" s="279"/>
      <c r="BF629" s="279"/>
      <c r="BG629" s="279"/>
      <c r="BH629" s="279"/>
      <c r="BI629" s="279"/>
      <c r="BQ629" s="280"/>
      <c r="BR629" s="280"/>
      <c r="BS629" s="280"/>
      <c r="BT629" s="280"/>
      <c r="BU629" s="280"/>
      <c r="BV629" s="280"/>
      <c r="BW629" s="280"/>
      <c r="BX629" s="280"/>
      <c r="BY629" s="280"/>
      <c r="BZ629" s="280"/>
      <c r="CA629" s="280"/>
      <c r="CB629" s="280"/>
    </row>
    <row r="630" spans="1:80" s="278" customFormat="1" x14ac:dyDescent="0.25">
      <c r="A630" s="261"/>
      <c r="B630" s="261"/>
      <c r="C630" s="261"/>
      <c r="D630" s="261"/>
      <c r="E630" s="261"/>
      <c r="F630" s="261"/>
      <c r="G630" s="261"/>
      <c r="AB630" s="279"/>
      <c r="AC630" s="279"/>
      <c r="AJ630" s="279"/>
      <c r="AK630" s="279"/>
      <c r="AX630" s="279"/>
      <c r="AY630" s="279"/>
      <c r="AZ630" s="279"/>
      <c r="BA630" s="279"/>
      <c r="BB630" s="279"/>
      <c r="BC630" s="279"/>
      <c r="BD630" s="279"/>
      <c r="BE630" s="279"/>
      <c r="BF630" s="279"/>
      <c r="BG630" s="279"/>
      <c r="BH630" s="279"/>
      <c r="BI630" s="279"/>
      <c r="BQ630" s="280"/>
      <c r="BR630" s="280"/>
      <c r="BS630" s="280"/>
      <c r="BT630" s="280"/>
      <c r="BU630" s="280"/>
      <c r="BV630" s="280"/>
      <c r="BW630" s="280"/>
      <c r="BX630" s="280"/>
      <c r="BY630" s="280"/>
      <c r="BZ630" s="280"/>
      <c r="CA630" s="280"/>
      <c r="CB630" s="280"/>
    </row>
    <row r="631" spans="1:80" s="278" customFormat="1" x14ac:dyDescent="0.25">
      <c r="A631" s="261"/>
      <c r="B631" s="261"/>
      <c r="C631" s="261"/>
      <c r="D631" s="261"/>
      <c r="E631" s="261"/>
      <c r="F631" s="261"/>
      <c r="G631" s="261"/>
      <c r="AB631" s="279"/>
      <c r="AC631" s="279"/>
      <c r="AJ631" s="279"/>
      <c r="AK631" s="279"/>
      <c r="AX631" s="279"/>
      <c r="AY631" s="279"/>
      <c r="AZ631" s="279"/>
      <c r="BA631" s="279"/>
      <c r="BB631" s="279"/>
      <c r="BC631" s="279"/>
      <c r="BD631" s="279"/>
      <c r="BE631" s="279"/>
      <c r="BF631" s="279"/>
      <c r="BG631" s="279"/>
      <c r="BH631" s="279"/>
      <c r="BI631" s="279"/>
      <c r="BQ631" s="280"/>
      <c r="BR631" s="280"/>
      <c r="BS631" s="280"/>
      <c r="BT631" s="280"/>
      <c r="BU631" s="280"/>
      <c r="BV631" s="280"/>
      <c r="BW631" s="280"/>
      <c r="BX631" s="280"/>
      <c r="BY631" s="280"/>
      <c r="BZ631" s="280"/>
      <c r="CA631" s="280"/>
      <c r="CB631" s="280"/>
    </row>
    <row r="632" spans="1:80" s="278" customFormat="1" x14ac:dyDescent="0.25">
      <c r="A632" s="261"/>
      <c r="B632" s="261"/>
      <c r="C632" s="261"/>
      <c r="D632" s="261"/>
      <c r="E632" s="261"/>
      <c r="F632" s="261"/>
      <c r="G632" s="261"/>
      <c r="AB632" s="279"/>
      <c r="AC632" s="279"/>
      <c r="AJ632" s="279"/>
      <c r="AK632" s="279"/>
      <c r="AX632" s="279"/>
      <c r="AY632" s="279"/>
      <c r="AZ632" s="279"/>
      <c r="BA632" s="279"/>
      <c r="BB632" s="279"/>
      <c r="BC632" s="279"/>
      <c r="BD632" s="279"/>
      <c r="BE632" s="279"/>
      <c r="BF632" s="279"/>
      <c r="BG632" s="279"/>
      <c r="BH632" s="279"/>
      <c r="BI632" s="279"/>
      <c r="BQ632" s="280"/>
      <c r="BR632" s="280"/>
      <c r="BS632" s="280"/>
      <c r="BT632" s="280"/>
      <c r="BU632" s="280"/>
      <c r="BV632" s="280"/>
      <c r="BW632" s="280"/>
      <c r="BX632" s="280"/>
      <c r="BY632" s="280"/>
      <c r="BZ632" s="280"/>
      <c r="CA632" s="280"/>
      <c r="CB632" s="280"/>
    </row>
    <row r="633" spans="1:80" s="278" customFormat="1" x14ac:dyDescent="0.25">
      <c r="A633" s="261"/>
      <c r="B633" s="261"/>
      <c r="C633" s="261"/>
      <c r="D633" s="261"/>
      <c r="E633" s="261"/>
      <c r="F633" s="261"/>
      <c r="G633" s="261"/>
      <c r="AB633" s="279"/>
      <c r="AC633" s="279"/>
      <c r="AJ633" s="279"/>
      <c r="AK633" s="279"/>
      <c r="AX633" s="279"/>
      <c r="AY633" s="279"/>
      <c r="AZ633" s="279"/>
      <c r="BA633" s="279"/>
      <c r="BB633" s="279"/>
      <c r="BC633" s="279"/>
      <c r="BD633" s="279"/>
      <c r="BE633" s="279"/>
      <c r="BF633" s="279"/>
      <c r="BG633" s="279"/>
      <c r="BH633" s="279"/>
      <c r="BI633" s="279"/>
      <c r="BQ633" s="280"/>
      <c r="BR633" s="280"/>
      <c r="BS633" s="280"/>
      <c r="BT633" s="280"/>
      <c r="BU633" s="280"/>
      <c r="BV633" s="280"/>
      <c r="BW633" s="280"/>
      <c r="BX633" s="280"/>
      <c r="BY633" s="280"/>
      <c r="BZ633" s="280"/>
      <c r="CA633" s="280"/>
      <c r="CB633" s="280"/>
    </row>
    <row r="634" spans="1:80" s="278" customFormat="1" x14ac:dyDescent="0.25">
      <c r="A634" s="261"/>
      <c r="B634" s="261"/>
      <c r="C634" s="261"/>
      <c r="D634" s="261"/>
      <c r="E634" s="261"/>
      <c r="F634" s="261"/>
      <c r="G634" s="261"/>
      <c r="AB634" s="279"/>
      <c r="AC634" s="279"/>
      <c r="AJ634" s="279"/>
      <c r="AK634" s="279"/>
      <c r="AX634" s="279"/>
      <c r="AY634" s="279"/>
      <c r="AZ634" s="279"/>
      <c r="BA634" s="279"/>
      <c r="BB634" s="279"/>
      <c r="BC634" s="279"/>
      <c r="BD634" s="279"/>
      <c r="BE634" s="279"/>
      <c r="BF634" s="279"/>
      <c r="BG634" s="279"/>
      <c r="BH634" s="279"/>
      <c r="BI634" s="279"/>
      <c r="BQ634" s="280"/>
      <c r="BR634" s="280"/>
      <c r="BS634" s="280"/>
      <c r="BT634" s="280"/>
      <c r="BU634" s="280"/>
      <c r="BV634" s="280"/>
      <c r="BW634" s="280"/>
      <c r="BX634" s="280"/>
      <c r="BY634" s="280"/>
      <c r="BZ634" s="280"/>
      <c r="CA634" s="280"/>
      <c r="CB634" s="280"/>
    </row>
    <row r="635" spans="1:80" s="278" customFormat="1" x14ac:dyDescent="0.25">
      <c r="A635" s="261"/>
      <c r="B635" s="261"/>
      <c r="C635" s="261"/>
      <c r="D635" s="261"/>
      <c r="E635" s="261"/>
      <c r="F635" s="261"/>
      <c r="G635" s="261"/>
      <c r="AB635" s="279"/>
      <c r="AC635" s="279"/>
      <c r="AJ635" s="279"/>
      <c r="AK635" s="279"/>
      <c r="AX635" s="279"/>
      <c r="AY635" s="279"/>
      <c r="AZ635" s="279"/>
      <c r="BA635" s="279"/>
      <c r="BB635" s="279"/>
      <c r="BC635" s="279"/>
      <c r="BD635" s="279"/>
      <c r="BE635" s="279"/>
      <c r="BF635" s="279"/>
      <c r="BG635" s="279"/>
      <c r="BH635" s="279"/>
      <c r="BI635" s="279"/>
      <c r="BQ635" s="280"/>
      <c r="BR635" s="280"/>
      <c r="BS635" s="280"/>
      <c r="BT635" s="280"/>
      <c r="BU635" s="280"/>
      <c r="BV635" s="280"/>
      <c r="BW635" s="280"/>
      <c r="BX635" s="280"/>
      <c r="BY635" s="280"/>
      <c r="BZ635" s="280"/>
      <c r="CA635" s="280"/>
      <c r="CB635" s="280"/>
    </row>
    <row r="636" spans="1:80" s="278" customFormat="1" x14ac:dyDescent="0.25">
      <c r="A636" s="261"/>
      <c r="B636" s="261"/>
      <c r="C636" s="261"/>
      <c r="D636" s="261"/>
      <c r="E636" s="261"/>
      <c r="F636" s="261"/>
      <c r="G636" s="261"/>
      <c r="AB636" s="279"/>
      <c r="AC636" s="279"/>
      <c r="AJ636" s="279"/>
      <c r="AK636" s="279"/>
      <c r="AX636" s="279"/>
      <c r="AY636" s="279"/>
      <c r="AZ636" s="279"/>
      <c r="BA636" s="279"/>
      <c r="BB636" s="279"/>
      <c r="BC636" s="279"/>
      <c r="BD636" s="279"/>
      <c r="BE636" s="279"/>
      <c r="BF636" s="279"/>
      <c r="BG636" s="279"/>
      <c r="BH636" s="279"/>
      <c r="BI636" s="279"/>
      <c r="BQ636" s="280"/>
      <c r="BR636" s="280"/>
      <c r="BS636" s="280"/>
      <c r="BT636" s="280"/>
      <c r="BU636" s="280"/>
      <c r="BV636" s="280"/>
      <c r="BW636" s="280"/>
      <c r="BX636" s="280"/>
      <c r="BY636" s="280"/>
      <c r="BZ636" s="280"/>
      <c r="CA636" s="280"/>
      <c r="CB636" s="280"/>
    </row>
    <row r="637" spans="1:80" s="278" customFormat="1" x14ac:dyDescent="0.25">
      <c r="A637" s="261"/>
      <c r="B637" s="261"/>
      <c r="C637" s="261"/>
      <c r="D637" s="261"/>
      <c r="E637" s="261"/>
      <c r="F637" s="261"/>
      <c r="G637" s="261"/>
      <c r="AB637" s="279"/>
      <c r="AC637" s="279"/>
      <c r="AJ637" s="279"/>
      <c r="AK637" s="279"/>
      <c r="AX637" s="279"/>
      <c r="AY637" s="279"/>
      <c r="AZ637" s="279"/>
      <c r="BA637" s="279"/>
      <c r="BB637" s="279"/>
      <c r="BC637" s="279"/>
      <c r="BD637" s="279"/>
      <c r="BE637" s="279"/>
      <c r="BF637" s="279"/>
      <c r="BG637" s="279"/>
      <c r="BH637" s="279"/>
      <c r="BI637" s="279"/>
      <c r="BQ637" s="280"/>
      <c r="BR637" s="280"/>
      <c r="BS637" s="280"/>
      <c r="BT637" s="280"/>
      <c r="BU637" s="280"/>
      <c r="BV637" s="280"/>
      <c r="BW637" s="280"/>
      <c r="BX637" s="280"/>
      <c r="BY637" s="280"/>
      <c r="BZ637" s="280"/>
      <c r="CA637" s="280"/>
      <c r="CB637" s="280"/>
    </row>
    <row r="638" spans="1:80" s="278" customFormat="1" x14ac:dyDescent="0.25">
      <c r="A638" s="261"/>
      <c r="B638" s="261"/>
      <c r="C638" s="261"/>
      <c r="D638" s="261"/>
      <c r="E638" s="261"/>
      <c r="F638" s="261"/>
      <c r="G638" s="261"/>
      <c r="AB638" s="279"/>
      <c r="AC638" s="279"/>
      <c r="AJ638" s="279"/>
      <c r="AK638" s="279"/>
      <c r="AX638" s="279"/>
      <c r="AY638" s="279"/>
      <c r="AZ638" s="279"/>
      <c r="BA638" s="279"/>
      <c r="BB638" s="279"/>
      <c r="BC638" s="279"/>
      <c r="BD638" s="279"/>
      <c r="BE638" s="279"/>
      <c r="BF638" s="279"/>
      <c r="BG638" s="279"/>
      <c r="BH638" s="279"/>
      <c r="BI638" s="279"/>
      <c r="BQ638" s="280"/>
      <c r="BR638" s="280"/>
      <c r="BS638" s="280"/>
      <c r="BT638" s="280"/>
      <c r="BU638" s="280"/>
      <c r="BV638" s="280"/>
      <c r="BW638" s="280"/>
      <c r="BX638" s="280"/>
      <c r="BY638" s="280"/>
      <c r="BZ638" s="280"/>
      <c r="CA638" s="280"/>
      <c r="CB638" s="280"/>
    </row>
    <row r="639" spans="1:80" s="278" customFormat="1" x14ac:dyDescent="0.25">
      <c r="A639" s="261"/>
      <c r="B639" s="261"/>
      <c r="C639" s="261"/>
      <c r="D639" s="261"/>
      <c r="E639" s="261"/>
      <c r="F639" s="261"/>
      <c r="G639" s="261"/>
      <c r="AB639" s="279"/>
      <c r="AC639" s="279"/>
      <c r="AJ639" s="279"/>
      <c r="AK639" s="279"/>
      <c r="AX639" s="279"/>
      <c r="AY639" s="279"/>
      <c r="AZ639" s="279"/>
      <c r="BA639" s="279"/>
      <c r="BB639" s="279"/>
      <c r="BC639" s="279"/>
      <c r="BD639" s="279"/>
      <c r="BE639" s="279"/>
      <c r="BF639" s="279"/>
      <c r="BG639" s="279"/>
      <c r="BH639" s="279"/>
      <c r="BI639" s="279"/>
      <c r="BQ639" s="280"/>
      <c r="BR639" s="280"/>
      <c r="BS639" s="280"/>
      <c r="BT639" s="280"/>
      <c r="BU639" s="280"/>
      <c r="BV639" s="280"/>
      <c r="BW639" s="280"/>
      <c r="BX639" s="280"/>
      <c r="BY639" s="280"/>
      <c r="BZ639" s="280"/>
      <c r="CA639" s="280"/>
      <c r="CB639" s="280"/>
    </row>
    <row r="640" spans="1:80" s="278" customFormat="1" x14ac:dyDescent="0.25">
      <c r="A640" s="261"/>
      <c r="B640" s="261"/>
      <c r="C640" s="261"/>
      <c r="D640" s="261"/>
      <c r="E640" s="261"/>
      <c r="F640" s="261"/>
      <c r="G640" s="261"/>
      <c r="AB640" s="279"/>
      <c r="AC640" s="279"/>
      <c r="AJ640" s="279"/>
      <c r="AK640" s="279"/>
      <c r="AX640" s="279"/>
      <c r="AY640" s="279"/>
      <c r="AZ640" s="279"/>
      <c r="BA640" s="279"/>
      <c r="BB640" s="279"/>
      <c r="BC640" s="279"/>
      <c r="BD640" s="279"/>
      <c r="BE640" s="279"/>
      <c r="BF640" s="279"/>
      <c r="BG640" s="279"/>
      <c r="BH640" s="279"/>
      <c r="BI640" s="279"/>
      <c r="BQ640" s="280"/>
      <c r="BR640" s="280"/>
      <c r="BS640" s="280"/>
      <c r="BT640" s="280"/>
      <c r="BU640" s="280"/>
      <c r="BV640" s="280"/>
      <c r="BW640" s="280"/>
      <c r="BX640" s="280"/>
      <c r="BY640" s="280"/>
      <c r="BZ640" s="280"/>
      <c r="CA640" s="280"/>
      <c r="CB640" s="280"/>
    </row>
    <row r="641" spans="1:80" s="278" customFormat="1" x14ac:dyDescent="0.25">
      <c r="A641" s="261"/>
      <c r="B641" s="261"/>
      <c r="C641" s="261"/>
      <c r="D641" s="261"/>
      <c r="E641" s="261"/>
      <c r="F641" s="261"/>
      <c r="G641" s="261"/>
      <c r="AB641" s="279"/>
      <c r="AC641" s="279"/>
      <c r="AJ641" s="279"/>
      <c r="AK641" s="279"/>
      <c r="AX641" s="279"/>
      <c r="AY641" s="279"/>
      <c r="AZ641" s="279"/>
      <c r="BA641" s="279"/>
      <c r="BB641" s="279"/>
      <c r="BC641" s="279"/>
      <c r="BD641" s="279"/>
      <c r="BE641" s="279"/>
      <c r="BF641" s="279"/>
      <c r="BG641" s="279"/>
      <c r="BH641" s="279"/>
      <c r="BI641" s="279"/>
      <c r="BQ641" s="280"/>
      <c r="BR641" s="280"/>
      <c r="BS641" s="280"/>
      <c r="BT641" s="280"/>
      <c r="BU641" s="280"/>
      <c r="BV641" s="280"/>
      <c r="BW641" s="280"/>
      <c r="BX641" s="280"/>
      <c r="BY641" s="280"/>
      <c r="BZ641" s="280"/>
      <c r="CA641" s="280"/>
      <c r="CB641" s="280"/>
    </row>
    <row r="642" spans="1:80" s="278" customFormat="1" x14ac:dyDescent="0.25">
      <c r="A642" s="261"/>
      <c r="B642" s="261"/>
      <c r="C642" s="261"/>
      <c r="D642" s="261"/>
      <c r="E642" s="261"/>
      <c r="F642" s="261"/>
      <c r="G642" s="261"/>
      <c r="AB642" s="279"/>
      <c r="AC642" s="279"/>
      <c r="AJ642" s="279"/>
      <c r="AK642" s="279"/>
      <c r="AX642" s="279"/>
      <c r="AY642" s="279"/>
      <c r="AZ642" s="279"/>
      <c r="BA642" s="279"/>
      <c r="BB642" s="279"/>
      <c r="BC642" s="279"/>
      <c r="BD642" s="279"/>
      <c r="BE642" s="279"/>
      <c r="BF642" s="279"/>
      <c r="BG642" s="279"/>
      <c r="BH642" s="279"/>
      <c r="BI642" s="279"/>
      <c r="BQ642" s="280"/>
      <c r="BR642" s="280"/>
      <c r="BS642" s="280"/>
      <c r="BT642" s="280"/>
      <c r="BU642" s="280"/>
      <c r="BV642" s="280"/>
      <c r="BW642" s="280"/>
      <c r="BX642" s="280"/>
      <c r="BY642" s="280"/>
      <c r="BZ642" s="280"/>
      <c r="CA642" s="280"/>
      <c r="CB642" s="280"/>
    </row>
    <row r="643" spans="1:80" s="278" customFormat="1" x14ac:dyDescent="0.25">
      <c r="A643" s="261"/>
      <c r="B643" s="261"/>
      <c r="C643" s="261"/>
      <c r="D643" s="261"/>
      <c r="E643" s="261"/>
      <c r="F643" s="261"/>
      <c r="G643" s="261"/>
      <c r="AB643" s="279"/>
      <c r="AC643" s="279"/>
      <c r="AJ643" s="279"/>
      <c r="AK643" s="279"/>
      <c r="AX643" s="279"/>
      <c r="AY643" s="279"/>
      <c r="AZ643" s="279"/>
      <c r="BA643" s="279"/>
      <c r="BB643" s="279"/>
      <c r="BC643" s="279"/>
      <c r="BD643" s="279"/>
      <c r="BE643" s="279"/>
      <c r="BF643" s="279"/>
      <c r="BG643" s="279"/>
      <c r="BH643" s="279"/>
      <c r="BI643" s="279"/>
      <c r="BQ643" s="280"/>
      <c r="BR643" s="280"/>
      <c r="BS643" s="280"/>
      <c r="BT643" s="280"/>
      <c r="BU643" s="280"/>
      <c r="BV643" s="280"/>
      <c r="BW643" s="280"/>
      <c r="BX643" s="280"/>
      <c r="BY643" s="280"/>
      <c r="BZ643" s="280"/>
      <c r="CA643" s="280"/>
      <c r="CB643" s="280"/>
    </row>
    <row r="644" spans="1:80" s="278" customFormat="1" x14ac:dyDescent="0.25">
      <c r="A644" s="261"/>
      <c r="B644" s="261"/>
      <c r="C644" s="261"/>
      <c r="D644" s="261"/>
      <c r="E644" s="261"/>
      <c r="F644" s="261"/>
      <c r="G644" s="261"/>
      <c r="AB644" s="279"/>
      <c r="AC644" s="279"/>
      <c r="AJ644" s="279"/>
      <c r="AK644" s="279"/>
      <c r="AX644" s="279"/>
      <c r="AY644" s="279"/>
      <c r="AZ644" s="279"/>
      <c r="BA644" s="279"/>
      <c r="BB644" s="279"/>
      <c r="BC644" s="279"/>
      <c r="BD644" s="279"/>
      <c r="BE644" s="279"/>
      <c r="BF644" s="279"/>
      <c r="BG644" s="279"/>
      <c r="BH644" s="279"/>
      <c r="BI644" s="279"/>
      <c r="BQ644" s="280"/>
      <c r="BR644" s="280"/>
      <c r="BS644" s="280"/>
      <c r="BT644" s="280"/>
      <c r="BU644" s="280"/>
      <c r="BV644" s="280"/>
      <c r="BW644" s="280"/>
      <c r="BX644" s="280"/>
      <c r="BY644" s="280"/>
      <c r="BZ644" s="280"/>
      <c r="CA644" s="280"/>
      <c r="CB644" s="280"/>
    </row>
    <row r="645" spans="1:80" s="278" customFormat="1" x14ac:dyDescent="0.25">
      <c r="A645" s="261"/>
      <c r="B645" s="261"/>
      <c r="C645" s="261"/>
      <c r="D645" s="261"/>
      <c r="E645" s="261"/>
      <c r="F645" s="261"/>
      <c r="G645" s="261"/>
      <c r="AB645" s="279"/>
      <c r="AC645" s="279"/>
      <c r="AJ645" s="279"/>
      <c r="AK645" s="279"/>
      <c r="AX645" s="279"/>
      <c r="AY645" s="279"/>
      <c r="AZ645" s="279"/>
      <c r="BA645" s="279"/>
      <c r="BB645" s="279"/>
      <c r="BC645" s="279"/>
      <c r="BD645" s="279"/>
      <c r="BE645" s="279"/>
      <c r="BF645" s="279"/>
      <c r="BG645" s="279"/>
      <c r="BH645" s="279"/>
      <c r="BI645" s="279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0"/>
      <c r="CA645" s="280"/>
      <c r="CB645" s="280"/>
    </row>
    <row r="646" spans="1:80" s="278" customFormat="1" x14ac:dyDescent="0.25">
      <c r="A646" s="261"/>
      <c r="B646" s="261"/>
      <c r="C646" s="261"/>
      <c r="D646" s="261"/>
      <c r="E646" s="261"/>
      <c r="F646" s="261"/>
      <c r="G646" s="261"/>
      <c r="AB646" s="279"/>
      <c r="AC646" s="279"/>
      <c r="AJ646" s="279"/>
      <c r="AK646" s="279"/>
      <c r="AX646" s="279"/>
      <c r="AY646" s="279"/>
      <c r="AZ646" s="279"/>
      <c r="BA646" s="279"/>
      <c r="BB646" s="279"/>
      <c r="BC646" s="279"/>
      <c r="BD646" s="279"/>
      <c r="BE646" s="279"/>
      <c r="BF646" s="279"/>
      <c r="BG646" s="279"/>
      <c r="BH646" s="279"/>
      <c r="BI646" s="279"/>
      <c r="BQ646" s="280"/>
      <c r="BR646" s="280"/>
      <c r="BS646" s="280"/>
      <c r="BT646" s="280"/>
      <c r="BU646" s="280"/>
      <c r="BV646" s="280"/>
      <c r="BW646" s="280"/>
      <c r="BX646" s="280"/>
      <c r="BY646" s="280"/>
      <c r="BZ646" s="280"/>
      <c r="CA646" s="280"/>
      <c r="CB646" s="280"/>
    </row>
    <row r="647" spans="1:80" s="278" customFormat="1" x14ac:dyDescent="0.25">
      <c r="A647" s="261"/>
      <c r="B647" s="261"/>
      <c r="C647" s="261"/>
      <c r="D647" s="261"/>
      <c r="E647" s="261"/>
      <c r="F647" s="261"/>
      <c r="G647" s="261"/>
      <c r="AB647" s="279"/>
      <c r="AC647" s="279"/>
      <c r="AJ647" s="279"/>
      <c r="AK647" s="279"/>
      <c r="AX647" s="279"/>
      <c r="AY647" s="279"/>
      <c r="AZ647" s="279"/>
      <c r="BA647" s="279"/>
      <c r="BB647" s="279"/>
      <c r="BC647" s="279"/>
      <c r="BD647" s="279"/>
      <c r="BE647" s="279"/>
      <c r="BF647" s="279"/>
      <c r="BG647" s="279"/>
      <c r="BH647" s="279"/>
      <c r="BI647" s="279"/>
      <c r="BQ647" s="280"/>
      <c r="BR647" s="280"/>
      <c r="BS647" s="280"/>
      <c r="BT647" s="280"/>
      <c r="BU647" s="280"/>
      <c r="BV647" s="280"/>
      <c r="BW647" s="280"/>
      <c r="BX647" s="280"/>
      <c r="BY647" s="280"/>
      <c r="BZ647" s="280"/>
      <c r="CA647" s="280"/>
      <c r="CB647" s="280"/>
    </row>
    <row r="648" spans="1:80" s="278" customFormat="1" x14ac:dyDescent="0.25">
      <c r="A648" s="261"/>
      <c r="B648" s="261"/>
      <c r="C648" s="261"/>
      <c r="D648" s="261"/>
      <c r="E648" s="261"/>
      <c r="F648" s="261"/>
      <c r="G648" s="261"/>
      <c r="AB648" s="279"/>
      <c r="AC648" s="279"/>
      <c r="AJ648" s="279"/>
      <c r="AK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0"/>
      <c r="CA648" s="280"/>
      <c r="CB648" s="280"/>
    </row>
    <row r="649" spans="1:80" s="278" customFormat="1" x14ac:dyDescent="0.25">
      <c r="A649" s="261"/>
      <c r="B649" s="261"/>
      <c r="C649" s="261"/>
      <c r="D649" s="261"/>
      <c r="E649" s="261"/>
      <c r="F649" s="261"/>
      <c r="G649" s="261"/>
      <c r="AB649" s="279"/>
      <c r="AC649" s="279"/>
      <c r="AJ649" s="279"/>
      <c r="AK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0"/>
      <c r="CA649" s="280"/>
      <c r="CB649" s="280"/>
    </row>
    <row r="650" spans="1:80" s="278" customFormat="1" x14ac:dyDescent="0.25">
      <c r="A650" s="261"/>
      <c r="B650" s="261"/>
      <c r="C650" s="261"/>
      <c r="D650" s="261"/>
      <c r="E650" s="261"/>
      <c r="F650" s="261"/>
      <c r="G650" s="261"/>
      <c r="AB650" s="279"/>
      <c r="AC650" s="279"/>
      <c r="AJ650" s="279"/>
      <c r="AK650" s="279"/>
      <c r="AX650" s="279"/>
      <c r="AY650" s="279"/>
      <c r="AZ650" s="279"/>
      <c r="BA650" s="279"/>
      <c r="BB650" s="279"/>
      <c r="BC650" s="279"/>
      <c r="BD650" s="279"/>
      <c r="BE650" s="279"/>
      <c r="BF650" s="279"/>
      <c r="BG650" s="279"/>
      <c r="BH650" s="279"/>
      <c r="BI650" s="279"/>
      <c r="BQ650" s="280"/>
      <c r="BR650" s="280"/>
      <c r="BS650" s="280"/>
      <c r="BT650" s="280"/>
      <c r="BU650" s="280"/>
      <c r="BV650" s="280"/>
      <c r="BW650" s="280"/>
      <c r="BX650" s="280"/>
      <c r="BY650" s="280"/>
      <c r="BZ650" s="280"/>
      <c r="CA650" s="280"/>
      <c r="CB650" s="280"/>
    </row>
    <row r="651" spans="1:80" s="278" customFormat="1" x14ac:dyDescent="0.25">
      <c r="A651" s="261"/>
      <c r="B651" s="261"/>
      <c r="C651" s="261"/>
      <c r="D651" s="261"/>
      <c r="E651" s="261"/>
      <c r="F651" s="261"/>
      <c r="G651" s="261"/>
      <c r="AB651" s="279"/>
      <c r="AC651" s="279"/>
      <c r="AJ651" s="279"/>
      <c r="AK651" s="279"/>
      <c r="AX651" s="279"/>
      <c r="AY651" s="279"/>
      <c r="AZ651" s="279"/>
      <c r="BA651" s="279"/>
      <c r="BB651" s="279"/>
      <c r="BC651" s="279"/>
      <c r="BD651" s="279"/>
      <c r="BE651" s="279"/>
      <c r="BF651" s="279"/>
      <c r="BG651" s="279"/>
      <c r="BH651" s="279"/>
      <c r="BI651" s="279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0"/>
      <c r="CA651" s="280"/>
      <c r="CB651" s="280"/>
    </row>
    <row r="652" spans="1:80" s="278" customFormat="1" x14ac:dyDescent="0.25">
      <c r="A652" s="261"/>
      <c r="B652" s="261"/>
      <c r="C652" s="261"/>
      <c r="D652" s="261"/>
      <c r="E652" s="261"/>
      <c r="F652" s="261"/>
      <c r="G652" s="261"/>
      <c r="AB652" s="279"/>
      <c r="AC652" s="279"/>
      <c r="AJ652" s="279"/>
      <c r="AK652" s="279"/>
      <c r="AX652" s="279"/>
      <c r="AY652" s="279"/>
      <c r="AZ652" s="279"/>
      <c r="BA652" s="279"/>
      <c r="BB652" s="279"/>
      <c r="BC652" s="279"/>
      <c r="BD652" s="279"/>
      <c r="BE652" s="279"/>
      <c r="BF652" s="279"/>
      <c r="BG652" s="279"/>
      <c r="BH652" s="279"/>
      <c r="BI652" s="279"/>
      <c r="BQ652" s="280"/>
      <c r="BR652" s="280"/>
      <c r="BS652" s="280"/>
      <c r="BT652" s="280"/>
      <c r="BU652" s="280"/>
      <c r="BV652" s="280"/>
      <c r="BW652" s="280"/>
      <c r="BX652" s="280"/>
      <c r="BY652" s="280"/>
      <c r="BZ652" s="280"/>
      <c r="CA652" s="280"/>
      <c r="CB652" s="280"/>
    </row>
    <row r="653" spans="1:80" s="278" customFormat="1" x14ac:dyDescent="0.25">
      <c r="A653" s="261"/>
      <c r="B653" s="261"/>
      <c r="C653" s="261"/>
      <c r="D653" s="261"/>
      <c r="E653" s="261"/>
      <c r="F653" s="261"/>
      <c r="G653" s="261"/>
      <c r="AB653" s="279"/>
      <c r="AC653" s="279"/>
      <c r="AJ653" s="279"/>
      <c r="AK653" s="279"/>
      <c r="AX653" s="279"/>
      <c r="AY653" s="279"/>
      <c r="AZ653" s="279"/>
      <c r="BA653" s="279"/>
      <c r="BB653" s="279"/>
      <c r="BC653" s="279"/>
      <c r="BD653" s="279"/>
      <c r="BE653" s="279"/>
      <c r="BF653" s="279"/>
      <c r="BG653" s="279"/>
      <c r="BH653" s="279"/>
      <c r="BI653" s="279"/>
      <c r="BQ653" s="280"/>
      <c r="BR653" s="280"/>
      <c r="BS653" s="280"/>
      <c r="BT653" s="280"/>
      <c r="BU653" s="280"/>
      <c r="BV653" s="280"/>
      <c r="BW653" s="280"/>
      <c r="BX653" s="280"/>
      <c r="BY653" s="280"/>
      <c r="BZ653" s="280"/>
      <c r="CA653" s="280"/>
      <c r="CB653" s="280"/>
    </row>
    <row r="654" spans="1:80" s="278" customFormat="1" x14ac:dyDescent="0.25">
      <c r="A654" s="261"/>
      <c r="B654" s="261"/>
      <c r="C654" s="261"/>
      <c r="D654" s="261"/>
      <c r="E654" s="261"/>
      <c r="F654" s="261"/>
      <c r="G654" s="261"/>
      <c r="AB654" s="279"/>
      <c r="AC654" s="279"/>
      <c r="AJ654" s="279"/>
      <c r="AK654" s="279"/>
      <c r="AX654" s="279"/>
      <c r="AY654" s="279"/>
      <c r="AZ654" s="279"/>
      <c r="BA654" s="279"/>
      <c r="BB654" s="279"/>
      <c r="BC654" s="279"/>
      <c r="BD654" s="279"/>
      <c r="BE654" s="279"/>
      <c r="BF654" s="279"/>
      <c r="BG654" s="279"/>
      <c r="BH654" s="279"/>
      <c r="BI654" s="279"/>
      <c r="BQ654" s="280"/>
      <c r="BR654" s="280"/>
      <c r="BS654" s="280"/>
      <c r="BT654" s="280"/>
      <c r="BU654" s="280"/>
      <c r="BV654" s="280"/>
      <c r="BW654" s="280"/>
      <c r="BX654" s="280"/>
      <c r="BY654" s="280"/>
      <c r="BZ654" s="280"/>
      <c r="CA654" s="280"/>
      <c r="CB654" s="280"/>
    </row>
    <row r="655" spans="1:80" s="278" customFormat="1" x14ac:dyDescent="0.25">
      <c r="A655" s="261"/>
      <c r="B655" s="261"/>
      <c r="C655" s="261"/>
      <c r="D655" s="261"/>
      <c r="E655" s="261"/>
      <c r="F655" s="261"/>
      <c r="G655" s="261"/>
      <c r="AB655" s="279"/>
      <c r="AC655" s="279"/>
      <c r="AJ655" s="279"/>
      <c r="AK655" s="279"/>
      <c r="AX655" s="279"/>
      <c r="AY655" s="279"/>
      <c r="AZ655" s="279"/>
      <c r="BA655" s="279"/>
      <c r="BB655" s="279"/>
      <c r="BC655" s="279"/>
      <c r="BD655" s="279"/>
      <c r="BE655" s="279"/>
      <c r="BF655" s="279"/>
      <c r="BG655" s="279"/>
      <c r="BH655" s="279"/>
      <c r="BI655" s="279"/>
      <c r="BQ655" s="280"/>
      <c r="BR655" s="280"/>
      <c r="BS655" s="280"/>
      <c r="BT655" s="280"/>
      <c r="BU655" s="280"/>
      <c r="BV655" s="280"/>
      <c r="BW655" s="280"/>
      <c r="BX655" s="280"/>
      <c r="BY655" s="280"/>
      <c r="BZ655" s="280"/>
      <c r="CA655" s="280"/>
      <c r="CB655" s="280"/>
    </row>
    <row r="656" spans="1:80" s="278" customFormat="1" x14ac:dyDescent="0.25">
      <c r="A656" s="261"/>
      <c r="B656" s="261"/>
      <c r="C656" s="261"/>
      <c r="D656" s="261"/>
      <c r="E656" s="261"/>
      <c r="F656" s="261"/>
      <c r="G656" s="261"/>
      <c r="AB656" s="279"/>
      <c r="AC656" s="279"/>
      <c r="AJ656" s="279"/>
      <c r="AK656" s="279"/>
      <c r="AX656" s="279"/>
      <c r="AY656" s="279"/>
      <c r="AZ656" s="279"/>
      <c r="BA656" s="279"/>
      <c r="BB656" s="279"/>
      <c r="BC656" s="279"/>
      <c r="BD656" s="279"/>
      <c r="BE656" s="279"/>
      <c r="BF656" s="279"/>
      <c r="BG656" s="279"/>
      <c r="BH656" s="279"/>
      <c r="BI656" s="279"/>
      <c r="BQ656" s="280"/>
      <c r="BR656" s="280"/>
      <c r="BS656" s="280"/>
      <c r="BT656" s="280"/>
      <c r="BU656" s="280"/>
      <c r="BV656" s="280"/>
      <c r="BW656" s="280"/>
      <c r="BX656" s="280"/>
      <c r="BY656" s="280"/>
      <c r="BZ656" s="280"/>
      <c r="CA656" s="280"/>
      <c r="CB656" s="280"/>
    </row>
    <row r="657" spans="1:80" s="278" customFormat="1" x14ac:dyDescent="0.25">
      <c r="A657" s="261"/>
      <c r="B657" s="261"/>
      <c r="C657" s="261"/>
      <c r="D657" s="261"/>
      <c r="E657" s="261"/>
      <c r="F657" s="261"/>
      <c r="G657" s="261"/>
      <c r="AB657" s="279"/>
      <c r="AC657" s="279"/>
      <c r="AJ657" s="279"/>
      <c r="AK657" s="279"/>
      <c r="AX657" s="279"/>
      <c r="AY657" s="279"/>
      <c r="AZ657" s="279"/>
      <c r="BA657" s="279"/>
      <c r="BB657" s="279"/>
      <c r="BC657" s="279"/>
      <c r="BD657" s="279"/>
      <c r="BE657" s="279"/>
      <c r="BF657" s="279"/>
      <c r="BG657" s="279"/>
      <c r="BH657" s="279"/>
      <c r="BI657" s="279"/>
      <c r="BQ657" s="280"/>
      <c r="BR657" s="280"/>
      <c r="BS657" s="280"/>
      <c r="BT657" s="280"/>
      <c r="BU657" s="280"/>
      <c r="BV657" s="280"/>
      <c r="BW657" s="280"/>
      <c r="BX657" s="280"/>
      <c r="BY657" s="280"/>
      <c r="BZ657" s="280"/>
      <c r="CA657" s="280"/>
      <c r="CB657" s="280"/>
    </row>
    <row r="658" spans="1:80" s="278" customFormat="1" x14ac:dyDescent="0.25">
      <c r="A658" s="261"/>
      <c r="B658" s="261"/>
      <c r="C658" s="261"/>
      <c r="D658" s="261"/>
      <c r="E658" s="261"/>
      <c r="F658" s="261"/>
      <c r="G658" s="261"/>
      <c r="AB658" s="279"/>
      <c r="AC658" s="279"/>
      <c r="AJ658" s="279"/>
      <c r="AK658" s="279"/>
      <c r="AX658" s="279"/>
      <c r="AY658" s="279"/>
      <c r="AZ658" s="279"/>
      <c r="BA658" s="279"/>
      <c r="BB658" s="279"/>
      <c r="BC658" s="279"/>
      <c r="BD658" s="279"/>
      <c r="BE658" s="279"/>
      <c r="BF658" s="279"/>
      <c r="BG658" s="279"/>
      <c r="BH658" s="279"/>
      <c r="BI658" s="279"/>
      <c r="BQ658" s="280"/>
      <c r="BR658" s="280"/>
      <c r="BS658" s="280"/>
      <c r="BT658" s="280"/>
      <c r="BU658" s="280"/>
      <c r="BV658" s="280"/>
      <c r="BW658" s="280"/>
      <c r="BX658" s="280"/>
      <c r="BY658" s="280"/>
      <c r="BZ658" s="280"/>
      <c r="CA658" s="280"/>
      <c r="CB658" s="280"/>
    </row>
    <row r="659" spans="1:80" s="278" customFormat="1" x14ac:dyDescent="0.25">
      <c r="A659" s="261"/>
      <c r="B659" s="261"/>
      <c r="C659" s="261"/>
      <c r="D659" s="261"/>
      <c r="E659" s="261"/>
      <c r="F659" s="261"/>
      <c r="G659" s="261"/>
      <c r="AB659" s="279"/>
      <c r="AC659" s="279"/>
      <c r="AJ659" s="279"/>
      <c r="AK659" s="279"/>
      <c r="AX659" s="279"/>
      <c r="AY659" s="279"/>
      <c r="AZ659" s="279"/>
      <c r="BA659" s="279"/>
      <c r="BB659" s="279"/>
      <c r="BC659" s="279"/>
      <c r="BD659" s="279"/>
      <c r="BE659" s="279"/>
      <c r="BF659" s="279"/>
      <c r="BG659" s="279"/>
      <c r="BH659" s="279"/>
      <c r="BI659" s="279"/>
      <c r="BQ659" s="280"/>
      <c r="BR659" s="280"/>
      <c r="BS659" s="280"/>
      <c r="BT659" s="280"/>
      <c r="BU659" s="280"/>
      <c r="BV659" s="280"/>
      <c r="BW659" s="280"/>
      <c r="BX659" s="280"/>
      <c r="BY659" s="280"/>
      <c r="BZ659" s="280"/>
      <c r="CA659" s="280"/>
      <c r="CB659" s="280"/>
    </row>
    <row r="660" spans="1:80" s="278" customFormat="1" x14ac:dyDescent="0.25">
      <c r="A660" s="261"/>
      <c r="B660" s="261"/>
      <c r="C660" s="261"/>
      <c r="D660" s="261"/>
      <c r="E660" s="261"/>
      <c r="F660" s="261"/>
      <c r="G660" s="261"/>
      <c r="AB660" s="279"/>
      <c r="AC660" s="279"/>
      <c r="AJ660" s="279"/>
      <c r="AK660" s="279"/>
      <c r="AX660" s="279"/>
      <c r="AY660" s="279"/>
      <c r="AZ660" s="279"/>
      <c r="BA660" s="279"/>
      <c r="BB660" s="279"/>
      <c r="BC660" s="279"/>
      <c r="BD660" s="279"/>
      <c r="BE660" s="279"/>
      <c r="BF660" s="279"/>
      <c r="BG660" s="279"/>
      <c r="BH660" s="279"/>
      <c r="BI660" s="279"/>
      <c r="BQ660" s="280"/>
      <c r="BR660" s="280"/>
      <c r="BS660" s="280"/>
      <c r="BT660" s="280"/>
      <c r="BU660" s="280"/>
      <c r="BV660" s="280"/>
      <c r="BW660" s="280"/>
      <c r="BX660" s="280"/>
      <c r="BY660" s="280"/>
      <c r="BZ660" s="280"/>
      <c r="CA660" s="280"/>
      <c r="CB660" s="280"/>
    </row>
    <row r="661" spans="1:80" s="278" customFormat="1" x14ac:dyDescent="0.25">
      <c r="A661" s="261"/>
      <c r="B661" s="261"/>
      <c r="C661" s="261"/>
      <c r="D661" s="261"/>
      <c r="E661" s="261"/>
      <c r="F661" s="261"/>
      <c r="G661" s="261"/>
      <c r="AB661" s="279"/>
      <c r="AC661" s="279"/>
      <c r="AJ661" s="279"/>
      <c r="AK661" s="279"/>
      <c r="AX661" s="279"/>
      <c r="AY661" s="279"/>
      <c r="AZ661" s="279"/>
      <c r="BA661" s="279"/>
      <c r="BB661" s="279"/>
      <c r="BC661" s="279"/>
      <c r="BD661" s="279"/>
      <c r="BE661" s="279"/>
      <c r="BF661" s="279"/>
      <c r="BG661" s="279"/>
      <c r="BH661" s="279"/>
      <c r="BI661" s="279"/>
      <c r="BQ661" s="280"/>
      <c r="BR661" s="280"/>
      <c r="BS661" s="280"/>
      <c r="BT661" s="280"/>
      <c r="BU661" s="280"/>
      <c r="BV661" s="280"/>
      <c r="BW661" s="280"/>
      <c r="BX661" s="280"/>
      <c r="BY661" s="280"/>
      <c r="BZ661" s="280"/>
      <c r="CA661" s="280"/>
      <c r="CB661" s="280"/>
    </row>
    <row r="662" spans="1:80" s="278" customFormat="1" x14ac:dyDescent="0.25">
      <c r="A662" s="261"/>
      <c r="B662" s="261"/>
      <c r="C662" s="261"/>
      <c r="D662" s="261"/>
      <c r="E662" s="261"/>
      <c r="F662" s="261"/>
      <c r="G662" s="261"/>
      <c r="AB662" s="279"/>
      <c r="AC662" s="279"/>
      <c r="AJ662" s="279"/>
      <c r="AK662" s="279"/>
      <c r="AX662" s="279"/>
      <c r="AY662" s="279"/>
      <c r="AZ662" s="279"/>
      <c r="BA662" s="279"/>
      <c r="BB662" s="279"/>
      <c r="BC662" s="279"/>
      <c r="BD662" s="279"/>
      <c r="BE662" s="279"/>
      <c r="BF662" s="279"/>
      <c r="BG662" s="279"/>
      <c r="BH662" s="279"/>
      <c r="BI662" s="279"/>
      <c r="BQ662" s="280"/>
      <c r="BR662" s="280"/>
      <c r="BS662" s="280"/>
      <c r="BT662" s="280"/>
      <c r="BU662" s="280"/>
      <c r="BV662" s="280"/>
      <c r="BW662" s="280"/>
      <c r="BX662" s="280"/>
      <c r="BY662" s="280"/>
      <c r="BZ662" s="280"/>
      <c r="CA662" s="280"/>
      <c r="CB662" s="280"/>
    </row>
    <row r="663" spans="1:80" s="278" customFormat="1" x14ac:dyDescent="0.25">
      <c r="A663" s="261"/>
      <c r="B663" s="261"/>
      <c r="C663" s="261"/>
      <c r="D663" s="261"/>
      <c r="E663" s="261"/>
      <c r="F663" s="261"/>
      <c r="G663" s="261"/>
      <c r="AB663" s="279"/>
      <c r="AC663" s="279"/>
      <c r="AJ663" s="279"/>
      <c r="AK663" s="279"/>
      <c r="AX663" s="279"/>
      <c r="AY663" s="279"/>
      <c r="AZ663" s="279"/>
      <c r="BA663" s="279"/>
      <c r="BB663" s="279"/>
      <c r="BC663" s="279"/>
      <c r="BD663" s="279"/>
      <c r="BE663" s="279"/>
      <c r="BF663" s="279"/>
      <c r="BG663" s="279"/>
      <c r="BH663" s="279"/>
      <c r="BI663" s="279"/>
      <c r="BQ663" s="280"/>
      <c r="BR663" s="280"/>
      <c r="BS663" s="280"/>
      <c r="BT663" s="280"/>
      <c r="BU663" s="280"/>
      <c r="BV663" s="280"/>
      <c r="BW663" s="280"/>
      <c r="BX663" s="280"/>
      <c r="BY663" s="280"/>
      <c r="BZ663" s="280"/>
      <c r="CA663" s="280"/>
      <c r="CB663" s="280"/>
    </row>
    <row r="664" spans="1:80" s="278" customFormat="1" x14ac:dyDescent="0.25">
      <c r="A664" s="261"/>
      <c r="B664" s="261"/>
      <c r="C664" s="261"/>
      <c r="D664" s="261"/>
      <c r="E664" s="261"/>
      <c r="F664" s="261"/>
      <c r="G664" s="261"/>
      <c r="AB664" s="279"/>
      <c r="AC664" s="279"/>
      <c r="AJ664" s="279"/>
      <c r="AK664" s="279"/>
      <c r="AX664" s="279"/>
      <c r="AY664" s="279"/>
      <c r="AZ664" s="279"/>
      <c r="BA664" s="279"/>
      <c r="BB664" s="279"/>
      <c r="BC664" s="279"/>
      <c r="BD664" s="279"/>
      <c r="BE664" s="279"/>
      <c r="BF664" s="279"/>
      <c r="BG664" s="279"/>
      <c r="BH664" s="279"/>
      <c r="BI664" s="279"/>
      <c r="BQ664" s="280"/>
      <c r="BR664" s="280"/>
      <c r="BS664" s="280"/>
      <c r="BT664" s="280"/>
      <c r="BU664" s="280"/>
      <c r="BV664" s="280"/>
      <c r="BW664" s="280"/>
      <c r="BX664" s="280"/>
      <c r="BY664" s="280"/>
      <c r="BZ664" s="280"/>
      <c r="CA664" s="280"/>
      <c r="CB664" s="280"/>
    </row>
    <row r="665" spans="1:80" s="278" customFormat="1" x14ac:dyDescent="0.25">
      <c r="A665" s="261"/>
      <c r="B665" s="261"/>
      <c r="C665" s="261"/>
      <c r="D665" s="261"/>
      <c r="E665" s="261"/>
      <c r="F665" s="261"/>
      <c r="G665" s="261"/>
      <c r="AB665" s="279"/>
      <c r="AC665" s="279"/>
      <c r="AJ665" s="279"/>
      <c r="AK665" s="279"/>
      <c r="AX665" s="279"/>
      <c r="AY665" s="279"/>
      <c r="AZ665" s="279"/>
      <c r="BA665" s="279"/>
      <c r="BB665" s="279"/>
      <c r="BC665" s="279"/>
      <c r="BD665" s="279"/>
      <c r="BE665" s="279"/>
      <c r="BF665" s="279"/>
      <c r="BG665" s="279"/>
      <c r="BH665" s="279"/>
      <c r="BI665" s="279"/>
      <c r="BQ665" s="280"/>
      <c r="BR665" s="280"/>
      <c r="BS665" s="280"/>
      <c r="BT665" s="280"/>
      <c r="BU665" s="280"/>
      <c r="BV665" s="280"/>
      <c r="BW665" s="280"/>
      <c r="BX665" s="280"/>
      <c r="BY665" s="280"/>
      <c r="BZ665" s="280"/>
      <c r="CA665" s="280"/>
      <c r="CB665" s="280"/>
    </row>
    <row r="666" spans="1:80" s="278" customFormat="1" x14ac:dyDescent="0.25">
      <c r="A666" s="261"/>
      <c r="B666" s="261"/>
      <c r="C666" s="261"/>
      <c r="D666" s="261"/>
      <c r="E666" s="261"/>
      <c r="F666" s="261"/>
      <c r="G666" s="261"/>
      <c r="AB666" s="279"/>
      <c r="AC666" s="279"/>
      <c r="AJ666" s="279"/>
      <c r="AK666" s="279"/>
      <c r="AX666" s="279"/>
      <c r="AY666" s="279"/>
      <c r="AZ666" s="279"/>
      <c r="BA666" s="279"/>
      <c r="BB666" s="279"/>
      <c r="BC666" s="279"/>
      <c r="BD666" s="279"/>
      <c r="BE666" s="279"/>
      <c r="BF666" s="279"/>
      <c r="BG666" s="279"/>
      <c r="BH666" s="279"/>
      <c r="BI666" s="279"/>
      <c r="BQ666" s="280"/>
      <c r="BR666" s="280"/>
      <c r="BS666" s="280"/>
      <c r="BT666" s="280"/>
      <c r="BU666" s="280"/>
      <c r="BV666" s="280"/>
      <c r="BW666" s="280"/>
      <c r="BX666" s="280"/>
      <c r="BY666" s="280"/>
      <c r="BZ666" s="280"/>
      <c r="CA666" s="280"/>
      <c r="CB666" s="280"/>
    </row>
    <row r="667" spans="1:80" s="278" customFormat="1" x14ac:dyDescent="0.25">
      <c r="A667" s="261"/>
      <c r="B667" s="261"/>
      <c r="C667" s="261"/>
      <c r="D667" s="261"/>
      <c r="E667" s="261"/>
      <c r="F667" s="261"/>
      <c r="G667" s="261"/>
      <c r="AB667" s="279"/>
      <c r="AC667" s="279"/>
      <c r="AJ667" s="279"/>
      <c r="AK667" s="279"/>
      <c r="AX667" s="279"/>
      <c r="AY667" s="279"/>
      <c r="AZ667" s="279"/>
      <c r="BA667" s="279"/>
      <c r="BB667" s="279"/>
      <c r="BC667" s="279"/>
      <c r="BD667" s="279"/>
      <c r="BE667" s="279"/>
      <c r="BF667" s="279"/>
      <c r="BG667" s="279"/>
      <c r="BH667" s="279"/>
      <c r="BI667" s="279"/>
      <c r="BQ667" s="280"/>
      <c r="BR667" s="280"/>
      <c r="BS667" s="280"/>
      <c r="BT667" s="280"/>
      <c r="BU667" s="280"/>
      <c r="BV667" s="280"/>
      <c r="BW667" s="280"/>
      <c r="BX667" s="280"/>
      <c r="BY667" s="280"/>
      <c r="BZ667" s="280"/>
      <c r="CA667" s="280"/>
      <c r="CB667" s="280"/>
    </row>
    <row r="668" spans="1:80" s="278" customFormat="1" x14ac:dyDescent="0.25">
      <c r="A668" s="261"/>
      <c r="B668" s="261"/>
      <c r="C668" s="261"/>
      <c r="D668" s="261"/>
      <c r="E668" s="261"/>
      <c r="F668" s="261"/>
      <c r="G668" s="261"/>
      <c r="AB668" s="279"/>
      <c r="AC668" s="279"/>
      <c r="AJ668" s="279"/>
      <c r="AK668" s="279"/>
      <c r="AX668" s="279"/>
      <c r="AY668" s="279"/>
      <c r="AZ668" s="279"/>
      <c r="BA668" s="279"/>
      <c r="BB668" s="279"/>
      <c r="BC668" s="279"/>
      <c r="BD668" s="279"/>
      <c r="BE668" s="279"/>
      <c r="BF668" s="279"/>
      <c r="BG668" s="279"/>
      <c r="BH668" s="279"/>
      <c r="BI668" s="279"/>
      <c r="BQ668" s="280"/>
      <c r="BR668" s="280"/>
      <c r="BS668" s="280"/>
      <c r="BT668" s="280"/>
      <c r="BU668" s="280"/>
      <c r="BV668" s="280"/>
      <c r="BW668" s="280"/>
      <c r="BX668" s="280"/>
      <c r="BY668" s="280"/>
      <c r="BZ668" s="280"/>
      <c r="CA668" s="280"/>
      <c r="CB668" s="280"/>
    </row>
    <row r="669" spans="1:80" s="278" customFormat="1" x14ac:dyDescent="0.25">
      <c r="A669" s="261"/>
      <c r="B669" s="261"/>
      <c r="C669" s="261"/>
      <c r="D669" s="261"/>
      <c r="E669" s="261"/>
      <c r="F669" s="261"/>
      <c r="G669" s="261"/>
      <c r="AB669" s="279"/>
      <c r="AC669" s="279"/>
      <c r="AJ669" s="279"/>
      <c r="AK669" s="279"/>
      <c r="AX669" s="279"/>
      <c r="AY669" s="279"/>
      <c r="AZ669" s="279"/>
      <c r="BA669" s="279"/>
      <c r="BB669" s="279"/>
      <c r="BC669" s="279"/>
      <c r="BD669" s="279"/>
      <c r="BE669" s="279"/>
      <c r="BF669" s="279"/>
      <c r="BG669" s="279"/>
      <c r="BH669" s="279"/>
      <c r="BI669" s="279"/>
      <c r="BQ669" s="280"/>
      <c r="BR669" s="280"/>
      <c r="BS669" s="280"/>
      <c r="BT669" s="280"/>
      <c r="BU669" s="280"/>
      <c r="BV669" s="280"/>
      <c r="BW669" s="280"/>
      <c r="BX669" s="280"/>
      <c r="BY669" s="280"/>
      <c r="BZ669" s="280"/>
      <c r="CA669" s="280"/>
      <c r="CB669" s="280"/>
    </row>
    <row r="670" spans="1:80" s="278" customFormat="1" x14ac:dyDescent="0.25">
      <c r="A670" s="261"/>
      <c r="B670" s="261"/>
      <c r="C670" s="261"/>
      <c r="D670" s="261"/>
      <c r="E670" s="261"/>
      <c r="F670" s="261"/>
      <c r="G670" s="261"/>
      <c r="AB670" s="279"/>
      <c r="AC670" s="279"/>
      <c r="AJ670" s="279"/>
      <c r="AK670" s="279"/>
      <c r="AX670" s="279"/>
      <c r="AY670" s="279"/>
      <c r="AZ670" s="279"/>
      <c r="BA670" s="279"/>
      <c r="BB670" s="279"/>
      <c r="BC670" s="279"/>
      <c r="BD670" s="279"/>
      <c r="BE670" s="279"/>
      <c r="BF670" s="279"/>
      <c r="BG670" s="279"/>
      <c r="BH670" s="279"/>
      <c r="BI670" s="279"/>
      <c r="BQ670" s="280"/>
      <c r="BR670" s="280"/>
      <c r="BS670" s="280"/>
      <c r="BT670" s="280"/>
      <c r="BU670" s="280"/>
      <c r="BV670" s="280"/>
      <c r="BW670" s="280"/>
      <c r="BX670" s="280"/>
      <c r="BY670" s="280"/>
      <c r="BZ670" s="280"/>
      <c r="CA670" s="280"/>
      <c r="CB670" s="280"/>
    </row>
    <row r="671" spans="1:80" s="278" customFormat="1" x14ac:dyDescent="0.25">
      <c r="A671" s="261"/>
      <c r="B671" s="261"/>
      <c r="C671" s="261"/>
      <c r="D671" s="261"/>
      <c r="E671" s="261"/>
      <c r="F671" s="261"/>
      <c r="G671" s="261"/>
      <c r="AB671" s="279"/>
      <c r="AC671" s="279"/>
      <c r="AJ671" s="279"/>
      <c r="AK671" s="279"/>
      <c r="AX671" s="279"/>
      <c r="AY671" s="279"/>
      <c r="AZ671" s="279"/>
      <c r="BA671" s="279"/>
      <c r="BB671" s="279"/>
      <c r="BC671" s="279"/>
      <c r="BD671" s="279"/>
      <c r="BE671" s="279"/>
      <c r="BF671" s="279"/>
      <c r="BG671" s="279"/>
      <c r="BH671" s="279"/>
      <c r="BI671" s="279"/>
      <c r="BQ671" s="280"/>
      <c r="BR671" s="280"/>
      <c r="BS671" s="280"/>
      <c r="BT671" s="280"/>
      <c r="BU671" s="280"/>
      <c r="BV671" s="280"/>
      <c r="BW671" s="280"/>
      <c r="BX671" s="280"/>
      <c r="BY671" s="280"/>
      <c r="BZ671" s="280"/>
      <c r="CA671" s="280"/>
      <c r="CB671" s="280"/>
    </row>
    <row r="672" spans="1:80" s="278" customFormat="1" x14ac:dyDescent="0.25">
      <c r="A672" s="261"/>
      <c r="B672" s="261"/>
      <c r="C672" s="261"/>
      <c r="D672" s="261"/>
      <c r="E672" s="261"/>
      <c r="F672" s="261"/>
      <c r="G672" s="261"/>
      <c r="AB672" s="279"/>
      <c r="AC672" s="279"/>
      <c r="AJ672" s="279"/>
      <c r="AK672" s="279"/>
      <c r="AX672" s="279"/>
      <c r="AY672" s="279"/>
      <c r="AZ672" s="279"/>
      <c r="BA672" s="279"/>
      <c r="BB672" s="279"/>
      <c r="BC672" s="279"/>
      <c r="BD672" s="279"/>
      <c r="BE672" s="279"/>
      <c r="BF672" s="279"/>
      <c r="BG672" s="279"/>
      <c r="BH672" s="279"/>
      <c r="BI672" s="279"/>
      <c r="BQ672" s="280"/>
      <c r="BR672" s="280"/>
      <c r="BS672" s="280"/>
      <c r="BT672" s="280"/>
      <c r="BU672" s="280"/>
      <c r="BV672" s="280"/>
      <c r="BW672" s="280"/>
      <c r="BX672" s="280"/>
      <c r="BY672" s="280"/>
      <c r="BZ672" s="280"/>
      <c r="CA672" s="280"/>
      <c r="CB672" s="280"/>
    </row>
    <row r="673" spans="1:80" s="278" customFormat="1" x14ac:dyDescent="0.25">
      <c r="A673" s="261"/>
      <c r="B673" s="261"/>
      <c r="C673" s="261"/>
      <c r="D673" s="261"/>
      <c r="E673" s="261"/>
      <c r="F673" s="261"/>
      <c r="G673" s="261"/>
      <c r="AB673" s="279"/>
      <c r="AC673" s="279"/>
      <c r="AJ673" s="279"/>
      <c r="AK673" s="279"/>
      <c r="AX673" s="279"/>
      <c r="AY673" s="279"/>
      <c r="AZ673" s="279"/>
      <c r="BA673" s="279"/>
      <c r="BB673" s="279"/>
      <c r="BC673" s="279"/>
      <c r="BD673" s="279"/>
      <c r="BE673" s="279"/>
      <c r="BF673" s="279"/>
      <c r="BG673" s="279"/>
      <c r="BH673" s="279"/>
      <c r="BI673" s="279"/>
      <c r="BQ673" s="280"/>
      <c r="BR673" s="280"/>
      <c r="BS673" s="280"/>
      <c r="BT673" s="280"/>
      <c r="BU673" s="280"/>
      <c r="BV673" s="280"/>
      <c r="BW673" s="280"/>
      <c r="BX673" s="280"/>
      <c r="BY673" s="280"/>
      <c r="BZ673" s="280"/>
      <c r="CA673" s="280"/>
      <c r="CB673" s="280"/>
    </row>
    <row r="674" spans="1:80" s="278" customFormat="1" x14ac:dyDescent="0.25">
      <c r="A674" s="261"/>
      <c r="B674" s="261"/>
      <c r="C674" s="261"/>
      <c r="D674" s="261"/>
      <c r="E674" s="261"/>
      <c r="F674" s="261"/>
      <c r="G674" s="261"/>
      <c r="AB674" s="279"/>
      <c r="AC674" s="279"/>
      <c r="AJ674" s="279"/>
      <c r="AK674" s="279"/>
      <c r="AX674" s="279"/>
      <c r="AY674" s="279"/>
      <c r="AZ674" s="279"/>
      <c r="BA674" s="279"/>
      <c r="BB674" s="279"/>
      <c r="BC674" s="279"/>
      <c r="BD674" s="279"/>
      <c r="BE674" s="279"/>
      <c r="BF674" s="279"/>
      <c r="BG674" s="279"/>
      <c r="BH674" s="279"/>
      <c r="BI674" s="279"/>
      <c r="BQ674" s="280"/>
      <c r="BR674" s="280"/>
      <c r="BS674" s="280"/>
      <c r="BT674" s="280"/>
      <c r="BU674" s="280"/>
      <c r="BV674" s="280"/>
      <c r="BW674" s="280"/>
      <c r="BX674" s="280"/>
      <c r="BY674" s="280"/>
      <c r="BZ674" s="280"/>
      <c r="CA674" s="280"/>
      <c r="CB674" s="280"/>
    </row>
    <row r="675" spans="1:80" s="278" customFormat="1" x14ac:dyDescent="0.25">
      <c r="A675" s="261"/>
      <c r="B675" s="261"/>
      <c r="C675" s="261"/>
      <c r="D675" s="261"/>
      <c r="E675" s="261"/>
      <c r="F675" s="261"/>
      <c r="G675" s="261"/>
      <c r="AB675" s="279"/>
      <c r="AC675" s="279"/>
      <c r="AJ675" s="279"/>
      <c r="AK675" s="279"/>
      <c r="AX675" s="279"/>
      <c r="AY675" s="279"/>
      <c r="AZ675" s="279"/>
      <c r="BA675" s="279"/>
      <c r="BB675" s="279"/>
      <c r="BC675" s="279"/>
      <c r="BD675" s="279"/>
      <c r="BE675" s="279"/>
      <c r="BF675" s="279"/>
      <c r="BG675" s="279"/>
      <c r="BH675" s="279"/>
      <c r="BI675" s="279"/>
      <c r="BQ675" s="280"/>
      <c r="BR675" s="280"/>
      <c r="BS675" s="280"/>
      <c r="BT675" s="280"/>
      <c r="BU675" s="280"/>
      <c r="BV675" s="280"/>
      <c r="BW675" s="280"/>
      <c r="BX675" s="280"/>
      <c r="BY675" s="280"/>
      <c r="BZ675" s="280"/>
      <c r="CA675" s="280"/>
      <c r="CB675" s="280"/>
    </row>
    <row r="676" spans="1:80" s="278" customFormat="1" x14ac:dyDescent="0.25">
      <c r="A676" s="261"/>
      <c r="B676" s="261"/>
      <c r="C676" s="261"/>
      <c r="D676" s="261"/>
      <c r="E676" s="261"/>
      <c r="F676" s="261"/>
      <c r="G676" s="261"/>
      <c r="AB676" s="279"/>
      <c r="AC676" s="279"/>
      <c r="AJ676" s="279"/>
      <c r="AK676" s="279"/>
      <c r="AX676" s="279"/>
      <c r="AY676" s="279"/>
      <c r="AZ676" s="279"/>
      <c r="BA676" s="279"/>
      <c r="BB676" s="279"/>
      <c r="BC676" s="279"/>
      <c r="BD676" s="279"/>
      <c r="BE676" s="279"/>
      <c r="BF676" s="279"/>
      <c r="BG676" s="279"/>
      <c r="BH676" s="279"/>
      <c r="BI676" s="279"/>
      <c r="BQ676" s="280"/>
      <c r="BR676" s="280"/>
      <c r="BS676" s="280"/>
      <c r="BT676" s="280"/>
      <c r="BU676" s="280"/>
      <c r="BV676" s="280"/>
      <c r="BW676" s="280"/>
      <c r="BX676" s="280"/>
      <c r="BY676" s="280"/>
      <c r="BZ676" s="280"/>
      <c r="CA676" s="280"/>
      <c r="CB676" s="280"/>
    </row>
    <row r="677" spans="1:80" s="278" customFormat="1" x14ac:dyDescent="0.25">
      <c r="A677" s="261"/>
      <c r="B677" s="261"/>
      <c r="C677" s="261"/>
      <c r="D677" s="261"/>
      <c r="E677" s="261"/>
      <c r="F677" s="261"/>
      <c r="G677" s="261"/>
      <c r="AB677" s="279"/>
      <c r="AC677" s="279"/>
      <c r="AJ677" s="279"/>
      <c r="AK677" s="279"/>
      <c r="AX677" s="279"/>
      <c r="AY677" s="279"/>
      <c r="AZ677" s="279"/>
      <c r="BA677" s="279"/>
      <c r="BB677" s="279"/>
      <c r="BC677" s="279"/>
      <c r="BD677" s="279"/>
      <c r="BE677" s="279"/>
      <c r="BF677" s="279"/>
      <c r="BG677" s="279"/>
      <c r="BH677" s="279"/>
      <c r="BI677" s="279"/>
      <c r="BQ677" s="280"/>
      <c r="BR677" s="280"/>
      <c r="BS677" s="280"/>
      <c r="BT677" s="280"/>
      <c r="BU677" s="280"/>
      <c r="BV677" s="280"/>
      <c r="BW677" s="280"/>
      <c r="BX677" s="280"/>
      <c r="BY677" s="280"/>
      <c r="BZ677" s="280"/>
      <c r="CA677" s="280"/>
      <c r="CB677" s="280"/>
    </row>
    <row r="678" spans="1:80" s="278" customFormat="1" x14ac:dyDescent="0.25">
      <c r="A678" s="261"/>
      <c r="B678" s="261"/>
      <c r="C678" s="261"/>
      <c r="D678" s="261"/>
      <c r="E678" s="261"/>
      <c r="F678" s="261"/>
      <c r="G678" s="261"/>
      <c r="AB678" s="279"/>
      <c r="AC678" s="279"/>
      <c r="AJ678" s="279"/>
      <c r="AK678" s="279"/>
      <c r="AX678" s="279"/>
      <c r="AY678" s="279"/>
      <c r="AZ678" s="279"/>
      <c r="BA678" s="279"/>
      <c r="BB678" s="279"/>
      <c r="BC678" s="279"/>
      <c r="BD678" s="279"/>
      <c r="BE678" s="279"/>
      <c r="BF678" s="279"/>
      <c r="BG678" s="279"/>
      <c r="BH678" s="279"/>
      <c r="BI678" s="279"/>
      <c r="BQ678" s="280"/>
      <c r="BR678" s="280"/>
      <c r="BS678" s="280"/>
      <c r="BT678" s="280"/>
      <c r="BU678" s="280"/>
      <c r="BV678" s="280"/>
      <c r="BW678" s="280"/>
      <c r="BX678" s="280"/>
      <c r="BY678" s="280"/>
      <c r="BZ678" s="280"/>
      <c r="CA678" s="280"/>
      <c r="CB678" s="280"/>
    </row>
    <row r="679" spans="1:80" s="278" customFormat="1" x14ac:dyDescent="0.25">
      <c r="A679" s="261"/>
      <c r="B679" s="261"/>
      <c r="C679" s="261"/>
      <c r="D679" s="261"/>
      <c r="E679" s="261"/>
      <c r="F679" s="261"/>
      <c r="G679" s="261"/>
      <c r="AB679" s="279"/>
      <c r="AC679" s="279"/>
      <c r="AJ679" s="279"/>
      <c r="AK679" s="279"/>
      <c r="AX679" s="279"/>
      <c r="AY679" s="279"/>
      <c r="AZ679" s="279"/>
      <c r="BA679" s="279"/>
      <c r="BB679" s="279"/>
      <c r="BC679" s="279"/>
      <c r="BD679" s="279"/>
      <c r="BE679" s="279"/>
      <c r="BF679" s="279"/>
      <c r="BG679" s="279"/>
      <c r="BH679" s="279"/>
      <c r="BI679" s="279"/>
      <c r="BQ679" s="280"/>
      <c r="BR679" s="280"/>
      <c r="BS679" s="280"/>
      <c r="BT679" s="280"/>
      <c r="BU679" s="280"/>
      <c r="BV679" s="280"/>
      <c r="BW679" s="280"/>
      <c r="BX679" s="280"/>
      <c r="BY679" s="280"/>
      <c r="BZ679" s="280"/>
      <c r="CA679" s="280"/>
      <c r="CB679" s="280"/>
    </row>
    <row r="680" spans="1:80" s="278" customFormat="1" x14ac:dyDescent="0.25">
      <c r="A680" s="261"/>
      <c r="B680" s="261"/>
      <c r="C680" s="261"/>
      <c r="D680" s="261"/>
      <c r="E680" s="261"/>
      <c r="F680" s="261"/>
      <c r="G680" s="261"/>
      <c r="AB680" s="279"/>
      <c r="AC680" s="279"/>
      <c r="AJ680" s="279"/>
      <c r="AK680" s="279"/>
      <c r="AX680" s="279"/>
      <c r="AY680" s="279"/>
      <c r="AZ680" s="279"/>
      <c r="BA680" s="279"/>
      <c r="BB680" s="279"/>
      <c r="BC680" s="279"/>
      <c r="BD680" s="279"/>
      <c r="BE680" s="279"/>
      <c r="BF680" s="279"/>
      <c r="BG680" s="279"/>
      <c r="BH680" s="279"/>
      <c r="BI680" s="279"/>
      <c r="BQ680" s="280"/>
      <c r="BR680" s="280"/>
      <c r="BS680" s="280"/>
      <c r="BT680" s="280"/>
      <c r="BU680" s="280"/>
      <c r="BV680" s="280"/>
      <c r="BW680" s="280"/>
      <c r="BX680" s="280"/>
      <c r="BY680" s="280"/>
      <c r="BZ680" s="280"/>
      <c r="CA680" s="280"/>
      <c r="CB680" s="280"/>
    </row>
    <row r="681" spans="1:80" s="278" customFormat="1" x14ac:dyDescent="0.25">
      <c r="A681" s="261"/>
      <c r="B681" s="261"/>
      <c r="C681" s="261"/>
      <c r="D681" s="261"/>
      <c r="E681" s="261"/>
      <c r="F681" s="261"/>
      <c r="G681" s="261"/>
      <c r="AB681" s="279"/>
      <c r="AC681" s="279"/>
      <c r="AJ681" s="279"/>
      <c r="AK681" s="279"/>
      <c r="AX681" s="279"/>
      <c r="AY681" s="279"/>
      <c r="AZ681" s="279"/>
      <c r="BA681" s="279"/>
      <c r="BB681" s="279"/>
      <c r="BC681" s="279"/>
      <c r="BD681" s="279"/>
      <c r="BE681" s="279"/>
      <c r="BF681" s="279"/>
      <c r="BG681" s="279"/>
      <c r="BH681" s="279"/>
      <c r="BI681" s="279"/>
      <c r="BQ681" s="280"/>
      <c r="BR681" s="280"/>
      <c r="BS681" s="280"/>
      <c r="BT681" s="280"/>
      <c r="BU681" s="280"/>
      <c r="BV681" s="280"/>
      <c r="BW681" s="280"/>
      <c r="BX681" s="280"/>
      <c r="BY681" s="280"/>
      <c r="BZ681" s="280"/>
      <c r="CA681" s="280"/>
      <c r="CB681" s="280"/>
    </row>
    <row r="682" spans="1:80" s="278" customFormat="1" x14ac:dyDescent="0.25">
      <c r="A682" s="261"/>
      <c r="B682" s="261"/>
      <c r="C682" s="261"/>
      <c r="D682" s="261"/>
      <c r="E682" s="261"/>
      <c r="F682" s="261"/>
      <c r="G682" s="261"/>
      <c r="AB682" s="279"/>
      <c r="AC682" s="279"/>
      <c r="AJ682" s="279"/>
      <c r="AK682" s="279"/>
      <c r="AX682" s="279"/>
      <c r="AY682" s="279"/>
      <c r="AZ682" s="279"/>
      <c r="BA682" s="279"/>
      <c r="BB682" s="279"/>
      <c r="BC682" s="279"/>
      <c r="BD682" s="279"/>
      <c r="BE682" s="279"/>
      <c r="BF682" s="279"/>
      <c r="BG682" s="279"/>
      <c r="BH682" s="279"/>
      <c r="BI682" s="279"/>
      <c r="BQ682" s="280"/>
      <c r="BR682" s="280"/>
      <c r="BS682" s="280"/>
      <c r="BT682" s="280"/>
      <c r="BU682" s="280"/>
      <c r="BV682" s="280"/>
      <c r="BW682" s="280"/>
      <c r="BX682" s="280"/>
      <c r="BY682" s="280"/>
      <c r="BZ682" s="280"/>
      <c r="CA682" s="280"/>
      <c r="CB682" s="280"/>
    </row>
    <row r="683" spans="1:80" s="278" customFormat="1" x14ac:dyDescent="0.25">
      <c r="A683" s="261"/>
      <c r="B683" s="261"/>
      <c r="C683" s="261"/>
      <c r="D683" s="261"/>
      <c r="E683" s="261"/>
      <c r="F683" s="261"/>
      <c r="G683" s="261"/>
      <c r="AB683" s="279"/>
      <c r="AC683" s="279"/>
      <c r="AJ683" s="279"/>
      <c r="AK683" s="279"/>
      <c r="AX683" s="279"/>
      <c r="AY683" s="279"/>
      <c r="AZ683" s="279"/>
      <c r="BA683" s="279"/>
      <c r="BB683" s="279"/>
      <c r="BC683" s="279"/>
      <c r="BD683" s="279"/>
      <c r="BE683" s="279"/>
      <c r="BF683" s="279"/>
      <c r="BG683" s="279"/>
      <c r="BH683" s="279"/>
      <c r="BI683" s="279"/>
      <c r="BQ683" s="280"/>
      <c r="BR683" s="280"/>
      <c r="BS683" s="280"/>
      <c r="BT683" s="280"/>
      <c r="BU683" s="280"/>
      <c r="BV683" s="280"/>
      <c r="BW683" s="280"/>
      <c r="BX683" s="280"/>
      <c r="BY683" s="280"/>
      <c r="BZ683" s="280"/>
      <c r="CA683" s="280"/>
      <c r="CB683" s="280"/>
    </row>
    <row r="684" spans="1:80" s="278" customFormat="1" x14ac:dyDescent="0.25">
      <c r="A684" s="261"/>
      <c r="B684" s="261"/>
      <c r="C684" s="261"/>
      <c r="D684" s="261"/>
      <c r="E684" s="261"/>
      <c r="F684" s="261"/>
      <c r="G684" s="261"/>
      <c r="AB684" s="279"/>
      <c r="AC684" s="279"/>
      <c r="AJ684" s="279"/>
      <c r="AK684" s="279"/>
      <c r="AX684" s="279"/>
      <c r="AY684" s="279"/>
      <c r="AZ684" s="279"/>
      <c r="BA684" s="279"/>
      <c r="BB684" s="279"/>
      <c r="BC684" s="279"/>
      <c r="BD684" s="279"/>
      <c r="BE684" s="279"/>
      <c r="BF684" s="279"/>
      <c r="BG684" s="279"/>
      <c r="BH684" s="279"/>
      <c r="BI684" s="279"/>
      <c r="BQ684" s="280"/>
      <c r="BR684" s="280"/>
      <c r="BS684" s="280"/>
      <c r="BT684" s="280"/>
      <c r="BU684" s="280"/>
      <c r="BV684" s="280"/>
      <c r="BW684" s="280"/>
      <c r="BX684" s="280"/>
      <c r="BY684" s="280"/>
      <c r="BZ684" s="280"/>
      <c r="CA684" s="280"/>
      <c r="CB684" s="280"/>
    </row>
    <row r="685" spans="1:80" s="278" customFormat="1" x14ac:dyDescent="0.25">
      <c r="A685" s="261"/>
      <c r="B685" s="261"/>
      <c r="C685" s="261"/>
      <c r="D685" s="261"/>
      <c r="E685" s="261"/>
      <c r="F685" s="261"/>
      <c r="G685" s="261"/>
      <c r="AB685" s="279"/>
      <c r="AC685" s="279"/>
      <c r="AJ685" s="279"/>
      <c r="AK685" s="279"/>
      <c r="AX685" s="279"/>
      <c r="AY685" s="279"/>
      <c r="AZ685" s="279"/>
      <c r="BA685" s="279"/>
      <c r="BB685" s="279"/>
      <c r="BC685" s="279"/>
      <c r="BD685" s="279"/>
      <c r="BE685" s="279"/>
      <c r="BF685" s="279"/>
      <c r="BG685" s="279"/>
      <c r="BH685" s="279"/>
      <c r="BI685" s="279"/>
      <c r="BQ685" s="280"/>
      <c r="BR685" s="280"/>
      <c r="BS685" s="280"/>
      <c r="BT685" s="280"/>
      <c r="BU685" s="280"/>
      <c r="BV685" s="280"/>
      <c r="BW685" s="280"/>
      <c r="BX685" s="280"/>
      <c r="BY685" s="280"/>
      <c r="BZ685" s="280"/>
      <c r="CA685" s="280"/>
      <c r="CB685" s="280"/>
    </row>
    <row r="686" spans="1:80" s="278" customFormat="1" x14ac:dyDescent="0.25">
      <c r="A686" s="261"/>
      <c r="B686" s="261"/>
      <c r="C686" s="261"/>
      <c r="D686" s="261"/>
      <c r="E686" s="261"/>
      <c r="F686" s="261"/>
      <c r="G686" s="261"/>
      <c r="AB686" s="279"/>
      <c r="AC686" s="279"/>
      <c r="AJ686" s="279"/>
      <c r="AK686" s="279"/>
      <c r="AX686" s="279"/>
      <c r="AY686" s="279"/>
      <c r="AZ686" s="279"/>
      <c r="BA686" s="279"/>
      <c r="BB686" s="279"/>
      <c r="BC686" s="279"/>
      <c r="BD686" s="279"/>
      <c r="BE686" s="279"/>
      <c r="BF686" s="279"/>
      <c r="BG686" s="279"/>
      <c r="BH686" s="279"/>
      <c r="BI686" s="279"/>
      <c r="BQ686" s="280"/>
      <c r="BR686" s="280"/>
      <c r="BS686" s="280"/>
      <c r="BT686" s="280"/>
      <c r="BU686" s="280"/>
      <c r="BV686" s="280"/>
      <c r="BW686" s="280"/>
      <c r="BX686" s="280"/>
      <c r="BY686" s="280"/>
      <c r="BZ686" s="280"/>
      <c r="CA686" s="280"/>
      <c r="CB686" s="280"/>
    </row>
    <row r="687" spans="1:80" s="278" customFormat="1" x14ac:dyDescent="0.25">
      <c r="A687" s="261"/>
      <c r="B687" s="261"/>
      <c r="C687" s="261"/>
      <c r="D687" s="261"/>
      <c r="E687" s="261"/>
      <c r="F687" s="261"/>
      <c r="G687" s="261"/>
      <c r="AB687" s="279"/>
      <c r="AC687" s="279"/>
      <c r="AJ687" s="279"/>
      <c r="AK687" s="279"/>
      <c r="AX687" s="279"/>
      <c r="AY687" s="279"/>
      <c r="AZ687" s="279"/>
      <c r="BA687" s="279"/>
      <c r="BB687" s="279"/>
      <c r="BC687" s="279"/>
      <c r="BD687" s="279"/>
      <c r="BE687" s="279"/>
      <c r="BF687" s="279"/>
      <c r="BG687" s="279"/>
      <c r="BH687" s="279"/>
      <c r="BI687" s="279"/>
      <c r="BQ687" s="280"/>
      <c r="BR687" s="280"/>
      <c r="BS687" s="280"/>
      <c r="BT687" s="280"/>
      <c r="BU687" s="280"/>
      <c r="BV687" s="280"/>
      <c r="BW687" s="280"/>
      <c r="BX687" s="280"/>
      <c r="BY687" s="280"/>
      <c r="BZ687" s="280"/>
      <c r="CA687" s="280"/>
      <c r="CB687" s="280"/>
    </row>
    <row r="688" spans="1:80" s="278" customFormat="1" x14ac:dyDescent="0.25">
      <c r="A688" s="261"/>
      <c r="B688" s="261"/>
      <c r="C688" s="261"/>
      <c r="D688" s="261"/>
      <c r="E688" s="261"/>
      <c r="F688" s="261"/>
      <c r="G688" s="261"/>
      <c r="AB688" s="279"/>
      <c r="AC688" s="279"/>
      <c r="AJ688" s="279"/>
      <c r="AK688" s="279"/>
      <c r="AX688" s="279"/>
      <c r="AY688" s="279"/>
      <c r="AZ688" s="279"/>
      <c r="BA688" s="279"/>
      <c r="BB688" s="279"/>
      <c r="BC688" s="279"/>
      <c r="BD688" s="279"/>
      <c r="BE688" s="279"/>
      <c r="BF688" s="279"/>
      <c r="BG688" s="279"/>
      <c r="BH688" s="279"/>
      <c r="BI688" s="279"/>
      <c r="BQ688" s="280"/>
      <c r="BR688" s="280"/>
      <c r="BS688" s="280"/>
      <c r="BT688" s="280"/>
      <c r="BU688" s="280"/>
      <c r="BV688" s="280"/>
      <c r="BW688" s="280"/>
      <c r="BX688" s="280"/>
      <c r="BY688" s="280"/>
      <c r="BZ688" s="280"/>
      <c r="CA688" s="280"/>
      <c r="CB688" s="280"/>
    </row>
    <row r="689" spans="1:80" s="278" customFormat="1" x14ac:dyDescent="0.25">
      <c r="A689" s="261"/>
      <c r="B689" s="261"/>
      <c r="C689" s="261"/>
      <c r="D689" s="261"/>
      <c r="E689" s="261"/>
      <c r="F689" s="261"/>
      <c r="G689" s="261"/>
      <c r="AB689" s="279"/>
      <c r="AC689" s="279"/>
      <c r="AJ689" s="279"/>
      <c r="AK689" s="279"/>
      <c r="AX689" s="279"/>
      <c r="AY689" s="279"/>
      <c r="AZ689" s="279"/>
      <c r="BA689" s="279"/>
      <c r="BB689" s="279"/>
      <c r="BC689" s="279"/>
      <c r="BD689" s="279"/>
      <c r="BE689" s="279"/>
      <c r="BF689" s="279"/>
      <c r="BG689" s="279"/>
      <c r="BH689" s="279"/>
      <c r="BI689" s="279"/>
      <c r="BQ689" s="280"/>
      <c r="BR689" s="280"/>
      <c r="BS689" s="280"/>
      <c r="BT689" s="280"/>
      <c r="BU689" s="280"/>
      <c r="BV689" s="280"/>
      <c r="BW689" s="280"/>
      <c r="BX689" s="280"/>
      <c r="BY689" s="280"/>
      <c r="BZ689" s="280"/>
      <c r="CA689" s="280"/>
      <c r="CB689" s="280"/>
    </row>
    <row r="690" spans="1:80" s="278" customFormat="1" x14ac:dyDescent="0.25">
      <c r="A690" s="261"/>
      <c r="B690" s="261"/>
      <c r="C690" s="261"/>
      <c r="D690" s="261"/>
      <c r="E690" s="261"/>
      <c r="F690" s="261"/>
      <c r="G690" s="261"/>
      <c r="AB690" s="279"/>
      <c r="AC690" s="279"/>
      <c r="AJ690" s="279"/>
      <c r="AK690" s="279"/>
      <c r="AX690" s="279"/>
      <c r="AY690" s="279"/>
      <c r="AZ690" s="279"/>
      <c r="BA690" s="279"/>
      <c r="BB690" s="279"/>
      <c r="BC690" s="279"/>
      <c r="BD690" s="279"/>
      <c r="BE690" s="279"/>
      <c r="BF690" s="279"/>
      <c r="BG690" s="279"/>
      <c r="BH690" s="279"/>
      <c r="BI690" s="279"/>
      <c r="BQ690" s="280"/>
      <c r="BR690" s="280"/>
      <c r="BS690" s="280"/>
      <c r="BT690" s="280"/>
      <c r="BU690" s="280"/>
      <c r="BV690" s="280"/>
      <c r="BW690" s="280"/>
      <c r="BX690" s="280"/>
      <c r="BY690" s="280"/>
      <c r="BZ690" s="280"/>
      <c r="CA690" s="280"/>
      <c r="CB690" s="280"/>
    </row>
    <row r="691" spans="1:80" s="278" customFormat="1" x14ac:dyDescent="0.25">
      <c r="A691" s="261"/>
      <c r="B691" s="261"/>
      <c r="C691" s="261"/>
      <c r="D691" s="261"/>
      <c r="E691" s="261"/>
      <c r="F691" s="261"/>
      <c r="G691" s="261"/>
      <c r="AB691" s="279"/>
      <c r="AC691" s="279"/>
      <c r="AJ691" s="279"/>
      <c r="AK691" s="279"/>
      <c r="AX691" s="279"/>
      <c r="AY691" s="279"/>
      <c r="AZ691" s="279"/>
      <c r="BA691" s="279"/>
      <c r="BB691" s="279"/>
      <c r="BC691" s="279"/>
      <c r="BD691" s="279"/>
      <c r="BE691" s="279"/>
      <c r="BF691" s="279"/>
      <c r="BG691" s="279"/>
      <c r="BH691" s="279"/>
      <c r="BI691" s="279"/>
      <c r="BQ691" s="280"/>
      <c r="BR691" s="280"/>
      <c r="BS691" s="280"/>
      <c r="BT691" s="280"/>
      <c r="BU691" s="280"/>
      <c r="BV691" s="280"/>
      <c r="BW691" s="280"/>
      <c r="BX691" s="280"/>
      <c r="BY691" s="280"/>
      <c r="BZ691" s="280"/>
      <c r="CA691" s="280"/>
      <c r="CB691" s="280"/>
    </row>
    <row r="692" spans="1:80" s="278" customFormat="1" x14ac:dyDescent="0.25">
      <c r="A692" s="261"/>
      <c r="B692" s="261"/>
      <c r="C692" s="261"/>
      <c r="D692" s="261"/>
      <c r="E692" s="261"/>
      <c r="F692" s="261"/>
      <c r="G692" s="261"/>
      <c r="AB692" s="279"/>
      <c r="AC692" s="279"/>
      <c r="AJ692" s="279"/>
      <c r="AK692" s="279"/>
      <c r="AX692" s="279"/>
      <c r="AY692" s="279"/>
      <c r="AZ692" s="279"/>
      <c r="BA692" s="279"/>
      <c r="BB692" s="279"/>
      <c r="BC692" s="279"/>
      <c r="BD692" s="279"/>
      <c r="BE692" s="279"/>
      <c r="BF692" s="279"/>
      <c r="BG692" s="279"/>
      <c r="BH692" s="279"/>
      <c r="BI692" s="279"/>
      <c r="BQ692" s="280"/>
      <c r="BR692" s="280"/>
      <c r="BS692" s="280"/>
      <c r="BT692" s="280"/>
      <c r="BU692" s="280"/>
      <c r="BV692" s="280"/>
      <c r="BW692" s="280"/>
      <c r="BX692" s="280"/>
      <c r="BY692" s="280"/>
      <c r="BZ692" s="280"/>
      <c r="CA692" s="280"/>
      <c r="CB692" s="280"/>
    </row>
    <row r="693" spans="1:80" s="278" customFormat="1" x14ac:dyDescent="0.25">
      <c r="A693" s="261"/>
      <c r="B693" s="261"/>
      <c r="C693" s="261"/>
      <c r="D693" s="261"/>
      <c r="E693" s="261"/>
      <c r="F693" s="261"/>
      <c r="G693" s="261"/>
      <c r="AB693" s="279"/>
      <c r="AC693" s="279"/>
      <c r="AJ693" s="279"/>
      <c r="AK693" s="279"/>
      <c r="AX693" s="279"/>
      <c r="AY693" s="279"/>
      <c r="AZ693" s="279"/>
      <c r="BA693" s="279"/>
      <c r="BB693" s="279"/>
      <c r="BC693" s="279"/>
      <c r="BD693" s="279"/>
      <c r="BE693" s="279"/>
      <c r="BF693" s="279"/>
      <c r="BG693" s="279"/>
      <c r="BH693" s="279"/>
      <c r="BI693" s="279"/>
      <c r="BQ693" s="280"/>
      <c r="BR693" s="280"/>
      <c r="BS693" s="280"/>
      <c r="BT693" s="280"/>
      <c r="BU693" s="280"/>
      <c r="BV693" s="280"/>
      <c r="BW693" s="280"/>
      <c r="BX693" s="280"/>
      <c r="BY693" s="280"/>
      <c r="BZ693" s="280"/>
      <c r="CA693" s="280"/>
      <c r="CB693" s="280"/>
    </row>
    <row r="694" spans="1:80" s="278" customFormat="1" x14ac:dyDescent="0.25">
      <c r="A694" s="261"/>
      <c r="B694" s="261"/>
      <c r="C694" s="261"/>
      <c r="D694" s="261"/>
      <c r="E694" s="261"/>
      <c r="F694" s="261"/>
      <c r="G694" s="261"/>
      <c r="AB694" s="279"/>
      <c r="AC694" s="279"/>
      <c r="AJ694" s="279"/>
      <c r="AK694" s="279"/>
      <c r="AX694" s="279"/>
      <c r="AY694" s="279"/>
      <c r="AZ694" s="279"/>
      <c r="BA694" s="279"/>
      <c r="BB694" s="279"/>
      <c r="BC694" s="279"/>
      <c r="BD694" s="279"/>
      <c r="BE694" s="279"/>
      <c r="BF694" s="279"/>
      <c r="BG694" s="279"/>
      <c r="BH694" s="279"/>
      <c r="BI694" s="279"/>
      <c r="BQ694" s="280"/>
      <c r="BR694" s="280"/>
      <c r="BS694" s="280"/>
      <c r="BT694" s="280"/>
      <c r="BU694" s="280"/>
      <c r="BV694" s="280"/>
      <c r="BW694" s="280"/>
      <c r="BX694" s="280"/>
      <c r="BY694" s="280"/>
      <c r="BZ694" s="280"/>
      <c r="CA694" s="280"/>
      <c r="CB694" s="280"/>
    </row>
    <row r="695" spans="1:80" s="278" customFormat="1" x14ac:dyDescent="0.25">
      <c r="A695" s="261"/>
      <c r="B695" s="261"/>
      <c r="C695" s="261"/>
      <c r="D695" s="261"/>
      <c r="E695" s="261"/>
      <c r="F695" s="261"/>
      <c r="G695" s="261"/>
      <c r="AB695" s="279"/>
      <c r="AC695" s="279"/>
      <c r="AJ695" s="279"/>
      <c r="AK695" s="279"/>
      <c r="AX695" s="279"/>
      <c r="AY695" s="279"/>
      <c r="AZ695" s="279"/>
      <c r="BA695" s="279"/>
      <c r="BB695" s="279"/>
      <c r="BC695" s="279"/>
      <c r="BD695" s="279"/>
      <c r="BE695" s="279"/>
      <c r="BF695" s="279"/>
      <c r="BG695" s="279"/>
      <c r="BH695" s="279"/>
      <c r="BI695" s="279"/>
      <c r="BQ695" s="280"/>
      <c r="BR695" s="280"/>
      <c r="BS695" s="280"/>
      <c r="BT695" s="280"/>
      <c r="BU695" s="280"/>
      <c r="BV695" s="280"/>
      <c r="BW695" s="280"/>
      <c r="BX695" s="280"/>
      <c r="BY695" s="280"/>
      <c r="BZ695" s="280"/>
      <c r="CA695" s="280"/>
      <c r="CB695" s="280"/>
    </row>
    <row r="696" spans="1:80" s="278" customFormat="1" x14ac:dyDescent="0.25">
      <c r="A696" s="261"/>
      <c r="B696" s="261"/>
      <c r="C696" s="261"/>
      <c r="D696" s="261"/>
      <c r="E696" s="261"/>
      <c r="F696" s="261"/>
      <c r="G696" s="261"/>
      <c r="AB696" s="279"/>
      <c r="AC696" s="279"/>
      <c r="AJ696" s="279"/>
      <c r="AK696" s="279"/>
      <c r="AX696" s="279"/>
      <c r="AY696" s="279"/>
      <c r="AZ696" s="279"/>
      <c r="BA696" s="279"/>
      <c r="BB696" s="279"/>
      <c r="BC696" s="279"/>
      <c r="BD696" s="279"/>
      <c r="BE696" s="279"/>
      <c r="BF696" s="279"/>
      <c r="BG696" s="279"/>
      <c r="BH696" s="279"/>
      <c r="BI696" s="279"/>
      <c r="BQ696" s="280"/>
      <c r="BR696" s="280"/>
      <c r="BS696" s="280"/>
      <c r="BT696" s="280"/>
      <c r="BU696" s="280"/>
      <c r="BV696" s="280"/>
      <c r="BW696" s="280"/>
      <c r="BX696" s="280"/>
      <c r="BY696" s="280"/>
      <c r="BZ696" s="280"/>
      <c r="CA696" s="280"/>
      <c r="CB696" s="280"/>
    </row>
    <row r="697" spans="1:80" s="278" customFormat="1" x14ac:dyDescent="0.25">
      <c r="A697" s="261"/>
      <c r="B697" s="261"/>
      <c r="C697" s="261"/>
      <c r="D697" s="261"/>
      <c r="E697" s="261"/>
      <c r="F697" s="261"/>
      <c r="G697" s="261"/>
      <c r="AB697" s="279"/>
      <c r="AC697" s="279"/>
      <c r="AJ697" s="279"/>
      <c r="AK697" s="279"/>
      <c r="AX697" s="279"/>
      <c r="AY697" s="279"/>
      <c r="AZ697" s="279"/>
      <c r="BA697" s="279"/>
      <c r="BB697" s="279"/>
      <c r="BC697" s="279"/>
      <c r="BD697" s="279"/>
      <c r="BE697" s="279"/>
      <c r="BF697" s="279"/>
      <c r="BG697" s="279"/>
      <c r="BH697" s="279"/>
      <c r="BI697" s="279"/>
      <c r="BQ697" s="280"/>
      <c r="BR697" s="280"/>
      <c r="BS697" s="280"/>
      <c r="BT697" s="280"/>
      <c r="BU697" s="280"/>
      <c r="BV697" s="280"/>
      <c r="BW697" s="280"/>
      <c r="BX697" s="280"/>
      <c r="BY697" s="280"/>
      <c r="BZ697" s="280"/>
      <c r="CA697" s="280"/>
      <c r="CB697" s="280"/>
    </row>
    <row r="698" spans="1:80" s="278" customFormat="1" x14ac:dyDescent="0.25">
      <c r="A698" s="261"/>
      <c r="B698" s="261"/>
      <c r="C698" s="261"/>
      <c r="D698" s="261"/>
      <c r="E698" s="261"/>
      <c r="F698" s="261"/>
      <c r="G698" s="261"/>
      <c r="AB698" s="279"/>
      <c r="AC698" s="279"/>
      <c r="AJ698" s="279"/>
      <c r="AK698" s="279"/>
      <c r="AX698" s="279"/>
      <c r="AY698" s="279"/>
      <c r="AZ698" s="279"/>
      <c r="BA698" s="279"/>
      <c r="BB698" s="279"/>
      <c r="BC698" s="279"/>
      <c r="BD698" s="279"/>
      <c r="BE698" s="279"/>
      <c r="BF698" s="279"/>
      <c r="BG698" s="279"/>
      <c r="BH698" s="279"/>
      <c r="BI698" s="279"/>
      <c r="BQ698" s="280"/>
      <c r="BR698" s="280"/>
      <c r="BS698" s="280"/>
      <c r="BT698" s="280"/>
      <c r="BU698" s="280"/>
      <c r="BV698" s="280"/>
      <c r="BW698" s="280"/>
      <c r="BX698" s="280"/>
      <c r="BY698" s="280"/>
      <c r="BZ698" s="280"/>
      <c r="CA698" s="280"/>
      <c r="CB698" s="280"/>
    </row>
    <row r="699" spans="1:80" s="278" customFormat="1" x14ac:dyDescent="0.25">
      <c r="A699" s="261"/>
      <c r="B699" s="261"/>
      <c r="C699" s="261"/>
      <c r="D699" s="261"/>
      <c r="E699" s="261"/>
      <c r="F699" s="261"/>
      <c r="G699" s="261"/>
      <c r="AB699" s="279"/>
      <c r="AC699" s="279"/>
      <c r="AJ699" s="279"/>
      <c r="AK699" s="279"/>
      <c r="AX699" s="279"/>
      <c r="AY699" s="279"/>
      <c r="AZ699" s="279"/>
      <c r="BA699" s="279"/>
      <c r="BB699" s="279"/>
      <c r="BC699" s="279"/>
      <c r="BD699" s="279"/>
      <c r="BE699" s="279"/>
      <c r="BF699" s="279"/>
      <c r="BG699" s="279"/>
      <c r="BH699" s="279"/>
      <c r="BI699" s="279"/>
      <c r="BQ699" s="280"/>
      <c r="BR699" s="280"/>
      <c r="BS699" s="280"/>
      <c r="BT699" s="280"/>
      <c r="BU699" s="280"/>
      <c r="BV699" s="280"/>
      <c r="BW699" s="280"/>
      <c r="BX699" s="280"/>
      <c r="BY699" s="280"/>
      <c r="BZ699" s="280"/>
      <c r="CA699" s="280"/>
      <c r="CB699" s="280"/>
    </row>
    <row r="700" spans="1:80" s="278" customFormat="1" x14ac:dyDescent="0.25">
      <c r="A700" s="261"/>
      <c r="B700" s="261"/>
      <c r="C700" s="261"/>
      <c r="D700" s="261"/>
      <c r="E700" s="261"/>
      <c r="F700" s="261"/>
      <c r="G700" s="261"/>
      <c r="AB700" s="279"/>
      <c r="AC700" s="279"/>
      <c r="AJ700" s="279"/>
      <c r="AK700" s="279"/>
      <c r="AX700" s="279"/>
      <c r="AY700" s="279"/>
      <c r="AZ700" s="279"/>
      <c r="BA700" s="279"/>
      <c r="BB700" s="279"/>
      <c r="BC700" s="279"/>
      <c r="BD700" s="279"/>
      <c r="BE700" s="279"/>
      <c r="BF700" s="279"/>
      <c r="BG700" s="279"/>
      <c r="BH700" s="279"/>
      <c r="BI700" s="279"/>
      <c r="BQ700" s="280"/>
      <c r="BR700" s="280"/>
      <c r="BS700" s="280"/>
      <c r="BT700" s="280"/>
      <c r="BU700" s="280"/>
      <c r="BV700" s="280"/>
      <c r="BW700" s="280"/>
      <c r="BX700" s="280"/>
      <c r="BY700" s="280"/>
      <c r="BZ700" s="280"/>
      <c r="CA700" s="280"/>
      <c r="CB700" s="280"/>
    </row>
    <row r="701" spans="1:80" s="278" customFormat="1" x14ac:dyDescent="0.25">
      <c r="A701" s="261"/>
      <c r="B701" s="261"/>
      <c r="C701" s="261"/>
      <c r="D701" s="261"/>
      <c r="E701" s="261"/>
      <c r="F701" s="261"/>
      <c r="G701" s="261"/>
      <c r="AB701" s="279"/>
      <c r="AC701" s="279"/>
      <c r="AJ701" s="279"/>
      <c r="AK701" s="279"/>
      <c r="AX701" s="279"/>
      <c r="AY701" s="279"/>
      <c r="AZ701" s="279"/>
      <c r="BA701" s="279"/>
      <c r="BB701" s="279"/>
      <c r="BC701" s="279"/>
      <c r="BD701" s="279"/>
      <c r="BE701" s="279"/>
      <c r="BF701" s="279"/>
      <c r="BG701" s="279"/>
      <c r="BH701" s="279"/>
      <c r="BI701" s="279"/>
      <c r="BQ701" s="280"/>
      <c r="BR701" s="280"/>
      <c r="BS701" s="280"/>
      <c r="BT701" s="280"/>
      <c r="BU701" s="280"/>
      <c r="BV701" s="280"/>
      <c r="BW701" s="280"/>
      <c r="BX701" s="280"/>
      <c r="BY701" s="280"/>
      <c r="BZ701" s="280"/>
      <c r="CA701" s="280"/>
      <c r="CB701" s="280"/>
    </row>
    <row r="702" spans="1:80" s="278" customFormat="1" x14ac:dyDescent="0.25">
      <c r="A702" s="261"/>
      <c r="B702" s="261"/>
      <c r="C702" s="261"/>
      <c r="D702" s="261"/>
      <c r="E702" s="261"/>
      <c r="F702" s="261"/>
      <c r="G702" s="261"/>
      <c r="AB702" s="279"/>
      <c r="AC702" s="279"/>
      <c r="AJ702" s="279"/>
      <c r="AK702" s="279"/>
      <c r="AX702" s="279"/>
      <c r="AY702" s="279"/>
      <c r="AZ702" s="279"/>
      <c r="BA702" s="279"/>
      <c r="BB702" s="279"/>
      <c r="BC702" s="279"/>
      <c r="BD702" s="279"/>
      <c r="BE702" s="279"/>
      <c r="BF702" s="279"/>
      <c r="BG702" s="279"/>
      <c r="BH702" s="279"/>
      <c r="BI702" s="279"/>
      <c r="BQ702" s="280"/>
      <c r="BR702" s="280"/>
      <c r="BS702" s="280"/>
      <c r="BT702" s="280"/>
      <c r="BU702" s="280"/>
      <c r="BV702" s="280"/>
      <c r="BW702" s="280"/>
      <c r="BX702" s="280"/>
      <c r="BY702" s="280"/>
      <c r="BZ702" s="280"/>
      <c r="CA702" s="280"/>
      <c r="CB702" s="280"/>
    </row>
    <row r="703" spans="1:80" s="278" customFormat="1" x14ac:dyDescent="0.25">
      <c r="A703" s="261"/>
      <c r="B703" s="261"/>
      <c r="C703" s="261"/>
      <c r="D703" s="261"/>
      <c r="E703" s="261"/>
      <c r="F703" s="261"/>
      <c r="G703" s="261"/>
      <c r="AB703" s="279"/>
      <c r="AC703" s="279"/>
      <c r="AJ703" s="279"/>
      <c r="AK703" s="279"/>
      <c r="AX703" s="279"/>
      <c r="AY703" s="279"/>
      <c r="AZ703" s="279"/>
      <c r="BA703" s="279"/>
      <c r="BB703" s="279"/>
      <c r="BC703" s="279"/>
      <c r="BD703" s="279"/>
      <c r="BE703" s="279"/>
      <c r="BF703" s="279"/>
      <c r="BG703" s="279"/>
      <c r="BH703" s="279"/>
      <c r="BI703" s="279"/>
      <c r="BQ703" s="280"/>
      <c r="BR703" s="280"/>
      <c r="BS703" s="280"/>
      <c r="BT703" s="280"/>
      <c r="BU703" s="280"/>
      <c r="BV703" s="280"/>
      <c r="BW703" s="280"/>
      <c r="BX703" s="280"/>
      <c r="BY703" s="280"/>
      <c r="BZ703" s="280"/>
      <c r="CA703" s="280"/>
      <c r="CB703" s="280"/>
    </row>
    <row r="704" spans="1:80" s="278" customFormat="1" x14ac:dyDescent="0.25">
      <c r="A704" s="261"/>
      <c r="B704" s="261"/>
      <c r="C704" s="261"/>
      <c r="D704" s="261"/>
      <c r="E704" s="261"/>
      <c r="F704" s="261"/>
      <c r="G704" s="261"/>
      <c r="AB704" s="279"/>
      <c r="AC704" s="279"/>
      <c r="AJ704" s="279"/>
      <c r="AK704" s="279"/>
      <c r="AX704" s="279"/>
      <c r="AY704" s="279"/>
      <c r="AZ704" s="279"/>
      <c r="BA704" s="279"/>
      <c r="BB704" s="279"/>
      <c r="BC704" s="279"/>
      <c r="BD704" s="279"/>
      <c r="BE704" s="279"/>
      <c r="BF704" s="279"/>
      <c r="BG704" s="279"/>
      <c r="BH704" s="279"/>
      <c r="BI704" s="279"/>
      <c r="BQ704" s="280"/>
      <c r="BR704" s="280"/>
      <c r="BS704" s="280"/>
      <c r="BT704" s="280"/>
      <c r="BU704" s="280"/>
      <c r="BV704" s="280"/>
      <c r="BW704" s="280"/>
      <c r="BX704" s="280"/>
      <c r="BY704" s="280"/>
      <c r="BZ704" s="280"/>
      <c r="CA704" s="280"/>
      <c r="CB704" s="280"/>
    </row>
    <row r="705" spans="1:80" s="278" customFormat="1" x14ac:dyDescent="0.25">
      <c r="A705" s="261"/>
      <c r="B705" s="261"/>
      <c r="C705" s="261"/>
      <c r="D705" s="261"/>
      <c r="E705" s="261"/>
      <c r="F705" s="261"/>
      <c r="G705" s="261"/>
      <c r="AB705" s="279"/>
      <c r="AC705" s="279"/>
      <c r="AJ705" s="279"/>
      <c r="AK705" s="279"/>
      <c r="AX705" s="279"/>
      <c r="AY705" s="279"/>
      <c r="AZ705" s="279"/>
      <c r="BA705" s="279"/>
      <c r="BB705" s="279"/>
      <c r="BC705" s="279"/>
      <c r="BD705" s="279"/>
      <c r="BE705" s="279"/>
      <c r="BF705" s="279"/>
      <c r="BG705" s="279"/>
      <c r="BH705" s="279"/>
      <c r="BI705" s="279"/>
      <c r="BQ705" s="280"/>
      <c r="BR705" s="280"/>
      <c r="BS705" s="280"/>
      <c r="BT705" s="280"/>
      <c r="BU705" s="280"/>
      <c r="BV705" s="280"/>
      <c r="BW705" s="280"/>
      <c r="BX705" s="280"/>
      <c r="BY705" s="280"/>
      <c r="BZ705" s="280"/>
      <c r="CA705" s="280"/>
      <c r="CB705" s="280"/>
    </row>
    <row r="706" spans="1:80" s="278" customFormat="1" x14ac:dyDescent="0.25">
      <c r="A706" s="261"/>
      <c r="B706" s="261"/>
      <c r="C706" s="261"/>
      <c r="D706" s="261"/>
      <c r="E706" s="261"/>
      <c r="F706" s="261"/>
      <c r="G706" s="261"/>
      <c r="AB706" s="279"/>
      <c r="AC706" s="279"/>
      <c r="AJ706" s="279"/>
      <c r="AK706" s="279"/>
      <c r="AX706" s="279"/>
      <c r="AY706" s="279"/>
      <c r="AZ706" s="279"/>
      <c r="BA706" s="279"/>
      <c r="BB706" s="279"/>
      <c r="BC706" s="279"/>
      <c r="BD706" s="279"/>
      <c r="BE706" s="279"/>
      <c r="BF706" s="279"/>
      <c r="BG706" s="279"/>
      <c r="BH706" s="279"/>
      <c r="BI706" s="279"/>
      <c r="BQ706" s="280"/>
      <c r="BR706" s="280"/>
      <c r="BS706" s="280"/>
      <c r="BT706" s="280"/>
      <c r="BU706" s="280"/>
      <c r="BV706" s="280"/>
      <c r="BW706" s="280"/>
      <c r="BX706" s="280"/>
      <c r="BY706" s="280"/>
      <c r="BZ706" s="280"/>
      <c r="CA706" s="280"/>
      <c r="CB706" s="280"/>
    </row>
    <row r="707" spans="1:80" s="278" customFormat="1" x14ac:dyDescent="0.25">
      <c r="A707" s="261"/>
      <c r="B707" s="261"/>
      <c r="C707" s="261"/>
      <c r="D707" s="261"/>
      <c r="E707" s="261"/>
      <c r="F707" s="261"/>
      <c r="G707" s="261"/>
      <c r="AB707" s="279"/>
      <c r="AC707" s="279"/>
      <c r="AJ707" s="279"/>
      <c r="AK707" s="279"/>
      <c r="AX707" s="279"/>
      <c r="AY707" s="279"/>
      <c r="AZ707" s="279"/>
      <c r="BA707" s="279"/>
      <c r="BB707" s="279"/>
      <c r="BC707" s="279"/>
      <c r="BD707" s="279"/>
      <c r="BE707" s="279"/>
      <c r="BF707" s="279"/>
      <c r="BG707" s="279"/>
      <c r="BH707" s="279"/>
      <c r="BI707" s="279"/>
      <c r="BQ707" s="280"/>
      <c r="BR707" s="280"/>
      <c r="BS707" s="280"/>
      <c r="BT707" s="280"/>
      <c r="BU707" s="280"/>
      <c r="BV707" s="280"/>
      <c r="BW707" s="280"/>
      <c r="BX707" s="280"/>
      <c r="BY707" s="280"/>
      <c r="BZ707" s="280"/>
      <c r="CA707" s="280"/>
      <c r="CB707" s="280"/>
    </row>
    <row r="708" spans="1:80" s="278" customFormat="1" x14ac:dyDescent="0.25">
      <c r="A708" s="261"/>
      <c r="B708" s="261"/>
      <c r="C708" s="261"/>
      <c r="D708" s="261"/>
      <c r="E708" s="261"/>
      <c r="F708" s="261"/>
      <c r="G708" s="261"/>
      <c r="AB708" s="279"/>
      <c r="AC708" s="279"/>
      <c r="AJ708" s="279"/>
      <c r="AK708" s="279"/>
      <c r="AX708" s="279"/>
      <c r="AY708" s="279"/>
      <c r="AZ708" s="279"/>
      <c r="BA708" s="279"/>
      <c r="BB708" s="279"/>
      <c r="BC708" s="279"/>
      <c r="BD708" s="279"/>
      <c r="BE708" s="279"/>
      <c r="BF708" s="279"/>
      <c r="BG708" s="279"/>
      <c r="BH708" s="279"/>
      <c r="BI708" s="279"/>
      <c r="BQ708" s="280"/>
      <c r="BR708" s="280"/>
      <c r="BS708" s="280"/>
      <c r="BT708" s="280"/>
      <c r="BU708" s="280"/>
      <c r="BV708" s="280"/>
      <c r="BW708" s="280"/>
      <c r="BX708" s="280"/>
      <c r="BY708" s="280"/>
      <c r="BZ708" s="280"/>
      <c r="CA708" s="280"/>
      <c r="CB708" s="280"/>
    </row>
    <row r="709" spans="1:80" s="278" customFormat="1" x14ac:dyDescent="0.25">
      <c r="A709" s="261"/>
      <c r="B709" s="261"/>
      <c r="C709" s="261"/>
      <c r="D709" s="261"/>
      <c r="E709" s="261"/>
      <c r="F709" s="261"/>
      <c r="G709" s="261"/>
      <c r="AB709" s="279"/>
      <c r="AC709" s="279"/>
      <c r="AJ709" s="279"/>
      <c r="AK709" s="279"/>
      <c r="AX709" s="279"/>
      <c r="AY709" s="279"/>
      <c r="AZ709" s="279"/>
      <c r="BA709" s="279"/>
      <c r="BB709" s="279"/>
      <c r="BC709" s="279"/>
      <c r="BD709" s="279"/>
      <c r="BE709" s="279"/>
      <c r="BF709" s="279"/>
      <c r="BG709" s="279"/>
      <c r="BH709" s="279"/>
      <c r="BI709" s="279"/>
      <c r="BQ709" s="280"/>
      <c r="BR709" s="280"/>
      <c r="BS709" s="280"/>
      <c r="BT709" s="280"/>
      <c r="BU709" s="280"/>
      <c r="BV709" s="280"/>
      <c r="BW709" s="280"/>
      <c r="BX709" s="280"/>
      <c r="BY709" s="280"/>
      <c r="BZ709" s="280"/>
      <c r="CA709" s="280"/>
      <c r="CB709" s="280"/>
    </row>
    <row r="710" spans="1:80" s="278" customFormat="1" x14ac:dyDescent="0.25">
      <c r="A710" s="261"/>
      <c r="B710" s="261"/>
      <c r="C710" s="261"/>
      <c r="D710" s="261"/>
      <c r="E710" s="261"/>
      <c r="F710" s="261"/>
      <c r="G710" s="261"/>
      <c r="AB710" s="279"/>
      <c r="AC710" s="279"/>
      <c r="AJ710" s="279"/>
      <c r="AK710" s="279"/>
      <c r="AX710" s="279"/>
      <c r="AY710" s="279"/>
      <c r="AZ710" s="279"/>
      <c r="BA710" s="279"/>
      <c r="BB710" s="279"/>
      <c r="BC710" s="279"/>
      <c r="BD710" s="279"/>
      <c r="BE710" s="279"/>
      <c r="BF710" s="279"/>
      <c r="BG710" s="279"/>
      <c r="BH710" s="279"/>
      <c r="BI710" s="279"/>
      <c r="BQ710" s="280"/>
      <c r="BR710" s="280"/>
      <c r="BS710" s="280"/>
      <c r="BT710" s="280"/>
      <c r="BU710" s="280"/>
      <c r="BV710" s="280"/>
      <c r="BW710" s="280"/>
      <c r="BX710" s="280"/>
      <c r="BY710" s="280"/>
      <c r="BZ710" s="280"/>
      <c r="CA710" s="280"/>
      <c r="CB710" s="280"/>
    </row>
    <row r="711" spans="1:80" s="278" customFormat="1" x14ac:dyDescent="0.25">
      <c r="A711" s="261"/>
      <c r="B711" s="261"/>
      <c r="C711" s="261"/>
      <c r="D711" s="261"/>
      <c r="E711" s="261"/>
      <c r="F711" s="261"/>
      <c r="G711" s="261"/>
      <c r="AB711" s="279"/>
      <c r="AC711" s="279"/>
      <c r="AJ711" s="279"/>
      <c r="AK711" s="279"/>
      <c r="AX711" s="279"/>
      <c r="AY711" s="279"/>
      <c r="AZ711" s="279"/>
      <c r="BA711" s="279"/>
      <c r="BB711" s="279"/>
      <c r="BC711" s="279"/>
      <c r="BD711" s="279"/>
      <c r="BE711" s="279"/>
      <c r="BF711" s="279"/>
      <c r="BG711" s="279"/>
      <c r="BH711" s="279"/>
      <c r="BI711" s="279"/>
      <c r="BQ711" s="280"/>
      <c r="BR711" s="280"/>
      <c r="BS711" s="280"/>
      <c r="BT711" s="280"/>
      <c r="BU711" s="280"/>
      <c r="BV711" s="280"/>
      <c r="BW711" s="280"/>
      <c r="BX711" s="280"/>
      <c r="BY711" s="280"/>
      <c r="BZ711" s="280"/>
      <c r="CA711" s="280"/>
      <c r="CB711" s="280"/>
    </row>
    <row r="712" spans="1:80" s="278" customFormat="1" x14ac:dyDescent="0.25">
      <c r="A712" s="261"/>
      <c r="B712" s="261"/>
      <c r="C712" s="261"/>
      <c r="D712" s="261"/>
      <c r="E712" s="261"/>
      <c r="F712" s="261"/>
      <c r="G712" s="261"/>
      <c r="AB712" s="279"/>
      <c r="AC712" s="279"/>
      <c r="AJ712" s="279"/>
      <c r="AK712" s="279"/>
      <c r="AX712" s="279"/>
      <c r="AY712" s="279"/>
      <c r="AZ712" s="279"/>
      <c r="BA712" s="279"/>
      <c r="BB712" s="279"/>
      <c r="BC712" s="279"/>
      <c r="BD712" s="279"/>
      <c r="BE712" s="279"/>
      <c r="BF712" s="279"/>
      <c r="BG712" s="279"/>
      <c r="BH712" s="279"/>
      <c r="BI712" s="279"/>
      <c r="BQ712" s="280"/>
      <c r="BR712" s="280"/>
      <c r="BS712" s="280"/>
      <c r="BT712" s="280"/>
      <c r="BU712" s="280"/>
      <c r="BV712" s="280"/>
      <c r="BW712" s="280"/>
      <c r="BX712" s="280"/>
      <c r="BY712" s="280"/>
      <c r="BZ712" s="280"/>
      <c r="CA712" s="280"/>
      <c r="CB712" s="280"/>
    </row>
    <row r="713" spans="1:80" s="278" customFormat="1" x14ac:dyDescent="0.25">
      <c r="A713" s="261"/>
      <c r="B713" s="261"/>
      <c r="C713" s="261"/>
      <c r="D713" s="261"/>
      <c r="E713" s="261"/>
      <c r="F713" s="261"/>
      <c r="G713" s="261"/>
      <c r="AB713" s="279"/>
      <c r="AC713" s="279"/>
      <c r="AJ713" s="279"/>
      <c r="AK713" s="279"/>
      <c r="AX713" s="279"/>
      <c r="AY713" s="279"/>
      <c r="AZ713" s="279"/>
      <c r="BA713" s="279"/>
      <c r="BB713" s="279"/>
      <c r="BC713" s="279"/>
      <c r="BD713" s="279"/>
      <c r="BE713" s="279"/>
      <c r="BF713" s="279"/>
      <c r="BG713" s="279"/>
      <c r="BH713" s="279"/>
      <c r="BI713" s="279"/>
      <c r="BQ713" s="280"/>
      <c r="BR713" s="280"/>
      <c r="BS713" s="280"/>
      <c r="BT713" s="280"/>
      <c r="BU713" s="280"/>
      <c r="BV713" s="280"/>
      <c r="BW713" s="280"/>
      <c r="BX713" s="280"/>
      <c r="BY713" s="280"/>
      <c r="BZ713" s="280"/>
      <c r="CA713" s="280"/>
      <c r="CB713" s="280"/>
    </row>
    <row r="714" spans="1:80" s="278" customFormat="1" x14ac:dyDescent="0.25">
      <c r="A714" s="261"/>
      <c r="B714" s="261"/>
      <c r="C714" s="261"/>
      <c r="D714" s="261"/>
      <c r="E714" s="261"/>
      <c r="F714" s="261"/>
      <c r="G714" s="261"/>
      <c r="AB714" s="279"/>
      <c r="AC714" s="279"/>
      <c r="AJ714" s="279"/>
      <c r="AK714" s="279"/>
      <c r="AX714" s="279"/>
      <c r="AY714" s="279"/>
      <c r="AZ714" s="279"/>
      <c r="BA714" s="279"/>
      <c r="BB714" s="279"/>
      <c r="BC714" s="279"/>
      <c r="BD714" s="279"/>
      <c r="BE714" s="279"/>
      <c r="BF714" s="279"/>
      <c r="BG714" s="279"/>
      <c r="BH714" s="279"/>
      <c r="BI714" s="279"/>
      <c r="BQ714" s="280"/>
      <c r="BR714" s="280"/>
      <c r="BS714" s="280"/>
      <c r="BT714" s="280"/>
      <c r="BU714" s="280"/>
      <c r="BV714" s="280"/>
      <c r="BW714" s="280"/>
      <c r="BX714" s="280"/>
      <c r="BY714" s="280"/>
      <c r="BZ714" s="280"/>
      <c r="CA714" s="280"/>
      <c r="CB714" s="280"/>
    </row>
    <row r="715" spans="1:80" s="278" customFormat="1" x14ac:dyDescent="0.25">
      <c r="A715" s="261"/>
      <c r="B715" s="261"/>
      <c r="C715" s="261"/>
      <c r="D715" s="261"/>
      <c r="E715" s="261"/>
      <c r="F715" s="261"/>
      <c r="G715" s="261"/>
      <c r="AB715" s="279"/>
      <c r="AC715" s="279"/>
      <c r="AJ715" s="279"/>
      <c r="AK715" s="279"/>
      <c r="AX715" s="279"/>
      <c r="AY715" s="279"/>
      <c r="AZ715" s="279"/>
      <c r="BA715" s="279"/>
      <c r="BB715" s="279"/>
      <c r="BC715" s="279"/>
      <c r="BD715" s="279"/>
      <c r="BE715" s="279"/>
      <c r="BF715" s="279"/>
      <c r="BG715" s="279"/>
      <c r="BH715" s="279"/>
      <c r="BI715" s="279"/>
      <c r="BQ715" s="280"/>
      <c r="BR715" s="280"/>
      <c r="BS715" s="280"/>
      <c r="BT715" s="280"/>
      <c r="BU715" s="280"/>
      <c r="BV715" s="280"/>
      <c r="BW715" s="280"/>
      <c r="BX715" s="280"/>
      <c r="BY715" s="280"/>
      <c r="BZ715" s="280"/>
      <c r="CA715" s="280"/>
      <c r="CB715" s="280"/>
    </row>
    <row r="716" spans="1:80" s="278" customFormat="1" x14ac:dyDescent="0.25">
      <c r="A716" s="261"/>
      <c r="B716" s="261"/>
      <c r="C716" s="261"/>
      <c r="D716" s="261"/>
      <c r="E716" s="261"/>
      <c r="F716" s="261"/>
      <c r="G716" s="261"/>
      <c r="AB716" s="279"/>
      <c r="AC716" s="279"/>
      <c r="AJ716" s="279"/>
      <c r="AK716" s="279"/>
      <c r="AX716" s="279"/>
      <c r="AY716" s="279"/>
      <c r="AZ716" s="279"/>
      <c r="BA716" s="279"/>
      <c r="BB716" s="279"/>
      <c r="BC716" s="279"/>
      <c r="BD716" s="279"/>
      <c r="BE716" s="279"/>
      <c r="BF716" s="279"/>
      <c r="BG716" s="279"/>
      <c r="BH716" s="279"/>
      <c r="BI716" s="279"/>
      <c r="BQ716" s="280"/>
      <c r="BR716" s="280"/>
      <c r="BS716" s="280"/>
      <c r="BT716" s="280"/>
      <c r="BU716" s="280"/>
      <c r="BV716" s="280"/>
      <c r="BW716" s="280"/>
      <c r="BX716" s="280"/>
      <c r="BY716" s="280"/>
      <c r="BZ716" s="280"/>
      <c r="CA716" s="280"/>
      <c r="CB716" s="280"/>
    </row>
    <row r="717" spans="1:80" s="278" customFormat="1" x14ac:dyDescent="0.25">
      <c r="A717" s="261"/>
      <c r="B717" s="261"/>
      <c r="C717" s="261"/>
      <c r="D717" s="261"/>
      <c r="E717" s="261"/>
      <c r="F717" s="261"/>
      <c r="G717" s="261"/>
      <c r="AB717" s="279"/>
      <c r="AC717" s="279"/>
      <c r="AJ717" s="279"/>
      <c r="AK717" s="279"/>
      <c r="AX717" s="279"/>
      <c r="AY717" s="279"/>
      <c r="AZ717" s="279"/>
      <c r="BA717" s="279"/>
      <c r="BB717" s="279"/>
      <c r="BC717" s="279"/>
      <c r="BD717" s="279"/>
      <c r="BE717" s="279"/>
      <c r="BF717" s="279"/>
      <c r="BG717" s="279"/>
      <c r="BH717" s="279"/>
      <c r="BI717" s="279"/>
      <c r="BQ717" s="280"/>
      <c r="BR717" s="280"/>
      <c r="BS717" s="280"/>
      <c r="BT717" s="280"/>
      <c r="BU717" s="280"/>
      <c r="BV717" s="280"/>
      <c r="BW717" s="280"/>
      <c r="BX717" s="280"/>
      <c r="BY717" s="280"/>
      <c r="BZ717" s="280"/>
      <c r="CA717" s="280"/>
      <c r="CB717" s="280"/>
    </row>
    <row r="718" spans="1:80" s="278" customFormat="1" x14ac:dyDescent="0.25">
      <c r="A718" s="261"/>
      <c r="B718" s="261"/>
      <c r="C718" s="261"/>
      <c r="D718" s="261"/>
      <c r="E718" s="261"/>
      <c r="F718" s="261"/>
      <c r="G718" s="261"/>
      <c r="AB718" s="279"/>
      <c r="AC718" s="279"/>
      <c r="AJ718" s="279"/>
      <c r="AK718" s="279"/>
      <c r="AX718" s="279"/>
      <c r="AY718" s="279"/>
      <c r="AZ718" s="279"/>
      <c r="BA718" s="279"/>
      <c r="BB718" s="279"/>
      <c r="BC718" s="279"/>
      <c r="BD718" s="279"/>
      <c r="BE718" s="279"/>
      <c r="BF718" s="279"/>
      <c r="BG718" s="279"/>
      <c r="BH718" s="279"/>
      <c r="BI718" s="279"/>
      <c r="BQ718" s="280"/>
      <c r="BR718" s="280"/>
      <c r="BS718" s="280"/>
      <c r="BT718" s="280"/>
      <c r="BU718" s="280"/>
      <c r="BV718" s="280"/>
      <c r="BW718" s="280"/>
      <c r="BX718" s="280"/>
      <c r="BY718" s="280"/>
      <c r="BZ718" s="280"/>
      <c r="CA718" s="280"/>
      <c r="CB718" s="280"/>
    </row>
    <row r="719" spans="1:80" s="278" customFormat="1" x14ac:dyDescent="0.25">
      <c r="A719" s="261"/>
      <c r="B719" s="261"/>
      <c r="C719" s="261"/>
      <c r="D719" s="261"/>
      <c r="E719" s="261"/>
      <c r="F719" s="261"/>
      <c r="G719" s="261"/>
      <c r="AB719" s="279"/>
      <c r="AC719" s="279"/>
      <c r="AJ719" s="279"/>
      <c r="AK719" s="279"/>
      <c r="AX719" s="279"/>
      <c r="AY719" s="279"/>
      <c r="AZ719" s="279"/>
      <c r="BA719" s="279"/>
      <c r="BB719" s="279"/>
      <c r="BC719" s="279"/>
      <c r="BD719" s="279"/>
      <c r="BE719" s="279"/>
      <c r="BF719" s="279"/>
      <c r="BG719" s="279"/>
      <c r="BH719" s="279"/>
      <c r="BI719" s="279"/>
      <c r="BQ719" s="280"/>
      <c r="BR719" s="280"/>
      <c r="BS719" s="280"/>
      <c r="BT719" s="280"/>
      <c r="BU719" s="280"/>
      <c r="BV719" s="280"/>
      <c r="BW719" s="280"/>
      <c r="BX719" s="280"/>
      <c r="BY719" s="280"/>
      <c r="BZ719" s="280"/>
      <c r="CA719" s="280"/>
      <c r="CB719" s="280"/>
    </row>
    <row r="720" spans="1:80" s="278" customFormat="1" x14ac:dyDescent="0.25">
      <c r="A720" s="261"/>
      <c r="B720" s="261"/>
      <c r="C720" s="261"/>
      <c r="D720" s="261"/>
      <c r="E720" s="261"/>
      <c r="F720" s="261"/>
      <c r="G720" s="261"/>
      <c r="AB720" s="279"/>
      <c r="AC720" s="279"/>
      <c r="AJ720" s="279"/>
      <c r="AK720" s="279"/>
      <c r="AX720" s="279"/>
      <c r="AY720" s="279"/>
      <c r="AZ720" s="279"/>
      <c r="BA720" s="279"/>
      <c r="BB720" s="279"/>
      <c r="BC720" s="279"/>
      <c r="BD720" s="279"/>
      <c r="BE720" s="279"/>
      <c r="BF720" s="279"/>
      <c r="BG720" s="279"/>
      <c r="BH720" s="279"/>
      <c r="BI720" s="279"/>
      <c r="BQ720" s="280"/>
      <c r="BR720" s="280"/>
      <c r="BS720" s="280"/>
      <c r="BT720" s="280"/>
      <c r="BU720" s="280"/>
      <c r="BV720" s="280"/>
      <c r="BW720" s="280"/>
      <c r="BX720" s="280"/>
      <c r="BY720" s="280"/>
      <c r="BZ720" s="280"/>
      <c r="CA720" s="280"/>
      <c r="CB720" s="280"/>
    </row>
    <row r="721" spans="1:80" s="278" customFormat="1" x14ac:dyDescent="0.25">
      <c r="A721" s="261"/>
      <c r="B721" s="261"/>
      <c r="C721" s="261"/>
      <c r="D721" s="261"/>
      <c r="E721" s="261"/>
      <c r="F721" s="261"/>
      <c r="G721" s="261"/>
      <c r="AB721" s="279"/>
      <c r="AC721" s="279"/>
      <c r="AJ721" s="279"/>
      <c r="AK721" s="279"/>
      <c r="AX721" s="279"/>
      <c r="AY721" s="279"/>
      <c r="AZ721" s="279"/>
      <c r="BA721" s="279"/>
      <c r="BB721" s="279"/>
      <c r="BC721" s="279"/>
      <c r="BD721" s="279"/>
      <c r="BE721" s="279"/>
      <c r="BF721" s="279"/>
      <c r="BG721" s="279"/>
      <c r="BH721" s="279"/>
      <c r="BI721" s="279"/>
      <c r="BQ721" s="280"/>
      <c r="BR721" s="280"/>
      <c r="BS721" s="280"/>
      <c r="BT721" s="280"/>
      <c r="BU721" s="280"/>
      <c r="BV721" s="280"/>
      <c r="BW721" s="280"/>
      <c r="BX721" s="280"/>
      <c r="BY721" s="280"/>
      <c r="BZ721" s="280"/>
      <c r="CA721" s="280"/>
      <c r="CB721" s="280"/>
    </row>
    <row r="722" spans="1:80" s="278" customFormat="1" x14ac:dyDescent="0.25">
      <c r="A722" s="261"/>
      <c r="B722" s="261"/>
      <c r="C722" s="261"/>
      <c r="D722" s="261"/>
      <c r="E722" s="261"/>
      <c r="F722" s="261"/>
      <c r="G722" s="261"/>
      <c r="AB722" s="279"/>
      <c r="AC722" s="279"/>
      <c r="AJ722" s="279"/>
      <c r="AK722" s="279"/>
      <c r="AX722" s="279"/>
      <c r="AY722" s="279"/>
      <c r="AZ722" s="279"/>
      <c r="BA722" s="279"/>
      <c r="BB722" s="279"/>
      <c r="BC722" s="279"/>
      <c r="BD722" s="279"/>
      <c r="BE722" s="279"/>
      <c r="BF722" s="279"/>
      <c r="BG722" s="279"/>
      <c r="BH722" s="279"/>
      <c r="BI722" s="279"/>
      <c r="BQ722" s="280"/>
      <c r="BR722" s="280"/>
      <c r="BS722" s="280"/>
      <c r="BT722" s="280"/>
      <c r="BU722" s="280"/>
      <c r="BV722" s="280"/>
      <c r="BW722" s="280"/>
      <c r="BX722" s="280"/>
      <c r="BY722" s="280"/>
      <c r="BZ722" s="280"/>
      <c r="CA722" s="280"/>
      <c r="CB722" s="280"/>
    </row>
    <row r="723" spans="1:80" s="278" customFormat="1" x14ac:dyDescent="0.25">
      <c r="A723" s="261"/>
      <c r="B723" s="261"/>
      <c r="C723" s="261"/>
      <c r="D723" s="261"/>
      <c r="E723" s="261"/>
      <c r="F723" s="261"/>
      <c r="G723" s="261"/>
      <c r="AB723" s="279"/>
      <c r="AC723" s="279"/>
      <c r="AJ723" s="279"/>
      <c r="AK723" s="279"/>
      <c r="AX723" s="279"/>
      <c r="AY723" s="279"/>
      <c r="AZ723" s="279"/>
      <c r="BA723" s="279"/>
      <c r="BB723" s="279"/>
      <c r="BC723" s="279"/>
      <c r="BD723" s="279"/>
      <c r="BE723" s="279"/>
      <c r="BF723" s="279"/>
      <c r="BG723" s="279"/>
      <c r="BH723" s="279"/>
      <c r="BI723" s="279"/>
      <c r="BQ723" s="280"/>
      <c r="BR723" s="280"/>
      <c r="BS723" s="280"/>
      <c r="BT723" s="280"/>
      <c r="BU723" s="280"/>
      <c r="BV723" s="280"/>
      <c r="BW723" s="280"/>
      <c r="BX723" s="280"/>
      <c r="BY723" s="280"/>
      <c r="BZ723" s="280"/>
      <c r="CA723" s="280"/>
      <c r="CB723" s="280"/>
    </row>
    <row r="724" spans="1:80" s="278" customFormat="1" x14ac:dyDescent="0.25">
      <c r="A724" s="261"/>
      <c r="B724" s="261"/>
      <c r="C724" s="261"/>
      <c r="D724" s="261"/>
      <c r="E724" s="261"/>
      <c r="F724" s="261"/>
      <c r="G724" s="261"/>
      <c r="AB724" s="279"/>
      <c r="AC724" s="279"/>
      <c r="AJ724" s="279"/>
      <c r="AK724" s="279"/>
      <c r="AX724" s="279"/>
      <c r="AY724" s="279"/>
      <c r="AZ724" s="279"/>
      <c r="BA724" s="279"/>
      <c r="BB724" s="279"/>
      <c r="BC724" s="279"/>
      <c r="BD724" s="279"/>
      <c r="BE724" s="279"/>
      <c r="BF724" s="279"/>
      <c r="BG724" s="279"/>
      <c r="BH724" s="279"/>
      <c r="BI724" s="279"/>
      <c r="BQ724" s="280"/>
      <c r="BR724" s="280"/>
      <c r="BS724" s="280"/>
      <c r="BT724" s="280"/>
      <c r="BU724" s="280"/>
      <c r="BV724" s="280"/>
      <c r="BW724" s="280"/>
      <c r="BX724" s="280"/>
      <c r="BY724" s="280"/>
      <c r="BZ724" s="280"/>
      <c r="CA724" s="280"/>
      <c r="CB724" s="280"/>
    </row>
    <row r="725" spans="1:80" s="278" customFormat="1" x14ac:dyDescent="0.25">
      <c r="A725" s="261"/>
      <c r="B725" s="261"/>
      <c r="C725" s="261"/>
      <c r="D725" s="261"/>
      <c r="E725" s="261"/>
      <c r="F725" s="261"/>
      <c r="G725" s="261"/>
      <c r="AB725" s="279"/>
      <c r="AC725" s="279"/>
      <c r="AJ725" s="279"/>
      <c r="AK725" s="279"/>
      <c r="AX725" s="279"/>
      <c r="AY725" s="279"/>
      <c r="AZ725" s="279"/>
      <c r="BA725" s="279"/>
      <c r="BB725" s="279"/>
      <c r="BC725" s="279"/>
      <c r="BD725" s="279"/>
      <c r="BE725" s="279"/>
      <c r="BF725" s="279"/>
      <c r="BG725" s="279"/>
      <c r="BH725" s="279"/>
      <c r="BI725" s="279"/>
      <c r="BQ725" s="280"/>
      <c r="BR725" s="280"/>
      <c r="BS725" s="280"/>
      <c r="BT725" s="280"/>
      <c r="BU725" s="280"/>
      <c r="BV725" s="280"/>
      <c r="BW725" s="280"/>
      <c r="BX725" s="280"/>
      <c r="BY725" s="280"/>
      <c r="BZ725" s="280"/>
      <c r="CA725" s="280"/>
      <c r="CB725" s="280"/>
    </row>
    <row r="726" spans="1:80" s="278" customFormat="1" x14ac:dyDescent="0.25">
      <c r="A726" s="261"/>
      <c r="B726" s="261"/>
      <c r="C726" s="261"/>
      <c r="D726" s="261"/>
      <c r="E726" s="261"/>
      <c r="F726" s="261"/>
      <c r="G726" s="261"/>
      <c r="AB726" s="279"/>
      <c r="AC726" s="279"/>
      <c r="AJ726" s="279"/>
      <c r="AK726" s="279"/>
      <c r="AX726" s="279"/>
      <c r="AY726" s="279"/>
      <c r="AZ726" s="279"/>
      <c r="BA726" s="279"/>
      <c r="BB726" s="279"/>
      <c r="BC726" s="279"/>
      <c r="BD726" s="279"/>
      <c r="BE726" s="279"/>
      <c r="BF726" s="279"/>
      <c r="BG726" s="279"/>
      <c r="BH726" s="279"/>
      <c r="BI726" s="279"/>
      <c r="BQ726" s="280"/>
      <c r="BR726" s="280"/>
      <c r="BS726" s="280"/>
      <c r="BT726" s="280"/>
      <c r="BU726" s="280"/>
      <c r="BV726" s="280"/>
      <c r="BW726" s="280"/>
      <c r="BX726" s="280"/>
      <c r="BY726" s="280"/>
      <c r="BZ726" s="280"/>
      <c r="CA726" s="280"/>
      <c r="CB726" s="280"/>
    </row>
    <row r="727" spans="1:80" s="278" customFormat="1" x14ac:dyDescent="0.25">
      <c r="A727" s="261"/>
      <c r="B727" s="261"/>
      <c r="C727" s="261"/>
      <c r="D727" s="261"/>
      <c r="E727" s="261"/>
      <c r="F727" s="261"/>
      <c r="G727" s="261"/>
      <c r="AB727" s="279"/>
      <c r="AC727" s="279"/>
      <c r="AJ727" s="279"/>
      <c r="AK727" s="279"/>
      <c r="AX727" s="279"/>
      <c r="AY727" s="279"/>
      <c r="AZ727" s="279"/>
      <c r="BA727" s="279"/>
      <c r="BB727" s="279"/>
      <c r="BC727" s="279"/>
      <c r="BD727" s="279"/>
      <c r="BE727" s="279"/>
      <c r="BF727" s="279"/>
      <c r="BG727" s="279"/>
      <c r="BH727" s="279"/>
      <c r="BI727" s="279"/>
      <c r="BQ727" s="280"/>
      <c r="BR727" s="280"/>
      <c r="BS727" s="280"/>
      <c r="BT727" s="280"/>
      <c r="BU727" s="280"/>
      <c r="BV727" s="280"/>
      <c r="BW727" s="280"/>
      <c r="BX727" s="280"/>
      <c r="BY727" s="280"/>
      <c r="BZ727" s="280"/>
      <c r="CA727" s="280"/>
      <c r="CB727" s="280"/>
    </row>
    <row r="728" spans="1:80" s="278" customFormat="1" x14ac:dyDescent="0.25">
      <c r="A728" s="261"/>
      <c r="B728" s="261"/>
      <c r="C728" s="261"/>
      <c r="D728" s="261"/>
      <c r="E728" s="261"/>
      <c r="F728" s="261"/>
      <c r="G728" s="261"/>
      <c r="AB728" s="279"/>
      <c r="AC728" s="279"/>
      <c r="AJ728" s="279"/>
      <c r="AK728" s="279"/>
      <c r="AX728" s="279"/>
      <c r="AY728" s="279"/>
      <c r="AZ728" s="279"/>
      <c r="BA728" s="279"/>
      <c r="BB728" s="279"/>
      <c r="BC728" s="279"/>
      <c r="BD728" s="279"/>
      <c r="BE728" s="279"/>
      <c r="BF728" s="279"/>
      <c r="BG728" s="279"/>
      <c r="BH728" s="279"/>
      <c r="BI728" s="279"/>
      <c r="BQ728" s="280"/>
      <c r="BR728" s="280"/>
      <c r="BS728" s="280"/>
      <c r="BT728" s="280"/>
      <c r="BU728" s="280"/>
      <c r="BV728" s="280"/>
      <c r="BW728" s="280"/>
      <c r="BX728" s="280"/>
      <c r="BY728" s="280"/>
      <c r="BZ728" s="280"/>
      <c r="CA728" s="280"/>
      <c r="CB728" s="280"/>
    </row>
    <row r="729" spans="1:80" s="278" customFormat="1" x14ac:dyDescent="0.25">
      <c r="A729" s="261"/>
      <c r="B729" s="261"/>
      <c r="C729" s="261"/>
      <c r="D729" s="261"/>
      <c r="E729" s="261"/>
      <c r="F729" s="261"/>
      <c r="G729" s="261"/>
      <c r="AB729" s="279"/>
      <c r="AC729" s="279"/>
      <c r="AJ729" s="279"/>
      <c r="AK729" s="279"/>
      <c r="AX729" s="279"/>
      <c r="AY729" s="279"/>
      <c r="AZ729" s="279"/>
      <c r="BA729" s="279"/>
      <c r="BB729" s="279"/>
      <c r="BC729" s="279"/>
      <c r="BD729" s="279"/>
      <c r="BE729" s="279"/>
      <c r="BF729" s="279"/>
      <c r="BG729" s="279"/>
      <c r="BH729" s="279"/>
      <c r="BI729" s="279"/>
      <c r="BQ729" s="280"/>
      <c r="BR729" s="280"/>
      <c r="BS729" s="280"/>
      <c r="BT729" s="280"/>
      <c r="BU729" s="280"/>
      <c r="BV729" s="280"/>
      <c r="BW729" s="280"/>
      <c r="BX729" s="280"/>
      <c r="BY729" s="280"/>
      <c r="BZ729" s="280"/>
      <c r="CA729" s="280"/>
      <c r="CB729" s="280"/>
    </row>
    <row r="730" spans="1:80" s="278" customFormat="1" x14ac:dyDescent="0.25">
      <c r="A730" s="261"/>
      <c r="B730" s="261"/>
      <c r="C730" s="261"/>
      <c r="D730" s="261"/>
      <c r="E730" s="261"/>
      <c r="F730" s="261"/>
      <c r="G730" s="261"/>
      <c r="AB730" s="279"/>
      <c r="AC730" s="279"/>
      <c r="AJ730" s="279"/>
      <c r="AK730" s="279"/>
      <c r="AX730" s="279"/>
      <c r="AY730" s="279"/>
      <c r="AZ730" s="279"/>
      <c r="BA730" s="279"/>
      <c r="BB730" s="279"/>
      <c r="BC730" s="279"/>
      <c r="BD730" s="279"/>
      <c r="BE730" s="279"/>
      <c r="BF730" s="279"/>
      <c r="BG730" s="279"/>
      <c r="BH730" s="279"/>
      <c r="BI730" s="279"/>
      <c r="BQ730" s="280"/>
      <c r="BR730" s="280"/>
      <c r="BS730" s="280"/>
      <c r="BT730" s="280"/>
      <c r="BU730" s="280"/>
      <c r="BV730" s="280"/>
      <c r="BW730" s="280"/>
      <c r="BX730" s="280"/>
      <c r="BY730" s="280"/>
      <c r="BZ730" s="280"/>
      <c r="CA730" s="280"/>
      <c r="CB730" s="280"/>
    </row>
    <row r="731" spans="1:80" s="278" customFormat="1" x14ac:dyDescent="0.25">
      <c r="A731" s="261"/>
      <c r="B731" s="261"/>
      <c r="C731" s="261"/>
      <c r="D731" s="261"/>
      <c r="E731" s="261"/>
      <c r="F731" s="261"/>
      <c r="G731" s="261"/>
      <c r="AB731" s="279"/>
      <c r="AC731" s="279"/>
      <c r="AJ731" s="279"/>
      <c r="AK731" s="279"/>
      <c r="AX731" s="279"/>
      <c r="AY731" s="279"/>
      <c r="AZ731" s="279"/>
      <c r="BA731" s="279"/>
      <c r="BB731" s="279"/>
      <c r="BC731" s="279"/>
      <c r="BD731" s="279"/>
      <c r="BE731" s="279"/>
      <c r="BF731" s="279"/>
      <c r="BG731" s="279"/>
      <c r="BH731" s="279"/>
      <c r="BI731" s="279"/>
      <c r="BQ731" s="280"/>
      <c r="BR731" s="280"/>
      <c r="BS731" s="280"/>
      <c r="BT731" s="280"/>
      <c r="BU731" s="280"/>
      <c r="BV731" s="280"/>
      <c r="BW731" s="280"/>
      <c r="BX731" s="280"/>
      <c r="BY731" s="280"/>
      <c r="BZ731" s="280"/>
      <c r="CA731" s="280"/>
      <c r="CB731" s="280"/>
    </row>
    <row r="732" spans="1:80" s="278" customFormat="1" x14ac:dyDescent="0.25">
      <c r="A732" s="261"/>
      <c r="B732" s="261"/>
      <c r="C732" s="261"/>
      <c r="D732" s="261"/>
      <c r="E732" s="261"/>
      <c r="F732" s="261"/>
      <c r="G732" s="261"/>
      <c r="AB732" s="279"/>
      <c r="AC732" s="279"/>
      <c r="AJ732" s="279"/>
      <c r="AK732" s="279"/>
      <c r="AX732" s="279"/>
      <c r="AY732" s="279"/>
      <c r="AZ732" s="279"/>
      <c r="BA732" s="279"/>
      <c r="BB732" s="279"/>
      <c r="BC732" s="279"/>
      <c r="BD732" s="279"/>
      <c r="BE732" s="279"/>
      <c r="BF732" s="279"/>
      <c r="BG732" s="279"/>
      <c r="BH732" s="279"/>
      <c r="BI732" s="279"/>
      <c r="BQ732" s="280"/>
      <c r="BR732" s="280"/>
      <c r="BS732" s="280"/>
      <c r="BT732" s="280"/>
      <c r="BU732" s="280"/>
      <c r="BV732" s="280"/>
      <c r="BW732" s="280"/>
      <c r="BX732" s="280"/>
      <c r="BY732" s="280"/>
      <c r="BZ732" s="280"/>
      <c r="CA732" s="280"/>
      <c r="CB732" s="280"/>
    </row>
    <row r="733" spans="1:80" s="278" customFormat="1" x14ac:dyDescent="0.25">
      <c r="A733" s="261"/>
      <c r="B733" s="261"/>
      <c r="C733" s="261"/>
      <c r="D733" s="261"/>
      <c r="E733" s="261"/>
      <c r="F733" s="261"/>
      <c r="G733" s="261"/>
      <c r="AB733" s="279"/>
      <c r="AC733" s="279"/>
      <c r="AJ733" s="279"/>
      <c r="AK733" s="279"/>
      <c r="AX733" s="279"/>
      <c r="AY733" s="279"/>
      <c r="AZ733" s="279"/>
      <c r="BA733" s="279"/>
      <c r="BB733" s="279"/>
      <c r="BC733" s="279"/>
      <c r="BD733" s="279"/>
      <c r="BE733" s="279"/>
      <c r="BF733" s="279"/>
      <c r="BG733" s="279"/>
      <c r="BH733" s="279"/>
      <c r="BI733" s="279"/>
      <c r="BQ733" s="280"/>
      <c r="BR733" s="280"/>
      <c r="BS733" s="280"/>
      <c r="BT733" s="280"/>
      <c r="BU733" s="280"/>
      <c r="BV733" s="280"/>
      <c r="BW733" s="280"/>
      <c r="BX733" s="280"/>
      <c r="BY733" s="280"/>
      <c r="BZ733" s="280"/>
      <c r="CA733" s="280"/>
      <c r="CB733" s="280"/>
    </row>
    <row r="734" spans="1:80" s="278" customFormat="1" x14ac:dyDescent="0.25">
      <c r="A734" s="261"/>
      <c r="B734" s="261"/>
      <c r="C734" s="261"/>
      <c r="D734" s="261"/>
      <c r="E734" s="261"/>
      <c r="F734" s="261"/>
      <c r="G734" s="261"/>
      <c r="AB734" s="279"/>
      <c r="AC734" s="279"/>
      <c r="AJ734" s="279"/>
      <c r="AK734" s="279"/>
      <c r="AX734" s="279"/>
      <c r="AY734" s="279"/>
      <c r="AZ734" s="279"/>
      <c r="BA734" s="279"/>
      <c r="BB734" s="279"/>
      <c r="BC734" s="279"/>
      <c r="BD734" s="279"/>
      <c r="BE734" s="279"/>
      <c r="BF734" s="279"/>
      <c r="BG734" s="279"/>
      <c r="BH734" s="279"/>
      <c r="BI734" s="279"/>
      <c r="BQ734" s="280"/>
      <c r="BR734" s="280"/>
      <c r="BS734" s="280"/>
      <c r="BT734" s="280"/>
      <c r="BU734" s="280"/>
      <c r="BV734" s="280"/>
      <c r="BW734" s="280"/>
      <c r="BX734" s="280"/>
      <c r="BY734" s="280"/>
      <c r="BZ734" s="280"/>
      <c r="CA734" s="280"/>
      <c r="CB734" s="280"/>
    </row>
    <row r="735" spans="1:80" s="278" customFormat="1" x14ac:dyDescent="0.25">
      <c r="A735" s="261"/>
      <c r="B735" s="261"/>
      <c r="C735" s="261"/>
      <c r="D735" s="261"/>
      <c r="E735" s="261"/>
      <c r="F735" s="261"/>
      <c r="G735" s="261"/>
      <c r="AB735" s="279"/>
      <c r="AC735" s="279"/>
      <c r="AJ735" s="279"/>
      <c r="AK735" s="279"/>
      <c r="AX735" s="279"/>
      <c r="AY735" s="279"/>
      <c r="AZ735" s="279"/>
      <c r="BA735" s="279"/>
      <c r="BB735" s="279"/>
      <c r="BC735" s="279"/>
      <c r="BD735" s="279"/>
      <c r="BE735" s="279"/>
      <c r="BF735" s="279"/>
      <c r="BG735" s="279"/>
      <c r="BH735" s="279"/>
      <c r="BI735" s="279"/>
      <c r="BQ735" s="280"/>
      <c r="BR735" s="280"/>
      <c r="BS735" s="280"/>
      <c r="BT735" s="280"/>
      <c r="BU735" s="280"/>
      <c r="BV735" s="280"/>
      <c r="BW735" s="280"/>
      <c r="BX735" s="280"/>
      <c r="BY735" s="280"/>
      <c r="BZ735" s="280"/>
      <c r="CA735" s="280"/>
      <c r="CB735" s="280"/>
    </row>
    <row r="736" spans="1:80" s="278" customFormat="1" x14ac:dyDescent="0.25">
      <c r="A736" s="261"/>
      <c r="B736" s="261"/>
      <c r="C736" s="261"/>
      <c r="D736" s="261"/>
      <c r="E736" s="261"/>
      <c r="F736" s="261"/>
      <c r="G736" s="261"/>
      <c r="AB736" s="279"/>
      <c r="AC736" s="279"/>
      <c r="AJ736" s="279"/>
      <c r="AK736" s="279"/>
      <c r="AX736" s="279"/>
      <c r="AY736" s="279"/>
      <c r="AZ736" s="279"/>
      <c r="BA736" s="279"/>
      <c r="BB736" s="279"/>
      <c r="BC736" s="279"/>
      <c r="BD736" s="279"/>
      <c r="BE736" s="279"/>
      <c r="BF736" s="279"/>
      <c r="BG736" s="279"/>
      <c r="BH736" s="279"/>
      <c r="BI736" s="279"/>
      <c r="BQ736" s="280"/>
      <c r="BR736" s="280"/>
      <c r="BS736" s="280"/>
      <c r="BT736" s="280"/>
      <c r="BU736" s="280"/>
      <c r="BV736" s="280"/>
      <c r="BW736" s="280"/>
      <c r="BX736" s="280"/>
      <c r="BY736" s="280"/>
      <c r="BZ736" s="280"/>
      <c r="CA736" s="280"/>
      <c r="CB736" s="280"/>
    </row>
    <row r="737" spans="1:80" s="278" customFormat="1" x14ac:dyDescent="0.25">
      <c r="A737" s="261"/>
      <c r="B737" s="261"/>
      <c r="C737" s="261"/>
      <c r="D737" s="261"/>
      <c r="E737" s="261"/>
      <c r="F737" s="261"/>
      <c r="G737" s="261"/>
      <c r="AB737" s="279"/>
      <c r="AC737" s="279"/>
      <c r="AJ737" s="279"/>
      <c r="AK737" s="279"/>
      <c r="AX737" s="279"/>
      <c r="AY737" s="279"/>
      <c r="AZ737" s="279"/>
      <c r="BA737" s="279"/>
      <c r="BB737" s="279"/>
      <c r="BC737" s="279"/>
      <c r="BD737" s="279"/>
      <c r="BE737" s="279"/>
      <c r="BF737" s="279"/>
      <c r="BG737" s="279"/>
      <c r="BH737" s="279"/>
      <c r="BI737" s="279"/>
      <c r="BQ737" s="280"/>
      <c r="BR737" s="280"/>
      <c r="BS737" s="280"/>
      <c r="BT737" s="280"/>
      <c r="BU737" s="280"/>
      <c r="BV737" s="280"/>
      <c r="BW737" s="280"/>
      <c r="BX737" s="280"/>
      <c r="BY737" s="280"/>
      <c r="BZ737" s="280"/>
      <c r="CA737" s="280"/>
      <c r="CB737" s="280"/>
    </row>
    <row r="738" spans="1:80" s="278" customFormat="1" x14ac:dyDescent="0.25">
      <c r="A738" s="261"/>
      <c r="B738" s="261"/>
      <c r="C738" s="261"/>
      <c r="D738" s="261"/>
      <c r="E738" s="261"/>
      <c r="F738" s="261"/>
      <c r="G738" s="261"/>
      <c r="AB738" s="279"/>
      <c r="AC738" s="279"/>
      <c r="AJ738" s="279"/>
      <c r="AK738" s="279"/>
      <c r="AX738" s="279"/>
      <c r="AY738" s="279"/>
      <c r="AZ738" s="279"/>
      <c r="BA738" s="279"/>
      <c r="BB738" s="279"/>
      <c r="BC738" s="279"/>
      <c r="BD738" s="279"/>
      <c r="BE738" s="279"/>
      <c r="BF738" s="279"/>
      <c r="BG738" s="279"/>
      <c r="BH738" s="279"/>
      <c r="BI738" s="279"/>
      <c r="BQ738" s="280"/>
      <c r="BR738" s="280"/>
      <c r="BS738" s="280"/>
      <c r="BT738" s="280"/>
      <c r="BU738" s="280"/>
      <c r="BV738" s="280"/>
      <c r="BW738" s="280"/>
      <c r="BX738" s="280"/>
      <c r="BY738" s="280"/>
      <c r="BZ738" s="280"/>
      <c r="CA738" s="280"/>
      <c r="CB738" s="280"/>
    </row>
    <row r="739" spans="1:80" s="278" customFormat="1" x14ac:dyDescent="0.25">
      <c r="A739" s="261"/>
      <c r="B739" s="261"/>
      <c r="C739" s="261"/>
      <c r="D739" s="261"/>
      <c r="E739" s="261"/>
      <c r="F739" s="261"/>
      <c r="G739" s="261"/>
      <c r="AB739" s="279"/>
      <c r="AC739" s="279"/>
      <c r="AJ739" s="279"/>
      <c r="AK739" s="279"/>
      <c r="AX739" s="279"/>
      <c r="AY739" s="279"/>
      <c r="AZ739" s="279"/>
      <c r="BA739" s="279"/>
      <c r="BB739" s="279"/>
      <c r="BC739" s="279"/>
      <c r="BD739" s="279"/>
      <c r="BE739" s="279"/>
      <c r="BF739" s="279"/>
      <c r="BG739" s="279"/>
      <c r="BH739" s="279"/>
      <c r="BI739" s="279"/>
      <c r="BQ739" s="280"/>
      <c r="BR739" s="280"/>
      <c r="BS739" s="280"/>
      <c r="BT739" s="280"/>
      <c r="BU739" s="280"/>
      <c r="BV739" s="280"/>
      <c r="BW739" s="280"/>
      <c r="BX739" s="280"/>
      <c r="BY739" s="280"/>
      <c r="BZ739" s="280"/>
      <c r="CA739" s="280"/>
      <c r="CB739" s="280"/>
    </row>
    <row r="740" spans="1:80" s="278" customFormat="1" x14ac:dyDescent="0.25">
      <c r="A740" s="261"/>
      <c r="B740" s="261"/>
      <c r="C740" s="261"/>
      <c r="D740" s="261"/>
      <c r="E740" s="261"/>
      <c r="F740" s="261"/>
      <c r="G740" s="261"/>
      <c r="AB740" s="279"/>
      <c r="AC740" s="279"/>
      <c r="AJ740" s="279"/>
      <c r="AK740" s="279"/>
      <c r="AX740" s="279"/>
      <c r="AY740" s="279"/>
      <c r="AZ740" s="279"/>
      <c r="BA740" s="279"/>
      <c r="BB740" s="279"/>
      <c r="BC740" s="279"/>
      <c r="BD740" s="279"/>
      <c r="BE740" s="279"/>
      <c r="BF740" s="279"/>
      <c r="BG740" s="279"/>
      <c r="BH740" s="279"/>
      <c r="BI740" s="279"/>
      <c r="BQ740" s="280"/>
      <c r="BR740" s="280"/>
      <c r="BS740" s="280"/>
      <c r="BT740" s="280"/>
      <c r="BU740" s="280"/>
      <c r="BV740" s="280"/>
      <c r="BW740" s="280"/>
      <c r="BX740" s="280"/>
      <c r="BY740" s="280"/>
      <c r="BZ740" s="280"/>
      <c r="CA740" s="280"/>
      <c r="CB740" s="280"/>
    </row>
    <row r="741" spans="1:80" s="278" customFormat="1" x14ac:dyDescent="0.25">
      <c r="A741" s="261"/>
      <c r="B741" s="261"/>
      <c r="C741" s="261"/>
      <c r="D741" s="261"/>
      <c r="E741" s="261"/>
      <c r="F741" s="261"/>
      <c r="G741" s="261"/>
      <c r="AB741" s="279"/>
      <c r="AC741" s="279"/>
      <c r="AJ741" s="279"/>
      <c r="AK741" s="279"/>
      <c r="AX741" s="279"/>
      <c r="AY741" s="279"/>
      <c r="AZ741" s="279"/>
      <c r="BA741" s="279"/>
      <c r="BB741" s="279"/>
      <c r="BC741" s="279"/>
      <c r="BD741" s="279"/>
      <c r="BE741" s="279"/>
      <c r="BF741" s="279"/>
      <c r="BG741" s="279"/>
      <c r="BH741" s="279"/>
      <c r="BI741" s="279"/>
      <c r="BQ741" s="280"/>
      <c r="BR741" s="280"/>
      <c r="BS741" s="280"/>
      <c r="BT741" s="280"/>
      <c r="BU741" s="280"/>
      <c r="BV741" s="280"/>
      <c r="BW741" s="280"/>
      <c r="BX741" s="280"/>
      <c r="BY741" s="280"/>
      <c r="BZ741" s="280"/>
      <c r="CA741" s="280"/>
      <c r="CB741" s="280"/>
    </row>
    <row r="742" spans="1:80" s="278" customFormat="1" x14ac:dyDescent="0.25">
      <c r="A742" s="261"/>
      <c r="B742" s="261"/>
      <c r="C742" s="261"/>
      <c r="D742" s="261"/>
      <c r="E742" s="261"/>
      <c r="F742" s="261"/>
      <c r="G742" s="261"/>
      <c r="AB742" s="279"/>
      <c r="AC742" s="279"/>
      <c r="AJ742" s="279"/>
      <c r="AK742" s="279"/>
      <c r="AX742" s="279"/>
      <c r="AY742" s="279"/>
      <c r="AZ742" s="279"/>
      <c r="BA742" s="279"/>
      <c r="BB742" s="279"/>
      <c r="BC742" s="279"/>
      <c r="BD742" s="279"/>
      <c r="BE742" s="279"/>
      <c r="BF742" s="279"/>
      <c r="BG742" s="279"/>
      <c r="BH742" s="279"/>
      <c r="BI742" s="279"/>
      <c r="BQ742" s="280"/>
      <c r="BR742" s="280"/>
      <c r="BS742" s="280"/>
      <c r="BT742" s="280"/>
      <c r="BU742" s="280"/>
      <c r="BV742" s="280"/>
      <c r="BW742" s="280"/>
      <c r="BX742" s="280"/>
      <c r="BY742" s="280"/>
      <c r="BZ742" s="280"/>
      <c r="CA742" s="280"/>
      <c r="CB742" s="280"/>
    </row>
    <row r="743" spans="1:80" s="278" customFormat="1" x14ac:dyDescent="0.25">
      <c r="A743" s="261"/>
      <c r="B743" s="261"/>
      <c r="C743" s="261"/>
      <c r="D743" s="261"/>
      <c r="E743" s="261"/>
      <c r="F743" s="261"/>
      <c r="G743" s="261"/>
      <c r="AB743" s="279"/>
      <c r="AC743" s="279"/>
      <c r="AJ743" s="279"/>
      <c r="AK743" s="279"/>
      <c r="AX743" s="279"/>
      <c r="AY743" s="279"/>
      <c r="AZ743" s="279"/>
      <c r="BA743" s="279"/>
      <c r="BB743" s="279"/>
      <c r="BC743" s="279"/>
      <c r="BD743" s="279"/>
      <c r="BE743" s="279"/>
      <c r="BF743" s="279"/>
      <c r="BG743" s="279"/>
      <c r="BH743" s="279"/>
      <c r="BI743" s="279"/>
      <c r="BQ743" s="280"/>
      <c r="BR743" s="280"/>
      <c r="BS743" s="280"/>
      <c r="BT743" s="280"/>
      <c r="BU743" s="280"/>
      <c r="BV743" s="280"/>
      <c r="BW743" s="280"/>
      <c r="BX743" s="280"/>
      <c r="BY743" s="280"/>
      <c r="BZ743" s="280"/>
      <c r="CA743" s="280"/>
      <c r="CB743" s="280"/>
    </row>
    <row r="744" spans="1:80" s="278" customFormat="1" x14ac:dyDescent="0.25">
      <c r="A744" s="261"/>
      <c r="B744" s="261"/>
      <c r="C744" s="261"/>
      <c r="D744" s="261"/>
      <c r="E744" s="261"/>
      <c r="F744" s="261"/>
      <c r="G744" s="261"/>
      <c r="AB744" s="279"/>
      <c r="AC744" s="279"/>
      <c r="AJ744" s="279"/>
      <c r="AK744" s="279"/>
      <c r="AX744" s="279"/>
      <c r="AY744" s="279"/>
      <c r="AZ744" s="279"/>
      <c r="BA744" s="279"/>
      <c r="BB744" s="279"/>
      <c r="BC744" s="279"/>
      <c r="BD744" s="279"/>
      <c r="BE744" s="279"/>
      <c r="BF744" s="279"/>
      <c r="BG744" s="279"/>
      <c r="BH744" s="279"/>
      <c r="BI744" s="279"/>
      <c r="BQ744" s="280"/>
      <c r="BR744" s="280"/>
      <c r="BS744" s="280"/>
      <c r="BT744" s="280"/>
      <c r="BU744" s="280"/>
      <c r="BV744" s="280"/>
      <c r="BW744" s="280"/>
      <c r="BX744" s="280"/>
      <c r="BY744" s="280"/>
      <c r="BZ744" s="280"/>
      <c r="CA744" s="280"/>
      <c r="CB744" s="280"/>
    </row>
    <row r="745" spans="1:80" s="278" customFormat="1" x14ac:dyDescent="0.25">
      <c r="A745" s="261"/>
      <c r="B745" s="261"/>
      <c r="C745" s="261"/>
      <c r="D745" s="261"/>
      <c r="E745" s="261"/>
      <c r="F745" s="261"/>
      <c r="G745" s="261"/>
      <c r="AB745" s="279"/>
      <c r="AC745" s="279"/>
      <c r="AJ745" s="279"/>
      <c r="AK745" s="279"/>
      <c r="AX745" s="279"/>
      <c r="AY745" s="279"/>
      <c r="AZ745" s="279"/>
      <c r="BA745" s="279"/>
      <c r="BB745" s="279"/>
      <c r="BC745" s="279"/>
      <c r="BD745" s="279"/>
      <c r="BE745" s="279"/>
      <c r="BF745" s="279"/>
      <c r="BG745" s="279"/>
      <c r="BH745" s="279"/>
      <c r="BI745" s="279"/>
      <c r="BQ745" s="280"/>
      <c r="BR745" s="280"/>
      <c r="BS745" s="280"/>
      <c r="BT745" s="280"/>
      <c r="BU745" s="280"/>
      <c r="BV745" s="280"/>
      <c r="BW745" s="280"/>
      <c r="BX745" s="280"/>
      <c r="BY745" s="280"/>
      <c r="BZ745" s="280"/>
      <c r="CA745" s="280"/>
      <c r="CB745" s="280"/>
    </row>
    <row r="746" spans="1:80" s="278" customFormat="1" x14ac:dyDescent="0.25">
      <c r="A746" s="261"/>
      <c r="B746" s="261"/>
      <c r="C746" s="261"/>
      <c r="D746" s="261"/>
      <c r="E746" s="261"/>
      <c r="F746" s="261"/>
      <c r="G746" s="261"/>
      <c r="AB746" s="279"/>
      <c r="AC746" s="279"/>
      <c r="AJ746" s="279"/>
      <c r="AK746" s="279"/>
      <c r="AX746" s="279"/>
      <c r="AY746" s="279"/>
      <c r="AZ746" s="279"/>
      <c r="BA746" s="279"/>
      <c r="BB746" s="279"/>
      <c r="BC746" s="279"/>
      <c r="BD746" s="279"/>
      <c r="BE746" s="279"/>
      <c r="BF746" s="279"/>
      <c r="BG746" s="279"/>
      <c r="BH746" s="279"/>
      <c r="BI746" s="279"/>
      <c r="BQ746" s="280"/>
      <c r="BR746" s="280"/>
      <c r="BS746" s="280"/>
      <c r="BT746" s="280"/>
      <c r="BU746" s="280"/>
      <c r="BV746" s="280"/>
      <c r="BW746" s="280"/>
      <c r="BX746" s="280"/>
      <c r="BY746" s="280"/>
      <c r="BZ746" s="280"/>
      <c r="CA746" s="280"/>
      <c r="CB746" s="280"/>
    </row>
    <row r="747" spans="1:80" s="278" customFormat="1" x14ac:dyDescent="0.25">
      <c r="A747" s="261"/>
      <c r="B747" s="261"/>
      <c r="C747" s="261"/>
      <c r="D747" s="261"/>
      <c r="E747" s="261"/>
      <c r="F747" s="261"/>
      <c r="G747" s="261"/>
      <c r="AB747" s="279"/>
      <c r="AC747" s="279"/>
      <c r="AJ747" s="279"/>
      <c r="AK747" s="279"/>
      <c r="AX747" s="279"/>
      <c r="AY747" s="279"/>
      <c r="AZ747" s="279"/>
      <c r="BA747" s="279"/>
      <c r="BB747" s="279"/>
      <c r="BC747" s="279"/>
      <c r="BD747" s="279"/>
      <c r="BE747" s="279"/>
      <c r="BF747" s="279"/>
      <c r="BG747" s="279"/>
      <c r="BH747" s="279"/>
      <c r="BI747" s="279"/>
      <c r="BQ747" s="280"/>
      <c r="BR747" s="280"/>
      <c r="BS747" s="280"/>
      <c r="BT747" s="280"/>
      <c r="BU747" s="280"/>
      <c r="BV747" s="280"/>
      <c r="BW747" s="280"/>
      <c r="BX747" s="280"/>
      <c r="BY747" s="280"/>
      <c r="BZ747" s="280"/>
      <c r="CA747" s="280"/>
      <c r="CB747" s="280"/>
    </row>
    <row r="748" spans="1:80" s="278" customFormat="1" x14ac:dyDescent="0.25">
      <c r="A748" s="261"/>
      <c r="B748" s="261"/>
      <c r="C748" s="261"/>
      <c r="D748" s="261"/>
      <c r="E748" s="261"/>
      <c r="F748" s="261"/>
      <c r="G748" s="261"/>
      <c r="AB748" s="279"/>
      <c r="AC748" s="279"/>
      <c r="AJ748" s="279"/>
      <c r="AK748" s="279"/>
      <c r="AX748" s="279"/>
      <c r="AY748" s="279"/>
      <c r="AZ748" s="279"/>
      <c r="BA748" s="279"/>
      <c r="BB748" s="279"/>
      <c r="BC748" s="279"/>
      <c r="BD748" s="279"/>
      <c r="BE748" s="279"/>
      <c r="BF748" s="279"/>
      <c r="BG748" s="279"/>
      <c r="BH748" s="279"/>
      <c r="BI748" s="279"/>
      <c r="BQ748" s="280"/>
      <c r="BR748" s="280"/>
      <c r="BS748" s="280"/>
      <c r="BT748" s="280"/>
      <c r="BU748" s="280"/>
      <c r="BV748" s="280"/>
      <c r="BW748" s="280"/>
      <c r="BX748" s="280"/>
      <c r="BY748" s="280"/>
      <c r="BZ748" s="280"/>
      <c r="CA748" s="280"/>
      <c r="CB748" s="280"/>
    </row>
    <row r="749" spans="1:80" s="278" customFormat="1" x14ac:dyDescent="0.25">
      <c r="A749" s="261"/>
      <c r="B749" s="261"/>
      <c r="C749" s="261"/>
      <c r="D749" s="261"/>
      <c r="E749" s="261"/>
      <c r="F749" s="261"/>
      <c r="G749" s="261"/>
      <c r="AB749" s="279"/>
      <c r="AC749" s="279"/>
      <c r="AJ749" s="279"/>
      <c r="AK749" s="279"/>
      <c r="AX749" s="279"/>
      <c r="AY749" s="279"/>
      <c r="AZ749" s="279"/>
      <c r="BA749" s="279"/>
      <c r="BB749" s="279"/>
      <c r="BC749" s="279"/>
      <c r="BD749" s="279"/>
      <c r="BE749" s="279"/>
      <c r="BF749" s="279"/>
      <c r="BG749" s="279"/>
      <c r="BH749" s="279"/>
      <c r="BI749" s="279"/>
      <c r="BQ749" s="280"/>
      <c r="BR749" s="280"/>
      <c r="BS749" s="280"/>
      <c r="BT749" s="280"/>
      <c r="BU749" s="280"/>
      <c r="BV749" s="280"/>
      <c r="BW749" s="280"/>
      <c r="BX749" s="280"/>
      <c r="BY749" s="280"/>
      <c r="BZ749" s="280"/>
      <c r="CA749" s="280"/>
      <c r="CB749" s="280"/>
    </row>
    <row r="750" spans="1:80" s="278" customFormat="1" x14ac:dyDescent="0.25">
      <c r="A750" s="261"/>
      <c r="B750" s="261"/>
      <c r="C750" s="261"/>
      <c r="D750" s="261"/>
      <c r="E750" s="261"/>
      <c r="F750" s="261"/>
      <c r="G750" s="261"/>
      <c r="AB750" s="279"/>
      <c r="AC750" s="279"/>
      <c r="AJ750" s="279"/>
      <c r="AK750" s="279"/>
      <c r="AX750" s="279"/>
      <c r="AY750" s="279"/>
      <c r="AZ750" s="279"/>
      <c r="BA750" s="279"/>
      <c r="BB750" s="279"/>
      <c r="BC750" s="279"/>
      <c r="BD750" s="279"/>
      <c r="BE750" s="279"/>
      <c r="BF750" s="279"/>
      <c r="BG750" s="279"/>
      <c r="BH750" s="279"/>
      <c r="BI750" s="279"/>
      <c r="BQ750" s="280"/>
      <c r="BR750" s="280"/>
      <c r="BS750" s="280"/>
      <c r="BT750" s="280"/>
      <c r="BU750" s="280"/>
      <c r="BV750" s="280"/>
      <c r="BW750" s="280"/>
      <c r="BX750" s="280"/>
      <c r="BY750" s="280"/>
      <c r="BZ750" s="280"/>
      <c r="CA750" s="280"/>
      <c r="CB750" s="280"/>
    </row>
    <row r="751" spans="1:80" s="278" customFormat="1" x14ac:dyDescent="0.25">
      <c r="A751" s="261"/>
      <c r="B751" s="261"/>
      <c r="C751" s="261"/>
      <c r="D751" s="261"/>
      <c r="E751" s="261"/>
      <c r="F751" s="261"/>
      <c r="G751" s="261"/>
      <c r="AB751" s="279"/>
      <c r="AC751" s="279"/>
      <c r="AJ751" s="279"/>
      <c r="AK751" s="279"/>
      <c r="AX751" s="279"/>
      <c r="AY751" s="279"/>
      <c r="AZ751" s="279"/>
      <c r="BA751" s="279"/>
      <c r="BB751" s="279"/>
      <c r="BC751" s="279"/>
      <c r="BD751" s="279"/>
      <c r="BE751" s="279"/>
      <c r="BF751" s="279"/>
      <c r="BG751" s="279"/>
      <c r="BH751" s="279"/>
      <c r="BI751" s="279"/>
      <c r="BQ751" s="280"/>
      <c r="BR751" s="280"/>
      <c r="BS751" s="280"/>
      <c r="BT751" s="280"/>
      <c r="BU751" s="280"/>
      <c r="BV751" s="280"/>
      <c r="BW751" s="280"/>
      <c r="BX751" s="280"/>
      <c r="BY751" s="280"/>
      <c r="BZ751" s="280"/>
      <c r="CA751" s="280"/>
      <c r="CB751" s="280"/>
    </row>
    <row r="752" spans="1:80" s="278" customFormat="1" x14ac:dyDescent="0.25">
      <c r="A752" s="261"/>
      <c r="B752" s="261"/>
      <c r="C752" s="261"/>
      <c r="D752" s="261"/>
      <c r="E752" s="261"/>
      <c r="F752" s="261"/>
      <c r="G752" s="261"/>
      <c r="AB752" s="279"/>
      <c r="AC752" s="279"/>
      <c r="AJ752" s="279"/>
      <c r="AK752" s="279"/>
      <c r="AX752" s="279"/>
      <c r="AY752" s="279"/>
      <c r="AZ752" s="279"/>
      <c r="BA752" s="279"/>
      <c r="BB752" s="279"/>
      <c r="BC752" s="279"/>
      <c r="BD752" s="279"/>
      <c r="BE752" s="279"/>
      <c r="BF752" s="279"/>
      <c r="BG752" s="279"/>
      <c r="BH752" s="279"/>
      <c r="BI752" s="279"/>
      <c r="BQ752" s="280"/>
      <c r="BR752" s="280"/>
      <c r="BS752" s="280"/>
      <c r="BT752" s="280"/>
      <c r="BU752" s="280"/>
      <c r="BV752" s="280"/>
      <c r="BW752" s="280"/>
      <c r="BX752" s="280"/>
      <c r="BY752" s="280"/>
      <c r="BZ752" s="280"/>
      <c r="CA752" s="280"/>
      <c r="CB752" s="280"/>
    </row>
    <row r="753" spans="1:80" s="278" customFormat="1" x14ac:dyDescent="0.25">
      <c r="A753" s="261"/>
      <c r="B753" s="261"/>
      <c r="C753" s="261"/>
      <c r="D753" s="261"/>
      <c r="E753" s="261"/>
      <c r="F753" s="261"/>
      <c r="G753" s="261"/>
      <c r="AB753" s="279"/>
      <c r="AC753" s="279"/>
      <c r="AJ753" s="279"/>
      <c r="AK753" s="279"/>
      <c r="AX753" s="279"/>
      <c r="AY753" s="279"/>
      <c r="AZ753" s="279"/>
      <c r="BA753" s="279"/>
      <c r="BB753" s="279"/>
      <c r="BC753" s="279"/>
      <c r="BD753" s="279"/>
      <c r="BE753" s="279"/>
      <c r="BF753" s="279"/>
      <c r="BG753" s="279"/>
      <c r="BH753" s="279"/>
      <c r="BI753" s="279"/>
      <c r="BQ753" s="280"/>
      <c r="BR753" s="280"/>
      <c r="BS753" s="280"/>
      <c r="BT753" s="280"/>
      <c r="BU753" s="280"/>
      <c r="BV753" s="280"/>
      <c r="BW753" s="280"/>
      <c r="BX753" s="280"/>
      <c r="BY753" s="280"/>
      <c r="BZ753" s="280"/>
      <c r="CA753" s="280"/>
      <c r="CB753" s="280"/>
    </row>
    <row r="754" spans="1:80" s="278" customFormat="1" x14ac:dyDescent="0.25">
      <c r="A754" s="261"/>
      <c r="B754" s="261"/>
      <c r="C754" s="261"/>
      <c r="D754" s="261"/>
      <c r="E754" s="261"/>
      <c r="F754" s="261"/>
      <c r="G754" s="261"/>
      <c r="AB754" s="279"/>
      <c r="AC754" s="279"/>
      <c r="AJ754" s="279"/>
      <c r="AK754" s="279"/>
      <c r="AX754" s="279"/>
      <c r="AY754" s="279"/>
      <c r="AZ754" s="279"/>
      <c r="BA754" s="279"/>
      <c r="BB754" s="279"/>
      <c r="BC754" s="279"/>
      <c r="BD754" s="279"/>
      <c r="BE754" s="279"/>
      <c r="BF754" s="279"/>
      <c r="BG754" s="279"/>
      <c r="BH754" s="279"/>
      <c r="BI754" s="279"/>
      <c r="BQ754" s="280"/>
      <c r="BR754" s="280"/>
      <c r="BS754" s="280"/>
      <c r="BT754" s="280"/>
      <c r="BU754" s="280"/>
      <c r="BV754" s="280"/>
      <c r="BW754" s="280"/>
      <c r="BX754" s="280"/>
      <c r="BY754" s="280"/>
      <c r="BZ754" s="280"/>
      <c r="CA754" s="280"/>
      <c r="CB754" s="280"/>
    </row>
    <row r="755" spans="1:80" s="278" customFormat="1" x14ac:dyDescent="0.25">
      <c r="A755" s="261"/>
      <c r="B755" s="261"/>
      <c r="C755" s="261"/>
      <c r="D755" s="261"/>
      <c r="E755" s="261"/>
      <c r="F755" s="261"/>
      <c r="G755" s="261"/>
      <c r="AB755" s="279"/>
      <c r="AC755" s="279"/>
      <c r="AJ755" s="279"/>
      <c r="AK755" s="279"/>
      <c r="AX755" s="279"/>
      <c r="AY755" s="279"/>
      <c r="AZ755" s="279"/>
      <c r="BA755" s="279"/>
      <c r="BB755" s="279"/>
      <c r="BC755" s="279"/>
      <c r="BD755" s="279"/>
      <c r="BE755" s="279"/>
      <c r="BF755" s="279"/>
      <c r="BG755" s="279"/>
      <c r="BH755" s="279"/>
      <c r="BI755" s="279"/>
      <c r="BQ755" s="280"/>
      <c r="BR755" s="280"/>
      <c r="BS755" s="280"/>
      <c r="BT755" s="280"/>
      <c r="BU755" s="280"/>
      <c r="BV755" s="280"/>
      <c r="BW755" s="280"/>
      <c r="BX755" s="280"/>
      <c r="BY755" s="280"/>
      <c r="BZ755" s="280"/>
      <c r="CA755" s="280"/>
      <c r="CB755" s="280"/>
    </row>
    <row r="756" spans="1:80" s="278" customFormat="1" x14ac:dyDescent="0.25">
      <c r="A756" s="261"/>
      <c r="B756" s="261"/>
      <c r="C756" s="261"/>
      <c r="D756" s="261"/>
      <c r="E756" s="261"/>
      <c r="F756" s="261"/>
      <c r="G756" s="261"/>
      <c r="AB756" s="279"/>
      <c r="AC756" s="279"/>
      <c r="AJ756" s="279"/>
      <c r="AK756" s="279"/>
      <c r="AX756" s="279"/>
      <c r="AY756" s="279"/>
      <c r="AZ756" s="279"/>
      <c r="BA756" s="279"/>
      <c r="BB756" s="279"/>
      <c r="BC756" s="279"/>
      <c r="BD756" s="279"/>
      <c r="BE756" s="279"/>
      <c r="BF756" s="279"/>
      <c r="BG756" s="279"/>
      <c r="BH756" s="279"/>
      <c r="BI756" s="279"/>
      <c r="BQ756" s="280"/>
      <c r="BR756" s="280"/>
      <c r="BS756" s="280"/>
      <c r="BT756" s="280"/>
      <c r="BU756" s="280"/>
      <c r="BV756" s="280"/>
      <c r="BW756" s="280"/>
      <c r="BX756" s="280"/>
      <c r="BY756" s="280"/>
      <c r="BZ756" s="280"/>
      <c r="CA756" s="280"/>
      <c r="CB756" s="280"/>
    </row>
    <row r="757" spans="1:80" s="278" customFormat="1" x14ac:dyDescent="0.25">
      <c r="A757" s="261"/>
      <c r="B757" s="261"/>
      <c r="C757" s="261"/>
      <c r="D757" s="261"/>
      <c r="E757" s="261"/>
      <c r="F757" s="261"/>
      <c r="G757" s="261"/>
      <c r="AB757" s="279"/>
      <c r="AC757" s="279"/>
      <c r="AJ757" s="279"/>
      <c r="AK757" s="279"/>
      <c r="AX757" s="279"/>
      <c r="AY757" s="279"/>
      <c r="AZ757" s="279"/>
      <c r="BA757" s="279"/>
      <c r="BB757" s="279"/>
      <c r="BC757" s="279"/>
      <c r="BD757" s="279"/>
      <c r="BE757" s="279"/>
      <c r="BF757" s="279"/>
      <c r="BG757" s="279"/>
      <c r="BH757" s="279"/>
      <c r="BI757" s="279"/>
      <c r="BQ757" s="280"/>
      <c r="BR757" s="280"/>
      <c r="BS757" s="280"/>
      <c r="BT757" s="280"/>
      <c r="BU757" s="280"/>
      <c r="BV757" s="280"/>
      <c r="BW757" s="280"/>
      <c r="BX757" s="280"/>
      <c r="BY757" s="280"/>
      <c r="BZ757" s="280"/>
      <c r="CA757" s="280"/>
      <c r="CB757" s="280"/>
    </row>
    <row r="758" spans="1:80" s="278" customFormat="1" x14ac:dyDescent="0.25">
      <c r="A758" s="261"/>
      <c r="B758" s="261"/>
      <c r="C758" s="261"/>
      <c r="D758" s="261"/>
      <c r="E758" s="261"/>
      <c r="F758" s="261"/>
      <c r="G758" s="261"/>
      <c r="AB758" s="279"/>
      <c r="AC758" s="279"/>
      <c r="AJ758" s="279"/>
      <c r="AK758" s="279"/>
      <c r="AX758" s="279"/>
      <c r="AY758" s="279"/>
      <c r="AZ758" s="279"/>
      <c r="BA758" s="279"/>
      <c r="BB758" s="279"/>
      <c r="BC758" s="279"/>
      <c r="BD758" s="279"/>
      <c r="BE758" s="279"/>
      <c r="BF758" s="279"/>
      <c r="BG758" s="279"/>
      <c r="BH758" s="279"/>
      <c r="BI758" s="279"/>
      <c r="BQ758" s="280"/>
      <c r="BR758" s="280"/>
      <c r="BS758" s="280"/>
      <c r="BT758" s="280"/>
      <c r="BU758" s="280"/>
      <c r="BV758" s="280"/>
      <c r="BW758" s="280"/>
      <c r="BX758" s="280"/>
      <c r="BY758" s="280"/>
      <c r="BZ758" s="280"/>
      <c r="CA758" s="280"/>
      <c r="CB758" s="280"/>
    </row>
    <row r="759" spans="1:80" s="278" customFormat="1" x14ac:dyDescent="0.25">
      <c r="A759" s="261"/>
      <c r="B759" s="261"/>
      <c r="C759" s="261"/>
      <c r="D759" s="261"/>
      <c r="E759" s="261"/>
      <c r="F759" s="261"/>
      <c r="G759" s="261"/>
      <c r="AB759" s="279"/>
      <c r="AC759" s="279"/>
      <c r="AJ759" s="279"/>
      <c r="AK759" s="279"/>
      <c r="AX759" s="279"/>
      <c r="AY759" s="279"/>
      <c r="AZ759" s="279"/>
      <c r="BA759" s="279"/>
      <c r="BB759" s="279"/>
      <c r="BC759" s="279"/>
      <c r="BD759" s="279"/>
      <c r="BE759" s="279"/>
      <c r="BF759" s="279"/>
      <c r="BG759" s="279"/>
      <c r="BH759" s="279"/>
      <c r="BI759" s="279"/>
      <c r="BQ759" s="280"/>
      <c r="BR759" s="280"/>
      <c r="BS759" s="280"/>
      <c r="BT759" s="280"/>
      <c r="BU759" s="280"/>
      <c r="BV759" s="280"/>
      <c r="BW759" s="280"/>
      <c r="BX759" s="280"/>
      <c r="BY759" s="280"/>
      <c r="BZ759" s="280"/>
      <c r="CA759" s="280"/>
      <c r="CB759" s="280"/>
    </row>
    <row r="760" spans="1:80" s="278" customFormat="1" x14ac:dyDescent="0.25">
      <c r="A760" s="261"/>
      <c r="B760" s="261"/>
      <c r="C760" s="261"/>
      <c r="D760" s="261"/>
      <c r="E760" s="261"/>
      <c r="F760" s="261"/>
      <c r="G760" s="261"/>
      <c r="AB760" s="279"/>
      <c r="AC760" s="279"/>
      <c r="AJ760" s="279"/>
      <c r="AK760" s="279"/>
      <c r="AX760" s="279"/>
      <c r="AY760" s="279"/>
      <c r="AZ760" s="279"/>
      <c r="BA760" s="279"/>
      <c r="BB760" s="279"/>
      <c r="BC760" s="279"/>
      <c r="BD760" s="279"/>
      <c r="BE760" s="279"/>
      <c r="BF760" s="279"/>
      <c r="BG760" s="279"/>
      <c r="BH760" s="279"/>
      <c r="BI760" s="279"/>
      <c r="BQ760" s="280"/>
      <c r="BR760" s="280"/>
      <c r="BS760" s="280"/>
      <c r="BT760" s="280"/>
      <c r="BU760" s="280"/>
      <c r="BV760" s="280"/>
      <c r="BW760" s="280"/>
      <c r="BX760" s="280"/>
      <c r="BY760" s="280"/>
      <c r="BZ760" s="280"/>
      <c r="CA760" s="280"/>
      <c r="CB760" s="280"/>
    </row>
    <row r="761" spans="1:80" s="278" customFormat="1" x14ac:dyDescent="0.25">
      <c r="A761" s="261"/>
      <c r="B761" s="261"/>
      <c r="C761" s="261"/>
      <c r="D761" s="261"/>
      <c r="E761" s="261"/>
      <c r="F761" s="261"/>
      <c r="G761" s="261"/>
      <c r="AB761" s="279"/>
      <c r="AC761" s="279"/>
      <c r="AJ761" s="279"/>
      <c r="AK761" s="279"/>
      <c r="AX761" s="279"/>
      <c r="AY761" s="279"/>
      <c r="AZ761" s="279"/>
      <c r="BA761" s="279"/>
      <c r="BB761" s="279"/>
      <c r="BC761" s="279"/>
      <c r="BD761" s="279"/>
      <c r="BE761" s="279"/>
      <c r="BF761" s="279"/>
      <c r="BG761" s="279"/>
      <c r="BH761" s="279"/>
      <c r="BI761" s="279"/>
      <c r="BQ761" s="280"/>
      <c r="BR761" s="280"/>
      <c r="BS761" s="280"/>
      <c r="BT761" s="280"/>
      <c r="BU761" s="280"/>
      <c r="BV761" s="280"/>
      <c r="BW761" s="280"/>
      <c r="BX761" s="280"/>
      <c r="BY761" s="280"/>
      <c r="BZ761" s="280"/>
      <c r="CA761" s="280"/>
      <c r="CB761" s="280"/>
    </row>
    <row r="762" spans="1:80" s="278" customFormat="1" x14ac:dyDescent="0.25">
      <c r="A762" s="261"/>
      <c r="B762" s="261"/>
      <c r="C762" s="261"/>
      <c r="D762" s="261"/>
      <c r="E762" s="261"/>
      <c r="F762" s="261"/>
      <c r="G762" s="261"/>
      <c r="AB762" s="279"/>
      <c r="AC762" s="279"/>
      <c r="AJ762" s="279"/>
      <c r="AK762" s="279"/>
      <c r="AX762" s="279"/>
      <c r="AY762" s="279"/>
      <c r="AZ762" s="279"/>
      <c r="BA762" s="279"/>
      <c r="BB762" s="279"/>
      <c r="BC762" s="279"/>
      <c r="BD762" s="279"/>
      <c r="BE762" s="279"/>
      <c r="BF762" s="279"/>
      <c r="BG762" s="279"/>
      <c r="BH762" s="279"/>
      <c r="BI762" s="279"/>
      <c r="BQ762" s="280"/>
      <c r="BR762" s="280"/>
      <c r="BS762" s="280"/>
      <c r="BT762" s="280"/>
      <c r="BU762" s="280"/>
      <c r="BV762" s="280"/>
      <c r="BW762" s="280"/>
      <c r="BX762" s="280"/>
      <c r="BY762" s="280"/>
      <c r="BZ762" s="280"/>
      <c r="CA762" s="280"/>
      <c r="CB762" s="280"/>
    </row>
    <row r="763" spans="1:80" s="278" customFormat="1" x14ac:dyDescent="0.25">
      <c r="A763" s="261"/>
      <c r="B763" s="261"/>
      <c r="C763" s="261"/>
      <c r="D763" s="261"/>
      <c r="E763" s="261"/>
      <c r="F763" s="261"/>
      <c r="G763" s="261"/>
      <c r="AB763" s="279"/>
      <c r="AC763" s="279"/>
      <c r="AJ763" s="279"/>
      <c r="AK763" s="279"/>
      <c r="AX763" s="279"/>
      <c r="AY763" s="279"/>
      <c r="AZ763" s="279"/>
      <c r="BA763" s="279"/>
      <c r="BB763" s="279"/>
      <c r="BC763" s="279"/>
      <c r="BD763" s="279"/>
      <c r="BE763" s="279"/>
      <c r="BF763" s="279"/>
      <c r="BG763" s="279"/>
      <c r="BH763" s="279"/>
      <c r="BI763" s="279"/>
      <c r="BQ763" s="280"/>
      <c r="BR763" s="280"/>
      <c r="BS763" s="280"/>
      <c r="BT763" s="280"/>
      <c r="BU763" s="280"/>
      <c r="BV763" s="280"/>
      <c r="BW763" s="280"/>
      <c r="BX763" s="280"/>
      <c r="BY763" s="280"/>
      <c r="BZ763" s="280"/>
      <c r="CA763" s="280"/>
      <c r="CB763" s="280"/>
    </row>
    <row r="764" spans="1:80" s="278" customFormat="1" x14ac:dyDescent="0.25">
      <c r="A764" s="261"/>
      <c r="B764" s="261"/>
      <c r="C764" s="261"/>
      <c r="D764" s="261"/>
      <c r="E764" s="261"/>
      <c r="F764" s="261"/>
      <c r="G764" s="261"/>
      <c r="AB764" s="279"/>
      <c r="AC764" s="279"/>
      <c r="AJ764" s="279"/>
      <c r="AK764" s="279"/>
      <c r="AX764" s="279"/>
      <c r="AY764" s="279"/>
      <c r="AZ764" s="279"/>
      <c r="BA764" s="279"/>
      <c r="BB764" s="279"/>
      <c r="BC764" s="279"/>
      <c r="BD764" s="279"/>
      <c r="BE764" s="279"/>
      <c r="BF764" s="279"/>
      <c r="BG764" s="279"/>
      <c r="BH764" s="279"/>
      <c r="BI764" s="279"/>
      <c r="BQ764" s="280"/>
      <c r="BR764" s="280"/>
      <c r="BS764" s="280"/>
      <c r="BT764" s="280"/>
      <c r="BU764" s="280"/>
      <c r="BV764" s="280"/>
      <c r="BW764" s="280"/>
      <c r="BX764" s="280"/>
      <c r="BY764" s="280"/>
      <c r="BZ764" s="280"/>
      <c r="CA764" s="280"/>
      <c r="CB764" s="280"/>
    </row>
    <row r="765" spans="1:80" s="278" customFormat="1" x14ac:dyDescent="0.25">
      <c r="A765" s="261"/>
      <c r="B765" s="261"/>
      <c r="C765" s="261"/>
      <c r="D765" s="261"/>
      <c r="E765" s="261"/>
      <c r="F765" s="261"/>
      <c r="G765" s="261"/>
      <c r="AB765" s="279"/>
      <c r="AC765" s="279"/>
      <c r="AJ765" s="279"/>
      <c r="AK765" s="279"/>
      <c r="AX765" s="279"/>
      <c r="AY765" s="279"/>
      <c r="AZ765" s="279"/>
      <c r="BA765" s="279"/>
      <c r="BB765" s="279"/>
      <c r="BC765" s="279"/>
      <c r="BD765" s="279"/>
      <c r="BE765" s="279"/>
      <c r="BF765" s="279"/>
      <c r="BG765" s="279"/>
      <c r="BH765" s="279"/>
      <c r="BI765" s="279"/>
      <c r="BQ765" s="280"/>
      <c r="BR765" s="280"/>
      <c r="BS765" s="280"/>
      <c r="BT765" s="280"/>
      <c r="BU765" s="280"/>
      <c r="BV765" s="280"/>
      <c r="BW765" s="280"/>
      <c r="BX765" s="280"/>
      <c r="BY765" s="280"/>
      <c r="BZ765" s="280"/>
      <c r="CA765" s="280"/>
      <c r="CB765" s="280"/>
    </row>
    <row r="766" spans="1:80" s="278" customFormat="1" x14ac:dyDescent="0.25">
      <c r="A766" s="261"/>
      <c r="B766" s="261"/>
      <c r="C766" s="261"/>
      <c r="D766" s="261"/>
      <c r="E766" s="261"/>
      <c r="F766" s="261"/>
      <c r="G766" s="261"/>
      <c r="AB766" s="279"/>
      <c r="AC766" s="279"/>
      <c r="AJ766" s="279"/>
      <c r="AK766" s="279"/>
      <c r="AX766" s="279"/>
      <c r="AY766" s="279"/>
      <c r="AZ766" s="279"/>
      <c r="BA766" s="279"/>
      <c r="BB766" s="279"/>
      <c r="BC766" s="279"/>
      <c r="BD766" s="279"/>
      <c r="BE766" s="279"/>
      <c r="BF766" s="279"/>
      <c r="BG766" s="279"/>
      <c r="BH766" s="279"/>
      <c r="BI766" s="279"/>
      <c r="BQ766" s="280"/>
      <c r="BR766" s="280"/>
      <c r="BS766" s="280"/>
      <c r="BT766" s="280"/>
      <c r="BU766" s="280"/>
      <c r="BV766" s="280"/>
      <c r="BW766" s="280"/>
      <c r="BX766" s="280"/>
      <c r="BY766" s="280"/>
      <c r="BZ766" s="280"/>
      <c r="CA766" s="280"/>
      <c r="CB766" s="280"/>
    </row>
    <row r="767" spans="1:80" s="278" customFormat="1" x14ac:dyDescent="0.25">
      <c r="A767" s="261"/>
      <c r="B767" s="261"/>
      <c r="C767" s="261"/>
      <c r="D767" s="261"/>
      <c r="E767" s="261"/>
      <c r="F767" s="261"/>
      <c r="G767" s="261"/>
      <c r="AB767" s="279"/>
      <c r="AC767" s="279"/>
      <c r="AJ767" s="279"/>
      <c r="AK767" s="279"/>
      <c r="AX767" s="279"/>
      <c r="AY767" s="279"/>
      <c r="AZ767" s="279"/>
      <c r="BA767" s="279"/>
      <c r="BB767" s="279"/>
      <c r="BC767" s="279"/>
      <c r="BD767" s="279"/>
      <c r="BE767" s="279"/>
      <c r="BF767" s="279"/>
      <c r="BG767" s="279"/>
      <c r="BH767" s="279"/>
      <c r="BI767" s="279"/>
      <c r="BQ767" s="280"/>
      <c r="BR767" s="280"/>
      <c r="BS767" s="280"/>
      <c r="BT767" s="280"/>
      <c r="BU767" s="280"/>
      <c r="BV767" s="280"/>
      <c r="BW767" s="280"/>
      <c r="BX767" s="280"/>
      <c r="BY767" s="280"/>
      <c r="BZ767" s="280"/>
      <c r="CA767" s="280"/>
      <c r="CB767" s="280"/>
    </row>
    <row r="768" spans="1:80" s="278" customFormat="1" x14ac:dyDescent="0.25">
      <c r="A768" s="261"/>
      <c r="B768" s="261"/>
      <c r="C768" s="261"/>
      <c r="D768" s="261"/>
      <c r="E768" s="261"/>
      <c r="F768" s="261"/>
      <c r="G768" s="261"/>
      <c r="AB768" s="279"/>
      <c r="AC768" s="279"/>
      <c r="AJ768" s="279"/>
      <c r="AK768" s="279"/>
      <c r="AX768" s="279"/>
      <c r="AY768" s="279"/>
      <c r="AZ768" s="279"/>
      <c r="BA768" s="279"/>
      <c r="BB768" s="279"/>
      <c r="BC768" s="279"/>
      <c r="BD768" s="279"/>
      <c r="BE768" s="279"/>
      <c r="BF768" s="279"/>
      <c r="BG768" s="279"/>
      <c r="BH768" s="279"/>
      <c r="BI768" s="279"/>
      <c r="BQ768" s="280"/>
      <c r="BR768" s="280"/>
      <c r="BS768" s="280"/>
      <c r="BT768" s="280"/>
      <c r="BU768" s="280"/>
      <c r="BV768" s="280"/>
      <c r="BW768" s="280"/>
      <c r="BX768" s="280"/>
      <c r="BY768" s="280"/>
      <c r="BZ768" s="280"/>
      <c r="CA768" s="280"/>
      <c r="CB768" s="280"/>
    </row>
    <row r="769" spans="1:80" s="278" customFormat="1" x14ac:dyDescent="0.25">
      <c r="A769" s="261"/>
      <c r="B769" s="261"/>
      <c r="C769" s="261"/>
      <c r="D769" s="261"/>
      <c r="E769" s="261"/>
      <c r="F769" s="261"/>
      <c r="G769" s="261"/>
      <c r="AB769" s="279"/>
      <c r="AC769" s="279"/>
      <c r="AJ769" s="279"/>
      <c r="AK769" s="279"/>
      <c r="AX769" s="279"/>
      <c r="AY769" s="279"/>
      <c r="AZ769" s="279"/>
      <c r="BA769" s="279"/>
      <c r="BB769" s="279"/>
      <c r="BC769" s="279"/>
      <c r="BD769" s="279"/>
      <c r="BE769" s="279"/>
      <c r="BF769" s="279"/>
      <c r="BG769" s="279"/>
      <c r="BH769" s="279"/>
      <c r="BI769" s="279"/>
      <c r="BQ769" s="280"/>
      <c r="BR769" s="280"/>
      <c r="BS769" s="280"/>
      <c r="BT769" s="280"/>
      <c r="BU769" s="280"/>
      <c r="BV769" s="280"/>
      <c r="BW769" s="280"/>
      <c r="BX769" s="280"/>
      <c r="BY769" s="280"/>
      <c r="BZ769" s="280"/>
      <c r="CA769" s="280"/>
      <c r="CB769" s="280"/>
    </row>
    <row r="770" spans="1:80" s="278" customFormat="1" x14ac:dyDescent="0.25">
      <c r="A770" s="261"/>
      <c r="B770" s="261"/>
      <c r="C770" s="261"/>
      <c r="D770" s="261"/>
      <c r="E770" s="261"/>
      <c r="F770" s="261"/>
      <c r="G770" s="261"/>
      <c r="AB770" s="279"/>
      <c r="AC770" s="279"/>
      <c r="AJ770" s="279"/>
      <c r="AK770" s="279"/>
      <c r="AX770" s="279"/>
      <c r="AY770" s="279"/>
      <c r="AZ770" s="279"/>
      <c r="BA770" s="279"/>
      <c r="BB770" s="279"/>
      <c r="BC770" s="279"/>
      <c r="BD770" s="279"/>
      <c r="BE770" s="279"/>
      <c r="BF770" s="279"/>
      <c r="BG770" s="279"/>
      <c r="BH770" s="279"/>
      <c r="BI770" s="279"/>
      <c r="BQ770" s="280"/>
      <c r="BR770" s="280"/>
      <c r="BS770" s="280"/>
      <c r="BT770" s="280"/>
      <c r="BU770" s="280"/>
      <c r="BV770" s="280"/>
      <c r="BW770" s="280"/>
      <c r="BX770" s="280"/>
      <c r="BY770" s="280"/>
      <c r="BZ770" s="280"/>
      <c r="CA770" s="280"/>
      <c r="CB770" s="280"/>
    </row>
    <row r="771" spans="1:80" s="278" customFormat="1" x14ac:dyDescent="0.25">
      <c r="A771" s="261"/>
      <c r="B771" s="261"/>
      <c r="C771" s="261"/>
      <c r="D771" s="261"/>
      <c r="E771" s="261"/>
      <c r="F771" s="261"/>
      <c r="G771" s="261"/>
      <c r="AB771" s="279"/>
      <c r="AC771" s="279"/>
      <c r="AJ771" s="279"/>
      <c r="AK771" s="279"/>
      <c r="AX771" s="279"/>
      <c r="AY771" s="279"/>
      <c r="AZ771" s="279"/>
      <c r="BA771" s="279"/>
      <c r="BB771" s="279"/>
      <c r="BC771" s="279"/>
      <c r="BD771" s="279"/>
      <c r="BE771" s="279"/>
      <c r="BF771" s="279"/>
      <c r="BG771" s="279"/>
      <c r="BH771" s="279"/>
      <c r="BI771" s="279"/>
      <c r="BQ771" s="280"/>
      <c r="BR771" s="280"/>
      <c r="BS771" s="280"/>
      <c r="BT771" s="280"/>
      <c r="BU771" s="280"/>
      <c r="BV771" s="280"/>
      <c r="BW771" s="280"/>
      <c r="BX771" s="280"/>
      <c r="BY771" s="280"/>
      <c r="BZ771" s="280"/>
      <c r="CA771" s="280"/>
      <c r="CB771" s="280"/>
    </row>
    <row r="772" spans="1:80" s="278" customFormat="1" x14ac:dyDescent="0.25">
      <c r="A772" s="261"/>
      <c r="B772" s="261"/>
      <c r="C772" s="261"/>
      <c r="D772" s="261"/>
      <c r="E772" s="261"/>
      <c r="F772" s="261"/>
      <c r="G772" s="261"/>
      <c r="AB772" s="279"/>
      <c r="AC772" s="279"/>
      <c r="AJ772" s="279"/>
      <c r="AK772" s="279"/>
      <c r="AX772" s="279"/>
      <c r="AY772" s="279"/>
      <c r="AZ772" s="279"/>
      <c r="BA772" s="279"/>
      <c r="BB772" s="279"/>
      <c r="BC772" s="279"/>
      <c r="BD772" s="279"/>
      <c r="BE772" s="279"/>
      <c r="BF772" s="279"/>
      <c r="BG772" s="279"/>
      <c r="BH772" s="279"/>
      <c r="BI772" s="279"/>
      <c r="BQ772" s="280"/>
      <c r="BR772" s="280"/>
      <c r="BS772" s="280"/>
      <c r="BT772" s="280"/>
      <c r="BU772" s="280"/>
      <c r="BV772" s="280"/>
      <c r="BW772" s="280"/>
      <c r="BX772" s="280"/>
      <c r="BY772" s="280"/>
      <c r="BZ772" s="280"/>
      <c r="CA772" s="280"/>
      <c r="CB772" s="280"/>
    </row>
    <row r="773" spans="1:80" s="278" customFormat="1" x14ac:dyDescent="0.25">
      <c r="A773" s="261"/>
      <c r="B773" s="261"/>
      <c r="C773" s="261"/>
      <c r="D773" s="261"/>
      <c r="E773" s="261"/>
      <c r="F773" s="261"/>
      <c r="G773" s="261"/>
      <c r="AB773" s="279"/>
      <c r="AC773" s="279"/>
      <c r="AJ773" s="279"/>
      <c r="AK773" s="279"/>
      <c r="AX773" s="279"/>
      <c r="AY773" s="279"/>
      <c r="AZ773" s="279"/>
      <c r="BA773" s="279"/>
      <c r="BB773" s="279"/>
      <c r="BC773" s="279"/>
      <c r="BD773" s="279"/>
      <c r="BE773" s="279"/>
      <c r="BF773" s="279"/>
      <c r="BG773" s="279"/>
      <c r="BH773" s="279"/>
      <c r="BI773" s="279"/>
      <c r="BQ773" s="280"/>
      <c r="BR773" s="280"/>
      <c r="BS773" s="280"/>
      <c r="BT773" s="280"/>
      <c r="BU773" s="280"/>
      <c r="BV773" s="280"/>
      <c r="BW773" s="280"/>
      <c r="BX773" s="280"/>
      <c r="BY773" s="280"/>
      <c r="BZ773" s="280"/>
      <c r="CA773" s="280"/>
      <c r="CB773" s="280"/>
    </row>
    <row r="774" spans="1:80" s="278" customFormat="1" x14ac:dyDescent="0.25">
      <c r="A774" s="261"/>
      <c r="B774" s="261"/>
      <c r="C774" s="261"/>
      <c r="D774" s="261"/>
      <c r="E774" s="261"/>
      <c r="F774" s="261"/>
      <c r="G774" s="261"/>
      <c r="AB774" s="279"/>
      <c r="AC774" s="279"/>
      <c r="AJ774" s="279"/>
      <c r="AK774" s="279"/>
      <c r="AX774" s="279"/>
      <c r="AY774" s="279"/>
      <c r="AZ774" s="279"/>
      <c r="BA774" s="279"/>
      <c r="BB774" s="279"/>
      <c r="BC774" s="279"/>
      <c r="BD774" s="279"/>
      <c r="BE774" s="279"/>
      <c r="BF774" s="279"/>
      <c r="BG774" s="279"/>
      <c r="BH774" s="279"/>
      <c r="BI774" s="279"/>
      <c r="BQ774" s="280"/>
      <c r="BR774" s="280"/>
      <c r="BS774" s="280"/>
      <c r="BT774" s="280"/>
      <c r="BU774" s="280"/>
      <c r="BV774" s="280"/>
      <c r="BW774" s="280"/>
      <c r="BX774" s="280"/>
      <c r="BY774" s="280"/>
      <c r="BZ774" s="280"/>
      <c r="CA774" s="280"/>
      <c r="CB774" s="280"/>
    </row>
    <row r="775" spans="1:80" s="278" customFormat="1" x14ac:dyDescent="0.25">
      <c r="A775" s="261"/>
      <c r="B775" s="261"/>
      <c r="C775" s="261"/>
      <c r="D775" s="261"/>
      <c r="E775" s="261"/>
      <c r="F775" s="261"/>
      <c r="G775" s="261"/>
      <c r="AB775" s="279"/>
      <c r="AC775" s="279"/>
      <c r="AJ775" s="279"/>
      <c r="AK775" s="279"/>
      <c r="AX775" s="279"/>
      <c r="AY775" s="279"/>
      <c r="AZ775" s="279"/>
      <c r="BA775" s="279"/>
      <c r="BB775" s="279"/>
      <c r="BC775" s="279"/>
      <c r="BD775" s="279"/>
      <c r="BE775" s="279"/>
      <c r="BF775" s="279"/>
      <c r="BG775" s="279"/>
      <c r="BH775" s="279"/>
      <c r="BI775" s="279"/>
      <c r="BQ775" s="280"/>
      <c r="BR775" s="280"/>
      <c r="BS775" s="280"/>
      <c r="BT775" s="280"/>
      <c r="BU775" s="280"/>
      <c r="BV775" s="280"/>
      <c r="BW775" s="280"/>
      <c r="BX775" s="280"/>
      <c r="BY775" s="280"/>
      <c r="BZ775" s="280"/>
      <c r="CA775" s="280"/>
      <c r="CB775" s="280"/>
    </row>
    <row r="776" spans="1:80" s="278" customFormat="1" x14ac:dyDescent="0.25">
      <c r="A776" s="261"/>
      <c r="B776" s="261"/>
      <c r="C776" s="261"/>
      <c r="D776" s="261"/>
      <c r="E776" s="261"/>
      <c r="F776" s="261"/>
      <c r="G776" s="261"/>
      <c r="AB776" s="279"/>
      <c r="AC776" s="279"/>
      <c r="AJ776" s="279"/>
      <c r="AK776" s="279"/>
      <c r="AX776" s="279"/>
      <c r="AY776" s="279"/>
      <c r="AZ776" s="279"/>
      <c r="BA776" s="279"/>
      <c r="BB776" s="279"/>
      <c r="BC776" s="279"/>
      <c r="BD776" s="279"/>
      <c r="BE776" s="279"/>
      <c r="BF776" s="279"/>
      <c r="BG776" s="279"/>
      <c r="BH776" s="279"/>
      <c r="BI776" s="279"/>
      <c r="BQ776" s="280"/>
      <c r="BR776" s="280"/>
      <c r="BS776" s="280"/>
      <c r="BT776" s="280"/>
      <c r="BU776" s="280"/>
      <c r="BV776" s="280"/>
      <c r="BW776" s="280"/>
      <c r="BX776" s="280"/>
      <c r="BY776" s="280"/>
      <c r="BZ776" s="280"/>
      <c r="CA776" s="280"/>
      <c r="CB776" s="280"/>
    </row>
    <row r="777" spans="1:80" s="278" customFormat="1" x14ac:dyDescent="0.25">
      <c r="A777" s="261"/>
      <c r="B777" s="261"/>
      <c r="C777" s="261"/>
      <c r="D777" s="261"/>
      <c r="E777" s="261"/>
      <c r="F777" s="261"/>
      <c r="G777" s="261"/>
      <c r="AB777" s="279"/>
      <c r="AC777" s="279"/>
      <c r="AJ777" s="279"/>
      <c r="AK777" s="279"/>
      <c r="AX777" s="279"/>
      <c r="AY777" s="279"/>
      <c r="AZ777" s="279"/>
      <c r="BA777" s="279"/>
      <c r="BB777" s="279"/>
      <c r="BC777" s="279"/>
      <c r="BD777" s="279"/>
      <c r="BE777" s="279"/>
      <c r="BF777" s="279"/>
      <c r="BG777" s="279"/>
      <c r="BH777" s="279"/>
      <c r="BI777" s="279"/>
      <c r="BQ777" s="280"/>
      <c r="BR777" s="280"/>
      <c r="BS777" s="280"/>
      <c r="BT777" s="280"/>
      <c r="BU777" s="280"/>
      <c r="BV777" s="280"/>
      <c r="BW777" s="280"/>
      <c r="BX777" s="280"/>
      <c r="BY777" s="280"/>
      <c r="BZ777" s="280"/>
      <c r="CA777" s="280"/>
      <c r="CB777" s="280"/>
    </row>
    <row r="778" spans="1:80" s="278" customFormat="1" x14ac:dyDescent="0.25">
      <c r="A778" s="261"/>
      <c r="B778" s="261"/>
      <c r="C778" s="261"/>
      <c r="D778" s="261"/>
      <c r="E778" s="261"/>
      <c r="F778" s="261"/>
      <c r="G778" s="261"/>
      <c r="AB778" s="279"/>
      <c r="AC778" s="279"/>
      <c r="AJ778" s="279"/>
      <c r="AK778" s="279"/>
      <c r="AX778" s="279"/>
      <c r="AY778" s="279"/>
      <c r="AZ778" s="279"/>
      <c r="BA778" s="279"/>
      <c r="BB778" s="279"/>
      <c r="BC778" s="279"/>
      <c r="BD778" s="279"/>
      <c r="BE778" s="279"/>
      <c r="BF778" s="279"/>
      <c r="BG778" s="279"/>
      <c r="BH778" s="279"/>
      <c r="BI778" s="279"/>
      <c r="BQ778" s="280"/>
      <c r="BR778" s="280"/>
      <c r="BS778" s="280"/>
      <c r="BT778" s="280"/>
      <c r="BU778" s="280"/>
      <c r="BV778" s="280"/>
      <c r="BW778" s="280"/>
      <c r="BX778" s="280"/>
      <c r="BY778" s="280"/>
      <c r="BZ778" s="280"/>
      <c r="CA778" s="280"/>
      <c r="CB778" s="280"/>
    </row>
    <row r="779" spans="1:80" s="278" customFormat="1" x14ac:dyDescent="0.25">
      <c r="A779" s="261"/>
      <c r="B779" s="261"/>
      <c r="C779" s="261"/>
      <c r="D779" s="261"/>
      <c r="E779" s="261"/>
      <c r="F779" s="261"/>
      <c r="G779" s="261"/>
      <c r="AB779" s="279"/>
      <c r="AC779" s="279"/>
      <c r="AJ779" s="279"/>
      <c r="AK779" s="279"/>
      <c r="AX779" s="279"/>
      <c r="AY779" s="279"/>
      <c r="AZ779" s="279"/>
      <c r="BA779" s="279"/>
      <c r="BB779" s="279"/>
      <c r="BC779" s="279"/>
      <c r="BD779" s="279"/>
      <c r="BE779" s="279"/>
      <c r="BF779" s="279"/>
      <c r="BG779" s="279"/>
      <c r="BH779" s="279"/>
      <c r="BI779" s="279"/>
      <c r="BQ779" s="280"/>
      <c r="BR779" s="280"/>
      <c r="BS779" s="280"/>
      <c r="BT779" s="280"/>
      <c r="BU779" s="280"/>
      <c r="BV779" s="280"/>
      <c r="BW779" s="280"/>
      <c r="BX779" s="280"/>
      <c r="BY779" s="280"/>
      <c r="BZ779" s="280"/>
      <c r="CA779" s="280"/>
      <c r="CB779" s="280"/>
    </row>
    <row r="780" spans="1:80" s="278" customFormat="1" x14ac:dyDescent="0.25">
      <c r="A780" s="261"/>
      <c r="B780" s="261"/>
      <c r="C780" s="261"/>
      <c r="D780" s="261"/>
      <c r="E780" s="261"/>
      <c r="F780" s="261"/>
      <c r="G780" s="261"/>
      <c r="AB780" s="279"/>
      <c r="AC780" s="279"/>
      <c r="AJ780" s="279"/>
      <c r="AK780" s="279"/>
      <c r="AX780" s="279"/>
      <c r="AY780" s="279"/>
      <c r="AZ780" s="279"/>
      <c r="BA780" s="279"/>
      <c r="BB780" s="279"/>
      <c r="BC780" s="279"/>
      <c r="BD780" s="279"/>
      <c r="BE780" s="279"/>
      <c r="BF780" s="279"/>
      <c r="BG780" s="279"/>
      <c r="BH780" s="279"/>
      <c r="BI780" s="279"/>
      <c r="BQ780" s="280"/>
      <c r="BR780" s="280"/>
      <c r="BS780" s="280"/>
      <c r="BT780" s="280"/>
      <c r="BU780" s="280"/>
      <c r="BV780" s="280"/>
      <c r="BW780" s="280"/>
      <c r="BX780" s="280"/>
      <c r="BY780" s="280"/>
      <c r="BZ780" s="280"/>
      <c r="CA780" s="280"/>
      <c r="CB780" s="280"/>
    </row>
    <row r="781" spans="1:80" s="278" customFormat="1" x14ac:dyDescent="0.25">
      <c r="A781" s="261"/>
      <c r="B781" s="261"/>
      <c r="C781" s="261"/>
      <c r="D781" s="261"/>
      <c r="E781" s="261"/>
      <c r="F781" s="261"/>
      <c r="G781" s="261"/>
      <c r="AB781" s="279"/>
      <c r="AC781" s="279"/>
      <c r="AJ781" s="279"/>
      <c r="AK781" s="279"/>
      <c r="AX781" s="279"/>
      <c r="AY781" s="279"/>
      <c r="AZ781" s="279"/>
      <c r="BA781" s="279"/>
      <c r="BB781" s="279"/>
      <c r="BC781" s="279"/>
      <c r="BD781" s="279"/>
      <c r="BE781" s="279"/>
      <c r="BF781" s="279"/>
      <c r="BG781" s="279"/>
      <c r="BH781" s="279"/>
      <c r="BI781" s="279"/>
      <c r="BQ781" s="280"/>
      <c r="BR781" s="280"/>
      <c r="BS781" s="280"/>
      <c r="BT781" s="280"/>
      <c r="BU781" s="280"/>
      <c r="BV781" s="280"/>
      <c r="BW781" s="280"/>
      <c r="BX781" s="280"/>
      <c r="BY781" s="280"/>
      <c r="BZ781" s="280"/>
      <c r="CA781" s="280"/>
      <c r="CB781" s="280"/>
    </row>
    <row r="782" spans="1:80" s="278" customFormat="1" x14ac:dyDescent="0.25">
      <c r="A782" s="261"/>
      <c r="B782" s="261"/>
      <c r="C782" s="261"/>
      <c r="D782" s="261"/>
      <c r="E782" s="261"/>
      <c r="F782" s="261"/>
      <c r="G782" s="261"/>
      <c r="AB782" s="279"/>
      <c r="AC782" s="279"/>
      <c r="AJ782" s="279"/>
      <c r="AK782" s="279"/>
      <c r="AX782" s="279"/>
      <c r="AY782" s="279"/>
      <c r="AZ782" s="279"/>
      <c r="BA782" s="279"/>
      <c r="BB782" s="279"/>
      <c r="BC782" s="279"/>
      <c r="BD782" s="279"/>
      <c r="BE782" s="279"/>
      <c r="BF782" s="279"/>
      <c r="BG782" s="279"/>
      <c r="BH782" s="279"/>
      <c r="BI782" s="279"/>
      <c r="BQ782" s="280"/>
      <c r="BR782" s="280"/>
      <c r="BS782" s="280"/>
      <c r="BT782" s="280"/>
      <c r="BU782" s="280"/>
      <c r="BV782" s="280"/>
      <c r="BW782" s="280"/>
      <c r="BX782" s="280"/>
      <c r="BY782" s="280"/>
      <c r="BZ782" s="280"/>
      <c r="CA782" s="280"/>
      <c r="CB782" s="280"/>
    </row>
    <row r="783" spans="1:80" s="278" customFormat="1" x14ac:dyDescent="0.25">
      <c r="A783" s="261"/>
      <c r="B783" s="261"/>
      <c r="C783" s="261"/>
      <c r="D783" s="261"/>
      <c r="E783" s="261"/>
      <c r="F783" s="261"/>
      <c r="G783" s="261"/>
      <c r="AB783" s="279"/>
      <c r="AC783" s="279"/>
      <c r="AJ783" s="279"/>
      <c r="AK783" s="279"/>
      <c r="AX783" s="279"/>
      <c r="AY783" s="279"/>
      <c r="AZ783" s="279"/>
      <c r="BA783" s="279"/>
      <c r="BB783" s="279"/>
      <c r="BC783" s="279"/>
      <c r="BD783" s="279"/>
      <c r="BE783" s="279"/>
      <c r="BF783" s="279"/>
      <c r="BG783" s="279"/>
      <c r="BH783" s="279"/>
      <c r="BI783" s="279"/>
      <c r="BQ783" s="280"/>
      <c r="BR783" s="280"/>
      <c r="BS783" s="280"/>
      <c r="BT783" s="280"/>
      <c r="BU783" s="280"/>
      <c r="BV783" s="280"/>
      <c r="BW783" s="280"/>
      <c r="BX783" s="280"/>
      <c r="BY783" s="280"/>
      <c r="BZ783" s="280"/>
      <c r="CA783" s="280"/>
      <c r="CB783" s="280"/>
    </row>
    <row r="784" spans="1:80" s="278" customFormat="1" x14ac:dyDescent="0.25">
      <c r="A784" s="261"/>
      <c r="B784" s="261"/>
      <c r="C784" s="261"/>
      <c r="D784" s="261"/>
      <c r="E784" s="261"/>
      <c r="F784" s="261"/>
      <c r="G784" s="261"/>
      <c r="AB784" s="279"/>
      <c r="AC784" s="279"/>
      <c r="AJ784" s="279"/>
      <c r="AK784" s="279"/>
      <c r="AX784" s="279"/>
      <c r="AY784" s="279"/>
      <c r="AZ784" s="279"/>
      <c r="BA784" s="279"/>
      <c r="BB784" s="279"/>
      <c r="BC784" s="279"/>
      <c r="BD784" s="279"/>
      <c r="BE784" s="279"/>
      <c r="BF784" s="279"/>
      <c r="BG784" s="279"/>
      <c r="BH784" s="279"/>
      <c r="BI784" s="279"/>
      <c r="BQ784" s="280"/>
      <c r="BR784" s="280"/>
      <c r="BS784" s="280"/>
      <c r="BT784" s="280"/>
      <c r="BU784" s="280"/>
      <c r="BV784" s="280"/>
      <c r="BW784" s="280"/>
      <c r="BX784" s="280"/>
      <c r="BY784" s="280"/>
      <c r="BZ784" s="280"/>
      <c r="CA784" s="280"/>
      <c r="CB784" s="280"/>
    </row>
    <row r="785" spans="1:80" s="278" customFormat="1" x14ac:dyDescent="0.25">
      <c r="A785" s="261"/>
      <c r="B785" s="261"/>
      <c r="C785" s="261"/>
      <c r="D785" s="261"/>
      <c r="E785" s="261"/>
      <c r="F785" s="261"/>
      <c r="G785" s="261"/>
      <c r="AB785" s="279"/>
      <c r="AC785" s="279"/>
      <c r="AJ785" s="279"/>
      <c r="AK785" s="279"/>
      <c r="AX785" s="279"/>
      <c r="AY785" s="279"/>
      <c r="AZ785" s="279"/>
      <c r="BA785" s="279"/>
      <c r="BB785" s="279"/>
      <c r="BC785" s="279"/>
      <c r="BD785" s="279"/>
      <c r="BE785" s="279"/>
      <c r="BF785" s="279"/>
      <c r="BG785" s="279"/>
      <c r="BH785" s="279"/>
      <c r="BI785" s="279"/>
      <c r="BQ785" s="280"/>
      <c r="BR785" s="280"/>
      <c r="BS785" s="280"/>
      <c r="BT785" s="280"/>
      <c r="BU785" s="280"/>
      <c r="BV785" s="280"/>
      <c r="BW785" s="280"/>
      <c r="BX785" s="280"/>
      <c r="BY785" s="280"/>
      <c r="BZ785" s="280"/>
      <c r="CA785" s="280"/>
      <c r="CB785" s="280"/>
    </row>
    <row r="786" spans="1:80" s="278" customFormat="1" x14ac:dyDescent="0.25">
      <c r="A786" s="261"/>
      <c r="B786" s="261"/>
      <c r="C786" s="261"/>
      <c r="D786" s="261"/>
      <c r="E786" s="261"/>
      <c r="F786" s="261"/>
      <c r="G786" s="261"/>
      <c r="AB786" s="279"/>
      <c r="AC786" s="279"/>
      <c r="AJ786" s="279"/>
      <c r="AK786" s="279"/>
      <c r="AX786" s="279"/>
      <c r="AY786" s="279"/>
      <c r="AZ786" s="279"/>
      <c r="BA786" s="279"/>
      <c r="BB786" s="279"/>
      <c r="BC786" s="279"/>
      <c r="BD786" s="279"/>
      <c r="BE786" s="279"/>
      <c r="BF786" s="279"/>
      <c r="BG786" s="279"/>
      <c r="BH786" s="279"/>
      <c r="BI786" s="279"/>
      <c r="BQ786" s="280"/>
      <c r="BR786" s="280"/>
      <c r="BS786" s="280"/>
      <c r="BT786" s="280"/>
      <c r="BU786" s="280"/>
      <c r="BV786" s="280"/>
      <c r="BW786" s="280"/>
      <c r="BX786" s="280"/>
      <c r="BY786" s="280"/>
      <c r="BZ786" s="280"/>
      <c r="CA786" s="280"/>
      <c r="CB786" s="280"/>
    </row>
    <row r="787" spans="1:80" s="278" customFormat="1" x14ac:dyDescent="0.25">
      <c r="A787" s="261"/>
      <c r="B787" s="261"/>
      <c r="C787" s="261"/>
      <c r="D787" s="261"/>
      <c r="E787" s="261"/>
      <c r="F787" s="261"/>
      <c r="G787" s="261"/>
      <c r="AB787" s="279"/>
      <c r="AC787" s="279"/>
      <c r="AJ787" s="279"/>
      <c r="AK787" s="279"/>
      <c r="AX787" s="279"/>
      <c r="AY787" s="279"/>
      <c r="AZ787" s="279"/>
      <c r="BA787" s="279"/>
      <c r="BB787" s="279"/>
      <c r="BC787" s="279"/>
      <c r="BD787" s="279"/>
      <c r="BE787" s="279"/>
      <c r="BF787" s="279"/>
      <c r="BG787" s="279"/>
      <c r="BH787" s="279"/>
      <c r="BI787" s="279"/>
      <c r="BQ787" s="280"/>
      <c r="BR787" s="280"/>
      <c r="BS787" s="280"/>
      <c r="BT787" s="280"/>
      <c r="BU787" s="280"/>
      <c r="BV787" s="280"/>
      <c r="BW787" s="280"/>
      <c r="BX787" s="280"/>
      <c r="BY787" s="280"/>
      <c r="BZ787" s="280"/>
      <c r="CA787" s="280"/>
      <c r="CB787" s="280"/>
    </row>
    <row r="788" spans="1:80" s="278" customFormat="1" x14ac:dyDescent="0.25">
      <c r="A788" s="261"/>
      <c r="B788" s="261"/>
      <c r="C788" s="261"/>
      <c r="D788" s="261"/>
      <c r="E788" s="261"/>
      <c r="F788" s="261"/>
      <c r="G788" s="261"/>
      <c r="AB788" s="279"/>
      <c r="AC788" s="279"/>
      <c r="AJ788" s="279"/>
      <c r="AK788" s="279"/>
      <c r="AX788" s="279"/>
      <c r="AY788" s="279"/>
      <c r="AZ788" s="279"/>
      <c r="BA788" s="279"/>
      <c r="BB788" s="279"/>
      <c r="BC788" s="279"/>
      <c r="BD788" s="279"/>
      <c r="BE788" s="279"/>
      <c r="BF788" s="279"/>
      <c r="BG788" s="279"/>
      <c r="BH788" s="279"/>
      <c r="BI788" s="279"/>
      <c r="BQ788" s="280"/>
      <c r="BR788" s="280"/>
      <c r="BS788" s="280"/>
      <c r="BT788" s="280"/>
      <c r="BU788" s="280"/>
      <c r="BV788" s="280"/>
      <c r="BW788" s="280"/>
      <c r="BX788" s="280"/>
      <c r="BY788" s="280"/>
      <c r="BZ788" s="280"/>
      <c r="CA788" s="280"/>
      <c r="CB788" s="280"/>
    </row>
    <row r="789" spans="1:80" s="278" customFormat="1" x14ac:dyDescent="0.25">
      <c r="A789" s="261"/>
      <c r="B789" s="261"/>
      <c r="C789" s="261"/>
      <c r="D789" s="261"/>
      <c r="E789" s="261"/>
      <c r="F789" s="261"/>
      <c r="G789" s="261"/>
      <c r="AB789" s="279"/>
      <c r="AC789" s="279"/>
      <c r="AJ789" s="279"/>
      <c r="AK789" s="279"/>
      <c r="AX789" s="279"/>
      <c r="AY789" s="279"/>
      <c r="AZ789" s="279"/>
      <c r="BA789" s="279"/>
      <c r="BB789" s="279"/>
      <c r="BC789" s="279"/>
      <c r="BD789" s="279"/>
      <c r="BE789" s="279"/>
      <c r="BF789" s="279"/>
      <c r="BG789" s="279"/>
      <c r="BH789" s="279"/>
      <c r="BI789" s="279"/>
      <c r="BQ789" s="280"/>
      <c r="BR789" s="280"/>
      <c r="BS789" s="280"/>
      <c r="BT789" s="280"/>
      <c r="BU789" s="280"/>
      <c r="BV789" s="280"/>
      <c r="BW789" s="280"/>
      <c r="BX789" s="280"/>
      <c r="BY789" s="280"/>
      <c r="BZ789" s="280"/>
      <c r="CA789" s="280"/>
      <c r="CB789" s="280"/>
    </row>
    <row r="790" spans="1:80" s="278" customFormat="1" x14ac:dyDescent="0.25">
      <c r="A790" s="261"/>
      <c r="B790" s="261"/>
      <c r="C790" s="261"/>
      <c r="D790" s="261"/>
      <c r="E790" s="261"/>
      <c r="F790" s="261"/>
      <c r="G790" s="261"/>
      <c r="AB790" s="279"/>
      <c r="AC790" s="279"/>
      <c r="AJ790" s="279"/>
      <c r="AK790" s="279"/>
      <c r="AX790" s="279"/>
      <c r="AY790" s="279"/>
      <c r="AZ790" s="279"/>
      <c r="BA790" s="279"/>
      <c r="BB790" s="279"/>
      <c r="BC790" s="279"/>
      <c r="BD790" s="279"/>
      <c r="BE790" s="279"/>
      <c r="BF790" s="279"/>
      <c r="BG790" s="279"/>
      <c r="BH790" s="279"/>
      <c r="BI790" s="279"/>
      <c r="BQ790" s="280"/>
      <c r="BR790" s="280"/>
      <c r="BS790" s="280"/>
      <c r="BT790" s="280"/>
      <c r="BU790" s="280"/>
      <c r="BV790" s="280"/>
      <c r="BW790" s="280"/>
      <c r="BX790" s="280"/>
      <c r="BY790" s="280"/>
      <c r="BZ790" s="280"/>
      <c r="CA790" s="280"/>
      <c r="CB790" s="280"/>
    </row>
    <row r="791" spans="1:80" s="278" customFormat="1" x14ac:dyDescent="0.25">
      <c r="A791" s="261"/>
      <c r="B791" s="261"/>
      <c r="C791" s="261"/>
      <c r="D791" s="261"/>
      <c r="E791" s="261"/>
      <c r="F791" s="261"/>
      <c r="G791" s="261"/>
      <c r="AB791" s="279"/>
      <c r="AC791" s="279"/>
      <c r="AJ791" s="279"/>
      <c r="AK791" s="279"/>
      <c r="AX791" s="279"/>
      <c r="AY791" s="279"/>
      <c r="AZ791" s="279"/>
      <c r="BA791" s="279"/>
      <c r="BB791" s="279"/>
      <c r="BC791" s="279"/>
      <c r="BD791" s="279"/>
      <c r="BE791" s="279"/>
      <c r="BF791" s="279"/>
      <c r="BG791" s="279"/>
      <c r="BH791" s="279"/>
      <c r="BI791" s="279"/>
      <c r="BQ791" s="280"/>
      <c r="BR791" s="280"/>
      <c r="BS791" s="280"/>
      <c r="BT791" s="280"/>
      <c r="BU791" s="280"/>
      <c r="BV791" s="280"/>
      <c r="BW791" s="280"/>
      <c r="BX791" s="280"/>
      <c r="BY791" s="280"/>
      <c r="BZ791" s="280"/>
      <c r="CA791" s="280"/>
      <c r="CB791" s="280"/>
    </row>
    <row r="792" spans="1:80" s="278" customFormat="1" x14ac:dyDescent="0.25">
      <c r="A792" s="261"/>
      <c r="B792" s="261"/>
      <c r="C792" s="261"/>
      <c r="D792" s="261"/>
      <c r="E792" s="261"/>
      <c r="F792" s="261"/>
      <c r="G792" s="261"/>
      <c r="AB792" s="279"/>
      <c r="AC792" s="279"/>
      <c r="AJ792" s="279"/>
      <c r="AK792" s="279"/>
      <c r="AX792" s="279"/>
      <c r="AY792" s="279"/>
      <c r="AZ792" s="279"/>
      <c r="BA792" s="279"/>
      <c r="BB792" s="279"/>
      <c r="BC792" s="279"/>
      <c r="BD792" s="279"/>
      <c r="BE792" s="279"/>
      <c r="BF792" s="279"/>
      <c r="BG792" s="279"/>
      <c r="BH792" s="279"/>
      <c r="BI792" s="279"/>
      <c r="BQ792" s="280"/>
      <c r="BR792" s="280"/>
      <c r="BS792" s="280"/>
      <c r="BT792" s="280"/>
      <c r="BU792" s="280"/>
      <c r="BV792" s="280"/>
      <c r="BW792" s="280"/>
      <c r="BX792" s="280"/>
      <c r="BY792" s="280"/>
      <c r="BZ792" s="280"/>
      <c r="CA792" s="280"/>
      <c r="CB792" s="280"/>
    </row>
    <row r="793" spans="1:80" s="278" customFormat="1" x14ac:dyDescent="0.25">
      <c r="A793" s="261"/>
      <c r="B793" s="261"/>
      <c r="C793" s="261"/>
      <c r="D793" s="261"/>
      <c r="E793" s="261"/>
      <c r="F793" s="261"/>
      <c r="G793" s="261"/>
      <c r="AB793" s="279"/>
      <c r="AC793" s="279"/>
      <c r="AJ793" s="279"/>
      <c r="AK793" s="279"/>
      <c r="AX793" s="279"/>
      <c r="AY793" s="279"/>
      <c r="AZ793" s="279"/>
      <c r="BA793" s="279"/>
      <c r="BB793" s="279"/>
      <c r="BC793" s="279"/>
      <c r="BD793" s="279"/>
      <c r="BE793" s="279"/>
      <c r="BF793" s="279"/>
      <c r="BG793" s="279"/>
      <c r="BH793" s="279"/>
      <c r="BI793" s="279"/>
      <c r="BQ793" s="280"/>
      <c r="BR793" s="280"/>
      <c r="BS793" s="280"/>
      <c r="BT793" s="280"/>
      <c r="BU793" s="280"/>
      <c r="BV793" s="280"/>
      <c r="BW793" s="280"/>
      <c r="BX793" s="280"/>
      <c r="BY793" s="280"/>
      <c r="BZ793" s="280"/>
      <c r="CA793" s="280"/>
      <c r="CB793" s="280"/>
    </row>
    <row r="794" spans="1:80" s="278" customFormat="1" x14ac:dyDescent="0.25">
      <c r="A794" s="261"/>
      <c r="B794" s="261"/>
      <c r="C794" s="261"/>
      <c r="D794" s="261"/>
      <c r="E794" s="261"/>
      <c r="F794" s="261"/>
      <c r="G794" s="261"/>
      <c r="AB794" s="279"/>
      <c r="AC794" s="279"/>
      <c r="AJ794" s="279"/>
      <c r="AK794" s="279"/>
      <c r="AX794" s="279"/>
      <c r="AY794" s="279"/>
      <c r="AZ794" s="279"/>
      <c r="BA794" s="279"/>
      <c r="BB794" s="279"/>
      <c r="BC794" s="279"/>
      <c r="BD794" s="279"/>
      <c r="BE794" s="279"/>
      <c r="BF794" s="279"/>
      <c r="BG794" s="279"/>
      <c r="BH794" s="279"/>
      <c r="BI794" s="279"/>
      <c r="BQ794" s="280"/>
      <c r="BR794" s="280"/>
      <c r="BS794" s="280"/>
      <c r="BT794" s="280"/>
      <c r="BU794" s="280"/>
      <c r="BV794" s="280"/>
      <c r="BW794" s="280"/>
      <c r="BX794" s="280"/>
      <c r="BY794" s="280"/>
      <c r="BZ794" s="280"/>
      <c r="CA794" s="280"/>
      <c r="CB794" s="280"/>
    </row>
    <row r="795" spans="1:80" s="278" customFormat="1" x14ac:dyDescent="0.25">
      <c r="A795" s="261"/>
      <c r="B795" s="261"/>
      <c r="C795" s="261"/>
      <c r="D795" s="261"/>
      <c r="E795" s="261"/>
      <c r="F795" s="261"/>
      <c r="G795" s="261"/>
      <c r="AB795" s="279"/>
      <c r="AC795" s="279"/>
      <c r="AJ795" s="279"/>
      <c r="AK795" s="279"/>
      <c r="AX795" s="279"/>
      <c r="AY795" s="279"/>
      <c r="AZ795" s="279"/>
      <c r="BA795" s="279"/>
      <c r="BB795" s="279"/>
      <c r="BC795" s="279"/>
      <c r="BD795" s="279"/>
      <c r="BE795" s="279"/>
      <c r="BF795" s="279"/>
      <c r="BG795" s="279"/>
      <c r="BH795" s="279"/>
      <c r="BI795" s="279"/>
      <c r="BQ795" s="280"/>
      <c r="BR795" s="280"/>
      <c r="BS795" s="280"/>
      <c r="BT795" s="280"/>
      <c r="BU795" s="280"/>
      <c r="BV795" s="280"/>
      <c r="BW795" s="280"/>
      <c r="BX795" s="280"/>
      <c r="BY795" s="280"/>
      <c r="BZ795" s="280"/>
      <c r="CA795" s="280"/>
      <c r="CB795" s="280"/>
    </row>
    <row r="796" spans="1:80" s="278" customFormat="1" x14ac:dyDescent="0.25">
      <c r="A796" s="261"/>
      <c r="B796" s="261"/>
      <c r="C796" s="261"/>
      <c r="D796" s="261"/>
      <c r="E796" s="261"/>
      <c r="F796" s="261"/>
      <c r="G796" s="261"/>
      <c r="AB796" s="279"/>
      <c r="AC796" s="279"/>
      <c r="AJ796" s="279"/>
      <c r="AK796" s="279"/>
      <c r="AX796" s="279"/>
      <c r="AY796" s="279"/>
      <c r="AZ796" s="279"/>
      <c r="BA796" s="279"/>
      <c r="BB796" s="279"/>
      <c r="BC796" s="279"/>
      <c r="BD796" s="279"/>
      <c r="BE796" s="279"/>
      <c r="BF796" s="279"/>
      <c r="BG796" s="279"/>
      <c r="BH796" s="279"/>
      <c r="BI796" s="279"/>
      <c r="BQ796" s="280"/>
      <c r="BR796" s="280"/>
      <c r="BS796" s="280"/>
      <c r="BT796" s="280"/>
      <c r="BU796" s="280"/>
      <c r="BV796" s="280"/>
      <c r="BW796" s="280"/>
      <c r="BX796" s="280"/>
      <c r="BY796" s="280"/>
      <c r="BZ796" s="280"/>
      <c r="CA796" s="280"/>
      <c r="CB796" s="280"/>
    </row>
    <row r="797" spans="1:80" s="278" customFormat="1" x14ac:dyDescent="0.25">
      <c r="A797" s="261"/>
      <c r="B797" s="261"/>
      <c r="C797" s="261"/>
      <c r="D797" s="261"/>
      <c r="E797" s="261"/>
      <c r="F797" s="261"/>
      <c r="G797" s="261"/>
      <c r="AB797" s="279"/>
      <c r="AC797" s="279"/>
      <c r="AJ797" s="279"/>
      <c r="AK797" s="279"/>
      <c r="AX797" s="279"/>
      <c r="AY797" s="279"/>
      <c r="AZ797" s="279"/>
      <c r="BA797" s="279"/>
      <c r="BB797" s="279"/>
      <c r="BC797" s="279"/>
      <c r="BD797" s="279"/>
      <c r="BE797" s="279"/>
      <c r="BF797" s="279"/>
      <c r="BG797" s="279"/>
      <c r="BH797" s="279"/>
      <c r="BI797" s="279"/>
      <c r="BQ797" s="280"/>
      <c r="BR797" s="280"/>
      <c r="BS797" s="280"/>
      <c r="BT797" s="280"/>
      <c r="BU797" s="280"/>
      <c r="BV797" s="280"/>
      <c r="BW797" s="280"/>
      <c r="BX797" s="280"/>
      <c r="BY797" s="280"/>
      <c r="BZ797" s="280"/>
      <c r="CA797" s="280"/>
      <c r="CB797" s="280"/>
    </row>
    <row r="798" spans="1:80" s="278" customFormat="1" x14ac:dyDescent="0.25">
      <c r="A798" s="261"/>
      <c r="B798" s="261"/>
      <c r="C798" s="261"/>
      <c r="D798" s="261"/>
      <c r="E798" s="261"/>
      <c r="F798" s="261"/>
      <c r="G798" s="261"/>
      <c r="AB798" s="279"/>
      <c r="AC798" s="279"/>
      <c r="AJ798" s="279"/>
      <c r="AK798" s="279"/>
      <c r="AX798" s="279"/>
      <c r="AY798" s="279"/>
      <c r="AZ798" s="279"/>
      <c r="BA798" s="279"/>
      <c r="BB798" s="279"/>
      <c r="BC798" s="279"/>
      <c r="BD798" s="279"/>
      <c r="BE798" s="279"/>
      <c r="BF798" s="279"/>
      <c r="BG798" s="279"/>
      <c r="BH798" s="279"/>
      <c r="BI798" s="279"/>
      <c r="BQ798" s="280"/>
      <c r="BR798" s="280"/>
      <c r="BS798" s="280"/>
      <c r="BT798" s="280"/>
      <c r="BU798" s="280"/>
      <c r="BV798" s="280"/>
      <c r="BW798" s="280"/>
      <c r="BX798" s="280"/>
      <c r="BY798" s="280"/>
      <c r="BZ798" s="280"/>
      <c r="CA798" s="280"/>
      <c r="CB798" s="280"/>
    </row>
    <row r="799" spans="1:80" s="278" customFormat="1" x14ac:dyDescent="0.25">
      <c r="A799" s="261"/>
      <c r="B799" s="261"/>
      <c r="C799" s="261"/>
      <c r="D799" s="261"/>
      <c r="E799" s="261"/>
      <c r="F799" s="261"/>
      <c r="G799" s="261"/>
      <c r="AB799" s="279"/>
      <c r="AC799" s="279"/>
      <c r="AJ799" s="279"/>
      <c r="AK799" s="279"/>
      <c r="AX799" s="279"/>
      <c r="AY799" s="279"/>
      <c r="AZ799" s="279"/>
      <c r="BA799" s="279"/>
      <c r="BB799" s="279"/>
      <c r="BC799" s="279"/>
      <c r="BD799" s="279"/>
      <c r="BE799" s="279"/>
      <c r="BF799" s="279"/>
      <c r="BG799" s="279"/>
      <c r="BH799" s="279"/>
      <c r="BI799" s="279"/>
      <c r="BQ799" s="280"/>
      <c r="BR799" s="280"/>
      <c r="BS799" s="280"/>
      <c r="BT799" s="280"/>
      <c r="BU799" s="280"/>
      <c r="BV799" s="280"/>
      <c r="BW799" s="280"/>
      <c r="BX799" s="280"/>
      <c r="BY799" s="280"/>
      <c r="BZ799" s="280"/>
      <c r="CA799" s="280"/>
      <c r="CB799" s="280"/>
    </row>
    <row r="800" spans="1:80" s="278" customFormat="1" x14ac:dyDescent="0.25">
      <c r="A800" s="261"/>
      <c r="B800" s="261"/>
      <c r="C800" s="261"/>
      <c r="D800" s="261"/>
      <c r="E800" s="261"/>
      <c r="F800" s="261"/>
      <c r="G800" s="261"/>
      <c r="AB800" s="279"/>
      <c r="AC800" s="279"/>
      <c r="AJ800" s="279"/>
      <c r="AK800" s="279"/>
      <c r="AX800" s="279"/>
      <c r="AY800" s="279"/>
      <c r="AZ800" s="279"/>
      <c r="BA800" s="279"/>
      <c r="BB800" s="279"/>
      <c r="BC800" s="279"/>
      <c r="BD800" s="279"/>
      <c r="BE800" s="279"/>
      <c r="BF800" s="279"/>
      <c r="BG800" s="279"/>
      <c r="BH800" s="279"/>
      <c r="BI800" s="279"/>
      <c r="BQ800" s="280"/>
      <c r="BR800" s="280"/>
      <c r="BS800" s="280"/>
      <c r="BT800" s="280"/>
      <c r="BU800" s="280"/>
      <c r="BV800" s="280"/>
      <c r="BW800" s="280"/>
      <c r="BX800" s="280"/>
      <c r="BY800" s="280"/>
      <c r="BZ800" s="280"/>
      <c r="CA800" s="280"/>
      <c r="CB800" s="280"/>
    </row>
    <row r="801" spans="1:80" s="278" customFormat="1" x14ac:dyDescent="0.25">
      <c r="A801" s="261"/>
      <c r="B801" s="261"/>
      <c r="C801" s="261"/>
      <c r="D801" s="261"/>
      <c r="E801" s="261"/>
      <c r="F801" s="261"/>
      <c r="G801" s="261"/>
      <c r="AB801" s="279"/>
      <c r="AC801" s="279"/>
      <c r="AJ801" s="279"/>
      <c r="AK801" s="279"/>
      <c r="AX801" s="279"/>
      <c r="AY801" s="279"/>
      <c r="AZ801" s="279"/>
      <c r="BA801" s="279"/>
      <c r="BB801" s="279"/>
      <c r="BC801" s="279"/>
      <c r="BD801" s="279"/>
      <c r="BE801" s="279"/>
      <c r="BF801" s="279"/>
      <c r="BG801" s="279"/>
      <c r="BH801" s="279"/>
      <c r="BI801" s="279"/>
      <c r="BQ801" s="280"/>
      <c r="BR801" s="280"/>
      <c r="BS801" s="280"/>
      <c r="BT801" s="280"/>
      <c r="BU801" s="280"/>
      <c r="BV801" s="280"/>
      <c r="BW801" s="280"/>
      <c r="BX801" s="280"/>
      <c r="BY801" s="280"/>
      <c r="BZ801" s="280"/>
      <c r="CA801" s="280"/>
      <c r="CB801" s="280"/>
    </row>
    <row r="802" spans="1:80" s="278" customFormat="1" x14ac:dyDescent="0.25">
      <c r="A802" s="261"/>
      <c r="B802" s="261"/>
      <c r="C802" s="261"/>
      <c r="D802" s="261"/>
      <c r="E802" s="261"/>
      <c r="F802" s="261"/>
      <c r="G802" s="261"/>
      <c r="AB802" s="279"/>
      <c r="AC802" s="279"/>
      <c r="AJ802" s="279"/>
      <c r="AK802" s="279"/>
      <c r="AX802" s="279"/>
      <c r="AY802" s="279"/>
      <c r="AZ802" s="279"/>
      <c r="BA802" s="279"/>
      <c r="BB802" s="279"/>
      <c r="BC802" s="279"/>
      <c r="BD802" s="279"/>
      <c r="BE802" s="279"/>
      <c r="BF802" s="279"/>
      <c r="BG802" s="279"/>
      <c r="BH802" s="279"/>
      <c r="BI802" s="279"/>
      <c r="BQ802" s="280"/>
      <c r="BR802" s="280"/>
      <c r="BS802" s="280"/>
      <c r="BT802" s="280"/>
      <c r="BU802" s="280"/>
      <c r="BV802" s="280"/>
      <c r="BW802" s="280"/>
      <c r="BX802" s="280"/>
      <c r="BY802" s="280"/>
      <c r="BZ802" s="280"/>
      <c r="CA802" s="280"/>
      <c r="CB802" s="280"/>
    </row>
    <row r="803" spans="1:80" s="278" customFormat="1" x14ac:dyDescent="0.25">
      <c r="A803" s="261"/>
      <c r="B803" s="261"/>
      <c r="C803" s="261"/>
      <c r="D803" s="261"/>
      <c r="E803" s="261"/>
      <c r="F803" s="261"/>
      <c r="G803" s="261"/>
      <c r="AB803" s="279"/>
      <c r="AC803" s="279"/>
      <c r="AJ803" s="279"/>
      <c r="AK803" s="279"/>
      <c r="AX803" s="279"/>
      <c r="AY803" s="279"/>
      <c r="AZ803" s="279"/>
      <c r="BA803" s="279"/>
      <c r="BB803" s="279"/>
      <c r="BC803" s="279"/>
      <c r="BD803" s="279"/>
      <c r="BE803" s="279"/>
      <c r="BF803" s="279"/>
      <c r="BG803" s="279"/>
      <c r="BH803" s="279"/>
      <c r="BI803" s="279"/>
      <c r="BQ803" s="280"/>
      <c r="BR803" s="280"/>
      <c r="BS803" s="280"/>
      <c r="BT803" s="280"/>
      <c r="BU803" s="280"/>
      <c r="BV803" s="280"/>
      <c r="BW803" s="280"/>
      <c r="BX803" s="280"/>
      <c r="BY803" s="280"/>
      <c r="BZ803" s="280"/>
      <c r="CA803" s="280"/>
      <c r="CB803" s="280"/>
    </row>
    <row r="804" spans="1:80" s="278" customFormat="1" x14ac:dyDescent="0.25">
      <c r="A804" s="261"/>
      <c r="B804" s="261"/>
      <c r="C804" s="261"/>
      <c r="D804" s="261"/>
      <c r="E804" s="261"/>
      <c r="F804" s="261"/>
      <c r="G804" s="261"/>
      <c r="AB804" s="279"/>
      <c r="AC804" s="279"/>
      <c r="AJ804" s="279"/>
      <c r="AK804" s="279"/>
      <c r="AX804" s="279"/>
      <c r="AY804" s="279"/>
      <c r="AZ804" s="279"/>
      <c r="BA804" s="279"/>
      <c r="BB804" s="279"/>
      <c r="BC804" s="279"/>
      <c r="BD804" s="279"/>
      <c r="BE804" s="279"/>
      <c r="BF804" s="279"/>
      <c r="BG804" s="279"/>
      <c r="BH804" s="279"/>
      <c r="BI804" s="279"/>
      <c r="BQ804" s="280"/>
      <c r="BR804" s="280"/>
      <c r="BS804" s="280"/>
      <c r="BT804" s="280"/>
      <c r="BU804" s="280"/>
      <c r="BV804" s="280"/>
      <c r="BW804" s="280"/>
      <c r="BX804" s="280"/>
      <c r="BY804" s="280"/>
      <c r="BZ804" s="280"/>
      <c r="CA804" s="280"/>
      <c r="CB804" s="280"/>
    </row>
    <row r="805" spans="1:80" s="278" customFormat="1" x14ac:dyDescent="0.25">
      <c r="A805" s="261"/>
      <c r="B805" s="261"/>
      <c r="C805" s="261"/>
      <c r="D805" s="261"/>
      <c r="E805" s="261"/>
      <c r="F805" s="261"/>
      <c r="G805" s="261"/>
      <c r="AB805" s="279"/>
      <c r="AC805" s="279"/>
      <c r="AJ805" s="279"/>
      <c r="AK805" s="279"/>
      <c r="AX805" s="279"/>
      <c r="AY805" s="279"/>
      <c r="AZ805" s="279"/>
      <c r="BA805" s="279"/>
      <c r="BB805" s="279"/>
      <c r="BC805" s="279"/>
      <c r="BD805" s="279"/>
      <c r="BE805" s="279"/>
      <c r="BF805" s="279"/>
      <c r="BG805" s="279"/>
      <c r="BH805" s="279"/>
      <c r="BI805" s="279"/>
      <c r="BQ805" s="280"/>
      <c r="BR805" s="280"/>
      <c r="BS805" s="280"/>
      <c r="BT805" s="280"/>
      <c r="BU805" s="280"/>
      <c r="BV805" s="280"/>
      <c r="BW805" s="280"/>
      <c r="BX805" s="280"/>
      <c r="BY805" s="280"/>
      <c r="BZ805" s="280"/>
      <c r="CA805" s="280"/>
      <c r="CB805" s="280"/>
    </row>
    <row r="806" spans="1:80" s="278" customFormat="1" x14ac:dyDescent="0.25">
      <c r="A806" s="261"/>
      <c r="B806" s="261"/>
      <c r="C806" s="261"/>
      <c r="D806" s="261"/>
      <c r="E806" s="261"/>
      <c r="F806" s="261"/>
      <c r="G806" s="261"/>
      <c r="AB806" s="279"/>
      <c r="AC806" s="279"/>
      <c r="AJ806" s="279"/>
      <c r="AK806" s="279"/>
      <c r="AX806" s="279"/>
      <c r="AY806" s="279"/>
      <c r="AZ806" s="279"/>
      <c r="BA806" s="279"/>
      <c r="BB806" s="279"/>
      <c r="BC806" s="279"/>
      <c r="BD806" s="279"/>
      <c r="BE806" s="279"/>
      <c r="BF806" s="279"/>
      <c r="BG806" s="279"/>
      <c r="BH806" s="279"/>
      <c r="BI806" s="279"/>
      <c r="BQ806" s="280"/>
      <c r="BR806" s="280"/>
      <c r="BS806" s="280"/>
      <c r="BT806" s="280"/>
      <c r="BU806" s="280"/>
      <c r="BV806" s="280"/>
      <c r="BW806" s="280"/>
      <c r="BX806" s="280"/>
      <c r="BY806" s="280"/>
      <c r="BZ806" s="280"/>
      <c r="CA806" s="280"/>
      <c r="CB806" s="280"/>
    </row>
    <row r="807" spans="1:80" s="278" customFormat="1" x14ac:dyDescent="0.25">
      <c r="A807" s="261"/>
      <c r="B807" s="261"/>
      <c r="C807" s="261"/>
      <c r="D807" s="261"/>
      <c r="E807" s="261"/>
      <c r="F807" s="261"/>
      <c r="G807" s="261"/>
      <c r="AB807" s="279"/>
      <c r="AC807" s="279"/>
      <c r="AJ807" s="279"/>
      <c r="AK807" s="279"/>
      <c r="AX807" s="279"/>
      <c r="AY807" s="279"/>
      <c r="AZ807" s="279"/>
      <c r="BA807" s="279"/>
      <c r="BB807" s="279"/>
      <c r="BC807" s="279"/>
      <c r="BD807" s="279"/>
      <c r="BE807" s="279"/>
      <c r="BF807" s="279"/>
      <c r="BG807" s="279"/>
      <c r="BH807" s="279"/>
      <c r="BI807" s="279"/>
      <c r="BQ807" s="280"/>
      <c r="BR807" s="280"/>
      <c r="BS807" s="280"/>
      <c r="BT807" s="280"/>
      <c r="BU807" s="280"/>
      <c r="BV807" s="280"/>
      <c r="BW807" s="280"/>
      <c r="BX807" s="280"/>
      <c r="BY807" s="280"/>
      <c r="BZ807" s="280"/>
      <c r="CA807" s="280"/>
      <c r="CB807" s="280"/>
    </row>
    <row r="808" spans="1:80" s="278" customFormat="1" x14ac:dyDescent="0.25">
      <c r="A808" s="261"/>
      <c r="B808" s="261"/>
      <c r="C808" s="261"/>
      <c r="D808" s="261"/>
      <c r="E808" s="261"/>
      <c r="F808" s="261"/>
      <c r="G808" s="261"/>
      <c r="AB808" s="279"/>
      <c r="AC808" s="279"/>
      <c r="AJ808" s="279"/>
      <c r="AK808" s="279"/>
      <c r="AX808" s="279"/>
      <c r="AY808" s="279"/>
      <c r="AZ808" s="279"/>
      <c r="BA808" s="279"/>
      <c r="BB808" s="279"/>
      <c r="BC808" s="279"/>
      <c r="BD808" s="279"/>
      <c r="BE808" s="279"/>
      <c r="BF808" s="279"/>
      <c r="BG808" s="279"/>
      <c r="BH808" s="279"/>
      <c r="BI808" s="279"/>
      <c r="BQ808" s="280"/>
      <c r="BR808" s="280"/>
      <c r="BS808" s="280"/>
      <c r="BT808" s="280"/>
      <c r="BU808" s="280"/>
      <c r="BV808" s="280"/>
      <c r="BW808" s="280"/>
      <c r="BX808" s="280"/>
      <c r="BY808" s="280"/>
      <c r="BZ808" s="280"/>
      <c r="CA808" s="280"/>
      <c r="CB808" s="280"/>
    </row>
    <row r="809" spans="1:80" s="278" customFormat="1" x14ac:dyDescent="0.25">
      <c r="A809" s="261"/>
      <c r="B809" s="261"/>
      <c r="C809" s="261"/>
      <c r="D809" s="261"/>
      <c r="E809" s="261"/>
      <c r="F809" s="261"/>
      <c r="G809" s="261"/>
      <c r="AB809" s="279"/>
      <c r="AC809" s="279"/>
      <c r="AJ809" s="279"/>
      <c r="AK809" s="279"/>
      <c r="AX809" s="279"/>
      <c r="AY809" s="279"/>
      <c r="AZ809" s="279"/>
      <c r="BA809" s="279"/>
      <c r="BB809" s="279"/>
      <c r="BC809" s="279"/>
      <c r="BD809" s="279"/>
      <c r="BE809" s="279"/>
      <c r="BF809" s="279"/>
      <c r="BG809" s="279"/>
      <c r="BH809" s="279"/>
      <c r="BI809" s="279"/>
      <c r="BQ809" s="280"/>
      <c r="BR809" s="280"/>
      <c r="BS809" s="280"/>
      <c r="BT809" s="280"/>
      <c r="BU809" s="280"/>
      <c r="BV809" s="280"/>
      <c r="BW809" s="280"/>
      <c r="BX809" s="280"/>
      <c r="BY809" s="280"/>
      <c r="BZ809" s="280"/>
      <c r="CA809" s="280"/>
      <c r="CB809" s="280"/>
    </row>
    <row r="810" spans="1:80" s="278" customFormat="1" x14ac:dyDescent="0.25">
      <c r="A810" s="261"/>
      <c r="B810" s="261"/>
      <c r="C810" s="261"/>
      <c r="D810" s="261"/>
      <c r="E810" s="261"/>
      <c r="F810" s="261"/>
      <c r="G810" s="261"/>
      <c r="AB810" s="279"/>
      <c r="AC810" s="279"/>
      <c r="AJ810" s="279"/>
      <c r="AK810" s="279"/>
      <c r="AX810" s="279"/>
      <c r="AY810" s="279"/>
      <c r="AZ810" s="279"/>
      <c r="BA810" s="279"/>
      <c r="BB810" s="279"/>
      <c r="BC810" s="279"/>
      <c r="BD810" s="279"/>
      <c r="BE810" s="279"/>
      <c r="BF810" s="279"/>
      <c r="BG810" s="279"/>
      <c r="BH810" s="279"/>
      <c r="BI810" s="279"/>
      <c r="BQ810" s="280"/>
      <c r="BR810" s="280"/>
      <c r="BS810" s="280"/>
      <c r="BT810" s="280"/>
      <c r="BU810" s="280"/>
      <c r="BV810" s="280"/>
      <c r="BW810" s="280"/>
      <c r="BX810" s="280"/>
      <c r="BY810" s="280"/>
      <c r="BZ810" s="280"/>
      <c r="CA810" s="280"/>
      <c r="CB810" s="280"/>
    </row>
    <row r="811" spans="1:80" s="278" customFormat="1" x14ac:dyDescent="0.25">
      <c r="A811" s="261"/>
      <c r="B811" s="261"/>
      <c r="C811" s="261"/>
      <c r="D811" s="261"/>
      <c r="E811" s="261"/>
      <c r="F811" s="261"/>
      <c r="G811" s="261"/>
      <c r="AB811" s="279"/>
      <c r="AC811" s="279"/>
      <c r="AJ811" s="279"/>
      <c r="AK811" s="279"/>
      <c r="AX811" s="279"/>
      <c r="AY811" s="279"/>
      <c r="AZ811" s="279"/>
      <c r="BA811" s="279"/>
      <c r="BB811" s="279"/>
      <c r="BC811" s="279"/>
      <c r="BD811" s="279"/>
      <c r="BE811" s="279"/>
      <c r="BF811" s="279"/>
      <c r="BG811" s="279"/>
      <c r="BH811" s="279"/>
      <c r="BI811" s="279"/>
      <c r="BQ811" s="280"/>
      <c r="BR811" s="280"/>
      <c r="BS811" s="280"/>
      <c r="BT811" s="280"/>
      <c r="BU811" s="280"/>
      <c r="BV811" s="280"/>
      <c r="BW811" s="280"/>
      <c r="BX811" s="280"/>
      <c r="BY811" s="280"/>
      <c r="BZ811" s="280"/>
      <c r="CA811" s="280"/>
      <c r="CB811" s="280"/>
    </row>
    <row r="812" spans="1:80" s="278" customFormat="1" x14ac:dyDescent="0.25">
      <c r="A812" s="261"/>
      <c r="B812" s="261"/>
      <c r="C812" s="261"/>
      <c r="D812" s="261"/>
      <c r="E812" s="261"/>
      <c r="F812" s="261"/>
      <c r="G812" s="261"/>
      <c r="AB812" s="279"/>
      <c r="AC812" s="279"/>
      <c r="AJ812" s="279"/>
      <c r="AK812" s="279"/>
      <c r="AX812" s="279"/>
      <c r="AY812" s="279"/>
      <c r="AZ812" s="279"/>
      <c r="BA812" s="279"/>
      <c r="BB812" s="279"/>
      <c r="BC812" s="279"/>
      <c r="BD812" s="279"/>
      <c r="BE812" s="279"/>
      <c r="BF812" s="279"/>
      <c r="BG812" s="279"/>
      <c r="BH812" s="279"/>
      <c r="BI812" s="279"/>
      <c r="BQ812" s="280"/>
      <c r="BR812" s="280"/>
      <c r="BS812" s="280"/>
      <c r="BT812" s="280"/>
      <c r="BU812" s="280"/>
      <c r="BV812" s="280"/>
      <c r="BW812" s="280"/>
      <c r="BX812" s="280"/>
      <c r="BY812" s="280"/>
      <c r="BZ812" s="280"/>
      <c r="CA812" s="280"/>
      <c r="CB812" s="280"/>
    </row>
    <row r="813" spans="1:80" s="278" customFormat="1" x14ac:dyDescent="0.25">
      <c r="A813" s="261"/>
      <c r="B813" s="261"/>
      <c r="C813" s="261"/>
      <c r="D813" s="261"/>
      <c r="E813" s="261"/>
      <c r="F813" s="261"/>
      <c r="G813" s="261"/>
      <c r="AB813" s="279"/>
      <c r="AC813" s="279"/>
      <c r="AJ813" s="279"/>
      <c r="AK813" s="279"/>
      <c r="AX813" s="279"/>
      <c r="AY813" s="279"/>
      <c r="AZ813" s="279"/>
      <c r="BA813" s="279"/>
      <c r="BB813" s="279"/>
      <c r="BC813" s="279"/>
      <c r="BD813" s="279"/>
      <c r="BE813" s="279"/>
      <c r="BF813" s="279"/>
      <c r="BG813" s="279"/>
      <c r="BH813" s="279"/>
      <c r="BI813" s="279"/>
      <c r="BQ813" s="280"/>
      <c r="BR813" s="280"/>
      <c r="BS813" s="280"/>
      <c r="BT813" s="280"/>
      <c r="BU813" s="280"/>
      <c r="BV813" s="280"/>
      <c r="BW813" s="280"/>
      <c r="BX813" s="280"/>
      <c r="BY813" s="280"/>
      <c r="BZ813" s="280"/>
      <c r="CA813" s="280"/>
      <c r="CB813" s="280"/>
    </row>
    <row r="814" spans="1:80" s="278" customFormat="1" x14ac:dyDescent="0.25">
      <c r="A814" s="261"/>
      <c r="B814" s="261"/>
      <c r="C814" s="261"/>
      <c r="D814" s="261"/>
      <c r="E814" s="261"/>
      <c r="F814" s="261"/>
      <c r="G814" s="261"/>
      <c r="AB814" s="279"/>
      <c r="AC814" s="279"/>
      <c r="AJ814" s="279"/>
      <c r="AK814" s="279"/>
      <c r="AX814" s="279"/>
      <c r="AY814" s="279"/>
      <c r="AZ814" s="279"/>
      <c r="BA814" s="279"/>
      <c r="BB814" s="279"/>
      <c r="BC814" s="279"/>
      <c r="BD814" s="279"/>
      <c r="BE814" s="279"/>
      <c r="BF814" s="279"/>
      <c r="BG814" s="279"/>
      <c r="BH814" s="279"/>
      <c r="BI814" s="279"/>
      <c r="BQ814" s="280"/>
      <c r="BR814" s="280"/>
      <c r="BS814" s="280"/>
      <c r="BT814" s="280"/>
      <c r="BU814" s="280"/>
      <c r="BV814" s="280"/>
      <c r="BW814" s="280"/>
      <c r="BX814" s="280"/>
      <c r="BY814" s="280"/>
      <c r="BZ814" s="280"/>
      <c r="CA814" s="280"/>
      <c r="CB814" s="280"/>
    </row>
    <row r="815" spans="1:80" s="278" customFormat="1" x14ac:dyDescent="0.25">
      <c r="A815" s="261"/>
      <c r="B815" s="261"/>
      <c r="C815" s="261"/>
      <c r="D815" s="261"/>
      <c r="E815" s="261"/>
      <c r="F815" s="261"/>
      <c r="G815" s="261"/>
      <c r="AB815" s="279"/>
      <c r="AC815" s="279"/>
      <c r="AJ815" s="279"/>
      <c r="AK815" s="279"/>
      <c r="AX815" s="279"/>
      <c r="AY815" s="279"/>
      <c r="AZ815" s="279"/>
      <c r="BA815" s="279"/>
      <c r="BB815" s="279"/>
      <c r="BC815" s="279"/>
      <c r="BD815" s="279"/>
      <c r="BE815" s="279"/>
      <c r="BF815" s="279"/>
      <c r="BG815" s="279"/>
      <c r="BH815" s="279"/>
      <c r="BI815" s="279"/>
      <c r="BQ815" s="280"/>
      <c r="BR815" s="280"/>
      <c r="BS815" s="280"/>
      <c r="BT815" s="280"/>
      <c r="BU815" s="280"/>
      <c r="BV815" s="280"/>
      <c r="BW815" s="280"/>
      <c r="BX815" s="280"/>
      <c r="BY815" s="280"/>
      <c r="BZ815" s="280"/>
      <c r="CA815" s="280"/>
      <c r="CB815" s="280"/>
    </row>
    <row r="816" spans="1:80" s="278" customFormat="1" x14ac:dyDescent="0.25">
      <c r="A816" s="261"/>
      <c r="B816" s="261"/>
      <c r="C816" s="261"/>
      <c r="D816" s="261"/>
      <c r="E816" s="261"/>
      <c r="F816" s="261"/>
      <c r="G816" s="261"/>
      <c r="AB816" s="279"/>
      <c r="AC816" s="279"/>
      <c r="AJ816" s="279"/>
      <c r="AK816" s="279"/>
      <c r="AX816" s="279"/>
      <c r="AY816" s="279"/>
      <c r="AZ816" s="279"/>
      <c r="BA816" s="279"/>
      <c r="BB816" s="279"/>
      <c r="BC816" s="279"/>
      <c r="BD816" s="279"/>
      <c r="BE816" s="279"/>
      <c r="BF816" s="279"/>
      <c r="BG816" s="279"/>
      <c r="BH816" s="279"/>
      <c r="BI816" s="279"/>
      <c r="BQ816" s="280"/>
      <c r="BR816" s="280"/>
      <c r="BS816" s="280"/>
      <c r="BT816" s="280"/>
      <c r="BU816" s="280"/>
      <c r="BV816" s="280"/>
      <c r="BW816" s="280"/>
      <c r="BX816" s="280"/>
      <c r="BY816" s="280"/>
      <c r="BZ816" s="280"/>
      <c r="CA816" s="280"/>
      <c r="CB816" s="280"/>
    </row>
    <row r="817" spans="1:80" s="278" customFormat="1" x14ac:dyDescent="0.25">
      <c r="A817" s="261"/>
      <c r="B817" s="261"/>
      <c r="C817" s="261"/>
      <c r="D817" s="261"/>
      <c r="E817" s="261"/>
      <c r="F817" s="261"/>
      <c r="G817" s="261"/>
      <c r="AB817" s="279"/>
      <c r="AC817" s="279"/>
      <c r="AJ817" s="279"/>
      <c r="AK817" s="279"/>
      <c r="AX817" s="279"/>
      <c r="AY817" s="279"/>
      <c r="AZ817" s="279"/>
      <c r="BA817" s="279"/>
      <c r="BB817" s="279"/>
      <c r="BC817" s="279"/>
      <c r="BD817" s="279"/>
      <c r="BE817" s="279"/>
      <c r="BF817" s="279"/>
      <c r="BG817" s="279"/>
      <c r="BH817" s="279"/>
      <c r="BI817" s="279"/>
      <c r="BQ817" s="280"/>
      <c r="BR817" s="280"/>
      <c r="BS817" s="280"/>
      <c r="BT817" s="280"/>
      <c r="BU817" s="280"/>
      <c r="BV817" s="280"/>
      <c r="BW817" s="280"/>
      <c r="BX817" s="280"/>
      <c r="BY817" s="280"/>
      <c r="BZ817" s="280"/>
      <c r="CA817" s="280"/>
      <c r="CB817" s="280"/>
    </row>
    <row r="818" spans="1:80" s="278" customFormat="1" x14ac:dyDescent="0.25">
      <c r="A818" s="261"/>
      <c r="B818" s="261"/>
      <c r="C818" s="261"/>
      <c r="D818" s="261"/>
      <c r="E818" s="261"/>
      <c r="F818" s="261"/>
      <c r="G818" s="261"/>
      <c r="AB818" s="279"/>
      <c r="AC818" s="279"/>
      <c r="AJ818" s="279"/>
      <c r="AK818" s="279"/>
      <c r="AX818" s="279"/>
      <c r="AY818" s="279"/>
      <c r="AZ818" s="279"/>
      <c r="BA818" s="279"/>
      <c r="BB818" s="279"/>
      <c r="BC818" s="279"/>
      <c r="BD818" s="279"/>
      <c r="BE818" s="279"/>
      <c r="BF818" s="279"/>
      <c r="BG818" s="279"/>
      <c r="BH818" s="279"/>
      <c r="BI818" s="279"/>
      <c r="BQ818" s="280"/>
      <c r="BR818" s="280"/>
      <c r="BS818" s="280"/>
      <c r="BT818" s="280"/>
      <c r="BU818" s="280"/>
      <c r="BV818" s="280"/>
      <c r="BW818" s="280"/>
      <c r="BX818" s="280"/>
      <c r="BY818" s="280"/>
      <c r="BZ818" s="280"/>
      <c r="CA818" s="280"/>
      <c r="CB818" s="280"/>
    </row>
    <row r="819" spans="1:80" s="278" customFormat="1" x14ac:dyDescent="0.25">
      <c r="A819" s="261"/>
      <c r="B819" s="261"/>
      <c r="C819" s="261"/>
      <c r="D819" s="261"/>
      <c r="E819" s="261"/>
      <c r="F819" s="261"/>
      <c r="G819" s="261"/>
      <c r="AB819" s="279"/>
      <c r="AC819" s="279"/>
      <c r="AJ819" s="279"/>
      <c r="AK819" s="279"/>
      <c r="AX819" s="279"/>
      <c r="AY819" s="279"/>
      <c r="AZ819" s="279"/>
      <c r="BA819" s="279"/>
      <c r="BB819" s="279"/>
      <c r="BC819" s="279"/>
      <c r="BD819" s="279"/>
      <c r="BE819" s="279"/>
      <c r="BF819" s="279"/>
      <c r="BG819" s="279"/>
      <c r="BH819" s="279"/>
      <c r="BI819" s="279"/>
      <c r="BQ819" s="280"/>
      <c r="BR819" s="280"/>
      <c r="BS819" s="280"/>
      <c r="BT819" s="280"/>
      <c r="BU819" s="280"/>
      <c r="BV819" s="280"/>
      <c r="BW819" s="280"/>
      <c r="BX819" s="280"/>
      <c r="BY819" s="280"/>
      <c r="BZ819" s="280"/>
      <c r="CA819" s="280"/>
      <c r="CB819" s="280"/>
    </row>
    <row r="820" spans="1:80" s="278" customFormat="1" x14ac:dyDescent="0.25">
      <c r="A820" s="261"/>
      <c r="B820" s="261"/>
      <c r="C820" s="261"/>
      <c r="D820" s="261"/>
      <c r="E820" s="261"/>
      <c r="F820" s="261"/>
      <c r="G820" s="261"/>
      <c r="AB820" s="279"/>
      <c r="AC820" s="279"/>
      <c r="AJ820" s="279"/>
      <c r="AK820" s="279"/>
      <c r="AX820" s="279"/>
      <c r="AY820" s="279"/>
      <c r="AZ820" s="279"/>
      <c r="BA820" s="279"/>
      <c r="BB820" s="279"/>
      <c r="BC820" s="279"/>
      <c r="BD820" s="279"/>
      <c r="BE820" s="279"/>
      <c r="BF820" s="279"/>
      <c r="BG820" s="279"/>
      <c r="BH820" s="279"/>
      <c r="BI820" s="279"/>
      <c r="BQ820" s="280"/>
      <c r="BR820" s="280"/>
      <c r="BS820" s="280"/>
      <c r="BT820" s="280"/>
      <c r="BU820" s="280"/>
      <c r="BV820" s="280"/>
      <c r="BW820" s="280"/>
      <c r="BX820" s="280"/>
      <c r="BY820" s="280"/>
      <c r="BZ820" s="280"/>
      <c r="CA820" s="280"/>
      <c r="CB820" s="280"/>
    </row>
    <row r="821" spans="1:80" s="278" customFormat="1" x14ac:dyDescent="0.25">
      <c r="A821" s="261"/>
      <c r="B821" s="261"/>
      <c r="C821" s="261"/>
      <c r="D821" s="261"/>
      <c r="E821" s="261"/>
      <c r="F821" s="261"/>
      <c r="G821" s="261"/>
      <c r="AB821" s="279"/>
      <c r="AC821" s="279"/>
      <c r="AJ821" s="279"/>
      <c r="AK821" s="279"/>
      <c r="AX821" s="279"/>
      <c r="AY821" s="279"/>
      <c r="AZ821" s="279"/>
      <c r="BA821" s="279"/>
      <c r="BB821" s="279"/>
      <c r="BC821" s="279"/>
      <c r="BD821" s="279"/>
      <c r="BE821" s="279"/>
      <c r="BF821" s="279"/>
      <c r="BG821" s="279"/>
      <c r="BH821" s="279"/>
      <c r="BI821" s="279"/>
      <c r="BQ821" s="280"/>
      <c r="BR821" s="280"/>
      <c r="BS821" s="280"/>
      <c r="BT821" s="280"/>
      <c r="BU821" s="280"/>
      <c r="BV821" s="280"/>
      <c r="BW821" s="280"/>
      <c r="BX821" s="280"/>
      <c r="BY821" s="280"/>
      <c r="BZ821" s="280"/>
      <c r="CA821" s="280"/>
      <c r="CB821" s="280"/>
    </row>
    <row r="822" spans="1:80" s="278" customFormat="1" x14ac:dyDescent="0.25">
      <c r="A822" s="261"/>
      <c r="B822" s="261"/>
      <c r="C822" s="261"/>
      <c r="D822" s="261"/>
      <c r="E822" s="261"/>
      <c r="F822" s="261"/>
      <c r="G822" s="261"/>
      <c r="AB822" s="279"/>
      <c r="AC822" s="279"/>
      <c r="AJ822" s="279"/>
      <c r="AK822" s="279"/>
      <c r="AX822" s="279"/>
      <c r="AY822" s="279"/>
      <c r="AZ822" s="279"/>
      <c r="BA822" s="279"/>
      <c r="BB822" s="279"/>
      <c r="BC822" s="279"/>
      <c r="BD822" s="279"/>
      <c r="BE822" s="279"/>
      <c r="BF822" s="279"/>
      <c r="BG822" s="279"/>
      <c r="BH822" s="279"/>
      <c r="BI822" s="279"/>
      <c r="BQ822" s="280"/>
      <c r="BR822" s="280"/>
      <c r="BS822" s="280"/>
      <c r="BT822" s="280"/>
      <c r="BU822" s="280"/>
      <c r="BV822" s="280"/>
      <c r="BW822" s="280"/>
      <c r="BX822" s="280"/>
      <c r="BY822" s="280"/>
      <c r="BZ822" s="280"/>
      <c r="CA822" s="280"/>
      <c r="CB822" s="280"/>
    </row>
    <row r="823" spans="1:80" s="278" customFormat="1" x14ac:dyDescent="0.25">
      <c r="A823" s="261"/>
      <c r="B823" s="261"/>
      <c r="C823" s="261"/>
      <c r="D823" s="261"/>
      <c r="E823" s="261"/>
      <c r="F823" s="261"/>
      <c r="G823" s="261"/>
      <c r="AB823" s="279"/>
      <c r="AC823" s="279"/>
      <c r="AJ823" s="279"/>
      <c r="AK823" s="279"/>
      <c r="AX823" s="279"/>
      <c r="AY823" s="279"/>
      <c r="AZ823" s="279"/>
      <c r="BA823" s="279"/>
      <c r="BB823" s="279"/>
      <c r="BC823" s="279"/>
      <c r="BD823" s="279"/>
      <c r="BE823" s="279"/>
      <c r="BF823" s="279"/>
      <c r="BG823" s="279"/>
      <c r="BH823" s="279"/>
      <c r="BI823" s="279"/>
      <c r="BQ823" s="280"/>
      <c r="BR823" s="280"/>
      <c r="BS823" s="280"/>
      <c r="BT823" s="280"/>
      <c r="BU823" s="280"/>
      <c r="BV823" s="280"/>
      <c r="BW823" s="280"/>
      <c r="BX823" s="280"/>
      <c r="BY823" s="280"/>
      <c r="BZ823" s="280"/>
      <c r="CA823" s="280"/>
      <c r="CB823" s="280"/>
    </row>
    <row r="824" spans="1:80" s="278" customFormat="1" x14ac:dyDescent="0.25">
      <c r="A824" s="261"/>
      <c r="B824" s="261"/>
      <c r="C824" s="261"/>
      <c r="D824" s="261"/>
      <c r="E824" s="261"/>
      <c r="F824" s="261"/>
      <c r="G824" s="261"/>
      <c r="AB824" s="279"/>
      <c r="AC824" s="279"/>
      <c r="AJ824" s="279"/>
      <c r="AK824" s="279"/>
      <c r="AX824" s="279"/>
      <c r="AY824" s="279"/>
      <c r="AZ824" s="279"/>
      <c r="BA824" s="279"/>
      <c r="BB824" s="279"/>
      <c r="BC824" s="279"/>
      <c r="BD824" s="279"/>
      <c r="BE824" s="279"/>
      <c r="BF824" s="279"/>
      <c r="BG824" s="279"/>
      <c r="BH824" s="279"/>
      <c r="BI824" s="279"/>
      <c r="BQ824" s="280"/>
      <c r="BR824" s="280"/>
      <c r="BS824" s="280"/>
      <c r="BT824" s="280"/>
      <c r="BU824" s="280"/>
      <c r="BV824" s="280"/>
      <c r="BW824" s="280"/>
      <c r="BX824" s="280"/>
      <c r="BY824" s="280"/>
      <c r="BZ824" s="280"/>
      <c r="CA824" s="280"/>
      <c r="CB824" s="280"/>
    </row>
    <row r="825" spans="1:80" s="278" customFormat="1" x14ac:dyDescent="0.25">
      <c r="A825" s="261"/>
      <c r="B825" s="261"/>
      <c r="C825" s="261"/>
      <c r="D825" s="261"/>
      <c r="E825" s="261"/>
      <c r="F825" s="261"/>
      <c r="G825" s="261"/>
      <c r="AB825" s="279"/>
      <c r="AC825" s="279"/>
      <c r="AJ825" s="279"/>
      <c r="AK825" s="279"/>
      <c r="AX825" s="279"/>
      <c r="AY825" s="279"/>
      <c r="AZ825" s="279"/>
      <c r="BA825" s="279"/>
      <c r="BB825" s="279"/>
      <c r="BC825" s="279"/>
      <c r="BD825" s="279"/>
      <c r="BE825" s="279"/>
      <c r="BF825" s="279"/>
      <c r="BG825" s="279"/>
      <c r="BH825" s="279"/>
      <c r="BI825" s="279"/>
      <c r="BQ825" s="280"/>
      <c r="BR825" s="280"/>
      <c r="BS825" s="280"/>
      <c r="BT825" s="280"/>
      <c r="BU825" s="280"/>
      <c r="BV825" s="280"/>
      <c r="BW825" s="280"/>
      <c r="BX825" s="280"/>
      <c r="BY825" s="280"/>
      <c r="BZ825" s="280"/>
      <c r="CA825" s="280"/>
      <c r="CB825" s="280"/>
    </row>
    <row r="826" spans="1:80" s="278" customFormat="1" x14ac:dyDescent="0.25">
      <c r="A826" s="261"/>
      <c r="B826" s="261"/>
      <c r="C826" s="261"/>
      <c r="D826" s="261"/>
      <c r="E826" s="261"/>
      <c r="F826" s="261"/>
      <c r="G826" s="261"/>
      <c r="AB826" s="279"/>
      <c r="AC826" s="279"/>
      <c r="AJ826" s="279"/>
      <c r="AK826" s="279"/>
      <c r="AX826" s="279"/>
      <c r="AY826" s="279"/>
      <c r="AZ826" s="279"/>
      <c r="BA826" s="279"/>
      <c r="BB826" s="279"/>
      <c r="BC826" s="279"/>
      <c r="BD826" s="279"/>
      <c r="BE826" s="279"/>
      <c r="BF826" s="279"/>
      <c r="BG826" s="279"/>
      <c r="BH826" s="279"/>
      <c r="BI826" s="279"/>
      <c r="BQ826" s="280"/>
      <c r="BR826" s="280"/>
      <c r="BS826" s="280"/>
      <c r="BT826" s="280"/>
      <c r="BU826" s="280"/>
      <c r="BV826" s="280"/>
      <c r="BW826" s="280"/>
      <c r="BX826" s="280"/>
      <c r="BY826" s="280"/>
      <c r="BZ826" s="280"/>
      <c r="CA826" s="280"/>
      <c r="CB826" s="280"/>
    </row>
    <row r="827" spans="1:80" s="278" customFormat="1" x14ac:dyDescent="0.25">
      <c r="A827" s="261"/>
      <c r="B827" s="261"/>
      <c r="C827" s="261"/>
      <c r="D827" s="261"/>
      <c r="E827" s="261"/>
      <c r="F827" s="261"/>
      <c r="G827" s="261"/>
      <c r="AB827" s="279"/>
      <c r="AC827" s="279"/>
      <c r="AJ827" s="279"/>
      <c r="AK827" s="279"/>
      <c r="AX827" s="279"/>
      <c r="AY827" s="279"/>
      <c r="AZ827" s="279"/>
      <c r="BA827" s="279"/>
      <c r="BB827" s="279"/>
      <c r="BC827" s="279"/>
      <c r="BD827" s="279"/>
      <c r="BE827" s="279"/>
      <c r="BF827" s="279"/>
      <c r="BG827" s="279"/>
      <c r="BH827" s="279"/>
      <c r="BI827" s="279"/>
      <c r="BQ827" s="280"/>
      <c r="BR827" s="280"/>
      <c r="BS827" s="280"/>
      <c r="BT827" s="280"/>
      <c r="BU827" s="280"/>
      <c r="BV827" s="280"/>
      <c r="BW827" s="280"/>
      <c r="BX827" s="280"/>
      <c r="BY827" s="280"/>
      <c r="BZ827" s="280"/>
      <c r="CA827" s="280"/>
      <c r="CB827" s="280"/>
    </row>
    <row r="828" spans="1:80" s="278" customFormat="1" x14ac:dyDescent="0.25">
      <c r="A828" s="261"/>
      <c r="B828" s="261"/>
      <c r="C828" s="261"/>
      <c r="D828" s="261"/>
      <c r="E828" s="261"/>
      <c r="F828" s="261"/>
      <c r="G828" s="261"/>
      <c r="AB828" s="279"/>
      <c r="AC828" s="279"/>
      <c r="AJ828" s="279"/>
      <c r="AK828" s="279"/>
      <c r="AX828" s="279"/>
      <c r="AY828" s="279"/>
      <c r="AZ828" s="279"/>
      <c r="BA828" s="279"/>
      <c r="BB828" s="279"/>
      <c r="BC828" s="279"/>
      <c r="BD828" s="279"/>
      <c r="BE828" s="279"/>
      <c r="BF828" s="279"/>
      <c r="BG828" s="279"/>
      <c r="BH828" s="279"/>
      <c r="BI828" s="279"/>
      <c r="BQ828" s="280"/>
      <c r="BR828" s="280"/>
      <c r="BS828" s="280"/>
      <c r="BT828" s="280"/>
      <c r="BU828" s="280"/>
      <c r="BV828" s="280"/>
      <c r="BW828" s="280"/>
      <c r="BX828" s="280"/>
      <c r="BY828" s="280"/>
      <c r="BZ828" s="280"/>
      <c r="CA828" s="280"/>
      <c r="CB828" s="280"/>
    </row>
    <row r="829" spans="1:80" s="278" customFormat="1" x14ac:dyDescent="0.25">
      <c r="A829" s="261"/>
      <c r="B829" s="261"/>
      <c r="C829" s="261"/>
      <c r="D829" s="261"/>
      <c r="E829" s="261"/>
      <c r="F829" s="261"/>
      <c r="G829" s="261"/>
      <c r="AB829" s="279"/>
      <c r="AC829" s="279"/>
      <c r="AJ829" s="279"/>
      <c r="AK829" s="279"/>
      <c r="AX829" s="279"/>
      <c r="AY829" s="279"/>
      <c r="AZ829" s="279"/>
      <c r="BA829" s="279"/>
      <c r="BB829" s="279"/>
      <c r="BC829" s="279"/>
      <c r="BD829" s="279"/>
      <c r="BE829" s="279"/>
      <c r="BF829" s="279"/>
      <c r="BG829" s="279"/>
      <c r="BH829" s="279"/>
      <c r="BI829" s="279"/>
      <c r="BQ829" s="280"/>
      <c r="BR829" s="280"/>
      <c r="BS829" s="280"/>
      <c r="BT829" s="280"/>
      <c r="BU829" s="280"/>
      <c r="BV829" s="280"/>
      <c r="BW829" s="280"/>
      <c r="BX829" s="280"/>
      <c r="BY829" s="280"/>
      <c r="BZ829" s="280"/>
      <c r="CA829" s="280"/>
      <c r="CB829" s="280"/>
    </row>
    <row r="830" spans="1:80" s="278" customFormat="1" x14ac:dyDescent="0.25">
      <c r="A830" s="261"/>
      <c r="B830" s="261"/>
      <c r="C830" s="261"/>
      <c r="D830" s="261"/>
      <c r="E830" s="261"/>
      <c r="F830" s="261"/>
      <c r="G830" s="261"/>
      <c r="AB830" s="279"/>
      <c r="AC830" s="279"/>
      <c r="AJ830" s="279"/>
      <c r="AK830" s="279"/>
      <c r="AX830" s="279"/>
      <c r="AY830" s="279"/>
      <c r="AZ830" s="279"/>
      <c r="BA830" s="279"/>
      <c r="BB830" s="279"/>
      <c r="BC830" s="279"/>
      <c r="BD830" s="279"/>
      <c r="BE830" s="279"/>
      <c r="BF830" s="279"/>
      <c r="BG830" s="279"/>
      <c r="BH830" s="279"/>
      <c r="BI830" s="279"/>
      <c r="BQ830" s="280"/>
      <c r="BR830" s="280"/>
      <c r="BS830" s="280"/>
      <c r="BT830" s="280"/>
      <c r="BU830" s="280"/>
      <c r="BV830" s="280"/>
      <c r="BW830" s="280"/>
      <c r="BX830" s="280"/>
      <c r="BY830" s="280"/>
      <c r="BZ830" s="280"/>
      <c r="CA830" s="280"/>
      <c r="CB830" s="280"/>
    </row>
    <row r="831" spans="1:80" s="278" customFormat="1" x14ac:dyDescent="0.25">
      <c r="A831" s="261"/>
      <c r="B831" s="261"/>
      <c r="C831" s="261"/>
      <c r="D831" s="261"/>
      <c r="E831" s="261"/>
      <c r="F831" s="261"/>
      <c r="G831" s="261"/>
      <c r="AB831" s="279"/>
      <c r="AC831" s="279"/>
      <c r="AJ831" s="279"/>
      <c r="AK831" s="279"/>
      <c r="AX831" s="279"/>
      <c r="AY831" s="279"/>
      <c r="AZ831" s="279"/>
      <c r="BA831" s="279"/>
      <c r="BB831" s="279"/>
      <c r="BC831" s="279"/>
      <c r="BD831" s="279"/>
      <c r="BE831" s="279"/>
      <c r="BF831" s="279"/>
      <c r="BG831" s="279"/>
      <c r="BH831" s="279"/>
      <c r="BI831" s="279"/>
      <c r="BQ831" s="280"/>
      <c r="BR831" s="280"/>
      <c r="BS831" s="280"/>
      <c r="BT831" s="280"/>
      <c r="BU831" s="280"/>
      <c r="BV831" s="280"/>
      <c r="BW831" s="280"/>
      <c r="BX831" s="280"/>
      <c r="BY831" s="280"/>
      <c r="BZ831" s="280"/>
      <c r="CA831" s="280"/>
      <c r="CB831" s="280"/>
    </row>
    <row r="832" spans="1:80" s="278" customFormat="1" x14ac:dyDescent="0.25">
      <c r="A832" s="261"/>
      <c r="B832" s="261"/>
      <c r="C832" s="261"/>
      <c r="D832" s="261"/>
      <c r="E832" s="261"/>
      <c r="F832" s="261"/>
      <c r="G832" s="261"/>
      <c r="AB832" s="279"/>
      <c r="AC832" s="279"/>
      <c r="AJ832" s="279"/>
      <c r="AK832" s="279"/>
      <c r="AX832" s="279"/>
      <c r="AY832" s="279"/>
      <c r="AZ832" s="279"/>
      <c r="BA832" s="279"/>
      <c r="BB832" s="279"/>
      <c r="BC832" s="279"/>
      <c r="BD832" s="279"/>
      <c r="BE832" s="279"/>
      <c r="BF832" s="279"/>
      <c r="BG832" s="279"/>
      <c r="BH832" s="279"/>
      <c r="BI832" s="279"/>
      <c r="BQ832" s="280"/>
      <c r="BR832" s="280"/>
      <c r="BS832" s="280"/>
      <c r="BT832" s="280"/>
      <c r="BU832" s="280"/>
      <c r="BV832" s="280"/>
      <c r="BW832" s="280"/>
      <c r="BX832" s="280"/>
      <c r="BY832" s="280"/>
      <c r="BZ832" s="280"/>
      <c r="CA832" s="280"/>
      <c r="CB832" s="280"/>
    </row>
    <row r="833" spans="1:80" s="278" customFormat="1" x14ac:dyDescent="0.25">
      <c r="A833" s="261"/>
      <c r="B833" s="261"/>
      <c r="C833" s="261"/>
      <c r="D833" s="261"/>
      <c r="E833" s="261"/>
      <c r="F833" s="261"/>
      <c r="G833" s="261"/>
      <c r="AB833" s="279"/>
      <c r="AC833" s="279"/>
      <c r="AJ833" s="279"/>
      <c r="AK833" s="279"/>
      <c r="AX833" s="279"/>
      <c r="AY833" s="279"/>
      <c r="AZ833" s="279"/>
      <c r="BA833" s="279"/>
      <c r="BB833" s="279"/>
      <c r="BC833" s="279"/>
      <c r="BD833" s="279"/>
      <c r="BE833" s="279"/>
      <c r="BF833" s="279"/>
      <c r="BG833" s="279"/>
      <c r="BH833" s="279"/>
      <c r="BI833" s="279"/>
      <c r="BQ833" s="280"/>
      <c r="BR833" s="280"/>
      <c r="BS833" s="280"/>
      <c r="BT833" s="280"/>
      <c r="BU833" s="280"/>
      <c r="BV833" s="280"/>
      <c r="BW833" s="280"/>
      <c r="BX833" s="280"/>
      <c r="BY833" s="280"/>
      <c r="BZ833" s="280"/>
      <c r="CA833" s="280"/>
      <c r="CB833" s="280"/>
    </row>
    <row r="834" spans="1:80" s="278" customFormat="1" x14ac:dyDescent="0.25">
      <c r="A834" s="261"/>
      <c r="B834" s="261"/>
      <c r="C834" s="261"/>
      <c r="D834" s="261"/>
      <c r="E834" s="261"/>
      <c r="F834" s="261"/>
      <c r="G834" s="261"/>
      <c r="AB834" s="279"/>
      <c r="AC834" s="279"/>
      <c r="AJ834" s="279"/>
      <c r="AK834" s="279"/>
      <c r="AX834" s="279"/>
      <c r="AY834" s="279"/>
      <c r="AZ834" s="279"/>
      <c r="BA834" s="279"/>
      <c r="BB834" s="279"/>
      <c r="BC834" s="279"/>
      <c r="BD834" s="279"/>
      <c r="BE834" s="279"/>
      <c r="BF834" s="279"/>
      <c r="BG834" s="279"/>
      <c r="BH834" s="279"/>
      <c r="BI834" s="279"/>
      <c r="BQ834" s="280"/>
      <c r="BR834" s="280"/>
      <c r="BS834" s="280"/>
      <c r="BT834" s="280"/>
      <c r="BU834" s="280"/>
      <c r="BV834" s="280"/>
      <c r="BW834" s="280"/>
      <c r="BX834" s="280"/>
      <c r="BY834" s="280"/>
      <c r="BZ834" s="280"/>
      <c r="CA834" s="280"/>
      <c r="CB834" s="280"/>
    </row>
    <row r="835" spans="1:80" s="278" customFormat="1" x14ac:dyDescent="0.25">
      <c r="A835" s="261"/>
      <c r="B835" s="261"/>
      <c r="C835" s="261"/>
      <c r="D835" s="261"/>
      <c r="E835" s="261"/>
      <c r="F835" s="261"/>
      <c r="G835" s="261"/>
      <c r="AB835" s="279"/>
      <c r="AC835" s="279"/>
      <c r="AJ835" s="279"/>
      <c r="AK835" s="279"/>
      <c r="AX835" s="279"/>
      <c r="AY835" s="279"/>
      <c r="AZ835" s="279"/>
      <c r="BA835" s="279"/>
      <c r="BB835" s="279"/>
      <c r="BC835" s="279"/>
      <c r="BD835" s="279"/>
      <c r="BE835" s="279"/>
      <c r="BF835" s="279"/>
      <c r="BG835" s="279"/>
      <c r="BH835" s="279"/>
      <c r="BI835" s="279"/>
      <c r="BQ835" s="280"/>
      <c r="BR835" s="280"/>
      <c r="BS835" s="280"/>
      <c r="BT835" s="280"/>
      <c r="BU835" s="280"/>
      <c r="BV835" s="280"/>
      <c r="BW835" s="280"/>
      <c r="BX835" s="280"/>
      <c r="BY835" s="280"/>
      <c r="BZ835" s="280"/>
      <c r="CA835" s="280"/>
      <c r="CB835" s="280"/>
    </row>
    <row r="836" spans="1:80" s="278" customFormat="1" x14ac:dyDescent="0.25">
      <c r="A836" s="261"/>
      <c r="B836" s="261"/>
      <c r="C836" s="261"/>
      <c r="D836" s="261"/>
      <c r="E836" s="261"/>
      <c r="F836" s="261"/>
      <c r="G836" s="261"/>
      <c r="AB836" s="279"/>
      <c r="AC836" s="279"/>
      <c r="AJ836" s="279"/>
      <c r="AK836" s="279"/>
      <c r="AX836" s="279"/>
      <c r="AY836" s="279"/>
      <c r="AZ836" s="279"/>
      <c r="BA836" s="279"/>
      <c r="BB836" s="279"/>
      <c r="BC836" s="279"/>
      <c r="BD836" s="279"/>
      <c r="BE836" s="279"/>
      <c r="BF836" s="279"/>
      <c r="BG836" s="279"/>
      <c r="BH836" s="279"/>
      <c r="BI836" s="279"/>
      <c r="BQ836" s="280"/>
      <c r="BR836" s="280"/>
      <c r="BS836" s="280"/>
      <c r="BT836" s="280"/>
      <c r="BU836" s="280"/>
      <c r="BV836" s="280"/>
      <c r="BW836" s="280"/>
      <c r="BX836" s="280"/>
      <c r="BY836" s="280"/>
      <c r="BZ836" s="280"/>
      <c r="CA836" s="280"/>
      <c r="CB836" s="280"/>
    </row>
    <row r="837" spans="1:80" s="278" customFormat="1" x14ac:dyDescent="0.25">
      <c r="A837" s="261"/>
      <c r="B837" s="261"/>
      <c r="C837" s="261"/>
      <c r="D837" s="261"/>
      <c r="E837" s="261"/>
      <c r="F837" s="261"/>
      <c r="G837" s="261"/>
      <c r="AB837" s="279"/>
      <c r="AC837" s="279"/>
      <c r="AJ837" s="279"/>
      <c r="AK837" s="279"/>
      <c r="AX837" s="279"/>
      <c r="AY837" s="279"/>
      <c r="AZ837" s="279"/>
      <c r="BA837" s="279"/>
      <c r="BB837" s="279"/>
      <c r="BC837" s="279"/>
      <c r="BD837" s="279"/>
      <c r="BE837" s="279"/>
      <c r="BF837" s="279"/>
      <c r="BG837" s="279"/>
      <c r="BH837" s="279"/>
      <c r="BI837" s="279"/>
      <c r="BQ837" s="280"/>
      <c r="BR837" s="280"/>
      <c r="BS837" s="280"/>
      <c r="BT837" s="280"/>
      <c r="BU837" s="280"/>
      <c r="BV837" s="280"/>
      <c r="BW837" s="280"/>
      <c r="BX837" s="280"/>
      <c r="BY837" s="280"/>
      <c r="BZ837" s="280"/>
      <c r="CA837" s="280"/>
      <c r="CB837" s="280"/>
    </row>
    <row r="838" spans="1:80" s="278" customFormat="1" x14ac:dyDescent="0.25">
      <c r="A838" s="261"/>
      <c r="B838" s="261"/>
      <c r="C838" s="261"/>
      <c r="D838" s="261"/>
      <c r="E838" s="261"/>
      <c r="F838" s="261"/>
      <c r="G838" s="261"/>
      <c r="AB838" s="279"/>
      <c r="AC838" s="279"/>
      <c r="AJ838" s="279"/>
      <c r="AK838" s="279"/>
      <c r="AX838" s="279"/>
      <c r="AY838" s="279"/>
      <c r="AZ838" s="279"/>
      <c r="BA838" s="279"/>
      <c r="BB838" s="279"/>
      <c r="BC838" s="279"/>
      <c r="BD838" s="279"/>
      <c r="BE838" s="279"/>
      <c r="BF838" s="279"/>
      <c r="BG838" s="279"/>
      <c r="BH838" s="279"/>
      <c r="BI838" s="279"/>
      <c r="BQ838" s="280"/>
      <c r="BR838" s="280"/>
      <c r="BS838" s="280"/>
      <c r="BT838" s="280"/>
      <c r="BU838" s="280"/>
      <c r="BV838" s="280"/>
      <c r="BW838" s="280"/>
      <c r="BX838" s="280"/>
      <c r="BY838" s="280"/>
      <c r="BZ838" s="280"/>
      <c r="CA838" s="280"/>
      <c r="CB838" s="280"/>
    </row>
    <row r="839" spans="1:80" s="278" customFormat="1" x14ac:dyDescent="0.25">
      <c r="A839" s="261"/>
      <c r="B839" s="261"/>
      <c r="C839" s="261"/>
      <c r="D839" s="261"/>
      <c r="E839" s="261"/>
      <c r="F839" s="261"/>
      <c r="G839" s="261"/>
      <c r="AB839" s="279"/>
      <c r="AC839" s="279"/>
      <c r="AJ839" s="279"/>
      <c r="AK839" s="279"/>
      <c r="AX839" s="279"/>
      <c r="AY839" s="279"/>
      <c r="AZ839" s="279"/>
      <c r="BA839" s="279"/>
      <c r="BB839" s="279"/>
      <c r="BC839" s="279"/>
      <c r="BD839" s="279"/>
      <c r="BE839" s="279"/>
      <c r="BF839" s="279"/>
      <c r="BG839" s="279"/>
      <c r="BH839" s="279"/>
      <c r="BI839" s="279"/>
      <c r="BQ839" s="280"/>
      <c r="BR839" s="280"/>
      <c r="BS839" s="280"/>
      <c r="BT839" s="280"/>
      <c r="BU839" s="280"/>
      <c r="BV839" s="280"/>
      <c r="BW839" s="280"/>
      <c r="BX839" s="280"/>
      <c r="BY839" s="280"/>
      <c r="BZ839" s="280"/>
      <c r="CA839" s="280"/>
      <c r="CB839" s="280"/>
    </row>
    <row r="840" spans="1:80" s="278" customFormat="1" x14ac:dyDescent="0.25">
      <c r="A840" s="261"/>
      <c r="B840" s="261"/>
      <c r="C840" s="261"/>
      <c r="D840" s="261"/>
      <c r="E840" s="261"/>
      <c r="F840" s="261"/>
      <c r="G840" s="261"/>
      <c r="AB840" s="279"/>
      <c r="AC840" s="279"/>
      <c r="AJ840" s="279"/>
      <c r="AK840" s="279"/>
      <c r="AX840" s="279"/>
      <c r="AY840" s="279"/>
      <c r="AZ840" s="279"/>
      <c r="BA840" s="279"/>
      <c r="BB840" s="279"/>
      <c r="BC840" s="279"/>
      <c r="BD840" s="279"/>
      <c r="BE840" s="279"/>
      <c r="BF840" s="279"/>
      <c r="BG840" s="279"/>
      <c r="BH840" s="279"/>
      <c r="BI840" s="279"/>
      <c r="BQ840" s="280"/>
      <c r="BR840" s="280"/>
      <c r="BS840" s="280"/>
      <c r="BT840" s="280"/>
      <c r="BU840" s="280"/>
      <c r="BV840" s="280"/>
      <c r="BW840" s="280"/>
      <c r="BX840" s="280"/>
      <c r="BY840" s="280"/>
      <c r="BZ840" s="280"/>
      <c r="CA840" s="280"/>
      <c r="CB840" s="280"/>
    </row>
    <row r="841" spans="1:80" s="278" customFormat="1" x14ac:dyDescent="0.25">
      <c r="A841" s="261"/>
      <c r="B841" s="261"/>
      <c r="C841" s="261"/>
      <c r="D841" s="261"/>
      <c r="E841" s="261"/>
      <c r="F841" s="261"/>
      <c r="G841" s="261"/>
      <c r="AB841" s="279"/>
      <c r="AC841" s="279"/>
      <c r="AJ841" s="279"/>
      <c r="AK841" s="279"/>
      <c r="AX841" s="279"/>
      <c r="AY841" s="279"/>
      <c r="AZ841" s="279"/>
      <c r="BA841" s="279"/>
      <c r="BB841" s="279"/>
      <c r="BC841" s="279"/>
      <c r="BD841" s="279"/>
      <c r="BE841" s="279"/>
      <c r="BF841" s="279"/>
      <c r="BG841" s="279"/>
      <c r="BH841" s="279"/>
      <c r="BI841" s="279"/>
      <c r="BQ841" s="280"/>
      <c r="BR841" s="280"/>
      <c r="BS841" s="280"/>
      <c r="BT841" s="280"/>
      <c r="BU841" s="280"/>
      <c r="BV841" s="280"/>
      <c r="BW841" s="280"/>
      <c r="BX841" s="280"/>
      <c r="BY841" s="280"/>
      <c r="BZ841" s="280"/>
      <c r="CA841" s="280"/>
      <c r="CB841" s="280"/>
    </row>
    <row r="842" spans="1:80" s="278" customFormat="1" x14ac:dyDescent="0.25">
      <c r="A842" s="261"/>
      <c r="B842" s="261"/>
      <c r="C842" s="261"/>
      <c r="D842" s="261"/>
      <c r="E842" s="261"/>
      <c r="F842" s="261"/>
      <c r="G842" s="261"/>
      <c r="AB842" s="279"/>
      <c r="AC842" s="279"/>
      <c r="AJ842" s="279"/>
      <c r="AK842" s="279"/>
      <c r="AX842" s="279"/>
      <c r="AY842" s="279"/>
      <c r="AZ842" s="279"/>
      <c r="BA842" s="279"/>
      <c r="BB842" s="279"/>
      <c r="BC842" s="279"/>
      <c r="BD842" s="279"/>
      <c r="BE842" s="279"/>
      <c r="BF842" s="279"/>
      <c r="BG842" s="279"/>
      <c r="BH842" s="279"/>
      <c r="BI842" s="279"/>
      <c r="BQ842" s="280"/>
      <c r="BR842" s="280"/>
      <c r="BS842" s="280"/>
      <c r="BT842" s="280"/>
      <c r="BU842" s="280"/>
      <c r="BV842" s="280"/>
      <c r="BW842" s="280"/>
      <c r="BX842" s="280"/>
      <c r="BY842" s="280"/>
      <c r="BZ842" s="280"/>
      <c r="CA842" s="280"/>
      <c r="CB842" s="280"/>
    </row>
    <row r="843" spans="1:80" s="278" customFormat="1" x14ac:dyDescent="0.25">
      <c r="A843" s="261"/>
      <c r="B843" s="261"/>
      <c r="C843" s="261"/>
      <c r="D843" s="261"/>
      <c r="E843" s="261"/>
      <c r="F843" s="261"/>
      <c r="G843" s="261"/>
      <c r="AB843" s="279"/>
      <c r="AC843" s="279"/>
      <c r="AJ843" s="279"/>
      <c r="AK843" s="279"/>
      <c r="AX843" s="279"/>
      <c r="AY843" s="279"/>
      <c r="AZ843" s="279"/>
      <c r="BA843" s="279"/>
      <c r="BB843" s="279"/>
      <c r="BC843" s="279"/>
      <c r="BD843" s="279"/>
      <c r="BE843" s="279"/>
      <c r="BF843" s="279"/>
      <c r="BG843" s="279"/>
      <c r="BH843" s="279"/>
      <c r="BI843" s="279"/>
      <c r="BQ843" s="280"/>
      <c r="BR843" s="280"/>
      <c r="BS843" s="280"/>
      <c r="BT843" s="280"/>
      <c r="BU843" s="280"/>
      <c r="BV843" s="280"/>
      <c r="BW843" s="280"/>
      <c r="BX843" s="280"/>
      <c r="BY843" s="280"/>
      <c r="BZ843" s="280"/>
      <c r="CA843" s="280"/>
      <c r="CB843" s="280"/>
    </row>
    <row r="844" spans="1:80" s="278" customFormat="1" x14ac:dyDescent="0.25">
      <c r="A844" s="261"/>
      <c r="B844" s="261"/>
      <c r="C844" s="261"/>
      <c r="D844" s="261"/>
      <c r="E844" s="261"/>
      <c r="F844" s="261"/>
      <c r="G844" s="261"/>
      <c r="AB844" s="279"/>
      <c r="AC844" s="279"/>
      <c r="AJ844" s="279"/>
      <c r="AK844" s="279"/>
      <c r="AX844" s="279"/>
      <c r="AY844" s="279"/>
      <c r="AZ844" s="279"/>
      <c r="BA844" s="279"/>
      <c r="BB844" s="279"/>
      <c r="BC844" s="279"/>
      <c r="BD844" s="279"/>
      <c r="BE844" s="279"/>
      <c r="BF844" s="279"/>
      <c r="BG844" s="279"/>
      <c r="BH844" s="279"/>
      <c r="BI844" s="279"/>
      <c r="BQ844" s="280"/>
      <c r="BR844" s="280"/>
      <c r="BS844" s="280"/>
      <c r="BT844" s="280"/>
      <c r="BU844" s="280"/>
      <c r="BV844" s="280"/>
      <c r="BW844" s="280"/>
      <c r="BX844" s="280"/>
      <c r="BY844" s="280"/>
      <c r="BZ844" s="280"/>
      <c r="CA844" s="280"/>
      <c r="CB844" s="280"/>
    </row>
    <row r="845" spans="1:80" s="278" customFormat="1" x14ac:dyDescent="0.25">
      <c r="A845" s="261"/>
      <c r="B845" s="261"/>
      <c r="C845" s="261"/>
      <c r="D845" s="261"/>
      <c r="E845" s="261"/>
      <c r="F845" s="261"/>
      <c r="G845" s="261"/>
      <c r="AB845" s="279"/>
      <c r="AC845" s="279"/>
      <c r="AJ845" s="279"/>
      <c r="AK845" s="279"/>
      <c r="AX845" s="279"/>
      <c r="AY845" s="279"/>
      <c r="AZ845" s="279"/>
      <c r="BA845" s="279"/>
      <c r="BB845" s="279"/>
      <c r="BC845" s="279"/>
      <c r="BD845" s="279"/>
      <c r="BE845" s="279"/>
      <c r="BF845" s="279"/>
      <c r="BG845" s="279"/>
      <c r="BH845" s="279"/>
      <c r="BI845" s="279"/>
      <c r="BQ845" s="280"/>
      <c r="BR845" s="280"/>
      <c r="BS845" s="280"/>
      <c r="BT845" s="280"/>
      <c r="BU845" s="280"/>
      <c r="BV845" s="280"/>
      <c r="BW845" s="280"/>
      <c r="BX845" s="280"/>
      <c r="BY845" s="280"/>
      <c r="BZ845" s="280"/>
      <c r="CA845" s="280"/>
      <c r="CB845" s="280"/>
    </row>
    <row r="846" spans="1:80" s="278" customFormat="1" x14ac:dyDescent="0.25">
      <c r="A846" s="261"/>
      <c r="B846" s="261"/>
      <c r="C846" s="261"/>
      <c r="D846" s="261"/>
      <c r="E846" s="261"/>
      <c r="F846" s="261"/>
      <c r="G846" s="261"/>
      <c r="AB846" s="279"/>
      <c r="AC846" s="279"/>
      <c r="AJ846" s="279"/>
      <c r="AK846" s="279"/>
      <c r="AX846" s="279"/>
      <c r="AY846" s="279"/>
      <c r="AZ846" s="279"/>
      <c r="BA846" s="279"/>
      <c r="BB846" s="279"/>
      <c r="BC846" s="279"/>
      <c r="BD846" s="279"/>
      <c r="BE846" s="279"/>
      <c r="BF846" s="279"/>
      <c r="BG846" s="279"/>
      <c r="BH846" s="279"/>
      <c r="BI846" s="279"/>
      <c r="BQ846" s="280"/>
      <c r="BR846" s="280"/>
      <c r="BS846" s="280"/>
      <c r="BT846" s="280"/>
      <c r="BU846" s="280"/>
      <c r="BV846" s="280"/>
      <c r="BW846" s="280"/>
      <c r="BX846" s="280"/>
      <c r="BY846" s="280"/>
      <c r="BZ846" s="280"/>
      <c r="CA846" s="280"/>
      <c r="CB846" s="280"/>
    </row>
    <row r="847" spans="1:80" s="278" customFormat="1" x14ac:dyDescent="0.25">
      <c r="A847" s="261"/>
      <c r="B847" s="261"/>
      <c r="C847" s="261"/>
      <c r="D847" s="261"/>
      <c r="E847" s="261"/>
      <c r="F847" s="261"/>
      <c r="G847" s="261"/>
      <c r="AB847" s="279"/>
      <c r="AC847" s="279"/>
      <c r="AJ847" s="279"/>
      <c r="AK847" s="279"/>
      <c r="AX847" s="279"/>
      <c r="AY847" s="279"/>
      <c r="AZ847" s="279"/>
      <c r="BA847" s="279"/>
      <c r="BB847" s="279"/>
      <c r="BC847" s="279"/>
      <c r="BD847" s="279"/>
      <c r="BE847" s="279"/>
      <c r="BF847" s="279"/>
      <c r="BG847" s="279"/>
      <c r="BH847" s="279"/>
      <c r="BI847" s="279"/>
      <c r="BQ847" s="280"/>
      <c r="BR847" s="280"/>
      <c r="BS847" s="280"/>
      <c r="BT847" s="280"/>
      <c r="BU847" s="280"/>
      <c r="BV847" s="280"/>
      <c r="BW847" s="280"/>
      <c r="BX847" s="280"/>
      <c r="BY847" s="280"/>
      <c r="BZ847" s="280"/>
      <c r="CA847" s="280"/>
      <c r="CB847" s="280"/>
    </row>
    <row r="848" spans="1:80" s="278" customFormat="1" x14ac:dyDescent="0.25">
      <c r="A848" s="261"/>
      <c r="B848" s="261"/>
      <c r="C848" s="261"/>
      <c r="D848" s="261"/>
      <c r="E848" s="261"/>
      <c r="F848" s="261"/>
      <c r="G848" s="261"/>
      <c r="AB848" s="279"/>
      <c r="AC848" s="279"/>
      <c r="AJ848" s="279"/>
      <c r="AK848" s="279"/>
      <c r="AX848" s="279"/>
      <c r="AY848" s="279"/>
      <c r="AZ848" s="279"/>
      <c r="BA848" s="279"/>
      <c r="BB848" s="279"/>
      <c r="BC848" s="279"/>
      <c r="BD848" s="279"/>
      <c r="BE848" s="279"/>
      <c r="BF848" s="279"/>
      <c r="BG848" s="279"/>
      <c r="BH848" s="279"/>
      <c r="BI848" s="279"/>
      <c r="BQ848" s="280"/>
      <c r="BR848" s="280"/>
      <c r="BS848" s="280"/>
      <c r="BT848" s="280"/>
      <c r="BU848" s="280"/>
      <c r="BV848" s="280"/>
      <c r="BW848" s="280"/>
      <c r="BX848" s="280"/>
      <c r="BY848" s="280"/>
      <c r="BZ848" s="280"/>
      <c r="CA848" s="280"/>
      <c r="CB848" s="280"/>
    </row>
    <row r="849" spans="1:80" s="278" customFormat="1" x14ac:dyDescent="0.25">
      <c r="A849" s="261"/>
      <c r="B849" s="261"/>
      <c r="C849" s="261"/>
      <c r="D849" s="261"/>
      <c r="E849" s="261"/>
      <c r="F849" s="261"/>
      <c r="G849" s="261"/>
      <c r="AB849" s="279"/>
      <c r="AC849" s="279"/>
      <c r="AJ849" s="279"/>
      <c r="AK849" s="279"/>
      <c r="AX849" s="279"/>
      <c r="AY849" s="279"/>
      <c r="AZ849" s="279"/>
      <c r="BA849" s="279"/>
      <c r="BB849" s="279"/>
      <c r="BC849" s="279"/>
      <c r="BD849" s="279"/>
      <c r="BE849" s="279"/>
      <c r="BF849" s="279"/>
      <c r="BG849" s="279"/>
      <c r="BH849" s="279"/>
      <c r="BI849" s="279"/>
      <c r="BQ849" s="280"/>
      <c r="BR849" s="280"/>
      <c r="BS849" s="280"/>
      <c r="BT849" s="280"/>
      <c r="BU849" s="280"/>
      <c r="BV849" s="280"/>
      <c r="BW849" s="280"/>
      <c r="BX849" s="280"/>
      <c r="BY849" s="280"/>
      <c r="BZ849" s="280"/>
      <c r="CA849" s="280"/>
      <c r="CB849" s="280"/>
    </row>
    <row r="850" spans="1:80" s="278" customFormat="1" x14ac:dyDescent="0.25">
      <c r="A850" s="261"/>
      <c r="B850" s="261"/>
      <c r="C850" s="261"/>
      <c r="D850" s="261"/>
      <c r="E850" s="261"/>
      <c r="F850" s="261"/>
      <c r="G850" s="261"/>
      <c r="AB850" s="279"/>
      <c r="AC850" s="279"/>
      <c r="AJ850" s="279"/>
      <c r="AK850" s="279"/>
      <c r="AX850" s="279"/>
      <c r="AY850" s="279"/>
      <c r="AZ850" s="279"/>
      <c r="BA850" s="279"/>
      <c r="BB850" s="279"/>
      <c r="BC850" s="279"/>
      <c r="BD850" s="279"/>
      <c r="BE850" s="279"/>
      <c r="BF850" s="279"/>
      <c r="BG850" s="279"/>
      <c r="BH850" s="279"/>
      <c r="BI850" s="279"/>
      <c r="BQ850" s="280"/>
      <c r="BR850" s="280"/>
      <c r="BS850" s="280"/>
      <c r="BT850" s="280"/>
      <c r="BU850" s="280"/>
      <c r="BV850" s="280"/>
      <c r="BW850" s="280"/>
      <c r="BX850" s="280"/>
      <c r="BY850" s="280"/>
      <c r="BZ850" s="280"/>
      <c r="CA850" s="280"/>
      <c r="CB850" s="280"/>
    </row>
    <row r="851" spans="1:80" s="278" customFormat="1" x14ac:dyDescent="0.25">
      <c r="A851" s="261"/>
      <c r="B851" s="261"/>
      <c r="C851" s="261"/>
      <c r="D851" s="261"/>
      <c r="E851" s="261"/>
      <c r="F851" s="261"/>
      <c r="G851" s="261"/>
      <c r="AB851" s="279"/>
      <c r="AC851" s="279"/>
      <c r="AJ851" s="279"/>
      <c r="AK851" s="279"/>
      <c r="AX851" s="279"/>
      <c r="AY851" s="279"/>
      <c r="AZ851" s="279"/>
      <c r="BA851" s="279"/>
      <c r="BB851" s="279"/>
      <c r="BC851" s="279"/>
      <c r="BD851" s="279"/>
      <c r="BE851" s="279"/>
      <c r="BF851" s="279"/>
      <c r="BG851" s="279"/>
      <c r="BH851" s="279"/>
      <c r="BI851" s="279"/>
      <c r="BQ851" s="280"/>
      <c r="BR851" s="280"/>
      <c r="BS851" s="280"/>
      <c r="BT851" s="280"/>
      <c r="BU851" s="280"/>
      <c r="BV851" s="280"/>
      <c r="BW851" s="280"/>
      <c r="BX851" s="280"/>
      <c r="BY851" s="280"/>
      <c r="BZ851" s="280"/>
      <c r="CA851" s="280"/>
      <c r="CB851" s="280"/>
    </row>
    <row r="852" spans="1:80" s="278" customFormat="1" x14ac:dyDescent="0.25">
      <c r="A852" s="261"/>
      <c r="B852" s="261"/>
      <c r="C852" s="261"/>
      <c r="D852" s="261"/>
      <c r="E852" s="261"/>
      <c r="F852" s="261"/>
      <c r="G852" s="261"/>
      <c r="AB852" s="279"/>
      <c r="AC852" s="279"/>
      <c r="AJ852" s="279"/>
      <c r="AK852" s="279"/>
      <c r="AX852" s="279"/>
      <c r="AY852" s="279"/>
      <c r="AZ852" s="279"/>
      <c r="BA852" s="279"/>
      <c r="BB852" s="279"/>
      <c r="BC852" s="279"/>
      <c r="BD852" s="279"/>
      <c r="BE852" s="279"/>
      <c r="BF852" s="279"/>
      <c r="BG852" s="279"/>
      <c r="BH852" s="279"/>
      <c r="BI852" s="279"/>
      <c r="BQ852" s="280"/>
      <c r="BR852" s="280"/>
      <c r="BS852" s="280"/>
      <c r="BT852" s="280"/>
      <c r="BU852" s="280"/>
      <c r="BV852" s="280"/>
      <c r="BW852" s="280"/>
      <c r="BX852" s="280"/>
      <c r="BY852" s="280"/>
      <c r="BZ852" s="280"/>
      <c r="CA852" s="280"/>
      <c r="CB852" s="280"/>
    </row>
    <row r="853" spans="1:80" s="278" customFormat="1" x14ac:dyDescent="0.25">
      <c r="A853" s="261"/>
      <c r="B853" s="261"/>
      <c r="C853" s="261"/>
      <c r="D853" s="261"/>
      <c r="E853" s="261"/>
      <c r="F853" s="261"/>
      <c r="G853" s="261"/>
      <c r="AB853" s="279"/>
      <c r="AC853" s="279"/>
      <c r="AJ853" s="279"/>
      <c r="AK853" s="279"/>
      <c r="AX853" s="279"/>
      <c r="AY853" s="279"/>
      <c r="AZ853" s="279"/>
      <c r="BA853" s="279"/>
      <c r="BB853" s="279"/>
      <c r="BC853" s="279"/>
      <c r="BD853" s="279"/>
      <c r="BE853" s="279"/>
      <c r="BF853" s="279"/>
      <c r="BG853" s="279"/>
      <c r="BH853" s="279"/>
      <c r="BI853" s="279"/>
      <c r="BQ853" s="280"/>
      <c r="BR853" s="280"/>
      <c r="BS853" s="280"/>
      <c r="BT853" s="280"/>
      <c r="BU853" s="280"/>
      <c r="BV853" s="280"/>
      <c r="BW853" s="280"/>
      <c r="BX853" s="280"/>
      <c r="BY853" s="280"/>
      <c r="BZ853" s="280"/>
      <c r="CA853" s="280"/>
      <c r="CB853" s="280"/>
    </row>
    <row r="854" spans="1:80" s="278" customFormat="1" x14ac:dyDescent="0.25">
      <c r="A854" s="261"/>
      <c r="B854" s="261"/>
      <c r="C854" s="261"/>
      <c r="D854" s="261"/>
      <c r="E854" s="261"/>
      <c r="F854" s="261"/>
      <c r="G854" s="261"/>
      <c r="AB854" s="279"/>
      <c r="AC854" s="279"/>
      <c r="AJ854" s="279"/>
      <c r="AK854" s="279"/>
      <c r="AX854" s="279"/>
      <c r="AY854" s="279"/>
      <c r="AZ854" s="279"/>
      <c r="BA854" s="279"/>
      <c r="BB854" s="279"/>
      <c r="BC854" s="279"/>
      <c r="BD854" s="279"/>
      <c r="BE854" s="279"/>
      <c r="BF854" s="279"/>
      <c r="BG854" s="279"/>
      <c r="BH854" s="279"/>
      <c r="BI854" s="279"/>
      <c r="BQ854" s="280"/>
      <c r="BR854" s="280"/>
      <c r="BS854" s="280"/>
      <c r="BT854" s="280"/>
      <c r="BU854" s="280"/>
      <c r="BV854" s="280"/>
      <c r="BW854" s="280"/>
      <c r="BX854" s="280"/>
      <c r="BY854" s="280"/>
      <c r="BZ854" s="280"/>
      <c r="CA854" s="280"/>
      <c r="CB854" s="280"/>
    </row>
    <row r="855" spans="1:80" s="278" customFormat="1" x14ac:dyDescent="0.25">
      <c r="A855" s="261"/>
      <c r="B855" s="261"/>
      <c r="C855" s="261"/>
      <c r="D855" s="261"/>
      <c r="E855" s="261"/>
      <c r="F855" s="261"/>
      <c r="G855" s="261"/>
      <c r="AB855" s="279"/>
      <c r="AC855" s="279"/>
      <c r="AJ855" s="279"/>
      <c r="AK855" s="279"/>
      <c r="AX855" s="279"/>
      <c r="AY855" s="279"/>
      <c r="AZ855" s="279"/>
      <c r="BA855" s="279"/>
      <c r="BB855" s="279"/>
      <c r="BC855" s="279"/>
      <c r="BD855" s="279"/>
      <c r="BE855" s="279"/>
      <c r="BF855" s="279"/>
      <c r="BG855" s="279"/>
      <c r="BH855" s="279"/>
      <c r="BI855" s="279"/>
      <c r="BQ855" s="280"/>
      <c r="BR855" s="280"/>
      <c r="BS855" s="280"/>
      <c r="BT855" s="280"/>
      <c r="BU855" s="280"/>
      <c r="BV855" s="280"/>
      <c r="BW855" s="280"/>
      <c r="BX855" s="280"/>
      <c r="BY855" s="280"/>
      <c r="BZ855" s="280"/>
      <c r="CA855" s="280"/>
      <c r="CB855" s="280"/>
    </row>
    <row r="856" spans="1:80" s="278" customFormat="1" x14ac:dyDescent="0.25">
      <c r="A856" s="261"/>
      <c r="B856" s="261"/>
      <c r="C856" s="261"/>
      <c r="D856" s="261"/>
      <c r="E856" s="261"/>
      <c r="F856" s="261"/>
      <c r="G856" s="261"/>
      <c r="AB856" s="279"/>
      <c r="AC856" s="279"/>
      <c r="AJ856" s="279"/>
      <c r="AK856" s="279"/>
      <c r="AX856" s="279"/>
      <c r="AY856" s="279"/>
      <c r="AZ856" s="279"/>
      <c r="BA856" s="279"/>
      <c r="BB856" s="279"/>
      <c r="BC856" s="279"/>
      <c r="BD856" s="279"/>
      <c r="BE856" s="279"/>
      <c r="BF856" s="279"/>
      <c r="BG856" s="279"/>
      <c r="BH856" s="279"/>
      <c r="BI856" s="279"/>
      <c r="BQ856" s="280"/>
      <c r="BR856" s="280"/>
      <c r="BS856" s="280"/>
      <c r="BT856" s="280"/>
      <c r="BU856" s="280"/>
      <c r="BV856" s="280"/>
      <c r="BW856" s="280"/>
      <c r="BX856" s="280"/>
      <c r="BY856" s="280"/>
      <c r="BZ856" s="280"/>
      <c r="CA856" s="280"/>
      <c r="CB856" s="280"/>
    </row>
    <row r="857" spans="1:80" s="278" customFormat="1" x14ac:dyDescent="0.25">
      <c r="A857" s="261"/>
      <c r="B857" s="261"/>
      <c r="C857" s="261"/>
      <c r="D857" s="261"/>
      <c r="E857" s="261"/>
      <c r="F857" s="261"/>
      <c r="G857" s="261"/>
      <c r="AB857" s="279"/>
      <c r="AC857" s="279"/>
      <c r="AJ857" s="279"/>
      <c r="AK857" s="279"/>
      <c r="AX857" s="279"/>
      <c r="AY857" s="279"/>
      <c r="AZ857" s="279"/>
      <c r="BA857" s="279"/>
      <c r="BB857" s="279"/>
      <c r="BC857" s="279"/>
      <c r="BD857" s="279"/>
      <c r="BE857" s="279"/>
      <c r="BF857" s="279"/>
      <c r="BG857" s="279"/>
      <c r="BH857" s="279"/>
      <c r="BI857" s="279"/>
      <c r="BQ857" s="280"/>
      <c r="BR857" s="280"/>
      <c r="BS857" s="280"/>
      <c r="BT857" s="280"/>
      <c r="BU857" s="280"/>
      <c r="BV857" s="280"/>
      <c r="BW857" s="280"/>
      <c r="BX857" s="280"/>
      <c r="BY857" s="280"/>
      <c r="BZ857" s="280"/>
      <c r="CA857" s="280"/>
      <c r="CB857" s="280"/>
    </row>
    <row r="858" spans="1:80" s="278" customFormat="1" x14ac:dyDescent="0.25">
      <c r="A858" s="261"/>
      <c r="B858" s="261"/>
      <c r="C858" s="261"/>
      <c r="D858" s="261"/>
      <c r="E858" s="261"/>
      <c r="F858" s="261"/>
      <c r="G858" s="261"/>
      <c r="AB858" s="279"/>
      <c r="AC858" s="279"/>
      <c r="AJ858" s="279"/>
      <c r="AK858" s="279"/>
      <c r="AX858" s="279"/>
      <c r="AY858" s="279"/>
      <c r="AZ858" s="279"/>
      <c r="BA858" s="279"/>
      <c r="BB858" s="279"/>
      <c r="BC858" s="279"/>
      <c r="BD858" s="279"/>
      <c r="BE858" s="279"/>
      <c r="BF858" s="279"/>
      <c r="BG858" s="279"/>
      <c r="BH858" s="279"/>
      <c r="BI858" s="279"/>
      <c r="BQ858" s="280"/>
      <c r="BR858" s="280"/>
      <c r="BS858" s="280"/>
      <c r="BT858" s="280"/>
      <c r="BU858" s="280"/>
      <c r="BV858" s="280"/>
      <c r="BW858" s="280"/>
      <c r="BX858" s="280"/>
      <c r="BY858" s="280"/>
      <c r="BZ858" s="280"/>
      <c r="CA858" s="280"/>
      <c r="CB858" s="280"/>
    </row>
    <row r="859" spans="1:80" s="278" customFormat="1" x14ac:dyDescent="0.25">
      <c r="A859" s="261"/>
      <c r="B859" s="261"/>
      <c r="C859" s="261"/>
      <c r="D859" s="261"/>
      <c r="E859" s="261"/>
      <c r="F859" s="261"/>
      <c r="G859" s="261"/>
      <c r="AB859" s="279"/>
      <c r="AC859" s="279"/>
      <c r="AJ859" s="279"/>
      <c r="AK859" s="279"/>
      <c r="AX859" s="279"/>
      <c r="AY859" s="279"/>
      <c r="AZ859" s="279"/>
      <c r="BA859" s="279"/>
      <c r="BB859" s="279"/>
      <c r="BC859" s="279"/>
      <c r="BD859" s="279"/>
      <c r="BE859" s="279"/>
      <c r="BF859" s="279"/>
      <c r="BG859" s="279"/>
      <c r="BH859" s="279"/>
      <c r="BI859" s="279"/>
      <c r="BQ859" s="280"/>
      <c r="BR859" s="280"/>
      <c r="BS859" s="280"/>
      <c r="BT859" s="280"/>
      <c r="BU859" s="280"/>
      <c r="BV859" s="280"/>
      <c r="BW859" s="280"/>
      <c r="BX859" s="280"/>
      <c r="BY859" s="280"/>
      <c r="BZ859" s="280"/>
      <c r="CA859" s="280"/>
      <c r="CB859" s="280"/>
    </row>
    <row r="860" spans="1:80" s="278" customFormat="1" x14ac:dyDescent="0.25">
      <c r="A860" s="261"/>
      <c r="B860" s="261"/>
      <c r="C860" s="261"/>
      <c r="D860" s="261"/>
      <c r="E860" s="261"/>
      <c r="F860" s="261"/>
      <c r="G860" s="261"/>
      <c r="AB860" s="279"/>
      <c r="AC860" s="279"/>
      <c r="AJ860" s="279"/>
      <c r="AK860" s="279"/>
      <c r="AX860" s="279"/>
      <c r="AY860" s="279"/>
      <c r="AZ860" s="279"/>
      <c r="BA860" s="279"/>
      <c r="BB860" s="279"/>
      <c r="BC860" s="279"/>
      <c r="BD860" s="279"/>
      <c r="BE860" s="279"/>
      <c r="BF860" s="279"/>
      <c r="BG860" s="279"/>
      <c r="BH860" s="279"/>
      <c r="BI860" s="279"/>
      <c r="BQ860" s="280"/>
      <c r="BR860" s="280"/>
      <c r="BS860" s="280"/>
      <c r="BT860" s="280"/>
      <c r="BU860" s="280"/>
      <c r="BV860" s="280"/>
      <c r="BW860" s="280"/>
      <c r="BX860" s="280"/>
      <c r="BY860" s="280"/>
      <c r="BZ860" s="280"/>
      <c r="CA860" s="280"/>
      <c r="CB860" s="280"/>
    </row>
    <row r="861" spans="1:80" s="278" customFormat="1" x14ac:dyDescent="0.25">
      <c r="A861" s="261"/>
      <c r="B861" s="261"/>
      <c r="C861" s="261"/>
      <c r="D861" s="261"/>
      <c r="E861" s="261"/>
      <c r="F861" s="261"/>
      <c r="G861" s="261"/>
      <c r="AB861" s="279"/>
      <c r="AC861" s="279"/>
      <c r="AJ861" s="279"/>
      <c r="AK861" s="279"/>
      <c r="AX861" s="279"/>
      <c r="AY861" s="279"/>
      <c r="AZ861" s="279"/>
      <c r="BA861" s="279"/>
      <c r="BB861" s="279"/>
      <c r="BC861" s="279"/>
      <c r="BD861" s="279"/>
      <c r="BE861" s="279"/>
      <c r="BF861" s="279"/>
      <c r="BG861" s="279"/>
      <c r="BH861" s="279"/>
      <c r="BI861" s="279"/>
      <c r="BQ861" s="280"/>
      <c r="BR861" s="280"/>
      <c r="BS861" s="280"/>
      <c r="BT861" s="280"/>
      <c r="BU861" s="280"/>
      <c r="BV861" s="280"/>
      <c r="BW861" s="280"/>
      <c r="BX861" s="280"/>
      <c r="BY861" s="280"/>
      <c r="BZ861" s="280"/>
      <c r="CA861" s="280"/>
      <c r="CB861" s="280"/>
    </row>
    <row r="862" spans="1:80" s="278" customFormat="1" x14ac:dyDescent="0.25">
      <c r="A862" s="261"/>
      <c r="B862" s="261"/>
      <c r="C862" s="261"/>
      <c r="D862" s="261"/>
      <c r="E862" s="261"/>
      <c r="F862" s="261"/>
      <c r="G862" s="261"/>
      <c r="AB862" s="279"/>
      <c r="AC862" s="279"/>
      <c r="AJ862" s="279"/>
      <c r="AK862" s="279"/>
      <c r="AX862" s="279"/>
      <c r="AY862" s="279"/>
      <c r="AZ862" s="279"/>
      <c r="BA862" s="279"/>
      <c r="BB862" s="279"/>
      <c r="BC862" s="279"/>
      <c r="BD862" s="279"/>
      <c r="BE862" s="279"/>
      <c r="BF862" s="279"/>
      <c r="BG862" s="279"/>
      <c r="BH862" s="279"/>
      <c r="BI862" s="279"/>
      <c r="BQ862" s="280"/>
      <c r="BR862" s="280"/>
      <c r="BS862" s="280"/>
      <c r="BT862" s="280"/>
      <c r="BU862" s="280"/>
      <c r="BV862" s="280"/>
      <c r="BW862" s="280"/>
      <c r="BX862" s="280"/>
      <c r="BY862" s="280"/>
      <c r="BZ862" s="280"/>
      <c r="CA862" s="280"/>
      <c r="CB862" s="280"/>
    </row>
    <row r="863" spans="1:80" s="278" customFormat="1" x14ac:dyDescent="0.25">
      <c r="A863" s="261"/>
      <c r="B863" s="261"/>
      <c r="C863" s="261"/>
      <c r="D863" s="261"/>
      <c r="E863" s="261"/>
      <c r="F863" s="261"/>
      <c r="G863" s="261"/>
      <c r="AB863" s="279"/>
      <c r="AC863" s="279"/>
      <c r="AJ863" s="279"/>
      <c r="AK863" s="279"/>
      <c r="AX863" s="279"/>
      <c r="AY863" s="279"/>
      <c r="AZ863" s="279"/>
      <c r="BA863" s="279"/>
      <c r="BB863" s="279"/>
      <c r="BC863" s="279"/>
      <c r="BD863" s="279"/>
      <c r="BE863" s="279"/>
      <c r="BF863" s="279"/>
      <c r="BG863" s="279"/>
      <c r="BH863" s="279"/>
      <c r="BI863" s="279"/>
      <c r="BQ863" s="280"/>
      <c r="BR863" s="280"/>
      <c r="BS863" s="280"/>
      <c r="BT863" s="280"/>
      <c r="BU863" s="280"/>
      <c r="BV863" s="280"/>
      <c r="BW863" s="280"/>
      <c r="BX863" s="280"/>
      <c r="BY863" s="280"/>
      <c r="BZ863" s="280"/>
      <c r="CA863" s="280"/>
      <c r="CB863" s="280"/>
    </row>
    <row r="864" spans="1:80" s="278" customFormat="1" x14ac:dyDescent="0.25">
      <c r="A864" s="261"/>
      <c r="B864" s="261"/>
      <c r="C864" s="261"/>
      <c r="D864" s="261"/>
      <c r="E864" s="261"/>
      <c r="F864" s="261"/>
      <c r="G864" s="261"/>
      <c r="AB864" s="279"/>
      <c r="AC864" s="279"/>
      <c r="AJ864" s="279"/>
      <c r="AK864" s="279"/>
      <c r="AX864" s="279"/>
      <c r="AY864" s="279"/>
      <c r="AZ864" s="279"/>
      <c r="BA864" s="279"/>
      <c r="BB864" s="279"/>
      <c r="BC864" s="279"/>
      <c r="BD864" s="279"/>
      <c r="BE864" s="279"/>
      <c r="BF864" s="279"/>
      <c r="BG864" s="279"/>
      <c r="BH864" s="279"/>
      <c r="BI864" s="279"/>
      <c r="BQ864" s="280"/>
      <c r="BR864" s="280"/>
      <c r="BS864" s="280"/>
      <c r="BT864" s="280"/>
      <c r="BU864" s="280"/>
      <c r="BV864" s="280"/>
      <c r="BW864" s="280"/>
      <c r="BX864" s="280"/>
      <c r="BY864" s="280"/>
      <c r="BZ864" s="280"/>
      <c r="CA864" s="280"/>
      <c r="CB864" s="280"/>
    </row>
    <row r="865" spans="1:80" s="278" customFormat="1" x14ac:dyDescent="0.25">
      <c r="A865" s="261"/>
      <c r="B865" s="261"/>
      <c r="C865" s="261"/>
      <c r="D865" s="261"/>
      <c r="E865" s="261"/>
      <c r="F865" s="261"/>
      <c r="G865" s="261"/>
      <c r="AB865" s="279"/>
      <c r="AC865" s="279"/>
      <c r="AJ865" s="279"/>
      <c r="AK865" s="279"/>
      <c r="AX865" s="279"/>
      <c r="AY865" s="279"/>
      <c r="AZ865" s="279"/>
      <c r="BA865" s="279"/>
      <c r="BB865" s="279"/>
      <c r="BC865" s="279"/>
      <c r="BD865" s="279"/>
      <c r="BE865" s="279"/>
      <c r="BF865" s="279"/>
      <c r="BG865" s="279"/>
      <c r="BH865" s="279"/>
      <c r="BI865" s="279"/>
      <c r="BQ865" s="280"/>
      <c r="BR865" s="280"/>
      <c r="BS865" s="280"/>
      <c r="BT865" s="280"/>
      <c r="BU865" s="280"/>
      <c r="BV865" s="280"/>
      <c r="BW865" s="280"/>
      <c r="BX865" s="280"/>
      <c r="BY865" s="280"/>
      <c r="BZ865" s="280"/>
      <c r="CA865" s="280"/>
      <c r="CB865" s="280"/>
    </row>
    <row r="866" spans="1:80" s="278" customFormat="1" x14ac:dyDescent="0.25">
      <c r="A866" s="261"/>
      <c r="B866" s="261"/>
      <c r="C866" s="261"/>
      <c r="D866" s="261"/>
      <c r="E866" s="261"/>
      <c r="F866" s="261"/>
      <c r="G866" s="261"/>
      <c r="AB866" s="279"/>
      <c r="AC866" s="279"/>
      <c r="AJ866" s="279"/>
      <c r="AK866" s="279"/>
      <c r="AX866" s="279"/>
      <c r="AY866" s="279"/>
      <c r="AZ866" s="279"/>
      <c r="BA866" s="279"/>
      <c r="BB866" s="279"/>
      <c r="BC866" s="279"/>
      <c r="BD866" s="279"/>
      <c r="BE866" s="279"/>
      <c r="BF866" s="279"/>
      <c r="BG866" s="279"/>
      <c r="BH866" s="279"/>
      <c r="BI866" s="279"/>
      <c r="BQ866" s="280"/>
      <c r="BR866" s="280"/>
      <c r="BS866" s="280"/>
      <c r="BT866" s="280"/>
      <c r="BU866" s="280"/>
      <c r="BV866" s="280"/>
      <c r="BW866" s="280"/>
      <c r="BX866" s="280"/>
      <c r="BY866" s="280"/>
      <c r="BZ866" s="280"/>
      <c r="CA866" s="280"/>
      <c r="CB866" s="280"/>
    </row>
    <row r="867" spans="1:80" s="278" customFormat="1" x14ac:dyDescent="0.25">
      <c r="A867" s="261"/>
      <c r="B867" s="261"/>
      <c r="C867" s="261"/>
      <c r="D867" s="261"/>
      <c r="E867" s="261"/>
      <c r="F867" s="261"/>
      <c r="G867" s="261"/>
      <c r="AB867" s="279"/>
      <c r="AC867" s="279"/>
      <c r="AJ867" s="279"/>
      <c r="AK867" s="279"/>
      <c r="AX867" s="279"/>
      <c r="AY867" s="279"/>
      <c r="AZ867" s="279"/>
      <c r="BA867" s="279"/>
      <c r="BB867" s="279"/>
      <c r="BC867" s="279"/>
      <c r="BD867" s="279"/>
      <c r="BE867" s="279"/>
      <c r="BF867" s="279"/>
      <c r="BG867" s="279"/>
      <c r="BH867" s="279"/>
      <c r="BI867" s="279"/>
      <c r="BQ867" s="280"/>
      <c r="BR867" s="280"/>
      <c r="BS867" s="280"/>
      <c r="BT867" s="280"/>
      <c r="BU867" s="280"/>
      <c r="BV867" s="280"/>
      <c r="BW867" s="280"/>
      <c r="BX867" s="280"/>
      <c r="BY867" s="280"/>
      <c r="BZ867" s="280"/>
      <c r="CA867" s="280"/>
      <c r="CB867" s="280"/>
    </row>
    <row r="868" spans="1:80" s="278" customFormat="1" x14ac:dyDescent="0.25">
      <c r="A868" s="261"/>
      <c r="B868" s="261"/>
      <c r="C868" s="261"/>
      <c r="D868" s="261"/>
      <c r="E868" s="261"/>
      <c r="F868" s="261"/>
      <c r="G868" s="261"/>
      <c r="AB868" s="279"/>
      <c r="AC868" s="279"/>
      <c r="AJ868" s="279"/>
      <c r="AK868" s="279"/>
      <c r="AX868" s="279"/>
      <c r="AY868" s="279"/>
      <c r="AZ868" s="279"/>
      <c r="BA868" s="279"/>
      <c r="BB868" s="279"/>
      <c r="BC868" s="279"/>
      <c r="BD868" s="279"/>
      <c r="BE868" s="279"/>
      <c r="BF868" s="279"/>
      <c r="BG868" s="279"/>
      <c r="BH868" s="279"/>
      <c r="BI868" s="279"/>
      <c r="BQ868" s="280"/>
      <c r="BR868" s="280"/>
      <c r="BS868" s="280"/>
      <c r="BT868" s="280"/>
      <c r="BU868" s="280"/>
      <c r="BV868" s="280"/>
      <c r="BW868" s="280"/>
      <c r="BX868" s="280"/>
      <c r="BY868" s="280"/>
      <c r="BZ868" s="280"/>
      <c r="CA868" s="280"/>
      <c r="CB868" s="280"/>
    </row>
    <row r="869" spans="1:80" s="278" customFormat="1" x14ac:dyDescent="0.25">
      <c r="A869" s="261"/>
      <c r="B869" s="261"/>
      <c r="C869" s="261"/>
      <c r="D869" s="261"/>
      <c r="E869" s="261"/>
      <c r="F869" s="261"/>
      <c r="G869" s="261"/>
      <c r="AB869" s="279"/>
      <c r="AC869" s="279"/>
      <c r="AJ869" s="279"/>
      <c r="AK869" s="279"/>
      <c r="AX869" s="279"/>
      <c r="AY869" s="279"/>
      <c r="AZ869" s="279"/>
      <c r="BA869" s="279"/>
      <c r="BB869" s="279"/>
      <c r="BC869" s="279"/>
      <c r="BD869" s="279"/>
      <c r="BE869" s="279"/>
      <c r="BF869" s="279"/>
      <c r="BG869" s="279"/>
      <c r="BH869" s="279"/>
      <c r="BI869" s="279"/>
      <c r="BQ869" s="280"/>
      <c r="BR869" s="280"/>
      <c r="BS869" s="280"/>
      <c r="BT869" s="280"/>
      <c r="BU869" s="280"/>
      <c r="BV869" s="280"/>
      <c r="BW869" s="280"/>
      <c r="BX869" s="280"/>
      <c r="BY869" s="280"/>
      <c r="BZ869" s="280"/>
      <c r="CA869" s="280"/>
      <c r="CB869" s="280"/>
    </row>
    <row r="870" spans="1:80" s="278" customFormat="1" x14ac:dyDescent="0.25">
      <c r="A870" s="261"/>
      <c r="B870" s="261"/>
      <c r="C870" s="261"/>
      <c r="D870" s="261"/>
      <c r="E870" s="261"/>
      <c r="F870" s="261"/>
      <c r="G870" s="261"/>
      <c r="AB870" s="279"/>
      <c r="AC870" s="279"/>
      <c r="AJ870" s="279"/>
      <c r="AK870" s="279"/>
      <c r="AX870" s="279"/>
      <c r="AY870" s="279"/>
      <c r="AZ870" s="279"/>
      <c r="BA870" s="279"/>
      <c r="BB870" s="279"/>
      <c r="BC870" s="279"/>
      <c r="BD870" s="279"/>
      <c r="BE870" s="279"/>
      <c r="BF870" s="279"/>
      <c r="BG870" s="279"/>
      <c r="BH870" s="279"/>
      <c r="BI870" s="279"/>
      <c r="BQ870" s="280"/>
      <c r="BR870" s="280"/>
      <c r="BS870" s="280"/>
      <c r="BT870" s="280"/>
      <c r="BU870" s="280"/>
      <c r="BV870" s="280"/>
      <c r="BW870" s="280"/>
      <c r="BX870" s="280"/>
      <c r="BY870" s="280"/>
      <c r="BZ870" s="280"/>
      <c r="CA870" s="280"/>
      <c r="CB870" s="280"/>
    </row>
    <row r="871" spans="1:80" s="278" customFormat="1" x14ac:dyDescent="0.25">
      <c r="A871" s="261"/>
      <c r="B871" s="261"/>
      <c r="C871" s="261"/>
      <c r="D871" s="261"/>
      <c r="E871" s="261"/>
      <c r="F871" s="261"/>
      <c r="G871" s="261"/>
      <c r="AB871" s="279"/>
      <c r="AC871" s="279"/>
      <c r="AJ871" s="279"/>
      <c r="AK871" s="279"/>
      <c r="AX871" s="279"/>
      <c r="AY871" s="279"/>
      <c r="AZ871" s="279"/>
      <c r="BA871" s="279"/>
      <c r="BB871" s="279"/>
      <c r="BC871" s="279"/>
      <c r="BD871" s="279"/>
      <c r="BE871" s="279"/>
      <c r="BF871" s="279"/>
      <c r="BG871" s="279"/>
      <c r="BH871" s="279"/>
      <c r="BI871" s="279"/>
      <c r="BQ871" s="280"/>
      <c r="BR871" s="280"/>
      <c r="BS871" s="280"/>
      <c r="BT871" s="280"/>
      <c r="BU871" s="280"/>
      <c r="BV871" s="280"/>
      <c r="BW871" s="280"/>
      <c r="BX871" s="280"/>
      <c r="BY871" s="280"/>
      <c r="BZ871" s="280"/>
      <c r="CA871" s="280"/>
      <c r="CB871" s="280"/>
    </row>
    <row r="872" spans="1:80" s="278" customFormat="1" x14ac:dyDescent="0.25">
      <c r="A872" s="261"/>
      <c r="B872" s="261"/>
      <c r="C872" s="261"/>
      <c r="D872" s="261"/>
      <c r="E872" s="261"/>
      <c r="F872" s="261"/>
      <c r="G872" s="261"/>
      <c r="AB872" s="279"/>
      <c r="AC872" s="279"/>
      <c r="AJ872" s="279"/>
      <c r="AK872" s="279"/>
      <c r="AX872" s="279"/>
      <c r="AY872" s="279"/>
      <c r="AZ872" s="279"/>
      <c r="BA872" s="279"/>
      <c r="BB872" s="279"/>
      <c r="BC872" s="279"/>
      <c r="BD872" s="279"/>
      <c r="BE872" s="279"/>
      <c r="BF872" s="279"/>
      <c r="BG872" s="279"/>
      <c r="BH872" s="279"/>
      <c r="BI872" s="279"/>
      <c r="BQ872" s="280"/>
      <c r="BR872" s="280"/>
      <c r="BS872" s="280"/>
      <c r="BT872" s="280"/>
      <c r="BU872" s="280"/>
      <c r="BV872" s="280"/>
      <c r="BW872" s="280"/>
      <c r="BX872" s="280"/>
      <c r="BY872" s="280"/>
      <c r="BZ872" s="280"/>
      <c r="CA872" s="280"/>
      <c r="CB872" s="280"/>
    </row>
    <row r="873" spans="1:80" s="278" customFormat="1" x14ac:dyDescent="0.25">
      <c r="A873" s="261"/>
      <c r="B873" s="261"/>
      <c r="C873" s="261"/>
      <c r="D873" s="261"/>
      <c r="E873" s="261"/>
      <c r="F873" s="261"/>
      <c r="G873" s="261"/>
      <c r="AB873" s="279"/>
      <c r="AC873" s="279"/>
      <c r="AJ873" s="279"/>
      <c r="AK873" s="279"/>
      <c r="AX873" s="279"/>
      <c r="AY873" s="279"/>
      <c r="AZ873" s="279"/>
      <c r="BA873" s="279"/>
      <c r="BB873" s="279"/>
      <c r="BC873" s="279"/>
      <c r="BD873" s="279"/>
      <c r="BE873" s="279"/>
      <c r="BF873" s="279"/>
      <c r="BG873" s="279"/>
      <c r="BH873" s="279"/>
      <c r="BI873" s="279"/>
      <c r="BQ873" s="280"/>
      <c r="BR873" s="280"/>
      <c r="BS873" s="280"/>
      <c r="BT873" s="280"/>
      <c r="BU873" s="280"/>
      <c r="BV873" s="280"/>
      <c r="BW873" s="280"/>
      <c r="BX873" s="280"/>
      <c r="BY873" s="280"/>
      <c r="BZ873" s="280"/>
      <c r="CA873" s="280"/>
      <c r="CB873" s="280"/>
    </row>
    <row r="874" spans="1:80" s="278" customFormat="1" x14ac:dyDescent="0.25">
      <c r="A874" s="261"/>
      <c r="B874" s="261"/>
      <c r="C874" s="261"/>
      <c r="D874" s="261"/>
      <c r="E874" s="261"/>
      <c r="F874" s="261"/>
      <c r="G874" s="261"/>
      <c r="AB874" s="279"/>
      <c r="AC874" s="279"/>
      <c r="AJ874" s="279"/>
      <c r="AK874" s="279"/>
      <c r="AX874" s="279"/>
      <c r="AY874" s="279"/>
      <c r="AZ874" s="279"/>
      <c r="BA874" s="279"/>
      <c r="BB874" s="279"/>
      <c r="BC874" s="279"/>
      <c r="BD874" s="279"/>
      <c r="BE874" s="279"/>
      <c r="BF874" s="279"/>
      <c r="BG874" s="279"/>
      <c r="BH874" s="279"/>
      <c r="BI874" s="279"/>
      <c r="BQ874" s="280"/>
      <c r="BR874" s="280"/>
      <c r="BS874" s="280"/>
      <c r="BT874" s="280"/>
      <c r="BU874" s="280"/>
      <c r="BV874" s="280"/>
      <c r="BW874" s="280"/>
      <c r="BX874" s="280"/>
      <c r="BY874" s="280"/>
      <c r="BZ874" s="280"/>
      <c r="CA874" s="280"/>
      <c r="CB874" s="280"/>
    </row>
    <row r="875" spans="1:80" s="278" customFormat="1" x14ac:dyDescent="0.25">
      <c r="A875" s="261"/>
      <c r="B875" s="261"/>
      <c r="C875" s="261"/>
      <c r="D875" s="261"/>
      <c r="E875" s="261"/>
      <c r="F875" s="261"/>
      <c r="G875" s="261"/>
      <c r="AB875" s="279"/>
      <c r="AC875" s="279"/>
      <c r="AJ875" s="279"/>
      <c r="AK875" s="279"/>
      <c r="AX875" s="279"/>
      <c r="AY875" s="279"/>
      <c r="AZ875" s="279"/>
      <c r="BA875" s="279"/>
      <c r="BB875" s="279"/>
      <c r="BC875" s="279"/>
      <c r="BD875" s="279"/>
      <c r="BE875" s="279"/>
      <c r="BF875" s="279"/>
      <c r="BG875" s="279"/>
      <c r="BH875" s="279"/>
      <c r="BI875" s="279"/>
      <c r="BQ875" s="280"/>
      <c r="BR875" s="280"/>
      <c r="BS875" s="280"/>
      <c r="BT875" s="280"/>
      <c r="BU875" s="280"/>
      <c r="BV875" s="280"/>
      <c r="BW875" s="280"/>
      <c r="BX875" s="280"/>
      <c r="BY875" s="280"/>
      <c r="BZ875" s="280"/>
      <c r="CA875" s="280"/>
      <c r="CB875" s="280"/>
    </row>
    <row r="876" spans="1:80" s="278" customFormat="1" x14ac:dyDescent="0.25">
      <c r="A876" s="261"/>
      <c r="B876" s="261"/>
      <c r="C876" s="261"/>
      <c r="D876" s="261"/>
      <c r="E876" s="261"/>
      <c r="F876" s="261"/>
      <c r="G876" s="261"/>
      <c r="AB876" s="279"/>
      <c r="AC876" s="279"/>
      <c r="AJ876" s="279"/>
      <c r="AK876" s="279"/>
      <c r="AX876" s="279"/>
      <c r="AY876" s="279"/>
      <c r="AZ876" s="279"/>
      <c r="BA876" s="279"/>
      <c r="BB876" s="279"/>
      <c r="BC876" s="279"/>
      <c r="BD876" s="279"/>
      <c r="BE876" s="279"/>
      <c r="BF876" s="279"/>
      <c r="BG876" s="279"/>
      <c r="BH876" s="279"/>
      <c r="BI876" s="279"/>
      <c r="BQ876" s="280"/>
      <c r="BR876" s="280"/>
      <c r="BS876" s="280"/>
      <c r="BT876" s="280"/>
      <c r="BU876" s="280"/>
      <c r="BV876" s="280"/>
      <c r="BW876" s="280"/>
      <c r="BX876" s="280"/>
      <c r="BY876" s="280"/>
      <c r="BZ876" s="280"/>
      <c r="CA876" s="280"/>
      <c r="CB876" s="280"/>
    </row>
    <row r="877" spans="1:80" s="278" customFormat="1" x14ac:dyDescent="0.25">
      <c r="A877" s="261"/>
      <c r="B877" s="261"/>
      <c r="C877" s="261"/>
      <c r="D877" s="261"/>
      <c r="E877" s="261"/>
      <c r="F877" s="261"/>
      <c r="G877" s="261"/>
      <c r="AB877" s="279"/>
      <c r="AC877" s="279"/>
      <c r="AJ877" s="279"/>
      <c r="AK877" s="279"/>
      <c r="AX877" s="279"/>
      <c r="AY877" s="279"/>
      <c r="AZ877" s="279"/>
      <c r="BA877" s="279"/>
      <c r="BB877" s="279"/>
      <c r="BC877" s="279"/>
      <c r="BD877" s="279"/>
      <c r="BE877" s="279"/>
      <c r="BF877" s="279"/>
      <c r="BG877" s="279"/>
      <c r="BH877" s="279"/>
      <c r="BI877" s="279"/>
      <c r="BQ877" s="280"/>
      <c r="BR877" s="280"/>
      <c r="BS877" s="280"/>
      <c r="BT877" s="280"/>
      <c r="BU877" s="280"/>
      <c r="BV877" s="280"/>
      <c r="BW877" s="280"/>
      <c r="BX877" s="280"/>
      <c r="BY877" s="280"/>
      <c r="BZ877" s="280"/>
      <c r="CA877" s="280"/>
      <c r="CB877" s="280"/>
    </row>
    <row r="878" spans="1:80" s="278" customFormat="1" x14ac:dyDescent="0.25">
      <c r="A878" s="261"/>
      <c r="B878" s="261"/>
      <c r="C878" s="261"/>
      <c r="D878" s="261"/>
      <c r="E878" s="261"/>
      <c r="F878" s="261"/>
      <c r="G878" s="261"/>
      <c r="AB878" s="279"/>
      <c r="AC878" s="279"/>
      <c r="AJ878" s="279"/>
      <c r="AK878" s="279"/>
      <c r="AX878" s="279"/>
      <c r="AY878" s="279"/>
      <c r="AZ878" s="279"/>
      <c r="BA878" s="279"/>
      <c r="BB878" s="279"/>
      <c r="BC878" s="279"/>
      <c r="BD878" s="279"/>
      <c r="BE878" s="279"/>
      <c r="BF878" s="279"/>
      <c r="BG878" s="279"/>
      <c r="BH878" s="279"/>
      <c r="BI878" s="279"/>
      <c r="BQ878" s="280"/>
      <c r="BR878" s="280"/>
      <c r="BS878" s="280"/>
      <c r="BT878" s="280"/>
      <c r="BU878" s="280"/>
      <c r="BV878" s="280"/>
      <c r="BW878" s="280"/>
      <c r="BX878" s="280"/>
      <c r="BY878" s="280"/>
      <c r="BZ878" s="280"/>
      <c r="CA878" s="280"/>
      <c r="CB878" s="280"/>
    </row>
    <row r="879" spans="1:80" s="278" customFormat="1" x14ac:dyDescent="0.25">
      <c r="A879" s="261"/>
      <c r="B879" s="261"/>
      <c r="C879" s="261"/>
      <c r="D879" s="261"/>
      <c r="E879" s="261"/>
      <c r="F879" s="261"/>
      <c r="G879" s="261"/>
      <c r="AB879" s="279"/>
      <c r="AC879" s="279"/>
      <c r="AJ879" s="279"/>
      <c r="AK879" s="279"/>
      <c r="AX879" s="279"/>
      <c r="AY879" s="279"/>
      <c r="AZ879" s="279"/>
      <c r="BA879" s="279"/>
      <c r="BB879" s="279"/>
      <c r="BC879" s="279"/>
      <c r="BD879" s="279"/>
      <c r="BE879" s="279"/>
      <c r="BF879" s="279"/>
      <c r="BG879" s="279"/>
      <c r="BH879" s="279"/>
      <c r="BI879" s="279"/>
      <c r="BQ879" s="280"/>
      <c r="BR879" s="280"/>
      <c r="BS879" s="280"/>
      <c r="BT879" s="280"/>
      <c r="BU879" s="280"/>
      <c r="BV879" s="280"/>
      <c r="BW879" s="280"/>
      <c r="BX879" s="280"/>
      <c r="BY879" s="280"/>
      <c r="BZ879" s="280"/>
      <c r="CA879" s="280"/>
      <c r="CB879" s="280"/>
    </row>
    <row r="880" spans="1:80" s="278" customFormat="1" x14ac:dyDescent="0.25">
      <c r="A880" s="261"/>
      <c r="B880" s="261"/>
      <c r="C880" s="261"/>
      <c r="D880" s="261"/>
      <c r="E880" s="261"/>
      <c r="F880" s="261"/>
      <c r="G880" s="261"/>
      <c r="AB880" s="279"/>
      <c r="AC880" s="279"/>
      <c r="AJ880" s="279"/>
      <c r="AK880" s="279"/>
      <c r="AX880" s="279"/>
      <c r="AY880" s="279"/>
      <c r="AZ880" s="279"/>
      <c r="BA880" s="279"/>
      <c r="BB880" s="279"/>
      <c r="BC880" s="279"/>
      <c r="BD880" s="279"/>
      <c r="BE880" s="279"/>
      <c r="BF880" s="279"/>
      <c r="BG880" s="279"/>
      <c r="BH880" s="279"/>
      <c r="BI880" s="279"/>
      <c r="BQ880" s="280"/>
      <c r="BR880" s="280"/>
      <c r="BS880" s="280"/>
      <c r="BT880" s="280"/>
      <c r="BU880" s="280"/>
      <c r="BV880" s="280"/>
      <c r="BW880" s="280"/>
      <c r="BX880" s="280"/>
      <c r="BY880" s="280"/>
      <c r="BZ880" s="280"/>
      <c r="CA880" s="280"/>
      <c r="CB880" s="280"/>
    </row>
    <row r="881" spans="1:80" s="278" customFormat="1" x14ac:dyDescent="0.25">
      <c r="A881" s="261"/>
      <c r="B881" s="261"/>
      <c r="C881" s="261"/>
      <c r="D881" s="261"/>
      <c r="E881" s="261"/>
      <c r="F881" s="261"/>
      <c r="G881" s="261"/>
      <c r="AB881" s="279"/>
      <c r="AC881" s="279"/>
      <c r="AJ881" s="279"/>
      <c r="AK881" s="279"/>
      <c r="AX881" s="279"/>
      <c r="AY881" s="279"/>
      <c r="AZ881" s="279"/>
      <c r="BA881" s="279"/>
      <c r="BB881" s="279"/>
      <c r="BC881" s="279"/>
      <c r="BD881" s="279"/>
      <c r="BE881" s="279"/>
      <c r="BF881" s="279"/>
      <c r="BG881" s="279"/>
      <c r="BH881" s="279"/>
      <c r="BI881" s="279"/>
      <c r="BQ881" s="280"/>
      <c r="BR881" s="280"/>
      <c r="BS881" s="280"/>
      <c r="BT881" s="280"/>
      <c r="BU881" s="280"/>
      <c r="BV881" s="280"/>
      <c r="BW881" s="280"/>
      <c r="BX881" s="280"/>
      <c r="BY881" s="280"/>
      <c r="BZ881" s="280"/>
      <c r="CA881" s="280"/>
      <c r="CB881" s="280"/>
    </row>
    <row r="882" spans="1:80" s="278" customFormat="1" x14ac:dyDescent="0.25">
      <c r="A882" s="261"/>
      <c r="B882" s="261"/>
      <c r="C882" s="261"/>
      <c r="D882" s="261"/>
      <c r="E882" s="261"/>
      <c r="F882" s="261"/>
      <c r="G882" s="261"/>
      <c r="AB882" s="279"/>
      <c r="AC882" s="279"/>
      <c r="AJ882" s="279"/>
      <c r="AK882" s="279"/>
      <c r="AX882" s="279"/>
      <c r="AY882" s="279"/>
      <c r="AZ882" s="279"/>
      <c r="BA882" s="279"/>
      <c r="BB882" s="279"/>
      <c r="BC882" s="279"/>
      <c r="BD882" s="279"/>
      <c r="BE882" s="279"/>
      <c r="BF882" s="279"/>
      <c r="BG882" s="279"/>
      <c r="BH882" s="279"/>
      <c r="BI882" s="279"/>
      <c r="BQ882" s="280"/>
      <c r="BR882" s="280"/>
      <c r="BS882" s="280"/>
      <c r="BT882" s="280"/>
      <c r="BU882" s="280"/>
      <c r="BV882" s="280"/>
      <c r="BW882" s="280"/>
      <c r="BX882" s="280"/>
      <c r="BY882" s="280"/>
      <c r="BZ882" s="280"/>
      <c r="CA882" s="280"/>
      <c r="CB882" s="280"/>
    </row>
    <row r="883" spans="1:80" s="278" customFormat="1" x14ac:dyDescent="0.25">
      <c r="A883" s="261"/>
      <c r="B883" s="261"/>
      <c r="C883" s="261"/>
      <c r="D883" s="261"/>
      <c r="E883" s="261"/>
      <c r="F883" s="261"/>
      <c r="G883" s="261"/>
      <c r="AB883" s="279"/>
      <c r="AC883" s="279"/>
      <c r="AJ883" s="279"/>
      <c r="AK883" s="279"/>
      <c r="AX883" s="279"/>
      <c r="AY883" s="279"/>
      <c r="AZ883" s="279"/>
      <c r="BA883" s="279"/>
      <c r="BB883" s="279"/>
      <c r="BC883" s="279"/>
      <c r="BD883" s="279"/>
      <c r="BE883" s="279"/>
      <c r="BF883" s="279"/>
      <c r="BG883" s="279"/>
      <c r="BH883" s="279"/>
      <c r="BI883" s="279"/>
      <c r="BQ883" s="280"/>
      <c r="BR883" s="280"/>
      <c r="BS883" s="280"/>
      <c r="BT883" s="280"/>
      <c r="BU883" s="280"/>
      <c r="BV883" s="280"/>
      <c r="BW883" s="280"/>
      <c r="BX883" s="280"/>
      <c r="BY883" s="280"/>
      <c r="BZ883" s="280"/>
      <c r="CA883" s="280"/>
      <c r="CB883" s="280"/>
    </row>
    <row r="884" spans="1:80" s="278" customFormat="1" x14ac:dyDescent="0.25">
      <c r="A884" s="261"/>
      <c r="B884" s="261"/>
      <c r="C884" s="261"/>
      <c r="D884" s="261"/>
      <c r="E884" s="261"/>
      <c r="F884" s="261"/>
      <c r="G884" s="261"/>
      <c r="AB884" s="279"/>
      <c r="AC884" s="279"/>
      <c r="AJ884" s="279"/>
      <c r="AK884" s="279"/>
      <c r="AX884" s="279"/>
      <c r="AY884" s="279"/>
      <c r="AZ884" s="279"/>
      <c r="BA884" s="279"/>
      <c r="BB884" s="279"/>
      <c r="BC884" s="279"/>
      <c r="BD884" s="279"/>
      <c r="BE884" s="279"/>
      <c r="BF884" s="279"/>
      <c r="BG884" s="279"/>
      <c r="BH884" s="279"/>
      <c r="BI884" s="279"/>
      <c r="BQ884" s="280"/>
      <c r="BR884" s="280"/>
      <c r="BS884" s="280"/>
      <c r="BT884" s="280"/>
      <c r="BU884" s="280"/>
      <c r="BV884" s="280"/>
      <c r="BW884" s="280"/>
      <c r="BX884" s="280"/>
      <c r="BY884" s="280"/>
      <c r="BZ884" s="280"/>
      <c r="CA884" s="280"/>
      <c r="CB884" s="280"/>
    </row>
    <row r="885" spans="1:80" s="278" customFormat="1" x14ac:dyDescent="0.25">
      <c r="A885" s="261"/>
      <c r="B885" s="261"/>
      <c r="C885" s="261"/>
      <c r="D885" s="261"/>
      <c r="E885" s="261"/>
      <c r="F885" s="261"/>
      <c r="G885" s="261"/>
      <c r="AB885" s="279"/>
      <c r="AC885" s="279"/>
      <c r="AJ885" s="279"/>
      <c r="AK885" s="279"/>
      <c r="AX885" s="279"/>
      <c r="AY885" s="279"/>
      <c r="AZ885" s="279"/>
      <c r="BA885" s="279"/>
      <c r="BB885" s="279"/>
      <c r="BC885" s="279"/>
      <c r="BD885" s="279"/>
      <c r="BE885" s="279"/>
      <c r="BF885" s="279"/>
      <c r="BG885" s="279"/>
      <c r="BH885" s="279"/>
      <c r="BI885" s="279"/>
      <c r="BQ885" s="280"/>
      <c r="BR885" s="280"/>
      <c r="BS885" s="280"/>
      <c r="BT885" s="280"/>
      <c r="BU885" s="280"/>
      <c r="BV885" s="280"/>
      <c r="BW885" s="280"/>
      <c r="BX885" s="280"/>
      <c r="BY885" s="280"/>
      <c r="BZ885" s="280"/>
      <c r="CA885" s="280"/>
      <c r="CB885" s="280"/>
    </row>
    <row r="886" spans="1:80" s="278" customFormat="1" x14ac:dyDescent="0.25">
      <c r="A886" s="261"/>
      <c r="B886" s="261"/>
      <c r="C886" s="261"/>
      <c r="D886" s="261"/>
      <c r="E886" s="261"/>
      <c r="F886" s="261"/>
      <c r="G886" s="261"/>
      <c r="AB886" s="279"/>
      <c r="AC886" s="279"/>
      <c r="AJ886" s="279"/>
      <c r="AK886" s="279"/>
      <c r="AX886" s="279"/>
      <c r="AY886" s="279"/>
      <c r="AZ886" s="279"/>
      <c r="BA886" s="279"/>
      <c r="BB886" s="279"/>
      <c r="BC886" s="279"/>
      <c r="BD886" s="279"/>
      <c r="BE886" s="279"/>
      <c r="BF886" s="279"/>
      <c r="BG886" s="279"/>
      <c r="BH886" s="279"/>
      <c r="BI886" s="279"/>
      <c r="BQ886" s="280"/>
      <c r="BR886" s="280"/>
      <c r="BS886" s="280"/>
      <c r="BT886" s="280"/>
      <c r="BU886" s="280"/>
      <c r="BV886" s="280"/>
      <c r="BW886" s="280"/>
      <c r="BX886" s="280"/>
      <c r="BY886" s="280"/>
      <c r="BZ886" s="280"/>
      <c r="CA886" s="280"/>
      <c r="CB886" s="280"/>
    </row>
    <row r="887" spans="1:80" s="278" customFormat="1" x14ac:dyDescent="0.25">
      <c r="A887" s="261"/>
      <c r="B887" s="261"/>
      <c r="C887" s="261"/>
      <c r="D887" s="261"/>
      <c r="E887" s="261"/>
      <c r="F887" s="261"/>
      <c r="G887" s="261"/>
      <c r="AB887" s="279"/>
      <c r="AC887" s="279"/>
      <c r="AJ887" s="279"/>
      <c r="AK887" s="279"/>
      <c r="AX887" s="279"/>
      <c r="AY887" s="279"/>
      <c r="AZ887" s="279"/>
      <c r="BA887" s="279"/>
      <c r="BB887" s="279"/>
      <c r="BC887" s="279"/>
      <c r="BD887" s="279"/>
      <c r="BE887" s="279"/>
      <c r="BF887" s="279"/>
      <c r="BG887" s="279"/>
      <c r="BH887" s="279"/>
      <c r="BI887" s="279"/>
      <c r="BQ887" s="280"/>
      <c r="BR887" s="280"/>
      <c r="BS887" s="280"/>
      <c r="BT887" s="280"/>
      <c r="BU887" s="280"/>
      <c r="BV887" s="280"/>
      <c r="BW887" s="280"/>
      <c r="BX887" s="280"/>
      <c r="BY887" s="280"/>
      <c r="BZ887" s="280"/>
      <c r="CA887" s="280"/>
      <c r="CB887" s="280"/>
    </row>
    <row r="888" spans="1:80" s="278" customFormat="1" x14ac:dyDescent="0.25">
      <c r="A888" s="261"/>
      <c r="B888" s="261"/>
      <c r="C888" s="261"/>
      <c r="D888" s="261"/>
      <c r="E888" s="261"/>
      <c r="F888" s="261"/>
      <c r="G888" s="261"/>
      <c r="AB888" s="279"/>
      <c r="AC888" s="279"/>
      <c r="AJ888" s="279"/>
      <c r="AK888" s="279"/>
      <c r="AX888" s="279"/>
      <c r="AY888" s="279"/>
      <c r="AZ888" s="279"/>
      <c r="BA888" s="279"/>
      <c r="BB888" s="279"/>
      <c r="BC888" s="279"/>
      <c r="BD888" s="279"/>
      <c r="BE888" s="279"/>
      <c r="BF888" s="279"/>
      <c r="BG888" s="279"/>
      <c r="BH888" s="279"/>
      <c r="BI888" s="279"/>
      <c r="BQ888" s="280"/>
      <c r="BR888" s="280"/>
      <c r="BS888" s="280"/>
      <c r="BT888" s="280"/>
      <c r="BU888" s="280"/>
      <c r="BV888" s="280"/>
      <c r="BW888" s="280"/>
      <c r="BX888" s="280"/>
      <c r="BY888" s="280"/>
      <c r="BZ888" s="280"/>
      <c r="CA888" s="280"/>
      <c r="CB888" s="280"/>
    </row>
    <row r="889" spans="1:80" s="278" customFormat="1" x14ac:dyDescent="0.25">
      <c r="A889" s="261"/>
      <c r="B889" s="261"/>
      <c r="C889" s="261"/>
      <c r="D889" s="261"/>
      <c r="E889" s="261"/>
      <c r="F889" s="261"/>
      <c r="G889" s="261"/>
      <c r="AB889" s="279"/>
      <c r="AC889" s="279"/>
      <c r="AJ889" s="279"/>
      <c r="AK889" s="279"/>
      <c r="AX889" s="279"/>
      <c r="AY889" s="279"/>
      <c r="AZ889" s="279"/>
      <c r="BA889" s="279"/>
      <c r="BB889" s="279"/>
      <c r="BC889" s="279"/>
      <c r="BD889" s="279"/>
      <c r="BE889" s="279"/>
      <c r="BF889" s="279"/>
      <c r="BG889" s="279"/>
      <c r="BH889" s="279"/>
      <c r="BI889" s="279"/>
      <c r="BQ889" s="280"/>
      <c r="BR889" s="280"/>
      <c r="BS889" s="280"/>
      <c r="BT889" s="280"/>
      <c r="BU889" s="280"/>
      <c r="BV889" s="280"/>
      <c r="BW889" s="280"/>
      <c r="BX889" s="280"/>
      <c r="BY889" s="280"/>
      <c r="BZ889" s="280"/>
      <c r="CA889" s="280"/>
      <c r="CB889" s="280"/>
    </row>
    <row r="890" spans="1:80" s="278" customFormat="1" x14ac:dyDescent="0.25">
      <c r="A890" s="261"/>
      <c r="B890" s="261"/>
      <c r="C890" s="261"/>
      <c r="D890" s="261"/>
      <c r="E890" s="261"/>
      <c r="F890" s="261"/>
      <c r="G890" s="261"/>
      <c r="AB890" s="279"/>
      <c r="AC890" s="279"/>
      <c r="AJ890" s="279"/>
      <c r="AK890" s="279"/>
      <c r="AX890" s="279"/>
      <c r="AY890" s="279"/>
      <c r="AZ890" s="279"/>
      <c r="BA890" s="279"/>
      <c r="BB890" s="279"/>
      <c r="BC890" s="279"/>
      <c r="BD890" s="279"/>
      <c r="BE890" s="279"/>
      <c r="BF890" s="279"/>
      <c r="BG890" s="279"/>
      <c r="BH890" s="279"/>
      <c r="BI890" s="279"/>
      <c r="BQ890" s="280"/>
      <c r="BR890" s="280"/>
      <c r="BS890" s="280"/>
      <c r="BT890" s="280"/>
      <c r="BU890" s="280"/>
      <c r="BV890" s="280"/>
      <c r="BW890" s="280"/>
      <c r="BX890" s="280"/>
      <c r="BY890" s="280"/>
      <c r="BZ890" s="280"/>
      <c r="CA890" s="280"/>
      <c r="CB890" s="280"/>
    </row>
    <row r="891" spans="1:80" s="278" customFormat="1" x14ac:dyDescent="0.25">
      <c r="A891" s="261"/>
      <c r="B891" s="261"/>
      <c r="C891" s="261"/>
      <c r="D891" s="261"/>
      <c r="E891" s="261"/>
      <c r="F891" s="261"/>
      <c r="G891" s="261"/>
      <c r="AB891" s="279"/>
      <c r="AC891" s="279"/>
      <c r="AJ891" s="279"/>
      <c r="AK891" s="279"/>
      <c r="AX891" s="279"/>
      <c r="AY891" s="279"/>
      <c r="AZ891" s="279"/>
      <c r="BA891" s="279"/>
      <c r="BB891" s="279"/>
      <c r="BC891" s="279"/>
      <c r="BD891" s="279"/>
      <c r="BE891" s="279"/>
      <c r="BF891" s="279"/>
      <c r="BG891" s="279"/>
      <c r="BH891" s="279"/>
      <c r="BI891" s="279"/>
      <c r="BQ891" s="280"/>
      <c r="BR891" s="280"/>
      <c r="BS891" s="280"/>
      <c r="BT891" s="280"/>
      <c r="BU891" s="280"/>
      <c r="BV891" s="280"/>
      <c r="BW891" s="280"/>
      <c r="BX891" s="280"/>
      <c r="BY891" s="280"/>
      <c r="BZ891" s="280"/>
      <c r="CA891" s="280"/>
      <c r="CB891" s="280"/>
    </row>
    <row r="892" spans="1:80" s="278" customFormat="1" x14ac:dyDescent="0.25">
      <c r="A892" s="261"/>
      <c r="B892" s="261"/>
      <c r="C892" s="261"/>
      <c r="D892" s="261"/>
      <c r="E892" s="261"/>
      <c r="F892" s="261"/>
      <c r="G892" s="261"/>
      <c r="AB892" s="279"/>
      <c r="AC892" s="279"/>
      <c r="AJ892" s="279"/>
      <c r="AK892" s="279"/>
      <c r="AX892" s="279"/>
      <c r="AY892" s="279"/>
      <c r="AZ892" s="279"/>
      <c r="BA892" s="279"/>
      <c r="BB892" s="279"/>
      <c r="BC892" s="279"/>
      <c r="BD892" s="279"/>
      <c r="BE892" s="279"/>
      <c r="BF892" s="279"/>
      <c r="BG892" s="279"/>
      <c r="BH892" s="279"/>
      <c r="BI892" s="279"/>
      <c r="BQ892" s="280"/>
      <c r="BR892" s="280"/>
      <c r="BS892" s="280"/>
      <c r="BT892" s="280"/>
      <c r="BU892" s="280"/>
      <c r="BV892" s="280"/>
      <c r="BW892" s="280"/>
      <c r="BX892" s="280"/>
      <c r="BY892" s="280"/>
      <c r="BZ892" s="280"/>
      <c r="CA892" s="280"/>
      <c r="CB892" s="280"/>
    </row>
    <row r="893" spans="1:80" s="278" customFormat="1" x14ac:dyDescent="0.25">
      <c r="A893" s="261"/>
      <c r="B893" s="261"/>
      <c r="C893" s="261"/>
      <c r="D893" s="261"/>
      <c r="E893" s="261"/>
      <c r="F893" s="261"/>
      <c r="G893" s="261"/>
      <c r="AB893" s="279"/>
      <c r="AC893" s="279"/>
      <c r="AJ893" s="279"/>
      <c r="AK893" s="279"/>
      <c r="AX893" s="279"/>
      <c r="AY893" s="279"/>
      <c r="AZ893" s="279"/>
      <c r="BA893" s="279"/>
      <c r="BB893" s="279"/>
      <c r="BC893" s="279"/>
      <c r="BD893" s="279"/>
      <c r="BE893" s="279"/>
      <c r="BF893" s="279"/>
      <c r="BG893" s="279"/>
      <c r="BH893" s="279"/>
      <c r="BI893" s="279"/>
      <c r="BQ893" s="280"/>
      <c r="BR893" s="280"/>
      <c r="BS893" s="280"/>
      <c r="BT893" s="280"/>
      <c r="BU893" s="280"/>
      <c r="BV893" s="280"/>
      <c r="BW893" s="280"/>
      <c r="BX893" s="280"/>
      <c r="BY893" s="280"/>
      <c r="BZ893" s="280"/>
      <c r="CA893" s="280"/>
      <c r="CB893" s="280"/>
    </row>
    <row r="894" spans="1:80" s="278" customFormat="1" x14ac:dyDescent="0.25">
      <c r="A894" s="261"/>
      <c r="B894" s="261"/>
      <c r="C894" s="261"/>
      <c r="D894" s="261"/>
      <c r="E894" s="261"/>
      <c r="F894" s="261"/>
      <c r="G894" s="261"/>
      <c r="AB894" s="279"/>
      <c r="AC894" s="279"/>
      <c r="AJ894" s="279"/>
      <c r="AK894" s="279"/>
      <c r="AX894" s="279"/>
      <c r="AY894" s="279"/>
      <c r="AZ894" s="279"/>
      <c r="BA894" s="279"/>
      <c r="BB894" s="279"/>
      <c r="BC894" s="279"/>
      <c r="BD894" s="279"/>
      <c r="BE894" s="279"/>
      <c r="BF894" s="279"/>
      <c r="BG894" s="279"/>
      <c r="BH894" s="279"/>
      <c r="BI894" s="279"/>
      <c r="BQ894" s="280"/>
      <c r="BR894" s="280"/>
      <c r="BS894" s="280"/>
      <c r="BT894" s="280"/>
      <c r="BU894" s="280"/>
      <c r="BV894" s="280"/>
      <c r="BW894" s="280"/>
      <c r="BX894" s="280"/>
      <c r="BY894" s="280"/>
      <c r="BZ894" s="280"/>
      <c r="CA894" s="280"/>
      <c r="CB894" s="280"/>
    </row>
    <row r="895" spans="1:80" s="278" customFormat="1" x14ac:dyDescent="0.25">
      <c r="A895" s="261"/>
      <c r="B895" s="261"/>
      <c r="C895" s="261"/>
      <c r="D895" s="261"/>
      <c r="E895" s="261"/>
      <c r="F895" s="261"/>
      <c r="G895" s="261"/>
      <c r="AB895" s="279"/>
      <c r="AC895" s="279"/>
      <c r="AJ895" s="279"/>
      <c r="AK895" s="279"/>
      <c r="AX895" s="279"/>
      <c r="AY895" s="279"/>
      <c r="AZ895" s="279"/>
      <c r="BA895" s="279"/>
      <c r="BB895" s="279"/>
      <c r="BC895" s="279"/>
      <c r="BD895" s="279"/>
      <c r="BE895" s="279"/>
      <c r="BF895" s="279"/>
      <c r="BG895" s="279"/>
      <c r="BH895" s="279"/>
      <c r="BI895" s="279"/>
      <c r="BQ895" s="280"/>
      <c r="BR895" s="280"/>
      <c r="BS895" s="280"/>
      <c r="BT895" s="280"/>
      <c r="BU895" s="280"/>
      <c r="BV895" s="280"/>
      <c r="BW895" s="280"/>
      <c r="BX895" s="280"/>
      <c r="BY895" s="280"/>
      <c r="BZ895" s="280"/>
      <c r="CA895" s="280"/>
      <c r="CB895" s="280"/>
    </row>
    <row r="896" spans="1:80" s="278" customFormat="1" x14ac:dyDescent="0.25">
      <c r="A896" s="261"/>
      <c r="B896" s="261"/>
      <c r="C896" s="261"/>
      <c r="D896" s="261"/>
      <c r="E896" s="261"/>
      <c r="F896" s="261"/>
      <c r="G896" s="261"/>
      <c r="AB896" s="279"/>
      <c r="AC896" s="279"/>
      <c r="AJ896" s="279"/>
      <c r="AK896" s="279"/>
      <c r="AX896" s="279"/>
      <c r="AY896" s="279"/>
      <c r="AZ896" s="279"/>
      <c r="BA896" s="279"/>
      <c r="BB896" s="279"/>
      <c r="BC896" s="279"/>
      <c r="BD896" s="279"/>
      <c r="BE896" s="279"/>
      <c r="BF896" s="279"/>
      <c r="BG896" s="279"/>
      <c r="BH896" s="279"/>
      <c r="BI896" s="279"/>
      <c r="BQ896" s="280"/>
      <c r="BR896" s="280"/>
      <c r="BS896" s="280"/>
      <c r="BT896" s="280"/>
      <c r="BU896" s="280"/>
      <c r="BV896" s="280"/>
      <c r="BW896" s="280"/>
      <c r="BX896" s="280"/>
      <c r="BY896" s="280"/>
      <c r="BZ896" s="280"/>
      <c r="CA896" s="280"/>
      <c r="CB896" s="280"/>
    </row>
    <row r="897" spans="1:80" s="278" customFormat="1" x14ac:dyDescent="0.25">
      <c r="A897" s="261"/>
      <c r="B897" s="261"/>
      <c r="C897" s="261"/>
      <c r="D897" s="261"/>
      <c r="E897" s="261"/>
      <c r="F897" s="261"/>
      <c r="G897" s="261"/>
      <c r="AB897" s="279"/>
      <c r="AC897" s="279"/>
      <c r="AJ897" s="279"/>
      <c r="AK897" s="279"/>
      <c r="AX897" s="279"/>
      <c r="AY897" s="279"/>
      <c r="AZ897" s="279"/>
      <c r="BA897" s="279"/>
      <c r="BB897" s="279"/>
      <c r="BC897" s="279"/>
      <c r="BD897" s="279"/>
      <c r="BE897" s="279"/>
      <c r="BF897" s="279"/>
      <c r="BG897" s="279"/>
      <c r="BH897" s="279"/>
      <c r="BI897" s="279"/>
      <c r="BQ897" s="280"/>
      <c r="BR897" s="280"/>
      <c r="BS897" s="280"/>
      <c r="BT897" s="280"/>
      <c r="BU897" s="280"/>
      <c r="BV897" s="280"/>
      <c r="BW897" s="280"/>
      <c r="BX897" s="280"/>
      <c r="BY897" s="280"/>
      <c r="BZ897" s="280"/>
      <c r="CA897" s="280"/>
      <c r="CB897" s="280"/>
    </row>
    <row r="898" spans="1:80" s="278" customFormat="1" x14ac:dyDescent="0.25">
      <c r="A898" s="261"/>
      <c r="B898" s="261"/>
      <c r="C898" s="261"/>
      <c r="D898" s="261"/>
      <c r="E898" s="261"/>
      <c r="F898" s="261"/>
      <c r="G898" s="261"/>
      <c r="AB898" s="279"/>
      <c r="AC898" s="279"/>
      <c r="AJ898" s="279"/>
      <c r="AK898" s="279"/>
      <c r="AX898" s="279"/>
      <c r="AY898" s="279"/>
      <c r="AZ898" s="279"/>
      <c r="BA898" s="279"/>
      <c r="BB898" s="279"/>
      <c r="BC898" s="279"/>
      <c r="BD898" s="279"/>
      <c r="BE898" s="279"/>
      <c r="BF898" s="279"/>
      <c r="BG898" s="279"/>
      <c r="BH898" s="279"/>
      <c r="BI898" s="279"/>
      <c r="BQ898" s="280"/>
      <c r="BR898" s="280"/>
      <c r="BS898" s="280"/>
      <c r="BT898" s="280"/>
      <c r="BU898" s="280"/>
      <c r="BV898" s="280"/>
      <c r="BW898" s="280"/>
      <c r="BX898" s="280"/>
      <c r="BY898" s="280"/>
      <c r="BZ898" s="280"/>
      <c r="CA898" s="280"/>
      <c r="CB898" s="280"/>
    </row>
    <row r="899" spans="1:80" s="278" customFormat="1" x14ac:dyDescent="0.25">
      <c r="A899" s="261"/>
      <c r="B899" s="261"/>
      <c r="C899" s="261"/>
      <c r="D899" s="261"/>
      <c r="E899" s="261"/>
      <c r="F899" s="261"/>
      <c r="G899" s="261"/>
      <c r="AB899" s="279"/>
      <c r="AC899" s="279"/>
      <c r="AJ899" s="279"/>
      <c r="AK899" s="279"/>
      <c r="AX899" s="279"/>
      <c r="AY899" s="279"/>
      <c r="AZ899" s="279"/>
      <c r="BA899" s="279"/>
      <c r="BB899" s="279"/>
      <c r="BC899" s="279"/>
      <c r="BD899" s="279"/>
      <c r="BE899" s="279"/>
      <c r="BF899" s="279"/>
      <c r="BG899" s="279"/>
      <c r="BH899" s="279"/>
      <c r="BI899" s="279"/>
      <c r="BQ899" s="280"/>
      <c r="BR899" s="280"/>
      <c r="BS899" s="280"/>
      <c r="BT899" s="280"/>
      <c r="BU899" s="280"/>
      <c r="BV899" s="280"/>
      <c r="BW899" s="280"/>
      <c r="BX899" s="280"/>
      <c r="BY899" s="280"/>
      <c r="BZ899" s="280"/>
      <c r="CA899" s="280"/>
      <c r="CB899" s="280"/>
    </row>
    <row r="900" spans="1:80" s="278" customFormat="1" x14ac:dyDescent="0.25">
      <c r="A900" s="261"/>
      <c r="B900" s="261"/>
      <c r="C900" s="261"/>
      <c r="D900" s="261"/>
      <c r="E900" s="261"/>
      <c r="F900" s="261"/>
      <c r="G900" s="261"/>
      <c r="AB900" s="279"/>
      <c r="AC900" s="279"/>
      <c r="AJ900" s="279"/>
      <c r="AK900" s="279"/>
      <c r="AX900" s="279"/>
      <c r="AY900" s="279"/>
      <c r="AZ900" s="279"/>
      <c r="BA900" s="279"/>
      <c r="BB900" s="279"/>
      <c r="BC900" s="279"/>
      <c r="BD900" s="279"/>
      <c r="BE900" s="279"/>
      <c r="BF900" s="279"/>
      <c r="BG900" s="279"/>
      <c r="BH900" s="279"/>
      <c r="BI900" s="279"/>
      <c r="BQ900" s="280"/>
      <c r="BR900" s="280"/>
      <c r="BS900" s="280"/>
      <c r="BT900" s="280"/>
      <c r="BU900" s="280"/>
      <c r="BV900" s="280"/>
      <c r="BW900" s="280"/>
      <c r="BX900" s="280"/>
      <c r="BY900" s="280"/>
      <c r="BZ900" s="280"/>
      <c r="CA900" s="280"/>
      <c r="CB900" s="280"/>
    </row>
    <row r="901" spans="1:80" s="278" customFormat="1" x14ac:dyDescent="0.25">
      <c r="A901" s="261"/>
      <c r="B901" s="261"/>
      <c r="C901" s="261"/>
      <c r="D901" s="261"/>
      <c r="E901" s="261"/>
      <c r="F901" s="261"/>
      <c r="G901" s="261"/>
      <c r="AB901" s="279"/>
      <c r="AC901" s="279"/>
      <c r="AJ901" s="279"/>
      <c r="AK901" s="279"/>
      <c r="AX901" s="279"/>
      <c r="AY901" s="279"/>
      <c r="AZ901" s="279"/>
      <c r="BA901" s="279"/>
      <c r="BB901" s="279"/>
      <c r="BC901" s="279"/>
      <c r="BD901" s="279"/>
      <c r="BE901" s="279"/>
      <c r="BF901" s="279"/>
      <c r="BG901" s="279"/>
      <c r="BH901" s="279"/>
      <c r="BI901" s="279"/>
      <c r="BQ901" s="280"/>
      <c r="BR901" s="280"/>
      <c r="BS901" s="280"/>
      <c r="BT901" s="280"/>
      <c r="BU901" s="280"/>
      <c r="BV901" s="280"/>
      <c r="BW901" s="280"/>
      <c r="BX901" s="280"/>
      <c r="BY901" s="280"/>
      <c r="BZ901" s="280"/>
      <c r="CA901" s="280"/>
      <c r="CB901" s="280"/>
    </row>
    <row r="902" spans="1:80" s="278" customFormat="1" x14ac:dyDescent="0.25">
      <c r="A902" s="261"/>
      <c r="B902" s="261"/>
      <c r="C902" s="261"/>
      <c r="D902" s="261"/>
      <c r="E902" s="261"/>
      <c r="F902" s="261"/>
      <c r="G902" s="261"/>
      <c r="AB902" s="279"/>
      <c r="AC902" s="279"/>
      <c r="AJ902" s="279"/>
      <c r="AK902" s="279"/>
      <c r="AX902" s="279"/>
      <c r="AY902" s="279"/>
      <c r="AZ902" s="279"/>
      <c r="BA902" s="279"/>
      <c r="BB902" s="279"/>
      <c r="BC902" s="279"/>
      <c r="BD902" s="279"/>
      <c r="BE902" s="279"/>
      <c r="BF902" s="279"/>
      <c r="BG902" s="279"/>
      <c r="BH902" s="279"/>
      <c r="BI902" s="279"/>
      <c r="BQ902" s="280"/>
      <c r="BR902" s="280"/>
      <c r="BS902" s="280"/>
      <c r="BT902" s="280"/>
      <c r="BU902" s="280"/>
      <c r="BV902" s="280"/>
      <c r="BW902" s="280"/>
      <c r="BX902" s="280"/>
      <c r="BY902" s="280"/>
      <c r="BZ902" s="280"/>
      <c r="CA902" s="280"/>
      <c r="CB902" s="280"/>
    </row>
    <row r="903" spans="1:80" s="278" customFormat="1" x14ac:dyDescent="0.25">
      <c r="A903" s="261"/>
      <c r="B903" s="261"/>
      <c r="C903" s="261"/>
      <c r="D903" s="261"/>
      <c r="E903" s="261"/>
      <c r="F903" s="261"/>
      <c r="G903" s="261"/>
      <c r="AB903" s="279"/>
      <c r="AC903" s="279"/>
      <c r="AJ903" s="279"/>
      <c r="AK903" s="279"/>
      <c r="AX903" s="279"/>
      <c r="AY903" s="279"/>
      <c r="AZ903" s="279"/>
      <c r="BA903" s="279"/>
      <c r="BB903" s="279"/>
      <c r="BC903" s="279"/>
      <c r="BD903" s="279"/>
      <c r="BE903" s="279"/>
      <c r="BF903" s="279"/>
      <c r="BG903" s="279"/>
      <c r="BH903" s="279"/>
      <c r="BI903" s="279"/>
      <c r="BQ903" s="280"/>
      <c r="BR903" s="280"/>
      <c r="BS903" s="280"/>
      <c r="BT903" s="280"/>
      <c r="BU903" s="280"/>
      <c r="BV903" s="280"/>
      <c r="BW903" s="280"/>
      <c r="BX903" s="280"/>
      <c r="BY903" s="280"/>
      <c r="BZ903" s="280"/>
      <c r="CA903" s="280"/>
      <c r="CB903" s="280"/>
    </row>
    <row r="904" spans="1:80" s="278" customFormat="1" x14ac:dyDescent="0.25">
      <c r="A904" s="261"/>
      <c r="B904" s="261"/>
      <c r="C904" s="261"/>
      <c r="D904" s="261"/>
      <c r="E904" s="261"/>
      <c r="F904" s="261"/>
      <c r="G904" s="261"/>
      <c r="AB904" s="279"/>
      <c r="AC904" s="279"/>
      <c r="AJ904" s="279"/>
      <c r="AK904" s="279"/>
      <c r="AX904" s="279"/>
      <c r="AY904" s="279"/>
      <c r="AZ904" s="279"/>
      <c r="BA904" s="279"/>
      <c r="BB904" s="279"/>
      <c r="BC904" s="279"/>
      <c r="BD904" s="279"/>
      <c r="BE904" s="279"/>
      <c r="BF904" s="279"/>
      <c r="BG904" s="279"/>
      <c r="BH904" s="279"/>
      <c r="BI904" s="279"/>
      <c r="BQ904" s="280"/>
      <c r="BR904" s="280"/>
      <c r="BS904" s="280"/>
      <c r="BT904" s="280"/>
      <c r="BU904" s="280"/>
      <c r="BV904" s="280"/>
      <c r="BW904" s="280"/>
      <c r="BX904" s="280"/>
      <c r="BY904" s="280"/>
      <c r="BZ904" s="280"/>
      <c r="CA904" s="280"/>
      <c r="CB904" s="280"/>
    </row>
    <row r="905" spans="1:80" s="278" customFormat="1" x14ac:dyDescent="0.25">
      <c r="A905" s="261"/>
      <c r="B905" s="261"/>
      <c r="C905" s="261"/>
      <c r="D905" s="261"/>
      <c r="E905" s="261"/>
      <c r="F905" s="261"/>
      <c r="G905" s="261"/>
      <c r="AB905" s="279"/>
      <c r="AC905" s="279"/>
      <c r="AJ905" s="279"/>
      <c r="AK905" s="279"/>
      <c r="AX905" s="279"/>
      <c r="AY905" s="279"/>
      <c r="AZ905" s="279"/>
      <c r="BA905" s="279"/>
      <c r="BB905" s="279"/>
      <c r="BC905" s="279"/>
      <c r="BD905" s="279"/>
      <c r="BE905" s="279"/>
      <c r="BF905" s="279"/>
      <c r="BG905" s="279"/>
      <c r="BH905" s="279"/>
      <c r="BI905" s="279"/>
      <c r="BQ905" s="280"/>
      <c r="BR905" s="280"/>
      <c r="BS905" s="280"/>
      <c r="BT905" s="280"/>
      <c r="BU905" s="280"/>
      <c r="BV905" s="280"/>
      <c r="BW905" s="280"/>
      <c r="BX905" s="280"/>
      <c r="BY905" s="280"/>
      <c r="BZ905" s="280"/>
      <c r="CA905" s="280"/>
      <c r="CB905" s="280"/>
    </row>
    <row r="906" spans="1:80" s="278" customFormat="1" x14ac:dyDescent="0.25">
      <c r="A906" s="261"/>
      <c r="B906" s="261"/>
      <c r="C906" s="261"/>
      <c r="D906" s="261"/>
      <c r="E906" s="261"/>
      <c r="F906" s="261"/>
      <c r="G906" s="261"/>
      <c r="AB906" s="279"/>
      <c r="AC906" s="279"/>
      <c r="AJ906" s="279"/>
      <c r="AK906" s="279"/>
      <c r="AX906" s="279"/>
      <c r="AY906" s="279"/>
      <c r="AZ906" s="279"/>
      <c r="BA906" s="279"/>
      <c r="BB906" s="279"/>
      <c r="BC906" s="279"/>
      <c r="BD906" s="279"/>
      <c r="BE906" s="279"/>
      <c r="BF906" s="279"/>
      <c r="BG906" s="279"/>
      <c r="BH906" s="279"/>
      <c r="BI906" s="279"/>
      <c r="BQ906" s="280"/>
      <c r="BR906" s="280"/>
      <c r="BS906" s="280"/>
      <c r="BT906" s="280"/>
      <c r="BU906" s="280"/>
      <c r="BV906" s="280"/>
      <c r="BW906" s="280"/>
      <c r="BX906" s="280"/>
      <c r="BY906" s="280"/>
      <c r="BZ906" s="280"/>
      <c r="CA906" s="280"/>
      <c r="CB906" s="280"/>
    </row>
    <row r="907" spans="1:80" s="278" customFormat="1" x14ac:dyDescent="0.25">
      <c r="A907" s="261"/>
      <c r="B907" s="261"/>
      <c r="C907" s="261"/>
      <c r="D907" s="261"/>
      <c r="E907" s="261"/>
      <c r="F907" s="261"/>
      <c r="G907" s="261"/>
      <c r="AB907" s="279"/>
      <c r="AC907" s="279"/>
      <c r="AJ907" s="279"/>
      <c r="AK907" s="279"/>
      <c r="AX907" s="279"/>
      <c r="AY907" s="279"/>
      <c r="AZ907" s="279"/>
      <c r="BA907" s="279"/>
      <c r="BB907" s="279"/>
      <c r="BC907" s="279"/>
      <c r="BD907" s="279"/>
      <c r="BE907" s="279"/>
      <c r="BF907" s="279"/>
      <c r="BG907" s="279"/>
      <c r="BH907" s="279"/>
      <c r="BI907" s="279"/>
      <c r="BQ907" s="280"/>
      <c r="BR907" s="280"/>
      <c r="BS907" s="280"/>
      <c r="BT907" s="280"/>
      <c r="BU907" s="280"/>
      <c r="BV907" s="280"/>
      <c r="BW907" s="280"/>
      <c r="BX907" s="280"/>
      <c r="BY907" s="280"/>
      <c r="BZ907" s="280"/>
      <c r="CA907" s="280"/>
      <c r="CB907" s="280"/>
    </row>
    <row r="908" spans="1:80" s="278" customFormat="1" x14ac:dyDescent="0.25">
      <c r="A908" s="261"/>
      <c r="B908" s="261"/>
      <c r="C908" s="261"/>
      <c r="D908" s="261"/>
      <c r="E908" s="261"/>
      <c r="F908" s="261"/>
      <c r="G908" s="261"/>
      <c r="AB908" s="279"/>
      <c r="AC908" s="279"/>
      <c r="AJ908" s="279"/>
      <c r="AK908" s="279"/>
      <c r="AX908" s="279"/>
      <c r="AY908" s="279"/>
      <c r="AZ908" s="279"/>
      <c r="BA908" s="279"/>
      <c r="BB908" s="279"/>
      <c r="BC908" s="279"/>
      <c r="BD908" s="279"/>
      <c r="BE908" s="279"/>
      <c r="BF908" s="279"/>
      <c r="BG908" s="279"/>
      <c r="BH908" s="279"/>
      <c r="BI908" s="279"/>
      <c r="BQ908" s="280"/>
      <c r="BR908" s="280"/>
      <c r="BS908" s="280"/>
      <c r="BT908" s="280"/>
      <c r="BU908" s="280"/>
      <c r="BV908" s="280"/>
      <c r="BW908" s="280"/>
      <c r="BX908" s="280"/>
      <c r="BY908" s="280"/>
      <c r="BZ908" s="280"/>
      <c r="CA908" s="280"/>
      <c r="CB908" s="280"/>
    </row>
    <row r="909" spans="1:80" s="278" customFormat="1" x14ac:dyDescent="0.25">
      <c r="A909" s="261"/>
      <c r="B909" s="261"/>
      <c r="C909" s="261"/>
      <c r="D909" s="261"/>
      <c r="E909" s="261"/>
      <c r="F909" s="261"/>
      <c r="G909" s="261"/>
      <c r="AB909" s="279"/>
      <c r="AC909" s="279"/>
      <c r="AJ909" s="279"/>
      <c r="AK909" s="279"/>
      <c r="AX909" s="279"/>
      <c r="AY909" s="279"/>
      <c r="AZ909" s="279"/>
      <c r="BA909" s="279"/>
      <c r="BB909" s="279"/>
      <c r="BC909" s="279"/>
      <c r="BD909" s="279"/>
      <c r="BE909" s="279"/>
      <c r="BF909" s="279"/>
      <c r="BG909" s="279"/>
      <c r="BH909" s="279"/>
      <c r="BI909" s="279"/>
      <c r="BQ909" s="280"/>
      <c r="BR909" s="280"/>
      <c r="BS909" s="280"/>
      <c r="BT909" s="280"/>
      <c r="BU909" s="280"/>
      <c r="BV909" s="280"/>
      <c r="BW909" s="280"/>
      <c r="BX909" s="280"/>
      <c r="BY909" s="280"/>
      <c r="BZ909" s="280"/>
      <c r="CA909" s="280"/>
      <c r="CB909" s="280"/>
    </row>
    <row r="910" spans="1:80" s="278" customFormat="1" x14ac:dyDescent="0.25">
      <c r="A910" s="261"/>
      <c r="B910" s="261"/>
      <c r="C910" s="261"/>
      <c r="D910" s="261"/>
      <c r="E910" s="261"/>
      <c r="F910" s="261"/>
      <c r="G910" s="261"/>
      <c r="AB910" s="279"/>
      <c r="AC910" s="279"/>
      <c r="AJ910" s="279"/>
      <c r="AK910" s="279"/>
      <c r="AX910" s="279"/>
      <c r="AY910" s="279"/>
      <c r="AZ910" s="279"/>
      <c r="BA910" s="279"/>
      <c r="BB910" s="279"/>
      <c r="BC910" s="279"/>
      <c r="BD910" s="279"/>
      <c r="BE910" s="279"/>
      <c r="BF910" s="279"/>
      <c r="BG910" s="279"/>
      <c r="BH910" s="279"/>
      <c r="BI910" s="279"/>
      <c r="BQ910" s="280"/>
      <c r="BR910" s="280"/>
      <c r="BS910" s="280"/>
      <c r="BT910" s="280"/>
      <c r="BU910" s="280"/>
      <c r="BV910" s="280"/>
      <c r="BW910" s="280"/>
      <c r="BX910" s="280"/>
      <c r="BY910" s="280"/>
      <c r="BZ910" s="280"/>
      <c r="CA910" s="280"/>
      <c r="CB910" s="280"/>
    </row>
    <row r="911" spans="1:80" s="278" customFormat="1" x14ac:dyDescent="0.25">
      <c r="A911" s="261"/>
      <c r="B911" s="261"/>
      <c r="C911" s="261"/>
      <c r="D911" s="261"/>
      <c r="E911" s="261"/>
      <c r="F911" s="261"/>
      <c r="G911" s="261"/>
      <c r="AB911" s="279"/>
      <c r="AC911" s="279"/>
      <c r="AJ911" s="279"/>
      <c r="AK911" s="279"/>
      <c r="AX911" s="279"/>
      <c r="AY911" s="279"/>
      <c r="AZ911" s="279"/>
      <c r="BA911" s="279"/>
      <c r="BB911" s="279"/>
      <c r="BC911" s="279"/>
      <c r="BD911" s="279"/>
      <c r="BE911" s="279"/>
      <c r="BF911" s="279"/>
      <c r="BG911" s="279"/>
      <c r="BH911" s="279"/>
      <c r="BI911" s="279"/>
      <c r="BQ911" s="280"/>
      <c r="BR911" s="280"/>
      <c r="BS911" s="280"/>
      <c r="BT911" s="280"/>
      <c r="BU911" s="280"/>
      <c r="BV911" s="280"/>
      <c r="BW911" s="280"/>
      <c r="BX911" s="280"/>
      <c r="BY911" s="280"/>
      <c r="BZ911" s="280"/>
      <c r="CA911" s="280"/>
      <c r="CB911" s="280"/>
    </row>
    <row r="912" spans="1:80" s="278" customFormat="1" x14ac:dyDescent="0.25">
      <c r="A912" s="261"/>
      <c r="B912" s="261"/>
      <c r="C912" s="261"/>
      <c r="D912" s="261"/>
      <c r="E912" s="261"/>
      <c r="F912" s="261"/>
      <c r="G912" s="261"/>
      <c r="AB912" s="279"/>
      <c r="AC912" s="279"/>
      <c r="AJ912" s="279"/>
      <c r="AK912" s="279"/>
      <c r="AX912" s="279"/>
      <c r="AY912" s="279"/>
      <c r="AZ912" s="279"/>
      <c r="BA912" s="279"/>
      <c r="BB912" s="279"/>
      <c r="BC912" s="279"/>
      <c r="BD912" s="279"/>
      <c r="BE912" s="279"/>
      <c r="BF912" s="279"/>
      <c r="BG912" s="279"/>
      <c r="BH912" s="279"/>
      <c r="BI912" s="279"/>
      <c r="BQ912" s="280"/>
      <c r="BR912" s="280"/>
      <c r="BS912" s="280"/>
      <c r="BT912" s="280"/>
      <c r="BU912" s="280"/>
      <c r="BV912" s="280"/>
      <c r="BW912" s="280"/>
      <c r="BX912" s="280"/>
      <c r="BY912" s="280"/>
      <c r="BZ912" s="280"/>
      <c r="CA912" s="280"/>
      <c r="CB912" s="280"/>
    </row>
    <row r="913" spans="1:80" s="278" customFormat="1" x14ac:dyDescent="0.25">
      <c r="A913" s="261"/>
      <c r="B913" s="261"/>
      <c r="C913" s="261"/>
      <c r="D913" s="261"/>
      <c r="E913" s="261"/>
      <c r="F913" s="261"/>
      <c r="G913" s="261"/>
      <c r="AB913" s="279"/>
      <c r="AC913" s="279"/>
      <c r="AJ913" s="279"/>
      <c r="AK913" s="279"/>
      <c r="AX913" s="279"/>
      <c r="AY913" s="279"/>
      <c r="AZ913" s="279"/>
      <c r="BA913" s="279"/>
      <c r="BB913" s="279"/>
      <c r="BC913" s="279"/>
      <c r="BD913" s="279"/>
      <c r="BE913" s="279"/>
      <c r="BF913" s="279"/>
      <c r="BG913" s="279"/>
      <c r="BH913" s="279"/>
      <c r="BI913" s="279"/>
      <c r="BQ913" s="280"/>
      <c r="BR913" s="280"/>
      <c r="BS913" s="280"/>
      <c r="BT913" s="280"/>
      <c r="BU913" s="280"/>
      <c r="BV913" s="280"/>
      <c r="BW913" s="280"/>
      <c r="BX913" s="280"/>
      <c r="BY913" s="280"/>
      <c r="BZ913" s="280"/>
      <c r="CA913" s="280"/>
      <c r="CB913" s="280"/>
    </row>
    <row r="914" spans="1:80" s="278" customFormat="1" x14ac:dyDescent="0.25">
      <c r="A914" s="261"/>
      <c r="B914" s="261"/>
      <c r="C914" s="261"/>
      <c r="D914" s="261"/>
      <c r="E914" s="261"/>
      <c r="F914" s="261"/>
      <c r="G914" s="261"/>
      <c r="AB914" s="279"/>
      <c r="AC914" s="279"/>
      <c r="AJ914" s="279"/>
      <c r="AK914" s="279"/>
      <c r="AX914" s="279"/>
      <c r="AY914" s="279"/>
      <c r="AZ914" s="279"/>
      <c r="BA914" s="279"/>
      <c r="BB914" s="279"/>
      <c r="BC914" s="279"/>
      <c r="BD914" s="279"/>
      <c r="BE914" s="279"/>
      <c r="BF914" s="279"/>
      <c r="BG914" s="279"/>
      <c r="BH914" s="279"/>
      <c r="BI914" s="279"/>
      <c r="BQ914" s="280"/>
      <c r="BR914" s="280"/>
      <c r="BS914" s="280"/>
      <c r="BT914" s="280"/>
      <c r="BU914" s="280"/>
      <c r="BV914" s="280"/>
      <c r="BW914" s="280"/>
      <c r="BX914" s="280"/>
      <c r="BY914" s="280"/>
      <c r="BZ914" s="280"/>
      <c r="CA914" s="280"/>
      <c r="CB914" s="280"/>
    </row>
    <row r="915" spans="1:80" s="278" customFormat="1" x14ac:dyDescent="0.25">
      <c r="A915" s="261"/>
      <c r="B915" s="261"/>
      <c r="C915" s="261"/>
      <c r="D915" s="261"/>
      <c r="E915" s="261"/>
      <c r="F915" s="261"/>
      <c r="G915" s="261"/>
      <c r="AB915" s="279"/>
      <c r="AC915" s="279"/>
      <c r="AJ915" s="279"/>
      <c r="AK915" s="279"/>
      <c r="AX915" s="279"/>
      <c r="AY915" s="279"/>
      <c r="AZ915" s="279"/>
      <c r="BA915" s="279"/>
      <c r="BB915" s="279"/>
      <c r="BC915" s="279"/>
      <c r="BD915" s="279"/>
      <c r="BE915" s="279"/>
      <c r="BF915" s="279"/>
      <c r="BG915" s="279"/>
      <c r="BH915" s="279"/>
      <c r="BI915" s="279"/>
      <c r="BQ915" s="280"/>
      <c r="BR915" s="280"/>
      <c r="BS915" s="280"/>
      <c r="BT915" s="280"/>
      <c r="BU915" s="280"/>
      <c r="BV915" s="280"/>
      <c r="BW915" s="280"/>
      <c r="BX915" s="280"/>
      <c r="BY915" s="280"/>
      <c r="BZ915" s="280"/>
      <c r="CA915" s="280"/>
      <c r="CB915" s="280"/>
    </row>
    <row r="916" spans="1:80" s="278" customFormat="1" x14ac:dyDescent="0.25">
      <c r="A916" s="261"/>
      <c r="B916" s="261"/>
      <c r="C916" s="261"/>
      <c r="D916" s="261"/>
      <c r="E916" s="261"/>
      <c r="F916" s="261"/>
      <c r="G916" s="261"/>
      <c r="AB916" s="279"/>
      <c r="AC916" s="279"/>
      <c r="AJ916" s="279"/>
      <c r="AK916" s="279"/>
      <c r="AX916" s="279"/>
      <c r="AY916" s="279"/>
      <c r="AZ916" s="279"/>
      <c r="BA916" s="279"/>
      <c r="BB916" s="279"/>
      <c r="BC916" s="279"/>
      <c r="BD916" s="279"/>
      <c r="BE916" s="279"/>
      <c r="BF916" s="279"/>
      <c r="BG916" s="279"/>
      <c r="BH916" s="279"/>
      <c r="BI916" s="279"/>
      <c r="BQ916" s="280"/>
      <c r="BR916" s="280"/>
      <c r="BS916" s="280"/>
      <c r="BT916" s="280"/>
      <c r="BU916" s="280"/>
      <c r="BV916" s="280"/>
      <c r="BW916" s="280"/>
      <c r="BX916" s="280"/>
      <c r="BY916" s="280"/>
      <c r="BZ916" s="280"/>
      <c r="CA916" s="280"/>
      <c r="CB916" s="280"/>
    </row>
    <row r="917" spans="1:80" s="278" customFormat="1" x14ac:dyDescent="0.25">
      <c r="A917" s="261"/>
      <c r="B917" s="261"/>
      <c r="C917" s="261"/>
      <c r="D917" s="261"/>
      <c r="E917" s="261"/>
      <c r="F917" s="261"/>
      <c r="G917" s="261"/>
      <c r="AB917" s="279"/>
      <c r="AC917" s="279"/>
      <c r="AJ917" s="279"/>
      <c r="AK917" s="279"/>
      <c r="AX917" s="279"/>
      <c r="AY917" s="279"/>
      <c r="AZ917" s="279"/>
      <c r="BA917" s="279"/>
      <c r="BB917" s="279"/>
      <c r="BC917" s="279"/>
      <c r="BD917" s="279"/>
      <c r="BE917" s="279"/>
      <c r="BF917" s="279"/>
      <c r="BG917" s="279"/>
      <c r="BH917" s="279"/>
      <c r="BI917" s="279"/>
      <c r="BQ917" s="280"/>
      <c r="BR917" s="280"/>
      <c r="BS917" s="280"/>
      <c r="BT917" s="280"/>
      <c r="BU917" s="280"/>
      <c r="BV917" s="280"/>
      <c r="BW917" s="280"/>
      <c r="BX917" s="280"/>
      <c r="BY917" s="280"/>
      <c r="BZ917" s="280"/>
      <c r="CA917" s="280"/>
      <c r="CB917" s="280"/>
    </row>
    <row r="918" spans="1:80" s="278" customFormat="1" x14ac:dyDescent="0.25">
      <c r="A918" s="261"/>
      <c r="B918" s="261"/>
      <c r="C918" s="261"/>
      <c r="D918" s="261"/>
      <c r="E918" s="261"/>
      <c r="F918" s="261"/>
      <c r="G918" s="261"/>
      <c r="AB918" s="279"/>
      <c r="AC918" s="279"/>
      <c r="AJ918" s="279"/>
      <c r="AK918" s="279"/>
      <c r="AX918" s="279"/>
      <c r="AY918" s="279"/>
      <c r="AZ918" s="279"/>
      <c r="BA918" s="279"/>
      <c r="BB918" s="279"/>
      <c r="BC918" s="279"/>
      <c r="BD918" s="279"/>
      <c r="BE918" s="279"/>
      <c r="BF918" s="279"/>
      <c r="BG918" s="279"/>
      <c r="BH918" s="279"/>
      <c r="BI918" s="279"/>
      <c r="BQ918" s="280"/>
      <c r="BR918" s="280"/>
      <c r="BS918" s="280"/>
      <c r="BT918" s="280"/>
      <c r="BU918" s="280"/>
      <c r="BV918" s="280"/>
      <c r="BW918" s="280"/>
      <c r="BX918" s="280"/>
      <c r="BY918" s="280"/>
      <c r="BZ918" s="280"/>
      <c r="CA918" s="280"/>
      <c r="CB918" s="280"/>
    </row>
    <row r="919" spans="1:80" s="278" customFormat="1" x14ac:dyDescent="0.25">
      <c r="A919" s="261"/>
      <c r="B919" s="261"/>
      <c r="C919" s="261"/>
      <c r="D919" s="261"/>
      <c r="E919" s="261"/>
      <c r="F919" s="261"/>
      <c r="G919" s="261"/>
      <c r="AB919" s="279"/>
      <c r="AC919" s="279"/>
      <c r="AJ919" s="279"/>
      <c r="AK919" s="279"/>
      <c r="AX919" s="279"/>
      <c r="AY919" s="279"/>
      <c r="AZ919" s="279"/>
      <c r="BA919" s="279"/>
      <c r="BB919" s="279"/>
      <c r="BC919" s="279"/>
      <c r="BD919" s="279"/>
      <c r="BE919" s="279"/>
      <c r="BF919" s="279"/>
      <c r="BG919" s="279"/>
      <c r="BH919" s="279"/>
      <c r="BI919" s="279"/>
      <c r="BQ919" s="280"/>
      <c r="BR919" s="280"/>
      <c r="BS919" s="280"/>
      <c r="BT919" s="280"/>
      <c r="BU919" s="280"/>
      <c r="BV919" s="280"/>
      <c r="BW919" s="280"/>
      <c r="BX919" s="280"/>
      <c r="BY919" s="280"/>
      <c r="BZ919" s="280"/>
      <c r="CA919" s="280"/>
      <c r="CB919" s="280"/>
    </row>
    <row r="920" spans="1:80" s="278" customFormat="1" x14ac:dyDescent="0.25">
      <c r="A920" s="261"/>
      <c r="B920" s="261"/>
      <c r="C920" s="261"/>
      <c r="D920" s="261"/>
      <c r="E920" s="261"/>
      <c r="F920" s="261"/>
      <c r="G920" s="261"/>
      <c r="AB920" s="279"/>
      <c r="AC920" s="279"/>
      <c r="AJ920" s="279"/>
      <c r="AK920" s="279"/>
      <c r="AX920" s="279"/>
      <c r="AY920" s="279"/>
      <c r="AZ920" s="279"/>
      <c r="BA920" s="279"/>
      <c r="BB920" s="279"/>
      <c r="BC920" s="279"/>
      <c r="BD920" s="279"/>
      <c r="BE920" s="279"/>
      <c r="BF920" s="279"/>
      <c r="BG920" s="279"/>
      <c r="BH920" s="279"/>
      <c r="BI920" s="279"/>
      <c r="BQ920" s="280"/>
      <c r="BR920" s="280"/>
      <c r="BS920" s="280"/>
      <c r="BT920" s="280"/>
      <c r="BU920" s="280"/>
      <c r="BV920" s="280"/>
      <c r="BW920" s="280"/>
      <c r="BX920" s="280"/>
      <c r="BY920" s="280"/>
      <c r="BZ920" s="280"/>
      <c r="CA920" s="280"/>
      <c r="CB920" s="280"/>
    </row>
    <row r="921" spans="1:80" s="278" customFormat="1" x14ac:dyDescent="0.25">
      <c r="A921" s="261"/>
      <c r="B921" s="261"/>
      <c r="C921" s="261"/>
      <c r="D921" s="261"/>
      <c r="E921" s="261"/>
      <c r="F921" s="261"/>
      <c r="G921" s="261"/>
      <c r="AB921" s="279"/>
      <c r="AC921" s="279"/>
      <c r="AJ921" s="279"/>
      <c r="AK921" s="279"/>
      <c r="AX921" s="279"/>
      <c r="AY921" s="279"/>
      <c r="AZ921" s="279"/>
      <c r="BA921" s="279"/>
      <c r="BB921" s="279"/>
      <c r="BC921" s="279"/>
      <c r="BD921" s="279"/>
      <c r="BE921" s="279"/>
      <c r="BF921" s="279"/>
      <c r="BG921" s="279"/>
      <c r="BH921" s="279"/>
      <c r="BI921" s="279"/>
      <c r="BQ921" s="280"/>
      <c r="BR921" s="280"/>
      <c r="BS921" s="280"/>
      <c r="BT921" s="280"/>
      <c r="BU921" s="280"/>
      <c r="BV921" s="280"/>
      <c r="BW921" s="280"/>
      <c r="BX921" s="280"/>
      <c r="BY921" s="280"/>
      <c r="BZ921" s="280"/>
      <c r="CA921" s="280"/>
      <c r="CB921" s="280"/>
    </row>
    <row r="922" spans="1:80" s="278" customFormat="1" x14ac:dyDescent="0.25">
      <c r="A922" s="261"/>
      <c r="B922" s="261"/>
      <c r="C922" s="261"/>
      <c r="D922" s="261"/>
      <c r="E922" s="261"/>
      <c r="F922" s="261"/>
      <c r="G922" s="261"/>
      <c r="AB922" s="279"/>
      <c r="AC922" s="279"/>
      <c r="AJ922" s="279"/>
      <c r="AK922" s="279"/>
      <c r="AX922" s="279"/>
      <c r="AY922" s="279"/>
      <c r="AZ922" s="279"/>
      <c r="BA922" s="279"/>
      <c r="BB922" s="279"/>
      <c r="BC922" s="279"/>
      <c r="BD922" s="279"/>
      <c r="BE922" s="279"/>
      <c r="BF922" s="279"/>
      <c r="BG922" s="279"/>
      <c r="BH922" s="279"/>
      <c r="BI922" s="279"/>
      <c r="BQ922" s="280"/>
      <c r="BR922" s="280"/>
      <c r="BS922" s="280"/>
      <c r="BT922" s="280"/>
      <c r="BU922" s="280"/>
      <c r="BV922" s="280"/>
      <c r="BW922" s="280"/>
      <c r="BX922" s="280"/>
      <c r="BY922" s="280"/>
      <c r="BZ922" s="280"/>
      <c r="CA922" s="280"/>
      <c r="CB922" s="280"/>
    </row>
    <row r="923" spans="1:80" s="278" customFormat="1" x14ac:dyDescent="0.25">
      <c r="A923" s="261"/>
      <c r="B923" s="261"/>
      <c r="C923" s="261"/>
      <c r="D923" s="261"/>
      <c r="E923" s="261"/>
      <c r="F923" s="261"/>
      <c r="G923" s="261"/>
      <c r="AB923" s="279"/>
      <c r="AC923" s="279"/>
      <c r="AJ923" s="279"/>
      <c r="AK923" s="279"/>
      <c r="AX923" s="279"/>
      <c r="AY923" s="279"/>
      <c r="AZ923" s="279"/>
      <c r="BA923" s="279"/>
      <c r="BB923" s="279"/>
      <c r="BC923" s="279"/>
      <c r="BD923" s="279"/>
      <c r="BE923" s="279"/>
      <c r="BF923" s="279"/>
      <c r="BG923" s="279"/>
      <c r="BH923" s="279"/>
      <c r="BI923" s="279"/>
      <c r="BQ923" s="280"/>
      <c r="BR923" s="280"/>
      <c r="BS923" s="280"/>
      <c r="BT923" s="280"/>
      <c r="BU923" s="280"/>
      <c r="BV923" s="280"/>
      <c r="BW923" s="280"/>
      <c r="BX923" s="280"/>
      <c r="BY923" s="280"/>
      <c r="BZ923" s="280"/>
      <c r="CA923" s="280"/>
      <c r="CB923" s="280"/>
    </row>
    <row r="924" spans="1:80" s="278" customFormat="1" x14ac:dyDescent="0.25">
      <c r="A924" s="261"/>
      <c r="B924" s="261"/>
      <c r="C924" s="261"/>
      <c r="D924" s="261"/>
      <c r="E924" s="261"/>
      <c r="F924" s="261"/>
      <c r="G924" s="261"/>
      <c r="AB924" s="279"/>
      <c r="AC924" s="279"/>
      <c r="AJ924" s="279"/>
      <c r="AK924" s="279"/>
      <c r="AX924" s="279"/>
      <c r="AY924" s="279"/>
      <c r="AZ924" s="279"/>
      <c r="BA924" s="279"/>
      <c r="BB924" s="279"/>
      <c r="BC924" s="279"/>
      <c r="BD924" s="279"/>
      <c r="BE924" s="279"/>
      <c r="BF924" s="279"/>
      <c r="BG924" s="279"/>
      <c r="BH924" s="279"/>
      <c r="BI924" s="279"/>
      <c r="BQ924" s="280"/>
      <c r="BR924" s="280"/>
      <c r="BS924" s="280"/>
      <c r="BT924" s="280"/>
      <c r="BU924" s="280"/>
      <c r="BV924" s="280"/>
      <c r="BW924" s="280"/>
      <c r="BX924" s="280"/>
      <c r="BY924" s="280"/>
      <c r="BZ924" s="280"/>
      <c r="CA924" s="280"/>
      <c r="CB924" s="280"/>
    </row>
    <row r="925" spans="1:80" s="278" customFormat="1" x14ac:dyDescent="0.25">
      <c r="A925" s="261"/>
      <c r="B925" s="261"/>
      <c r="C925" s="261"/>
      <c r="D925" s="261"/>
      <c r="E925" s="261"/>
      <c r="F925" s="261"/>
      <c r="G925" s="261"/>
      <c r="AB925" s="279"/>
      <c r="AC925" s="279"/>
      <c r="AJ925" s="279"/>
      <c r="AK925" s="279"/>
      <c r="AX925" s="279"/>
      <c r="AY925" s="279"/>
      <c r="AZ925" s="279"/>
      <c r="BA925" s="279"/>
      <c r="BB925" s="279"/>
      <c r="BC925" s="279"/>
      <c r="BD925" s="279"/>
      <c r="BE925" s="279"/>
      <c r="BF925" s="279"/>
      <c r="BG925" s="279"/>
      <c r="BH925" s="279"/>
      <c r="BI925" s="279"/>
      <c r="BQ925" s="280"/>
      <c r="BR925" s="280"/>
      <c r="BS925" s="280"/>
      <c r="BT925" s="280"/>
      <c r="BU925" s="280"/>
      <c r="BV925" s="280"/>
      <c r="BW925" s="280"/>
      <c r="BX925" s="280"/>
      <c r="BY925" s="280"/>
      <c r="BZ925" s="280"/>
      <c r="CA925" s="280"/>
      <c r="CB925" s="280"/>
    </row>
    <row r="926" spans="1:80" s="278" customFormat="1" x14ac:dyDescent="0.25">
      <c r="A926" s="261"/>
      <c r="B926" s="261"/>
      <c r="C926" s="261"/>
      <c r="D926" s="261"/>
      <c r="E926" s="261"/>
      <c r="F926" s="261"/>
      <c r="G926" s="261"/>
      <c r="AB926" s="279"/>
      <c r="AC926" s="279"/>
      <c r="AJ926" s="279"/>
      <c r="AK926" s="279"/>
      <c r="AX926" s="279"/>
      <c r="AY926" s="279"/>
      <c r="AZ926" s="279"/>
      <c r="BA926" s="279"/>
      <c r="BB926" s="279"/>
      <c r="BC926" s="279"/>
      <c r="BD926" s="279"/>
      <c r="BE926" s="279"/>
      <c r="BF926" s="279"/>
      <c r="BG926" s="279"/>
      <c r="BH926" s="279"/>
      <c r="BI926" s="279"/>
      <c r="BQ926" s="280"/>
      <c r="BR926" s="280"/>
      <c r="BS926" s="280"/>
      <c r="BT926" s="280"/>
      <c r="BU926" s="280"/>
      <c r="BV926" s="280"/>
      <c r="BW926" s="280"/>
      <c r="BX926" s="280"/>
      <c r="BY926" s="280"/>
      <c r="BZ926" s="280"/>
      <c r="CA926" s="280"/>
      <c r="CB926" s="280"/>
    </row>
    <row r="927" spans="1:80" s="278" customFormat="1" x14ac:dyDescent="0.25">
      <c r="A927" s="261"/>
      <c r="B927" s="261"/>
      <c r="C927" s="261"/>
      <c r="D927" s="261"/>
      <c r="E927" s="261"/>
      <c r="F927" s="261"/>
      <c r="G927" s="261"/>
      <c r="AB927" s="279"/>
      <c r="AC927" s="279"/>
      <c r="AJ927" s="279"/>
      <c r="AK927" s="279"/>
      <c r="AX927" s="279"/>
      <c r="AY927" s="279"/>
      <c r="AZ927" s="279"/>
      <c r="BA927" s="279"/>
      <c r="BB927" s="279"/>
      <c r="BC927" s="279"/>
      <c r="BD927" s="279"/>
      <c r="BE927" s="279"/>
      <c r="BF927" s="279"/>
      <c r="BG927" s="279"/>
      <c r="BH927" s="279"/>
      <c r="BI927" s="279"/>
      <c r="BQ927" s="280"/>
      <c r="BR927" s="280"/>
      <c r="BS927" s="280"/>
      <c r="BT927" s="280"/>
      <c r="BU927" s="280"/>
      <c r="BV927" s="280"/>
      <c r="BW927" s="280"/>
      <c r="BX927" s="280"/>
      <c r="BY927" s="280"/>
      <c r="BZ927" s="280"/>
      <c r="CA927" s="280"/>
      <c r="CB927" s="280"/>
    </row>
    <row r="928" spans="1:80" s="278" customFormat="1" x14ac:dyDescent="0.25">
      <c r="A928" s="261"/>
      <c r="B928" s="261"/>
      <c r="C928" s="261"/>
      <c r="D928" s="261"/>
      <c r="E928" s="261"/>
      <c r="F928" s="261"/>
      <c r="G928" s="261"/>
      <c r="AB928" s="279"/>
      <c r="AC928" s="279"/>
      <c r="AJ928" s="279"/>
      <c r="AK928" s="279"/>
      <c r="AX928" s="279"/>
      <c r="AY928" s="279"/>
      <c r="AZ928" s="279"/>
      <c r="BA928" s="279"/>
      <c r="BB928" s="279"/>
      <c r="BC928" s="279"/>
      <c r="BD928" s="279"/>
      <c r="BE928" s="279"/>
      <c r="BF928" s="279"/>
      <c r="BG928" s="279"/>
      <c r="BH928" s="279"/>
      <c r="BI928" s="279"/>
      <c r="BQ928" s="280"/>
      <c r="BR928" s="280"/>
      <c r="BS928" s="280"/>
      <c r="BT928" s="280"/>
      <c r="BU928" s="280"/>
      <c r="BV928" s="280"/>
      <c r="BW928" s="280"/>
      <c r="BX928" s="280"/>
      <c r="BY928" s="280"/>
      <c r="BZ928" s="280"/>
      <c r="CA928" s="280"/>
      <c r="CB928" s="280"/>
    </row>
    <row r="929" spans="1:80" s="278" customFormat="1" x14ac:dyDescent="0.25">
      <c r="A929" s="261"/>
      <c r="B929" s="261"/>
      <c r="C929" s="261"/>
      <c r="D929" s="261"/>
      <c r="E929" s="261"/>
      <c r="F929" s="261"/>
      <c r="G929" s="261"/>
      <c r="AB929" s="279"/>
      <c r="AC929" s="279"/>
      <c r="AJ929" s="279"/>
      <c r="AK929" s="279"/>
      <c r="AX929" s="279"/>
      <c r="AY929" s="279"/>
      <c r="AZ929" s="279"/>
      <c r="BA929" s="279"/>
      <c r="BB929" s="279"/>
      <c r="BC929" s="279"/>
      <c r="BD929" s="279"/>
      <c r="BE929" s="279"/>
      <c r="BF929" s="279"/>
      <c r="BG929" s="279"/>
      <c r="BH929" s="279"/>
      <c r="BI929" s="279"/>
      <c r="BQ929" s="280"/>
      <c r="BR929" s="280"/>
      <c r="BS929" s="280"/>
      <c r="BT929" s="280"/>
      <c r="BU929" s="280"/>
      <c r="BV929" s="280"/>
      <c r="BW929" s="280"/>
      <c r="BX929" s="280"/>
      <c r="BY929" s="280"/>
      <c r="BZ929" s="280"/>
      <c r="CA929" s="280"/>
      <c r="CB929" s="280"/>
    </row>
    <row r="930" spans="1:80" s="278" customFormat="1" x14ac:dyDescent="0.25">
      <c r="A930" s="261"/>
      <c r="B930" s="261"/>
      <c r="C930" s="261"/>
      <c r="D930" s="261"/>
      <c r="E930" s="261"/>
      <c r="F930" s="261"/>
      <c r="G930" s="261"/>
      <c r="AB930" s="279"/>
      <c r="AC930" s="279"/>
      <c r="AJ930" s="279"/>
      <c r="AK930" s="279"/>
      <c r="AX930" s="279"/>
      <c r="AY930" s="279"/>
      <c r="AZ930" s="279"/>
      <c r="BA930" s="279"/>
      <c r="BB930" s="279"/>
      <c r="BC930" s="279"/>
      <c r="BD930" s="279"/>
      <c r="BE930" s="279"/>
      <c r="BF930" s="279"/>
      <c r="BG930" s="279"/>
      <c r="BH930" s="279"/>
      <c r="BI930" s="279"/>
      <c r="BQ930" s="280"/>
      <c r="BR930" s="280"/>
      <c r="BS930" s="280"/>
      <c r="BT930" s="280"/>
      <c r="BU930" s="280"/>
      <c r="BV930" s="280"/>
      <c r="BW930" s="280"/>
      <c r="BX930" s="280"/>
      <c r="BY930" s="280"/>
      <c r="BZ930" s="280"/>
      <c r="CA930" s="280"/>
      <c r="CB930" s="280"/>
    </row>
    <row r="931" spans="1:80" s="278" customFormat="1" x14ac:dyDescent="0.25">
      <c r="A931" s="261"/>
      <c r="B931" s="261"/>
      <c r="C931" s="261"/>
      <c r="D931" s="261"/>
      <c r="E931" s="261"/>
      <c r="F931" s="261"/>
      <c r="G931" s="261"/>
      <c r="AB931" s="279"/>
      <c r="AC931" s="279"/>
      <c r="AJ931" s="279"/>
      <c r="AK931" s="279"/>
      <c r="AX931" s="279"/>
      <c r="AY931" s="279"/>
      <c r="AZ931" s="279"/>
      <c r="BA931" s="279"/>
      <c r="BB931" s="279"/>
      <c r="BC931" s="279"/>
      <c r="BD931" s="279"/>
      <c r="BE931" s="279"/>
      <c r="BF931" s="279"/>
      <c r="BG931" s="279"/>
      <c r="BH931" s="279"/>
      <c r="BI931" s="279"/>
      <c r="BQ931" s="280"/>
      <c r="BR931" s="280"/>
      <c r="BS931" s="280"/>
      <c r="BT931" s="280"/>
      <c r="BU931" s="280"/>
      <c r="BV931" s="280"/>
      <c r="BW931" s="280"/>
      <c r="BX931" s="280"/>
      <c r="BY931" s="280"/>
      <c r="BZ931" s="280"/>
      <c r="CA931" s="280"/>
      <c r="CB931" s="280"/>
    </row>
    <row r="932" spans="1:80" s="278" customFormat="1" x14ac:dyDescent="0.25">
      <c r="A932" s="261"/>
      <c r="B932" s="261"/>
      <c r="C932" s="261"/>
      <c r="D932" s="261"/>
      <c r="E932" s="261"/>
      <c r="F932" s="261"/>
      <c r="G932" s="261"/>
      <c r="AB932" s="279"/>
      <c r="AC932" s="279"/>
      <c r="AJ932" s="279"/>
      <c r="AK932" s="279"/>
      <c r="AX932" s="279"/>
      <c r="AY932" s="279"/>
      <c r="AZ932" s="279"/>
      <c r="BA932" s="279"/>
      <c r="BB932" s="279"/>
      <c r="BC932" s="279"/>
      <c r="BD932" s="279"/>
      <c r="BE932" s="279"/>
      <c r="BF932" s="279"/>
      <c r="BG932" s="279"/>
      <c r="BH932" s="279"/>
      <c r="BI932" s="279"/>
      <c r="BQ932" s="280"/>
      <c r="BR932" s="280"/>
      <c r="BS932" s="280"/>
      <c r="BT932" s="280"/>
      <c r="BU932" s="280"/>
      <c r="BV932" s="280"/>
      <c r="BW932" s="280"/>
      <c r="BX932" s="280"/>
      <c r="BY932" s="280"/>
      <c r="BZ932" s="280"/>
      <c r="CA932" s="280"/>
      <c r="CB932" s="280"/>
    </row>
    <row r="933" spans="1:80" s="278" customFormat="1" x14ac:dyDescent="0.25">
      <c r="A933" s="261"/>
      <c r="B933" s="261"/>
      <c r="C933" s="261"/>
      <c r="D933" s="261"/>
      <c r="E933" s="261"/>
      <c r="F933" s="261"/>
      <c r="G933" s="261"/>
      <c r="AB933" s="279"/>
      <c r="AC933" s="279"/>
      <c r="AJ933" s="279"/>
      <c r="AK933" s="279"/>
      <c r="AX933" s="279"/>
      <c r="AY933" s="279"/>
      <c r="AZ933" s="279"/>
      <c r="BA933" s="279"/>
      <c r="BB933" s="279"/>
      <c r="BC933" s="279"/>
      <c r="BD933" s="279"/>
      <c r="BE933" s="279"/>
      <c r="BF933" s="279"/>
      <c r="BG933" s="279"/>
      <c r="BH933" s="279"/>
      <c r="BI933" s="279"/>
      <c r="BQ933" s="280"/>
      <c r="BR933" s="280"/>
      <c r="BS933" s="280"/>
      <c r="BT933" s="280"/>
      <c r="BU933" s="280"/>
      <c r="BV933" s="280"/>
      <c r="BW933" s="280"/>
      <c r="BX933" s="280"/>
      <c r="BY933" s="280"/>
      <c r="BZ933" s="280"/>
      <c r="CA933" s="280"/>
      <c r="CB933" s="280"/>
    </row>
    <row r="934" spans="1:80" s="278" customFormat="1" x14ac:dyDescent="0.25">
      <c r="A934" s="261"/>
      <c r="B934" s="261"/>
      <c r="C934" s="261"/>
      <c r="D934" s="261"/>
      <c r="E934" s="261"/>
      <c r="F934" s="261"/>
      <c r="G934" s="261"/>
      <c r="AB934" s="279"/>
      <c r="AC934" s="279"/>
      <c r="AJ934" s="279"/>
      <c r="AK934" s="279"/>
      <c r="AX934" s="279"/>
      <c r="AY934" s="279"/>
      <c r="AZ934" s="279"/>
      <c r="BA934" s="279"/>
      <c r="BB934" s="279"/>
      <c r="BC934" s="279"/>
      <c r="BD934" s="279"/>
      <c r="BE934" s="279"/>
      <c r="BF934" s="279"/>
      <c r="BG934" s="279"/>
      <c r="BH934" s="279"/>
      <c r="BI934" s="279"/>
      <c r="BQ934" s="280"/>
      <c r="BR934" s="280"/>
      <c r="BS934" s="280"/>
      <c r="BT934" s="280"/>
      <c r="BU934" s="280"/>
      <c r="BV934" s="280"/>
      <c r="BW934" s="280"/>
      <c r="BX934" s="280"/>
      <c r="BY934" s="280"/>
      <c r="BZ934" s="280"/>
      <c r="CA934" s="280"/>
      <c r="CB934" s="280"/>
    </row>
    <row r="935" spans="1:80" s="278" customFormat="1" x14ac:dyDescent="0.25">
      <c r="A935" s="261"/>
      <c r="B935" s="261"/>
      <c r="C935" s="261"/>
      <c r="D935" s="261"/>
      <c r="E935" s="261"/>
      <c r="F935" s="261"/>
      <c r="G935" s="261"/>
      <c r="AB935" s="279"/>
      <c r="AC935" s="279"/>
      <c r="AJ935" s="279"/>
      <c r="AK935" s="279"/>
      <c r="AX935" s="279"/>
      <c r="AY935" s="279"/>
      <c r="AZ935" s="279"/>
      <c r="BA935" s="279"/>
      <c r="BB935" s="279"/>
      <c r="BC935" s="279"/>
      <c r="BD935" s="279"/>
      <c r="BE935" s="279"/>
      <c r="BF935" s="279"/>
      <c r="BG935" s="279"/>
      <c r="BH935" s="279"/>
      <c r="BI935" s="279"/>
      <c r="BQ935" s="280"/>
      <c r="BR935" s="280"/>
      <c r="BS935" s="280"/>
      <c r="BT935" s="280"/>
      <c r="BU935" s="280"/>
      <c r="BV935" s="280"/>
      <c r="BW935" s="280"/>
      <c r="BX935" s="280"/>
      <c r="BY935" s="280"/>
      <c r="BZ935" s="280"/>
      <c r="CA935" s="280"/>
      <c r="CB935" s="280"/>
    </row>
    <row r="936" spans="1:80" s="278" customFormat="1" x14ac:dyDescent="0.25">
      <c r="A936" s="261"/>
      <c r="B936" s="261"/>
      <c r="C936" s="261"/>
      <c r="D936" s="261"/>
      <c r="E936" s="261"/>
      <c r="F936" s="261"/>
      <c r="G936" s="261"/>
      <c r="AB936" s="279"/>
      <c r="AC936" s="279"/>
      <c r="AJ936" s="279"/>
      <c r="AK936" s="279"/>
      <c r="AX936" s="279"/>
      <c r="AY936" s="279"/>
      <c r="AZ936" s="279"/>
      <c r="BA936" s="279"/>
      <c r="BB936" s="279"/>
      <c r="BC936" s="279"/>
      <c r="BD936" s="279"/>
      <c r="BE936" s="279"/>
      <c r="BF936" s="279"/>
      <c r="BG936" s="279"/>
      <c r="BH936" s="279"/>
      <c r="BI936" s="279"/>
      <c r="BQ936" s="280"/>
      <c r="BR936" s="280"/>
      <c r="BS936" s="280"/>
      <c r="BT936" s="280"/>
      <c r="BU936" s="280"/>
      <c r="BV936" s="280"/>
      <c r="BW936" s="280"/>
      <c r="BX936" s="280"/>
      <c r="BY936" s="280"/>
      <c r="BZ936" s="280"/>
      <c r="CA936" s="280"/>
      <c r="CB936" s="280"/>
    </row>
    <row r="937" spans="1:80" s="278" customFormat="1" x14ac:dyDescent="0.25">
      <c r="A937" s="261"/>
      <c r="B937" s="261"/>
      <c r="C937" s="261"/>
      <c r="D937" s="261"/>
      <c r="E937" s="261"/>
      <c r="F937" s="261"/>
      <c r="G937" s="261"/>
      <c r="AB937" s="279"/>
      <c r="AC937" s="279"/>
      <c r="AJ937" s="279"/>
      <c r="AK937" s="279"/>
      <c r="AX937" s="279"/>
      <c r="AY937" s="279"/>
      <c r="AZ937" s="279"/>
      <c r="BA937" s="279"/>
      <c r="BB937" s="279"/>
      <c r="BC937" s="279"/>
      <c r="BD937" s="279"/>
      <c r="BE937" s="279"/>
      <c r="BF937" s="279"/>
      <c r="BG937" s="279"/>
      <c r="BH937" s="279"/>
      <c r="BI937" s="279"/>
      <c r="BQ937" s="280"/>
      <c r="BR937" s="280"/>
      <c r="BS937" s="280"/>
      <c r="BT937" s="280"/>
      <c r="BU937" s="280"/>
      <c r="BV937" s="280"/>
      <c r="BW937" s="280"/>
      <c r="BX937" s="280"/>
      <c r="BY937" s="280"/>
      <c r="BZ937" s="280"/>
      <c r="CA937" s="280"/>
      <c r="CB937" s="280"/>
    </row>
    <row r="938" spans="1:80" s="278" customFormat="1" x14ac:dyDescent="0.25">
      <c r="A938" s="261"/>
      <c r="B938" s="261"/>
      <c r="C938" s="261"/>
      <c r="D938" s="261"/>
      <c r="E938" s="261"/>
      <c r="F938" s="261"/>
      <c r="G938" s="261"/>
      <c r="AB938" s="279"/>
      <c r="AC938" s="279"/>
      <c r="AJ938" s="279"/>
      <c r="AK938" s="279"/>
      <c r="AX938" s="279"/>
      <c r="AY938" s="279"/>
      <c r="AZ938" s="279"/>
      <c r="BA938" s="279"/>
      <c r="BB938" s="279"/>
      <c r="BC938" s="279"/>
      <c r="BD938" s="279"/>
      <c r="BE938" s="279"/>
      <c r="BF938" s="279"/>
      <c r="BG938" s="279"/>
      <c r="BH938" s="279"/>
      <c r="BI938" s="279"/>
      <c r="BQ938" s="280"/>
      <c r="BR938" s="280"/>
      <c r="BS938" s="280"/>
      <c r="BT938" s="280"/>
      <c r="BU938" s="280"/>
      <c r="BV938" s="280"/>
      <c r="BW938" s="280"/>
      <c r="BX938" s="280"/>
      <c r="BY938" s="280"/>
      <c r="BZ938" s="280"/>
      <c r="CA938" s="280"/>
      <c r="CB938" s="280"/>
    </row>
    <row r="939" spans="1:80" s="278" customFormat="1" x14ac:dyDescent="0.25">
      <c r="A939" s="261"/>
      <c r="B939" s="261"/>
      <c r="C939" s="261"/>
      <c r="D939" s="261"/>
      <c r="E939" s="261"/>
      <c r="F939" s="261"/>
      <c r="G939" s="261"/>
      <c r="AB939" s="279"/>
      <c r="AC939" s="279"/>
      <c r="AJ939" s="279"/>
      <c r="AK939" s="279"/>
      <c r="AX939" s="279"/>
      <c r="AY939" s="279"/>
      <c r="AZ939" s="279"/>
      <c r="BA939" s="279"/>
      <c r="BB939" s="279"/>
      <c r="BC939" s="279"/>
      <c r="BD939" s="279"/>
      <c r="BE939" s="279"/>
      <c r="BF939" s="279"/>
      <c r="BG939" s="279"/>
      <c r="BH939" s="279"/>
      <c r="BI939" s="279"/>
      <c r="BQ939" s="280"/>
      <c r="BR939" s="280"/>
      <c r="BS939" s="280"/>
      <c r="BT939" s="280"/>
      <c r="BU939" s="280"/>
      <c r="BV939" s="280"/>
      <c r="BW939" s="280"/>
      <c r="BX939" s="280"/>
      <c r="BY939" s="280"/>
      <c r="BZ939" s="280"/>
      <c r="CA939" s="280"/>
      <c r="CB939" s="280"/>
    </row>
    <row r="940" spans="1:80" s="278" customFormat="1" x14ac:dyDescent="0.25">
      <c r="A940" s="261"/>
      <c r="B940" s="261"/>
      <c r="C940" s="261"/>
      <c r="D940" s="261"/>
      <c r="E940" s="261"/>
      <c r="F940" s="261"/>
      <c r="G940" s="261"/>
      <c r="AB940" s="279"/>
      <c r="AC940" s="279"/>
      <c r="AJ940" s="279"/>
      <c r="AK940" s="279"/>
      <c r="AX940" s="279"/>
      <c r="AY940" s="279"/>
      <c r="AZ940" s="279"/>
      <c r="BA940" s="279"/>
      <c r="BB940" s="279"/>
      <c r="BC940" s="279"/>
      <c r="BD940" s="279"/>
      <c r="BE940" s="279"/>
      <c r="BF940" s="279"/>
      <c r="BG940" s="279"/>
      <c r="BH940" s="279"/>
      <c r="BI940" s="279"/>
      <c r="BQ940" s="280"/>
      <c r="BR940" s="280"/>
      <c r="BS940" s="280"/>
      <c r="BT940" s="280"/>
      <c r="BU940" s="280"/>
      <c r="BV940" s="280"/>
      <c r="BW940" s="280"/>
      <c r="BX940" s="280"/>
      <c r="BY940" s="280"/>
      <c r="BZ940" s="280"/>
      <c r="CA940" s="280"/>
      <c r="CB940" s="280"/>
    </row>
    <row r="941" spans="1:80" s="278" customFormat="1" x14ac:dyDescent="0.25">
      <c r="A941" s="261"/>
      <c r="B941" s="261"/>
      <c r="C941" s="261"/>
      <c r="D941" s="261"/>
      <c r="E941" s="261"/>
      <c r="F941" s="261"/>
      <c r="G941" s="261"/>
      <c r="AB941" s="279"/>
      <c r="AC941" s="279"/>
      <c r="AJ941" s="279"/>
      <c r="AK941" s="279"/>
      <c r="AX941" s="279"/>
      <c r="AY941" s="279"/>
      <c r="AZ941" s="279"/>
      <c r="BA941" s="279"/>
      <c r="BB941" s="279"/>
      <c r="BC941" s="279"/>
      <c r="BD941" s="279"/>
      <c r="BE941" s="279"/>
      <c r="BF941" s="279"/>
      <c r="BG941" s="279"/>
      <c r="BH941" s="279"/>
      <c r="BI941" s="279"/>
      <c r="BQ941" s="280"/>
      <c r="BR941" s="280"/>
      <c r="BS941" s="280"/>
      <c r="BT941" s="280"/>
      <c r="BU941" s="280"/>
      <c r="BV941" s="280"/>
      <c r="BW941" s="280"/>
      <c r="BX941" s="280"/>
      <c r="BY941" s="280"/>
      <c r="BZ941" s="280"/>
      <c r="CA941" s="280"/>
      <c r="CB941" s="280"/>
    </row>
    <row r="942" spans="1:80" s="278" customFormat="1" x14ac:dyDescent="0.25">
      <c r="A942" s="261"/>
      <c r="B942" s="261"/>
      <c r="C942" s="261"/>
      <c r="D942" s="261"/>
      <c r="E942" s="261"/>
      <c r="F942" s="261"/>
      <c r="G942" s="261"/>
      <c r="AB942" s="279"/>
      <c r="AC942" s="279"/>
      <c r="AJ942" s="279"/>
      <c r="AK942" s="279"/>
      <c r="AX942" s="279"/>
      <c r="AY942" s="279"/>
      <c r="AZ942" s="279"/>
      <c r="BA942" s="279"/>
      <c r="BB942" s="279"/>
      <c r="BC942" s="279"/>
      <c r="BD942" s="279"/>
      <c r="BE942" s="279"/>
      <c r="BF942" s="279"/>
      <c r="BG942" s="279"/>
      <c r="BH942" s="279"/>
      <c r="BI942" s="279"/>
      <c r="BQ942" s="280"/>
      <c r="BR942" s="280"/>
      <c r="BS942" s="280"/>
      <c r="BT942" s="280"/>
      <c r="BU942" s="280"/>
      <c r="BV942" s="280"/>
      <c r="BW942" s="280"/>
      <c r="BX942" s="280"/>
      <c r="BY942" s="280"/>
      <c r="BZ942" s="280"/>
      <c r="CA942" s="280"/>
      <c r="CB942" s="280"/>
    </row>
    <row r="943" spans="1:80" s="278" customFormat="1" x14ac:dyDescent="0.25">
      <c r="A943" s="261"/>
      <c r="B943" s="261"/>
      <c r="C943" s="261"/>
      <c r="D943" s="261"/>
      <c r="E943" s="261"/>
      <c r="F943" s="261"/>
      <c r="G943" s="261"/>
      <c r="AB943" s="279"/>
      <c r="AC943" s="279"/>
      <c r="AJ943" s="279"/>
      <c r="AK943" s="279"/>
      <c r="AX943" s="279"/>
      <c r="AY943" s="279"/>
      <c r="AZ943" s="279"/>
      <c r="BA943" s="279"/>
      <c r="BB943" s="279"/>
      <c r="BC943" s="279"/>
      <c r="BD943" s="279"/>
      <c r="BE943" s="279"/>
      <c r="BF943" s="279"/>
      <c r="BG943" s="279"/>
      <c r="BH943" s="279"/>
      <c r="BI943" s="279"/>
      <c r="BQ943" s="280"/>
      <c r="BR943" s="280"/>
      <c r="BS943" s="280"/>
      <c r="BT943" s="280"/>
      <c r="BU943" s="280"/>
      <c r="BV943" s="280"/>
      <c r="BW943" s="280"/>
      <c r="BX943" s="280"/>
      <c r="BY943" s="280"/>
      <c r="BZ943" s="280"/>
      <c r="CA943" s="280"/>
      <c r="CB943" s="280"/>
    </row>
    <row r="944" spans="1:80" s="278" customFormat="1" x14ac:dyDescent="0.25">
      <c r="A944" s="261"/>
      <c r="B944" s="261"/>
      <c r="C944" s="261"/>
      <c r="D944" s="261"/>
      <c r="E944" s="261"/>
      <c r="F944" s="261"/>
      <c r="G944" s="261"/>
      <c r="AB944" s="279"/>
      <c r="AC944" s="279"/>
      <c r="AJ944" s="279"/>
      <c r="AK944" s="279"/>
      <c r="AX944" s="279"/>
      <c r="AY944" s="279"/>
      <c r="AZ944" s="279"/>
      <c r="BA944" s="279"/>
      <c r="BB944" s="279"/>
      <c r="BC944" s="279"/>
      <c r="BD944" s="279"/>
      <c r="BE944" s="279"/>
      <c r="BF944" s="279"/>
      <c r="BG944" s="279"/>
      <c r="BH944" s="279"/>
      <c r="BI944" s="279"/>
      <c r="BQ944" s="280"/>
      <c r="BR944" s="280"/>
      <c r="BS944" s="280"/>
      <c r="BT944" s="280"/>
      <c r="BU944" s="280"/>
      <c r="BV944" s="280"/>
      <c r="BW944" s="280"/>
      <c r="BX944" s="280"/>
      <c r="BY944" s="280"/>
      <c r="BZ944" s="280"/>
      <c r="CA944" s="280"/>
      <c r="CB944" s="280"/>
    </row>
    <row r="945" spans="1:80" s="278" customFormat="1" x14ac:dyDescent="0.25">
      <c r="A945" s="261"/>
      <c r="B945" s="261"/>
      <c r="C945" s="261"/>
      <c r="D945" s="261"/>
      <c r="E945" s="261"/>
      <c r="F945" s="261"/>
      <c r="G945" s="261"/>
      <c r="AB945" s="279"/>
      <c r="AC945" s="279"/>
      <c r="AJ945" s="279"/>
      <c r="AK945" s="279"/>
      <c r="AX945" s="279"/>
      <c r="AY945" s="279"/>
      <c r="AZ945" s="279"/>
      <c r="BA945" s="279"/>
      <c r="BB945" s="279"/>
      <c r="BC945" s="279"/>
      <c r="BD945" s="279"/>
      <c r="BE945" s="279"/>
      <c r="BF945" s="279"/>
      <c r="BG945" s="279"/>
      <c r="BH945" s="279"/>
      <c r="BI945" s="279"/>
      <c r="BQ945" s="280"/>
      <c r="BR945" s="280"/>
      <c r="BS945" s="280"/>
      <c r="BT945" s="280"/>
      <c r="BU945" s="280"/>
      <c r="BV945" s="280"/>
      <c r="BW945" s="280"/>
      <c r="BX945" s="280"/>
      <c r="BY945" s="280"/>
      <c r="BZ945" s="280"/>
      <c r="CA945" s="280"/>
      <c r="CB945" s="280"/>
    </row>
    <row r="946" spans="1:80" s="278" customFormat="1" x14ac:dyDescent="0.25">
      <c r="A946" s="261"/>
      <c r="B946" s="261"/>
      <c r="C946" s="261"/>
      <c r="D946" s="261"/>
      <c r="E946" s="261"/>
      <c r="F946" s="261"/>
      <c r="G946" s="261"/>
      <c r="AB946" s="279"/>
      <c r="AC946" s="279"/>
      <c r="AJ946" s="279"/>
      <c r="AK946" s="279"/>
      <c r="AX946" s="279"/>
      <c r="AY946" s="279"/>
      <c r="AZ946" s="279"/>
      <c r="BA946" s="279"/>
      <c r="BB946" s="279"/>
      <c r="BC946" s="279"/>
      <c r="BD946" s="279"/>
      <c r="BE946" s="279"/>
      <c r="BF946" s="279"/>
      <c r="BG946" s="279"/>
      <c r="BH946" s="279"/>
      <c r="BI946" s="279"/>
      <c r="BQ946" s="280"/>
      <c r="BR946" s="280"/>
      <c r="BS946" s="280"/>
      <c r="BT946" s="280"/>
      <c r="BU946" s="280"/>
      <c r="BV946" s="280"/>
      <c r="BW946" s="280"/>
      <c r="BX946" s="280"/>
      <c r="BY946" s="280"/>
      <c r="BZ946" s="280"/>
      <c r="CA946" s="280"/>
      <c r="CB946" s="280"/>
    </row>
    <row r="947" spans="1:80" s="278" customFormat="1" x14ac:dyDescent="0.25">
      <c r="A947" s="261"/>
      <c r="B947" s="261"/>
      <c r="C947" s="261"/>
      <c r="D947" s="261"/>
      <c r="E947" s="261"/>
      <c r="F947" s="261"/>
      <c r="G947" s="261"/>
      <c r="AB947" s="279"/>
      <c r="AC947" s="279"/>
      <c r="AJ947" s="279"/>
      <c r="AK947" s="279"/>
      <c r="AX947" s="279"/>
      <c r="AY947" s="279"/>
      <c r="AZ947" s="279"/>
      <c r="BA947" s="279"/>
      <c r="BB947" s="279"/>
      <c r="BC947" s="279"/>
      <c r="BD947" s="279"/>
      <c r="BE947" s="279"/>
      <c r="BF947" s="279"/>
      <c r="BG947" s="279"/>
      <c r="BH947" s="279"/>
      <c r="BI947" s="279"/>
      <c r="BQ947" s="280"/>
      <c r="BR947" s="280"/>
      <c r="BS947" s="280"/>
      <c r="BT947" s="280"/>
      <c r="BU947" s="280"/>
      <c r="BV947" s="280"/>
      <c r="BW947" s="280"/>
      <c r="BX947" s="280"/>
      <c r="BY947" s="280"/>
      <c r="BZ947" s="280"/>
      <c r="CA947" s="280"/>
      <c r="CB947" s="280"/>
    </row>
    <row r="948" spans="1:80" s="278" customFormat="1" x14ac:dyDescent="0.25">
      <c r="A948" s="261"/>
      <c r="B948" s="261"/>
      <c r="C948" s="261"/>
      <c r="D948" s="261"/>
      <c r="E948" s="261"/>
      <c r="F948" s="261"/>
      <c r="G948" s="261"/>
      <c r="AB948" s="279"/>
      <c r="AC948" s="279"/>
      <c r="AJ948" s="279"/>
      <c r="AK948" s="279"/>
      <c r="AX948" s="279"/>
      <c r="AY948" s="279"/>
      <c r="AZ948" s="279"/>
      <c r="BA948" s="279"/>
      <c r="BB948" s="279"/>
      <c r="BC948" s="279"/>
      <c r="BD948" s="279"/>
      <c r="BE948" s="279"/>
      <c r="BF948" s="279"/>
      <c r="BG948" s="279"/>
      <c r="BH948" s="279"/>
      <c r="BI948" s="279"/>
      <c r="BQ948" s="280"/>
      <c r="BR948" s="280"/>
      <c r="BS948" s="280"/>
      <c r="BT948" s="280"/>
      <c r="BU948" s="280"/>
      <c r="BV948" s="280"/>
      <c r="BW948" s="280"/>
      <c r="BX948" s="280"/>
      <c r="BY948" s="280"/>
      <c r="BZ948" s="280"/>
      <c r="CA948" s="280"/>
      <c r="CB948" s="280"/>
    </row>
    <row r="949" spans="1:80" s="278" customFormat="1" x14ac:dyDescent="0.25">
      <c r="A949" s="261"/>
      <c r="B949" s="261"/>
      <c r="C949" s="261"/>
      <c r="D949" s="261"/>
      <c r="E949" s="261"/>
      <c r="F949" s="261"/>
      <c r="G949" s="261"/>
      <c r="AB949" s="279"/>
      <c r="AC949" s="279"/>
      <c r="AJ949" s="279"/>
      <c r="AK949" s="279"/>
      <c r="AX949" s="279"/>
      <c r="AY949" s="279"/>
      <c r="AZ949" s="279"/>
      <c r="BA949" s="279"/>
      <c r="BB949" s="279"/>
      <c r="BC949" s="279"/>
      <c r="BD949" s="279"/>
      <c r="BE949" s="279"/>
      <c r="BF949" s="279"/>
      <c r="BG949" s="279"/>
      <c r="BH949" s="279"/>
      <c r="BI949" s="279"/>
      <c r="BQ949" s="280"/>
      <c r="BR949" s="280"/>
      <c r="BS949" s="280"/>
      <c r="BT949" s="280"/>
      <c r="BU949" s="280"/>
      <c r="BV949" s="280"/>
      <c r="BW949" s="280"/>
      <c r="BX949" s="280"/>
      <c r="BY949" s="280"/>
      <c r="BZ949" s="280"/>
      <c r="CA949" s="280"/>
      <c r="CB949" s="280"/>
    </row>
    <row r="950" spans="1:80" s="278" customFormat="1" x14ac:dyDescent="0.25">
      <c r="A950" s="261"/>
      <c r="B950" s="261"/>
      <c r="C950" s="261"/>
      <c r="D950" s="261"/>
      <c r="E950" s="261"/>
      <c r="F950" s="261"/>
      <c r="G950" s="261"/>
      <c r="AB950" s="279"/>
      <c r="AC950" s="279"/>
      <c r="AJ950" s="279"/>
      <c r="AK950" s="279"/>
      <c r="AX950" s="279"/>
      <c r="AY950" s="279"/>
      <c r="AZ950" s="279"/>
      <c r="BA950" s="279"/>
      <c r="BB950" s="279"/>
      <c r="BC950" s="279"/>
      <c r="BD950" s="279"/>
      <c r="BE950" s="279"/>
      <c r="BF950" s="279"/>
      <c r="BG950" s="279"/>
      <c r="BH950" s="279"/>
      <c r="BI950" s="279"/>
      <c r="BQ950" s="280"/>
      <c r="BR950" s="280"/>
      <c r="BS950" s="280"/>
      <c r="BT950" s="280"/>
      <c r="BU950" s="280"/>
      <c r="BV950" s="280"/>
      <c r="BW950" s="280"/>
      <c r="BX950" s="280"/>
      <c r="BY950" s="280"/>
      <c r="BZ950" s="280"/>
      <c r="CA950" s="280"/>
      <c r="CB950" s="280"/>
    </row>
    <row r="951" spans="1:80" s="278" customFormat="1" x14ac:dyDescent="0.25">
      <c r="A951" s="261"/>
      <c r="B951" s="261"/>
      <c r="C951" s="261"/>
      <c r="D951" s="261"/>
      <c r="E951" s="261"/>
      <c r="F951" s="261"/>
      <c r="G951" s="261"/>
      <c r="AB951" s="279"/>
      <c r="AC951" s="279"/>
      <c r="AJ951" s="279"/>
      <c r="AK951" s="279"/>
      <c r="AX951" s="279"/>
      <c r="AY951" s="279"/>
      <c r="AZ951" s="279"/>
      <c r="BA951" s="279"/>
      <c r="BB951" s="279"/>
      <c r="BC951" s="279"/>
      <c r="BD951" s="279"/>
      <c r="BE951" s="279"/>
      <c r="BF951" s="279"/>
      <c r="BG951" s="279"/>
      <c r="BH951" s="279"/>
      <c r="BI951" s="279"/>
      <c r="BQ951" s="280"/>
      <c r="BR951" s="280"/>
      <c r="BS951" s="280"/>
      <c r="BT951" s="280"/>
      <c r="BU951" s="280"/>
      <c r="BV951" s="280"/>
      <c r="BW951" s="280"/>
      <c r="BX951" s="280"/>
      <c r="BY951" s="280"/>
      <c r="BZ951" s="280"/>
      <c r="CA951" s="280"/>
      <c r="CB951" s="280"/>
    </row>
    <row r="952" spans="1:80" s="278" customFormat="1" x14ac:dyDescent="0.25">
      <c r="A952" s="261"/>
      <c r="B952" s="261"/>
      <c r="C952" s="261"/>
      <c r="D952" s="261"/>
      <c r="E952" s="261"/>
      <c r="F952" s="261"/>
      <c r="G952" s="261"/>
      <c r="AB952" s="279"/>
      <c r="AC952" s="279"/>
      <c r="AJ952" s="279"/>
      <c r="AK952" s="279"/>
      <c r="AX952" s="279"/>
      <c r="AY952" s="279"/>
      <c r="AZ952" s="279"/>
      <c r="BA952" s="279"/>
      <c r="BB952" s="279"/>
      <c r="BC952" s="279"/>
      <c r="BD952" s="279"/>
      <c r="BE952" s="279"/>
      <c r="BF952" s="279"/>
      <c r="BG952" s="279"/>
      <c r="BH952" s="279"/>
      <c r="BI952" s="279"/>
      <c r="BQ952" s="280"/>
      <c r="BR952" s="280"/>
      <c r="BS952" s="280"/>
      <c r="BT952" s="280"/>
      <c r="BU952" s="280"/>
      <c r="BV952" s="280"/>
      <c r="BW952" s="280"/>
      <c r="BX952" s="280"/>
      <c r="BY952" s="280"/>
      <c r="BZ952" s="280"/>
      <c r="CA952" s="280"/>
      <c r="CB952" s="280"/>
    </row>
    <row r="953" spans="1:80" s="278" customFormat="1" x14ac:dyDescent="0.25">
      <c r="A953" s="261"/>
      <c r="B953" s="261"/>
      <c r="C953" s="261"/>
      <c r="D953" s="261"/>
      <c r="E953" s="261"/>
      <c r="F953" s="261"/>
      <c r="G953" s="261"/>
      <c r="AB953" s="279"/>
      <c r="AC953" s="279"/>
      <c r="AJ953" s="279"/>
      <c r="AK953" s="279"/>
      <c r="AX953" s="279"/>
      <c r="AY953" s="279"/>
      <c r="AZ953" s="279"/>
      <c r="BA953" s="279"/>
      <c r="BB953" s="279"/>
      <c r="BC953" s="279"/>
      <c r="BD953" s="279"/>
      <c r="BE953" s="279"/>
      <c r="BF953" s="279"/>
      <c r="BG953" s="279"/>
      <c r="BH953" s="279"/>
      <c r="BI953" s="279"/>
      <c r="BQ953" s="280"/>
      <c r="BR953" s="280"/>
      <c r="BS953" s="280"/>
      <c r="BT953" s="280"/>
      <c r="BU953" s="280"/>
      <c r="BV953" s="280"/>
      <c r="BW953" s="280"/>
      <c r="BX953" s="280"/>
      <c r="BY953" s="280"/>
      <c r="BZ953" s="280"/>
      <c r="CA953" s="280"/>
      <c r="CB953" s="280"/>
    </row>
    <row r="954" spans="1:80" s="278" customFormat="1" x14ac:dyDescent="0.25">
      <c r="A954" s="261"/>
      <c r="B954" s="261"/>
      <c r="C954" s="261"/>
      <c r="D954" s="261"/>
      <c r="E954" s="261"/>
      <c r="F954" s="261"/>
      <c r="G954" s="261"/>
      <c r="AB954" s="279"/>
      <c r="AC954" s="279"/>
      <c r="AJ954" s="279"/>
      <c r="AK954" s="279"/>
      <c r="AX954" s="279"/>
      <c r="AY954" s="279"/>
      <c r="AZ954" s="279"/>
      <c r="BA954" s="279"/>
      <c r="BB954" s="279"/>
      <c r="BC954" s="279"/>
      <c r="BD954" s="279"/>
      <c r="BE954" s="279"/>
      <c r="BF954" s="279"/>
      <c r="BG954" s="279"/>
      <c r="BH954" s="279"/>
      <c r="BI954" s="279"/>
      <c r="BQ954" s="280"/>
      <c r="BR954" s="280"/>
      <c r="BS954" s="280"/>
      <c r="BT954" s="280"/>
      <c r="BU954" s="280"/>
      <c r="BV954" s="280"/>
      <c r="BW954" s="280"/>
      <c r="BX954" s="280"/>
      <c r="BY954" s="280"/>
      <c r="BZ954" s="280"/>
      <c r="CA954" s="280"/>
      <c r="CB954" s="280"/>
    </row>
    <row r="955" spans="1:80" s="278" customFormat="1" x14ac:dyDescent="0.25">
      <c r="A955" s="261"/>
      <c r="B955" s="261"/>
      <c r="C955" s="261"/>
      <c r="D955" s="261"/>
      <c r="E955" s="261"/>
      <c r="F955" s="261"/>
      <c r="G955" s="261"/>
      <c r="AB955" s="279"/>
      <c r="AC955" s="279"/>
      <c r="AJ955" s="279"/>
      <c r="AK955" s="279"/>
      <c r="AX955" s="279"/>
      <c r="AY955" s="279"/>
      <c r="AZ955" s="279"/>
      <c r="BA955" s="279"/>
      <c r="BB955" s="279"/>
      <c r="BC955" s="279"/>
      <c r="BD955" s="279"/>
      <c r="BE955" s="279"/>
      <c r="BF955" s="279"/>
      <c r="BG955" s="279"/>
      <c r="BH955" s="279"/>
      <c r="BI955" s="279"/>
      <c r="BQ955" s="280"/>
      <c r="BR955" s="280"/>
      <c r="BS955" s="280"/>
      <c r="BT955" s="280"/>
      <c r="BU955" s="280"/>
      <c r="BV955" s="280"/>
      <c r="BW955" s="280"/>
      <c r="BX955" s="280"/>
      <c r="BY955" s="280"/>
      <c r="BZ955" s="280"/>
      <c r="CA955" s="280"/>
      <c r="CB955" s="280"/>
    </row>
    <row r="956" spans="1:80" s="278" customFormat="1" x14ac:dyDescent="0.25">
      <c r="A956" s="261"/>
      <c r="B956" s="261"/>
      <c r="C956" s="261"/>
      <c r="D956" s="261"/>
      <c r="E956" s="261"/>
      <c r="F956" s="261"/>
      <c r="G956" s="261"/>
      <c r="AB956" s="279"/>
      <c r="AC956" s="279"/>
      <c r="AJ956" s="279"/>
      <c r="AK956" s="279"/>
      <c r="AX956" s="279"/>
      <c r="AY956" s="279"/>
      <c r="AZ956" s="279"/>
      <c r="BA956" s="279"/>
      <c r="BB956" s="279"/>
      <c r="BC956" s="279"/>
      <c r="BD956" s="279"/>
      <c r="BE956" s="279"/>
      <c r="BF956" s="279"/>
      <c r="BG956" s="279"/>
      <c r="BH956" s="279"/>
      <c r="BI956" s="279"/>
      <c r="BQ956" s="280"/>
      <c r="BR956" s="280"/>
      <c r="BS956" s="280"/>
      <c r="BT956" s="280"/>
      <c r="BU956" s="280"/>
      <c r="BV956" s="280"/>
      <c r="BW956" s="280"/>
      <c r="BX956" s="280"/>
      <c r="BY956" s="280"/>
      <c r="BZ956" s="280"/>
      <c r="CA956" s="280"/>
      <c r="CB956" s="280"/>
    </row>
    <row r="957" spans="1:80" s="278" customFormat="1" x14ac:dyDescent="0.25">
      <c r="A957" s="261"/>
      <c r="B957" s="261"/>
      <c r="C957" s="261"/>
      <c r="D957" s="261"/>
      <c r="E957" s="261"/>
      <c r="F957" s="261"/>
      <c r="G957" s="261"/>
      <c r="AB957" s="279"/>
      <c r="AC957" s="279"/>
      <c r="AJ957" s="279"/>
      <c r="AK957" s="279"/>
      <c r="AX957" s="279"/>
      <c r="AY957" s="279"/>
      <c r="AZ957" s="279"/>
      <c r="BA957" s="279"/>
      <c r="BB957" s="279"/>
      <c r="BC957" s="279"/>
      <c r="BD957" s="279"/>
      <c r="BE957" s="279"/>
      <c r="BF957" s="279"/>
      <c r="BG957" s="279"/>
      <c r="BH957" s="279"/>
      <c r="BI957" s="279"/>
      <c r="BQ957" s="280"/>
      <c r="BR957" s="280"/>
      <c r="BS957" s="280"/>
      <c r="BT957" s="280"/>
      <c r="BU957" s="280"/>
      <c r="BV957" s="280"/>
      <c r="BW957" s="280"/>
      <c r="BX957" s="280"/>
      <c r="BY957" s="280"/>
      <c r="BZ957" s="280"/>
      <c r="CA957" s="280"/>
      <c r="CB957" s="280"/>
    </row>
    <row r="958" spans="1:80" s="278" customFormat="1" x14ac:dyDescent="0.25">
      <c r="A958" s="261"/>
      <c r="B958" s="261"/>
      <c r="C958" s="261"/>
      <c r="D958" s="261"/>
      <c r="E958" s="261"/>
      <c r="F958" s="261"/>
      <c r="G958" s="261"/>
      <c r="AB958" s="279"/>
      <c r="AC958" s="279"/>
      <c r="AJ958" s="279"/>
      <c r="AK958" s="279"/>
      <c r="AX958" s="279"/>
      <c r="AY958" s="279"/>
      <c r="AZ958" s="279"/>
      <c r="BA958" s="279"/>
      <c r="BB958" s="279"/>
      <c r="BC958" s="279"/>
      <c r="BD958" s="279"/>
      <c r="BE958" s="279"/>
      <c r="BF958" s="279"/>
      <c r="BG958" s="279"/>
      <c r="BH958" s="279"/>
      <c r="BI958" s="279"/>
      <c r="BQ958" s="280"/>
      <c r="BR958" s="280"/>
      <c r="BS958" s="280"/>
      <c r="BT958" s="280"/>
      <c r="BU958" s="280"/>
      <c r="BV958" s="280"/>
      <c r="BW958" s="280"/>
      <c r="BX958" s="280"/>
      <c r="BY958" s="280"/>
      <c r="BZ958" s="280"/>
      <c r="CA958" s="280"/>
      <c r="CB958" s="280"/>
    </row>
    <row r="959" spans="1:80" s="278" customFormat="1" x14ac:dyDescent="0.25">
      <c r="A959" s="261"/>
      <c r="B959" s="261"/>
      <c r="C959" s="261"/>
      <c r="D959" s="261"/>
      <c r="E959" s="261"/>
      <c r="F959" s="261"/>
      <c r="G959" s="261"/>
      <c r="AB959" s="279"/>
      <c r="AC959" s="279"/>
      <c r="AJ959" s="279"/>
      <c r="AK959" s="279"/>
      <c r="AX959" s="279"/>
      <c r="AY959" s="279"/>
      <c r="AZ959" s="279"/>
      <c r="BA959" s="279"/>
      <c r="BB959" s="279"/>
      <c r="BC959" s="279"/>
      <c r="BD959" s="279"/>
      <c r="BE959" s="279"/>
      <c r="BF959" s="279"/>
      <c r="BG959" s="279"/>
      <c r="BH959" s="279"/>
      <c r="BI959" s="279"/>
      <c r="BQ959" s="280"/>
      <c r="BR959" s="280"/>
      <c r="BS959" s="280"/>
      <c r="BT959" s="280"/>
      <c r="BU959" s="280"/>
      <c r="BV959" s="280"/>
      <c r="BW959" s="280"/>
      <c r="BX959" s="280"/>
      <c r="BY959" s="280"/>
      <c r="BZ959" s="280"/>
      <c r="CA959" s="280"/>
      <c r="CB959" s="280"/>
    </row>
    <row r="960" spans="1:80" s="278" customFormat="1" x14ac:dyDescent="0.25">
      <c r="A960" s="261"/>
      <c r="B960" s="261"/>
      <c r="C960" s="261"/>
      <c r="D960" s="261"/>
      <c r="E960" s="261"/>
      <c r="F960" s="261"/>
      <c r="G960" s="261"/>
      <c r="AB960" s="279"/>
      <c r="AC960" s="279"/>
      <c r="AJ960" s="279"/>
      <c r="AK960" s="279"/>
      <c r="AX960" s="279"/>
      <c r="AY960" s="279"/>
      <c r="AZ960" s="279"/>
      <c r="BA960" s="279"/>
      <c r="BB960" s="279"/>
      <c r="BC960" s="279"/>
      <c r="BD960" s="279"/>
      <c r="BE960" s="279"/>
      <c r="BF960" s="279"/>
      <c r="BG960" s="279"/>
      <c r="BH960" s="279"/>
      <c r="BI960" s="279"/>
      <c r="BQ960" s="280"/>
      <c r="BR960" s="280"/>
      <c r="BS960" s="280"/>
      <c r="BT960" s="280"/>
      <c r="BU960" s="280"/>
      <c r="BV960" s="280"/>
      <c r="BW960" s="280"/>
      <c r="BX960" s="280"/>
      <c r="BY960" s="280"/>
      <c r="BZ960" s="280"/>
      <c r="CA960" s="280"/>
      <c r="CB960" s="280"/>
    </row>
    <row r="961" spans="1:80" s="278" customFormat="1" x14ac:dyDescent="0.25">
      <c r="A961" s="261"/>
      <c r="B961" s="261"/>
      <c r="C961" s="261"/>
      <c r="D961" s="261"/>
      <c r="E961" s="261"/>
      <c r="F961" s="261"/>
      <c r="G961" s="261"/>
      <c r="AB961" s="279"/>
      <c r="AC961" s="279"/>
      <c r="AJ961" s="279"/>
      <c r="AK961" s="279"/>
      <c r="AX961" s="279"/>
      <c r="AY961" s="279"/>
      <c r="AZ961" s="279"/>
      <c r="BA961" s="279"/>
      <c r="BB961" s="279"/>
      <c r="BC961" s="279"/>
      <c r="BD961" s="279"/>
      <c r="BE961" s="279"/>
      <c r="BF961" s="279"/>
      <c r="BG961" s="279"/>
      <c r="BH961" s="279"/>
      <c r="BI961" s="279"/>
      <c r="BQ961" s="280"/>
      <c r="BR961" s="280"/>
      <c r="BS961" s="280"/>
      <c r="BT961" s="280"/>
      <c r="BU961" s="280"/>
      <c r="BV961" s="280"/>
      <c r="BW961" s="280"/>
      <c r="BX961" s="280"/>
      <c r="BY961" s="280"/>
      <c r="BZ961" s="280"/>
      <c r="CA961" s="280"/>
      <c r="CB961" s="280"/>
    </row>
    <row r="962" spans="1:80" s="278" customFormat="1" x14ac:dyDescent="0.25">
      <c r="A962" s="261"/>
      <c r="B962" s="261"/>
      <c r="C962" s="261"/>
      <c r="D962" s="261"/>
      <c r="E962" s="261"/>
      <c r="F962" s="261"/>
      <c r="G962" s="261"/>
      <c r="AB962" s="279"/>
      <c r="AC962" s="279"/>
      <c r="AJ962" s="279"/>
      <c r="AK962" s="279"/>
      <c r="AX962" s="279"/>
      <c r="AY962" s="279"/>
      <c r="AZ962" s="279"/>
      <c r="BA962" s="279"/>
      <c r="BB962" s="279"/>
      <c r="BC962" s="279"/>
      <c r="BD962" s="279"/>
      <c r="BE962" s="279"/>
      <c r="BF962" s="279"/>
      <c r="BG962" s="279"/>
      <c r="BH962" s="279"/>
      <c r="BI962" s="279"/>
      <c r="BQ962" s="280"/>
      <c r="BR962" s="280"/>
      <c r="BS962" s="280"/>
      <c r="BT962" s="280"/>
      <c r="BU962" s="280"/>
      <c r="BV962" s="280"/>
      <c r="BW962" s="280"/>
      <c r="BX962" s="280"/>
      <c r="BY962" s="280"/>
      <c r="BZ962" s="280"/>
      <c r="CA962" s="280"/>
      <c r="CB962" s="280"/>
    </row>
    <row r="963" spans="1:80" s="278" customFormat="1" x14ac:dyDescent="0.25">
      <c r="A963" s="261"/>
      <c r="B963" s="261"/>
      <c r="C963" s="261"/>
      <c r="D963" s="261"/>
      <c r="E963" s="261"/>
      <c r="F963" s="261"/>
      <c r="G963" s="261"/>
      <c r="AB963" s="279"/>
      <c r="AC963" s="279"/>
      <c r="AJ963" s="279"/>
      <c r="AK963" s="279"/>
      <c r="AX963" s="279"/>
      <c r="AY963" s="279"/>
      <c r="AZ963" s="279"/>
      <c r="BA963" s="279"/>
      <c r="BB963" s="279"/>
      <c r="BC963" s="279"/>
      <c r="BD963" s="279"/>
      <c r="BE963" s="279"/>
      <c r="BF963" s="279"/>
      <c r="BG963" s="279"/>
      <c r="BH963" s="279"/>
      <c r="BI963" s="279"/>
      <c r="BQ963" s="280"/>
      <c r="BR963" s="280"/>
      <c r="BS963" s="280"/>
      <c r="BT963" s="280"/>
      <c r="BU963" s="280"/>
      <c r="BV963" s="280"/>
      <c r="BW963" s="280"/>
      <c r="BX963" s="280"/>
      <c r="BY963" s="280"/>
      <c r="BZ963" s="280"/>
      <c r="CA963" s="280"/>
      <c r="CB963" s="280"/>
    </row>
    <row r="964" spans="1:80" s="278" customFormat="1" x14ac:dyDescent="0.25">
      <c r="A964" s="261"/>
      <c r="B964" s="261"/>
      <c r="C964" s="261"/>
      <c r="D964" s="261"/>
      <c r="E964" s="261"/>
      <c r="F964" s="261"/>
      <c r="G964" s="261"/>
      <c r="AB964" s="279"/>
      <c r="AC964" s="279"/>
      <c r="AJ964" s="279"/>
      <c r="AK964" s="279"/>
      <c r="AX964" s="279"/>
      <c r="AY964" s="279"/>
      <c r="AZ964" s="279"/>
      <c r="BA964" s="279"/>
      <c r="BB964" s="279"/>
      <c r="BC964" s="279"/>
      <c r="BD964" s="279"/>
      <c r="BE964" s="279"/>
      <c r="BF964" s="279"/>
      <c r="BG964" s="279"/>
      <c r="BH964" s="279"/>
      <c r="BI964" s="279"/>
      <c r="BQ964" s="280"/>
      <c r="BR964" s="280"/>
      <c r="BS964" s="280"/>
      <c r="BT964" s="280"/>
      <c r="BU964" s="280"/>
      <c r="BV964" s="280"/>
      <c r="BW964" s="280"/>
      <c r="BX964" s="280"/>
      <c r="BY964" s="280"/>
      <c r="BZ964" s="280"/>
      <c r="CA964" s="280"/>
      <c r="CB964" s="280"/>
    </row>
    <row r="965" spans="1:80" s="278" customFormat="1" x14ac:dyDescent="0.25">
      <c r="A965" s="261"/>
      <c r="B965" s="261"/>
      <c r="C965" s="261"/>
      <c r="D965" s="261"/>
      <c r="E965" s="261"/>
      <c r="F965" s="261"/>
      <c r="G965" s="261"/>
      <c r="AB965" s="279"/>
      <c r="AC965" s="279"/>
      <c r="AJ965" s="279"/>
      <c r="AK965" s="279"/>
      <c r="AX965" s="279"/>
      <c r="AY965" s="279"/>
      <c r="AZ965" s="279"/>
      <c r="BA965" s="279"/>
      <c r="BB965" s="279"/>
      <c r="BC965" s="279"/>
      <c r="BD965" s="279"/>
      <c r="BE965" s="279"/>
      <c r="BF965" s="279"/>
      <c r="BG965" s="279"/>
      <c r="BH965" s="279"/>
      <c r="BI965" s="279"/>
      <c r="BQ965" s="280"/>
      <c r="BR965" s="280"/>
      <c r="BS965" s="280"/>
      <c r="BT965" s="280"/>
      <c r="BU965" s="280"/>
      <c r="BV965" s="280"/>
      <c r="BW965" s="280"/>
      <c r="BX965" s="280"/>
      <c r="BY965" s="280"/>
      <c r="BZ965" s="280"/>
      <c r="CA965" s="280"/>
      <c r="CB965" s="280"/>
    </row>
    <row r="966" spans="1:80" s="278" customFormat="1" x14ac:dyDescent="0.25">
      <c r="A966" s="261"/>
      <c r="B966" s="261"/>
      <c r="C966" s="261"/>
      <c r="D966" s="261"/>
      <c r="E966" s="261"/>
      <c r="F966" s="261"/>
      <c r="G966" s="261"/>
      <c r="AB966" s="279"/>
      <c r="AC966" s="279"/>
      <c r="AJ966" s="279"/>
      <c r="AK966" s="279"/>
      <c r="AX966" s="279"/>
      <c r="AY966" s="279"/>
      <c r="AZ966" s="279"/>
      <c r="BA966" s="279"/>
      <c r="BB966" s="279"/>
      <c r="BC966" s="279"/>
      <c r="BD966" s="279"/>
      <c r="BE966" s="279"/>
      <c r="BF966" s="279"/>
      <c r="BG966" s="279"/>
      <c r="BH966" s="279"/>
      <c r="BI966" s="279"/>
      <c r="BQ966" s="280"/>
      <c r="BR966" s="280"/>
      <c r="BS966" s="280"/>
      <c r="BT966" s="280"/>
      <c r="BU966" s="280"/>
      <c r="BV966" s="280"/>
      <c r="BW966" s="280"/>
      <c r="BX966" s="280"/>
      <c r="BY966" s="280"/>
      <c r="BZ966" s="280"/>
      <c r="CA966" s="280"/>
      <c r="CB966" s="280"/>
    </row>
    <row r="967" spans="1:80" s="278" customFormat="1" x14ac:dyDescent="0.25">
      <c r="A967" s="261"/>
      <c r="B967" s="261"/>
      <c r="C967" s="261"/>
      <c r="D967" s="261"/>
      <c r="E967" s="261"/>
      <c r="F967" s="261"/>
      <c r="G967" s="261"/>
      <c r="AB967" s="279"/>
      <c r="AC967" s="279"/>
      <c r="AJ967" s="279"/>
      <c r="AK967" s="279"/>
      <c r="AX967" s="279"/>
      <c r="AY967" s="279"/>
      <c r="AZ967" s="279"/>
      <c r="BA967" s="279"/>
      <c r="BB967" s="279"/>
      <c r="BC967" s="279"/>
      <c r="BD967" s="279"/>
      <c r="BE967" s="279"/>
      <c r="BF967" s="279"/>
      <c r="BG967" s="279"/>
      <c r="BH967" s="279"/>
      <c r="BI967" s="279"/>
      <c r="BQ967" s="280"/>
      <c r="BR967" s="280"/>
      <c r="BS967" s="280"/>
      <c r="BT967" s="280"/>
      <c r="BU967" s="280"/>
      <c r="BV967" s="280"/>
      <c r="BW967" s="280"/>
      <c r="BX967" s="280"/>
      <c r="BY967" s="280"/>
      <c r="BZ967" s="280"/>
      <c r="CA967" s="280"/>
      <c r="CB967" s="280"/>
    </row>
    <row r="968" spans="1:80" s="278" customFormat="1" x14ac:dyDescent="0.25">
      <c r="A968" s="261"/>
      <c r="B968" s="261"/>
      <c r="C968" s="261"/>
      <c r="D968" s="261"/>
      <c r="E968" s="261"/>
      <c r="F968" s="261"/>
      <c r="G968" s="261"/>
      <c r="AB968" s="279"/>
      <c r="AC968" s="279"/>
      <c r="AJ968" s="279"/>
      <c r="AK968" s="279"/>
      <c r="AX968" s="279"/>
      <c r="AY968" s="279"/>
      <c r="AZ968" s="279"/>
      <c r="BA968" s="279"/>
      <c r="BB968" s="279"/>
      <c r="BC968" s="279"/>
      <c r="BD968" s="279"/>
      <c r="BE968" s="279"/>
      <c r="BF968" s="279"/>
      <c r="BG968" s="279"/>
      <c r="BH968" s="279"/>
      <c r="BI968" s="279"/>
      <c r="BQ968" s="280"/>
      <c r="BR968" s="280"/>
      <c r="BS968" s="280"/>
      <c r="BT968" s="280"/>
      <c r="BU968" s="280"/>
      <c r="BV968" s="280"/>
      <c r="BW968" s="280"/>
      <c r="BX968" s="280"/>
      <c r="BY968" s="280"/>
      <c r="BZ968" s="280"/>
      <c r="CA968" s="280"/>
      <c r="CB968" s="280"/>
    </row>
    <row r="969" spans="1:80" s="278" customFormat="1" x14ac:dyDescent="0.25">
      <c r="A969" s="261"/>
      <c r="B969" s="261"/>
      <c r="C969" s="261"/>
      <c r="D969" s="261"/>
      <c r="E969" s="261"/>
      <c r="F969" s="261"/>
      <c r="G969" s="261"/>
      <c r="AB969" s="279"/>
      <c r="AC969" s="279"/>
      <c r="AJ969" s="279"/>
      <c r="AK969" s="279"/>
      <c r="AX969" s="279"/>
      <c r="AY969" s="279"/>
      <c r="AZ969" s="279"/>
      <c r="BA969" s="279"/>
      <c r="BB969" s="279"/>
      <c r="BC969" s="279"/>
      <c r="BD969" s="279"/>
      <c r="BE969" s="279"/>
      <c r="BF969" s="279"/>
      <c r="BG969" s="279"/>
      <c r="BH969" s="279"/>
      <c r="BI969" s="279"/>
      <c r="BQ969" s="280"/>
      <c r="BR969" s="280"/>
      <c r="BS969" s="280"/>
      <c r="BT969" s="280"/>
      <c r="BU969" s="280"/>
      <c r="BV969" s="280"/>
      <c r="BW969" s="280"/>
      <c r="BX969" s="280"/>
      <c r="BY969" s="280"/>
      <c r="BZ969" s="280"/>
      <c r="CA969" s="280"/>
      <c r="CB969" s="280"/>
    </row>
    <row r="970" spans="1:80" s="278" customFormat="1" x14ac:dyDescent="0.25">
      <c r="A970" s="261"/>
      <c r="B970" s="261"/>
      <c r="C970" s="261"/>
      <c r="D970" s="261"/>
      <c r="E970" s="261"/>
      <c r="F970" s="261"/>
      <c r="G970" s="261"/>
      <c r="AB970" s="279"/>
      <c r="AC970" s="279"/>
      <c r="AJ970" s="279"/>
      <c r="AK970" s="279"/>
      <c r="AX970" s="279"/>
      <c r="AY970" s="279"/>
      <c r="AZ970" s="279"/>
      <c r="BA970" s="279"/>
      <c r="BB970" s="279"/>
      <c r="BC970" s="279"/>
      <c r="BD970" s="279"/>
      <c r="BE970" s="279"/>
      <c r="BF970" s="279"/>
      <c r="BG970" s="279"/>
      <c r="BH970" s="279"/>
      <c r="BI970" s="279"/>
      <c r="BQ970" s="280"/>
      <c r="BR970" s="280"/>
      <c r="BS970" s="280"/>
      <c r="BT970" s="280"/>
      <c r="BU970" s="280"/>
      <c r="BV970" s="280"/>
      <c r="BW970" s="280"/>
      <c r="BX970" s="280"/>
      <c r="BY970" s="280"/>
      <c r="BZ970" s="280"/>
      <c r="CA970" s="280"/>
      <c r="CB970" s="280"/>
    </row>
    <row r="971" spans="1:80" s="278" customFormat="1" x14ac:dyDescent="0.25">
      <c r="A971" s="261"/>
      <c r="B971" s="261"/>
      <c r="C971" s="261"/>
      <c r="D971" s="261"/>
      <c r="E971" s="261"/>
      <c r="F971" s="261"/>
      <c r="G971" s="261"/>
      <c r="AB971" s="279"/>
      <c r="AC971" s="279"/>
      <c r="AJ971" s="279"/>
      <c r="AK971" s="279"/>
      <c r="AX971" s="279"/>
      <c r="AY971" s="279"/>
      <c r="AZ971" s="279"/>
      <c r="BA971" s="279"/>
      <c r="BB971" s="279"/>
      <c r="BC971" s="279"/>
      <c r="BD971" s="279"/>
      <c r="BE971" s="279"/>
      <c r="BF971" s="279"/>
      <c r="BG971" s="279"/>
      <c r="BH971" s="279"/>
      <c r="BI971" s="279"/>
      <c r="BQ971" s="280"/>
      <c r="BR971" s="280"/>
      <c r="BS971" s="280"/>
      <c r="BT971" s="280"/>
      <c r="BU971" s="280"/>
      <c r="BV971" s="280"/>
      <c r="BW971" s="280"/>
      <c r="BX971" s="280"/>
      <c r="BY971" s="280"/>
      <c r="BZ971" s="280"/>
      <c r="CA971" s="280"/>
      <c r="CB971" s="280"/>
    </row>
    <row r="972" spans="1:80" s="278" customFormat="1" x14ac:dyDescent="0.25">
      <c r="A972" s="261"/>
      <c r="B972" s="261"/>
      <c r="C972" s="261"/>
      <c r="D972" s="261"/>
      <c r="E972" s="261"/>
      <c r="F972" s="261"/>
      <c r="G972" s="261"/>
      <c r="AB972" s="279"/>
      <c r="AC972" s="279"/>
      <c r="AJ972" s="279"/>
      <c r="AK972" s="279"/>
      <c r="AX972" s="279"/>
      <c r="AY972" s="279"/>
      <c r="AZ972" s="279"/>
      <c r="BA972" s="279"/>
      <c r="BB972" s="279"/>
      <c r="BC972" s="279"/>
      <c r="BD972" s="279"/>
      <c r="BE972" s="279"/>
      <c r="BF972" s="279"/>
      <c r="BG972" s="279"/>
      <c r="BH972" s="279"/>
      <c r="BI972" s="279"/>
      <c r="BQ972" s="280"/>
      <c r="BR972" s="280"/>
      <c r="BS972" s="280"/>
      <c r="BT972" s="280"/>
      <c r="BU972" s="280"/>
      <c r="BV972" s="280"/>
      <c r="BW972" s="280"/>
      <c r="BX972" s="280"/>
      <c r="BY972" s="280"/>
      <c r="BZ972" s="280"/>
      <c r="CA972" s="280"/>
      <c r="CB972" s="280"/>
    </row>
    <row r="973" spans="1:80" s="278" customFormat="1" x14ac:dyDescent="0.25">
      <c r="A973" s="261"/>
      <c r="B973" s="261"/>
      <c r="C973" s="261"/>
      <c r="D973" s="261"/>
      <c r="E973" s="261"/>
      <c r="F973" s="261"/>
      <c r="G973" s="261"/>
      <c r="AB973" s="279"/>
      <c r="AC973" s="279"/>
      <c r="AJ973" s="279"/>
      <c r="AK973" s="279"/>
      <c r="AX973" s="279"/>
      <c r="AY973" s="279"/>
      <c r="AZ973" s="279"/>
      <c r="BA973" s="279"/>
      <c r="BB973" s="279"/>
      <c r="BC973" s="279"/>
      <c r="BD973" s="279"/>
      <c r="BE973" s="279"/>
      <c r="BF973" s="279"/>
      <c r="BG973" s="279"/>
      <c r="BH973" s="279"/>
      <c r="BI973" s="279"/>
      <c r="BQ973" s="280"/>
      <c r="BR973" s="280"/>
      <c r="BS973" s="280"/>
      <c r="BT973" s="280"/>
      <c r="BU973" s="280"/>
      <c r="BV973" s="280"/>
      <c r="BW973" s="280"/>
      <c r="BX973" s="280"/>
      <c r="BY973" s="280"/>
      <c r="BZ973" s="280"/>
      <c r="CA973" s="280"/>
      <c r="CB973" s="280"/>
    </row>
    <row r="974" spans="1:80" s="278" customFormat="1" x14ac:dyDescent="0.25">
      <c r="A974" s="261"/>
      <c r="B974" s="261"/>
      <c r="C974" s="261"/>
      <c r="D974" s="261"/>
      <c r="E974" s="261"/>
      <c r="F974" s="261"/>
      <c r="G974" s="261"/>
      <c r="AB974" s="279"/>
      <c r="AC974" s="279"/>
      <c r="AJ974" s="279"/>
      <c r="AK974" s="279"/>
      <c r="AX974" s="279"/>
      <c r="AY974" s="279"/>
      <c r="AZ974" s="279"/>
      <c r="BA974" s="279"/>
      <c r="BB974" s="279"/>
      <c r="BC974" s="279"/>
      <c r="BD974" s="279"/>
      <c r="BE974" s="279"/>
      <c r="BF974" s="279"/>
      <c r="BG974" s="279"/>
      <c r="BH974" s="279"/>
      <c r="BI974" s="279"/>
      <c r="BQ974" s="280"/>
      <c r="BR974" s="280"/>
      <c r="BS974" s="280"/>
      <c r="BT974" s="280"/>
      <c r="BU974" s="280"/>
      <c r="BV974" s="280"/>
      <c r="BW974" s="280"/>
      <c r="BX974" s="280"/>
      <c r="BY974" s="280"/>
      <c r="BZ974" s="280"/>
      <c r="CA974" s="280"/>
      <c r="CB974" s="280"/>
    </row>
    <row r="975" spans="1:80" s="278" customFormat="1" x14ac:dyDescent="0.25">
      <c r="A975" s="261"/>
      <c r="B975" s="261"/>
      <c r="C975" s="261"/>
      <c r="D975" s="261"/>
      <c r="E975" s="261"/>
      <c r="F975" s="261"/>
      <c r="G975" s="261"/>
      <c r="AB975" s="279"/>
      <c r="AC975" s="279"/>
      <c r="AJ975" s="279"/>
      <c r="AK975" s="279"/>
      <c r="AX975" s="279"/>
      <c r="AY975" s="279"/>
      <c r="AZ975" s="279"/>
      <c r="BA975" s="279"/>
      <c r="BB975" s="279"/>
      <c r="BC975" s="279"/>
      <c r="BD975" s="279"/>
      <c r="BE975" s="279"/>
      <c r="BF975" s="279"/>
      <c r="BG975" s="279"/>
      <c r="BH975" s="279"/>
      <c r="BI975" s="279"/>
      <c r="BQ975" s="280"/>
      <c r="BR975" s="280"/>
      <c r="BS975" s="280"/>
      <c r="BT975" s="280"/>
      <c r="BU975" s="280"/>
      <c r="BV975" s="280"/>
      <c r="BW975" s="280"/>
      <c r="BX975" s="280"/>
      <c r="BY975" s="280"/>
      <c r="BZ975" s="280"/>
      <c r="CA975" s="280"/>
      <c r="CB975" s="280"/>
    </row>
    <row r="976" spans="1:80" s="278" customFormat="1" x14ac:dyDescent="0.25">
      <c r="A976" s="261"/>
      <c r="B976" s="261"/>
      <c r="C976" s="261"/>
      <c r="D976" s="261"/>
      <c r="E976" s="261"/>
      <c r="F976" s="261"/>
      <c r="G976" s="261"/>
      <c r="AB976" s="279"/>
      <c r="AC976" s="279"/>
      <c r="AJ976" s="279"/>
      <c r="AK976" s="279"/>
      <c r="AX976" s="279"/>
      <c r="AY976" s="279"/>
      <c r="AZ976" s="279"/>
      <c r="BA976" s="279"/>
      <c r="BB976" s="279"/>
      <c r="BC976" s="279"/>
      <c r="BD976" s="279"/>
      <c r="BE976" s="279"/>
      <c r="BF976" s="279"/>
      <c r="BG976" s="279"/>
      <c r="BH976" s="279"/>
      <c r="BI976" s="279"/>
      <c r="BQ976" s="280"/>
      <c r="BR976" s="280"/>
      <c r="BS976" s="280"/>
      <c r="BT976" s="280"/>
      <c r="BU976" s="280"/>
      <c r="BV976" s="280"/>
      <c r="BW976" s="280"/>
      <c r="BX976" s="280"/>
      <c r="BY976" s="280"/>
      <c r="BZ976" s="280"/>
      <c r="CA976" s="280"/>
      <c r="CB976" s="280"/>
    </row>
    <row r="977" spans="1:80" s="278" customFormat="1" x14ac:dyDescent="0.25">
      <c r="A977" s="261"/>
      <c r="B977" s="261"/>
      <c r="C977" s="261"/>
      <c r="D977" s="261"/>
      <c r="E977" s="261"/>
      <c r="F977" s="261"/>
      <c r="G977" s="261"/>
      <c r="AB977" s="279"/>
      <c r="AC977" s="279"/>
      <c r="AJ977" s="279"/>
      <c r="AK977" s="279"/>
      <c r="AX977" s="279"/>
      <c r="AY977" s="279"/>
      <c r="AZ977" s="279"/>
      <c r="BA977" s="279"/>
      <c r="BB977" s="279"/>
      <c r="BC977" s="279"/>
      <c r="BD977" s="279"/>
      <c r="BE977" s="279"/>
      <c r="BF977" s="279"/>
      <c r="BG977" s="279"/>
      <c r="BH977" s="279"/>
      <c r="BI977" s="279"/>
      <c r="BQ977" s="280"/>
      <c r="BR977" s="280"/>
      <c r="BS977" s="280"/>
      <c r="BT977" s="280"/>
      <c r="BU977" s="280"/>
      <c r="BV977" s="280"/>
      <c r="BW977" s="280"/>
      <c r="BX977" s="280"/>
      <c r="BY977" s="280"/>
      <c r="BZ977" s="280"/>
      <c r="CA977" s="280"/>
      <c r="CB977" s="280"/>
    </row>
    <row r="978" spans="1:80" s="278" customFormat="1" x14ac:dyDescent="0.25">
      <c r="A978" s="261"/>
      <c r="B978" s="261"/>
      <c r="C978" s="261"/>
      <c r="D978" s="261"/>
      <c r="E978" s="261"/>
      <c r="F978" s="261"/>
      <c r="G978" s="261"/>
      <c r="AB978" s="279"/>
      <c r="AC978" s="279"/>
      <c r="AJ978" s="279"/>
      <c r="AK978" s="279"/>
      <c r="AX978" s="279"/>
      <c r="AY978" s="279"/>
      <c r="AZ978" s="279"/>
      <c r="BA978" s="279"/>
      <c r="BB978" s="279"/>
      <c r="BC978" s="279"/>
      <c r="BD978" s="279"/>
      <c r="BE978" s="279"/>
      <c r="BF978" s="279"/>
      <c r="BG978" s="279"/>
      <c r="BH978" s="279"/>
      <c r="BI978" s="279"/>
      <c r="BQ978" s="280"/>
      <c r="BR978" s="280"/>
      <c r="BS978" s="280"/>
      <c r="BT978" s="280"/>
      <c r="BU978" s="280"/>
      <c r="BV978" s="280"/>
      <c r="BW978" s="280"/>
      <c r="BX978" s="280"/>
      <c r="BY978" s="280"/>
      <c r="BZ978" s="280"/>
      <c r="CA978" s="280"/>
      <c r="CB978" s="280"/>
    </row>
    <row r="979" spans="1:80" s="278" customFormat="1" x14ac:dyDescent="0.25">
      <c r="A979" s="261"/>
      <c r="B979" s="261"/>
      <c r="C979" s="261"/>
      <c r="D979" s="261"/>
      <c r="E979" s="261"/>
      <c r="F979" s="261"/>
      <c r="G979" s="261"/>
      <c r="AB979" s="279"/>
      <c r="AC979" s="279"/>
      <c r="AJ979" s="279"/>
      <c r="AK979" s="279"/>
      <c r="AX979" s="279"/>
      <c r="AY979" s="279"/>
      <c r="AZ979" s="279"/>
      <c r="BA979" s="279"/>
      <c r="BB979" s="279"/>
      <c r="BC979" s="279"/>
      <c r="BD979" s="279"/>
      <c r="BE979" s="279"/>
      <c r="BF979" s="279"/>
      <c r="BG979" s="279"/>
      <c r="BH979" s="279"/>
      <c r="BI979" s="279"/>
      <c r="BQ979" s="280"/>
      <c r="BR979" s="280"/>
      <c r="BS979" s="280"/>
      <c r="BT979" s="280"/>
      <c r="BU979" s="280"/>
      <c r="BV979" s="280"/>
      <c r="BW979" s="280"/>
      <c r="BX979" s="280"/>
      <c r="BY979" s="280"/>
      <c r="BZ979" s="280"/>
      <c r="CA979" s="280"/>
      <c r="CB979" s="280"/>
    </row>
    <row r="980" spans="1:80" s="278" customFormat="1" x14ac:dyDescent="0.25">
      <c r="A980" s="261"/>
      <c r="B980" s="261"/>
      <c r="C980" s="261"/>
      <c r="D980" s="261"/>
      <c r="E980" s="261"/>
      <c r="F980" s="261"/>
      <c r="G980" s="261"/>
      <c r="AB980" s="279"/>
      <c r="AC980" s="279"/>
      <c r="AJ980" s="279"/>
      <c r="AK980" s="279"/>
      <c r="AX980" s="279"/>
      <c r="AY980" s="279"/>
      <c r="AZ980" s="279"/>
      <c r="BA980" s="279"/>
      <c r="BB980" s="279"/>
      <c r="BC980" s="279"/>
      <c r="BD980" s="279"/>
      <c r="BE980" s="279"/>
      <c r="BF980" s="279"/>
      <c r="BG980" s="279"/>
      <c r="BH980" s="279"/>
      <c r="BI980" s="279"/>
      <c r="BQ980" s="280"/>
      <c r="BR980" s="280"/>
      <c r="BS980" s="280"/>
      <c r="BT980" s="280"/>
      <c r="BU980" s="280"/>
      <c r="BV980" s="280"/>
      <c r="BW980" s="280"/>
      <c r="BX980" s="280"/>
      <c r="BY980" s="280"/>
      <c r="BZ980" s="280"/>
      <c r="CA980" s="280"/>
      <c r="CB980" s="280"/>
    </row>
    <row r="981" spans="1:80" s="278" customFormat="1" x14ac:dyDescent="0.25">
      <c r="A981" s="261"/>
      <c r="B981" s="261"/>
      <c r="C981" s="261"/>
      <c r="D981" s="261"/>
      <c r="E981" s="261"/>
      <c r="F981" s="261"/>
      <c r="G981" s="261"/>
      <c r="AB981" s="279"/>
      <c r="AC981" s="279"/>
      <c r="AJ981" s="279"/>
      <c r="AK981" s="279"/>
      <c r="AX981" s="279"/>
      <c r="AY981" s="279"/>
      <c r="AZ981" s="279"/>
      <c r="BA981" s="279"/>
      <c r="BB981" s="279"/>
      <c r="BC981" s="279"/>
      <c r="BD981" s="279"/>
      <c r="BE981" s="279"/>
      <c r="BF981" s="279"/>
      <c r="BG981" s="279"/>
      <c r="BH981" s="279"/>
      <c r="BI981" s="279"/>
      <c r="BQ981" s="280"/>
      <c r="BR981" s="280"/>
      <c r="BS981" s="280"/>
      <c r="BT981" s="280"/>
      <c r="BU981" s="280"/>
      <c r="BV981" s="280"/>
      <c r="BW981" s="280"/>
      <c r="BX981" s="280"/>
      <c r="BY981" s="280"/>
      <c r="BZ981" s="280"/>
      <c r="CA981" s="280"/>
      <c r="CB981" s="280"/>
    </row>
    <row r="982" spans="1:80" s="278" customFormat="1" x14ac:dyDescent="0.25">
      <c r="A982" s="261"/>
      <c r="B982" s="261"/>
      <c r="C982" s="261"/>
      <c r="D982" s="261"/>
      <c r="E982" s="261"/>
      <c r="F982" s="261"/>
      <c r="G982" s="261"/>
      <c r="AB982" s="279"/>
      <c r="AC982" s="279"/>
      <c r="AJ982" s="279"/>
      <c r="AK982" s="279"/>
      <c r="AX982" s="279"/>
      <c r="AY982" s="279"/>
      <c r="AZ982" s="279"/>
      <c r="BA982" s="279"/>
      <c r="BB982" s="279"/>
      <c r="BC982" s="279"/>
      <c r="BD982" s="279"/>
      <c r="BE982" s="279"/>
      <c r="BF982" s="279"/>
      <c r="BG982" s="279"/>
      <c r="BH982" s="279"/>
      <c r="BI982" s="279"/>
      <c r="BQ982" s="280"/>
      <c r="BR982" s="280"/>
      <c r="BS982" s="280"/>
      <c r="BT982" s="280"/>
      <c r="BU982" s="280"/>
      <c r="BV982" s="280"/>
      <c r="BW982" s="280"/>
      <c r="BX982" s="280"/>
      <c r="BY982" s="280"/>
      <c r="BZ982" s="280"/>
      <c r="CA982" s="280"/>
      <c r="CB982" s="280"/>
    </row>
    <row r="983" spans="1:80" s="278" customFormat="1" x14ac:dyDescent="0.25">
      <c r="A983" s="261"/>
      <c r="B983" s="261"/>
      <c r="C983" s="261"/>
      <c r="D983" s="261"/>
      <c r="E983" s="261"/>
      <c r="F983" s="261"/>
      <c r="G983" s="261"/>
      <c r="AB983" s="279"/>
      <c r="AC983" s="279"/>
      <c r="AJ983" s="279"/>
      <c r="AK983" s="279"/>
      <c r="AX983" s="279"/>
      <c r="AY983" s="279"/>
      <c r="AZ983" s="279"/>
      <c r="BA983" s="279"/>
      <c r="BB983" s="279"/>
      <c r="BC983" s="279"/>
      <c r="BD983" s="279"/>
      <c r="BE983" s="279"/>
      <c r="BF983" s="279"/>
      <c r="BG983" s="279"/>
      <c r="BH983" s="279"/>
      <c r="BI983" s="279"/>
      <c r="BQ983" s="280"/>
      <c r="BR983" s="280"/>
      <c r="BS983" s="280"/>
      <c r="BT983" s="280"/>
      <c r="BU983" s="280"/>
      <c r="BV983" s="280"/>
      <c r="BW983" s="280"/>
      <c r="BX983" s="280"/>
      <c r="BY983" s="280"/>
      <c r="BZ983" s="280"/>
      <c r="CA983" s="280"/>
      <c r="CB983" s="280"/>
    </row>
    <row r="984" spans="1:80" s="278" customFormat="1" x14ac:dyDescent="0.25">
      <c r="A984" s="261"/>
      <c r="B984" s="261"/>
      <c r="C984" s="261"/>
      <c r="D984" s="261"/>
      <c r="E984" s="261"/>
      <c r="F984" s="261"/>
      <c r="G984" s="261"/>
      <c r="AB984" s="279"/>
      <c r="AC984" s="279"/>
      <c r="AJ984" s="279"/>
      <c r="AK984" s="279"/>
      <c r="AX984" s="279"/>
      <c r="AY984" s="279"/>
      <c r="AZ984" s="279"/>
      <c r="BA984" s="279"/>
      <c r="BB984" s="279"/>
      <c r="BC984" s="279"/>
      <c r="BD984" s="279"/>
      <c r="BE984" s="279"/>
      <c r="BF984" s="279"/>
      <c r="BG984" s="279"/>
      <c r="BH984" s="279"/>
      <c r="BI984" s="279"/>
      <c r="BQ984" s="280"/>
      <c r="BR984" s="280"/>
      <c r="BS984" s="280"/>
      <c r="BT984" s="280"/>
      <c r="BU984" s="280"/>
      <c r="BV984" s="280"/>
      <c r="BW984" s="280"/>
      <c r="BX984" s="280"/>
      <c r="BY984" s="280"/>
      <c r="BZ984" s="280"/>
      <c r="CA984" s="280"/>
      <c r="CB984" s="280"/>
    </row>
    <row r="985" spans="1:80" s="278" customFormat="1" x14ac:dyDescent="0.25">
      <c r="A985" s="261"/>
      <c r="B985" s="261"/>
      <c r="C985" s="261"/>
      <c r="D985" s="261"/>
      <c r="E985" s="261"/>
      <c r="F985" s="261"/>
      <c r="G985" s="261"/>
      <c r="AB985" s="279"/>
      <c r="AC985" s="279"/>
      <c r="AJ985" s="279"/>
      <c r="AK985" s="279"/>
      <c r="AX985" s="279"/>
      <c r="AY985" s="279"/>
      <c r="AZ985" s="279"/>
      <c r="BA985" s="279"/>
      <c r="BB985" s="279"/>
      <c r="BC985" s="279"/>
      <c r="BD985" s="279"/>
      <c r="BE985" s="279"/>
      <c r="BF985" s="279"/>
      <c r="BG985" s="279"/>
      <c r="BH985" s="279"/>
      <c r="BI985" s="279"/>
      <c r="BQ985" s="280"/>
      <c r="BR985" s="280"/>
      <c r="BS985" s="280"/>
      <c r="BT985" s="280"/>
      <c r="BU985" s="280"/>
      <c r="BV985" s="280"/>
      <c r="BW985" s="280"/>
      <c r="BX985" s="280"/>
      <c r="BY985" s="280"/>
      <c r="BZ985" s="280"/>
      <c r="CA985" s="280"/>
      <c r="CB985" s="280"/>
    </row>
    <row r="986" spans="1:80" s="278" customFormat="1" x14ac:dyDescent="0.25">
      <c r="A986" s="261"/>
      <c r="B986" s="261"/>
      <c r="C986" s="261"/>
      <c r="D986" s="261"/>
      <c r="E986" s="261"/>
      <c r="F986" s="261"/>
      <c r="G986" s="261"/>
      <c r="AB986" s="279"/>
      <c r="AC986" s="279"/>
      <c r="AJ986" s="279"/>
      <c r="AK986" s="279"/>
      <c r="AX986" s="279"/>
      <c r="AY986" s="279"/>
      <c r="AZ986" s="279"/>
      <c r="BA986" s="279"/>
      <c r="BB986" s="279"/>
      <c r="BC986" s="279"/>
      <c r="BD986" s="279"/>
      <c r="BE986" s="279"/>
      <c r="BF986" s="279"/>
      <c r="BG986" s="279"/>
      <c r="BH986" s="279"/>
      <c r="BI986" s="279"/>
      <c r="BQ986" s="280"/>
      <c r="BR986" s="280"/>
      <c r="BS986" s="280"/>
      <c r="BT986" s="280"/>
      <c r="BU986" s="280"/>
      <c r="BV986" s="280"/>
      <c r="BW986" s="280"/>
      <c r="BX986" s="280"/>
      <c r="BY986" s="280"/>
      <c r="BZ986" s="280"/>
      <c r="CA986" s="280"/>
      <c r="CB986" s="280"/>
    </row>
    <row r="987" spans="1:80" s="278" customFormat="1" x14ac:dyDescent="0.25">
      <c r="A987" s="261"/>
      <c r="B987" s="261"/>
      <c r="C987" s="261"/>
      <c r="D987" s="261"/>
      <c r="E987" s="261"/>
      <c r="F987" s="261"/>
      <c r="G987" s="261"/>
      <c r="AB987" s="279"/>
      <c r="AC987" s="279"/>
      <c r="AJ987" s="279"/>
      <c r="AK987" s="279"/>
      <c r="AX987" s="279"/>
      <c r="AY987" s="279"/>
      <c r="AZ987" s="279"/>
      <c r="BA987" s="279"/>
      <c r="BB987" s="279"/>
      <c r="BC987" s="279"/>
      <c r="BD987" s="279"/>
      <c r="BE987" s="279"/>
      <c r="BF987" s="279"/>
      <c r="BG987" s="279"/>
      <c r="BH987" s="279"/>
      <c r="BI987" s="279"/>
      <c r="BQ987" s="280"/>
      <c r="BR987" s="280"/>
      <c r="BS987" s="280"/>
      <c r="BT987" s="280"/>
      <c r="BU987" s="280"/>
      <c r="BV987" s="280"/>
      <c r="BW987" s="280"/>
      <c r="BX987" s="280"/>
      <c r="BY987" s="280"/>
      <c r="BZ987" s="280"/>
      <c r="CA987" s="280"/>
      <c r="CB987" s="280"/>
    </row>
    <row r="988" spans="1:80" s="278" customFormat="1" x14ac:dyDescent="0.25">
      <c r="A988" s="261"/>
      <c r="B988" s="261"/>
      <c r="C988" s="261"/>
      <c r="D988" s="261"/>
      <c r="E988" s="261"/>
      <c r="F988" s="261"/>
      <c r="G988" s="261"/>
      <c r="AB988" s="279"/>
      <c r="AC988" s="279"/>
      <c r="AJ988" s="279"/>
      <c r="AK988" s="279"/>
      <c r="AX988" s="279"/>
      <c r="AY988" s="279"/>
      <c r="AZ988" s="279"/>
      <c r="BA988" s="279"/>
      <c r="BB988" s="279"/>
      <c r="BC988" s="279"/>
      <c r="BD988" s="279"/>
      <c r="BE988" s="279"/>
      <c r="BF988" s="279"/>
      <c r="BG988" s="279"/>
      <c r="BH988" s="279"/>
      <c r="BI988" s="279"/>
      <c r="BQ988" s="280"/>
      <c r="BR988" s="280"/>
      <c r="BS988" s="280"/>
      <c r="BT988" s="280"/>
      <c r="BU988" s="280"/>
      <c r="BV988" s="280"/>
      <c r="BW988" s="280"/>
      <c r="BX988" s="280"/>
      <c r="BY988" s="280"/>
      <c r="BZ988" s="280"/>
      <c r="CA988" s="280"/>
      <c r="CB988" s="280"/>
    </row>
    <row r="989" spans="1:80" s="278" customFormat="1" x14ac:dyDescent="0.25">
      <c r="A989" s="261"/>
      <c r="B989" s="261"/>
      <c r="C989" s="261"/>
      <c r="D989" s="261"/>
      <c r="E989" s="261"/>
      <c r="F989" s="261"/>
      <c r="G989" s="261"/>
      <c r="AB989" s="279"/>
      <c r="AC989" s="279"/>
      <c r="AJ989" s="279"/>
      <c r="AK989" s="279"/>
      <c r="AX989" s="279"/>
      <c r="AY989" s="279"/>
      <c r="AZ989" s="279"/>
      <c r="BA989" s="279"/>
      <c r="BB989" s="279"/>
      <c r="BC989" s="279"/>
      <c r="BD989" s="279"/>
      <c r="BE989" s="279"/>
      <c r="BF989" s="279"/>
      <c r="BG989" s="279"/>
      <c r="BH989" s="279"/>
      <c r="BI989" s="279"/>
      <c r="BQ989" s="280"/>
      <c r="BR989" s="280"/>
      <c r="BS989" s="280"/>
      <c r="BT989" s="280"/>
      <c r="BU989" s="280"/>
      <c r="BV989" s="280"/>
      <c r="BW989" s="280"/>
      <c r="BX989" s="280"/>
      <c r="BY989" s="280"/>
      <c r="BZ989" s="280"/>
      <c r="CA989" s="280"/>
      <c r="CB989" s="280"/>
    </row>
    <row r="990" spans="1:80" s="278" customFormat="1" x14ac:dyDescent="0.25">
      <c r="A990" s="261"/>
      <c r="B990" s="261"/>
      <c r="C990" s="261"/>
      <c r="D990" s="261"/>
      <c r="E990" s="261"/>
      <c r="F990" s="261"/>
      <c r="G990" s="261"/>
      <c r="AB990" s="279"/>
      <c r="AC990" s="279"/>
      <c r="AJ990" s="279"/>
      <c r="AK990" s="279"/>
      <c r="AX990" s="279"/>
      <c r="AY990" s="279"/>
      <c r="AZ990" s="279"/>
      <c r="BA990" s="279"/>
      <c r="BB990" s="279"/>
      <c r="BC990" s="279"/>
      <c r="BD990" s="279"/>
      <c r="BE990" s="279"/>
      <c r="BF990" s="279"/>
      <c r="BG990" s="279"/>
      <c r="BH990" s="279"/>
      <c r="BI990" s="279"/>
      <c r="BQ990" s="280"/>
      <c r="BR990" s="280"/>
      <c r="BS990" s="280"/>
      <c r="BT990" s="280"/>
      <c r="BU990" s="280"/>
      <c r="BV990" s="280"/>
      <c r="BW990" s="280"/>
      <c r="BX990" s="280"/>
      <c r="BY990" s="280"/>
      <c r="BZ990" s="280"/>
      <c r="CA990" s="280"/>
      <c r="CB990" s="280"/>
    </row>
    <row r="991" spans="1:80" s="278" customFormat="1" x14ac:dyDescent="0.25">
      <c r="A991" s="261"/>
      <c r="B991" s="261"/>
      <c r="C991" s="261"/>
      <c r="D991" s="261"/>
      <c r="E991" s="261"/>
      <c r="F991" s="261"/>
      <c r="G991" s="261"/>
      <c r="AB991" s="279"/>
      <c r="AC991" s="279"/>
      <c r="AJ991" s="279"/>
      <c r="AK991" s="279"/>
      <c r="AX991" s="279"/>
      <c r="AY991" s="279"/>
      <c r="AZ991" s="279"/>
      <c r="BA991" s="279"/>
      <c r="BB991" s="279"/>
      <c r="BC991" s="279"/>
      <c r="BD991" s="279"/>
      <c r="BE991" s="279"/>
      <c r="BF991" s="279"/>
      <c r="BG991" s="279"/>
      <c r="BH991" s="279"/>
      <c r="BI991" s="279"/>
      <c r="BQ991" s="280"/>
      <c r="BR991" s="280"/>
      <c r="BS991" s="280"/>
      <c r="BT991" s="280"/>
      <c r="BU991" s="280"/>
      <c r="BV991" s="280"/>
      <c r="BW991" s="280"/>
      <c r="BX991" s="280"/>
      <c r="BY991" s="280"/>
      <c r="BZ991" s="280"/>
      <c r="CA991" s="280"/>
      <c r="CB991" s="280"/>
    </row>
    <row r="992" spans="1:80" s="278" customFormat="1" x14ac:dyDescent="0.25">
      <c r="A992" s="261"/>
      <c r="B992" s="261"/>
      <c r="C992" s="261"/>
      <c r="D992" s="261"/>
      <c r="E992" s="261"/>
      <c r="F992" s="261"/>
      <c r="G992" s="261"/>
      <c r="AB992" s="279"/>
      <c r="AC992" s="279"/>
      <c r="AJ992" s="279"/>
      <c r="AK992" s="279"/>
      <c r="AX992" s="279"/>
      <c r="AY992" s="279"/>
      <c r="AZ992" s="279"/>
      <c r="BA992" s="279"/>
      <c r="BB992" s="279"/>
      <c r="BC992" s="279"/>
      <c r="BD992" s="279"/>
      <c r="BE992" s="279"/>
      <c r="BF992" s="279"/>
      <c r="BG992" s="279"/>
      <c r="BH992" s="279"/>
      <c r="BI992" s="279"/>
      <c r="BQ992" s="280"/>
      <c r="BR992" s="280"/>
      <c r="BS992" s="280"/>
      <c r="BT992" s="280"/>
      <c r="BU992" s="280"/>
      <c r="BV992" s="280"/>
      <c r="BW992" s="280"/>
      <c r="BX992" s="280"/>
      <c r="BY992" s="280"/>
      <c r="BZ992" s="280"/>
      <c r="CA992" s="280"/>
      <c r="CB992" s="280"/>
    </row>
    <row r="993" spans="1:80" s="278" customFormat="1" x14ac:dyDescent="0.25">
      <c r="A993" s="261"/>
      <c r="B993" s="261"/>
      <c r="C993" s="261"/>
      <c r="D993" s="261"/>
      <c r="E993" s="261"/>
      <c r="F993" s="261"/>
      <c r="G993" s="261"/>
      <c r="AB993" s="279"/>
      <c r="AC993" s="279"/>
      <c r="AJ993" s="279"/>
      <c r="AK993" s="279"/>
      <c r="AX993" s="279"/>
      <c r="AY993" s="279"/>
      <c r="AZ993" s="279"/>
      <c r="BA993" s="279"/>
      <c r="BB993" s="279"/>
      <c r="BC993" s="279"/>
      <c r="BD993" s="279"/>
      <c r="BE993" s="279"/>
      <c r="BF993" s="279"/>
      <c r="BG993" s="279"/>
      <c r="BH993" s="279"/>
      <c r="BI993" s="279"/>
      <c r="BQ993" s="280"/>
      <c r="BR993" s="280"/>
      <c r="BS993" s="280"/>
      <c r="BT993" s="280"/>
      <c r="BU993" s="280"/>
      <c r="BV993" s="280"/>
      <c r="BW993" s="280"/>
      <c r="BX993" s="280"/>
      <c r="BY993" s="280"/>
      <c r="BZ993" s="280"/>
      <c r="CA993" s="280"/>
      <c r="CB993" s="280"/>
    </row>
    <row r="994" spans="1:80" s="278" customFormat="1" x14ac:dyDescent="0.25">
      <c r="A994" s="261"/>
      <c r="B994" s="261"/>
      <c r="C994" s="261"/>
      <c r="D994" s="261"/>
      <c r="E994" s="261"/>
      <c r="F994" s="261"/>
      <c r="G994" s="261"/>
      <c r="AB994" s="279"/>
      <c r="AC994" s="279"/>
      <c r="AJ994" s="279"/>
      <c r="AK994" s="279"/>
      <c r="AX994" s="279"/>
      <c r="AY994" s="279"/>
      <c r="AZ994" s="279"/>
      <c r="BA994" s="279"/>
      <c r="BB994" s="279"/>
      <c r="BC994" s="279"/>
      <c r="BD994" s="279"/>
      <c r="BE994" s="279"/>
      <c r="BF994" s="279"/>
      <c r="BG994" s="279"/>
      <c r="BH994" s="279"/>
      <c r="BI994" s="279"/>
      <c r="BQ994" s="280"/>
      <c r="BR994" s="280"/>
      <c r="BS994" s="280"/>
      <c r="BT994" s="280"/>
      <c r="BU994" s="280"/>
      <c r="BV994" s="280"/>
      <c r="BW994" s="280"/>
      <c r="BX994" s="280"/>
      <c r="BY994" s="280"/>
      <c r="BZ994" s="280"/>
      <c r="CA994" s="280"/>
      <c r="CB994" s="280"/>
    </row>
    <row r="995" spans="1:80" s="278" customFormat="1" x14ac:dyDescent="0.25">
      <c r="A995" s="261"/>
      <c r="B995" s="261"/>
      <c r="C995" s="261"/>
      <c r="D995" s="261"/>
      <c r="E995" s="261"/>
      <c r="F995" s="261"/>
      <c r="G995" s="261"/>
      <c r="AB995" s="279"/>
      <c r="AC995" s="279"/>
      <c r="AJ995" s="279"/>
      <c r="AK995" s="279"/>
      <c r="AX995" s="279"/>
      <c r="AY995" s="279"/>
      <c r="AZ995" s="279"/>
      <c r="BA995" s="279"/>
      <c r="BB995" s="279"/>
      <c r="BC995" s="279"/>
      <c r="BD995" s="279"/>
      <c r="BE995" s="279"/>
      <c r="BF995" s="279"/>
      <c r="BG995" s="279"/>
      <c r="BH995" s="279"/>
      <c r="BI995" s="279"/>
      <c r="BQ995" s="280"/>
      <c r="BR995" s="280"/>
      <c r="BS995" s="280"/>
      <c r="BT995" s="280"/>
      <c r="BU995" s="280"/>
      <c r="BV995" s="280"/>
      <c r="BW995" s="280"/>
      <c r="BX995" s="280"/>
      <c r="BY995" s="280"/>
      <c r="BZ995" s="280"/>
      <c r="CA995" s="280"/>
      <c r="CB995" s="280"/>
    </row>
    <row r="996" spans="1:80" s="278" customFormat="1" x14ac:dyDescent="0.25">
      <c r="A996" s="261"/>
      <c r="B996" s="261"/>
      <c r="C996" s="261"/>
      <c r="D996" s="261"/>
      <c r="E996" s="261"/>
      <c r="F996" s="261"/>
      <c r="G996" s="261"/>
      <c r="AB996" s="279"/>
      <c r="AC996" s="279"/>
      <c r="AJ996" s="279"/>
      <c r="AK996" s="279"/>
      <c r="AX996" s="279"/>
      <c r="AY996" s="279"/>
      <c r="AZ996" s="279"/>
      <c r="BA996" s="279"/>
      <c r="BB996" s="279"/>
      <c r="BC996" s="279"/>
      <c r="BD996" s="279"/>
      <c r="BE996" s="279"/>
      <c r="BF996" s="279"/>
      <c r="BG996" s="279"/>
      <c r="BH996" s="279"/>
      <c r="BI996" s="279"/>
      <c r="BQ996" s="280"/>
      <c r="BR996" s="280"/>
      <c r="BS996" s="280"/>
      <c r="BT996" s="280"/>
      <c r="BU996" s="280"/>
      <c r="BV996" s="280"/>
      <c r="BW996" s="280"/>
      <c r="BX996" s="280"/>
      <c r="BY996" s="280"/>
      <c r="BZ996" s="280"/>
      <c r="CA996" s="280"/>
      <c r="CB996" s="280"/>
    </row>
    <row r="997" spans="1:80" s="278" customFormat="1" x14ac:dyDescent="0.25">
      <c r="A997" s="261"/>
      <c r="B997" s="261"/>
      <c r="C997" s="261"/>
      <c r="D997" s="261"/>
      <c r="E997" s="261"/>
      <c r="F997" s="261"/>
      <c r="G997" s="261"/>
      <c r="AB997" s="279"/>
      <c r="AC997" s="279"/>
      <c r="AJ997" s="279"/>
      <c r="AK997" s="279"/>
      <c r="AX997" s="279"/>
      <c r="AY997" s="279"/>
      <c r="AZ997" s="279"/>
      <c r="BA997" s="279"/>
      <c r="BB997" s="279"/>
      <c r="BC997" s="279"/>
      <c r="BD997" s="279"/>
      <c r="BE997" s="279"/>
      <c r="BF997" s="279"/>
      <c r="BG997" s="279"/>
      <c r="BH997" s="279"/>
      <c r="BI997" s="279"/>
      <c r="BQ997" s="280"/>
      <c r="BR997" s="280"/>
      <c r="BS997" s="280"/>
      <c r="BT997" s="280"/>
      <c r="BU997" s="280"/>
      <c r="BV997" s="280"/>
      <c r="BW997" s="280"/>
      <c r="BX997" s="280"/>
      <c r="BY997" s="280"/>
      <c r="BZ997" s="280"/>
      <c r="CA997" s="280"/>
      <c r="CB997" s="280"/>
    </row>
    <row r="998" spans="1:80" s="278" customFormat="1" x14ac:dyDescent="0.25">
      <c r="A998" s="261"/>
      <c r="B998" s="261"/>
      <c r="C998" s="261"/>
      <c r="D998" s="261"/>
      <c r="E998" s="261"/>
      <c r="F998" s="261"/>
      <c r="G998" s="261"/>
      <c r="AB998" s="279"/>
      <c r="AC998" s="279"/>
      <c r="AJ998" s="279"/>
      <c r="AK998" s="279"/>
      <c r="AX998" s="279"/>
      <c r="AY998" s="279"/>
      <c r="AZ998" s="279"/>
      <c r="BA998" s="279"/>
      <c r="BB998" s="279"/>
      <c r="BC998" s="279"/>
      <c r="BD998" s="279"/>
      <c r="BE998" s="279"/>
      <c r="BF998" s="279"/>
      <c r="BG998" s="279"/>
      <c r="BH998" s="279"/>
      <c r="BI998" s="279"/>
      <c r="BQ998" s="280"/>
      <c r="BR998" s="280"/>
      <c r="BS998" s="280"/>
      <c r="BT998" s="280"/>
      <c r="BU998" s="280"/>
      <c r="BV998" s="280"/>
      <c r="BW998" s="280"/>
      <c r="BX998" s="280"/>
      <c r="BY998" s="280"/>
      <c r="BZ998" s="280"/>
      <c r="CA998" s="280"/>
      <c r="CB998" s="280"/>
    </row>
    <row r="999" spans="1:80" s="278" customFormat="1" x14ac:dyDescent="0.25">
      <c r="A999" s="261"/>
      <c r="B999" s="261"/>
      <c r="C999" s="261"/>
      <c r="D999" s="261"/>
      <c r="E999" s="261"/>
      <c r="F999" s="261"/>
      <c r="G999" s="261"/>
      <c r="AB999" s="279"/>
      <c r="AC999" s="279"/>
      <c r="AJ999" s="279"/>
      <c r="AK999" s="279"/>
      <c r="AX999" s="279"/>
      <c r="AY999" s="279"/>
      <c r="AZ999" s="279"/>
      <c r="BA999" s="279"/>
      <c r="BB999" s="279"/>
      <c r="BC999" s="279"/>
      <c r="BD999" s="279"/>
      <c r="BE999" s="279"/>
      <c r="BF999" s="279"/>
      <c r="BG999" s="279"/>
      <c r="BH999" s="279"/>
      <c r="BI999" s="279"/>
      <c r="BQ999" s="280"/>
      <c r="BR999" s="280"/>
      <c r="BS999" s="280"/>
      <c r="BT999" s="280"/>
      <c r="BU999" s="280"/>
      <c r="BV999" s="280"/>
      <c r="BW999" s="280"/>
      <c r="BX999" s="280"/>
      <c r="BY999" s="280"/>
      <c r="BZ999" s="280"/>
      <c r="CA999" s="280"/>
      <c r="CB999" s="280"/>
    </row>
    <row r="1000" spans="1:80" s="278" customFormat="1" x14ac:dyDescent="0.25">
      <c r="A1000" s="261"/>
      <c r="B1000" s="261"/>
      <c r="C1000" s="261"/>
      <c r="D1000" s="261"/>
      <c r="E1000" s="261"/>
      <c r="F1000" s="261"/>
      <c r="G1000" s="261"/>
      <c r="AB1000" s="279"/>
      <c r="AC1000" s="279"/>
      <c r="AJ1000" s="279"/>
      <c r="AK1000" s="279"/>
      <c r="AX1000" s="279"/>
      <c r="AY1000" s="279"/>
      <c r="AZ1000" s="279"/>
      <c r="BA1000" s="279"/>
      <c r="BB1000" s="279"/>
      <c r="BC1000" s="279"/>
      <c r="BD1000" s="279"/>
      <c r="BE1000" s="279"/>
      <c r="BF1000" s="279"/>
      <c r="BG1000" s="279"/>
      <c r="BH1000" s="279"/>
      <c r="BI1000" s="279"/>
      <c r="BQ1000" s="280"/>
      <c r="BR1000" s="280"/>
      <c r="BS1000" s="280"/>
      <c r="BT1000" s="280"/>
      <c r="BU1000" s="280"/>
      <c r="BV1000" s="280"/>
      <c r="BW1000" s="280"/>
      <c r="BX1000" s="280"/>
      <c r="BY1000" s="280"/>
      <c r="BZ1000" s="280"/>
      <c r="CA1000" s="280"/>
      <c r="CB1000" s="280"/>
    </row>
    <row r="1001" spans="1:80" s="278" customFormat="1" x14ac:dyDescent="0.25">
      <c r="A1001" s="261"/>
      <c r="B1001" s="261"/>
      <c r="C1001" s="261"/>
      <c r="D1001" s="261"/>
      <c r="E1001" s="261"/>
      <c r="F1001" s="261"/>
      <c r="G1001" s="261"/>
      <c r="AB1001" s="279"/>
      <c r="AC1001" s="279"/>
      <c r="AJ1001" s="279"/>
      <c r="AK1001" s="279"/>
      <c r="AX1001" s="279"/>
      <c r="AY1001" s="279"/>
      <c r="AZ1001" s="279"/>
      <c r="BA1001" s="279"/>
      <c r="BB1001" s="279"/>
      <c r="BC1001" s="279"/>
      <c r="BD1001" s="279"/>
      <c r="BE1001" s="279"/>
      <c r="BF1001" s="279"/>
      <c r="BG1001" s="279"/>
      <c r="BH1001" s="279"/>
      <c r="BI1001" s="279"/>
      <c r="BQ1001" s="280"/>
      <c r="BR1001" s="280"/>
      <c r="BS1001" s="280"/>
      <c r="BT1001" s="280"/>
      <c r="BU1001" s="280"/>
      <c r="BV1001" s="280"/>
      <c r="BW1001" s="280"/>
      <c r="BX1001" s="280"/>
      <c r="BY1001" s="280"/>
      <c r="BZ1001" s="280"/>
      <c r="CA1001" s="280"/>
      <c r="CB1001" s="280"/>
    </row>
    <row r="1002" spans="1:80" s="278" customFormat="1" x14ac:dyDescent="0.25">
      <c r="A1002" s="261"/>
      <c r="B1002" s="261"/>
      <c r="C1002" s="261"/>
      <c r="D1002" s="261"/>
      <c r="E1002" s="261"/>
      <c r="F1002" s="261"/>
      <c r="G1002" s="261"/>
      <c r="AB1002" s="279"/>
      <c r="AC1002" s="279"/>
      <c r="AJ1002" s="279"/>
      <c r="AK1002" s="279"/>
      <c r="AX1002" s="279"/>
      <c r="AY1002" s="279"/>
      <c r="AZ1002" s="279"/>
      <c r="BA1002" s="279"/>
      <c r="BB1002" s="279"/>
      <c r="BC1002" s="279"/>
      <c r="BD1002" s="279"/>
      <c r="BE1002" s="279"/>
      <c r="BF1002" s="279"/>
      <c r="BG1002" s="279"/>
      <c r="BH1002" s="279"/>
      <c r="BI1002" s="279"/>
      <c r="BQ1002" s="280"/>
      <c r="BR1002" s="280"/>
      <c r="BS1002" s="280"/>
      <c r="BT1002" s="280"/>
      <c r="BU1002" s="280"/>
      <c r="BV1002" s="280"/>
      <c r="BW1002" s="280"/>
      <c r="BX1002" s="280"/>
      <c r="BY1002" s="280"/>
      <c r="BZ1002" s="280"/>
      <c r="CA1002" s="280"/>
      <c r="CB1002" s="280"/>
    </row>
    <row r="1003" spans="1:80" s="278" customFormat="1" x14ac:dyDescent="0.25">
      <c r="A1003" s="261"/>
      <c r="B1003" s="261"/>
      <c r="C1003" s="261"/>
      <c r="D1003" s="261"/>
      <c r="E1003" s="261"/>
      <c r="F1003" s="261"/>
      <c r="G1003" s="261"/>
      <c r="AB1003" s="279"/>
      <c r="AC1003" s="279"/>
      <c r="AJ1003" s="279"/>
      <c r="AK1003" s="279"/>
      <c r="AX1003" s="279"/>
      <c r="AY1003" s="279"/>
      <c r="AZ1003" s="279"/>
      <c r="BA1003" s="279"/>
      <c r="BB1003" s="279"/>
      <c r="BC1003" s="279"/>
      <c r="BD1003" s="279"/>
      <c r="BE1003" s="279"/>
      <c r="BF1003" s="279"/>
      <c r="BG1003" s="279"/>
      <c r="BH1003" s="279"/>
      <c r="BI1003" s="279"/>
      <c r="BQ1003" s="280"/>
      <c r="BR1003" s="280"/>
      <c r="BS1003" s="280"/>
      <c r="BT1003" s="280"/>
      <c r="BU1003" s="280"/>
      <c r="BV1003" s="280"/>
      <c r="BW1003" s="280"/>
      <c r="BX1003" s="280"/>
      <c r="BY1003" s="280"/>
      <c r="BZ1003" s="280"/>
      <c r="CA1003" s="280"/>
      <c r="CB1003" s="280"/>
    </row>
    <row r="1004" spans="1:80" s="278" customFormat="1" x14ac:dyDescent="0.25">
      <c r="A1004" s="261"/>
      <c r="B1004" s="261"/>
      <c r="C1004" s="261"/>
      <c r="D1004" s="261"/>
      <c r="E1004" s="261"/>
      <c r="F1004" s="261"/>
      <c r="G1004" s="261"/>
      <c r="AB1004" s="279"/>
      <c r="AC1004" s="279"/>
      <c r="AJ1004" s="279"/>
      <c r="AK1004" s="279"/>
      <c r="AX1004" s="279"/>
      <c r="AY1004" s="279"/>
      <c r="AZ1004" s="279"/>
      <c r="BA1004" s="279"/>
      <c r="BB1004" s="279"/>
      <c r="BC1004" s="279"/>
      <c r="BD1004" s="279"/>
      <c r="BE1004" s="279"/>
      <c r="BF1004" s="279"/>
      <c r="BG1004" s="279"/>
      <c r="BH1004" s="279"/>
      <c r="BI1004" s="279"/>
      <c r="BQ1004" s="280"/>
      <c r="BR1004" s="280"/>
      <c r="BS1004" s="280"/>
      <c r="BT1004" s="280"/>
      <c r="BU1004" s="280"/>
      <c r="BV1004" s="280"/>
      <c r="BW1004" s="280"/>
      <c r="BX1004" s="280"/>
      <c r="BY1004" s="280"/>
      <c r="BZ1004" s="280"/>
      <c r="CA1004" s="280"/>
      <c r="CB1004" s="280"/>
    </row>
    <row r="1005" spans="1:80" s="278" customFormat="1" x14ac:dyDescent="0.25">
      <c r="A1005" s="261"/>
      <c r="B1005" s="261"/>
      <c r="C1005" s="261"/>
      <c r="D1005" s="261"/>
      <c r="E1005" s="261"/>
      <c r="F1005" s="261"/>
      <c r="G1005" s="261"/>
      <c r="AB1005" s="279"/>
      <c r="AC1005" s="279"/>
      <c r="AJ1005" s="279"/>
      <c r="AK1005" s="279"/>
      <c r="AX1005" s="279"/>
      <c r="AY1005" s="279"/>
      <c r="AZ1005" s="279"/>
      <c r="BA1005" s="279"/>
      <c r="BB1005" s="279"/>
      <c r="BC1005" s="279"/>
      <c r="BD1005" s="279"/>
      <c r="BE1005" s="279"/>
      <c r="BF1005" s="279"/>
      <c r="BG1005" s="279"/>
      <c r="BH1005" s="279"/>
      <c r="BI1005" s="279"/>
      <c r="BQ1005" s="280"/>
      <c r="BR1005" s="280"/>
      <c r="BS1005" s="280"/>
      <c r="BT1005" s="280"/>
      <c r="BU1005" s="280"/>
      <c r="BV1005" s="280"/>
      <c r="BW1005" s="280"/>
      <c r="BX1005" s="280"/>
      <c r="BY1005" s="280"/>
      <c r="BZ1005" s="280"/>
      <c r="CA1005" s="280"/>
      <c r="CB1005" s="280"/>
    </row>
    <row r="1006" spans="1:80" s="278" customFormat="1" x14ac:dyDescent="0.25">
      <c r="A1006" s="261"/>
      <c r="B1006" s="261"/>
      <c r="C1006" s="261"/>
      <c r="D1006" s="261"/>
      <c r="E1006" s="261"/>
      <c r="F1006" s="261"/>
      <c r="G1006" s="261"/>
      <c r="AB1006" s="279"/>
      <c r="AC1006" s="279"/>
      <c r="AJ1006" s="279"/>
      <c r="AK1006" s="279"/>
      <c r="AX1006" s="279"/>
      <c r="AY1006" s="279"/>
      <c r="AZ1006" s="279"/>
      <c r="BA1006" s="279"/>
      <c r="BB1006" s="279"/>
      <c r="BC1006" s="279"/>
      <c r="BD1006" s="279"/>
      <c r="BE1006" s="279"/>
      <c r="BF1006" s="279"/>
      <c r="BG1006" s="279"/>
      <c r="BH1006" s="279"/>
      <c r="BI1006" s="279"/>
      <c r="BQ1006" s="280"/>
      <c r="BR1006" s="280"/>
      <c r="BS1006" s="280"/>
      <c r="BT1006" s="280"/>
      <c r="BU1006" s="280"/>
      <c r="BV1006" s="280"/>
      <c r="BW1006" s="280"/>
      <c r="BX1006" s="280"/>
      <c r="BY1006" s="280"/>
      <c r="BZ1006" s="280"/>
      <c r="CA1006" s="280"/>
      <c r="CB1006" s="280"/>
    </row>
    <row r="1007" spans="1:80" s="278" customFormat="1" x14ac:dyDescent="0.25">
      <c r="A1007" s="261"/>
      <c r="B1007" s="261"/>
      <c r="C1007" s="261"/>
      <c r="D1007" s="261"/>
      <c r="E1007" s="261"/>
      <c r="F1007" s="261"/>
      <c r="G1007" s="261"/>
      <c r="AB1007" s="279"/>
      <c r="AC1007" s="279"/>
      <c r="AJ1007" s="279"/>
      <c r="AK1007" s="279"/>
      <c r="AX1007" s="279"/>
      <c r="AY1007" s="279"/>
      <c r="AZ1007" s="279"/>
      <c r="BA1007" s="279"/>
      <c r="BB1007" s="279"/>
      <c r="BC1007" s="279"/>
      <c r="BD1007" s="279"/>
      <c r="BE1007" s="279"/>
      <c r="BF1007" s="279"/>
      <c r="BG1007" s="279"/>
      <c r="BH1007" s="279"/>
      <c r="BI1007" s="279"/>
      <c r="BQ1007" s="280"/>
      <c r="BR1007" s="280"/>
      <c r="BS1007" s="280"/>
      <c r="BT1007" s="280"/>
      <c r="BU1007" s="280"/>
      <c r="BV1007" s="280"/>
      <c r="BW1007" s="280"/>
      <c r="BX1007" s="280"/>
      <c r="BY1007" s="280"/>
      <c r="BZ1007" s="280"/>
      <c r="CA1007" s="280"/>
      <c r="CB1007" s="280"/>
    </row>
    <row r="1008" spans="1:80" s="278" customFormat="1" x14ac:dyDescent="0.25">
      <c r="A1008" s="261"/>
      <c r="B1008" s="261"/>
      <c r="C1008" s="261"/>
      <c r="D1008" s="261"/>
      <c r="E1008" s="261"/>
      <c r="F1008" s="261"/>
      <c r="G1008" s="261"/>
      <c r="AB1008" s="279"/>
      <c r="AC1008" s="279"/>
      <c r="AJ1008" s="279"/>
      <c r="AK1008" s="279"/>
      <c r="AX1008" s="279"/>
      <c r="AY1008" s="279"/>
      <c r="AZ1008" s="279"/>
      <c r="BA1008" s="279"/>
      <c r="BB1008" s="279"/>
      <c r="BC1008" s="279"/>
      <c r="BD1008" s="279"/>
      <c r="BE1008" s="279"/>
      <c r="BF1008" s="279"/>
      <c r="BG1008" s="279"/>
      <c r="BH1008" s="279"/>
      <c r="BI1008" s="279"/>
      <c r="BQ1008" s="280"/>
      <c r="BR1008" s="280"/>
      <c r="BS1008" s="280"/>
      <c r="BT1008" s="280"/>
      <c r="BU1008" s="280"/>
      <c r="BV1008" s="280"/>
      <c r="BW1008" s="280"/>
      <c r="BX1008" s="280"/>
      <c r="BY1008" s="280"/>
      <c r="BZ1008" s="280"/>
      <c r="CA1008" s="280"/>
      <c r="CB1008" s="280"/>
    </row>
    <row r="1009" spans="1:80" s="278" customFormat="1" x14ac:dyDescent="0.25">
      <c r="A1009" s="261"/>
      <c r="B1009" s="261"/>
      <c r="C1009" s="261"/>
      <c r="D1009" s="261"/>
      <c r="E1009" s="261"/>
      <c r="F1009" s="261"/>
      <c r="G1009" s="261"/>
      <c r="AB1009" s="279"/>
      <c r="AC1009" s="279"/>
      <c r="AJ1009" s="279"/>
      <c r="AK1009" s="279"/>
      <c r="AX1009" s="279"/>
      <c r="AY1009" s="279"/>
      <c r="AZ1009" s="279"/>
      <c r="BA1009" s="279"/>
      <c r="BB1009" s="279"/>
      <c r="BC1009" s="279"/>
      <c r="BD1009" s="279"/>
      <c r="BE1009" s="279"/>
      <c r="BF1009" s="279"/>
      <c r="BG1009" s="279"/>
      <c r="BH1009" s="279"/>
      <c r="BI1009" s="279"/>
      <c r="BQ1009" s="280"/>
      <c r="BR1009" s="280"/>
      <c r="BS1009" s="280"/>
      <c r="BT1009" s="280"/>
      <c r="BU1009" s="280"/>
      <c r="BV1009" s="280"/>
      <c r="BW1009" s="280"/>
      <c r="BX1009" s="280"/>
      <c r="BY1009" s="280"/>
      <c r="BZ1009" s="280"/>
      <c r="CA1009" s="280"/>
      <c r="CB1009" s="280"/>
    </row>
    <row r="1010" spans="1:80" s="278" customFormat="1" x14ac:dyDescent="0.25">
      <c r="A1010" s="261"/>
      <c r="B1010" s="261"/>
      <c r="C1010" s="261"/>
      <c r="D1010" s="261"/>
      <c r="E1010" s="261"/>
      <c r="F1010" s="261"/>
      <c r="G1010" s="261"/>
      <c r="AB1010" s="279"/>
      <c r="AC1010" s="279"/>
      <c r="AJ1010" s="279"/>
      <c r="AK1010" s="279"/>
      <c r="AX1010" s="279"/>
      <c r="AY1010" s="279"/>
      <c r="AZ1010" s="279"/>
      <c r="BA1010" s="279"/>
      <c r="BB1010" s="279"/>
      <c r="BC1010" s="279"/>
      <c r="BD1010" s="279"/>
      <c r="BE1010" s="279"/>
      <c r="BF1010" s="279"/>
      <c r="BG1010" s="279"/>
      <c r="BH1010" s="279"/>
      <c r="BI1010" s="279"/>
      <c r="BQ1010" s="280"/>
      <c r="BR1010" s="280"/>
      <c r="BS1010" s="280"/>
      <c r="BT1010" s="280"/>
      <c r="BU1010" s="280"/>
      <c r="BV1010" s="280"/>
      <c r="BW1010" s="280"/>
      <c r="BX1010" s="280"/>
      <c r="BY1010" s="280"/>
      <c r="BZ1010" s="280"/>
      <c r="CA1010" s="280"/>
      <c r="CB1010" s="280"/>
    </row>
    <row r="1011" spans="1:80" s="278" customFormat="1" x14ac:dyDescent="0.25">
      <c r="A1011" s="261"/>
      <c r="B1011" s="261"/>
      <c r="C1011" s="261"/>
      <c r="D1011" s="261"/>
      <c r="E1011" s="261"/>
      <c r="F1011" s="261"/>
      <c r="G1011" s="261"/>
      <c r="AB1011" s="279"/>
      <c r="AC1011" s="279"/>
      <c r="AJ1011" s="279"/>
      <c r="AK1011" s="279"/>
      <c r="AX1011" s="279"/>
      <c r="AY1011" s="279"/>
      <c r="AZ1011" s="279"/>
      <c r="BA1011" s="279"/>
      <c r="BB1011" s="279"/>
      <c r="BC1011" s="279"/>
      <c r="BD1011" s="279"/>
      <c r="BE1011" s="279"/>
      <c r="BF1011" s="279"/>
      <c r="BG1011" s="279"/>
      <c r="BH1011" s="279"/>
      <c r="BI1011" s="279"/>
      <c r="BQ1011" s="280"/>
      <c r="BR1011" s="280"/>
      <c r="BS1011" s="280"/>
      <c r="BT1011" s="280"/>
      <c r="BU1011" s="280"/>
      <c r="BV1011" s="280"/>
      <c r="BW1011" s="280"/>
      <c r="BX1011" s="280"/>
      <c r="BY1011" s="280"/>
      <c r="BZ1011" s="280"/>
      <c r="CA1011" s="280"/>
      <c r="CB1011" s="280"/>
    </row>
    <row r="1012" spans="1:80" s="278" customFormat="1" x14ac:dyDescent="0.25">
      <c r="A1012" s="261"/>
      <c r="B1012" s="261"/>
      <c r="C1012" s="261"/>
      <c r="D1012" s="261"/>
      <c r="E1012" s="261"/>
      <c r="F1012" s="261"/>
      <c r="G1012" s="261"/>
      <c r="AB1012" s="279"/>
      <c r="AC1012" s="279"/>
      <c r="AJ1012" s="279"/>
      <c r="AK1012" s="279"/>
      <c r="AX1012" s="279"/>
      <c r="AY1012" s="279"/>
      <c r="AZ1012" s="279"/>
      <c r="BA1012" s="279"/>
      <c r="BB1012" s="279"/>
      <c r="BC1012" s="279"/>
      <c r="BD1012" s="279"/>
      <c r="BE1012" s="279"/>
      <c r="BF1012" s="279"/>
      <c r="BG1012" s="279"/>
      <c r="BH1012" s="279"/>
      <c r="BI1012" s="279"/>
      <c r="BQ1012" s="280"/>
      <c r="BR1012" s="280"/>
      <c r="BS1012" s="280"/>
      <c r="BT1012" s="280"/>
      <c r="BU1012" s="280"/>
      <c r="BV1012" s="280"/>
      <c r="BW1012" s="280"/>
      <c r="BX1012" s="280"/>
      <c r="BY1012" s="280"/>
      <c r="BZ1012" s="280"/>
      <c r="CA1012" s="280"/>
      <c r="CB1012" s="280"/>
    </row>
    <row r="1013" spans="1:80" s="278" customFormat="1" x14ac:dyDescent="0.25">
      <c r="A1013" s="261"/>
      <c r="B1013" s="261"/>
      <c r="C1013" s="261"/>
      <c r="D1013" s="261"/>
      <c r="E1013" s="261"/>
      <c r="F1013" s="261"/>
      <c r="G1013" s="261"/>
      <c r="AB1013" s="279"/>
      <c r="AC1013" s="279"/>
      <c r="AJ1013" s="279"/>
      <c r="AK1013" s="279"/>
      <c r="AX1013" s="279"/>
      <c r="AY1013" s="279"/>
      <c r="AZ1013" s="279"/>
      <c r="BA1013" s="279"/>
      <c r="BB1013" s="279"/>
      <c r="BC1013" s="279"/>
      <c r="BD1013" s="279"/>
      <c r="BE1013" s="279"/>
      <c r="BF1013" s="279"/>
      <c r="BG1013" s="279"/>
      <c r="BH1013" s="279"/>
      <c r="BI1013" s="279"/>
      <c r="BQ1013" s="280"/>
      <c r="BR1013" s="280"/>
      <c r="BS1013" s="280"/>
      <c r="BT1013" s="280"/>
      <c r="BU1013" s="280"/>
      <c r="BV1013" s="280"/>
      <c r="BW1013" s="280"/>
      <c r="BX1013" s="280"/>
      <c r="BY1013" s="280"/>
      <c r="BZ1013" s="280"/>
      <c r="CA1013" s="280"/>
      <c r="CB1013" s="280"/>
    </row>
    <row r="1014" spans="1:80" s="278" customFormat="1" x14ac:dyDescent="0.25">
      <c r="A1014" s="261"/>
      <c r="B1014" s="261"/>
      <c r="C1014" s="261"/>
      <c r="D1014" s="261"/>
      <c r="E1014" s="261"/>
      <c r="F1014" s="261"/>
      <c r="G1014" s="261"/>
      <c r="AB1014" s="279"/>
      <c r="AC1014" s="279"/>
      <c r="AJ1014" s="279"/>
      <c r="AK1014" s="279"/>
      <c r="AX1014" s="279"/>
      <c r="AY1014" s="279"/>
      <c r="AZ1014" s="279"/>
      <c r="BA1014" s="279"/>
      <c r="BB1014" s="279"/>
      <c r="BC1014" s="279"/>
      <c r="BD1014" s="279"/>
      <c r="BE1014" s="279"/>
      <c r="BF1014" s="279"/>
      <c r="BG1014" s="279"/>
      <c r="BH1014" s="279"/>
      <c r="BI1014" s="279"/>
      <c r="BQ1014" s="280"/>
      <c r="BR1014" s="280"/>
      <c r="BS1014" s="280"/>
      <c r="BT1014" s="280"/>
      <c r="BU1014" s="280"/>
      <c r="BV1014" s="280"/>
      <c r="BW1014" s="280"/>
      <c r="BX1014" s="280"/>
      <c r="BY1014" s="280"/>
      <c r="BZ1014" s="280"/>
      <c r="CA1014" s="280"/>
      <c r="CB1014" s="280"/>
    </row>
    <row r="1015" spans="1:80" s="278" customFormat="1" x14ac:dyDescent="0.25">
      <c r="A1015" s="261"/>
      <c r="B1015" s="261"/>
      <c r="C1015" s="261"/>
      <c r="D1015" s="261"/>
      <c r="E1015" s="261"/>
      <c r="F1015" s="261"/>
      <c r="G1015" s="261"/>
      <c r="AB1015" s="279"/>
      <c r="AC1015" s="279"/>
      <c r="AJ1015" s="279"/>
      <c r="AK1015" s="279"/>
      <c r="AX1015" s="279"/>
      <c r="AY1015" s="279"/>
      <c r="AZ1015" s="279"/>
      <c r="BA1015" s="279"/>
      <c r="BB1015" s="279"/>
      <c r="BC1015" s="279"/>
      <c r="BD1015" s="279"/>
      <c r="BE1015" s="279"/>
      <c r="BF1015" s="279"/>
      <c r="BG1015" s="279"/>
      <c r="BH1015" s="279"/>
      <c r="BI1015" s="279"/>
      <c r="BQ1015" s="280"/>
      <c r="BR1015" s="280"/>
      <c r="BS1015" s="280"/>
      <c r="BT1015" s="280"/>
      <c r="BU1015" s="280"/>
      <c r="BV1015" s="280"/>
      <c r="BW1015" s="280"/>
      <c r="BX1015" s="280"/>
      <c r="BY1015" s="280"/>
      <c r="BZ1015" s="280"/>
      <c r="CA1015" s="280"/>
      <c r="CB1015" s="280"/>
    </row>
    <row r="1016" spans="1:80" s="278" customFormat="1" x14ac:dyDescent="0.25">
      <c r="A1016" s="261"/>
      <c r="B1016" s="261"/>
      <c r="C1016" s="261"/>
      <c r="D1016" s="261"/>
      <c r="E1016" s="261"/>
      <c r="F1016" s="261"/>
      <c r="G1016" s="261"/>
      <c r="AB1016" s="279"/>
      <c r="AC1016" s="279"/>
      <c r="AJ1016" s="279"/>
      <c r="AK1016" s="279"/>
      <c r="AX1016" s="279"/>
      <c r="AY1016" s="279"/>
      <c r="AZ1016" s="279"/>
      <c r="BA1016" s="279"/>
      <c r="BB1016" s="279"/>
      <c r="BC1016" s="279"/>
      <c r="BD1016" s="279"/>
      <c r="BE1016" s="279"/>
      <c r="BF1016" s="279"/>
      <c r="BG1016" s="279"/>
      <c r="BH1016" s="279"/>
      <c r="BI1016" s="279"/>
      <c r="BQ1016" s="280"/>
      <c r="BR1016" s="280"/>
      <c r="BS1016" s="280"/>
      <c r="BT1016" s="280"/>
      <c r="BU1016" s="280"/>
      <c r="BV1016" s="280"/>
      <c r="BW1016" s="280"/>
      <c r="BX1016" s="280"/>
      <c r="BY1016" s="280"/>
      <c r="BZ1016" s="280"/>
      <c r="CA1016" s="280"/>
      <c r="CB1016" s="280"/>
    </row>
    <row r="1017" spans="1:80" s="278" customFormat="1" x14ac:dyDescent="0.25">
      <c r="A1017" s="261"/>
      <c r="B1017" s="261"/>
      <c r="C1017" s="261"/>
      <c r="D1017" s="261"/>
      <c r="E1017" s="261"/>
      <c r="F1017" s="261"/>
      <c r="G1017" s="261"/>
      <c r="AB1017" s="279"/>
      <c r="AC1017" s="279"/>
      <c r="AJ1017" s="279"/>
      <c r="AK1017" s="279"/>
      <c r="AX1017" s="279"/>
      <c r="AY1017" s="279"/>
      <c r="AZ1017" s="279"/>
      <c r="BA1017" s="279"/>
      <c r="BB1017" s="279"/>
      <c r="BC1017" s="279"/>
      <c r="BD1017" s="279"/>
      <c r="BE1017" s="279"/>
      <c r="BF1017" s="279"/>
      <c r="BG1017" s="279"/>
      <c r="BH1017" s="279"/>
      <c r="BI1017" s="279"/>
      <c r="BQ1017" s="280"/>
      <c r="BR1017" s="280"/>
      <c r="BS1017" s="280"/>
      <c r="BT1017" s="280"/>
      <c r="BU1017" s="280"/>
      <c r="BV1017" s="280"/>
      <c r="BW1017" s="280"/>
      <c r="BX1017" s="280"/>
      <c r="BY1017" s="280"/>
      <c r="BZ1017" s="280"/>
      <c r="CA1017" s="280"/>
      <c r="CB1017" s="280"/>
    </row>
    <row r="1018" spans="1:80" s="278" customFormat="1" x14ac:dyDescent="0.25">
      <c r="A1018" s="261"/>
      <c r="B1018" s="261"/>
      <c r="C1018" s="261"/>
      <c r="D1018" s="261"/>
      <c r="E1018" s="261"/>
      <c r="F1018" s="261"/>
      <c r="G1018" s="261"/>
      <c r="AB1018" s="279"/>
      <c r="AC1018" s="279"/>
      <c r="AJ1018" s="279"/>
      <c r="AK1018" s="279"/>
      <c r="AX1018" s="279"/>
      <c r="AY1018" s="279"/>
      <c r="AZ1018" s="279"/>
      <c r="BA1018" s="279"/>
      <c r="BB1018" s="279"/>
      <c r="BC1018" s="279"/>
      <c r="BD1018" s="279"/>
      <c r="BE1018" s="279"/>
      <c r="BF1018" s="279"/>
      <c r="BG1018" s="279"/>
      <c r="BH1018" s="279"/>
      <c r="BI1018" s="279"/>
      <c r="BQ1018" s="280"/>
      <c r="BR1018" s="280"/>
      <c r="BS1018" s="280"/>
      <c r="BT1018" s="280"/>
      <c r="BU1018" s="280"/>
      <c r="BV1018" s="280"/>
      <c r="BW1018" s="280"/>
      <c r="BX1018" s="280"/>
      <c r="BY1018" s="280"/>
      <c r="BZ1018" s="280"/>
      <c r="CA1018" s="280"/>
      <c r="CB1018" s="280"/>
    </row>
    <row r="1019" spans="1:80" s="278" customFormat="1" x14ac:dyDescent="0.25">
      <c r="A1019" s="261"/>
      <c r="B1019" s="261"/>
      <c r="C1019" s="261"/>
      <c r="D1019" s="261"/>
      <c r="E1019" s="261"/>
      <c r="F1019" s="261"/>
      <c r="G1019" s="261"/>
      <c r="AB1019" s="279"/>
      <c r="AC1019" s="279"/>
      <c r="AJ1019" s="279"/>
      <c r="AK1019" s="279"/>
      <c r="AX1019" s="279"/>
      <c r="AY1019" s="279"/>
      <c r="AZ1019" s="279"/>
      <c r="BA1019" s="279"/>
      <c r="BB1019" s="279"/>
      <c r="BC1019" s="279"/>
      <c r="BD1019" s="279"/>
      <c r="BE1019" s="279"/>
      <c r="BF1019" s="279"/>
      <c r="BG1019" s="279"/>
      <c r="BH1019" s="279"/>
      <c r="BI1019" s="279"/>
      <c r="BQ1019" s="280"/>
      <c r="BR1019" s="280"/>
      <c r="BS1019" s="280"/>
      <c r="BT1019" s="280"/>
      <c r="BU1019" s="280"/>
      <c r="BV1019" s="280"/>
      <c r="BW1019" s="280"/>
      <c r="BX1019" s="280"/>
      <c r="BY1019" s="280"/>
      <c r="BZ1019" s="280"/>
      <c r="CA1019" s="280"/>
      <c r="CB1019" s="280"/>
    </row>
    <row r="1020" spans="1:80" s="278" customFormat="1" x14ac:dyDescent="0.25">
      <c r="A1020" s="261"/>
      <c r="B1020" s="261"/>
      <c r="C1020" s="261"/>
      <c r="D1020" s="261"/>
      <c r="E1020" s="261"/>
      <c r="F1020" s="261"/>
      <c r="G1020" s="261"/>
      <c r="AB1020" s="279"/>
      <c r="AC1020" s="279"/>
      <c r="AJ1020" s="279"/>
      <c r="AK1020" s="279"/>
      <c r="AX1020" s="279"/>
      <c r="AY1020" s="279"/>
      <c r="AZ1020" s="279"/>
      <c r="BA1020" s="279"/>
      <c r="BB1020" s="279"/>
      <c r="BC1020" s="279"/>
      <c r="BD1020" s="279"/>
      <c r="BE1020" s="279"/>
      <c r="BF1020" s="279"/>
      <c r="BG1020" s="279"/>
      <c r="BH1020" s="279"/>
      <c r="BI1020" s="279"/>
      <c r="BQ1020" s="280"/>
      <c r="BR1020" s="280"/>
      <c r="BS1020" s="280"/>
      <c r="BT1020" s="280"/>
      <c r="BU1020" s="280"/>
      <c r="BV1020" s="280"/>
      <c r="BW1020" s="280"/>
      <c r="BX1020" s="280"/>
      <c r="BY1020" s="280"/>
      <c r="BZ1020" s="280"/>
      <c r="CA1020" s="280"/>
      <c r="CB1020" s="280"/>
    </row>
    <row r="1021" spans="1:80" s="278" customFormat="1" x14ac:dyDescent="0.25">
      <c r="A1021" s="261"/>
      <c r="B1021" s="261"/>
      <c r="C1021" s="261"/>
      <c r="D1021" s="261"/>
      <c r="E1021" s="261"/>
      <c r="F1021" s="261"/>
      <c r="G1021" s="261"/>
      <c r="AB1021" s="279"/>
      <c r="AC1021" s="279"/>
      <c r="AJ1021" s="279"/>
      <c r="AK1021" s="279"/>
      <c r="AX1021" s="279"/>
      <c r="AY1021" s="279"/>
      <c r="AZ1021" s="279"/>
      <c r="BA1021" s="279"/>
      <c r="BB1021" s="279"/>
      <c r="BC1021" s="279"/>
      <c r="BD1021" s="279"/>
      <c r="BE1021" s="279"/>
      <c r="BF1021" s="279"/>
      <c r="BG1021" s="279"/>
      <c r="BH1021" s="279"/>
      <c r="BI1021" s="279"/>
      <c r="BQ1021" s="280"/>
      <c r="BR1021" s="280"/>
      <c r="BS1021" s="280"/>
      <c r="BT1021" s="280"/>
      <c r="BU1021" s="280"/>
      <c r="BV1021" s="280"/>
      <c r="BW1021" s="280"/>
      <c r="BX1021" s="280"/>
      <c r="BY1021" s="280"/>
      <c r="BZ1021" s="280"/>
      <c r="CA1021" s="280"/>
      <c r="CB1021" s="280"/>
    </row>
    <row r="1022" spans="1:80" s="278" customFormat="1" x14ac:dyDescent="0.25">
      <c r="A1022" s="261"/>
      <c r="B1022" s="261"/>
      <c r="C1022" s="261"/>
      <c r="D1022" s="261"/>
      <c r="E1022" s="261"/>
      <c r="F1022" s="261"/>
      <c r="G1022" s="261"/>
      <c r="AB1022" s="279"/>
      <c r="AC1022" s="279"/>
      <c r="AJ1022" s="279"/>
      <c r="AK1022" s="279"/>
      <c r="AX1022" s="279"/>
      <c r="AY1022" s="279"/>
      <c r="AZ1022" s="279"/>
      <c r="BA1022" s="279"/>
      <c r="BB1022" s="279"/>
      <c r="BC1022" s="279"/>
      <c r="BD1022" s="279"/>
      <c r="BE1022" s="279"/>
      <c r="BF1022" s="279"/>
      <c r="BG1022" s="279"/>
      <c r="BH1022" s="279"/>
      <c r="BI1022" s="279"/>
      <c r="BQ1022" s="280"/>
      <c r="BR1022" s="280"/>
      <c r="BS1022" s="280"/>
      <c r="BT1022" s="280"/>
      <c r="BU1022" s="280"/>
      <c r="BV1022" s="280"/>
      <c r="BW1022" s="280"/>
      <c r="BX1022" s="280"/>
      <c r="BY1022" s="280"/>
      <c r="BZ1022" s="280"/>
      <c r="CA1022" s="280"/>
      <c r="CB1022" s="280"/>
    </row>
    <row r="1023" spans="1:80" s="278" customFormat="1" x14ac:dyDescent="0.25">
      <c r="A1023" s="261"/>
      <c r="B1023" s="261"/>
      <c r="C1023" s="261"/>
      <c r="D1023" s="261"/>
      <c r="E1023" s="261"/>
      <c r="F1023" s="261"/>
      <c r="G1023" s="261"/>
      <c r="AB1023" s="279"/>
      <c r="AC1023" s="279"/>
      <c r="AJ1023" s="279"/>
      <c r="AK1023" s="279"/>
      <c r="AX1023" s="279"/>
      <c r="AY1023" s="279"/>
      <c r="AZ1023" s="279"/>
      <c r="BA1023" s="279"/>
      <c r="BB1023" s="279"/>
      <c r="BC1023" s="279"/>
      <c r="BD1023" s="279"/>
      <c r="BE1023" s="279"/>
      <c r="BF1023" s="279"/>
      <c r="BG1023" s="279"/>
      <c r="BH1023" s="279"/>
      <c r="BI1023" s="279"/>
      <c r="BQ1023" s="280"/>
      <c r="BR1023" s="280"/>
      <c r="BS1023" s="280"/>
      <c r="BT1023" s="280"/>
      <c r="BU1023" s="280"/>
      <c r="BV1023" s="280"/>
      <c r="BW1023" s="280"/>
      <c r="BX1023" s="280"/>
      <c r="BY1023" s="280"/>
      <c r="BZ1023" s="280"/>
      <c r="CA1023" s="280"/>
      <c r="CB1023" s="280"/>
    </row>
    <row r="1024" spans="1:80" s="278" customFormat="1" x14ac:dyDescent="0.25">
      <c r="A1024" s="261"/>
      <c r="B1024" s="261"/>
      <c r="C1024" s="261"/>
      <c r="D1024" s="261"/>
      <c r="E1024" s="261"/>
      <c r="F1024" s="261"/>
      <c r="G1024" s="261"/>
      <c r="AB1024" s="279"/>
      <c r="AC1024" s="279"/>
      <c r="AJ1024" s="279"/>
      <c r="AK1024" s="279"/>
      <c r="AX1024" s="279"/>
      <c r="AY1024" s="279"/>
      <c r="AZ1024" s="279"/>
      <c r="BA1024" s="279"/>
      <c r="BB1024" s="279"/>
      <c r="BC1024" s="279"/>
      <c r="BD1024" s="279"/>
      <c r="BE1024" s="279"/>
      <c r="BF1024" s="279"/>
      <c r="BG1024" s="279"/>
      <c r="BH1024" s="279"/>
      <c r="BI1024" s="279"/>
      <c r="BQ1024" s="280"/>
      <c r="BR1024" s="280"/>
      <c r="BS1024" s="280"/>
      <c r="BT1024" s="280"/>
      <c r="BU1024" s="280"/>
      <c r="BV1024" s="280"/>
      <c r="BW1024" s="280"/>
      <c r="BX1024" s="280"/>
      <c r="BY1024" s="280"/>
      <c r="BZ1024" s="280"/>
      <c r="CA1024" s="280"/>
      <c r="CB1024" s="280"/>
    </row>
    <row r="1025" spans="1:80" s="278" customFormat="1" x14ac:dyDescent="0.25">
      <c r="A1025" s="261"/>
      <c r="B1025" s="261"/>
      <c r="C1025" s="261"/>
      <c r="D1025" s="261"/>
      <c r="E1025" s="261"/>
      <c r="F1025" s="261"/>
      <c r="G1025" s="261"/>
      <c r="AB1025" s="279"/>
      <c r="AC1025" s="279"/>
      <c r="AJ1025" s="279"/>
      <c r="AK1025" s="279"/>
      <c r="AX1025" s="279"/>
      <c r="AY1025" s="279"/>
      <c r="AZ1025" s="279"/>
      <c r="BA1025" s="279"/>
      <c r="BB1025" s="279"/>
      <c r="BC1025" s="279"/>
      <c r="BD1025" s="279"/>
      <c r="BE1025" s="279"/>
      <c r="BF1025" s="279"/>
      <c r="BG1025" s="279"/>
      <c r="BH1025" s="279"/>
      <c r="BI1025" s="279"/>
      <c r="BQ1025" s="280"/>
      <c r="BR1025" s="280"/>
      <c r="BS1025" s="280"/>
      <c r="BT1025" s="280"/>
      <c r="BU1025" s="280"/>
      <c r="BV1025" s="280"/>
      <c r="BW1025" s="280"/>
      <c r="BX1025" s="280"/>
      <c r="BY1025" s="280"/>
      <c r="BZ1025" s="280"/>
      <c r="CA1025" s="280"/>
      <c r="CB1025" s="280"/>
    </row>
    <row r="1026" spans="1:80" s="278" customFormat="1" x14ac:dyDescent="0.25">
      <c r="A1026" s="261"/>
      <c r="B1026" s="261"/>
      <c r="C1026" s="261"/>
      <c r="D1026" s="261"/>
      <c r="E1026" s="261"/>
      <c r="F1026" s="261"/>
      <c r="G1026" s="261"/>
      <c r="AB1026" s="279"/>
      <c r="AC1026" s="279"/>
      <c r="AJ1026" s="279"/>
      <c r="AK1026" s="279"/>
      <c r="AX1026" s="279"/>
      <c r="AY1026" s="279"/>
      <c r="AZ1026" s="279"/>
      <c r="BA1026" s="279"/>
      <c r="BB1026" s="279"/>
      <c r="BC1026" s="279"/>
      <c r="BD1026" s="279"/>
      <c r="BE1026" s="279"/>
      <c r="BF1026" s="279"/>
      <c r="BG1026" s="279"/>
      <c r="BH1026" s="279"/>
      <c r="BI1026" s="279"/>
      <c r="BQ1026" s="280"/>
      <c r="BR1026" s="280"/>
      <c r="BS1026" s="280"/>
      <c r="BT1026" s="280"/>
      <c r="BU1026" s="280"/>
      <c r="BV1026" s="280"/>
      <c r="BW1026" s="280"/>
      <c r="BX1026" s="280"/>
      <c r="BY1026" s="280"/>
      <c r="BZ1026" s="280"/>
      <c r="CA1026" s="280"/>
      <c r="CB1026" s="280"/>
    </row>
    <row r="1027" spans="1:80" s="278" customFormat="1" x14ac:dyDescent="0.25">
      <c r="A1027" s="261"/>
      <c r="B1027" s="261"/>
      <c r="C1027" s="261"/>
      <c r="D1027" s="261"/>
      <c r="E1027" s="261"/>
      <c r="F1027" s="261"/>
      <c r="G1027" s="261"/>
      <c r="AB1027" s="279"/>
      <c r="AC1027" s="279"/>
      <c r="AJ1027" s="279"/>
      <c r="AK1027" s="279"/>
      <c r="AX1027" s="279"/>
      <c r="AY1027" s="279"/>
      <c r="AZ1027" s="279"/>
      <c r="BA1027" s="279"/>
      <c r="BB1027" s="279"/>
      <c r="BC1027" s="279"/>
      <c r="BD1027" s="279"/>
      <c r="BE1027" s="279"/>
      <c r="BF1027" s="279"/>
      <c r="BG1027" s="279"/>
      <c r="BH1027" s="279"/>
      <c r="BI1027" s="279"/>
      <c r="BQ1027" s="280"/>
      <c r="BR1027" s="280"/>
      <c r="BS1027" s="280"/>
      <c r="BT1027" s="280"/>
      <c r="BU1027" s="280"/>
      <c r="BV1027" s="280"/>
      <c r="BW1027" s="280"/>
      <c r="BX1027" s="280"/>
      <c r="BY1027" s="280"/>
      <c r="BZ1027" s="280"/>
      <c r="CA1027" s="280"/>
      <c r="CB1027" s="280"/>
    </row>
    <row r="1028" spans="1:80" s="278" customFormat="1" x14ac:dyDescent="0.25">
      <c r="A1028" s="261"/>
      <c r="B1028" s="261"/>
      <c r="C1028" s="261"/>
      <c r="D1028" s="261"/>
      <c r="E1028" s="261"/>
      <c r="F1028" s="261"/>
      <c r="G1028" s="261"/>
      <c r="AB1028" s="279"/>
      <c r="AC1028" s="279"/>
      <c r="AJ1028" s="279"/>
      <c r="AK1028" s="279"/>
      <c r="AX1028" s="279"/>
      <c r="AY1028" s="279"/>
      <c r="AZ1028" s="279"/>
      <c r="BA1028" s="279"/>
      <c r="BB1028" s="279"/>
      <c r="BC1028" s="279"/>
      <c r="BD1028" s="279"/>
      <c r="BE1028" s="279"/>
      <c r="BF1028" s="279"/>
      <c r="BG1028" s="279"/>
      <c r="BH1028" s="279"/>
      <c r="BI1028" s="279"/>
      <c r="BQ1028" s="280"/>
      <c r="BR1028" s="280"/>
      <c r="BS1028" s="280"/>
      <c r="BT1028" s="280"/>
      <c r="BU1028" s="280"/>
      <c r="BV1028" s="280"/>
      <c r="BW1028" s="280"/>
      <c r="BX1028" s="280"/>
      <c r="BY1028" s="280"/>
      <c r="BZ1028" s="280"/>
      <c r="CA1028" s="280"/>
      <c r="CB1028" s="280"/>
    </row>
    <row r="1029" spans="1:80" s="278" customFormat="1" x14ac:dyDescent="0.25">
      <c r="A1029" s="261"/>
      <c r="B1029" s="261"/>
      <c r="C1029" s="261"/>
      <c r="D1029" s="261"/>
      <c r="E1029" s="261"/>
      <c r="F1029" s="261"/>
      <c r="G1029" s="261"/>
      <c r="AB1029" s="279"/>
      <c r="AC1029" s="279"/>
      <c r="AJ1029" s="279"/>
      <c r="AK1029" s="279"/>
      <c r="AX1029" s="279"/>
      <c r="AY1029" s="279"/>
      <c r="AZ1029" s="279"/>
      <c r="BA1029" s="279"/>
      <c r="BB1029" s="279"/>
      <c r="BC1029" s="279"/>
      <c r="BD1029" s="279"/>
      <c r="BE1029" s="279"/>
      <c r="BF1029" s="279"/>
      <c r="BG1029" s="279"/>
      <c r="BH1029" s="279"/>
      <c r="BI1029" s="279"/>
      <c r="BQ1029" s="280"/>
      <c r="BR1029" s="280"/>
      <c r="BS1029" s="280"/>
      <c r="BT1029" s="280"/>
      <c r="BU1029" s="280"/>
      <c r="BV1029" s="280"/>
      <c r="BW1029" s="280"/>
      <c r="BX1029" s="280"/>
      <c r="BY1029" s="280"/>
      <c r="BZ1029" s="280"/>
      <c r="CA1029" s="280"/>
      <c r="CB1029" s="280"/>
    </row>
    <row r="1030" spans="1:80" s="278" customFormat="1" x14ac:dyDescent="0.25">
      <c r="A1030" s="261"/>
      <c r="B1030" s="261"/>
      <c r="C1030" s="261"/>
      <c r="D1030" s="261"/>
      <c r="E1030" s="261"/>
      <c r="F1030" s="261"/>
      <c r="G1030" s="261"/>
      <c r="AB1030" s="279"/>
      <c r="AC1030" s="279"/>
      <c r="AJ1030" s="279"/>
      <c r="AK1030" s="279"/>
      <c r="AX1030" s="279"/>
      <c r="AY1030" s="279"/>
      <c r="AZ1030" s="279"/>
      <c r="BA1030" s="279"/>
      <c r="BB1030" s="279"/>
      <c r="BC1030" s="279"/>
      <c r="BD1030" s="279"/>
      <c r="BE1030" s="279"/>
      <c r="BF1030" s="279"/>
      <c r="BG1030" s="279"/>
      <c r="BH1030" s="279"/>
      <c r="BI1030" s="279"/>
      <c r="BQ1030" s="280"/>
      <c r="BR1030" s="280"/>
      <c r="BS1030" s="280"/>
      <c r="BT1030" s="280"/>
      <c r="BU1030" s="280"/>
      <c r="BV1030" s="280"/>
      <c r="BW1030" s="280"/>
      <c r="BX1030" s="280"/>
      <c r="BY1030" s="280"/>
      <c r="BZ1030" s="280"/>
      <c r="CA1030" s="280"/>
      <c r="CB1030" s="280"/>
    </row>
    <row r="1031" spans="1:80" s="278" customFormat="1" x14ac:dyDescent="0.25">
      <c r="A1031" s="261"/>
      <c r="B1031" s="261"/>
      <c r="C1031" s="261"/>
      <c r="D1031" s="261"/>
      <c r="E1031" s="261"/>
      <c r="F1031" s="261"/>
      <c r="G1031" s="261"/>
      <c r="AB1031" s="279"/>
      <c r="AC1031" s="279"/>
      <c r="AJ1031" s="279"/>
      <c r="AK1031" s="279"/>
      <c r="AX1031" s="279"/>
      <c r="AY1031" s="279"/>
      <c r="AZ1031" s="279"/>
      <c r="BA1031" s="279"/>
      <c r="BB1031" s="279"/>
      <c r="BC1031" s="279"/>
      <c r="BD1031" s="279"/>
      <c r="BE1031" s="279"/>
      <c r="BF1031" s="279"/>
      <c r="BG1031" s="279"/>
      <c r="BH1031" s="279"/>
      <c r="BI1031" s="279"/>
      <c r="BQ1031" s="280"/>
      <c r="BR1031" s="280"/>
      <c r="BS1031" s="280"/>
      <c r="BT1031" s="280"/>
      <c r="BU1031" s="280"/>
      <c r="BV1031" s="280"/>
      <c r="BW1031" s="280"/>
      <c r="BX1031" s="280"/>
      <c r="BY1031" s="280"/>
      <c r="BZ1031" s="280"/>
      <c r="CA1031" s="280"/>
      <c r="CB1031" s="280"/>
    </row>
    <row r="1032" spans="1:80" s="278" customFormat="1" x14ac:dyDescent="0.25">
      <c r="A1032" s="261"/>
      <c r="B1032" s="261"/>
      <c r="C1032" s="261"/>
      <c r="D1032" s="261"/>
      <c r="E1032" s="261"/>
      <c r="F1032" s="261"/>
      <c r="G1032" s="261"/>
      <c r="AB1032" s="279"/>
      <c r="AC1032" s="279"/>
      <c r="AJ1032" s="279"/>
      <c r="AK1032" s="279"/>
      <c r="AX1032" s="279"/>
      <c r="AY1032" s="279"/>
      <c r="AZ1032" s="279"/>
      <c r="BA1032" s="279"/>
      <c r="BB1032" s="279"/>
      <c r="BC1032" s="279"/>
      <c r="BD1032" s="279"/>
      <c r="BE1032" s="279"/>
      <c r="BF1032" s="279"/>
      <c r="BG1032" s="279"/>
      <c r="BH1032" s="279"/>
      <c r="BI1032" s="279"/>
      <c r="BQ1032" s="280"/>
      <c r="BR1032" s="280"/>
      <c r="BS1032" s="280"/>
      <c r="BT1032" s="280"/>
      <c r="BU1032" s="280"/>
      <c r="BV1032" s="280"/>
      <c r="BW1032" s="280"/>
      <c r="BX1032" s="280"/>
      <c r="BY1032" s="280"/>
      <c r="BZ1032" s="280"/>
      <c r="CA1032" s="280"/>
      <c r="CB1032" s="280"/>
    </row>
    <row r="1033" spans="1:80" s="278" customFormat="1" x14ac:dyDescent="0.25">
      <c r="A1033" s="261"/>
      <c r="B1033" s="261"/>
      <c r="C1033" s="261"/>
      <c r="D1033" s="261"/>
      <c r="E1033" s="261"/>
      <c r="F1033" s="261"/>
      <c r="G1033" s="261"/>
      <c r="AB1033" s="279"/>
      <c r="AC1033" s="279"/>
      <c r="AJ1033" s="279"/>
      <c r="AK1033" s="279"/>
      <c r="AX1033" s="279"/>
      <c r="AY1033" s="279"/>
      <c r="AZ1033" s="279"/>
      <c r="BA1033" s="279"/>
      <c r="BB1033" s="279"/>
      <c r="BC1033" s="279"/>
      <c r="BD1033" s="279"/>
      <c r="BE1033" s="279"/>
      <c r="BF1033" s="279"/>
      <c r="BG1033" s="279"/>
      <c r="BH1033" s="279"/>
      <c r="BI1033" s="279"/>
      <c r="BQ1033" s="280"/>
      <c r="BR1033" s="280"/>
      <c r="BS1033" s="280"/>
      <c r="BT1033" s="280"/>
      <c r="BU1033" s="280"/>
      <c r="BV1033" s="280"/>
      <c r="BW1033" s="280"/>
      <c r="BX1033" s="280"/>
      <c r="BY1033" s="280"/>
      <c r="BZ1033" s="280"/>
      <c r="CA1033" s="280"/>
      <c r="CB1033" s="280"/>
    </row>
    <row r="1034" spans="1:80" s="278" customFormat="1" x14ac:dyDescent="0.25">
      <c r="A1034" s="261"/>
      <c r="B1034" s="261"/>
      <c r="C1034" s="261"/>
      <c r="D1034" s="261"/>
      <c r="E1034" s="261"/>
      <c r="F1034" s="261"/>
      <c r="G1034" s="261"/>
      <c r="AB1034" s="279"/>
      <c r="AC1034" s="279"/>
      <c r="AJ1034" s="279"/>
      <c r="AK1034" s="279"/>
      <c r="AX1034" s="279"/>
      <c r="AY1034" s="279"/>
      <c r="AZ1034" s="279"/>
      <c r="BA1034" s="279"/>
      <c r="BB1034" s="279"/>
      <c r="BC1034" s="279"/>
      <c r="BD1034" s="279"/>
      <c r="BE1034" s="279"/>
      <c r="BF1034" s="279"/>
      <c r="BG1034" s="279"/>
      <c r="BH1034" s="279"/>
      <c r="BI1034" s="279"/>
      <c r="BQ1034" s="280"/>
      <c r="BR1034" s="280"/>
      <c r="BS1034" s="280"/>
      <c r="BT1034" s="280"/>
      <c r="BU1034" s="280"/>
      <c r="BV1034" s="280"/>
      <c r="BW1034" s="280"/>
      <c r="BX1034" s="280"/>
      <c r="BY1034" s="280"/>
      <c r="BZ1034" s="280"/>
      <c r="CA1034" s="280"/>
      <c r="CB1034" s="280"/>
    </row>
    <row r="1035" spans="1:80" s="278" customFormat="1" x14ac:dyDescent="0.25">
      <c r="A1035" s="261"/>
      <c r="B1035" s="261"/>
      <c r="C1035" s="261"/>
      <c r="D1035" s="261"/>
      <c r="E1035" s="261"/>
      <c r="F1035" s="261"/>
      <c r="G1035" s="261"/>
      <c r="AB1035" s="279"/>
      <c r="AC1035" s="279"/>
      <c r="AJ1035" s="279"/>
      <c r="AK1035" s="279"/>
      <c r="AX1035" s="279"/>
      <c r="AY1035" s="279"/>
      <c r="AZ1035" s="279"/>
      <c r="BA1035" s="279"/>
      <c r="BB1035" s="279"/>
      <c r="BC1035" s="279"/>
      <c r="BD1035" s="279"/>
      <c r="BE1035" s="279"/>
      <c r="BF1035" s="279"/>
      <c r="BG1035" s="279"/>
      <c r="BH1035" s="279"/>
      <c r="BI1035" s="279"/>
      <c r="BQ1035" s="280"/>
      <c r="BR1035" s="280"/>
      <c r="BS1035" s="280"/>
      <c r="BT1035" s="280"/>
      <c r="BU1035" s="280"/>
      <c r="BV1035" s="280"/>
      <c r="BW1035" s="280"/>
      <c r="BX1035" s="280"/>
      <c r="BY1035" s="280"/>
      <c r="BZ1035" s="280"/>
      <c r="CA1035" s="280"/>
      <c r="CB1035" s="280"/>
    </row>
    <row r="1036" spans="1:80" s="278" customFormat="1" x14ac:dyDescent="0.25">
      <c r="A1036" s="261"/>
      <c r="B1036" s="261"/>
      <c r="C1036" s="261"/>
      <c r="D1036" s="261"/>
      <c r="E1036" s="261"/>
      <c r="F1036" s="261"/>
      <c r="G1036" s="261"/>
      <c r="AB1036" s="279"/>
      <c r="AC1036" s="279"/>
      <c r="AJ1036" s="279"/>
      <c r="AK1036" s="279"/>
      <c r="AX1036" s="279"/>
      <c r="AY1036" s="279"/>
      <c r="AZ1036" s="279"/>
      <c r="BA1036" s="279"/>
      <c r="BB1036" s="279"/>
      <c r="BC1036" s="279"/>
      <c r="BD1036" s="279"/>
      <c r="BE1036" s="279"/>
      <c r="BF1036" s="279"/>
      <c r="BG1036" s="279"/>
      <c r="BH1036" s="279"/>
      <c r="BI1036" s="279"/>
      <c r="BQ1036" s="280"/>
      <c r="BR1036" s="280"/>
      <c r="BS1036" s="280"/>
      <c r="BT1036" s="280"/>
      <c r="BU1036" s="280"/>
      <c r="BV1036" s="280"/>
      <c r="BW1036" s="280"/>
      <c r="BX1036" s="280"/>
      <c r="BY1036" s="280"/>
      <c r="BZ1036" s="280"/>
      <c r="CA1036" s="280"/>
      <c r="CB1036" s="280"/>
    </row>
    <row r="1037" spans="1:80" s="278" customFormat="1" x14ac:dyDescent="0.25">
      <c r="A1037" s="261"/>
      <c r="B1037" s="261"/>
      <c r="C1037" s="261"/>
      <c r="D1037" s="261"/>
      <c r="E1037" s="261"/>
      <c r="F1037" s="261"/>
      <c r="G1037" s="261"/>
      <c r="AB1037" s="279"/>
      <c r="AC1037" s="279"/>
      <c r="AJ1037" s="279"/>
      <c r="AK1037" s="279"/>
      <c r="AX1037" s="279"/>
      <c r="AY1037" s="279"/>
      <c r="AZ1037" s="279"/>
      <c r="BA1037" s="279"/>
      <c r="BB1037" s="279"/>
      <c r="BC1037" s="279"/>
      <c r="BD1037" s="279"/>
      <c r="BE1037" s="279"/>
      <c r="BF1037" s="279"/>
      <c r="BG1037" s="279"/>
      <c r="BH1037" s="279"/>
      <c r="BI1037" s="279"/>
      <c r="BQ1037" s="280"/>
      <c r="BR1037" s="280"/>
      <c r="BS1037" s="280"/>
      <c r="BT1037" s="280"/>
      <c r="BU1037" s="280"/>
      <c r="BV1037" s="280"/>
      <c r="BW1037" s="280"/>
      <c r="BX1037" s="280"/>
      <c r="BY1037" s="280"/>
      <c r="BZ1037" s="280"/>
      <c r="CA1037" s="280"/>
      <c r="CB1037" s="280"/>
    </row>
    <row r="1038" spans="1:80" s="278" customFormat="1" x14ac:dyDescent="0.25">
      <c r="A1038" s="261"/>
      <c r="B1038" s="261"/>
      <c r="C1038" s="261"/>
      <c r="D1038" s="261"/>
      <c r="E1038" s="261"/>
      <c r="F1038" s="261"/>
      <c r="G1038" s="261"/>
      <c r="AB1038" s="279"/>
      <c r="AC1038" s="279"/>
      <c r="AJ1038" s="279"/>
      <c r="AK1038" s="279"/>
      <c r="AX1038" s="279"/>
      <c r="AY1038" s="279"/>
      <c r="AZ1038" s="279"/>
      <c r="BA1038" s="279"/>
      <c r="BB1038" s="279"/>
      <c r="BC1038" s="279"/>
      <c r="BD1038" s="279"/>
      <c r="BE1038" s="279"/>
      <c r="BF1038" s="279"/>
      <c r="BG1038" s="279"/>
      <c r="BH1038" s="279"/>
      <c r="BI1038" s="279"/>
      <c r="BQ1038" s="280"/>
      <c r="BR1038" s="280"/>
      <c r="BS1038" s="280"/>
      <c r="BT1038" s="280"/>
      <c r="BU1038" s="280"/>
      <c r="BV1038" s="280"/>
      <c r="BW1038" s="280"/>
      <c r="BX1038" s="280"/>
      <c r="BY1038" s="280"/>
      <c r="BZ1038" s="280"/>
      <c r="CA1038" s="280"/>
      <c r="CB1038" s="280"/>
    </row>
    <row r="1039" spans="1:80" s="278" customFormat="1" x14ac:dyDescent="0.25">
      <c r="A1039" s="261"/>
      <c r="B1039" s="261"/>
      <c r="C1039" s="261"/>
      <c r="D1039" s="261"/>
      <c r="E1039" s="261"/>
      <c r="F1039" s="261"/>
      <c r="G1039" s="261"/>
      <c r="AB1039" s="279"/>
      <c r="AC1039" s="279"/>
      <c r="AJ1039" s="279"/>
      <c r="AK1039" s="279"/>
      <c r="AX1039" s="279"/>
      <c r="AY1039" s="279"/>
      <c r="AZ1039" s="279"/>
      <c r="BA1039" s="279"/>
      <c r="BB1039" s="279"/>
      <c r="BC1039" s="279"/>
      <c r="BD1039" s="279"/>
      <c r="BE1039" s="279"/>
      <c r="BF1039" s="279"/>
      <c r="BG1039" s="279"/>
      <c r="BH1039" s="279"/>
      <c r="BI1039" s="279"/>
      <c r="BQ1039" s="280"/>
      <c r="BR1039" s="280"/>
      <c r="BS1039" s="280"/>
      <c r="BT1039" s="280"/>
      <c r="BU1039" s="280"/>
      <c r="BV1039" s="280"/>
      <c r="BW1039" s="280"/>
      <c r="BX1039" s="280"/>
      <c r="BY1039" s="280"/>
      <c r="BZ1039" s="280"/>
      <c r="CA1039" s="280"/>
      <c r="CB1039" s="280"/>
    </row>
    <row r="1040" spans="1:80" s="278" customFormat="1" x14ac:dyDescent="0.25">
      <c r="A1040" s="261"/>
      <c r="B1040" s="261"/>
      <c r="C1040" s="261"/>
      <c r="D1040" s="261"/>
      <c r="E1040" s="261"/>
      <c r="F1040" s="261"/>
      <c r="G1040" s="261"/>
      <c r="AB1040" s="279"/>
      <c r="AC1040" s="279"/>
      <c r="AJ1040" s="279"/>
      <c r="AK1040" s="279"/>
      <c r="AX1040" s="279"/>
      <c r="AY1040" s="279"/>
      <c r="AZ1040" s="279"/>
      <c r="BA1040" s="279"/>
      <c r="BB1040" s="279"/>
      <c r="BC1040" s="279"/>
      <c r="BD1040" s="279"/>
      <c r="BE1040" s="279"/>
      <c r="BF1040" s="279"/>
      <c r="BG1040" s="279"/>
      <c r="BH1040" s="279"/>
      <c r="BI1040" s="279"/>
      <c r="BQ1040" s="280"/>
      <c r="BR1040" s="280"/>
      <c r="BS1040" s="280"/>
      <c r="BT1040" s="280"/>
      <c r="BU1040" s="280"/>
      <c r="BV1040" s="280"/>
      <c r="BW1040" s="280"/>
      <c r="BX1040" s="280"/>
      <c r="BY1040" s="280"/>
      <c r="BZ1040" s="280"/>
      <c r="CA1040" s="280"/>
      <c r="CB1040" s="280"/>
    </row>
    <row r="1041" spans="1:80" s="278" customFormat="1" x14ac:dyDescent="0.25">
      <c r="A1041" s="261"/>
      <c r="B1041" s="261"/>
      <c r="C1041" s="261"/>
      <c r="D1041" s="261"/>
      <c r="E1041" s="261"/>
      <c r="F1041" s="261"/>
      <c r="G1041" s="261"/>
      <c r="AB1041" s="279"/>
      <c r="AC1041" s="279"/>
      <c r="AJ1041" s="279"/>
      <c r="AK1041" s="279"/>
      <c r="AX1041" s="279"/>
      <c r="AY1041" s="279"/>
      <c r="AZ1041" s="279"/>
      <c r="BA1041" s="279"/>
      <c r="BB1041" s="279"/>
      <c r="BC1041" s="279"/>
      <c r="BD1041" s="279"/>
      <c r="BE1041" s="279"/>
      <c r="BF1041" s="279"/>
      <c r="BG1041" s="279"/>
      <c r="BH1041" s="279"/>
      <c r="BI1041" s="279"/>
      <c r="BQ1041" s="280"/>
      <c r="BR1041" s="280"/>
      <c r="BS1041" s="280"/>
      <c r="BT1041" s="280"/>
      <c r="BU1041" s="280"/>
      <c r="BV1041" s="280"/>
      <c r="BW1041" s="280"/>
      <c r="BX1041" s="280"/>
      <c r="BY1041" s="280"/>
      <c r="BZ1041" s="280"/>
      <c r="CA1041" s="280"/>
      <c r="CB1041" s="280"/>
    </row>
    <row r="1042" spans="1:80" s="278" customFormat="1" x14ac:dyDescent="0.25">
      <c r="A1042" s="261"/>
      <c r="B1042" s="261"/>
      <c r="C1042" s="261"/>
      <c r="D1042" s="261"/>
      <c r="E1042" s="261"/>
      <c r="F1042" s="261"/>
      <c r="G1042" s="261"/>
      <c r="AB1042" s="279"/>
      <c r="AC1042" s="279"/>
      <c r="AJ1042" s="279"/>
      <c r="AK1042" s="279"/>
      <c r="AX1042" s="279"/>
      <c r="AY1042" s="279"/>
      <c r="AZ1042" s="279"/>
      <c r="BA1042" s="279"/>
      <c r="BB1042" s="279"/>
      <c r="BC1042" s="279"/>
      <c r="BD1042" s="279"/>
      <c r="BE1042" s="279"/>
      <c r="BF1042" s="279"/>
      <c r="BG1042" s="279"/>
      <c r="BH1042" s="279"/>
      <c r="BI1042" s="279"/>
      <c r="BQ1042" s="280"/>
      <c r="BR1042" s="280"/>
      <c r="BS1042" s="280"/>
      <c r="BT1042" s="280"/>
      <c r="BU1042" s="280"/>
      <c r="BV1042" s="280"/>
      <c r="BW1042" s="280"/>
      <c r="BX1042" s="280"/>
      <c r="BY1042" s="280"/>
      <c r="BZ1042" s="280"/>
      <c r="CA1042" s="280"/>
      <c r="CB1042" s="280"/>
    </row>
    <row r="1043" spans="1:80" s="278" customFormat="1" x14ac:dyDescent="0.25">
      <c r="A1043" s="261"/>
      <c r="B1043" s="261"/>
      <c r="C1043" s="261"/>
      <c r="D1043" s="261"/>
      <c r="E1043" s="261"/>
      <c r="F1043" s="261"/>
      <c r="G1043" s="261"/>
      <c r="AB1043" s="279"/>
      <c r="AC1043" s="279"/>
      <c r="AJ1043" s="279"/>
      <c r="AK1043" s="279"/>
      <c r="AX1043" s="279"/>
      <c r="AY1043" s="279"/>
      <c r="AZ1043" s="279"/>
      <c r="BA1043" s="279"/>
      <c r="BB1043" s="279"/>
      <c r="BC1043" s="279"/>
      <c r="BD1043" s="279"/>
      <c r="BE1043" s="279"/>
      <c r="BF1043" s="279"/>
      <c r="BG1043" s="279"/>
      <c r="BH1043" s="279"/>
      <c r="BI1043" s="279"/>
      <c r="BQ1043" s="280"/>
      <c r="BR1043" s="280"/>
      <c r="BS1043" s="280"/>
      <c r="BT1043" s="280"/>
      <c r="BU1043" s="280"/>
      <c r="BV1043" s="280"/>
      <c r="BW1043" s="280"/>
      <c r="BX1043" s="280"/>
      <c r="BY1043" s="280"/>
      <c r="BZ1043" s="280"/>
      <c r="CA1043" s="280"/>
      <c r="CB1043" s="280"/>
    </row>
    <row r="1044" spans="1:80" s="278" customFormat="1" x14ac:dyDescent="0.25">
      <c r="A1044" s="261"/>
      <c r="B1044" s="261"/>
      <c r="C1044" s="261"/>
      <c r="D1044" s="261"/>
      <c r="E1044" s="261"/>
      <c r="F1044" s="261"/>
      <c r="G1044" s="261"/>
      <c r="AB1044" s="279"/>
      <c r="AC1044" s="279"/>
      <c r="AJ1044" s="279"/>
      <c r="AK1044" s="279"/>
      <c r="AX1044" s="279"/>
      <c r="AY1044" s="279"/>
      <c r="AZ1044" s="279"/>
      <c r="BA1044" s="279"/>
      <c r="BB1044" s="279"/>
      <c r="BC1044" s="279"/>
      <c r="BD1044" s="279"/>
      <c r="BE1044" s="279"/>
      <c r="BF1044" s="279"/>
      <c r="BG1044" s="279"/>
      <c r="BH1044" s="279"/>
      <c r="BI1044" s="279"/>
      <c r="BQ1044" s="280"/>
      <c r="BR1044" s="280"/>
      <c r="BS1044" s="280"/>
      <c r="BT1044" s="280"/>
      <c r="BU1044" s="280"/>
      <c r="BV1044" s="280"/>
      <c r="BW1044" s="280"/>
      <c r="BX1044" s="280"/>
      <c r="BY1044" s="280"/>
      <c r="BZ1044" s="280"/>
      <c r="CA1044" s="280"/>
      <c r="CB1044" s="280"/>
    </row>
    <row r="1045" spans="1:80" s="278" customFormat="1" x14ac:dyDescent="0.25">
      <c r="A1045" s="261"/>
      <c r="B1045" s="261"/>
      <c r="C1045" s="261"/>
      <c r="D1045" s="261"/>
      <c r="E1045" s="261"/>
      <c r="F1045" s="261"/>
      <c r="G1045" s="261"/>
      <c r="AB1045" s="279"/>
      <c r="AC1045" s="279"/>
      <c r="AJ1045" s="279"/>
      <c r="AK1045" s="279"/>
      <c r="AX1045" s="279"/>
      <c r="AY1045" s="279"/>
      <c r="AZ1045" s="279"/>
      <c r="BA1045" s="279"/>
      <c r="BB1045" s="279"/>
      <c r="BC1045" s="279"/>
      <c r="BD1045" s="279"/>
      <c r="BE1045" s="279"/>
      <c r="BF1045" s="279"/>
      <c r="BG1045" s="279"/>
      <c r="BH1045" s="279"/>
      <c r="BI1045" s="279"/>
      <c r="BQ1045" s="280"/>
      <c r="BR1045" s="280"/>
      <c r="BS1045" s="280"/>
      <c r="BT1045" s="280"/>
      <c r="BU1045" s="280"/>
      <c r="BV1045" s="280"/>
      <c r="BW1045" s="280"/>
      <c r="BX1045" s="280"/>
      <c r="BY1045" s="280"/>
      <c r="BZ1045" s="280"/>
      <c r="CA1045" s="280"/>
      <c r="CB1045" s="280"/>
    </row>
    <row r="1046" spans="1:80" s="278" customFormat="1" x14ac:dyDescent="0.25">
      <c r="A1046" s="261"/>
      <c r="B1046" s="261"/>
      <c r="C1046" s="261"/>
      <c r="D1046" s="261"/>
      <c r="E1046" s="261"/>
      <c r="F1046" s="261"/>
      <c r="G1046" s="261"/>
      <c r="AB1046" s="279"/>
      <c r="AC1046" s="279"/>
      <c r="AJ1046" s="279"/>
      <c r="AK1046" s="279"/>
      <c r="AX1046" s="279"/>
      <c r="AY1046" s="279"/>
      <c r="AZ1046" s="279"/>
      <c r="BA1046" s="279"/>
      <c r="BB1046" s="279"/>
      <c r="BC1046" s="279"/>
      <c r="BD1046" s="279"/>
      <c r="BE1046" s="279"/>
      <c r="BF1046" s="279"/>
      <c r="BG1046" s="279"/>
      <c r="BH1046" s="279"/>
      <c r="BI1046" s="279"/>
      <c r="BQ1046" s="280"/>
      <c r="BR1046" s="280"/>
      <c r="BS1046" s="280"/>
      <c r="BT1046" s="280"/>
      <c r="BU1046" s="280"/>
      <c r="BV1046" s="280"/>
      <c r="BW1046" s="280"/>
      <c r="BX1046" s="280"/>
      <c r="BY1046" s="280"/>
      <c r="BZ1046" s="280"/>
      <c r="CA1046" s="280"/>
      <c r="CB1046" s="280"/>
    </row>
    <row r="1047" spans="1:80" s="278" customFormat="1" x14ac:dyDescent="0.25">
      <c r="A1047" s="261"/>
      <c r="B1047" s="261"/>
      <c r="C1047" s="261"/>
      <c r="D1047" s="261"/>
      <c r="E1047" s="261"/>
      <c r="F1047" s="261"/>
      <c r="G1047" s="261"/>
      <c r="AB1047" s="279"/>
      <c r="AC1047" s="279"/>
      <c r="AJ1047" s="279"/>
      <c r="AK1047" s="279"/>
      <c r="AX1047" s="279"/>
      <c r="AY1047" s="279"/>
      <c r="AZ1047" s="279"/>
      <c r="BA1047" s="279"/>
      <c r="BB1047" s="279"/>
      <c r="BC1047" s="279"/>
      <c r="BD1047" s="279"/>
      <c r="BE1047" s="279"/>
      <c r="BF1047" s="279"/>
      <c r="BG1047" s="279"/>
      <c r="BH1047" s="279"/>
      <c r="BI1047" s="279"/>
      <c r="BQ1047" s="280"/>
      <c r="BR1047" s="280"/>
      <c r="BS1047" s="280"/>
      <c r="BT1047" s="280"/>
      <c r="BU1047" s="280"/>
      <c r="BV1047" s="280"/>
      <c r="BW1047" s="280"/>
      <c r="BX1047" s="280"/>
      <c r="BY1047" s="280"/>
      <c r="BZ1047" s="280"/>
      <c r="CA1047" s="280"/>
      <c r="CB1047" s="280"/>
    </row>
    <row r="1048" spans="1:80" s="278" customFormat="1" x14ac:dyDescent="0.25">
      <c r="A1048" s="261"/>
      <c r="B1048" s="261"/>
      <c r="C1048" s="261"/>
      <c r="D1048" s="261"/>
      <c r="E1048" s="261"/>
      <c r="F1048" s="261"/>
      <c r="G1048" s="261"/>
      <c r="AB1048" s="279"/>
      <c r="AC1048" s="279"/>
      <c r="AJ1048" s="279"/>
      <c r="AK1048" s="279"/>
      <c r="AX1048" s="279"/>
      <c r="AY1048" s="279"/>
      <c r="AZ1048" s="279"/>
      <c r="BA1048" s="279"/>
      <c r="BB1048" s="279"/>
      <c r="BC1048" s="279"/>
      <c r="BD1048" s="279"/>
      <c r="BE1048" s="279"/>
      <c r="BF1048" s="279"/>
      <c r="BG1048" s="279"/>
      <c r="BH1048" s="279"/>
      <c r="BI1048" s="279"/>
      <c r="BQ1048" s="280"/>
      <c r="BR1048" s="280"/>
      <c r="BS1048" s="280"/>
      <c r="BT1048" s="280"/>
      <c r="BU1048" s="280"/>
      <c r="BV1048" s="280"/>
      <c r="BW1048" s="280"/>
      <c r="BX1048" s="280"/>
      <c r="BY1048" s="280"/>
      <c r="BZ1048" s="280"/>
      <c r="CA1048" s="280"/>
      <c r="CB1048" s="280"/>
    </row>
    <row r="1049" spans="1:80" s="278" customFormat="1" x14ac:dyDescent="0.25">
      <c r="A1049" s="261"/>
      <c r="B1049" s="261"/>
      <c r="C1049" s="261"/>
      <c r="D1049" s="261"/>
      <c r="E1049" s="261"/>
      <c r="F1049" s="261"/>
      <c r="G1049" s="261"/>
      <c r="AB1049" s="279"/>
      <c r="AC1049" s="279"/>
      <c r="AJ1049" s="279"/>
      <c r="AK1049" s="279"/>
      <c r="AX1049" s="279"/>
      <c r="AY1049" s="279"/>
      <c r="AZ1049" s="279"/>
      <c r="BA1049" s="279"/>
      <c r="BB1049" s="279"/>
      <c r="BC1049" s="279"/>
      <c r="BD1049" s="279"/>
      <c r="BE1049" s="279"/>
      <c r="BF1049" s="279"/>
      <c r="BG1049" s="279"/>
      <c r="BH1049" s="279"/>
      <c r="BI1049" s="279"/>
      <c r="BQ1049" s="280"/>
      <c r="BR1049" s="280"/>
      <c r="BS1049" s="280"/>
      <c r="BT1049" s="280"/>
      <c r="BU1049" s="280"/>
      <c r="BV1049" s="280"/>
      <c r="BW1049" s="280"/>
      <c r="BX1049" s="280"/>
      <c r="BY1049" s="280"/>
      <c r="BZ1049" s="280"/>
      <c r="CA1049" s="280"/>
      <c r="CB1049" s="280"/>
    </row>
    <row r="1050" spans="1:80" s="278" customFormat="1" x14ac:dyDescent="0.25">
      <c r="A1050" s="261"/>
      <c r="B1050" s="261"/>
      <c r="C1050" s="261"/>
      <c r="D1050" s="261"/>
      <c r="E1050" s="261"/>
      <c r="F1050" s="261"/>
      <c r="G1050" s="261"/>
      <c r="AB1050" s="279"/>
      <c r="AC1050" s="279"/>
      <c r="AJ1050" s="279"/>
      <c r="AK1050" s="279"/>
      <c r="AX1050" s="279"/>
      <c r="AY1050" s="279"/>
      <c r="AZ1050" s="279"/>
      <c r="BA1050" s="279"/>
      <c r="BB1050" s="279"/>
      <c r="BC1050" s="279"/>
      <c r="BD1050" s="279"/>
      <c r="BE1050" s="279"/>
      <c r="BF1050" s="279"/>
      <c r="BG1050" s="279"/>
      <c r="BH1050" s="279"/>
      <c r="BI1050" s="279"/>
      <c r="BQ1050" s="280"/>
      <c r="BR1050" s="280"/>
      <c r="BS1050" s="280"/>
      <c r="BT1050" s="280"/>
      <c r="BU1050" s="280"/>
      <c r="BV1050" s="280"/>
      <c r="BW1050" s="280"/>
      <c r="BX1050" s="280"/>
      <c r="BY1050" s="280"/>
      <c r="BZ1050" s="280"/>
      <c r="CA1050" s="280"/>
      <c r="CB1050" s="280"/>
    </row>
    <row r="1051" spans="1:80" s="278" customFormat="1" x14ac:dyDescent="0.25">
      <c r="A1051" s="261"/>
      <c r="B1051" s="261"/>
      <c r="C1051" s="261"/>
      <c r="D1051" s="261"/>
      <c r="E1051" s="261"/>
      <c r="F1051" s="261"/>
      <c r="G1051" s="261"/>
      <c r="AB1051" s="279"/>
      <c r="AC1051" s="279"/>
      <c r="AJ1051" s="279"/>
      <c r="AK1051" s="279"/>
      <c r="AX1051" s="279"/>
      <c r="AY1051" s="279"/>
      <c r="AZ1051" s="279"/>
      <c r="BA1051" s="279"/>
      <c r="BB1051" s="279"/>
      <c r="BC1051" s="279"/>
      <c r="BD1051" s="279"/>
      <c r="BE1051" s="279"/>
      <c r="BF1051" s="279"/>
      <c r="BG1051" s="279"/>
      <c r="BH1051" s="279"/>
      <c r="BI1051" s="279"/>
      <c r="BQ1051" s="280"/>
      <c r="BR1051" s="280"/>
      <c r="BS1051" s="280"/>
      <c r="BT1051" s="280"/>
      <c r="BU1051" s="280"/>
      <c r="BV1051" s="280"/>
      <c r="BW1051" s="280"/>
      <c r="BX1051" s="280"/>
      <c r="BY1051" s="280"/>
      <c r="BZ1051" s="280"/>
      <c r="CA1051" s="280"/>
      <c r="CB1051" s="280"/>
    </row>
    <row r="1052" spans="1:80" s="278" customFormat="1" x14ac:dyDescent="0.25">
      <c r="A1052" s="261"/>
      <c r="B1052" s="261"/>
      <c r="C1052" s="261"/>
      <c r="D1052" s="261"/>
      <c r="E1052" s="261"/>
      <c r="F1052" s="261"/>
      <c r="G1052" s="261"/>
      <c r="AB1052" s="279"/>
      <c r="AC1052" s="279"/>
      <c r="AJ1052" s="279"/>
      <c r="AK1052" s="279"/>
      <c r="AX1052" s="279"/>
      <c r="AY1052" s="279"/>
      <c r="AZ1052" s="279"/>
      <c r="BA1052" s="279"/>
      <c r="BB1052" s="279"/>
      <c r="BC1052" s="279"/>
      <c r="BD1052" s="279"/>
      <c r="BE1052" s="279"/>
      <c r="BF1052" s="279"/>
      <c r="BG1052" s="279"/>
      <c r="BH1052" s="279"/>
      <c r="BI1052" s="279"/>
      <c r="BQ1052" s="280"/>
      <c r="BR1052" s="280"/>
      <c r="BS1052" s="280"/>
      <c r="BT1052" s="280"/>
      <c r="BU1052" s="280"/>
      <c r="BV1052" s="280"/>
      <c r="BW1052" s="280"/>
      <c r="BX1052" s="280"/>
      <c r="BY1052" s="280"/>
      <c r="BZ1052" s="280"/>
      <c r="CA1052" s="280"/>
      <c r="CB1052" s="280"/>
    </row>
    <row r="1053" spans="1:80" s="278" customFormat="1" x14ac:dyDescent="0.25">
      <c r="A1053" s="261"/>
      <c r="B1053" s="261"/>
      <c r="C1053" s="261"/>
      <c r="D1053" s="261"/>
      <c r="E1053" s="261"/>
      <c r="F1053" s="261"/>
      <c r="G1053" s="261"/>
      <c r="AB1053" s="279"/>
      <c r="AC1053" s="279"/>
      <c r="AJ1053" s="279"/>
      <c r="AK1053" s="279"/>
      <c r="AX1053" s="279"/>
      <c r="AY1053" s="279"/>
      <c r="AZ1053" s="279"/>
      <c r="BA1053" s="279"/>
      <c r="BB1053" s="279"/>
      <c r="BC1053" s="279"/>
      <c r="BD1053" s="279"/>
      <c r="BE1053" s="279"/>
      <c r="BF1053" s="279"/>
      <c r="BG1053" s="279"/>
      <c r="BH1053" s="279"/>
      <c r="BI1053" s="279"/>
      <c r="BQ1053" s="280"/>
      <c r="BR1053" s="280"/>
      <c r="BS1053" s="280"/>
      <c r="BT1053" s="280"/>
      <c r="BU1053" s="280"/>
      <c r="BV1053" s="280"/>
      <c r="BW1053" s="280"/>
      <c r="BX1053" s="280"/>
      <c r="BY1053" s="280"/>
      <c r="BZ1053" s="280"/>
      <c r="CA1053" s="280"/>
      <c r="CB1053" s="280"/>
    </row>
    <row r="1054" spans="1:80" s="278" customFormat="1" x14ac:dyDescent="0.25">
      <c r="A1054" s="261"/>
      <c r="B1054" s="261"/>
      <c r="C1054" s="261"/>
      <c r="D1054" s="261"/>
      <c r="E1054" s="261"/>
      <c r="F1054" s="261"/>
      <c r="G1054" s="261"/>
      <c r="AB1054" s="279"/>
      <c r="AC1054" s="279"/>
      <c r="AJ1054" s="279"/>
      <c r="AK1054" s="279"/>
      <c r="AX1054" s="279"/>
      <c r="AY1054" s="279"/>
      <c r="AZ1054" s="279"/>
      <c r="BA1054" s="279"/>
      <c r="BB1054" s="279"/>
      <c r="BC1054" s="279"/>
      <c r="BD1054" s="279"/>
      <c r="BE1054" s="279"/>
      <c r="BF1054" s="279"/>
      <c r="BG1054" s="279"/>
      <c r="BH1054" s="279"/>
      <c r="BI1054" s="279"/>
      <c r="BQ1054" s="280"/>
      <c r="BR1054" s="280"/>
      <c r="BS1054" s="280"/>
      <c r="BT1054" s="280"/>
      <c r="BU1054" s="280"/>
      <c r="BV1054" s="280"/>
      <c r="BW1054" s="280"/>
      <c r="BX1054" s="280"/>
      <c r="BY1054" s="280"/>
      <c r="BZ1054" s="280"/>
      <c r="CA1054" s="280"/>
      <c r="CB1054" s="280"/>
    </row>
    <row r="1055" spans="1:80" s="278" customFormat="1" x14ac:dyDescent="0.25">
      <c r="A1055" s="261"/>
      <c r="B1055" s="261"/>
      <c r="C1055" s="261"/>
      <c r="D1055" s="261"/>
      <c r="E1055" s="261"/>
      <c r="F1055" s="261"/>
      <c r="G1055" s="261"/>
      <c r="AB1055" s="279"/>
      <c r="AC1055" s="279"/>
      <c r="AJ1055" s="279"/>
      <c r="AK1055" s="279"/>
      <c r="AX1055" s="279"/>
      <c r="AY1055" s="279"/>
      <c r="AZ1055" s="279"/>
      <c r="BA1055" s="279"/>
      <c r="BB1055" s="279"/>
      <c r="BC1055" s="279"/>
      <c r="BD1055" s="279"/>
      <c r="BE1055" s="279"/>
      <c r="BF1055" s="279"/>
      <c r="BG1055" s="279"/>
      <c r="BH1055" s="279"/>
      <c r="BI1055" s="279"/>
      <c r="BQ1055" s="280"/>
      <c r="BR1055" s="280"/>
      <c r="BS1055" s="280"/>
      <c r="BT1055" s="280"/>
      <c r="BU1055" s="280"/>
      <c r="BV1055" s="280"/>
      <c r="BW1055" s="280"/>
      <c r="BX1055" s="280"/>
      <c r="BY1055" s="280"/>
      <c r="BZ1055" s="280"/>
      <c r="CA1055" s="280"/>
      <c r="CB1055" s="280"/>
    </row>
    <row r="1056" spans="1:80" s="278" customFormat="1" x14ac:dyDescent="0.25">
      <c r="A1056" s="261"/>
      <c r="B1056" s="261"/>
      <c r="C1056" s="261"/>
      <c r="D1056" s="261"/>
      <c r="E1056" s="261"/>
      <c r="F1056" s="261"/>
      <c r="G1056" s="261"/>
      <c r="AB1056" s="279"/>
      <c r="AC1056" s="279"/>
      <c r="AJ1056" s="279"/>
      <c r="AK1056" s="279"/>
      <c r="AX1056" s="279"/>
      <c r="AY1056" s="279"/>
      <c r="AZ1056" s="279"/>
      <c r="BA1056" s="279"/>
      <c r="BB1056" s="279"/>
      <c r="BC1056" s="279"/>
      <c r="BD1056" s="279"/>
      <c r="BE1056" s="279"/>
      <c r="BF1056" s="279"/>
      <c r="BG1056" s="279"/>
      <c r="BH1056" s="279"/>
      <c r="BI1056" s="279"/>
      <c r="BQ1056" s="280"/>
      <c r="BR1056" s="280"/>
      <c r="BS1056" s="280"/>
      <c r="BT1056" s="280"/>
      <c r="BU1056" s="280"/>
      <c r="BV1056" s="280"/>
      <c r="BW1056" s="280"/>
      <c r="BX1056" s="280"/>
      <c r="BY1056" s="280"/>
      <c r="BZ1056" s="280"/>
      <c r="CA1056" s="280"/>
      <c r="CB1056" s="280"/>
    </row>
    <row r="1057" spans="1:80" s="278" customFormat="1" x14ac:dyDescent="0.25">
      <c r="A1057" s="261"/>
      <c r="B1057" s="261"/>
      <c r="C1057" s="261"/>
      <c r="D1057" s="261"/>
      <c r="E1057" s="261"/>
      <c r="F1057" s="261"/>
      <c r="G1057" s="261"/>
      <c r="AB1057" s="279"/>
      <c r="AC1057" s="279"/>
      <c r="AJ1057" s="279"/>
      <c r="AK1057" s="279"/>
      <c r="AX1057" s="279"/>
      <c r="AY1057" s="279"/>
      <c r="AZ1057" s="279"/>
      <c r="BA1057" s="279"/>
      <c r="BB1057" s="279"/>
      <c r="BC1057" s="279"/>
      <c r="BD1057" s="279"/>
      <c r="BE1057" s="279"/>
      <c r="BF1057" s="279"/>
      <c r="BG1057" s="279"/>
      <c r="BH1057" s="279"/>
      <c r="BI1057" s="279"/>
      <c r="BQ1057" s="280"/>
      <c r="BR1057" s="280"/>
      <c r="BS1057" s="280"/>
      <c r="BT1057" s="280"/>
      <c r="BU1057" s="280"/>
      <c r="BV1057" s="280"/>
      <c r="BW1057" s="280"/>
      <c r="BX1057" s="280"/>
      <c r="BY1057" s="280"/>
      <c r="BZ1057" s="280"/>
      <c r="CA1057" s="280"/>
      <c r="CB1057" s="280"/>
    </row>
    <row r="1058" spans="1:80" s="278" customFormat="1" x14ac:dyDescent="0.25">
      <c r="A1058" s="261"/>
      <c r="B1058" s="261"/>
      <c r="C1058" s="261"/>
      <c r="D1058" s="261"/>
      <c r="E1058" s="261"/>
      <c r="F1058" s="261"/>
      <c r="G1058" s="261"/>
      <c r="AB1058" s="279"/>
      <c r="AC1058" s="279"/>
      <c r="AJ1058" s="279"/>
      <c r="AK1058" s="279"/>
      <c r="AX1058" s="279"/>
      <c r="AY1058" s="279"/>
      <c r="AZ1058" s="279"/>
      <c r="BA1058" s="279"/>
      <c r="BB1058" s="279"/>
      <c r="BC1058" s="279"/>
      <c r="BD1058" s="279"/>
      <c r="BE1058" s="279"/>
      <c r="BF1058" s="279"/>
      <c r="BG1058" s="279"/>
      <c r="BH1058" s="279"/>
      <c r="BI1058" s="279"/>
      <c r="BQ1058" s="280"/>
      <c r="BR1058" s="280"/>
      <c r="BS1058" s="280"/>
      <c r="BT1058" s="280"/>
      <c r="BU1058" s="280"/>
      <c r="BV1058" s="280"/>
      <c r="BW1058" s="280"/>
      <c r="BX1058" s="280"/>
      <c r="BY1058" s="280"/>
      <c r="BZ1058" s="280"/>
      <c r="CA1058" s="280"/>
      <c r="CB1058" s="280"/>
    </row>
    <row r="1059" spans="1:80" s="278" customFormat="1" x14ac:dyDescent="0.25">
      <c r="A1059" s="261"/>
      <c r="B1059" s="261"/>
      <c r="C1059" s="261"/>
      <c r="D1059" s="261"/>
      <c r="E1059" s="261"/>
      <c r="F1059" s="261"/>
      <c r="G1059" s="261"/>
      <c r="AB1059" s="279"/>
      <c r="AC1059" s="279"/>
      <c r="AJ1059" s="279"/>
      <c r="AK1059" s="279"/>
      <c r="AX1059" s="279"/>
      <c r="AY1059" s="279"/>
      <c r="AZ1059" s="279"/>
      <c r="BA1059" s="279"/>
      <c r="BB1059" s="279"/>
      <c r="BC1059" s="279"/>
      <c r="BD1059" s="279"/>
      <c r="BE1059" s="279"/>
      <c r="BF1059" s="279"/>
      <c r="BG1059" s="279"/>
      <c r="BH1059" s="279"/>
      <c r="BI1059" s="279"/>
      <c r="BQ1059" s="280"/>
      <c r="BR1059" s="280"/>
      <c r="BS1059" s="280"/>
      <c r="BT1059" s="280"/>
      <c r="BU1059" s="280"/>
      <c r="BV1059" s="280"/>
      <c r="BW1059" s="280"/>
      <c r="BX1059" s="280"/>
      <c r="BY1059" s="280"/>
      <c r="BZ1059" s="280"/>
      <c r="CA1059" s="280"/>
      <c r="CB1059" s="280"/>
    </row>
    <row r="1060" spans="1:80" s="278" customFormat="1" x14ac:dyDescent="0.25">
      <c r="A1060" s="261"/>
      <c r="B1060" s="261"/>
      <c r="C1060" s="261"/>
      <c r="D1060" s="261"/>
      <c r="E1060" s="261"/>
      <c r="F1060" s="261"/>
      <c r="G1060" s="261"/>
      <c r="AB1060" s="279"/>
      <c r="AC1060" s="279"/>
      <c r="AJ1060" s="279"/>
      <c r="AK1060" s="279"/>
      <c r="AX1060" s="279"/>
      <c r="AY1060" s="279"/>
      <c r="AZ1060" s="279"/>
      <c r="BA1060" s="279"/>
      <c r="BB1060" s="279"/>
      <c r="BC1060" s="279"/>
      <c r="BD1060" s="279"/>
      <c r="BE1060" s="279"/>
      <c r="BF1060" s="279"/>
      <c r="BG1060" s="279"/>
      <c r="BH1060" s="279"/>
      <c r="BI1060" s="279"/>
      <c r="BQ1060" s="280"/>
      <c r="BR1060" s="280"/>
      <c r="BS1060" s="280"/>
      <c r="BT1060" s="280"/>
      <c r="BU1060" s="280"/>
      <c r="BV1060" s="280"/>
      <c r="BW1060" s="280"/>
      <c r="BX1060" s="280"/>
      <c r="BY1060" s="280"/>
      <c r="BZ1060" s="280"/>
      <c r="CA1060" s="280"/>
      <c r="CB1060" s="280"/>
    </row>
    <row r="1061" spans="1:80" s="278" customFormat="1" x14ac:dyDescent="0.25">
      <c r="A1061" s="261"/>
      <c r="B1061" s="261"/>
      <c r="C1061" s="261"/>
      <c r="D1061" s="261"/>
      <c r="E1061" s="261"/>
      <c r="F1061" s="261"/>
      <c r="G1061" s="261"/>
      <c r="AB1061" s="279"/>
      <c r="AC1061" s="279"/>
      <c r="AJ1061" s="279"/>
      <c r="AK1061" s="279"/>
      <c r="AX1061" s="279"/>
      <c r="AY1061" s="279"/>
      <c r="AZ1061" s="279"/>
      <c r="BA1061" s="279"/>
      <c r="BB1061" s="279"/>
      <c r="BC1061" s="279"/>
      <c r="BD1061" s="279"/>
      <c r="BE1061" s="279"/>
      <c r="BF1061" s="279"/>
      <c r="BG1061" s="279"/>
      <c r="BH1061" s="279"/>
      <c r="BI1061" s="279"/>
      <c r="BQ1061" s="280"/>
      <c r="BR1061" s="280"/>
      <c r="BS1061" s="280"/>
      <c r="BT1061" s="280"/>
      <c r="BU1061" s="280"/>
      <c r="BV1061" s="280"/>
      <c r="BW1061" s="280"/>
      <c r="BX1061" s="280"/>
      <c r="BY1061" s="280"/>
      <c r="BZ1061" s="280"/>
      <c r="CA1061" s="280"/>
      <c r="CB1061" s="280"/>
    </row>
    <row r="1062" spans="1:80" s="278" customFormat="1" x14ac:dyDescent="0.25">
      <c r="A1062" s="261"/>
      <c r="B1062" s="261"/>
      <c r="C1062" s="261"/>
      <c r="D1062" s="261"/>
      <c r="E1062" s="261"/>
      <c r="F1062" s="261"/>
      <c r="G1062" s="261"/>
      <c r="AB1062" s="279"/>
      <c r="AC1062" s="279"/>
      <c r="AJ1062" s="279"/>
      <c r="AK1062" s="279"/>
      <c r="AX1062" s="279"/>
      <c r="AY1062" s="279"/>
      <c r="AZ1062" s="279"/>
      <c r="BA1062" s="279"/>
      <c r="BB1062" s="279"/>
      <c r="BC1062" s="279"/>
      <c r="BD1062" s="279"/>
      <c r="BE1062" s="279"/>
      <c r="BF1062" s="279"/>
      <c r="BG1062" s="279"/>
      <c r="BH1062" s="279"/>
      <c r="BI1062" s="279"/>
      <c r="BQ1062" s="280"/>
      <c r="BR1062" s="280"/>
      <c r="BS1062" s="280"/>
      <c r="BT1062" s="280"/>
      <c r="BU1062" s="280"/>
      <c r="BV1062" s="280"/>
      <c r="BW1062" s="280"/>
      <c r="BX1062" s="280"/>
      <c r="BY1062" s="280"/>
      <c r="BZ1062" s="280"/>
      <c r="CA1062" s="280"/>
      <c r="CB1062" s="280"/>
    </row>
    <row r="1063" spans="1:80" s="278" customFormat="1" x14ac:dyDescent="0.25">
      <c r="A1063" s="261"/>
      <c r="B1063" s="261"/>
      <c r="C1063" s="261"/>
      <c r="D1063" s="261"/>
      <c r="E1063" s="261"/>
      <c r="F1063" s="261"/>
      <c r="G1063" s="261"/>
      <c r="AB1063" s="279"/>
      <c r="AC1063" s="279"/>
      <c r="AJ1063" s="279"/>
      <c r="AK1063" s="279"/>
      <c r="AX1063" s="279"/>
      <c r="AY1063" s="279"/>
      <c r="AZ1063" s="279"/>
      <c r="BA1063" s="279"/>
      <c r="BB1063" s="279"/>
      <c r="BC1063" s="279"/>
      <c r="BD1063" s="279"/>
      <c r="BE1063" s="279"/>
      <c r="BF1063" s="279"/>
      <c r="BG1063" s="279"/>
      <c r="BH1063" s="279"/>
      <c r="BI1063" s="279"/>
      <c r="BQ1063" s="280"/>
      <c r="BR1063" s="280"/>
      <c r="BS1063" s="280"/>
      <c r="BT1063" s="280"/>
      <c r="BU1063" s="280"/>
      <c r="BV1063" s="280"/>
      <c r="BW1063" s="280"/>
      <c r="BX1063" s="280"/>
      <c r="BY1063" s="280"/>
      <c r="BZ1063" s="280"/>
      <c r="CA1063" s="280"/>
      <c r="CB1063" s="280"/>
    </row>
    <row r="1064" spans="1:80" s="278" customFormat="1" x14ac:dyDescent="0.25">
      <c r="A1064" s="261"/>
      <c r="B1064" s="261"/>
      <c r="C1064" s="261"/>
      <c r="D1064" s="261"/>
      <c r="E1064" s="261"/>
      <c r="F1064" s="261"/>
      <c r="G1064" s="261"/>
      <c r="AB1064" s="279"/>
      <c r="AC1064" s="279"/>
      <c r="AJ1064" s="279"/>
      <c r="AK1064" s="279"/>
      <c r="AX1064" s="279"/>
      <c r="AY1064" s="279"/>
      <c r="AZ1064" s="279"/>
      <c r="BA1064" s="279"/>
      <c r="BB1064" s="279"/>
      <c r="BC1064" s="279"/>
      <c r="BD1064" s="279"/>
      <c r="BE1064" s="279"/>
      <c r="BF1064" s="279"/>
      <c r="BG1064" s="279"/>
      <c r="BH1064" s="279"/>
      <c r="BI1064" s="279"/>
      <c r="BQ1064" s="280"/>
      <c r="BR1064" s="280"/>
      <c r="BS1064" s="280"/>
      <c r="BT1064" s="280"/>
      <c r="BU1064" s="280"/>
      <c r="BV1064" s="280"/>
      <c r="BW1064" s="280"/>
      <c r="BX1064" s="280"/>
      <c r="BY1064" s="280"/>
      <c r="BZ1064" s="280"/>
      <c r="CA1064" s="280"/>
      <c r="CB1064" s="280"/>
    </row>
    <row r="1065" spans="1:80" s="278" customFormat="1" x14ac:dyDescent="0.25">
      <c r="A1065" s="261"/>
      <c r="B1065" s="261"/>
      <c r="C1065" s="261"/>
      <c r="D1065" s="261"/>
      <c r="E1065" s="261"/>
      <c r="F1065" s="261"/>
      <c r="G1065" s="261"/>
      <c r="AB1065" s="279"/>
      <c r="AC1065" s="279"/>
      <c r="AJ1065" s="279"/>
      <c r="AK1065" s="279"/>
      <c r="AX1065" s="279"/>
      <c r="AY1065" s="279"/>
      <c r="AZ1065" s="279"/>
      <c r="BA1065" s="279"/>
      <c r="BB1065" s="279"/>
      <c r="BC1065" s="279"/>
      <c r="BD1065" s="279"/>
      <c r="BE1065" s="279"/>
      <c r="BF1065" s="279"/>
      <c r="BG1065" s="279"/>
      <c r="BH1065" s="279"/>
      <c r="BI1065" s="279"/>
      <c r="BQ1065" s="280"/>
      <c r="BR1065" s="280"/>
      <c r="BS1065" s="280"/>
      <c r="BT1065" s="280"/>
      <c r="BU1065" s="280"/>
      <c r="BV1065" s="280"/>
      <c r="BW1065" s="280"/>
      <c r="BX1065" s="280"/>
      <c r="BY1065" s="280"/>
      <c r="BZ1065" s="280"/>
      <c r="CA1065" s="280"/>
      <c r="CB1065" s="280"/>
    </row>
    <row r="1066" spans="1:80" s="278" customFormat="1" x14ac:dyDescent="0.25">
      <c r="A1066" s="261"/>
      <c r="B1066" s="261"/>
      <c r="C1066" s="261"/>
      <c r="D1066" s="261"/>
      <c r="E1066" s="261"/>
      <c r="F1066" s="261"/>
      <c r="G1066" s="261"/>
      <c r="AB1066" s="279"/>
      <c r="AC1066" s="279"/>
      <c r="AJ1066" s="279"/>
      <c r="AK1066" s="279"/>
      <c r="AX1066" s="279"/>
      <c r="AY1066" s="279"/>
      <c r="AZ1066" s="279"/>
      <c r="BA1066" s="279"/>
      <c r="BB1066" s="279"/>
      <c r="BC1066" s="279"/>
      <c r="BD1066" s="279"/>
      <c r="BE1066" s="279"/>
      <c r="BF1066" s="279"/>
      <c r="BG1066" s="279"/>
      <c r="BH1066" s="279"/>
      <c r="BI1066" s="279"/>
      <c r="BQ1066" s="280"/>
      <c r="BR1066" s="280"/>
      <c r="BS1066" s="280"/>
      <c r="BT1066" s="280"/>
      <c r="BU1066" s="280"/>
      <c r="BV1066" s="280"/>
      <c r="BW1066" s="280"/>
      <c r="BX1066" s="280"/>
      <c r="BY1066" s="280"/>
      <c r="BZ1066" s="280"/>
      <c r="CA1066" s="280"/>
      <c r="CB1066" s="280"/>
    </row>
    <row r="1067" spans="1:80" s="278" customFormat="1" x14ac:dyDescent="0.25">
      <c r="A1067" s="261"/>
      <c r="B1067" s="261"/>
      <c r="C1067" s="261"/>
      <c r="D1067" s="261"/>
      <c r="E1067" s="261"/>
      <c r="F1067" s="261"/>
      <c r="G1067" s="261"/>
      <c r="AB1067" s="279"/>
      <c r="AC1067" s="279"/>
      <c r="AJ1067" s="279"/>
      <c r="AK1067" s="279"/>
      <c r="AX1067" s="279"/>
      <c r="AY1067" s="279"/>
      <c r="AZ1067" s="279"/>
      <c r="BA1067" s="279"/>
      <c r="BB1067" s="279"/>
      <c r="BC1067" s="279"/>
      <c r="BD1067" s="279"/>
      <c r="BE1067" s="279"/>
      <c r="BF1067" s="279"/>
      <c r="BG1067" s="279"/>
      <c r="BH1067" s="279"/>
      <c r="BI1067" s="279"/>
      <c r="BQ1067" s="280"/>
      <c r="BR1067" s="280"/>
      <c r="BS1067" s="280"/>
      <c r="BT1067" s="280"/>
      <c r="BU1067" s="280"/>
      <c r="BV1067" s="280"/>
      <c r="BW1067" s="280"/>
      <c r="BX1067" s="280"/>
      <c r="BY1067" s="280"/>
      <c r="BZ1067" s="280"/>
      <c r="CA1067" s="280"/>
      <c r="CB1067" s="280"/>
    </row>
    <row r="1068" spans="1:80" s="278" customFormat="1" x14ac:dyDescent="0.25">
      <c r="A1068" s="261"/>
      <c r="B1068" s="261"/>
      <c r="C1068" s="261"/>
      <c r="D1068" s="261"/>
      <c r="E1068" s="261"/>
      <c r="F1068" s="261"/>
      <c r="G1068" s="261"/>
      <c r="AB1068" s="279"/>
      <c r="AC1068" s="279"/>
      <c r="AJ1068" s="279"/>
      <c r="AK1068" s="279"/>
      <c r="AX1068" s="279"/>
      <c r="AY1068" s="279"/>
      <c r="AZ1068" s="279"/>
      <c r="BA1068" s="279"/>
      <c r="BB1068" s="279"/>
      <c r="BC1068" s="279"/>
      <c r="BD1068" s="279"/>
      <c r="BE1068" s="279"/>
      <c r="BF1068" s="279"/>
      <c r="BG1068" s="279"/>
      <c r="BH1068" s="279"/>
      <c r="BI1068" s="279"/>
      <c r="BQ1068" s="280"/>
      <c r="BR1068" s="280"/>
      <c r="BS1068" s="280"/>
      <c r="BT1068" s="280"/>
      <c r="BU1068" s="280"/>
      <c r="BV1068" s="280"/>
      <c r="BW1068" s="280"/>
      <c r="BX1068" s="280"/>
      <c r="BY1068" s="280"/>
      <c r="BZ1068" s="280"/>
      <c r="CA1068" s="280"/>
      <c r="CB1068" s="280"/>
    </row>
    <row r="1069" spans="1:80" s="278" customFormat="1" x14ac:dyDescent="0.25">
      <c r="A1069" s="261"/>
      <c r="B1069" s="261"/>
      <c r="C1069" s="261"/>
      <c r="D1069" s="261"/>
      <c r="E1069" s="261"/>
      <c r="F1069" s="261"/>
      <c r="G1069" s="261"/>
      <c r="AB1069" s="279"/>
      <c r="AC1069" s="279"/>
      <c r="AJ1069" s="279"/>
      <c r="AK1069" s="279"/>
      <c r="AX1069" s="279"/>
      <c r="AY1069" s="279"/>
      <c r="AZ1069" s="279"/>
      <c r="BA1069" s="279"/>
      <c r="BB1069" s="279"/>
      <c r="BC1069" s="279"/>
      <c r="BD1069" s="279"/>
      <c r="BE1069" s="279"/>
      <c r="BF1069" s="279"/>
      <c r="BG1069" s="279"/>
      <c r="BH1069" s="279"/>
      <c r="BI1069" s="279"/>
      <c r="BQ1069" s="280"/>
      <c r="BR1069" s="280"/>
      <c r="BS1069" s="280"/>
      <c r="BT1069" s="280"/>
      <c r="BU1069" s="280"/>
      <c r="BV1069" s="280"/>
      <c r="BW1069" s="280"/>
      <c r="BX1069" s="280"/>
      <c r="BY1069" s="280"/>
      <c r="BZ1069" s="280"/>
      <c r="CA1069" s="280"/>
      <c r="CB1069" s="280"/>
    </row>
    <row r="1070" spans="1:80" s="278" customFormat="1" x14ac:dyDescent="0.25">
      <c r="A1070" s="261"/>
      <c r="B1070" s="261"/>
      <c r="C1070" s="261"/>
      <c r="D1070" s="261"/>
      <c r="E1070" s="261"/>
      <c r="F1070" s="261"/>
      <c r="G1070" s="261"/>
      <c r="AB1070" s="279"/>
      <c r="AC1070" s="279"/>
      <c r="AJ1070" s="279"/>
      <c r="AK1070" s="279"/>
      <c r="AX1070" s="279"/>
      <c r="AY1070" s="279"/>
      <c r="AZ1070" s="279"/>
      <c r="BA1070" s="279"/>
      <c r="BB1070" s="279"/>
      <c r="BC1070" s="279"/>
      <c r="BD1070" s="279"/>
      <c r="BE1070" s="279"/>
      <c r="BF1070" s="279"/>
      <c r="BG1070" s="279"/>
      <c r="BH1070" s="279"/>
      <c r="BI1070" s="279"/>
      <c r="BQ1070" s="280"/>
      <c r="BR1070" s="280"/>
      <c r="BS1070" s="280"/>
      <c r="BT1070" s="280"/>
      <c r="BU1070" s="280"/>
      <c r="BV1070" s="280"/>
      <c r="BW1070" s="280"/>
      <c r="BX1070" s="280"/>
      <c r="BY1070" s="280"/>
      <c r="BZ1070" s="280"/>
      <c r="CA1070" s="280"/>
      <c r="CB1070" s="280"/>
    </row>
    <row r="1071" spans="1:80" s="278" customFormat="1" x14ac:dyDescent="0.25">
      <c r="A1071" s="261"/>
      <c r="B1071" s="261"/>
      <c r="C1071" s="261"/>
      <c r="D1071" s="261"/>
      <c r="E1071" s="261"/>
      <c r="F1071" s="261"/>
      <c r="G1071" s="261"/>
      <c r="AB1071" s="279"/>
      <c r="AC1071" s="279"/>
      <c r="AJ1071" s="279"/>
      <c r="AK1071" s="279"/>
      <c r="AX1071" s="279"/>
      <c r="AY1071" s="279"/>
      <c r="AZ1071" s="279"/>
      <c r="BA1071" s="279"/>
      <c r="BB1071" s="279"/>
      <c r="BC1071" s="279"/>
      <c r="BD1071" s="279"/>
      <c r="BE1071" s="279"/>
      <c r="BF1071" s="279"/>
      <c r="BG1071" s="279"/>
      <c r="BH1071" s="279"/>
      <c r="BI1071" s="279"/>
      <c r="BQ1071" s="280"/>
      <c r="BR1071" s="280"/>
      <c r="BS1071" s="280"/>
      <c r="BT1071" s="280"/>
      <c r="BU1071" s="280"/>
      <c r="BV1071" s="280"/>
      <c r="BW1071" s="280"/>
      <c r="BX1071" s="280"/>
      <c r="BY1071" s="280"/>
      <c r="BZ1071" s="280"/>
      <c r="CA1071" s="280"/>
      <c r="CB1071" s="280"/>
    </row>
    <row r="1072" spans="1:80" s="278" customFormat="1" x14ac:dyDescent="0.25">
      <c r="A1072" s="261"/>
      <c r="B1072" s="261"/>
      <c r="C1072" s="261"/>
      <c r="D1072" s="261"/>
      <c r="E1072" s="261"/>
      <c r="F1072" s="261"/>
      <c r="G1072" s="261"/>
      <c r="AB1072" s="279"/>
      <c r="AC1072" s="279"/>
      <c r="AJ1072" s="279"/>
      <c r="AK1072" s="279"/>
      <c r="AX1072" s="279"/>
      <c r="AY1072" s="279"/>
      <c r="AZ1072" s="279"/>
      <c r="BA1072" s="279"/>
      <c r="BB1072" s="279"/>
      <c r="BC1072" s="279"/>
      <c r="BD1072" s="279"/>
      <c r="BE1072" s="279"/>
      <c r="BF1072" s="279"/>
      <c r="BG1072" s="279"/>
      <c r="BH1072" s="279"/>
      <c r="BI1072" s="279"/>
      <c r="BQ1072" s="280"/>
      <c r="BR1072" s="280"/>
      <c r="BS1072" s="280"/>
      <c r="BT1072" s="280"/>
      <c r="BU1072" s="280"/>
      <c r="BV1072" s="280"/>
      <c r="BW1072" s="280"/>
      <c r="BX1072" s="280"/>
      <c r="BY1072" s="280"/>
      <c r="BZ1072" s="280"/>
      <c r="CA1072" s="280"/>
      <c r="CB1072" s="280"/>
    </row>
    <row r="1073" spans="1:80" s="278" customFormat="1" x14ac:dyDescent="0.25">
      <c r="A1073" s="261"/>
      <c r="B1073" s="261"/>
      <c r="C1073" s="261"/>
      <c r="D1073" s="261"/>
      <c r="E1073" s="261"/>
      <c r="F1073" s="261"/>
      <c r="G1073" s="261"/>
      <c r="AB1073" s="279"/>
      <c r="AC1073" s="279"/>
      <c r="AJ1073" s="279"/>
      <c r="AK1073" s="279"/>
      <c r="AX1073" s="279"/>
      <c r="AY1073" s="279"/>
      <c r="AZ1073" s="279"/>
      <c r="BA1073" s="279"/>
      <c r="BB1073" s="279"/>
      <c r="BC1073" s="279"/>
      <c r="BD1073" s="279"/>
      <c r="BE1073" s="279"/>
      <c r="BF1073" s="279"/>
      <c r="BG1073" s="279"/>
      <c r="BH1073" s="279"/>
      <c r="BI1073" s="279"/>
      <c r="BQ1073" s="280"/>
      <c r="BR1073" s="280"/>
      <c r="BS1073" s="280"/>
      <c r="BT1073" s="280"/>
      <c r="BU1073" s="280"/>
      <c r="BV1073" s="280"/>
      <c r="BW1073" s="280"/>
      <c r="BX1073" s="280"/>
      <c r="BY1073" s="280"/>
      <c r="BZ1073" s="280"/>
      <c r="CA1073" s="280"/>
      <c r="CB1073" s="280"/>
    </row>
    <row r="1074" spans="1:80" s="278" customFormat="1" x14ac:dyDescent="0.25">
      <c r="A1074" s="261"/>
      <c r="B1074" s="261"/>
      <c r="C1074" s="261"/>
      <c r="D1074" s="261"/>
      <c r="E1074" s="261"/>
      <c r="F1074" s="261"/>
      <c r="G1074" s="261"/>
      <c r="AB1074" s="279"/>
      <c r="AC1074" s="279"/>
      <c r="AJ1074" s="279"/>
      <c r="AK1074" s="279"/>
      <c r="AX1074" s="279"/>
      <c r="AY1074" s="279"/>
      <c r="AZ1074" s="279"/>
      <c r="BA1074" s="279"/>
      <c r="BB1074" s="279"/>
      <c r="BC1074" s="279"/>
      <c r="BD1074" s="279"/>
      <c r="BE1074" s="279"/>
      <c r="BF1074" s="279"/>
      <c r="BG1074" s="279"/>
      <c r="BH1074" s="279"/>
      <c r="BI1074" s="279"/>
      <c r="BQ1074" s="280"/>
      <c r="BR1074" s="280"/>
      <c r="BS1074" s="280"/>
      <c r="BT1074" s="280"/>
      <c r="BU1074" s="280"/>
      <c r="BV1074" s="280"/>
      <c r="BW1074" s="280"/>
      <c r="BX1074" s="280"/>
      <c r="BY1074" s="280"/>
      <c r="BZ1074" s="280"/>
      <c r="CA1074" s="280"/>
      <c r="CB1074" s="280"/>
    </row>
    <row r="1075" spans="1:80" s="278" customFormat="1" x14ac:dyDescent="0.25">
      <c r="A1075" s="261"/>
      <c r="B1075" s="261"/>
      <c r="C1075" s="261"/>
      <c r="D1075" s="261"/>
      <c r="E1075" s="261"/>
      <c r="F1075" s="261"/>
      <c r="G1075" s="261"/>
      <c r="AB1075" s="279"/>
      <c r="AC1075" s="279"/>
      <c r="AJ1075" s="279"/>
      <c r="AK1075" s="279"/>
      <c r="AX1075" s="279"/>
      <c r="AY1075" s="279"/>
      <c r="AZ1075" s="279"/>
      <c r="BA1075" s="279"/>
      <c r="BB1075" s="279"/>
      <c r="BC1075" s="279"/>
      <c r="BD1075" s="279"/>
      <c r="BE1075" s="279"/>
      <c r="BF1075" s="279"/>
      <c r="BG1075" s="279"/>
      <c r="BH1075" s="279"/>
      <c r="BI1075" s="279"/>
      <c r="BQ1075" s="280"/>
      <c r="BR1075" s="280"/>
      <c r="BS1075" s="280"/>
      <c r="BT1075" s="280"/>
      <c r="BU1075" s="280"/>
      <c r="BV1075" s="280"/>
      <c r="BW1075" s="280"/>
      <c r="BX1075" s="280"/>
      <c r="BY1075" s="280"/>
      <c r="BZ1075" s="280"/>
      <c r="CA1075" s="280"/>
      <c r="CB1075" s="280"/>
    </row>
    <row r="1076" spans="1:80" s="278" customFormat="1" x14ac:dyDescent="0.25">
      <c r="A1076" s="261"/>
      <c r="B1076" s="261"/>
      <c r="C1076" s="261"/>
      <c r="D1076" s="261"/>
      <c r="E1076" s="261"/>
      <c r="F1076" s="261"/>
      <c r="G1076" s="261"/>
      <c r="AB1076" s="279"/>
      <c r="AC1076" s="279"/>
      <c r="AJ1076" s="279"/>
      <c r="AK1076" s="279"/>
      <c r="AX1076" s="279"/>
      <c r="AY1076" s="279"/>
      <c r="AZ1076" s="279"/>
      <c r="BA1076" s="279"/>
      <c r="BB1076" s="279"/>
      <c r="BC1076" s="279"/>
      <c r="BD1076" s="279"/>
      <c r="BE1076" s="279"/>
      <c r="BF1076" s="279"/>
      <c r="BG1076" s="279"/>
      <c r="BH1076" s="279"/>
      <c r="BI1076" s="279"/>
      <c r="BQ1076" s="280"/>
      <c r="BR1076" s="280"/>
      <c r="BS1076" s="280"/>
      <c r="BT1076" s="280"/>
      <c r="BU1076" s="280"/>
      <c r="BV1076" s="280"/>
      <c r="BW1076" s="280"/>
      <c r="BX1076" s="280"/>
      <c r="BY1076" s="280"/>
      <c r="BZ1076" s="280"/>
      <c r="CA1076" s="280"/>
      <c r="CB1076" s="280"/>
    </row>
    <row r="1077" spans="1:80" s="278" customFormat="1" x14ac:dyDescent="0.25">
      <c r="A1077" s="261"/>
      <c r="B1077" s="261"/>
      <c r="C1077" s="261"/>
      <c r="D1077" s="261"/>
      <c r="E1077" s="261"/>
      <c r="F1077" s="261"/>
      <c r="G1077" s="261"/>
      <c r="AB1077" s="279"/>
      <c r="AC1077" s="279"/>
      <c r="AJ1077" s="279"/>
      <c r="AK1077" s="279"/>
      <c r="AX1077" s="279"/>
      <c r="AY1077" s="279"/>
      <c r="AZ1077" s="279"/>
      <c r="BA1077" s="279"/>
      <c r="BB1077" s="279"/>
      <c r="BC1077" s="279"/>
      <c r="BD1077" s="279"/>
      <c r="BE1077" s="279"/>
      <c r="BF1077" s="279"/>
      <c r="BG1077" s="279"/>
      <c r="BH1077" s="279"/>
      <c r="BI1077" s="279"/>
      <c r="BQ1077" s="280"/>
      <c r="BR1077" s="280"/>
      <c r="BS1077" s="280"/>
      <c r="BT1077" s="280"/>
      <c r="BU1077" s="280"/>
      <c r="BV1077" s="280"/>
      <c r="BW1077" s="280"/>
      <c r="BX1077" s="280"/>
      <c r="BY1077" s="280"/>
      <c r="BZ1077" s="280"/>
      <c r="CA1077" s="280"/>
      <c r="CB1077" s="280"/>
    </row>
    <row r="1078" spans="1:80" s="278" customFormat="1" x14ac:dyDescent="0.25">
      <c r="A1078" s="261"/>
      <c r="B1078" s="261"/>
      <c r="C1078" s="261"/>
      <c r="D1078" s="261"/>
      <c r="E1078" s="261"/>
      <c r="F1078" s="261"/>
      <c r="G1078" s="261"/>
      <c r="AB1078" s="279"/>
      <c r="AC1078" s="279"/>
      <c r="AJ1078" s="279"/>
      <c r="AK1078" s="279"/>
      <c r="AX1078" s="279"/>
      <c r="AY1078" s="279"/>
      <c r="AZ1078" s="279"/>
      <c r="BA1078" s="279"/>
      <c r="BB1078" s="279"/>
      <c r="BC1078" s="279"/>
      <c r="BD1078" s="279"/>
      <c r="BE1078" s="279"/>
      <c r="BF1078" s="279"/>
      <c r="BG1078" s="279"/>
      <c r="BH1078" s="279"/>
      <c r="BI1078" s="279"/>
      <c r="BQ1078" s="280"/>
      <c r="BR1078" s="280"/>
      <c r="BS1078" s="280"/>
      <c r="BT1078" s="280"/>
      <c r="BU1078" s="280"/>
      <c r="BV1078" s="280"/>
      <c r="BW1078" s="280"/>
      <c r="BX1078" s="280"/>
      <c r="BY1078" s="280"/>
      <c r="BZ1078" s="280"/>
      <c r="CA1078" s="280"/>
      <c r="CB1078" s="280"/>
    </row>
    <row r="1079" spans="1:80" s="278" customFormat="1" x14ac:dyDescent="0.25">
      <c r="A1079" s="261"/>
      <c r="B1079" s="261"/>
      <c r="C1079" s="261"/>
      <c r="D1079" s="261"/>
      <c r="E1079" s="261"/>
      <c r="F1079" s="261"/>
      <c r="G1079" s="261"/>
      <c r="AB1079" s="279"/>
      <c r="AC1079" s="279"/>
      <c r="AJ1079" s="279"/>
      <c r="AK1079" s="279"/>
      <c r="AX1079" s="279"/>
      <c r="AY1079" s="279"/>
      <c r="AZ1079" s="279"/>
      <c r="BA1079" s="279"/>
      <c r="BB1079" s="279"/>
      <c r="BC1079" s="279"/>
      <c r="BD1079" s="279"/>
      <c r="BE1079" s="279"/>
      <c r="BF1079" s="279"/>
      <c r="BG1079" s="279"/>
      <c r="BH1079" s="279"/>
      <c r="BI1079" s="279"/>
      <c r="BQ1079" s="280"/>
      <c r="BR1079" s="280"/>
      <c r="BS1079" s="280"/>
      <c r="BT1079" s="280"/>
      <c r="BU1079" s="280"/>
      <c r="BV1079" s="280"/>
      <c r="BW1079" s="280"/>
      <c r="BX1079" s="280"/>
      <c r="BY1079" s="280"/>
      <c r="BZ1079" s="280"/>
      <c r="CA1079" s="280"/>
      <c r="CB1079" s="280"/>
    </row>
    <row r="1080" spans="1:80" s="278" customFormat="1" x14ac:dyDescent="0.25">
      <c r="A1080" s="261"/>
      <c r="B1080" s="261"/>
      <c r="C1080" s="261"/>
      <c r="D1080" s="261"/>
      <c r="E1080" s="261"/>
      <c r="F1080" s="261"/>
      <c r="G1080" s="261"/>
      <c r="AB1080" s="279"/>
      <c r="AC1080" s="279"/>
      <c r="AJ1080" s="279"/>
      <c r="AK1080" s="279"/>
      <c r="AX1080" s="279"/>
      <c r="AY1080" s="279"/>
      <c r="AZ1080" s="279"/>
      <c r="BA1080" s="279"/>
      <c r="BB1080" s="279"/>
      <c r="BC1080" s="279"/>
      <c r="BD1080" s="279"/>
      <c r="BE1080" s="279"/>
      <c r="BF1080" s="279"/>
      <c r="BG1080" s="279"/>
      <c r="BH1080" s="279"/>
      <c r="BI1080" s="279"/>
      <c r="BQ1080" s="280"/>
      <c r="BR1080" s="280"/>
      <c r="BS1080" s="280"/>
      <c r="BT1080" s="280"/>
      <c r="BU1080" s="280"/>
      <c r="BV1080" s="280"/>
      <c r="BW1080" s="280"/>
      <c r="BX1080" s="280"/>
      <c r="BY1080" s="280"/>
      <c r="BZ1080" s="280"/>
      <c r="CA1080" s="280"/>
      <c r="CB1080" s="280"/>
    </row>
    <row r="1081" spans="1:80" s="278" customFormat="1" x14ac:dyDescent="0.25">
      <c r="A1081" s="261"/>
      <c r="B1081" s="261"/>
      <c r="C1081" s="261"/>
      <c r="D1081" s="261"/>
      <c r="E1081" s="261"/>
      <c r="F1081" s="261"/>
      <c r="G1081" s="261"/>
      <c r="AB1081" s="279"/>
      <c r="AC1081" s="279"/>
      <c r="AJ1081" s="279"/>
      <c r="AK1081" s="279"/>
      <c r="AX1081" s="279"/>
      <c r="AY1081" s="279"/>
      <c r="AZ1081" s="279"/>
      <c r="BA1081" s="279"/>
      <c r="BB1081" s="279"/>
      <c r="BC1081" s="279"/>
      <c r="BD1081" s="279"/>
      <c r="BE1081" s="279"/>
      <c r="BF1081" s="279"/>
      <c r="BG1081" s="279"/>
      <c r="BH1081" s="279"/>
      <c r="BI1081" s="279"/>
      <c r="BQ1081" s="280"/>
      <c r="BR1081" s="280"/>
      <c r="BS1081" s="280"/>
      <c r="BT1081" s="280"/>
      <c r="BU1081" s="280"/>
      <c r="BV1081" s="280"/>
      <c r="BW1081" s="280"/>
      <c r="BX1081" s="280"/>
      <c r="BY1081" s="280"/>
      <c r="BZ1081" s="280"/>
      <c r="CA1081" s="280"/>
      <c r="CB1081" s="280"/>
    </row>
    <row r="1082" spans="1:80" s="278" customFormat="1" x14ac:dyDescent="0.25">
      <c r="A1082" s="261"/>
      <c r="B1082" s="261"/>
      <c r="C1082" s="261"/>
      <c r="D1082" s="261"/>
      <c r="E1082" s="261"/>
      <c r="F1082" s="261"/>
      <c r="G1082" s="261"/>
      <c r="AB1082" s="279"/>
      <c r="AC1082" s="279"/>
      <c r="AJ1082" s="279"/>
      <c r="AK1082" s="279"/>
      <c r="AX1082" s="279"/>
      <c r="AY1082" s="279"/>
      <c r="AZ1082" s="279"/>
      <c r="BA1082" s="279"/>
      <c r="BB1082" s="279"/>
      <c r="BC1082" s="279"/>
      <c r="BD1082" s="279"/>
      <c r="BE1082" s="279"/>
      <c r="BF1082" s="279"/>
      <c r="BG1082" s="279"/>
      <c r="BH1082" s="279"/>
      <c r="BI1082" s="279"/>
      <c r="BQ1082" s="280"/>
      <c r="BR1082" s="280"/>
      <c r="BS1082" s="280"/>
      <c r="BT1082" s="280"/>
      <c r="BU1082" s="280"/>
      <c r="BV1082" s="280"/>
      <c r="BW1082" s="280"/>
      <c r="BX1082" s="280"/>
      <c r="BY1082" s="280"/>
      <c r="BZ1082" s="280"/>
      <c r="CA1082" s="280"/>
      <c r="CB1082" s="280"/>
    </row>
    <row r="1083" spans="1:80" s="278" customFormat="1" x14ac:dyDescent="0.25">
      <c r="A1083" s="261"/>
      <c r="B1083" s="261"/>
      <c r="C1083" s="261"/>
      <c r="D1083" s="261"/>
      <c r="E1083" s="261"/>
      <c r="F1083" s="261"/>
      <c r="G1083" s="261"/>
      <c r="AB1083" s="279"/>
      <c r="AC1083" s="279"/>
      <c r="AJ1083" s="279"/>
      <c r="AK1083" s="279"/>
      <c r="AX1083" s="279"/>
      <c r="AY1083" s="279"/>
      <c r="AZ1083" s="279"/>
      <c r="BA1083" s="279"/>
      <c r="BB1083" s="279"/>
      <c r="BC1083" s="279"/>
      <c r="BD1083" s="279"/>
      <c r="BE1083" s="279"/>
      <c r="BF1083" s="279"/>
      <c r="BG1083" s="279"/>
      <c r="BH1083" s="279"/>
      <c r="BI1083" s="279"/>
      <c r="BQ1083" s="280"/>
      <c r="BR1083" s="280"/>
      <c r="BS1083" s="280"/>
      <c r="BT1083" s="280"/>
      <c r="BU1083" s="280"/>
      <c r="BV1083" s="280"/>
      <c r="BW1083" s="280"/>
      <c r="BX1083" s="280"/>
      <c r="BY1083" s="280"/>
      <c r="BZ1083" s="280"/>
      <c r="CA1083" s="280"/>
      <c r="CB1083" s="280"/>
    </row>
    <row r="1084" spans="1:80" s="278" customFormat="1" x14ac:dyDescent="0.25">
      <c r="A1084" s="261"/>
      <c r="B1084" s="261"/>
      <c r="C1084" s="261"/>
      <c r="D1084" s="261"/>
      <c r="E1084" s="261"/>
      <c r="F1084" s="261"/>
      <c r="G1084" s="261"/>
      <c r="AB1084" s="279"/>
      <c r="AC1084" s="279"/>
      <c r="AJ1084" s="279"/>
      <c r="AK1084" s="279"/>
      <c r="AX1084" s="279"/>
      <c r="AY1084" s="279"/>
      <c r="AZ1084" s="279"/>
      <c r="BA1084" s="279"/>
      <c r="BB1084" s="279"/>
      <c r="BC1084" s="279"/>
      <c r="BD1084" s="279"/>
      <c r="BE1084" s="279"/>
      <c r="BF1084" s="279"/>
      <c r="BG1084" s="279"/>
      <c r="BH1084" s="279"/>
      <c r="BI1084" s="279"/>
      <c r="BQ1084" s="280"/>
      <c r="BR1084" s="280"/>
      <c r="BS1084" s="280"/>
      <c r="BT1084" s="280"/>
      <c r="BU1084" s="280"/>
      <c r="BV1084" s="280"/>
      <c r="BW1084" s="280"/>
      <c r="BX1084" s="280"/>
      <c r="BY1084" s="280"/>
      <c r="BZ1084" s="280"/>
      <c r="CA1084" s="280"/>
      <c r="CB1084" s="280"/>
    </row>
    <row r="1085" spans="1:80" s="278" customFormat="1" x14ac:dyDescent="0.25">
      <c r="A1085" s="261"/>
      <c r="B1085" s="261"/>
      <c r="C1085" s="261"/>
      <c r="D1085" s="261"/>
      <c r="E1085" s="261"/>
      <c r="F1085" s="261"/>
      <c r="G1085" s="261"/>
      <c r="AB1085" s="279"/>
      <c r="AC1085" s="279"/>
      <c r="AJ1085" s="279"/>
      <c r="AK1085" s="279"/>
      <c r="AX1085" s="279"/>
      <c r="AY1085" s="279"/>
      <c r="AZ1085" s="279"/>
      <c r="BA1085" s="279"/>
      <c r="BB1085" s="279"/>
      <c r="BC1085" s="279"/>
      <c r="BD1085" s="279"/>
      <c r="BE1085" s="279"/>
      <c r="BF1085" s="279"/>
      <c r="BG1085" s="279"/>
      <c r="BH1085" s="279"/>
      <c r="BI1085" s="279"/>
      <c r="BQ1085" s="280"/>
      <c r="BR1085" s="280"/>
      <c r="BS1085" s="280"/>
      <c r="BT1085" s="280"/>
      <c r="BU1085" s="280"/>
      <c r="BV1085" s="280"/>
      <c r="BW1085" s="280"/>
      <c r="BX1085" s="280"/>
      <c r="BY1085" s="280"/>
      <c r="BZ1085" s="280"/>
      <c r="CA1085" s="280"/>
      <c r="CB1085" s="280"/>
    </row>
    <row r="1086" spans="1:80" s="278" customFormat="1" x14ac:dyDescent="0.25">
      <c r="A1086" s="261"/>
      <c r="B1086" s="261"/>
      <c r="C1086" s="261"/>
      <c r="D1086" s="261"/>
      <c r="E1086" s="261"/>
      <c r="F1086" s="261"/>
      <c r="G1086" s="261"/>
      <c r="AB1086" s="279"/>
      <c r="AC1086" s="279"/>
      <c r="AJ1086" s="279"/>
      <c r="AK1086" s="279"/>
      <c r="AX1086" s="279"/>
      <c r="AY1086" s="279"/>
      <c r="AZ1086" s="279"/>
      <c r="BA1086" s="279"/>
      <c r="BB1086" s="279"/>
      <c r="BC1086" s="279"/>
      <c r="BD1086" s="279"/>
      <c r="BE1086" s="279"/>
      <c r="BF1086" s="279"/>
      <c r="BG1086" s="279"/>
      <c r="BH1086" s="279"/>
      <c r="BI1086" s="279"/>
      <c r="BQ1086" s="280"/>
      <c r="BR1086" s="280"/>
      <c r="BS1086" s="280"/>
      <c r="BT1086" s="280"/>
      <c r="BU1086" s="280"/>
      <c r="BV1086" s="280"/>
      <c r="BW1086" s="280"/>
      <c r="BX1086" s="280"/>
      <c r="BY1086" s="280"/>
      <c r="BZ1086" s="280"/>
      <c r="CA1086" s="280"/>
      <c r="CB1086" s="280"/>
    </row>
    <row r="1087" spans="1:80" s="278" customFormat="1" x14ac:dyDescent="0.25">
      <c r="A1087" s="261"/>
      <c r="B1087" s="261"/>
      <c r="C1087" s="261"/>
      <c r="D1087" s="261"/>
      <c r="E1087" s="261"/>
      <c r="F1087" s="261"/>
      <c r="G1087" s="261"/>
      <c r="AB1087" s="279"/>
      <c r="AC1087" s="279"/>
      <c r="AJ1087" s="279"/>
      <c r="AK1087" s="279"/>
      <c r="AX1087" s="279"/>
      <c r="AY1087" s="279"/>
      <c r="AZ1087" s="279"/>
      <c r="BA1087" s="279"/>
      <c r="BB1087" s="279"/>
      <c r="BC1087" s="279"/>
      <c r="BD1087" s="279"/>
      <c r="BE1087" s="279"/>
      <c r="BF1087" s="279"/>
      <c r="BG1087" s="279"/>
      <c r="BH1087" s="279"/>
      <c r="BI1087" s="279"/>
      <c r="BQ1087" s="280"/>
      <c r="BR1087" s="280"/>
      <c r="BS1087" s="280"/>
      <c r="BT1087" s="280"/>
      <c r="BU1087" s="280"/>
      <c r="BV1087" s="280"/>
      <c r="BW1087" s="280"/>
      <c r="BX1087" s="280"/>
      <c r="BY1087" s="280"/>
      <c r="BZ1087" s="280"/>
      <c r="CA1087" s="280"/>
      <c r="CB1087" s="280"/>
    </row>
    <row r="1088" spans="1:80" s="278" customFormat="1" x14ac:dyDescent="0.25">
      <c r="A1088" s="261"/>
      <c r="B1088" s="261"/>
      <c r="C1088" s="261"/>
      <c r="D1088" s="261"/>
      <c r="E1088" s="261"/>
      <c r="F1088" s="261"/>
      <c r="G1088" s="261"/>
      <c r="AB1088" s="279"/>
      <c r="AC1088" s="279"/>
      <c r="AJ1088" s="279"/>
      <c r="AK1088" s="279"/>
      <c r="AX1088" s="279"/>
      <c r="AY1088" s="279"/>
      <c r="AZ1088" s="279"/>
      <c r="BA1088" s="279"/>
      <c r="BB1088" s="279"/>
      <c r="BC1088" s="279"/>
      <c r="BD1088" s="279"/>
      <c r="BE1088" s="279"/>
      <c r="BF1088" s="279"/>
      <c r="BG1088" s="279"/>
      <c r="BH1088" s="279"/>
      <c r="BI1088" s="279"/>
      <c r="BQ1088" s="280"/>
      <c r="BR1088" s="280"/>
      <c r="BS1088" s="280"/>
      <c r="BT1088" s="280"/>
      <c r="BU1088" s="280"/>
      <c r="BV1088" s="280"/>
      <c r="BW1088" s="280"/>
      <c r="BX1088" s="280"/>
      <c r="BY1088" s="280"/>
      <c r="BZ1088" s="280"/>
      <c r="CA1088" s="280"/>
      <c r="CB1088" s="280"/>
    </row>
    <row r="1089" spans="1:80" s="278" customFormat="1" x14ac:dyDescent="0.25">
      <c r="A1089" s="261"/>
      <c r="B1089" s="261"/>
      <c r="C1089" s="261"/>
      <c r="D1089" s="261"/>
      <c r="E1089" s="261"/>
      <c r="F1089" s="261"/>
      <c r="G1089" s="261"/>
      <c r="AB1089" s="279"/>
      <c r="AC1089" s="279"/>
      <c r="AJ1089" s="279"/>
      <c r="AK1089" s="279"/>
      <c r="AX1089" s="279"/>
      <c r="AY1089" s="279"/>
      <c r="AZ1089" s="279"/>
      <c r="BA1089" s="279"/>
      <c r="BB1089" s="279"/>
      <c r="BC1089" s="279"/>
      <c r="BD1089" s="279"/>
      <c r="BE1089" s="279"/>
      <c r="BF1089" s="279"/>
      <c r="BG1089" s="279"/>
      <c r="BH1089" s="279"/>
      <c r="BI1089" s="279"/>
      <c r="BQ1089" s="280"/>
      <c r="BR1089" s="280"/>
      <c r="BS1089" s="280"/>
      <c r="BT1089" s="280"/>
      <c r="BU1089" s="280"/>
      <c r="BV1089" s="280"/>
      <c r="BW1089" s="280"/>
      <c r="BX1089" s="280"/>
      <c r="BY1089" s="280"/>
      <c r="BZ1089" s="280"/>
      <c r="CA1089" s="280"/>
      <c r="CB1089" s="280"/>
    </row>
    <row r="1090" spans="1:80" s="278" customFormat="1" x14ac:dyDescent="0.25">
      <c r="A1090" s="261"/>
      <c r="B1090" s="261"/>
      <c r="C1090" s="261"/>
      <c r="D1090" s="261"/>
      <c r="E1090" s="261"/>
      <c r="F1090" s="261"/>
      <c r="G1090" s="261"/>
      <c r="AB1090" s="279"/>
      <c r="AC1090" s="279"/>
      <c r="AJ1090" s="279"/>
      <c r="AK1090" s="279"/>
      <c r="AX1090" s="279"/>
      <c r="AY1090" s="279"/>
      <c r="AZ1090" s="279"/>
      <c r="BA1090" s="279"/>
      <c r="BB1090" s="279"/>
      <c r="BC1090" s="279"/>
      <c r="BD1090" s="279"/>
      <c r="BE1090" s="279"/>
      <c r="BF1090" s="279"/>
      <c r="BG1090" s="279"/>
      <c r="BH1090" s="279"/>
      <c r="BI1090" s="279"/>
      <c r="BQ1090" s="280"/>
      <c r="BR1090" s="280"/>
      <c r="BS1090" s="280"/>
      <c r="BT1090" s="280"/>
      <c r="BU1090" s="280"/>
      <c r="BV1090" s="280"/>
      <c r="BW1090" s="280"/>
      <c r="BX1090" s="280"/>
      <c r="BY1090" s="280"/>
      <c r="BZ1090" s="280"/>
      <c r="CA1090" s="280"/>
      <c r="CB1090" s="280"/>
    </row>
    <row r="1091" spans="1:80" s="278" customFormat="1" x14ac:dyDescent="0.25">
      <c r="A1091" s="261"/>
      <c r="B1091" s="261"/>
      <c r="C1091" s="261"/>
      <c r="D1091" s="261"/>
      <c r="E1091" s="261"/>
      <c r="F1091" s="261"/>
      <c r="G1091" s="261"/>
      <c r="AB1091" s="279"/>
      <c r="AC1091" s="279"/>
      <c r="AJ1091" s="279"/>
      <c r="AK1091" s="279"/>
      <c r="AX1091" s="279"/>
      <c r="AY1091" s="279"/>
      <c r="AZ1091" s="279"/>
      <c r="BA1091" s="279"/>
      <c r="BB1091" s="279"/>
      <c r="BC1091" s="279"/>
      <c r="BD1091" s="279"/>
      <c r="BE1091" s="279"/>
      <c r="BF1091" s="279"/>
      <c r="BG1091" s="279"/>
      <c r="BH1091" s="279"/>
      <c r="BI1091" s="279"/>
      <c r="BQ1091" s="280"/>
      <c r="BR1091" s="280"/>
      <c r="BS1091" s="280"/>
      <c r="BT1091" s="280"/>
      <c r="BU1091" s="280"/>
      <c r="BV1091" s="280"/>
      <c r="BW1091" s="280"/>
      <c r="BX1091" s="280"/>
      <c r="BY1091" s="280"/>
      <c r="BZ1091" s="280"/>
      <c r="CA1091" s="280"/>
      <c r="CB1091" s="280"/>
    </row>
    <row r="1092" spans="1:80" s="278" customFormat="1" x14ac:dyDescent="0.25">
      <c r="A1092" s="261"/>
      <c r="B1092" s="261"/>
      <c r="C1092" s="261"/>
      <c r="D1092" s="261"/>
      <c r="E1092" s="261"/>
      <c r="F1092" s="261"/>
      <c r="G1092" s="261"/>
      <c r="AB1092" s="279"/>
      <c r="AC1092" s="279"/>
      <c r="AJ1092" s="279"/>
      <c r="AK1092" s="279"/>
      <c r="AX1092" s="279"/>
      <c r="AY1092" s="279"/>
      <c r="AZ1092" s="279"/>
      <c r="BA1092" s="279"/>
      <c r="BB1092" s="279"/>
      <c r="BC1092" s="279"/>
      <c r="BD1092" s="279"/>
      <c r="BE1092" s="279"/>
      <c r="BF1092" s="279"/>
      <c r="BG1092" s="279"/>
      <c r="BH1092" s="279"/>
      <c r="BI1092" s="279"/>
      <c r="BQ1092" s="280"/>
      <c r="BR1092" s="280"/>
      <c r="BS1092" s="280"/>
      <c r="BT1092" s="280"/>
      <c r="BU1092" s="280"/>
      <c r="BV1092" s="280"/>
      <c r="BW1092" s="280"/>
      <c r="BX1092" s="280"/>
      <c r="BY1092" s="280"/>
      <c r="BZ1092" s="280"/>
      <c r="CA1092" s="280"/>
      <c r="CB1092" s="280"/>
    </row>
    <row r="1093" spans="1:80" s="278" customFormat="1" x14ac:dyDescent="0.25">
      <c r="A1093" s="261"/>
      <c r="B1093" s="261"/>
      <c r="C1093" s="261"/>
      <c r="D1093" s="261"/>
      <c r="E1093" s="261"/>
      <c r="F1093" s="261"/>
      <c r="G1093" s="261"/>
      <c r="AB1093" s="279"/>
      <c r="AC1093" s="279"/>
      <c r="AJ1093" s="279"/>
      <c r="AK1093" s="279"/>
      <c r="AX1093" s="279"/>
      <c r="AY1093" s="279"/>
      <c r="AZ1093" s="279"/>
      <c r="BA1093" s="279"/>
      <c r="BB1093" s="279"/>
      <c r="BC1093" s="279"/>
      <c r="BD1093" s="279"/>
      <c r="BE1093" s="279"/>
      <c r="BF1093" s="279"/>
      <c r="BG1093" s="279"/>
      <c r="BH1093" s="279"/>
      <c r="BI1093" s="279"/>
      <c r="BQ1093" s="280"/>
      <c r="BR1093" s="280"/>
      <c r="BS1093" s="280"/>
      <c r="BT1093" s="280"/>
      <c r="BU1093" s="280"/>
      <c r="BV1093" s="280"/>
      <c r="BW1093" s="280"/>
      <c r="BX1093" s="280"/>
      <c r="BY1093" s="280"/>
      <c r="BZ1093" s="280"/>
      <c r="CA1093" s="280"/>
      <c r="CB1093" s="280"/>
    </row>
    <row r="1094" spans="1:80" s="278" customFormat="1" x14ac:dyDescent="0.25">
      <c r="A1094" s="261"/>
      <c r="B1094" s="261"/>
      <c r="C1094" s="261"/>
      <c r="D1094" s="261"/>
      <c r="E1094" s="261"/>
      <c r="F1094" s="261"/>
      <c r="G1094" s="261"/>
      <c r="AB1094" s="279"/>
      <c r="AC1094" s="279"/>
      <c r="AJ1094" s="279"/>
      <c r="AK1094" s="279"/>
      <c r="AX1094" s="279"/>
      <c r="AY1094" s="279"/>
      <c r="AZ1094" s="279"/>
      <c r="BA1094" s="279"/>
      <c r="BB1094" s="279"/>
      <c r="BC1094" s="279"/>
      <c r="BD1094" s="279"/>
      <c r="BE1094" s="279"/>
      <c r="BF1094" s="279"/>
      <c r="BG1094" s="279"/>
      <c r="BH1094" s="279"/>
      <c r="BI1094" s="279"/>
      <c r="BQ1094" s="280"/>
      <c r="BR1094" s="280"/>
      <c r="BS1094" s="280"/>
      <c r="BT1094" s="280"/>
      <c r="BU1094" s="280"/>
      <c r="BV1094" s="280"/>
      <c r="BW1094" s="280"/>
      <c r="BX1094" s="280"/>
      <c r="BY1094" s="280"/>
      <c r="BZ1094" s="280"/>
      <c r="CA1094" s="280"/>
      <c r="CB1094" s="280"/>
    </row>
    <row r="1095" spans="1:80" s="278" customFormat="1" x14ac:dyDescent="0.25">
      <c r="A1095" s="261"/>
      <c r="B1095" s="261"/>
      <c r="C1095" s="261"/>
      <c r="D1095" s="261"/>
      <c r="E1095" s="261"/>
      <c r="F1095" s="261"/>
      <c r="G1095" s="261"/>
      <c r="AB1095" s="279"/>
      <c r="AC1095" s="279"/>
      <c r="AJ1095" s="279"/>
      <c r="AK1095" s="279"/>
      <c r="AX1095" s="279"/>
      <c r="AY1095" s="279"/>
      <c r="AZ1095" s="279"/>
      <c r="BA1095" s="279"/>
      <c r="BB1095" s="279"/>
      <c r="BC1095" s="279"/>
      <c r="BD1095" s="279"/>
      <c r="BE1095" s="279"/>
      <c r="BF1095" s="279"/>
      <c r="BG1095" s="279"/>
      <c r="BH1095" s="279"/>
      <c r="BI1095" s="279"/>
      <c r="BQ1095" s="280"/>
      <c r="BR1095" s="280"/>
      <c r="BS1095" s="280"/>
      <c r="BT1095" s="280"/>
      <c r="BU1095" s="280"/>
      <c r="BV1095" s="280"/>
      <c r="BW1095" s="280"/>
      <c r="BX1095" s="280"/>
      <c r="BY1095" s="280"/>
      <c r="BZ1095" s="280"/>
      <c r="CA1095" s="280"/>
      <c r="CB1095" s="280"/>
    </row>
    <row r="1096" spans="1:80" s="278" customFormat="1" x14ac:dyDescent="0.25">
      <c r="A1096" s="261"/>
      <c r="B1096" s="261"/>
      <c r="C1096" s="261"/>
      <c r="D1096" s="261"/>
      <c r="E1096" s="261"/>
      <c r="F1096" s="261"/>
      <c r="G1096" s="261"/>
      <c r="AB1096" s="279"/>
      <c r="AC1096" s="279"/>
      <c r="AJ1096" s="279"/>
      <c r="AK1096" s="279"/>
      <c r="AX1096" s="279"/>
      <c r="AY1096" s="279"/>
      <c r="AZ1096" s="279"/>
      <c r="BA1096" s="279"/>
      <c r="BB1096" s="279"/>
      <c r="BC1096" s="279"/>
      <c r="BD1096" s="279"/>
      <c r="BE1096" s="279"/>
      <c r="BF1096" s="279"/>
      <c r="BG1096" s="279"/>
      <c r="BH1096" s="279"/>
      <c r="BI1096" s="279"/>
      <c r="BQ1096" s="280"/>
      <c r="BR1096" s="280"/>
      <c r="BS1096" s="280"/>
      <c r="BT1096" s="280"/>
      <c r="BU1096" s="280"/>
      <c r="BV1096" s="280"/>
      <c r="BW1096" s="280"/>
      <c r="BX1096" s="280"/>
      <c r="BY1096" s="280"/>
      <c r="BZ1096" s="280"/>
      <c r="CA1096" s="280"/>
      <c r="CB1096" s="280"/>
    </row>
    <row r="1097" spans="1:80" s="278" customFormat="1" x14ac:dyDescent="0.25">
      <c r="A1097" s="261"/>
      <c r="B1097" s="261"/>
      <c r="C1097" s="261"/>
      <c r="D1097" s="261"/>
      <c r="E1097" s="261"/>
      <c r="F1097" s="261"/>
      <c r="G1097" s="261"/>
      <c r="AB1097" s="279"/>
      <c r="AC1097" s="279"/>
      <c r="AJ1097" s="279"/>
      <c r="AK1097" s="279"/>
      <c r="AX1097" s="279"/>
      <c r="AY1097" s="279"/>
      <c r="AZ1097" s="279"/>
      <c r="BA1097" s="279"/>
      <c r="BB1097" s="279"/>
      <c r="BC1097" s="279"/>
      <c r="BD1097" s="279"/>
      <c r="BE1097" s="279"/>
      <c r="BF1097" s="279"/>
      <c r="BG1097" s="279"/>
      <c r="BH1097" s="279"/>
      <c r="BI1097" s="279"/>
      <c r="BQ1097" s="280"/>
      <c r="BR1097" s="280"/>
      <c r="BS1097" s="280"/>
      <c r="BT1097" s="280"/>
      <c r="BU1097" s="280"/>
      <c r="BV1097" s="280"/>
      <c r="BW1097" s="280"/>
      <c r="BX1097" s="280"/>
      <c r="BY1097" s="280"/>
      <c r="BZ1097" s="280"/>
      <c r="CA1097" s="280"/>
      <c r="CB1097" s="280"/>
    </row>
    <row r="1098" spans="1:80" s="278" customFormat="1" x14ac:dyDescent="0.25">
      <c r="A1098" s="261"/>
      <c r="B1098" s="261"/>
      <c r="C1098" s="261"/>
      <c r="D1098" s="261"/>
      <c r="E1098" s="261"/>
      <c r="F1098" s="261"/>
      <c r="G1098" s="261"/>
      <c r="AB1098" s="279"/>
      <c r="AC1098" s="279"/>
      <c r="AJ1098" s="279"/>
      <c r="AK1098" s="279"/>
      <c r="AX1098" s="279"/>
      <c r="AY1098" s="279"/>
      <c r="AZ1098" s="279"/>
      <c r="BA1098" s="279"/>
      <c r="BB1098" s="279"/>
      <c r="BC1098" s="279"/>
      <c r="BD1098" s="279"/>
      <c r="BE1098" s="279"/>
      <c r="BF1098" s="279"/>
      <c r="BG1098" s="279"/>
      <c r="BH1098" s="279"/>
      <c r="BI1098" s="279"/>
      <c r="BQ1098" s="280"/>
      <c r="BR1098" s="280"/>
      <c r="BS1098" s="280"/>
      <c r="BT1098" s="280"/>
      <c r="BU1098" s="280"/>
      <c r="BV1098" s="280"/>
      <c r="BW1098" s="280"/>
      <c r="BX1098" s="280"/>
      <c r="BY1098" s="280"/>
      <c r="BZ1098" s="280"/>
      <c r="CA1098" s="280"/>
      <c r="CB1098" s="280"/>
    </row>
    <row r="1099" spans="1:80" s="278" customFormat="1" x14ac:dyDescent="0.25">
      <c r="A1099" s="261"/>
      <c r="B1099" s="261"/>
      <c r="C1099" s="261"/>
      <c r="D1099" s="261"/>
      <c r="E1099" s="261"/>
      <c r="F1099" s="261"/>
      <c r="G1099" s="261"/>
      <c r="AB1099" s="279"/>
      <c r="AC1099" s="279"/>
      <c r="AJ1099" s="279"/>
      <c r="AK1099" s="279"/>
      <c r="AX1099" s="279"/>
      <c r="AY1099" s="279"/>
      <c r="AZ1099" s="279"/>
      <c r="BA1099" s="279"/>
      <c r="BB1099" s="279"/>
      <c r="BC1099" s="279"/>
      <c r="BD1099" s="279"/>
      <c r="BE1099" s="279"/>
      <c r="BF1099" s="279"/>
      <c r="BG1099" s="279"/>
      <c r="BH1099" s="279"/>
      <c r="BI1099" s="279"/>
      <c r="BQ1099" s="280"/>
      <c r="BR1099" s="280"/>
      <c r="BS1099" s="280"/>
      <c r="BT1099" s="280"/>
      <c r="BU1099" s="280"/>
      <c r="BV1099" s="280"/>
      <c r="BW1099" s="280"/>
      <c r="BX1099" s="280"/>
      <c r="BY1099" s="280"/>
      <c r="BZ1099" s="280"/>
      <c r="CA1099" s="280"/>
      <c r="CB1099" s="280"/>
    </row>
    <row r="1100" spans="1:80" s="278" customFormat="1" x14ac:dyDescent="0.25">
      <c r="A1100" s="261"/>
      <c r="B1100" s="261"/>
      <c r="C1100" s="261"/>
      <c r="D1100" s="261"/>
      <c r="E1100" s="261"/>
      <c r="F1100" s="261"/>
      <c r="G1100" s="261"/>
      <c r="AB1100" s="279"/>
      <c r="AC1100" s="279"/>
      <c r="AJ1100" s="279"/>
      <c r="AK1100" s="279"/>
      <c r="AX1100" s="279"/>
      <c r="AY1100" s="279"/>
      <c r="AZ1100" s="279"/>
      <c r="BA1100" s="279"/>
      <c r="BB1100" s="279"/>
      <c r="BC1100" s="279"/>
      <c r="BD1100" s="279"/>
      <c r="BE1100" s="279"/>
      <c r="BF1100" s="279"/>
      <c r="BG1100" s="279"/>
      <c r="BH1100" s="279"/>
      <c r="BI1100" s="279"/>
      <c r="BQ1100" s="280"/>
      <c r="BR1100" s="280"/>
      <c r="BS1100" s="280"/>
      <c r="BT1100" s="280"/>
      <c r="BU1100" s="280"/>
      <c r="BV1100" s="280"/>
      <c r="BW1100" s="280"/>
      <c r="BX1100" s="280"/>
      <c r="BY1100" s="280"/>
      <c r="BZ1100" s="280"/>
      <c r="CA1100" s="280"/>
      <c r="CB1100" s="280"/>
    </row>
    <row r="1101" spans="1:80" s="278" customFormat="1" x14ac:dyDescent="0.25">
      <c r="A1101" s="261"/>
      <c r="B1101" s="261"/>
      <c r="C1101" s="261"/>
      <c r="D1101" s="261"/>
      <c r="E1101" s="261"/>
      <c r="F1101" s="261"/>
      <c r="G1101" s="261"/>
      <c r="AB1101" s="279"/>
      <c r="AC1101" s="279"/>
      <c r="AJ1101" s="279"/>
      <c r="AK1101" s="279"/>
      <c r="AX1101" s="279"/>
      <c r="AY1101" s="279"/>
      <c r="AZ1101" s="279"/>
      <c r="BA1101" s="279"/>
      <c r="BB1101" s="279"/>
      <c r="BC1101" s="279"/>
      <c r="BD1101" s="279"/>
      <c r="BE1101" s="279"/>
      <c r="BF1101" s="279"/>
      <c r="BG1101" s="279"/>
      <c r="BH1101" s="279"/>
      <c r="BI1101" s="279"/>
      <c r="BQ1101" s="280"/>
      <c r="BR1101" s="280"/>
      <c r="BS1101" s="280"/>
      <c r="BT1101" s="280"/>
      <c r="BU1101" s="280"/>
      <c r="BV1101" s="280"/>
      <c r="BW1101" s="280"/>
      <c r="BX1101" s="280"/>
      <c r="BY1101" s="280"/>
      <c r="BZ1101" s="280"/>
      <c r="CA1101" s="280"/>
      <c r="CB1101" s="280"/>
    </row>
    <row r="1102" spans="1:80" s="278" customFormat="1" x14ac:dyDescent="0.25">
      <c r="A1102" s="261"/>
      <c r="B1102" s="261"/>
      <c r="C1102" s="261"/>
      <c r="D1102" s="261"/>
      <c r="E1102" s="261"/>
      <c r="F1102" s="261"/>
      <c r="G1102" s="261"/>
      <c r="AB1102" s="279"/>
      <c r="AC1102" s="279"/>
      <c r="AJ1102" s="279"/>
      <c r="AK1102" s="279"/>
      <c r="AX1102" s="279"/>
      <c r="AY1102" s="279"/>
      <c r="AZ1102" s="279"/>
      <c r="BA1102" s="279"/>
      <c r="BB1102" s="279"/>
      <c r="BC1102" s="279"/>
      <c r="BD1102" s="279"/>
      <c r="BE1102" s="279"/>
      <c r="BF1102" s="279"/>
      <c r="BG1102" s="279"/>
      <c r="BH1102" s="279"/>
      <c r="BI1102" s="279"/>
      <c r="BQ1102" s="280"/>
      <c r="BR1102" s="280"/>
      <c r="BS1102" s="280"/>
      <c r="BT1102" s="280"/>
      <c r="BU1102" s="280"/>
      <c r="BV1102" s="280"/>
      <c r="BW1102" s="280"/>
      <c r="BX1102" s="280"/>
      <c r="BY1102" s="280"/>
      <c r="BZ1102" s="280"/>
      <c r="CA1102" s="280"/>
      <c r="CB1102" s="280"/>
    </row>
    <row r="1103" spans="1:80" s="278" customFormat="1" x14ac:dyDescent="0.25">
      <c r="A1103" s="261"/>
      <c r="B1103" s="261"/>
      <c r="C1103" s="261"/>
      <c r="D1103" s="261"/>
      <c r="E1103" s="261"/>
      <c r="F1103" s="261"/>
      <c r="G1103" s="261"/>
      <c r="AB1103" s="279"/>
      <c r="AC1103" s="279"/>
      <c r="AJ1103" s="279"/>
      <c r="AK1103" s="279"/>
      <c r="AX1103" s="279"/>
      <c r="AY1103" s="279"/>
      <c r="AZ1103" s="279"/>
      <c r="BA1103" s="279"/>
      <c r="BB1103" s="279"/>
      <c r="BC1103" s="279"/>
      <c r="BD1103" s="279"/>
      <c r="BE1103" s="279"/>
      <c r="BF1103" s="279"/>
      <c r="BG1103" s="279"/>
      <c r="BH1103" s="279"/>
      <c r="BI1103" s="279"/>
      <c r="BQ1103" s="280"/>
      <c r="BR1103" s="280"/>
      <c r="BS1103" s="280"/>
      <c r="BT1103" s="280"/>
      <c r="BU1103" s="280"/>
      <c r="BV1103" s="280"/>
      <c r="BW1103" s="280"/>
      <c r="BX1103" s="280"/>
      <c r="BY1103" s="280"/>
      <c r="BZ1103" s="280"/>
      <c r="CA1103" s="280"/>
      <c r="CB1103" s="280"/>
    </row>
    <row r="1104" spans="1:80" s="278" customFormat="1" x14ac:dyDescent="0.25">
      <c r="A1104" s="261"/>
      <c r="B1104" s="261"/>
      <c r="C1104" s="261"/>
      <c r="D1104" s="261"/>
      <c r="E1104" s="261"/>
      <c r="F1104" s="261"/>
      <c r="G1104" s="261"/>
      <c r="AB1104" s="279"/>
      <c r="AC1104" s="279"/>
      <c r="AJ1104" s="279"/>
      <c r="AK1104" s="279"/>
      <c r="AX1104" s="279"/>
      <c r="AY1104" s="279"/>
      <c r="AZ1104" s="279"/>
      <c r="BA1104" s="279"/>
      <c r="BB1104" s="279"/>
      <c r="BC1104" s="279"/>
      <c r="BD1104" s="279"/>
      <c r="BE1104" s="279"/>
      <c r="BF1104" s="279"/>
      <c r="BG1104" s="279"/>
      <c r="BH1104" s="279"/>
      <c r="BI1104" s="279"/>
      <c r="BQ1104" s="280"/>
      <c r="BR1104" s="280"/>
      <c r="BS1104" s="280"/>
      <c r="BT1104" s="280"/>
      <c r="BU1104" s="280"/>
      <c r="BV1104" s="280"/>
      <c r="BW1104" s="280"/>
      <c r="BX1104" s="280"/>
      <c r="BY1104" s="280"/>
      <c r="BZ1104" s="280"/>
      <c r="CA1104" s="280"/>
      <c r="CB1104" s="280"/>
    </row>
    <row r="1105" spans="1:80" s="278" customFormat="1" x14ac:dyDescent="0.25">
      <c r="A1105" s="261"/>
      <c r="B1105" s="261"/>
      <c r="C1105" s="261"/>
      <c r="D1105" s="261"/>
      <c r="E1105" s="261"/>
      <c r="F1105" s="261"/>
      <c r="G1105" s="261"/>
      <c r="AB1105" s="279"/>
      <c r="AC1105" s="279"/>
      <c r="AJ1105" s="279"/>
      <c r="AK1105" s="279"/>
      <c r="AX1105" s="279"/>
      <c r="AY1105" s="279"/>
      <c r="AZ1105" s="279"/>
      <c r="BA1105" s="279"/>
      <c r="BB1105" s="279"/>
      <c r="BC1105" s="279"/>
      <c r="BD1105" s="279"/>
      <c r="BE1105" s="279"/>
      <c r="BF1105" s="279"/>
      <c r="BG1105" s="279"/>
      <c r="BH1105" s="279"/>
      <c r="BI1105" s="279"/>
      <c r="BQ1105" s="280"/>
      <c r="BR1105" s="280"/>
      <c r="BS1105" s="280"/>
      <c r="BT1105" s="280"/>
      <c r="BU1105" s="280"/>
      <c r="BV1105" s="280"/>
      <c r="BW1105" s="280"/>
      <c r="BX1105" s="280"/>
      <c r="BY1105" s="280"/>
      <c r="BZ1105" s="280"/>
      <c r="CA1105" s="280"/>
      <c r="CB1105" s="280"/>
    </row>
    <row r="1106" spans="1:80" s="278" customFormat="1" x14ac:dyDescent="0.25">
      <c r="A1106" s="261"/>
      <c r="B1106" s="261"/>
      <c r="C1106" s="261"/>
      <c r="D1106" s="261"/>
      <c r="E1106" s="261"/>
      <c r="F1106" s="261"/>
      <c r="G1106" s="261"/>
      <c r="AB1106" s="279"/>
      <c r="AC1106" s="279"/>
      <c r="AJ1106" s="279"/>
      <c r="AK1106" s="279"/>
      <c r="AX1106" s="279"/>
      <c r="AY1106" s="279"/>
      <c r="AZ1106" s="279"/>
      <c r="BA1106" s="279"/>
      <c r="BB1106" s="279"/>
      <c r="BC1106" s="279"/>
      <c r="BD1106" s="279"/>
      <c r="BE1106" s="279"/>
      <c r="BF1106" s="279"/>
      <c r="BG1106" s="279"/>
      <c r="BH1106" s="279"/>
      <c r="BI1106" s="279"/>
      <c r="BQ1106" s="280"/>
      <c r="BR1106" s="280"/>
      <c r="BS1106" s="280"/>
      <c r="BT1106" s="280"/>
      <c r="BU1106" s="280"/>
      <c r="BV1106" s="280"/>
      <c r="BW1106" s="280"/>
      <c r="BX1106" s="280"/>
      <c r="BY1106" s="280"/>
      <c r="BZ1106" s="280"/>
      <c r="CA1106" s="280"/>
      <c r="CB1106" s="280"/>
    </row>
    <row r="1107" spans="1:80" s="278" customFormat="1" x14ac:dyDescent="0.25">
      <c r="A1107" s="261"/>
      <c r="B1107" s="261"/>
      <c r="C1107" s="261"/>
      <c r="D1107" s="261"/>
      <c r="E1107" s="261"/>
      <c r="F1107" s="261"/>
      <c r="G1107" s="261"/>
      <c r="AB1107" s="279"/>
      <c r="AC1107" s="279"/>
      <c r="AJ1107" s="279"/>
      <c r="AK1107" s="279"/>
      <c r="AX1107" s="279"/>
      <c r="AY1107" s="279"/>
      <c r="AZ1107" s="279"/>
      <c r="BA1107" s="279"/>
      <c r="BB1107" s="279"/>
      <c r="BC1107" s="279"/>
      <c r="BD1107" s="279"/>
      <c r="BE1107" s="279"/>
      <c r="BF1107" s="279"/>
      <c r="BG1107" s="279"/>
      <c r="BH1107" s="279"/>
      <c r="BI1107" s="279"/>
      <c r="BQ1107" s="280"/>
      <c r="BR1107" s="280"/>
      <c r="BS1107" s="280"/>
      <c r="BT1107" s="280"/>
      <c r="BU1107" s="280"/>
      <c r="BV1107" s="280"/>
      <c r="BW1107" s="280"/>
      <c r="BX1107" s="280"/>
      <c r="BY1107" s="280"/>
      <c r="BZ1107" s="280"/>
      <c r="CA1107" s="280"/>
      <c r="CB1107" s="280"/>
    </row>
    <row r="1108" spans="1:80" s="278" customFormat="1" x14ac:dyDescent="0.25">
      <c r="A1108" s="261"/>
      <c r="B1108" s="261"/>
      <c r="C1108" s="261"/>
      <c r="D1108" s="261"/>
      <c r="E1108" s="261"/>
      <c r="F1108" s="261"/>
      <c r="G1108" s="261"/>
      <c r="AB1108" s="279"/>
      <c r="AC1108" s="279"/>
      <c r="AJ1108" s="279"/>
      <c r="AK1108" s="279"/>
      <c r="AX1108" s="279"/>
      <c r="AY1108" s="279"/>
      <c r="AZ1108" s="279"/>
      <c r="BA1108" s="279"/>
      <c r="BB1108" s="279"/>
      <c r="BC1108" s="279"/>
      <c r="BD1108" s="279"/>
      <c r="BE1108" s="279"/>
      <c r="BF1108" s="279"/>
      <c r="BG1108" s="279"/>
      <c r="BH1108" s="279"/>
      <c r="BI1108" s="279"/>
      <c r="BQ1108" s="280"/>
      <c r="BR1108" s="280"/>
      <c r="BS1108" s="280"/>
      <c r="BT1108" s="280"/>
      <c r="BU1108" s="280"/>
      <c r="BV1108" s="280"/>
      <c r="BW1108" s="280"/>
      <c r="BX1108" s="280"/>
      <c r="BY1108" s="280"/>
      <c r="BZ1108" s="280"/>
      <c r="CA1108" s="280"/>
      <c r="CB1108" s="280"/>
    </row>
    <row r="1109" spans="1:80" s="278" customFormat="1" x14ac:dyDescent="0.25">
      <c r="A1109" s="261"/>
      <c r="B1109" s="261"/>
      <c r="C1109" s="261"/>
      <c r="D1109" s="261"/>
      <c r="E1109" s="261"/>
      <c r="F1109" s="261"/>
      <c r="G1109" s="261"/>
      <c r="AB1109" s="279"/>
      <c r="AC1109" s="279"/>
      <c r="AJ1109" s="279"/>
      <c r="AK1109" s="279"/>
      <c r="AX1109" s="279"/>
      <c r="AY1109" s="279"/>
      <c r="AZ1109" s="279"/>
      <c r="BA1109" s="279"/>
      <c r="BB1109" s="279"/>
      <c r="BC1109" s="279"/>
      <c r="BD1109" s="279"/>
      <c r="BE1109" s="279"/>
      <c r="BF1109" s="279"/>
      <c r="BG1109" s="279"/>
      <c r="BH1109" s="279"/>
      <c r="BI1109" s="279"/>
      <c r="BQ1109" s="280"/>
      <c r="BR1109" s="280"/>
      <c r="BS1109" s="280"/>
      <c r="BT1109" s="280"/>
      <c r="BU1109" s="280"/>
      <c r="BV1109" s="280"/>
      <c r="BW1109" s="280"/>
      <c r="BX1109" s="280"/>
      <c r="BY1109" s="280"/>
      <c r="BZ1109" s="280"/>
      <c r="CA1109" s="280"/>
      <c r="CB1109" s="280"/>
    </row>
    <row r="1110" spans="1:80" s="278" customFormat="1" x14ac:dyDescent="0.25">
      <c r="A1110" s="261"/>
      <c r="B1110" s="261"/>
      <c r="C1110" s="261"/>
      <c r="D1110" s="261"/>
      <c r="E1110" s="261"/>
      <c r="F1110" s="261"/>
      <c r="G1110" s="261"/>
      <c r="AB1110" s="279"/>
      <c r="AC1110" s="279"/>
      <c r="AJ1110" s="279"/>
      <c r="AK1110" s="279"/>
      <c r="AX1110" s="279"/>
      <c r="AY1110" s="279"/>
      <c r="AZ1110" s="279"/>
      <c r="BA1110" s="279"/>
      <c r="BB1110" s="279"/>
      <c r="BC1110" s="279"/>
      <c r="BD1110" s="279"/>
      <c r="BE1110" s="279"/>
      <c r="BF1110" s="279"/>
      <c r="BG1110" s="279"/>
      <c r="BH1110" s="279"/>
      <c r="BI1110" s="279"/>
      <c r="BQ1110" s="280"/>
      <c r="BR1110" s="280"/>
      <c r="BS1110" s="280"/>
      <c r="BT1110" s="280"/>
      <c r="BU1110" s="280"/>
      <c r="BV1110" s="280"/>
      <c r="BW1110" s="280"/>
      <c r="BX1110" s="280"/>
      <c r="BY1110" s="280"/>
      <c r="BZ1110" s="280"/>
      <c r="CA1110" s="280"/>
      <c r="CB1110" s="280"/>
    </row>
    <row r="1111" spans="1:80" s="278" customFormat="1" x14ac:dyDescent="0.25">
      <c r="A1111" s="261"/>
      <c r="B1111" s="261"/>
      <c r="C1111" s="261"/>
      <c r="D1111" s="261"/>
      <c r="E1111" s="261"/>
      <c r="F1111" s="261"/>
      <c r="G1111" s="261"/>
      <c r="AB1111" s="279"/>
      <c r="AC1111" s="279"/>
      <c r="AJ1111" s="279"/>
      <c r="AK1111" s="279"/>
      <c r="AX1111" s="279"/>
      <c r="AY1111" s="279"/>
      <c r="AZ1111" s="279"/>
      <c r="BA1111" s="279"/>
      <c r="BB1111" s="279"/>
      <c r="BC1111" s="279"/>
      <c r="BD1111" s="279"/>
      <c r="BE1111" s="279"/>
      <c r="BF1111" s="279"/>
      <c r="BG1111" s="279"/>
      <c r="BH1111" s="279"/>
      <c r="BI1111" s="279"/>
      <c r="BQ1111" s="280"/>
      <c r="BR1111" s="280"/>
      <c r="BS1111" s="280"/>
      <c r="BT1111" s="280"/>
      <c r="BU1111" s="280"/>
      <c r="BV1111" s="280"/>
      <c r="BW1111" s="280"/>
      <c r="BX1111" s="280"/>
      <c r="BY1111" s="280"/>
      <c r="BZ1111" s="280"/>
      <c r="CA1111" s="280"/>
      <c r="CB1111" s="280"/>
    </row>
    <row r="1112" spans="1:80" s="278" customFormat="1" x14ac:dyDescent="0.25">
      <c r="A1112" s="261"/>
      <c r="B1112" s="261"/>
      <c r="C1112" s="261"/>
      <c r="D1112" s="261"/>
      <c r="E1112" s="261"/>
      <c r="F1112" s="261"/>
      <c r="G1112" s="261"/>
      <c r="AB1112" s="279"/>
      <c r="AC1112" s="279"/>
      <c r="AJ1112" s="279"/>
      <c r="AK1112" s="279"/>
      <c r="AX1112" s="279"/>
      <c r="AY1112" s="279"/>
      <c r="AZ1112" s="279"/>
      <c r="BA1112" s="279"/>
      <c r="BB1112" s="279"/>
      <c r="BC1112" s="279"/>
      <c r="BD1112" s="279"/>
      <c r="BE1112" s="279"/>
      <c r="BF1112" s="279"/>
      <c r="BG1112" s="279"/>
      <c r="BH1112" s="279"/>
      <c r="BI1112" s="279"/>
      <c r="BQ1112" s="280"/>
      <c r="BR1112" s="280"/>
      <c r="BS1112" s="280"/>
      <c r="BT1112" s="280"/>
      <c r="BU1112" s="280"/>
      <c r="BV1112" s="280"/>
      <c r="BW1112" s="280"/>
      <c r="BX1112" s="280"/>
      <c r="BY1112" s="280"/>
      <c r="BZ1112" s="280"/>
      <c r="CA1112" s="280"/>
      <c r="CB1112" s="280"/>
    </row>
    <row r="1113" spans="1:80" s="278" customFormat="1" x14ac:dyDescent="0.25">
      <c r="A1113" s="261"/>
      <c r="B1113" s="261"/>
      <c r="C1113" s="261"/>
      <c r="D1113" s="261"/>
      <c r="E1113" s="261"/>
      <c r="F1113" s="261"/>
      <c r="G1113" s="261"/>
      <c r="AB1113" s="279"/>
      <c r="AC1113" s="279"/>
      <c r="AJ1113" s="279"/>
      <c r="AK1113" s="279"/>
      <c r="AX1113" s="279"/>
      <c r="AY1113" s="279"/>
      <c r="AZ1113" s="279"/>
      <c r="BA1113" s="279"/>
      <c r="BB1113" s="279"/>
      <c r="BC1113" s="279"/>
      <c r="BD1113" s="279"/>
      <c r="BE1113" s="279"/>
      <c r="BF1113" s="279"/>
      <c r="BG1113" s="279"/>
      <c r="BH1113" s="279"/>
      <c r="BI1113" s="279"/>
      <c r="BQ1113" s="280"/>
      <c r="BR1113" s="280"/>
      <c r="BS1113" s="280"/>
      <c r="BT1113" s="280"/>
      <c r="BU1113" s="280"/>
      <c r="BV1113" s="280"/>
      <c r="BW1113" s="280"/>
      <c r="BX1113" s="280"/>
      <c r="BY1113" s="280"/>
      <c r="BZ1113" s="280"/>
      <c r="CA1113" s="280"/>
      <c r="CB1113" s="280"/>
    </row>
    <row r="1114" spans="1:80" s="278" customFormat="1" x14ac:dyDescent="0.25">
      <c r="A1114" s="261"/>
      <c r="B1114" s="261"/>
      <c r="C1114" s="261"/>
      <c r="D1114" s="261"/>
      <c r="E1114" s="261"/>
      <c r="F1114" s="261"/>
      <c r="G1114" s="261"/>
      <c r="AB1114" s="279"/>
      <c r="AC1114" s="279"/>
      <c r="AJ1114" s="279"/>
      <c r="AK1114" s="279"/>
      <c r="AX1114" s="279"/>
      <c r="AY1114" s="279"/>
      <c r="AZ1114" s="279"/>
      <c r="BA1114" s="279"/>
      <c r="BB1114" s="279"/>
      <c r="BC1114" s="279"/>
      <c r="BD1114" s="279"/>
      <c r="BE1114" s="279"/>
      <c r="BF1114" s="279"/>
      <c r="BG1114" s="279"/>
      <c r="BH1114" s="279"/>
      <c r="BI1114" s="279"/>
      <c r="BQ1114" s="280"/>
      <c r="BR1114" s="280"/>
      <c r="BS1114" s="280"/>
      <c r="BT1114" s="280"/>
      <c r="BU1114" s="280"/>
      <c r="BV1114" s="280"/>
      <c r="BW1114" s="280"/>
      <c r="BX1114" s="280"/>
      <c r="BY1114" s="280"/>
      <c r="BZ1114" s="280"/>
      <c r="CA1114" s="280"/>
      <c r="CB1114" s="280"/>
    </row>
    <row r="1115" spans="1:80" s="278" customFormat="1" x14ac:dyDescent="0.25">
      <c r="A1115" s="261"/>
      <c r="B1115" s="261"/>
      <c r="C1115" s="261"/>
      <c r="D1115" s="261"/>
      <c r="E1115" s="261"/>
      <c r="F1115" s="261"/>
      <c r="G1115" s="261"/>
      <c r="AB1115" s="279"/>
      <c r="AC1115" s="279"/>
      <c r="AJ1115" s="279"/>
      <c r="AK1115" s="279"/>
      <c r="AX1115" s="279"/>
      <c r="AY1115" s="279"/>
      <c r="AZ1115" s="279"/>
      <c r="BA1115" s="279"/>
      <c r="BB1115" s="279"/>
      <c r="BC1115" s="279"/>
      <c r="BD1115" s="279"/>
      <c r="BE1115" s="279"/>
      <c r="BF1115" s="279"/>
      <c r="BG1115" s="279"/>
      <c r="BH1115" s="279"/>
      <c r="BI1115" s="279"/>
      <c r="BQ1115" s="280"/>
      <c r="BR1115" s="280"/>
      <c r="BS1115" s="280"/>
      <c r="BT1115" s="280"/>
      <c r="BU1115" s="280"/>
      <c r="BV1115" s="280"/>
      <c r="BW1115" s="280"/>
      <c r="BX1115" s="280"/>
      <c r="BY1115" s="280"/>
      <c r="BZ1115" s="280"/>
      <c r="CA1115" s="280"/>
      <c r="CB1115" s="280"/>
    </row>
    <row r="1116" spans="1:80" s="278" customFormat="1" x14ac:dyDescent="0.25">
      <c r="A1116" s="261"/>
      <c r="B1116" s="261"/>
      <c r="C1116" s="261"/>
      <c r="D1116" s="261"/>
      <c r="E1116" s="261"/>
      <c r="F1116" s="261"/>
      <c r="G1116" s="261"/>
      <c r="AB1116" s="279"/>
      <c r="AC1116" s="279"/>
      <c r="AJ1116" s="279"/>
      <c r="AK1116" s="279"/>
      <c r="AX1116" s="279"/>
      <c r="AY1116" s="279"/>
      <c r="AZ1116" s="279"/>
      <c r="BA1116" s="279"/>
      <c r="BB1116" s="279"/>
      <c r="BC1116" s="279"/>
      <c r="BD1116" s="279"/>
      <c r="BE1116" s="279"/>
      <c r="BF1116" s="279"/>
      <c r="BG1116" s="279"/>
      <c r="BH1116" s="279"/>
      <c r="BI1116" s="279"/>
      <c r="BQ1116" s="280"/>
      <c r="BR1116" s="280"/>
      <c r="BS1116" s="280"/>
      <c r="BT1116" s="280"/>
      <c r="BU1116" s="280"/>
      <c r="BV1116" s="280"/>
      <c r="BW1116" s="280"/>
      <c r="BX1116" s="280"/>
      <c r="BY1116" s="280"/>
      <c r="BZ1116" s="280"/>
      <c r="CA1116" s="280"/>
      <c r="CB1116" s="280"/>
    </row>
    <row r="1117" spans="1:80" s="278" customFormat="1" x14ac:dyDescent="0.25">
      <c r="A1117" s="261"/>
      <c r="B1117" s="261"/>
      <c r="C1117" s="261"/>
      <c r="D1117" s="261"/>
      <c r="E1117" s="261"/>
      <c r="F1117" s="261"/>
      <c r="G1117" s="261"/>
      <c r="AB1117" s="279"/>
      <c r="AC1117" s="279"/>
      <c r="AJ1117" s="279"/>
      <c r="AK1117" s="279"/>
      <c r="AX1117" s="279"/>
      <c r="AY1117" s="279"/>
      <c r="AZ1117" s="279"/>
      <c r="BA1117" s="279"/>
      <c r="BB1117" s="279"/>
      <c r="BC1117" s="279"/>
      <c r="BD1117" s="279"/>
      <c r="BE1117" s="279"/>
      <c r="BF1117" s="279"/>
      <c r="BG1117" s="279"/>
      <c r="BH1117" s="279"/>
      <c r="BI1117" s="279"/>
      <c r="BQ1117" s="280"/>
      <c r="BR1117" s="280"/>
      <c r="BS1117" s="280"/>
      <c r="BT1117" s="280"/>
      <c r="BU1117" s="280"/>
      <c r="BV1117" s="280"/>
      <c r="BW1117" s="280"/>
      <c r="BX1117" s="280"/>
      <c r="BY1117" s="280"/>
      <c r="BZ1117" s="280"/>
      <c r="CA1117" s="280"/>
      <c r="CB1117" s="280"/>
    </row>
    <row r="1118" spans="1:80" s="278" customFormat="1" x14ac:dyDescent="0.25">
      <c r="A1118" s="261"/>
      <c r="B1118" s="261"/>
      <c r="C1118" s="261"/>
      <c r="D1118" s="261"/>
      <c r="E1118" s="261"/>
      <c r="F1118" s="261"/>
      <c r="G1118" s="261"/>
      <c r="AB1118" s="279"/>
      <c r="AC1118" s="279"/>
      <c r="AJ1118" s="279"/>
      <c r="AK1118" s="279"/>
      <c r="AX1118" s="279"/>
      <c r="AY1118" s="279"/>
      <c r="AZ1118" s="279"/>
      <c r="BA1118" s="279"/>
      <c r="BB1118" s="279"/>
      <c r="BC1118" s="279"/>
      <c r="BD1118" s="279"/>
      <c r="BE1118" s="279"/>
      <c r="BF1118" s="279"/>
      <c r="BG1118" s="279"/>
      <c r="BH1118" s="279"/>
      <c r="BI1118" s="279"/>
      <c r="BQ1118" s="280"/>
      <c r="BR1118" s="280"/>
      <c r="BS1118" s="280"/>
      <c r="BT1118" s="280"/>
      <c r="BU1118" s="280"/>
      <c r="BV1118" s="280"/>
      <c r="BW1118" s="280"/>
      <c r="BX1118" s="280"/>
      <c r="BY1118" s="280"/>
      <c r="BZ1118" s="280"/>
      <c r="CA1118" s="280"/>
      <c r="CB1118" s="280"/>
    </row>
    <row r="1119" spans="1:80" s="278" customFormat="1" x14ac:dyDescent="0.25">
      <c r="A1119" s="261"/>
      <c r="B1119" s="261"/>
      <c r="C1119" s="261"/>
      <c r="D1119" s="261"/>
      <c r="E1119" s="261"/>
      <c r="F1119" s="261"/>
      <c r="G1119" s="261"/>
      <c r="AB1119" s="279"/>
      <c r="AC1119" s="279"/>
      <c r="AJ1119" s="279"/>
      <c r="AK1119" s="279"/>
      <c r="AX1119" s="279"/>
      <c r="AY1119" s="279"/>
      <c r="AZ1119" s="279"/>
      <c r="BA1119" s="279"/>
      <c r="BB1119" s="279"/>
      <c r="BC1119" s="279"/>
      <c r="BD1119" s="279"/>
      <c r="BE1119" s="279"/>
      <c r="BF1119" s="279"/>
      <c r="BG1119" s="279"/>
      <c r="BH1119" s="279"/>
      <c r="BI1119" s="279"/>
      <c r="BQ1119" s="280"/>
      <c r="BR1119" s="280"/>
      <c r="BS1119" s="280"/>
      <c r="BT1119" s="280"/>
      <c r="BU1119" s="280"/>
      <c r="BV1119" s="280"/>
      <c r="BW1119" s="280"/>
      <c r="BX1119" s="280"/>
      <c r="BY1119" s="280"/>
      <c r="BZ1119" s="280"/>
      <c r="CA1119" s="280"/>
      <c r="CB1119" s="280"/>
    </row>
    <row r="1120" spans="1:80" s="278" customFormat="1" x14ac:dyDescent="0.25">
      <c r="A1120" s="261"/>
      <c r="B1120" s="261"/>
      <c r="C1120" s="261"/>
      <c r="D1120" s="261"/>
      <c r="E1120" s="261"/>
      <c r="F1120" s="261"/>
      <c r="G1120" s="261"/>
      <c r="AB1120" s="279"/>
      <c r="AC1120" s="279"/>
      <c r="AJ1120" s="279"/>
      <c r="AK1120" s="279"/>
      <c r="AX1120" s="279"/>
      <c r="AY1120" s="279"/>
      <c r="AZ1120" s="279"/>
      <c r="BA1120" s="279"/>
      <c r="BB1120" s="279"/>
      <c r="BC1120" s="279"/>
      <c r="BD1120" s="279"/>
      <c r="BE1120" s="279"/>
      <c r="BF1120" s="279"/>
      <c r="BG1120" s="279"/>
      <c r="BH1120" s="279"/>
      <c r="BI1120" s="279"/>
      <c r="BQ1120" s="280"/>
      <c r="BR1120" s="280"/>
      <c r="BS1120" s="280"/>
      <c r="BT1120" s="280"/>
      <c r="BU1120" s="280"/>
      <c r="BV1120" s="280"/>
      <c r="BW1120" s="280"/>
      <c r="BX1120" s="280"/>
      <c r="BY1120" s="280"/>
      <c r="BZ1120" s="280"/>
      <c r="CA1120" s="280"/>
      <c r="CB1120" s="280"/>
    </row>
    <row r="1121" spans="1:80" s="278" customFormat="1" x14ac:dyDescent="0.25">
      <c r="A1121" s="261"/>
      <c r="B1121" s="261"/>
      <c r="C1121" s="261"/>
      <c r="D1121" s="261"/>
      <c r="E1121" s="261"/>
      <c r="F1121" s="261"/>
      <c r="G1121" s="261"/>
      <c r="AB1121" s="279"/>
      <c r="AC1121" s="279"/>
      <c r="AJ1121" s="279"/>
      <c r="AK1121" s="279"/>
      <c r="AX1121" s="279"/>
      <c r="AY1121" s="279"/>
      <c r="AZ1121" s="279"/>
      <c r="BA1121" s="279"/>
      <c r="BB1121" s="279"/>
      <c r="BC1121" s="279"/>
      <c r="BD1121" s="279"/>
      <c r="BE1121" s="279"/>
      <c r="BF1121" s="279"/>
      <c r="BG1121" s="279"/>
      <c r="BH1121" s="279"/>
      <c r="BI1121" s="279"/>
      <c r="BQ1121" s="280"/>
      <c r="BR1121" s="280"/>
      <c r="BS1121" s="280"/>
      <c r="BT1121" s="280"/>
      <c r="BU1121" s="280"/>
      <c r="BV1121" s="280"/>
      <c r="BW1121" s="280"/>
      <c r="BX1121" s="280"/>
      <c r="BY1121" s="280"/>
      <c r="BZ1121" s="280"/>
      <c r="CA1121" s="280"/>
      <c r="CB1121" s="280"/>
    </row>
    <row r="1122" spans="1:80" s="278" customFormat="1" x14ac:dyDescent="0.25">
      <c r="A1122" s="261"/>
      <c r="B1122" s="261"/>
      <c r="C1122" s="261"/>
      <c r="D1122" s="261"/>
      <c r="E1122" s="261"/>
      <c r="F1122" s="261"/>
      <c r="G1122" s="261"/>
      <c r="AB1122" s="279"/>
      <c r="AC1122" s="279"/>
      <c r="AJ1122" s="279"/>
      <c r="AK1122" s="279"/>
      <c r="AX1122" s="279"/>
      <c r="AY1122" s="279"/>
      <c r="AZ1122" s="279"/>
      <c r="BA1122" s="279"/>
      <c r="BB1122" s="279"/>
      <c r="BC1122" s="279"/>
      <c r="BD1122" s="279"/>
      <c r="BE1122" s="279"/>
      <c r="BF1122" s="279"/>
      <c r="BG1122" s="279"/>
      <c r="BH1122" s="279"/>
      <c r="BI1122" s="279"/>
      <c r="BQ1122" s="280"/>
      <c r="BR1122" s="280"/>
      <c r="BS1122" s="280"/>
      <c r="BT1122" s="280"/>
      <c r="BU1122" s="280"/>
      <c r="BV1122" s="280"/>
      <c r="BW1122" s="280"/>
      <c r="BX1122" s="280"/>
      <c r="BY1122" s="280"/>
      <c r="BZ1122" s="280"/>
      <c r="CA1122" s="280"/>
      <c r="CB1122" s="280"/>
    </row>
    <row r="1123" spans="1:80" s="278" customFormat="1" x14ac:dyDescent="0.25">
      <c r="A1123" s="261"/>
      <c r="B1123" s="261"/>
      <c r="C1123" s="261"/>
      <c r="D1123" s="261"/>
      <c r="E1123" s="261"/>
      <c r="F1123" s="261"/>
      <c r="G1123" s="261"/>
      <c r="AB1123" s="279"/>
      <c r="AC1123" s="279"/>
      <c r="AJ1123" s="279"/>
      <c r="AK1123" s="279"/>
      <c r="AX1123" s="279"/>
      <c r="AY1123" s="279"/>
      <c r="AZ1123" s="279"/>
      <c r="BA1123" s="279"/>
      <c r="BB1123" s="279"/>
      <c r="BC1123" s="279"/>
      <c r="BD1123" s="279"/>
      <c r="BE1123" s="279"/>
      <c r="BF1123" s="279"/>
      <c r="BG1123" s="279"/>
      <c r="BH1123" s="279"/>
      <c r="BI1123" s="279"/>
      <c r="BQ1123" s="280"/>
      <c r="BR1123" s="280"/>
      <c r="BS1123" s="280"/>
      <c r="BT1123" s="280"/>
      <c r="BU1123" s="280"/>
      <c r="BV1123" s="280"/>
      <c r="BW1123" s="280"/>
      <c r="BX1123" s="280"/>
      <c r="BY1123" s="280"/>
      <c r="BZ1123" s="280"/>
      <c r="CA1123" s="280"/>
      <c r="CB1123" s="280"/>
    </row>
    <row r="1124" spans="1:80" s="278" customFormat="1" x14ac:dyDescent="0.25">
      <c r="A1124" s="261"/>
      <c r="B1124" s="261"/>
      <c r="C1124" s="261"/>
      <c r="D1124" s="261"/>
      <c r="E1124" s="261"/>
      <c r="F1124" s="261"/>
      <c r="G1124" s="261"/>
      <c r="AB1124" s="279"/>
      <c r="AC1124" s="279"/>
      <c r="AJ1124" s="279"/>
      <c r="AK1124" s="279"/>
      <c r="AX1124" s="279"/>
      <c r="AY1124" s="279"/>
      <c r="AZ1124" s="279"/>
      <c r="BA1124" s="279"/>
      <c r="BB1124" s="279"/>
      <c r="BC1124" s="279"/>
      <c r="BD1124" s="279"/>
      <c r="BE1124" s="279"/>
      <c r="BF1124" s="279"/>
      <c r="BG1124" s="279"/>
      <c r="BH1124" s="279"/>
      <c r="BI1124" s="279"/>
      <c r="BQ1124" s="280"/>
      <c r="BR1124" s="280"/>
      <c r="BS1124" s="280"/>
      <c r="BT1124" s="280"/>
      <c r="BU1124" s="280"/>
      <c r="BV1124" s="280"/>
      <c r="BW1124" s="280"/>
      <c r="BX1124" s="280"/>
      <c r="BY1124" s="280"/>
      <c r="BZ1124" s="280"/>
      <c r="CA1124" s="280"/>
      <c r="CB1124" s="280"/>
    </row>
    <row r="1125" spans="1:80" s="278" customFormat="1" x14ac:dyDescent="0.25">
      <c r="A1125" s="261"/>
      <c r="B1125" s="261"/>
      <c r="C1125" s="261"/>
      <c r="D1125" s="261"/>
      <c r="E1125" s="261"/>
      <c r="F1125" s="261"/>
      <c r="G1125" s="261"/>
      <c r="AB1125" s="279"/>
      <c r="AC1125" s="279"/>
      <c r="AJ1125" s="279"/>
      <c r="AK1125" s="279"/>
      <c r="AX1125" s="279"/>
      <c r="AY1125" s="279"/>
      <c r="AZ1125" s="279"/>
      <c r="BA1125" s="279"/>
      <c r="BB1125" s="279"/>
      <c r="BC1125" s="279"/>
      <c r="BD1125" s="279"/>
      <c r="BE1125" s="279"/>
      <c r="BF1125" s="279"/>
      <c r="BG1125" s="279"/>
      <c r="BH1125" s="279"/>
      <c r="BI1125" s="279"/>
      <c r="BQ1125" s="280"/>
      <c r="BR1125" s="280"/>
      <c r="BS1125" s="280"/>
      <c r="BT1125" s="280"/>
      <c r="BU1125" s="280"/>
      <c r="BV1125" s="280"/>
      <c r="BW1125" s="280"/>
      <c r="BX1125" s="280"/>
      <c r="BY1125" s="280"/>
      <c r="BZ1125" s="280"/>
      <c r="CA1125" s="280"/>
      <c r="CB1125" s="280"/>
    </row>
    <row r="1126" spans="1:80" s="278" customFormat="1" x14ac:dyDescent="0.25">
      <c r="A1126" s="261"/>
      <c r="B1126" s="261"/>
      <c r="C1126" s="261"/>
      <c r="D1126" s="261"/>
      <c r="E1126" s="261"/>
      <c r="F1126" s="261"/>
      <c r="G1126" s="261"/>
      <c r="AB1126" s="279"/>
      <c r="AC1126" s="279"/>
      <c r="AJ1126" s="279"/>
      <c r="AK1126" s="279"/>
      <c r="AX1126" s="279"/>
      <c r="AY1126" s="279"/>
      <c r="AZ1126" s="279"/>
      <c r="BA1126" s="279"/>
      <c r="BB1126" s="279"/>
      <c r="BC1126" s="279"/>
      <c r="BD1126" s="279"/>
      <c r="BE1126" s="279"/>
      <c r="BF1126" s="279"/>
      <c r="BG1126" s="279"/>
      <c r="BH1126" s="279"/>
      <c r="BI1126" s="279"/>
      <c r="BQ1126" s="280"/>
      <c r="BR1126" s="280"/>
      <c r="BS1126" s="280"/>
      <c r="BT1126" s="280"/>
      <c r="BU1126" s="280"/>
      <c r="BV1126" s="280"/>
      <c r="BW1126" s="280"/>
      <c r="BX1126" s="280"/>
      <c r="BY1126" s="280"/>
      <c r="BZ1126" s="280"/>
      <c r="CA1126" s="280"/>
      <c r="CB1126" s="280"/>
    </row>
    <row r="1127" spans="1:80" s="278" customFormat="1" x14ac:dyDescent="0.25">
      <c r="A1127" s="261"/>
      <c r="B1127" s="261"/>
      <c r="C1127" s="261"/>
      <c r="D1127" s="261"/>
      <c r="E1127" s="261"/>
      <c r="F1127" s="261"/>
      <c r="G1127" s="261"/>
      <c r="AB1127" s="279"/>
      <c r="AC1127" s="279"/>
      <c r="AJ1127" s="279"/>
      <c r="AK1127" s="279"/>
      <c r="AX1127" s="279"/>
      <c r="AY1127" s="279"/>
      <c r="AZ1127" s="279"/>
      <c r="BA1127" s="279"/>
      <c r="BB1127" s="279"/>
      <c r="BC1127" s="279"/>
      <c r="BD1127" s="279"/>
      <c r="BE1127" s="279"/>
      <c r="BF1127" s="279"/>
      <c r="BG1127" s="279"/>
      <c r="BH1127" s="279"/>
      <c r="BI1127" s="279"/>
      <c r="BQ1127" s="280"/>
      <c r="BR1127" s="280"/>
      <c r="BS1127" s="280"/>
      <c r="BT1127" s="280"/>
      <c r="BU1127" s="280"/>
      <c r="BV1127" s="280"/>
      <c r="BW1127" s="280"/>
      <c r="BX1127" s="280"/>
      <c r="BY1127" s="280"/>
      <c r="BZ1127" s="280"/>
      <c r="CA1127" s="280"/>
      <c r="CB1127" s="280"/>
    </row>
    <row r="1128" spans="1:80" s="278" customFormat="1" x14ac:dyDescent="0.25">
      <c r="A1128" s="261"/>
      <c r="B1128" s="261"/>
      <c r="C1128" s="261"/>
      <c r="D1128" s="261"/>
      <c r="E1128" s="261"/>
      <c r="F1128" s="261"/>
      <c r="G1128" s="261"/>
      <c r="AB1128" s="279"/>
      <c r="AC1128" s="279"/>
      <c r="AJ1128" s="279"/>
      <c r="AK1128" s="279"/>
      <c r="AX1128" s="279"/>
      <c r="AY1128" s="279"/>
      <c r="AZ1128" s="279"/>
      <c r="BA1128" s="279"/>
      <c r="BB1128" s="279"/>
      <c r="BC1128" s="279"/>
      <c r="BD1128" s="279"/>
      <c r="BE1128" s="279"/>
      <c r="BF1128" s="279"/>
      <c r="BG1128" s="279"/>
      <c r="BH1128" s="279"/>
      <c r="BI1128" s="279"/>
      <c r="BQ1128" s="280"/>
      <c r="BR1128" s="280"/>
      <c r="BS1128" s="280"/>
      <c r="BT1128" s="280"/>
      <c r="BU1128" s="280"/>
      <c r="BV1128" s="280"/>
      <c r="BW1128" s="280"/>
      <c r="BX1128" s="280"/>
      <c r="BY1128" s="280"/>
      <c r="BZ1128" s="280"/>
      <c r="CA1128" s="280"/>
      <c r="CB1128" s="280"/>
    </row>
    <row r="1129" spans="1:80" s="278" customFormat="1" x14ac:dyDescent="0.25">
      <c r="A1129" s="261"/>
      <c r="B1129" s="261"/>
      <c r="C1129" s="261"/>
      <c r="D1129" s="261"/>
      <c r="E1129" s="261"/>
      <c r="F1129" s="261"/>
      <c r="G1129" s="261"/>
      <c r="AB1129" s="279"/>
      <c r="AC1129" s="279"/>
      <c r="AJ1129" s="279"/>
      <c r="AK1129" s="279"/>
      <c r="AX1129" s="279"/>
      <c r="AY1129" s="279"/>
      <c r="AZ1129" s="279"/>
      <c r="BA1129" s="279"/>
      <c r="BB1129" s="279"/>
      <c r="BC1129" s="279"/>
      <c r="BD1129" s="279"/>
      <c r="BE1129" s="279"/>
      <c r="BF1129" s="279"/>
      <c r="BG1129" s="279"/>
      <c r="BH1129" s="279"/>
      <c r="BI1129" s="279"/>
      <c r="BQ1129" s="280"/>
      <c r="BR1129" s="280"/>
      <c r="BS1129" s="280"/>
      <c r="BT1129" s="280"/>
      <c r="BU1129" s="280"/>
      <c r="BV1129" s="280"/>
      <c r="BW1129" s="280"/>
      <c r="BX1129" s="280"/>
      <c r="BY1129" s="280"/>
      <c r="BZ1129" s="280"/>
      <c r="CA1129" s="280"/>
      <c r="CB1129" s="280"/>
    </row>
    <row r="1130" spans="1:80" s="278" customFormat="1" x14ac:dyDescent="0.25">
      <c r="A1130" s="261"/>
      <c r="B1130" s="261"/>
      <c r="C1130" s="261"/>
      <c r="D1130" s="261"/>
      <c r="E1130" s="261"/>
      <c r="F1130" s="261"/>
      <c r="G1130" s="261"/>
      <c r="AB1130" s="279"/>
      <c r="AC1130" s="279"/>
      <c r="AJ1130" s="279"/>
      <c r="AK1130" s="279"/>
      <c r="AX1130" s="279"/>
      <c r="AY1130" s="279"/>
      <c r="AZ1130" s="279"/>
      <c r="BA1130" s="279"/>
      <c r="BB1130" s="279"/>
      <c r="BC1130" s="279"/>
      <c r="BD1130" s="279"/>
      <c r="BE1130" s="279"/>
      <c r="BF1130" s="279"/>
      <c r="BG1130" s="279"/>
      <c r="BH1130" s="279"/>
      <c r="BI1130" s="279"/>
      <c r="BQ1130" s="280"/>
      <c r="BR1130" s="280"/>
      <c r="BS1130" s="280"/>
      <c r="BT1130" s="280"/>
      <c r="BU1130" s="280"/>
      <c r="BV1130" s="280"/>
      <c r="BW1130" s="280"/>
      <c r="BX1130" s="280"/>
      <c r="BY1130" s="280"/>
      <c r="BZ1130" s="280"/>
      <c r="CA1130" s="280"/>
      <c r="CB1130" s="280"/>
    </row>
    <row r="1131" spans="1:80" s="278" customFormat="1" x14ac:dyDescent="0.25">
      <c r="A1131" s="261"/>
      <c r="B1131" s="261"/>
      <c r="C1131" s="261"/>
      <c r="D1131" s="261"/>
      <c r="E1131" s="261"/>
      <c r="F1131" s="261"/>
      <c r="G1131" s="261"/>
      <c r="AB1131" s="279"/>
      <c r="AC1131" s="279"/>
      <c r="AJ1131" s="279"/>
      <c r="AK1131" s="279"/>
      <c r="AX1131" s="279"/>
      <c r="AY1131" s="279"/>
      <c r="AZ1131" s="279"/>
      <c r="BA1131" s="279"/>
      <c r="BB1131" s="279"/>
      <c r="BC1131" s="279"/>
      <c r="BD1131" s="279"/>
      <c r="BE1131" s="279"/>
      <c r="BF1131" s="279"/>
      <c r="BG1131" s="279"/>
      <c r="BH1131" s="279"/>
      <c r="BI1131" s="279"/>
      <c r="BQ1131" s="280"/>
      <c r="BR1131" s="280"/>
      <c r="BS1131" s="280"/>
      <c r="BT1131" s="280"/>
      <c r="BU1131" s="280"/>
      <c r="BV1131" s="280"/>
      <c r="BW1131" s="280"/>
      <c r="BX1131" s="280"/>
      <c r="BY1131" s="280"/>
      <c r="BZ1131" s="280"/>
      <c r="CA1131" s="280"/>
      <c r="CB1131" s="280"/>
    </row>
    <row r="1132" spans="1:80" s="278" customFormat="1" x14ac:dyDescent="0.25">
      <c r="A1132" s="261"/>
      <c r="B1132" s="261"/>
      <c r="C1132" s="261"/>
      <c r="D1132" s="261"/>
      <c r="E1132" s="261"/>
      <c r="F1132" s="261"/>
      <c r="G1132" s="261"/>
      <c r="AB1132" s="279"/>
      <c r="AC1132" s="279"/>
      <c r="AJ1132" s="279"/>
      <c r="AK1132" s="279"/>
      <c r="AX1132" s="279"/>
      <c r="AY1132" s="279"/>
      <c r="AZ1132" s="279"/>
      <c r="BA1132" s="279"/>
      <c r="BB1132" s="279"/>
      <c r="BC1132" s="279"/>
      <c r="BD1132" s="279"/>
      <c r="BE1132" s="279"/>
      <c r="BF1132" s="279"/>
      <c r="BG1132" s="279"/>
      <c r="BH1132" s="279"/>
      <c r="BI1132" s="279"/>
      <c r="BQ1132" s="280"/>
      <c r="BR1132" s="280"/>
      <c r="BS1132" s="280"/>
      <c r="BT1132" s="280"/>
      <c r="BU1132" s="280"/>
      <c r="BV1132" s="280"/>
      <c r="BW1132" s="280"/>
      <c r="BX1132" s="280"/>
      <c r="BY1132" s="280"/>
      <c r="BZ1132" s="280"/>
      <c r="CA1132" s="280"/>
      <c r="CB1132" s="280"/>
    </row>
    <row r="1133" spans="1:80" s="278" customFormat="1" x14ac:dyDescent="0.25">
      <c r="A1133" s="261"/>
      <c r="B1133" s="261"/>
      <c r="C1133" s="261"/>
      <c r="D1133" s="261"/>
      <c r="E1133" s="261"/>
      <c r="F1133" s="261"/>
      <c r="G1133" s="261"/>
      <c r="AB1133" s="279"/>
      <c r="AC1133" s="279"/>
      <c r="AJ1133" s="279"/>
      <c r="AK1133" s="279"/>
      <c r="AX1133" s="279"/>
      <c r="AY1133" s="279"/>
      <c r="AZ1133" s="279"/>
      <c r="BA1133" s="279"/>
      <c r="BB1133" s="279"/>
      <c r="BC1133" s="279"/>
      <c r="BD1133" s="279"/>
      <c r="BE1133" s="279"/>
      <c r="BF1133" s="279"/>
      <c r="BG1133" s="279"/>
      <c r="BH1133" s="279"/>
      <c r="BI1133" s="279"/>
      <c r="BQ1133" s="280"/>
      <c r="BR1133" s="280"/>
      <c r="BS1133" s="280"/>
      <c r="BT1133" s="280"/>
      <c r="BU1133" s="280"/>
      <c r="BV1133" s="280"/>
      <c r="BW1133" s="280"/>
      <c r="BX1133" s="280"/>
      <c r="BY1133" s="280"/>
      <c r="BZ1133" s="280"/>
      <c r="CA1133" s="280"/>
      <c r="CB1133" s="280"/>
    </row>
    <row r="1134" spans="1:80" s="278" customFormat="1" x14ac:dyDescent="0.25">
      <c r="A1134" s="261"/>
      <c r="B1134" s="261"/>
      <c r="C1134" s="261"/>
      <c r="D1134" s="261"/>
      <c r="E1134" s="261"/>
      <c r="F1134" s="261"/>
      <c r="G1134" s="261"/>
      <c r="AB1134" s="279"/>
      <c r="AC1134" s="279"/>
      <c r="AJ1134" s="279"/>
      <c r="AK1134" s="279"/>
      <c r="AX1134" s="279"/>
      <c r="AY1134" s="279"/>
      <c r="AZ1134" s="279"/>
      <c r="BA1134" s="279"/>
      <c r="BB1134" s="279"/>
      <c r="BC1134" s="279"/>
      <c r="BD1134" s="279"/>
      <c r="BE1134" s="279"/>
      <c r="BF1134" s="279"/>
      <c r="BG1134" s="279"/>
      <c r="BH1134" s="279"/>
      <c r="BI1134" s="279"/>
      <c r="BQ1134" s="280"/>
      <c r="BR1134" s="280"/>
      <c r="BS1134" s="280"/>
      <c r="BT1134" s="280"/>
      <c r="BU1134" s="280"/>
      <c r="BV1134" s="280"/>
      <c r="BW1134" s="280"/>
      <c r="BX1134" s="280"/>
      <c r="BY1134" s="280"/>
      <c r="BZ1134" s="280"/>
      <c r="CA1134" s="280"/>
      <c r="CB1134" s="280"/>
    </row>
    <row r="1135" spans="1:80" s="278" customFormat="1" x14ac:dyDescent="0.25">
      <c r="A1135" s="261"/>
      <c r="B1135" s="261"/>
      <c r="C1135" s="261"/>
      <c r="D1135" s="261"/>
      <c r="E1135" s="261"/>
      <c r="F1135" s="261"/>
      <c r="G1135" s="261"/>
      <c r="AB1135" s="279"/>
      <c r="AC1135" s="279"/>
      <c r="AJ1135" s="279"/>
      <c r="AK1135" s="279"/>
      <c r="AX1135" s="279"/>
      <c r="AY1135" s="279"/>
      <c r="AZ1135" s="279"/>
      <c r="BA1135" s="279"/>
      <c r="BB1135" s="279"/>
      <c r="BC1135" s="279"/>
      <c r="BD1135" s="279"/>
      <c r="BE1135" s="279"/>
      <c r="BF1135" s="279"/>
      <c r="BG1135" s="279"/>
      <c r="BH1135" s="279"/>
      <c r="BI1135" s="279"/>
      <c r="BQ1135" s="280"/>
      <c r="BR1135" s="280"/>
      <c r="BS1135" s="280"/>
      <c r="BT1135" s="280"/>
      <c r="BU1135" s="280"/>
      <c r="BV1135" s="280"/>
      <c r="BW1135" s="280"/>
      <c r="BX1135" s="280"/>
      <c r="BY1135" s="280"/>
      <c r="BZ1135" s="280"/>
      <c r="CA1135" s="280"/>
      <c r="CB1135" s="280"/>
    </row>
    <row r="1136" spans="1:80" s="278" customFormat="1" x14ac:dyDescent="0.25">
      <c r="A1136" s="261"/>
      <c r="B1136" s="261"/>
      <c r="C1136" s="261"/>
      <c r="D1136" s="261"/>
      <c r="E1136" s="261"/>
      <c r="F1136" s="261"/>
      <c r="G1136" s="261"/>
      <c r="AB1136" s="279"/>
      <c r="AC1136" s="279"/>
      <c r="AJ1136" s="279"/>
      <c r="AK1136" s="279"/>
      <c r="AX1136" s="279"/>
      <c r="AY1136" s="279"/>
      <c r="AZ1136" s="279"/>
      <c r="BA1136" s="279"/>
      <c r="BB1136" s="279"/>
      <c r="BC1136" s="279"/>
      <c r="BD1136" s="279"/>
      <c r="BE1136" s="279"/>
      <c r="BF1136" s="279"/>
      <c r="BG1136" s="279"/>
      <c r="BH1136" s="279"/>
      <c r="BI1136" s="279"/>
      <c r="BQ1136" s="280"/>
      <c r="BR1136" s="280"/>
      <c r="BS1136" s="280"/>
      <c r="BT1136" s="280"/>
      <c r="BU1136" s="280"/>
      <c r="BV1136" s="280"/>
      <c r="BW1136" s="280"/>
      <c r="BX1136" s="280"/>
      <c r="BY1136" s="280"/>
      <c r="BZ1136" s="280"/>
      <c r="CA1136" s="280"/>
      <c r="CB1136" s="280"/>
    </row>
    <row r="1137" spans="1:80" s="278" customFormat="1" x14ac:dyDescent="0.25">
      <c r="A1137" s="261"/>
      <c r="B1137" s="261"/>
      <c r="C1137" s="261"/>
      <c r="D1137" s="261"/>
      <c r="E1137" s="261"/>
      <c r="F1137" s="261"/>
      <c r="G1137" s="261"/>
      <c r="AB1137" s="279"/>
      <c r="AC1137" s="279"/>
      <c r="AJ1137" s="279"/>
      <c r="AK1137" s="279"/>
      <c r="AX1137" s="279"/>
      <c r="AY1137" s="279"/>
      <c r="AZ1137" s="279"/>
      <c r="BA1137" s="279"/>
      <c r="BB1137" s="279"/>
      <c r="BC1137" s="279"/>
      <c r="BD1137" s="279"/>
      <c r="BE1137" s="279"/>
      <c r="BF1137" s="279"/>
      <c r="BG1137" s="279"/>
      <c r="BH1137" s="279"/>
      <c r="BI1137" s="279"/>
      <c r="BQ1137" s="280"/>
      <c r="BR1137" s="280"/>
      <c r="BS1137" s="280"/>
      <c r="BT1137" s="280"/>
      <c r="BU1137" s="280"/>
      <c r="BV1137" s="280"/>
      <c r="BW1137" s="280"/>
      <c r="BX1137" s="280"/>
      <c r="BY1137" s="280"/>
      <c r="BZ1137" s="280"/>
      <c r="CA1137" s="280"/>
      <c r="CB1137" s="280"/>
    </row>
    <row r="1138" spans="1:80" s="278" customFormat="1" x14ac:dyDescent="0.25">
      <c r="A1138" s="261"/>
      <c r="B1138" s="261"/>
      <c r="C1138" s="261"/>
      <c r="D1138" s="261"/>
      <c r="E1138" s="261"/>
      <c r="F1138" s="261"/>
      <c r="G1138" s="261"/>
      <c r="AB1138" s="279"/>
      <c r="AC1138" s="279"/>
      <c r="AJ1138" s="279"/>
      <c r="AK1138" s="279"/>
      <c r="AX1138" s="279"/>
      <c r="AY1138" s="279"/>
      <c r="AZ1138" s="279"/>
      <c r="BA1138" s="279"/>
      <c r="BB1138" s="279"/>
      <c r="BC1138" s="279"/>
      <c r="BD1138" s="279"/>
      <c r="BE1138" s="279"/>
      <c r="BF1138" s="279"/>
      <c r="BG1138" s="279"/>
      <c r="BH1138" s="279"/>
      <c r="BI1138" s="279"/>
      <c r="BQ1138" s="280"/>
      <c r="BR1138" s="280"/>
      <c r="BS1138" s="280"/>
      <c r="BT1138" s="280"/>
      <c r="BU1138" s="280"/>
      <c r="BV1138" s="280"/>
      <c r="BW1138" s="280"/>
      <c r="BX1138" s="280"/>
      <c r="BY1138" s="280"/>
      <c r="BZ1138" s="280"/>
      <c r="CA1138" s="280"/>
      <c r="CB1138" s="280"/>
    </row>
    <row r="1139" spans="1:80" s="278" customFormat="1" x14ac:dyDescent="0.25">
      <c r="A1139" s="261"/>
      <c r="B1139" s="261"/>
      <c r="C1139" s="261"/>
      <c r="D1139" s="261"/>
      <c r="E1139" s="261"/>
      <c r="F1139" s="261"/>
      <c r="G1139" s="261"/>
      <c r="AB1139" s="279"/>
      <c r="AC1139" s="279"/>
      <c r="AJ1139" s="279"/>
      <c r="AK1139" s="279"/>
      <c r="AX1139" s="279"/>
      <c r="AY1139" s="279"/>
      <c r="AZ1139" s="279"/>
      <c r="BA1139" s="279"/>
      <c r="BB1139" s="279"/>
      <c r="BC1139" s="279"/>
      <c r="BD1139" s="279"/>
      <c r="BE1139" s="279"/>
      <c r="BF1139" s="279"/>
      <c r="BG1139" s="279"/>
      <c r="BH1139" s="279"/>
      <c r="BI1139" s="279"/>
      <c r="BQ1139" s="280"/>
      <c r="BR1139" s="280"/>
      <c r="BS1139" s="280"/>
      <c r="BT1139" s="280"/>
      <c r="BU1139" s="280"/>
      <c r="BV1139" s="280"/>
      <c r="BW1139" s="280"/>
      <c r="BX1139" s="280"/>
      <c r="BY1139" s="280"/>
      <c r="BZ1139" s="280"/>
      <c r="CA1139" s="280"/>
      <c r="CB1139" s="280"/>
    </row>
    <row r="1140" spans="1:80" s="278" customFormat="1" x14ac:dyDescent="0.25">
      <c r="A1140" s="261"/>
      <c r="B1140" s="261"/>
      <c r="C1140" s="261"/>
      <c r="D1140" s="261"/>
      <c r="E1140" s="261"/>
      <c r="F1140" s="261"/>
      <c r="G1140" s="261"/>
      <c r="AB1140" s="279"/>
      <c r="AC1140" s="279"/>
      <c r="AJ1140" s="279"/>
      <c r="AK1140" s="279"/>
      <c r="AX1140" s="279"/>
      <c r="AY1140" s="279"/>
      <c r="AZ1140" s="279"/>
      <c r="BA1140" s="279"/>
      <c r="BB1140" s="279"/>
      <c r="BC1140" s="279"/>
      <c r="BD1140" s="279"/>
      <c r="BE1140" s="279"/>
      <c r="BF1140" s="279"/>
      <c r="BG1140" s="279"/>
      <c r="BH1140" s="279"/>
      <c r="BI1140" s="279"/>
      <c r="BQ1140" s="280"/>
      <c r="BR1140" s="280"/>
      <c r="BS1140" s="280"/>
      <c r="BT1140" s="280"/>
      <c r="BU1140" s="280"/>
      <c r="BV1140" s="280"/>
      <c r="BW1140" s="280"/>
      <c r="BX1140" s="280"/>
      <c r="BY1140" s="280"/>
      <c r="BZ1140" s="280"/>
      <c r="CA1140" s="280"/>
      <c r="CB1140" s="280"/>
    </row>
    <row r="1141" spans="1:80" s="278" customFormat="1" x14ac:dyDescent="0.25">
      <c r="A1141" s="261"/>
      <c r="B1141" s="261"/>
      <c r="C1141" s="261"/>
      <c r="D1141" s="261"/>
      <c r="E1141" s="261"/>
      <c r="F1141" s="261"/>
      <c r="G1141" s="261"/>
      <c r="AB1141" s="279"/>
      <c r="AC1141" s="279"/>
      <c r="AJ1141" s="279"/>
      <c r="AK1141" s="279"/>
      <c r="AX1141" s="279"/>
      <c r="AY1141" s="279"/>
      <c r="AZ1141" s="279"/>
      <c r="BA1141" s="279"/>
      <c r="BB1141" s="279"/>
      <c r="BC1141" s="279"/>
      <c r="BD1141" s="279"/>
      <c r="BE1141" s="279"/>
      <c r="BF1141" s="279"/>
      <c r="BG1141" s="279"/>
      <c r="BH1141" s="279"/>
      <c r="BI1141" s="279"/>
      <c r="BQ1141" s="280"/>
      <c r="BR1141" s="280"/>
      <c r="BS1141" s="280"/>
      <c r="BT1141" s="280"/>
      <c r="BU1141" s="280"/>
      <c r="BV1141" s="280"/>
      <c r="BW1141" s="280"/>
      <c r="BX1141" s="280"/>
      <c r="BY1141" s="280"/>
      <c r="BZ1141" s="280"/>
      <c r="CA1141" s="280"/>
      <c r="CB1141" s="280"/>
    </row>
    <row r="1142" spans="1:80" s="278" customFormat="1" x14ac:dyDescent="0.25">
      <c r="A1142" s="261"/>
      <c r="B1142" s="261"/>
      <c r="C1142" s="261"/>
      <c r="D1142" s="261"/>
      <c r="E1142" s="261"/>
      <c r="F1142" s="261"/>
      <c r="G1142" s="261"/>
      <c r="AB1142" s="279"/>
      <c r="AC1142" s="279"/>
      <c r="AJ1142" s="279"/>
      <c r="AK1142" s="279"/>
      <c r="AX1142" s="279"/>
      <c r="AY1142" s="279"/>
      <c r="AZ1142" s="279"/>
      <c r="BA1142" s="279"/>
      <c r="BB1142" s="279"/>
      <c r="BC1142" s="279"/>
      <c r="BD1142" s="279"/>
      <c r="BE1142" s="279"/>
      <c r="BF1142" s="279"/>
      <c r="BG1142" s="279"/>
      <c r="BH1142" s="279"/>
      <c r="BI1142" s="279"/>
      <c r="BQ1142" s="280"/>
      <c r="BR1142" s="280"/>
      <c r="BS1142" s="280"/>
      <c r="BT1142" s="280"/>
      <c r="BU1142" s="280"/>
      <c r="BV1142" s="280"/>
      <c r="BW1142" s="280"/>
      <c r="BX1142" s="280"/>
      <c r="BY1142" s="280"/>
      <c r="BZ1142" s="280"/>
      <c r="CA1142" s="280"/>
      <c r="CB1142" s="280"/>
    </row>
    <row r="1143" spans="1:80" s="278" customFormat="1" x14ac:dyDescent="0.25">
      <c r="A1143" s="261"/>
      <c r="B1143" s="261"/>
      <c r="C1143" s="261"/>
      <c r="D1143" s="261"/>
      <c r="E1143" s="261"/>
      <c r="F1143" s="261"/>
      <c r="G1143" s="261"/>
      <c r="AB1143" s="279"/>
      <c r="AC1143" s="279"/>
      <c r="AJ1143" s="279"/>
      <c r="AK1143" s="279"/>
      <c r="AX1143" s="279"/>
      <c r="AY1143" s="279"/>
      <c r="AZ1143" s="279"/>
      <c r="BA1143" s="279"/>
      <c r="BB1143" s="279"/>
      <c r="BC1143" s="279"/>
      <c r="BD1143" s="279"/>
      <c r="BE1143" s="279"/>
      <c r="BF1143" s="279"/>
      <c r="BG1143" s="279"/>
      <c r="BH1143" s="279"/>
      <c r="BI1143" s="279"/>
      <c r="BQ1143" s="280"/>
      <c r="BR1143" s="280"/>
      <c r="BS1143" s="280"/>
      <c r="BT1143" s="280"/>
      <c r="BU1143" s="280"/>
      <c r="BV1143" s="280"/>
      <c r="BW1143" s="280"/>
      <c r="BX1143" s="280"/>
      <c r="BY1143" s="280"/>
      <c r="BZ1143" s="280"/>
      <c r="CA1143" s="280"/>
      <c r="CB1143" s="280"/>
    </row>
    <row r="1144" spans="1:80" s="278" customFormat="1" x14ac:dyDescent="0.25">
      <c r="A1144" s="261"/>
      <c r="B1144" s="261"/>
      <c r="C1144" s="261"/>
      <c r="D1144" s="261"/>
      <c r="E1144" s="261"/>
      <c r="F1144" s="261"/>
      <c r="G1144" s="261"/>
      <c r="AB1144" s="279"/>
      <c r="AC1144" s="279"/>
      <c r="AJ1144" s="279"/>
      <c r="AK1144" s="279"/>
      <c r="AX1144" s="279"/>
      <c r="AY1144" s="279"/>
      <c r="AZ1144" s="279"/>
      <c r="BA1144" s="279"/>
      <c r="BB1144" s="279"/>
      <c r="BC1144" s="279"/>
      <c r="BD1144" s="279"/>
      <c r="BE1144" s="279"/>
      <c r="BF1144" s="279"/>
      <c r="BG1144" s="279"/>
      <c r="BH1144" s="279"/>
      <c r="BI1144" s="279"/>
      <c r="BQ1144" s="280"/>
      <c r="BR1144" s="280"/>
      <c r="BS1144" s="280"/>
      <c r="BT1144" s="280"/>
      <c r="BU1144" s="280"/>
      <c r="BV1144" s="280"/>
      <c r="BW1144" s="280"/>
      <c r="BX1144" s="280"/>
      <c r="BY1144" s="280"/>
      <c r="BZ1144" s="280"/>
      <c r="CA1144" s="280"/>
      <c r="CB1144" s="280"/>
    </row>
    <row r="1145" spans="1:80" s="278" customFormat="1" x14ac:dyDescent="0.25">
      <c r="A1145" s="261"/>
      <c r="B1145" s="261"/>
      <c r="C1145" s="261"/>
      <c r="D1145" s="261"/>
      <c r="E1145" s="261"/>
      <c r="F1145" s="261"/>
      <c r="G1145" s="261"/>
      <c r="AB1145" s="279"/>
      <c r="AC1145" s="279"/>
      <c r="AJ1145" s="279"/>
      <c r="AK1145" s="279"/>
      <c r="AX1145" s="279"/>
      <c r="AY1145" s="279"/>
      <c r="AZ1145" s="279"/>
      <c r="BA1145" s="279"/>
      <c r="BB1145" s="279"/>
      <c r="BC1145" s="279"/>
      <c r="BD1145" s="279"/>
      <c r="BE1145" s="279"/>
      <c r="BF1145" s="279"/>
      <c r="BG1145" s="279"/>
      <c r="BH1145" s="279"/>
      <c r="BI1145" s="279"/>
      <c r="BQ1145" s="280"/>
      <c r="BR1145" s="280"/>
      <c r="BS1145" s="280"/>
      <c r="BT1145" s="280"/>
      <c r="BU1145" s="280"/>
      <c r="BV1145" s="280"/>
      <c r="BW1145" s="280"/>
      <c r="BX1145" s="280"/>
      <c r="BY1145" s="280"/>
      <c r="BZ1145" s="280"/>
      <c r="CA1145" s="280"/>
      <c r="CB1145" s="280"/>
    </row>
    <row r="1146" spans="1:80" s="278" customFormat="1" x14ac:dyDescent="0.25">
      <c r="A1146" s="261"/>
      <c r="B1146" s="261"/>
      <c r="C1146" s="261"/>
      <c r="D1146" s="261"/>
      <c r="E1146" s="261"/>
      <c r="F1146" s="261"/>
      <c r="G1146" s="261"/>
      <c r="AB1146" s="279"/>
      <c r="AC1146" s="279"/>
      <c r="AJ1146" s="279"/>
      <c r="AK1146" s="279"/>
      <c r="AX1146" s="279"/>
      <c r="AY1146" s="279"/>
      <c r="AZ1146" s="279"/>
      <c r="BA1146" s="279"/>
      <c r="BB1146" s="279"/>
      <c r="BC1146" s="279"/>
      <c r="BD1146" s="279"/>
      <c r="BE1146" s="279"/>
      <c r="BF1146" s="279"/>
      <c r="BG1146" s="279"/>
      <c r="BH1146" s="279"/>
      <c r="BI1146" s="279"/>
      <c r="BQ1146" s="280"/>
      <c r="BR1146" s="280"/>
      <c r="BS1146" s="280"/>
      <c r="BT1146" s="280"/>
      <c r="BU1146" s="280"/>
      <c r="BV1146" s="280"/>
      <c r="BW1146" s="280"/>
      <c r="BX1146" s="280"/>
      <c r="BY1146" s="280"/>
      <c r="BZ1146" s="280"/>
      <c r="CA1146" s="280"/>
      <c r="CB1146" s="280"/>
    </row>
    <row r="1147" spans="1:80" s="278" customFormat="1" x14ac:dyDescent="0.25">
      <c r="A1147" s="261"/>
      <c r="B1147" s="261"/>
      <c r="C1147" s="261"/>
      <c r="D1147" s="261"/>
      <c r="E1147" s="261"/>
      <c r="F1147" s="261"/>
      <c r="G1147" s="261"/>
      <c r="AB1147" s="279"/>
      <c r="AC1147" s="279"/>
      <c r="AJ1147" s="279"/>
      <c r="AK1147" s="279"/>
      <c r="AX1147" s="279"/>
      <c r="AY1147" s="279"/>
      <c r="AZ1147" s="279"/>
      <c r="BA1147" s="279"/>
      <c r="BB1147" s="279"/>
      <c r="BC1147" s="279"/>
      <c r="BD1147" s="279"/>
      <c r="BE1147" s="279"/>
      <c r="BF1147" s="279"/>
      <c r="BG1147" s="279"/>
      <c r="BH1147" s="279"/>
      <c r="BI1147" s="279"/>
      <c r="BQ1147" s="280"/>
      <c r="BR1147" s="280"/>
      <c r="BS1147" s="280"/>
      <c r="BT1147" s="280"/>
      <c r="BU1147" s="280"/>
      <c r="BV1147" s="280"/>
      <c r="BW1147" s="280"/>
      <c r="BX1147" s="280"/>
      <c r="BY1147" s="280"/>
      <c r="BZ1147" s="280"/>
      <c r="CA1147" s="280"/>
      <c r="CB1147" s="280"/>
    </row>
    <row r="1148" spans="1:80" s="278" customFormat="1" x14ac:dyDescent="0.25">
      <c r="A1148" s="261"/>
      <c r="B1148" s="261"/>
      <c r="C1148" s="261"/>
      <c r="D1148" s="261"/>
      <c r="E1148" s="261"/>
      <c r="F1148" s="261"/>
      <c r="G1148" s="261"/>
      <c r="AB1148" s="279"/>
      <c r="AC1148" s="279"/>
      <c r="AJ1148" s="279"/>
      <c r="AK1148" s="279"/>
      <c r="AX1148" s="279"/>
      <c r="AY1148" s="279"/>
      <c r="AZ1148" s="279"/>
      <c r="BA1148" s="279"/>
      <c r="BB1148" s="279"/>
      <c r="BC1148" s="279"/>
      <c r="BD1148" s="279"/>
      <c r="BE1148" s="279"/>
      <c r="BF1148" s="279"/>
      <c r="BG1148" s="279"/>
      <c r="BH1148" s="279"/>
      <c r="BI1148" s="279"/>
      <c r="BQ1148" s="280"/>
      <c r="BR1148" s="280"/>
      <c r="BS1148" s="280"/>
      <c r="BT1148" s="280"/>
      <c r="BU1148" s="280"/>
      <c r="BV1148" s="280"/>
      <c r="BW1148" s="280"/>
      <c r="BX1148" s="280"/>
      <c r="BY1148" s="280"/>
      <c r="BZ1148" s="280"/>
      <c r="CA1148" s="280"/>
      <c r="CB1148" s="280"/>
    </row>
    <row r="1149" spans="1:80" s="278" customFormat="1" x14ac:dyDescent="0.25">
      <c r="A1149" s="261"/>
      <c r="B1149" s="261"/>
      <c r="C1149" s="261"/>
      <c r="D1149" s="261"/>
      <c r="E1149" s="261"/>
      <c r="F1149" s="261"/>
      <c r="G1149" s="261"/>
      <c r="AB1149" s="279"/>
      <c r="AC1149" s="279"/>
      <c r="AJ1149" s="279"/>
      <c r="AK1149" s="279"/>
      <c r="AX1149" s="279"/>
      <c r="AY1149" s="279"/>
      <c r="AZ1149" s="279"/>
      <c r="BA1149" s="279"/>
      <c r="BB1149" s="279"/>
      <c r="BC1149" s="279"/>
      <c r="BD1149" s="279"/>
      <c r="BE1149" s="279"/>
      <c r="BF1149" s="279"/>
      <c r="BG1149" s="279"/>
      <c r="BH1149" s="279"/>
      <c r="BI1149" s="279"/>
      <c r="BQ1149" s="280"/>
      <c r="BR1149" s="280"/>
      <c r="BS1149" s="280"/>
      <c r="BT1149" s="280"/>
      <c r="BU1149" s="280"/>
      <c r="BV1149" s="280"/>
      <c r="BW1149" s="280"/>
      <c r="BX1149" s="280"/>
      <c r="BY1149" s="280"/>
      <c r="BZ1149" s="280"/>
      <c r="CA1149" s="280"/>
      <c r="CB1149" s="280"/>
    </row>
    <row r="1150" spans="1:80" s="278" customFormat="1" x14ac:dyDescent="0.25">
      <c r="A1150" s="261"/>
      <c r="B1150" s="261"/>
      <c r="C1150" s="261"/>
      <c r="D1150" s="261"/>
      <c r="E1150" s="261"/>
      <c r="F1150" s="261"/>
      <c r="G1150" s="261"/>
      <c r="AB1150" s="279"/>
      <c r="AC1150" s="279"/>
      <c r="AJ1150" s="279"/>
      <c r="AK1150" s="279"/>
      <c r="AX1150" s="279"/>
      <c r="AY1150" s="279"/>
      <c r="AZ1150" s="279"/>
      <c r="BA1150" s="279"/>
      <c r="BB1150" s="279"/>
      <c r="BC1150" s="279"/>
      <c r="BD1150" s="279"/>
      <c r="BE1150" s="279"/>
      <c r="BF1150" s="279"/>
      <c r="BG1150" s="279"/>
      <c r="BH1150" s="279"/>
      <c r="BI1150" s="279"/>
      <c r="BQ1150" s="280"/>
      <c r="BR1150" s="280"/>
      <c r="BS1150" s="280"/>
      <c r="BT1150" s="280"/>
      <c r="BU1150" s="280"/>
      <c r="BV1150" s="280"/>
      <c r="BW1150" s="280"/>
      <c r="BX1150" s="280"/>
      <c r="BY1150" s="280"/>
      <c r="BZ1150" s="280"/>
      <c r="CA1150" s="280"/>
      <c r="CB1150" s="280"/>
    </row>
    <row r="1151" spans="1:80" s="278" customFormat="1" x14ac:dyDescent="0.25">
      <c r="A1151" s="261"/>
      <c r="B1151" s="261"/>
      <c r="C1151" s="261"/>
      <c r="D1151" s="261"/>
      <c r="E1151" s="261"/>
      <c r="F1151" s="261"/>
      <c r="G1151" s="261"/>
      <c r="AB1151" s="279"/>
      <c r="AC1151" s="279"/>
      <c r="AJ1151" s="279"/>
      <c r="AK1151" s="279"/>
      <c r="AX1151" s="279"/>
      <c r="AY1151" s="279"/>
      <c r="AZ1151" s="279"/>
      <c r="BA1151" s="279"/>
      <c r="BB1151" s="279"/>
      <c r="BC1151" s="279"/>
      <c r="BD1151" s="279"/>
      <c r="BE1151" s="279"/>
      <c r="BF1151" s="279"/>
      <c r="BG1151" s="279"/>
      <c r="BH1151" s="279"/>
      <c r="BI1151" s="279"/>
      <c r="BQ1151" s="280"/>
      <c r="BR1151" s="280"/>
      <c r="BS1151" s="280"/>
      <c r="BT1151" s="280"/>
      <c r="BU1151" s="280"/>
      <c r="BV1151" s="280"/>
      <c r="BW1151" s="280"/>
      <c r="BX1151" s="280"/>
      <c r="BY1151" s="280"/>
      <c r="BZ1151" s="280"/>
      <c r="CA1151" s="280"/>
      <c r="CB1151" s="280"/>
    </row>
    <row r="1152" spans="1:80" s="278" customFormat="1" x14ac:dyDescent="0.25">
      <c r="A1152" s="261"/>
      <c r="B1152" s="261"/>
      <c r="C1152" s="261"/>
      <c r="D1152" s="261"/>
      <c r="E1152" s="261"/>
      <c r="F1152" s="261"/>
      <c r="G1152" s="261"/>
      <c r="AB1152" s="279"/>
      <c r="AC1152" s="279"/>
      <c r="AJ1152" s="279"/>
      <c r="AK1152" s="279"/>
      <c r="AX1152" s="279"/>
      <c r="AY1152" s="279"/>
      <c r="AZ1152" s="279"/>
      <c r="BA1152" s="279"/>
      <c r="BB1152" s="279"/>
      <c r="BC1152" s="279"/>
      <c r="BD1152" s="279"/>
      <c r="BE1152" s="279"/>
      <c r="BF1152" s="279"/>
      <c r="BG1152" s="279"/>
      <c r="BH1152" s="279"/>
      <c r="BI1152" s="279"/>
      <c r="BQ1152" s="280"/>
      <c r="BR1152" s="280"/>
      <c r="BS1152" s="280"/>
      <c r="BT1152" s="280"/>
      <c r="BU1152" s="280"/>
      <c r="BV1152" s="280"/>
      <c r="BW1152" s="280"/>
      <c r="BX1152" s="280"/>
      <c r="BY1152" s="280"/>
      <c r="BZ1152" s="280"/>
      <c r="CA1152" s="280"/>
      <c r="CB1152" s="280"/>
    </row>
    <row r="1153" spans="1:80" s="278" customFormat="1" x14ac:dyDescent="0.25">
      <c r="A1153" s="261"/>
      <c r="B1153" s="261"/>
      <c r="C1153" s="261"/>
      <c r="D1153" s="261"/>
      <c r="E1153" s="261"/>
      <c r="F1153" s="261"/>
      <c r="G1153" s="261"/>
      <c r="AB1153" s="279"/>
      <c r="AC1153" s="279"/>
      <c r="AJ1153" s="279"/>
      <c r="AK1153" s="279"/>
      <c r="AX1153" s="279"/>
      <c r="AY1153" s="279"/>
      <c r="AZ1153" s="279"/>
      <c r="BA1153" s="279"/>
      <c r="BB1153" s="279"/>
      <c r="BC1153" s="279"/>
      <c r="BD1153" s="279"/>
      <c r="BE1153" s="279"/>
      <c r="BF1153" s="279"/>
      <c r="BG1153" s="279"/>
      <c r="BH1153" s="279"/>
      <c r="BI1153" s="279"/>
      <c r="BQ1153" s="280"/>
      <c r="BR1153" s="280"/>
      <c r="BS1153" s="280"/>
      <c r="BT1153" s="280"/>
      <c r="BU1153" s="280"/>
      <c r="BV1153" s="280"/>
      <c r="BW1153" s="280"/>
      <c r="BX1153" s="280"/>
      <c r="BY1153" s="280"/>
      <c r="BZ1153" s="280"/>
      <c r="CA1153" s="280"/>
      <c r="CB1153" s="280"/>
    </row>
    <row r="1154" spans="1:80" s="278" customFormat="1" x14ac:dyDescent="0.25">
      <c r="A1154" s="261"/>
      <c r="B1154" s="261"/>
      <c r="C1154" s="261"/>
      <c r="D1154" s="261"/>
      <c r="E1154" s="261"/>
      <c r="F1154" s="261"/>
      <c r="G1154" s="261"/>
      <c r="AB1154" s="279"/>
      <c r="AC1154" s="279"/>
      <c r="AJ1154" s="279"/>
      <c r="AK1154" s="279"/>
      <c r="AX1154" s="279"/>
      <c r="AY1154" s="279"/>
      <c r="AZ1154" s="279"/>
      <c r="BA1154" s="279"/>
      <c r="BB1154" s="279"/>
      <c r="BC1154" s="279"/>
      <c r="BD1154" s="279"/>
      <c r="BE1154" s="279"/>
      <c r="BF1154" s="279"/>
      <c r="BG1154" s="279"/>
      <c r="BH1154" s="279"/>
      <c r="BI1154" s="279"/>
      <c r="BQ1154" s="280"/>
      <c r="BR1154" s="280"/>
      <c r="BS1154" s="280"/>
      <c r="BT1154" s="280"/>
      <c r="BU1154" s="280"/>
      <c r="BV1154" s="280"/>
      <c r="BW1154" s="280"/>
      <c r="BX1154" s="280"/>
      <c r="BY1154" s="280"/>
      <c r="BZ1154" s="280"/>
      <c r="CA1154" s="280"/>
      <c r="CB1154" s="280"/>
    </row>
    <row r="1155" spans="1:80" s="278" customFormat="1" x14ac:dyDescent="0.25">
      <c r="A1155" s="261"/>
      <c r="B1155" s="261"/>
      <c r="C1155" s="261"/>
      <c r="D1155" s="261"/>
      <c r="E1155" s="261"/>
      <c r="F1155" s="261"/>
      <c r="G1155" s="261"/>
      <c r="AB1155" s="279"/>
      <c r="AC1155" s="279"/>
      <c r="AJ1155" s="279"/>
      <c r="AK1155" s="279"/>
      <c r="AX1155" s="279"/>
      <c r="AY1155" s="279"/>
      <c r="AZ1155" s="279"/>
      <c r="BA1155" s="279"/>
      <c r="BB1155" s="279"/>
      <c r="BC1155" s="279"/>
      <c r="BD1155" s="279"/>
      <c r="BE1155" s="279"/>
      <c r="BF1155" s="279"/>
      <c r="BG1155" s="279"/>
      <c r="BH1155" s="279"/>
      <c r="BI1155" s="279"/>
      <c r="BQ1155" s="280"/>
      <c r="BR1155" s="280"/>
      <c r="BS1155" s="280"/>
      <c r="BT1155" s="280"/>
      <c r="BU1155" s="280"/>
      <c r="BV1155" s="280"/>
      <c r="BW1155" s="280"/>
      <c r="BX1155" s="280"/>
      <c r="BY1155" s="280"/>
      <c r="BZ1155" s="280"/>
      <c r="CA1155" s="280"/>
      <c r="CB1155" s="280"/>
    </row>
    <row r="1156" spans="1:80" s="278" customFormat="1" x14ac:dyDescent="0.25">
      <c r="A1156" s="261"/>
      <c r="B1156" s="261"/>
      <c r="C1156" s="261"/>
      <c r="D1156" s="261"/>
      <c r="E1156" s="261"/>
      <c r="F1156" s="261"/>
      <c r="G1156" s="261"/>
      <c r="AB1156" s="279"/>
      <c r="AC1156" s="279"/>
      <c r="AJ1156" s="279"/>
      <c r="AK1156" s="279"/>
      <c r="AX1156" s="279"/>
      <c r="AY1156" s="279"/>
      <c r="AZ1156" s="279"/>
      <c r="BA1156" s="279"/>
      <c r="BB1156" s="279"/>
      <c r="BC1156" s="279"/>
      <c r="BD1156" s="279"/>
      <c r="BE1156" s="279"/>
      <c r="BF1156" s="279"/>
      <c r="BG1156" s="279"/>
      <c r="BH1156" s="279"/>
      <c r="BI1156" s="279"/>
      <c r="BQ1156" s="280"/>
      <c r="BR1156" s="280"/>
      <c r="BS1156" s="280"/>
      <c r="BT1156" s="280"/>
      <c r="BU1156" s="280"/>
      <c r="BV1156" s="280"/>
      <c r="BW1156" s="280"/>
      <c r="BX1156" s="280"/>
      <c r="BY1156" s="280"/>
      <c r="BZ1156" s="280"/>
      <c r="CA1156" s="280"/>
      <c r="CB1156" s="280"/>
    </row>
    <row r="1157" spans="1:80" s="278" customFormat="1" x14ac:dyDescent="0.25">
      <c r="A1157" s="261"/>
      <c r="B1157" s="261"/>
      <c r="C1157" s="261"/>
      <c r="D1157" s="261"/>
      <c r="E1157" s="261"/>
      <c r="F1157" s="261"/>
      <c r="G1157" s="261"/>
      <c r="AB1157" s="279"/>
      <c r="AC1157" s="279"/>
      <c r="AJ1157" s="279"/>
      <c r="AK1157" s="279"/>
      <c r="AX1157" s="279"/>
      <c r="AY1157" s="279"/>
      <c r="AZ1157" s="279"/>
      <c r="BA1157" s="279"/>
      <c r="BB1157" s="279"/>
      <c r="BC1157" s="279"/>
      <c r="BD1157" s="279"/>
      <c r="BE1157" s="279"/>
      <c r="BF1157" s="279"/>
      <c r="BG1157" s="279"/>
      <c r="BH1157" s="279"/>
      <c r="BI1157" s="279"/>
      <c r="BQ1157" s="280"/>
      <c r="BR1157" s="280"/>
      <c r="BS1157" s="280"/>
      <c r="BT1157" s="280"/>
      <c r="BU1157" s="280"/>
      <c r="BV1157" s="280"/>
      <c r="BW1157" s="280"/>
      <c r="BX1157" s="280"/>
      <c r="BY1157" s="280"/>
      <c r="BZ1157" s="280"/>
      <c r="CA1157" s="280"/>
      <c r="CB1157" s="280"/>
    </row>
    <row r="1158" spans="1:80" s="278" customFormat="1" x14ac:dyDescent="0.25">
      <c r="A1158" s="261"/>
      <c r="B1158" s="261"/>
      <c r="C1158" s="261"/>
      <c r="D1158" s="261"/>
      <c r="E1158" s="261"/>
      <c r="F1158" s="261"/>
      <c r="G1158" s="261"/>
      <c r="AB1158" s="279"/>
      <c r="AC1158" s="279"/>
      <c r="AJ1158" s="279"/>
      <c r="AK1158" s="279"/>
      <c r="AX1158" s="279"/>
      <c r="AY1158" s="279"/>
      <c r="AZ1158" s="279"/>
      <c r="BA1158" s="279"/>
      <c r="BB1158" s="279"/>
      <c r="BC1158" s="279"/>
      <c r="BD1158" s="279"/>
      <c r="BE1158" s="279"/>
      <c r="BF1158" s="279"/>
      <c r="BG1158" s="279"/>
      <c r="BH1158" s="279"/>
      <c r="BI1158" s="279"/>
      <c r="BQ1158" s="280"/>
      <c r="BR1158" s="280"/>
      <c r="BS1158" s="280"/>
      <c r="BT1158" s="280"/>
      <c r="BU1158" s="280"/>
      <c r="BV1158" s="280"/>
      <c r="BW1158" s="280"/>
      <c r="BX1158" s="280"/>
      <c r="BY1158" s="280"/>
      <c r="BZ1158" s="280"/>
      <c r="CA1158" s="280"/>
      <c r="CB1158" s="280"/>
    </row>
    <row r="1159" spans="1:80" s="278" customFormat="1" x14ac:dyDescent="0.25">
      <c r="A1159" s="261"/>
      <c r="B1159" s="261"/>
      <c r="C1159" s="261"/>
      <c r="D1159" s="261"/>
      <c r="E1159" s="261"/>
      <c r="F1159" s="261"/>
      <c r="G1159" s="261"/>
      <c r="AB1159" s="279"/>
      <c r="AC1159" s="279"/>
      <c r="AJ1159" s="279"/>
      <c r="AK1159" s="279"/>
      <c r="AX1159" s="279"/>
      <c r="AY1159" s="279"/>
      <c r="AZ1159" s="279"/>
      <c r="BA1159" s="279"/>
      <c r="BB1159" s="279"/>
      <c r="BC1159" s="279"/>
      <c r="BD1159" s="279"/>
      <c r="BE1159" s="279"/>
      <c r="BF1159" s="279"/>
      <c r="BG1159" s="279"/>
      <c r="BH1159" s="279"/>
      <c r="BI1159" s="279"/>
      <c r="BQ1159" s="280"/>
      <c r="BR1159" s="280"/>
      <c r="BS1159" s="280"/>
      <c r="BT1159" s="280"/>
      <c r="BU1159" s="280"/>
      <c r="BV1159" s="280"/>
      <c r="BW1159" s="280"/>
      <c r="BX1159" s="280"/>
      <c r="BY1159" s="280"/>
      <c r="BZ1159" s="280"/>
      <c r="CA1159" s="280"/>
      <c r="CB1159" s="280"/>
    </row>
    <row r="1160" spans="1:80" s="278" customFormat="1" x14ac:dyDescent="0.25">
      <c r="A1160" s="261"/>
      <c r="B1160" s="261"/>
      <c r="C1160" s="261"/>
      <c r="D1160" s="261"/>
      <c r="E1160" s="261"/>
      <c r="F1160" s="261"/>
      <c r="G1160" s="261"/>
      <c r="AB1160" s="279"/>
      <c r="AC1160" s="279"/>
      <c r="AJ1160" s="279"/>
      <c r="AK1160" s="279"/>
      <c r="AX1160" s="279"/>
      <c r="AY1160" s="279"/>
      <c r="AZ1160" s="279"/>
      <c r="BA1160" s="279"/>
      <c r="BB1160" s="279"/>
      <c r="BC1160" s="279"/>
      <c r="BD1160" s="279"/>
      <c r="BE1160" s="279"/>
      <c r="BF1160" s="279"/>
      <c r="BG1160" s="279"/>
      <c r="BH1160" s="279"/>
      <c r="BI1160" s="279"/>
      <c r="BQ1160" s="280"/>
      <c r="BR1160" s="280"/>
      <c r="BS1160" s="280"/>
      <c r="BT1160" s="280"/>
      <c r="BU1160" s="280"/>
      <c r="BV1160" s="280"/>
      <c r="BW1160" s="280"/>
      <c r="BX1160" s="280"/>
      <c r="BY1160" s="280"/>
      <c r="BZ1160" s="280"/>
      <c r="CA1160" s="280"/>
      <c r="CB1160" s="280"/>
    </row>
    <row r="1161" spans="1:80" s="278" customFormat="1" x14ac:dyDescent="0.25">
      <c r="A1161" s="261"/>
      <c r="B1161" s="261"/>
      <c r="C1161" s="261"/>
      <c r="D1161" s="261"/>
      <c r="E1161" s="261"/>
      <c r="F1161" s="261"/>
      <c r="G1161" s="261"/>
      <c r="AB1161" s="279"/>
      <c r="AC1161" s="279"/>
      <c r="AJ1161" s="279"/>
      <c r="AK1161" s="279"/>
      <c r="AX1161" s="279"/>
      <c r="AY1161" s="279"/>
      <c r="AZ1161" s="279"/>
      <c r="BA1161" s="279"/>
      <c r="BB1161" s="279"/>
      <c r="BC1161" s="279"/>
      <c r="BD1161" s="279"/>
      <c r="BE1161" s="279"/>
      <c r="BF1161" s="279"/>
      <c r="BG1161" s="279"/>
      <c r="BH1161" s="279"/>
      <c r="BI1161" s="279"/>
      <c r="BQ1161" s="280"/>
      <c r="BR1161" s="280"/>
      <c r="BS1161" s="280"/>
      <c r="BT1161" s="280"/>
      <c r="BU1161" s="280"/>
      <c r="BV1161" s="280"/>
      <c r="BW1161" s="280"/>
      <c r="BX1161" s="280"/>
      <c r="BY1161" s="280"/>
      <c r="BZ1161" s="280"/>
      <c r="CA1161" s="280"/>
      <c r="CB1161" s="280"/>
    </row>
    <row r="1162" spans="1:80" s="278" customFormat="1" x14ac:dyDescent="0.25">
      <c r="A1162" s="261"/>
      <c r="B1162" s="261"/>
      <c r="C1162" s="261"/>
      <c r="D1162" s="261"/>
      <c r="E1162" s="261"/>
      <c r="F1162" s="261"/>
      <c r="G1162" s="261"/>
      <c r="AB1162" s="279"/>
      <c r="AC1162" s="279"/>
      <c r="AJ1162" s="279"/>
      <c r="AK1162" s="279"/>
      <c r="AX1162" s="279"/>
      <c r="AY1162" s="279"/>
      <c r="AZ1162" s="279"/>
      <c r="BA1162" s="279"/>
      <c r="BB1162" s="279"/>
      <c r="BC1162" s="279"/>
      <c r="BD1162" s="279"/>
      <c r="BE1162" s="279"/>
      <c r="BF1162" s="279"/>
      <c r="BG1162" s="279"/>
      <c r="BH1162" s="279"/>
      <c r="BI1162" s="279"/>
      <c r="BQ1162" s="280"/>
      <c r="BR1162" s="280"/>
      <c r="BS1162" s="280"/>
      <c r="BT1162" s="280"/>
      <c r="BU1162" s="280"/>
      <c r="BV1162" s="280"/>
      <c r="BW1162" s="280"/>
      <c r="BX1162" s="280"/>
      <c r="BY1162" s="280"/>
      <c r="BZ1162" s="280"/>
      <c r="CA1162" s="280"/>
      <c r="CB1162" s="280"/>
    </row>
    <row r="1163" spans="1:80" s="278" customFormat="1" x14ac:dyDescent="0.25">
      <c r="A1163" s="261"/>
      <c r="B1163" s="261"/>
      <c r="C1163" s="261"/>
      <c r="D1163" s="261"/>
      <c r="E1163" s="261"/>
      <c r="F1163" s="261"/>
      <c r="G1163" s="261"/>
      <c r="AB1163" s="279"/>
      <c r="AC1163" s="279"/>
      <c r="AJ1163" s="279"/>
      <c r="AK1163" s="279"/>
      <c r="AX1163" s="279"/>
      <c r="AY1163" s="279"/>
      <c r="AZ1163" s="279"/>
      <c r="BA1163" s="279"/>
      <c r="BB1163" s="279"/>
      <c r="BC1163" s="279"/>
      <c r="BD1163" s="279"/>
      <c r="BE1163" s="279"/>
      <c r="BF1163" s="279"/>
      <c r="BG1163" s="279"/>
      <c r="BH1163" s="279"/>
      <c r="BI1163" s="279"/>
      <c r="BQ1163" s="280"/>
      <c r="BR1163" s="280"/>
      <c r="BS1163" s="280"/>
      <c r="BT1163" s="280"/>
      <c r="BU1163" s="280"/>
      <c r="BV1163" s="280"/>
      <c r="BW1163" s="280"/>
      <c r="BX1163" s="280"/>
      <c r="BY1163" s="280"/>
      <c r="BZ1163" s="280"/>
      <c r="CA1163" s="280"/>
      <c r="CB1163" s="280"/>
    </row>
    <row r="1164" spans="1:80" s="278" customFormat="1" x14ac:dyDescent="0.25">
      <c r="A1164" s="261"/>
      <c r="B1164" s="261"/>
      <c r="C1164" s="261"/>
      <c r="D1164" s="261"/>
      <c r="E1164" s="261"/>
      <c r="F1164" s="261"/>
      <c r="G1164" s="261"/>
      <c r="AB1164" s="279"/>
      <c r="AC1164" s="279"/>
      <c r="AJ1164" s="279"/>
      <c r="AK1164" s="279"/>
      <c r="AX1164" s="279"/>
      <c r="AY1164" s="279"/>
      <c r="AZ1164" s="279"/>
      <c r="BA1164" s="279"/>
      <c r="BB1164" s="279"/>
      <c r="BC1164" s="279"/>
      <c r="BD1164" s="279"/>
      <c r="BE1164" s="279"/>
      <c r="BF1164" s="279"/>
      <c r="BG1164" s="279"/>
      <c r="BH1164" s="279"/>
      <c r="BI1164" s="279"/>
      <c r="BQ1164" s="280"/>
      <c r="BR1164" s="280"/>
      <c r="BS1164" s="280"/>
      <c r="BT1164" s="280"/>
      <c r="BU1164" s="280"/>
      <c r="BV1164" s="280"/>
      <c r="BW1164" s="280"/>
      <c r="BX1164" s="280"/>
      <c r="BY1164" s="280"/>
      <c r="BZ1164" s="280"/>
      <c r="CA1164" s="280"/>
      <c r="CB1164" s="280"/>
    </row>
    <row r="1165" spans="1:80" s="278" customFormat="1" x14ac:dyDescent="0.25">
      <c r="A1165" s="261"/>
      <c r="B1165" s="261"/>
      <c r="C1165" s="261"/>
      <c r="D1165" s="261"/>
      <c r="E1165" s="261"/>
      <c r="F1165" s="261"/>
      <c r="G1165" s="261"/>
      <c r="AB1165" s="279"/>
      <c r="AC1165" s="279"/>
      <c r="AJ1165" s="279"/>
      <c r="AK1165" s="279"/>
      <c r="AX1165" s="279"/>
      <c r="AY1165" s="279"/>
      <c r="AZ1165" s="279"/>
      <c r="BA1165" s="279"/>
      <c r="BB1165" s="279"/>
      <c r="BC1165" s="279"/>
      <c r="BD1165" s="279"/>
      <c r="BE1165" s="279"/>
      <c r="BF1165" s="279"/>
      <c r="BG1165" s="279"/>
      <c r="BH1165" s="279"/>
      <c r="BI1165" s="279"/>
      <c r="BQ1165" s="280"/>
      <c r="BR1165" s="280"/>
      <c r="BS1165" s="280"/>
      <c r="BT1165" s="280"/>
      <c r="BU1165" s="280"/>
      <c r="BV1165" s="280"/>
      <c r="BW1165" s="280"/>
      <c r="BX1165" s="280"/>
      <c r="BY1165" s="280"/>
      <c r="BZ1165" s="280"/>
      <c r="CA1165" s="280"/>
      <c r="CB1165" s="280"/>
    </row>
    <row r="1166" spans="1:80" s="278" customFormat="1" x14ac:dyDescent="0.25">
      <c r="A1166" s="261"/>
      <c r="B1166" s="261"/>
      <c r="C1166" s="261"/>
      <c r="D1166" s="261"/>
      <c r="E1166" s="261"/>
      <c r="F1166" s="261"/>
      <c r="G1166" s="261"/>
      <c r="AB1166" s="279"/>
      <c r="AC1166" s="279"/>
      <c r="AJ1166" s="279"/>
      <c r="AK1166" s="279"/>
      <c r="AX1166" s="279"/>
      <c r="AY1166" s="279"/>
      <c r="AZ1166" s="279"/>
      <c r="BA1166" s="279"/>
      <c r="BB1166" s="279"/>
      <c r="BC1166" s="279"/>
      <c r="BD1166" s="279"/>
      <c r="BE1166" s="279"/>
      <c r="BF1166" s="279"/>
      <c r="BG1166" s="279"/>
      <c r="BH1166" s="279"/>
      <c r="BI1166" s="279"/>
      <c r="BQ1166" s="280"/>
      <c r="BR1166" s="280"/>
      <c r="BS1166" s="280"/>
      <c r="BT1166" s="280"/>
      <c r="BU1166" s="280"/>
      <c r="BV1166" s="280"/>
      <c r="BW1166" s="280"/>
      <c r="BX1166" s="280"/>
      <c r="BY1166" s="280"/>
      <c r="BZ1166" s="280"/>
      <c r="CA1166" s="280"/>
      <c r="CB1166" s="280"/>
    </row>
    <row r="1167" spans="1:80" s="278" customFormat="1" x14ac:dyDescent="0.25">
      <c r="A1167" s="261"/>
      <c r="B1167" s="261"/>
      <c r="C1167" s="261"/>
      <c r="D1167" s="261"/>
      <c r="E1167" s="261"/>
      <c r="F1167" s="261"/>
      <c r="G1167" s="261"/>
      <c r="AB1167" s="279"/>
      <c r="AC1167" s="279"/>
      <c r="AJ1167" s="279"/>
      <c r="AK1167" s="279"/>
      <c r="AX1167" s="279"/>
      <c r="AY1167" s="279"/>
      <c r="AZ1167" s="279"/>
      <c r="BA1167" s="279"/>
      <c r="BB1167" s="279"/>
      <c r="BC1167" s="279"/>
      <c r="BD1167" s="279"/>
      <c r="BE1167" s="279"/>
      <c r="BF1167" s="279"/>
      <c r="BG1167" s="279"/>
      <c r="BH1167" s="279"/>
      <c r="BI1167" s="279"/>
      <c r="BQ1167" s="280"/>
      <c r="BR1167" s="280"/>
      <c r="BS1167" s="280"/>
      <c r="BT1167" s="280"/>
      <c r="BU1167" s="280"/>
      <c r="BV1167" s="280"/>
      <c r="BW1167" s="280"/>
      <c r="BX1167" s="280"/>
      <c r="BY1167" s="280"/>
      <c r="BZ1167" s="280"/>
      <c r="CA1167" s="280"/>
      <c r="CB1167" s="280"/>
    </row>
    <row r="1168" spans="1:80" s="278" customFormat="1" x14ac:dyDescent="0.25">
      <c r="A1168" s="261"/>
      <c r="B1168" s="261"/>
      <c r="C1168" s="261"/>
      <c r="D1168" s="261"/>
      <c r="E1168" s="261"/>
      <c r="F1168" s="261"/>
      <c r="G1168" s="261"/>
      <c r="AB1168" s="279"/>
      <c r="AC1168" s="279"/>
      <c r="AJ1168" s="279"/>
      <c r="AK1168" s="279"/>
      <c r="AX1168" s="279"/>
      <c r="AY1168" s="279"/>
      <c r="AZ1168" s="279"/>
      <c r="BA1168" s="279"/>
      <c r="BB1168" s="279"/>
      <c r="BC1168" s="279"/>
      <c r="BD1168" s="279"/>
      <c r="BE1168" s="279"/>
      <c r="BF1168" s="279"/>
      <c r="BG1168" s="279"/>
      <c r="BH1168" s="279"/>
      <c r="BI1168" s="279"/>
      <c r="BQ1168" s="280"/>
      <c r="BR1168" s="280"/>
      <c r="BS1168" s="280"/>
      <c r="BT1168" s="280"/>
      <c r="BU1168" s="280"/>
      <c r="BV1168" s="280"/>
      <c r="BW1168" s="280"/>
      <c r="BX1168" s="280"/>
      <c r="BY1168" s="280"/>
      <c r="BZ1168" s="280"/>
      <c r="CA1168" s="280"/>
      <c r="CB1168" s="280"/>
    </row>
    <row r="1169" spans="1:80" s="278" customFormat="1" x14ac:dyDescent="0.25">
      <c r="A1169" s="261"/>
      <c r="B1169" s="261"/>
      <c r="C1169" s="261"/>
      <c r="D1169" s="261"/>
      <c r="E1169" s="261"/>
      <c r="F1169" s="261"/>
      <c r="G1169" s="261"/>
      <c r="AB1169" s="279"/>
      <c r="AC1169" s="279"/>
      <c r="AJ1169" s="279"/>
      <c r="AK1169" s="279"/>
      <c r="AX1169" s="279"/>
      <c r="AY1169" s="279"/>
      <c r="AZ1169" s="279"/>
      <c r="BA1169" s="279"/>
      <c r="BB1169" s="279"/>
      <c r="BC1169" s="279"/>
      <c r="BD1169" s="279"/>
      <c r="BE1169" s="279"/>
      <c r="BF1169" s="279"/>
      <c r="BG1169" s="279"/>
      <c r="BH1169" s="279"/>
      <c r="BI1169" s="279"/>
      <c r="BQ1169" s="280"/>
      <c r="BR1169" s="280"/>
      <c r="BS1169" s="280"/>
      <c r="BT1169" s="280"/>
      <c r="BU1169" s="280"/>
      <c r="BV1169" s="280"/>
      <c r="BW1169" s="280"/>
      <c r="BX1169" s="280"/>
      <c r="BY1169" s="280"/>
      <c r="BZ1169" s="280"/>
      <c r="CA1169" s="280"/>
      <c r="CB1169" s="280"/>
    </row>
    <row r="1170" spans="1:80" s="278" customFormat="1" x14ac:dyDescent="0.25">
      <c r="A1170" s="261"/>
      <c r="B1170" s="261"/>
      <c r="C1170" s="261"/>
      <c r="D1170" s="261"/>
      <c r="E1170" s="261"/>
      <c r="F1170" s="261"/>
      <c r="G1170" s="261"/>
      <c r="AB1170" s="279"/>
      <c r="AC1170" s="279"/>
      <c r="AJ1170" s="279"/>
      <c r="AK1170" s="279"/>
      <c r="AX1170" s="279"/>
      <c r="AY1170" s="279"/>
      <c r="AZ1170" s="279"/>
      <c r="BA1170" s="279"/>
      <c r="BB1170" s="279"/>
      <c r="BC1170" s="279"/>
      <c r="BD1170" s="279"/>
      <c r="BE1170" s="279"/>
      <c r="BF1170" s="279"/>
      <c r="BG1170" s="279"/>
      <c r="BH1170" s="279"/>
      <c r="BI1170" s="279"/>
      <c r="BQ1170" s="280"/>
      <c r="BR1170" s="280"/>
      <c r="BS1170" s="280"/>
      <c r="BT1170" s="280"/>
      <c r="BU1170" s="280"/>
      <c r="BV1170" s="280"/>
      <c r="BW1170" s="280"/>
      <c r="BX1170" s="280"/>
      <c r="BY1170" s="280"/>
      <c r="BZ1170" s="280"/>
      <c r="CA1170" s="280"/>
      <c r="CB1170" s="280"/>
    </row>
    <row r="1171" spans="1:80" s="278" customFormat="1" x14ac:dyDescent="0.25">
      <c r="A1171" s="261"/>
      <c r="B1171" s="261"/>
      <c r="C1171" s="261"/>
      <c r="D1171" s="261"/>
      <c r="E1171" s="261"/>
      <c r="F1171" s="261"/>
      <c r="G1171" s="261"/>
      <c r="AB1171" s="279"/>
      <c r="AC1171" s="279"/>
      <c r="AJ1171" s="279"/>
      <c r="AK1171" s="279"/>
      <c r="AX1171" s="279"/>
      <c r="AY1171" s="279"/>
      <c r="AZ1171" s="279"/>
      <c r="BA1171" s="279"/>
      <c r="BB1171" s="279"/>
      <c r="BC1171" s="279"/>
      <c r="BD1171" s="279"/>
      <c r="BE1171" s="279"/>
      <c r="BF1171" s="279"/>
      <c r="BG1171" s="279"/>
      <c r="BH1171" s="279"/>
      <c r="BI1171" s="279"/>
      <c r="BQ1171" s="280"/>
      <c r="BR1171" s="280"/>
      <c r="BS1171" s="280"/>
      <c r="BT1171" s="280"/>
      <c r="BU1171" s="280"/>
      <c r="BV1171" s="280"/>
      <c r="BW1171" s="280"/>
      <c r="BX1171" s="280"/>
      <c r="BY1171" s="280"/>
      <c r="BZ1171" s="280"/>
      <c r="CA1171" s="280"/>
      <c r="CB1171" s="280"/>
    </row>
    <row r="1172" spans="1:80" s="278" customFormat="1" x14ac:dyDescent="0.25">
      <c r="A1172" s="261"/>
      <c r="B1172" s="261"/>
      <c r="C1172" s="261"/>
      <c r="D1172" s="261"/>
      <c r="E1172" s="261"/>
      <c r="F1172" s="261"/>
      <c r="G1172" s="261"/>
      <c r="AB1172" s="279"/>
      <c r="AC1172" s="279"/>
      <c r="AJ1172" s="279"/>
      <c r="AK1172" s="279"/>
      <c r="AX1172" s="279"/>
      <c r="AY1172" s="279"/>
      <c r="AZ1172" s="279"/>
      <c r="BA1172" s="279"/>
      <c r="BB1172" s="279"/>
      <c r="BC1172" s="279"/>
      <c r="BD1172" s="279"/>
      <c r="BE1172" s="279"/>
      <c r="BF1172" s="279"/>
      <c r="BG1172" s="279"/>
      <c r="BH1172" s="279"/>
      <c r="BI1172" s="279"/>
      <c r="BQ1172" s="280"/>
      <c r="BR1172" s="280"/>
      <c r="BS1172" s="280"/>
      <c r="BT1172" s="280"/>
      <c r="BU1172" s="280"/>
      <c r="BV1172" s="280"/>
      <c r="BW1172" s="280"/>
      <c r="BX1172" s="280"/>
      <c r="BY1172" s="280"/>
      <c r="BZ1172" s="280"/>
      <c r="CA1172" s="280"/>
      <c r="CB1172" s="280"/>
    </row>
    <row r="1173" spans="1:80" s="278" customFormat="1" x14ac:dyDescent="0.25">
      <c r="A1173" s="261"/>
      <c r="B1173" s="261"/>
      <c r="C1173" s="261"/>
      <c r="D1173" s="261"/>
      <c r="E1173" s="261"/>
      <c r="F1173" s="261"/>
      <c r="G1173" s="261"/>
      <c r="AB1173" s="279"/>
      <c r="AC1173" s="279"/>
      <c r="AJ1173" s="279"/>
      <c r="AK1173" s="279"/>
      <c r="AX1173" s="279"/>
      <c r="AY1173" s="279"/>
      <c r="AZ1173" s="279"/>
      <c r="BA1173" s="279"/>
      <c r="BB1173" s="279"/>
      <c r="BC1173" s="279"/>
      <c r="BD1173" s="279"/>
      <c r="BE1173" s="279"/>
      <c r="BF1173" s="279"/>
      <c r="BG1173" s="279"/>
      <c r="BH1173" s="279"/>
      <c r="BI1173" s="279"/>
      <c r="BQ1173" s="280"/>
      <c r="BR1173" s="280"/>
      <c r="BS1173" s="280"/>
      <c r="BT1173" s="280"/>
      <c r="BU1173" s="280"/>
      <c r="BV1173" s="280"/>
      <c r="BW1173" s="280"/>
      <c r="BX1173" s="280"/>
      <c r="BY1173" s="280"/>
      <c r="BZ1173" s="280"/>
      <c r="CA1173" s="280"/>
      <c r="CB1173" s="280"/>
    </row>
    <row r="1174" spans="1:80" s="278" customFormat="1" x14ac:dyDescent="0.25">
      <c r="A1174" s="261"/>
      <c r="B1174" s="261"/>
      <c r="C1174" s="261"/>
      <c r="D1174" s="261"/>
      <c r="E1174" s="261"/>
      <c r="F1174" s="261"/>
      <c r="G1174" s="261"/>
      <c r="AB1174" s="279"/>
      <c r="AC1174" s="279"/>
      <c r="AJ1174" s="279"/>
      <c r="AK1174" s="279"/>
      <c r="AX1174" s="279"/>
      <c r="AY1174" s="279"/>
      <c r="AZ1174" s="279"/>
      <c r="BA1174" s="279"/>
      <c r="BB1174" s="279"/>
      <c r="BC1174" s="279"/>
      <c r="BD1174" s="279"/>
      <c r="BE1174" s="279"/>
      <c r="BF1174" s="279"/>
      <c r="BG1174" s="279"/>
      <c r="BH1174" s="279"/>
      <c r="BI1174" s="279"/>
      <c r="BQ1174" s="280"/>
      <c r="BR1174" s="280"/>
      <c r="BS1174" s="280"/>
      <c r="BT1174" s="280"/>
      <c r="BU1174" s="280"/>
      <c r="BV1174" s="280"/>
      <c r="BW1174" s="280"/>
      <c r="BX1174" s="280"/>
      <c r="BY1174" s="280"/>
      <c r="BZ1174" s="280"/>
      <c r="CA1174" s="280"/>
      <c r="CB1174" s="280"/>
    </row>
    <row r="1175" spans="1:80" s="278" customFormat="1" x14ac:dyDescent="0.25">
      <c r="A1175" s="261"/>
      <c r="B1175" s="261"/>
      <c r="C1175" s="261"/>
      <c r="D1175" s="261"/>
      <c r="E1175" s="261"/>
      <c r="F1175" s="261"/>
      <c r="G1175" s="261"/>
      <c r="AB1175" s="279"/>
      <c r="AC1175" s="279"/>
      <c r="AJ1175" s="279"/>
      <c r="AK1175" s="279"/>
      <c r="AX1175" s="279"/>
      <c r="AY1175" s="279"/>
      <c r="AZ1175" s="279"/>
      <c r="BA1175" s="279"/>
      <c r="BB1175" s="279"/>
      <c r="BC1175" s="279"/>
      <c r="BD1175" s="279"/>
      <c r="BE1175" s="279"/>
      <c r="BF1175" s="279"/>
      <c r="BG1175" s="279"/>
      <c r="BH1175" s="279"/>
      <c r="BI1175" s="279"/>
      <c r="BQ1175" s="280"/>
      <c r="BR1175" s="280"/>
      <c r="BS1175" s="280"/>
      <c r="BT1175" s="280"/>
      <c r="BU1175" s="280"/>
      <c r="BV1175" s="280"/>
      <c r="BW1175" s="280"/>
      <c r="BX1175" s="280"/>
      <c r="BY1175" s="280"/>
      <c r="BZ1175" s="280"/>
      <c r="CA1175" s="280"/>
      <c r="CB1175" s="280"/>
    </row>
    <row r="1176" spans="1:80" s="278" customFormat="1" x14ac:dyDescent="0.25">
      <c r="A1176" s="261"/>
      <c r="B1176" s="261"/>
      <c r="C1176" s="261"/>
      <c r="D1176" s="261"/>
      <c r="E1176" s="261"/>
      <c r="F1176" s="261"/>
      <c r="G1176" s="261"/>
      <c r="AB1176" s="279"/>
      <c r="AC1176" s="279"/>
      <c r="AJ1176" s="279"/>
      <c r="AK1176" s="279"/>
      <c r="AX1176" s="279"/>
      <c r="AY1176" s="279"/>
      <c r="AZ1176" s="279"/>
      <c r="BA1176" s="279"/>
      <c r="BB1176" s="279"/>
      <c r="BC1176" s="279"/>
      <c r="BD1176" s="279"/>
      <c r="BE1176" s="279"/>
      <c r="BF1176" s="279"/>
      <c r="BG1176" s="279"/>
      <c r="BH1176" s="279"/>
      <c r="BI1176" s="279"/>
      <c r="BQ1176" s="280"/>
      <c r="BR1176" s="280"/>
      <c r="BS1176" s="280"/>
      <c r="BT1176" s="280"/>
      <c r="BU1176" s="280"/>
      <c r="BV1176" s="280"/>
      <c r="BW1176" s="280"/>
      <c r="BX1176" s="280"/>
      <c r="BY1176" s="280"/>
      <c r="BZ1176" s="280"/>
      <c r="CA1176" s="280"/>
      <c r="CB1176" s="280"/>
    </row>
    <row r="1177" spans="1:80" s="278" customFormat="1" x14ac:dyDescent="0.25">
      <c r="A1177" s="261"/>
      <c r="B1177" s="261"/>
      <c r="C1177" s="261"/>
      <c r="D1177" s="261"/>
      <c r="E1177" s="261"/>
      <c r="F1177" s="261"/>
      <c r="G1177" s="261"/>
      <c r="AB1177" s="279"/>
      <c r="AC1177" s="279"/>
      <c r="AJ1177" s="279"/>
      <c r="AK1177" s="279"/>
      <c r="AX1177" s="279"/>
      <c r="AY1177" s="279"/>
      <c r="AZ1177" s="279"/>
      <c r="BA1177" s="279"/>
      <c r="BB1177" s="279"/>
      <c r="BC1177" s="279"/>
      <c r="BD1177" s="279"/>
      <c r="BE1177" s="279"/>
      <c r="BF1177" s="279"/>
      <c r="BG1177" s="279"/>
      <c r="BH1177" s="279"/>
      <c r="BI1177" s="279"/>
      <c r="BQ1177" s="280"/>
      <c r="BR1177" s="280"/>
      <c r="BS1177" s="280"/>
      <c r="BT1177" s="280"/>
      <c r="BU1177" s="280"/>
      <c r="BV1177" s="280"/>
      <c r="BW1177" s="280"/>
      <c r="BX1177" s="280"/>
      <c r="BY1177" s="280"/>
      <c r="BZ1177" s="280"/>
      <c r="CA1177" s="280"/>
      <c r="CB1177" s="280"/>
    </row>
    <row r="1178" spans="1:80" s="278" customFormat="1" x14ac:dyDescent="0.25">
      <c r="A1178" s="261"/>
      <c r="B1178" s="261"/>
      <c r="C1178" s="261"/>
      <c r="D1178" s="261"/>
      <c r="E1178" s="261"/>
      <c r="F1178" s="261"/>
      <c r="G1178" s="261"/>
      <c r="AB1178" s="279"/>
      <c r="AC1178" s="279"/>
      <c r="AJ1178" s="279"/>
      <c r="AK1178" s="279"/>
      <c r="AX1178" s="279"/>
      <c r="AY1178" s="279"/>
      <c r="AZ1178" s="279"/>
      <c r="BA1178" s="279"/>
      <c r="BB1178" s="279"/>
      <c r="BC1178" s="279"/>
      <c r="BD1178" s="279"/>
      <c r="BE1178" s="279"/>
      <c r="BF1178" s="279"/>
      <c r="BG1178" s="279"/>
      <c r="BH1178" s="279"/>
      <c r="BI1178" s="279"/>
      <c r="BQ1178" s="280"/>
      <c r="BR1178" s="280"/>
      <c r="BS1178" s="280"/>
      <c r="BT1178" s="280"/>
      <c r="BU1178" s="280"/>
      <c r="BV1178" s="280"/>
      <c r="BW1178" s="280"/>
      <c r="BX1178" s="280"/>
      <c r="BY1178" s="280"/>
      <c r="BZ1178" s="280"/>
      <c r="CA1178" s="280"/>
      <c r="CB1178" s="280"/>
    </row>
    <row r="1179" spans="1:80" s="278" customFormat="1" x14ac:dyDescent="0.25">
      <c r="A1179" s="261"/>
      <c r="B1179" s="261"/>
      <c r="C1179" s="261"/>
      <c r="D1179" s="261"/>
      <c r="E1179" s="261"/>
      <c r="F1179" s="261"/>
      <c r="G1179" s="261"/>
      <c r="AB1179" s="279"/>
      <c r="AC1179" s="279"/>
      <c r="AJ1179" s="279"/>
      <c r="AK1179" s="279"/>
      <c r="AX1179" s="279"/>
      <c r="AY1179" s="279"/>
      <c r="AZ1179" s="279"/>
      <c r="BA1179" s="279"/>
      <c r="BB1179" s="279"/>
      <c r="BC1179" s="279"/>
      <c r="BD1179" s="279"/>
      <c r="BE1179" s="279"/>
      <c r="BF1179" s="279"/>
      <c r="BG1179" s="279"/>
      <c r="BH1179" s="279"/>
      <c r="BI1179" s="279"/>
      <c r="BQ1179" s="280"/>
      <c r="BR1179" s="280"/>
      <c r="BS1179" s="280"/>
      <c r="BT1179" s="280"/>
      <c r="BU1179" s="280"/>
      <c r="BV1179" s="280"/>
      <c r="BW1179" s="280"/>
      <c r="BX1179" s="280"/>
      <c r="BY1179" s="280"/>
      <c r="BZ1179" s="280"/>
      <c r="CA1179" s="280"/>
      <c r="CB1179" s="280"/>
    </row>
    <row r="1180" spans="1:80" s="278" customFormat="1" x14ac:dyDescent="0.25">
      <c r="A1180" s="261"/>
      <c r="B1180" s="261"/>
      <c r="C1180" s="261"/>
      <c r="D1180" s="261"/>
      <c r="E1180" s="261"/>
      <c r="F1180" s="261"/>
      <c r="G1180" s="261"/>
      <c r="AB1180" s="279"/>
      <c r="AC1180" s="279"/>
      <c r="AJ1180" s="279"/>
      <c r="AK1180" s="279"/>
      <c r="AX1180" s="279"/>
      <c r="AY1180" s="279"/>
      <c r="AZ1180" s="279"/>
      <c r="BA1180" s="279"/>
      <c r="BB1180" s="279"/>
      <c r="BC1180" s="279"/>
      <c r="BD1180" s="279"/>
      <c r="BE1180" s="279"/>
      <c r="BF1180" s="279"/>
      <c r="BG1180" s="279"/>
      <c r="BH1180" s="279"/>
      <c r="BI1180" s="279"/>
      <c r="BQ1180" s="280"/>
      <c r="BR1180" s="280"/>
      <c r="BS1180" s="280"/>
      <c r="BT1180" s="280"/>
      <c r="BU1180" s="280"/>
      <c r="BV1180" s="280"/>
      <c r="BW1180" s="280"/>
      <c r="BX1180" s="280"/>
      <c r="BY1180" s="280"/>
      <c r="BZ1180" s="280"/>
      <c r="CA1180" s="280"/>
      <c r="CB1180" s="280"/>
    </row>
    <row r="1181" spans="1:80" s="278" customFormat="1" x14ac:dyDescent="0.25">
      <c r="A1181" s="261"/>
      <c r="B1181" s="261"/>
      <c r="C1181" s="261"/>
      <c r="D1181" s="261"/>
      <c r="E1181" s="261"/>
      <c r="F1181" s="261"/>
      <c r="G1181" s="261"/>
      <c r="AB1181" s="279"/>
      <c r="AC1181" s="279"/>
      <c r="AJ1181" s="279"/>
      <c r="AK1181" s="279"/>
      <c r="AX1181" s="279"/>
      <c r="AY1181" s="279"/>
      <c r="AZ1181" s="279"/>
      <c r="BA1181" s="279"/>
      <c r="BB1181" s="279"/>
      <c r="BC1181" s="279"/>
      <c r="BD1181" s="279"/>
      <c r="BE1181" s="279"/>
      <c r="BF1181" s="279"/>
      <c r="BG1181" s="279"/>
      <c r="BH1181" s="279"/>
      <c r="BI1181" s="279"/>
      <c r="BQ1181" s="280"/>
      <c r="BR1181" s="280"/>
      <c r="BS1181" s="280"/>
      <c r="BT1181" s="280"/>
      <c r="BU1181" s="280"/>
      <c r="BV1181" s="280"/>
      <c r="BW1181" s="280"/>
      <c r="BX1181" s="280"/>
      <c r="BY1181" s="280"/>
      <c r="BZ1181" s="280"/>
      <c r="CA1181" s="280"/>
      <c r="CB1181" s="280"/>
    </row>
    <row r="1182" spans="1:80" s="278" customFormat="1" x14ac:dyDescent="0.25">
      <c r="A1182" s="261"/>
      <c r="B1182" s="261"/>
      <c r="C1182" s="261"/>
      <c r="D1182" s="261"/>
      <c r="E1182" s="261"/>
      <c r="F1182" s="261"/>
      <c r="G1182" s="261"/>
      <c r="AB1182" s="279"/>
      <c r="AC1182" s="279"/>
      <c r="AJ1182" s="279"/>
      <c r="AK1182" s="279"/>
      <c r="AX1182" s="279"/>
      <c r="AY1182" s="279"/>
      <c r="AZ1182" s="279"/>
      <c r="BA1182" s="279"/>
      <c r="BB1182" s="279"/>
      <c r="BC1182" s="279"/>
      <c r="BD1182" s="279"/>
      <c r="BE1182" s="279"/>
      <c r="BF1182" s="279"/>
      <c r="BG1182" s="279"/>
      <c r="BH1182" s="279"/>
      <c r="BI1182" s="279"/>
      <c r="BQ1182" s="280"/>
      <c r="BR1182" s="280"/>
      <c r="BS1182" s="280"/>
      <c r="BT1182" s="280"/>
      <c r="BU1182" s="280"/>
      <c r="BV1182" s="280"/>
      <c r="BW1182" s="280"/>
      <c r="BX1182" s="280"/>
      <c r="BY1182" s="280"/>
      <c r="BZ1182" s="280"/>
      <c r="CA1182" s="280"/>
      <c r="CB1182" s="280"/>
    </row>
    <row r="1183" spans="1:80" s="278" customFormat="1" x14ac:dyDescent="0.25">
      <c r="A1183" s="261"/>
      <c r="B1183" s="261"/>
      <c r="C1183" s="261"/>
      <c r="D1183" s="261"/>
      <c r="E1183" s="261"/>
      <c r="F1183" s="261"/>
      <c r="G1183" s="261"/>
      <c r="AB1183" s="279"/>
      <c r="AC1183" s="279"/>
      <c r="AJ1183" s="279"/>
      <c r="AK1183" s="279"/>
      <c r="AX1183" s="279"/>
      <c r="AY1183" s="279"/>
      <c r="AZ1183" s="279"/>
      <c r="BA1183" s="279"/>
      <c r="BB1183" s="279"/>
      <c r="BC1183" s="279"/>
      <c r="BD1183" s="279"/>
      <c r="BE1183" s="279"/>
      <c r="BF1183" s="279"/>
      <c r="BG1183" s="279"/>
      <c r="BH1183" s="279"/>
      <c r="BI1183" s="279"/>
      <c r="BQ1183" s="280"/>
      <c r="BR1183" s="280"/>
      <c r="BS1183" s="280"/>
      <c r="BT1183" s="280"/>
      <c r="BU1183" s="280"/>
      <c r="BV1183" s="280"/>
      <c r="BW1183" s="280"/>
      <c r="BX1183" s="280"/>
      <c r="BY1183" s="280"/>
      <c r="BZ1183" s="280"/>
      <c r="CA1183" s="280"/>
      <c r="CB1183" s="280"/>
    </row>
    <row r="1184" spans="1:80" s="278" customFormat="1" x14ac:dyDescent="0.25">
      <c r="A1184" s="261"/>
      <c r="B1184" s="261"/>
      <c r="C1184" s="261"/>
      <c r="D1184" s="261"/>
      <c r="E1184" s="261"/>
      <c r="F1184" s="261"/>
      <c r="G1184" s="261"/>
      <c r="AB1184" s="279"/>
      <c r="AC1184" s="279"/>
      <c r="AJ1184" s="279"/>
      <c r="AK1184" s="279"/>
      <c r="AX1184" s="279"/>
      <c r="AY1184" s="279"/>
      <c r="AZ1184" s="279"/>
      <c r="BA1184" s="279"/>
      <c r="BB1184" s="279"/>
      <c r="BC1184" s="279"/>
      <c r="BD1184" s="279"/>
      <c r="BE1184" s="279"/>
      <c r="BF1184" s="279"/>
      <c r="BG1184" s="279"/>
      <c r="BH1184" s="279"/>
      <c r="BI1184" s="279"/>
      <c r="BQ1184" s="280"/>
      <c r="BR1184" s="280"/>
      <c r="BS1184" s="280"/>
      <c r="BT1184" s="280"/>
      <c r="BU1184" s="280"/>
      <c r="BV1184" s="280"/>
      <c r="BW1184" s="280"/>
      <c r="BX1184" s="280"/>
      <c r="BY1184" s="280"/>
      <c r="BZ1184" s="280"/>
      <c r="CA1184" s="280"/>
      <c r="CB1184" s="280"/>
    </row>
    <row r="1185" spans="1:80" s="278" customFormat="1" x14ac:dyDescent="0.25">
      <c r="A1185" s="261"/>
      <c r="B1185" s="261"/>
      <c r="C1185" s="261"/>
      <c r="D1185" s="261"/>
      <c r="E1185" s="261"/>
      <c r="F1185" s="261"/>
      <c r="G1185" s="261"/>
      <c r="AB1185" s="279"/>
      <c r="AC1185" s="279"/>
      <c r="AJ1185" s="279"/>
      <c r="AK1185" s="279"/>
      <c r="AX1185" s="279"/>
      <c r="AY1185" s="279"/>
      <c r="AZ1185" s="279"/>
      <c r="BA1185" s="279"/>
      <c r="BB1185" s="279"/>
      <c r="BC1185" s="279"/>
      <c r="BD1185" s="279"/>
      <c r="BE1185" s="279"/>
      <c r="BF1185" s="279"/>
      <c r="BG1185" s="279"/>
      <c r="BH1185" s="279"/>
      <c r="BI1185" s="279"/>
      <c r="BQ1185" s="280"/>
      <c r="BR1185" s="280"/>
      <c r="BS1185" s="280"/>
      <c r="BT1185" s="280"/>
      <c r="BU1185" s="280"/>
      <c r="BV1185" s="280"/>
      <c r="BW1185" s="280"/>
      <c r="BX1185" s="280"/>
      <c r="BY1185" s="280"/>
      <c r="BZ1185" s="280"/>
      <c r="CA1185" s="280"/>
      <c r="CB1185" s="280"/>
    </row>
    <row r="1186" spans="1:80" s="278" customFormat="1" x14ac:dyDescent="0.25">
      <c r="A1186" s="261"/>
      <c r="B1186" s="261"/>
      <c r="C1186" s="261"/>
      <c r="D1186" s="261"/>
      <c r="E1186" s="261"/>
      <c r="F1186" s="261"/>
      <c r="G1186" s="261"/>
      <c r="AB1186" s="279"/>
      <c r="AC1186" s="279"/>
      <c r="AJ1186" s="279"/>
      <c r="AK1186" s="279"/>
      <c r="AX1186" s="279"/>
      <c r="AY1186" s="279"/>
      <c r="AZ1186" s="279"/>
      <c r="BA1186" s="279"/>
      <c r="BB1186" s="279"/>
      <c r="BC1186" s="279"/>
      <c r="BD1186" s="279"/>
      <c r="BE1186" s="279"/>
      <c r="BF1186" s="279"/>
      <c r="BG1186" s="279"/>
      <c r="BH1186" s="279"/>
      <c r="BI1186" s="279"/>
      <c r="BQ1186" s="280"/>
      <c r="BR1186" s="280"/>
      <c r="BS1186" s="280"/>
      <c r="BT1186" s="280"/>
      <c r="BU1186" s="280"/>
      <c r="BV1186" s="280"/>
      <c r="BW1186" s="280"/>
      <c r="BX1186" s="280"/>
      <c r="BY1186" s="280"/>
      <c r="BZ1186" s="280"/>
      <c r="CA1186" s="280"/>
      <c r="CB1186" s="280"/>
    </row>
    <row r="1187" spans="1:80" s="278" customFormat="1" x14ac:dyDescent="0.25">
      <c r="A1187" s="261"/>
      <c r="B1187" s="261"/>
      <c r="C1187" s="261"/>
      <c r="D1187" s="261"/>
      <c r="E1187" s="261"/>
      <c r="F1187" s="261"/>
      <c r="G1187" s="261"/>
      <c r="AB1187" s="279"/>
      <c r="AC1187" s="279"/>
      <c r="AJ1187" s="279"/>
      <c r="AK1187" s="279"/>
      <c r="AX1187" s="279"/>
      <c r="AY1187" s="279"/>
      <c r="AZ1187" s="279"/>
      <c r="BA1187" s="279"/>
      <c r="BB1187" s="279"/>
      <c r="BC1187" s="279"/>
      <c r="BD1187" s="279"/>
      <c r="BE1187" s="279"/>
      <c r="BF1187" s="279"/>
      <c r="BG1187" s="279"/>
      <c r="BH1187" s="279"/>
      <c r="BI1187" s="279"/>
      <c r="BQ1187" s="280"/>
      <c r="BR1187" s="280"/>
      <c r="BS1187" s="280"/>
      <c r="BT1187" s="280"/>
      <c r="BU1187" s="280"/>
      <c r="BV1187" s="280"/>
      <c r="BW1187" s="280"/>
      <c r="BX1187" s="280"/>
      <c r="BY1187" s="280"/>
      <c r="BZ1187" s="280"/>
      <c r="CA1187" s="280"/>
      <c r="CB1187" s="280"/>
    </row>
    <row r="1188" spans="1:80" s="278" customFormat="1" x14ac:dyDescent="0.25">
      <c r="A1188" s="261"/>
      <c r="B1188" s="261"/>
      <c r="C1188" s="261"/>
      <c r="D1188" s="261"/>
      <c r="E1188" s="261"/>
      <c r="F1188" s="261"/>
      <c r="G1188" s="261"/>
      <c r="AB1188" s="279"/>
      <c r="AC1188" s="279"/>
      <c r="AJ1188" s="279"/>
      <c r="AK1188" s="279"/>
      <c r="AX1188" s="279"/>
      <c r="AY1188" s="279"/>
      <c r="AZ1188" s="279"/>
      <c r="BA1188" s="279"/>
      <c r="BB1188" s="279"/>
      <c r="BC1188" s="279"/>
      <c r="BD1188" s="279"/>
      <c r="BE1188" s="279"/>
      <c r="BF1188" s="279"/>
      <c r="BG1188" s="279"/>
      <c r="BH1188" s="279"/>
      <c r="BI1188" s="279"/>
      <c r="BQ1188" s="280"/>
      <c r="BR1188" s="280"/>
      <c r="BS1188" s="280"/>
      <c r="BT1188" s="280"/>
      <c r="BU1188" s="280"/>
      <c r="BV1188" s="280"/>
      <c r="BW1188" s="280"/>
      <c r="BX1188" s="280"/>
      <c r="BY1188" s="280"/>
      <c r="BZ1188" s="280"/>
      <c r="CA1188" s="280"/>
      <c r="CB1188" s="280"/>
    </row>
    <row r="1189" spans="1:80" s="278" customFormat="1" x14ac:dyDescent="0.25">
      <c r="A1189" s="261"/>
      <c r="B1189" s="261"/>
      <c r="C1189" s="261"/>
      <c r="D1189" s="261"/>
      <c r="E1189" s="261"/>
      <c r="F1189" s="261"/>
      <c r="G1189" s="261"/>
      <c r="AB1189" s="279"/>
      <c r="AC1189" s="279"/>
      <c r="AJ1189" s="279"/>
      <c r="AK1189" s="279"/>
      <c r="AX1189" s="279"/>
      <c r="AY1189" s="279"/>
      <c r="AZ1189" s="279"/>
      <c r="BA1189" s="279"/>
      <c r="BB1189" s="279"/>
      <c r="BC1189" s="279"/>
      <c r="BD1189" s="279"/>
      <c r="BE1189" s="279"/>
      <c r="BF1189" s="279"/>
      <c r="BG1189" s="279"/>
      <c r="BH1189" s="279"/>
      <c r="BI1189" s="279"/>
      <c r="BQ1189" s="280"/>
      <c r="BR1189" s="280"/>
      <c r="BS1189" s="280"/>
      <c r="BT1189" s="280"/>
      <c r="BU1189" s="280"/>
      <c r="BV1189" s="280"/>
      <c r="BW1189" s="280"/>
      <c r="BX1189" s="280"/>
      <c r="BY1189" s="280"/>
      <c r="BZ1189" s="280"/>
      <c r="CA1189" s="280"/>
      <c r="CB1189" s="280"/>
    </row>
    <row r="1190" spans="1:80" s="278" customFormat="1" x14ac:dyDescent="0.25">
      <c r="A1190" s="261"/>
      <c r="B1190" s="261"/>
      <c r="C1190" s="261"/>
      <c r="D1190" s="261"/>
      <c r="E1190" s="261"/>
      <c r="F1190" s="261"/>
      <c r="G1190" s="261"/>
      <c r="AB1190" s="279"/>
      <c r="AC1190" s="279"/>
      <c r="AJ1190" s="279"/>
      <c r="AK1190" s="279"/>
      <c r="AX1190" s="279"/>
      <c r="AY1190" s="279"/>
      <c r="AZ1190" s="279"/>
      <c r="BA1190" s="279"/>
      <c r="BB1190" s="279"/>
      <c r="BC1190" s="279"/>
      <c r="BD1190" s="279"/>
      <c r="BE1190" s="279"/>
      <c r="BF1190" s="279"/>
      <c r="BG1190" s="279"/>
      <c r="BH1190" s="279"/>
      <c r="BI1190" s="279"/>
      <c r="BQ1190" s="280"/>
      <c r="BR1190" s="280"/>
      <c r="BS1190" s="280"/>
      <c r="BT1190" s="280"/>
      <c r="BU1190" s="280"/>
      <c r="BV1190" s="280"/>
      <c r="BW1190" s="280"/>
      <c r="BX1190" s="280"/>
      <c r="BY1190" s="280"/>
      <c r="BZ1190" s="280"/>
      <c r="CA1190" s="280"/>
      <c r="CB1190" s="280"/>
    </row>
    <row r="1191" spans="1:80" s="278" customFormat="1" x14ac:dyDescent="0.25">
      <c r="A1191" s="261"/>
      <c r="B1191" s="261"/>
      <c r="C1191" s="261"/>
      <c r="D1191" s="261"/>
      <c r="E1191" s="261"/>
      <c r="F1191" s="261"/>
      <c r="G1191" s="261"/>
      <c r="AB1191" s="279"/>
      <c r="AC1191" s="279"/>
      <c r="AJ1191" s="279"/>
      <c r="AK1191" s="279"/>
      <c r="AX1191" s="279"/>
      <c r="AY1191" s="279"/>
      <c r="AZ1191" s="279"/>
      <c r="BA1191" s="279"/>
      <c r="BB1191" s="279"/>
      <c r="BC1191" s="279"/>
      <c r="BD1191" s="279"/>
      <c r="BE1191" s="279"/>
      <c r="BF1191" s="279"/>
      <c r="BG1191" s="279"/>
      <c r="BH1191" s="279"/>
      <c r="BI1191" s="279"/>
      <c r="BQ1191" s="280"/>
      <c r="BR1191" s="280"/>
      <c r="BS1191" s="280"/>
      <c r="BT1191" s="280"/>
      <c r="BU1191" s="280"/>
      <c r="BV1191" s="280"/>
      <c r="BW1191" s="280"/>
      <c r="BX1191" s="280"/>
      <c r="BY1191" s="280"/>
      <c r="BZ1191" s="280"/>
      <c r="CA1191" s="280"/>
      <c r="CB1191" s="280"/>
    </row>
    <row r="1192" spans="1:80" s="278" customFormat="1" x14ac:dyDescent="0.25">
      <c r="A1192" s="261"/>
      <c r="B1192" s="261"/>
      <c r="C1192" s="261"/>
      <c r="D1192" s="261"/>
      <c r="E1192" s="261"/>
      <c r="F1192" s="261"/>
      <c r="G1192" s="261"/>
      <c r="AB1192" s="279"/>
      <c r="AC1192" s="279"/>
      <c r="AJ1192" s="279"/>
      <c r="AK1192" s="279"/>
      <c r="AX1192" s="279"/>
      <c r="AY1192" s="279"/>
      <c r="AZ1192" s="279"/>
      <c r="BA1192" s="279"/>
      <c r="BB1192" s="279"/>
      <c r="BC1192" s="279"/>
      <c r="BD1192" s="279"/>
      <c r="BE1192" s="279"/>
      <c r="BF1192" s="279"/>
      <c r="BG1192" s="279"/>
      <c r="BH1192" s="279"/>
      <c r="BI1192" s="279"/>
      <c r="BQ1192" s="280"/>
      <c r="BR1192" s="280"/>
      <c r="BS1192" s="280"/>
      <c r="BT1192" s="280"/>
      <c r="BU1192" s="280"/>
      <c r="BV1192" s="280"/>
      <c r="BW1192" s="280"/>
      <c r="BX1192" s="280"/>
      <c r="BY1192" s="280"/>
      <c r="BZ1192" s="280"/>
      <c r="CA1192" s="280"/>
      <c r="CB1192" s="280"/>
    </row>
    <row r="1193" spans="1:80" s="278" customFormat="1" x14ac:dyDescent="0.25">
      <c r="A1193" s="261"/>
      <c r="B1193" s="261"/>
      <c r="C1193" s="261"/>
      <c r="D1193" s="261"/>
      <c r="E1193" s="261"/>
      <c r="F1193" s="261"/>
      <c r="G1193" s="261"/>
      <c r="AB1193" s="279"/>
      <c r="AC1193" s="279"/>
      <c r="AJ1193" s="279"/>
      <c r="AK1193" s="279"/>
      <c r="AX1193" s="279"/>
      <c r="AY1193" s="279"/>
      <c r="AZ1193" s="279"/>
      <c r="BA1193" s="279"/>
      <c r="BB1193" s="279"/>
      <c r="BC1193" s="279"/>
      <c r="BD1193" s="279"/>
      <c r="BE1193" s="279"/>
      <c r="BF1193" s="279"/>
      <c r="BG1193" s="279"/>
      <c r="BH1193" s="279"/>
      <c r="BI1193" s="279"/>
      <c r="BQ1193" s="280"/>
      <c r="BR1193" s="280"/>
      <c r="BS1193" s="280"/>
      <c r="BT1193" s="280"/>
      <c r="BU1193" s="280"/>
      <c r="BV1193" s="280"/>
      <c r="BW1193" s="280"/>
      <c r="BX1193" s="280"/>
      <c r="BY1193" s="280"/>
      <c r="BZ1193" s="280"/>
      <c r="CA1193" s="280"/>
      <c r="CB1193" s="280"/>
    </row>
    <row r="1194" spans="1:80" s="278" customFormat="1" x14ac:dyDescent="0.25">
      <c r="A1194" s="261"/>
      <c r="B1194" s="261"/>
      <c r="C1194" s="261"/>
      <c r="D1194" s="261"/>
      <c r="E1194" s="261"/>
      <c r="F1194" s="261"/>
      <c r="G1194" s="261"/>
      <c r="AB1194" s="279"/>
      <c r="AC1194" s="279"/>
      <c r="AJ1194" s="279"/>
      <c r="AK1194" s="279"/>
      <c r="AX1194" s="279"/>
      <c r="AY1194" s="279"/>
      <c r="AZ1194" s="279"/>
      <c r="BA1194" s="279"/>
      <c r="BB1194" s="279"/>
      <c r="BC1194" s="279"/>
      <c r="BD1194" s="279"/>
      <c r="BE1194" s="279"/>
      <c r="BF1194" s="279"/>
      <c r="BG1194" s="279"/>
      <c r="BH1194" s="279"/>
      <c r="BI1194" s="279"/>
      <c r="BQ1194" s="280"/>
      <c r="BR1194" s="280"/>
      <c r="BS1194" s="280"/>
      <c r="BT1194" s="280"/>
      <c r="BU1194" s="280"/>
      <c r="BV1194" s="280"/>
      <c r="BW1194" s="280"/>
      <c r="BX1194" s="280"/>
      <c r="BY1194" s="280"/>
      <c r="BZ1194" s="280"/>
      <c r="CA1194" s="280"/>
      <c r="CB1194" s="280"/>
    </row>
    <row r="1195" spans="1:80" s="278" customFormat="1" x14ac:dyDescent="0.25">
      <c r="A1195" s="261"/>
      <c r="B1195" s="261"/>
      <c r="C1195" s="261"/>
      <c r="D1195" s="261"/>
      <c r="E1195" s="261"/>
      <c r="F1195" s="261"/>
      <c r="G1195" s="261"/>
      <c r="AB1195" s="279"/>
      <c r="AC1195" s="279"/>
      <c r="AJ1195" s="279"/>
      <c r="AK1195" s="279"/>
      <c r="AX1195" s="279"/>
      <c r="AY1195" s="279"/>
      <c r="AZ1195" s="279"/>
      <c r="BA1195" s="279"/>
      <c r="BB1195" s="279"/>
      <c r="BC1195" s="279"/>
      <c r="BD1195" s="279"/>
      <c r="BE1195" s="279"/>
      <c r="BF1195" s="279"/>
      <c r="BG1195" s="279"/>
      <c r="BH1195" s="279"/>
      <c r="BI1195" s="279"/>
      <c r="BQ1195" s="280"/>
      <c r="BR1195" s="280"/>
      <c r="BS1195" s="280"/>
      <c r="BT1195" s="280"/>
      <c r="BU1195" s="280"/>
      <c r="BV1195" s="280"/>
      <c r="BW1195" s="280"/>
      <c r="BX1195" s="280"/>
      <c r="BY1195" s="280"/>
      <c r="BZ1195" s="280"/>
      <c r="CA1195" s="280"/>
      <c r="CB1195" s="280"/>
    </row>
    <row r="1196" spans="1:80" s="278" customFormat="1" x14ac:dyDescent="0.25">
      <c r="A1196" s="261"/>
      <c r="B1196" s="261"/>
      <c r="C1196" s="261"/>
      <c r="D1196" s="261"/>
      <c r="E1196" s="261"/>
      <c r="F1196" s="261"/>
      <c r="G1196" s="261"/>
      <c r="AB1196" s="279"/>
      <c r="AC1196" s="279"/>
      <c r="AJ1196" s="279"/>
      <c r="AK1196" s="279"/>
      <c r="AX1196" s="279"/>
      <c r="AY1196" s="279"/>
      <c r="AZ1196" s="279"/>
      <c r="BA1196" s="279"/>
      <c r="BB1196" s="279"/>
      <c r="BC1196" s="279"/>
      <c r="BD1196" s="279"/>
      <c r="BE1196" s="279"/>
      <c r="BF1196" s="279"/>
      <c r="BG1196" s="279"/>
      <c r="BH1196" s="279"/>
      <c r="BI1196" s="279"/>
      <c r="BQ1196" s="280"/>
      <c r="BR1196" s="280"/>
      <c r="BS1196" s="280"/>
      <c r="BT1196" s="280"/>
      <c r="BU1196" s="280"/>
      <c r="BV1196" s="280"/>
      <c r="BW1196" s="280"/>
      <c r="BX1196" s="280"/>
      <c r="BY1196" s="280"/>
      <c r="BZ1196" s="280"/>
      <c r="CA1196" s="280"/>
      <c r="CB1196" s="280"/>
    </row>
    <row r="1197" spans="1:80" s="278" customFormat="1" x14ac:dyDescent="0.25">
      <c r="A1197" s="261"/>
      <c r="B1197" s="261"/>
      <c r="C1197" s="261"/>
      <c r="D1197" s="261"/>
      <c r="E1197" s="261"/>
      <c r="F1197" s="261"/>
      <c r="G1197" s="261"/>
      <c r="AB1197" s="279"/>
      <c r="AC1197" s="279"/>
      <c r="AJ1197" s="279"/>
      <c r="AK1197" s="279"/>
      <c r="AX1197" s="279"/>
      <c r="AY1197" s="279"/>
      <c r="AZ1197" s="279"/>
      <c r="BA1197" s="279"/>
      <c r="BB1197" s="279"/>
      <c r="BC1197" s="279"/>
      <c r="BD1197" s="279"/>
      <c r="BE1197" s="279"/>
      <c r="BF1197" s="279"/>
      <c r="BG1197" s="279"/>
      <c r="BH1197" s="279"/>
      <c r="BI1197" s="279"/>
      <c r="BQ1197" s="280"/>
      <c r="BR1197" s="280"/>
      <c r="BS1197" s="280"/>
      <c r="BT1197" s="280"/>
      <c r="BU1197" s="280"/>
      <c r="BV1197" s="280"/>
      <c r="BW1197" s="280"/>
      <c r="BX1197" s="280"/>
      <c r="BY1197" s="280"/>
      <c r="BZ1197" s="280"/>
      <c r="CA1197" s="280"/>
      <c r="CB1197" s="280"/>
    </row>
    <row r="1198" spans="1:80" s="278" customFormat="1" x14ac:dyDescent="0.25">
      <c r="A1198" s="261"/>
      <c r="B1198" s="261"/>
      <c r="C1198" s="261"/>
      <c r="D1198" s="261"/>
      <c r="E1198" s="261"/>
      <c r="F1198" s="261"/>
      <c r="G1198" s="261"/>
      <c r="AB1198" s="279"/>
      <c r="AC1198" s="279"/>
      <c r="AJ1198" s="279"/>
      <c r="AK1198" s="279"/>
      <c r="AX1198" s="279"/>
      <c r="AY1198" s="279"/>
      <c r="AZ1198" s="279"/>
      <c r="BA1198" s="279"/>
      <c r="BB1198" s="279"/>
      <c r="BC1198" s="279"/>
      <c r="BD1198" s="279"/>
      <c r="BE1198" s="279"/>
      <c r="BF1198" s="279"/>
      <c r="BG1198" s="279"/>
      <c r="BH1198" s="279"/>
      <c r="BI1198" s="279"/>
      <c r="BQ1198" s="280"/>
      <c r="BR1198" s="280"/>
      <c r="BS1198" s="280"/>
      <c r="BT1198" s="280"/>
      <c r="BU1198" s="280"/>
      <c r="BV1198" s="280"/>
      <c r="BW1198" s="280"/>
      <c r="BX1198" s="280"/>
      <c r="BY1198" s="280"/>
      <c r="BZ1198" s="280"/>
      <c r="CA1198" s="280"/>
      <c r="CB1198" s="280"/>
    </row>
    <row r="1199" spans="1:80" s="278" customFormat="1" x14ac:dyDescent="0.25">
      <c r="A1199" s="261"/>
      <c r="B1199" s="261"/>
      <c r="C1199" s="261"/>
      <c r="D1199" s="261"/>
      <c r="E1199" s="261"/>
      <c r="F1199" s="261"/>
      <c r="G1199" s="261"/>
      <c r="AB1199" s="279"/>
      <c r="AC1199" s="279"/>
      <c r="AJ1199" s="279"/>
      <c r="AK1199" s="279"/>
      <c r="AX1199" s="279"/>
      <c r="AY1199" s="279"/>
      <c r="AZ1199" s="279"/>
      <c r="BA1199" s="279"/>
      <c r="BB1199" s="279"/>
      <c r="BC1199" s="279"/>
      <c r="BD1199" s="279"/>
      <c r="BE1199" s="279"/>
      <c r="BF1199" s="279"/>
      <c r="BG1199" s="279"/>
      <c r="BH1199" s="279"/>
      <c r="BI1199" s="279"/>
      <c r="BQ1199" s="280"/>
      <c r="BR1199" s="280"/>
      <c r="BS1199" s="280"/>
      <c r="BT1199" s="280"/>
      <c r="BU1199" s="280"/>
      <c r="BV1199" s="280"/>
      <c r="BW1199" s="280"/>
      <c r="BX1199" s="280"/>
      <c r="BY1199" s="280"/>
      <c r="BZ1199" s="280"/>
      <c r="CA1199" s="280"/>
      <c r="CB1199" s="280"/>
    </row>
    <row r="1200" spans="1:80" s="278" customFormat="1" x14ac:dyDescent="0.25">
      <c r="A1200" s="261"/>
      <c r="B1200" s="261"/>
      <c r="C1200" s="261"/>
      <c r="D1200" s="261"/>
      <c r="E1200" s="261"/>
      <c r="F1200" s="261"/>
      <c r="G1200" s="261"/>
      <c r="AB1200" s="279"/>
      <c r="AC1200" s="279"/>
      <c r="AJ1200" s="279"/>
      <c r="AK1200" s="279"/>
      <c r="AX1200" s="279"/>
      <c r="AY1200" s="279"/>
      <c r="AZ1200" s="279"/>
      <c r="BA1200" s="279"/>
      <c r="BB1200" s="279"/>
      <c r="BC1200" s="279"/>
      <c r="BD1200" s="279"/>
      <c r="BE1200" s="279"/>
      <c r="BF1200" s="279"/>
      <c r="BG1200" s="279"/>
      <c r="BH1200" s="279"/>
      <c r="BI1200" s="279"/>
      <c r="BQ1200" s="280"/>
      <c r="BR1200" s="280"/>
      <c r="BS1200" s="280"/>
      <c r="BT1200" s="280"/>
      <c r="BU1200" s="280"/>
      <c r="BV1200" s="280"/>
      <c r="BW1200" s="280"/>
      <c r="BX1200" s="280"/>
      <c r="BY1200" s="280"/>
      <c r="BZ1200" s="280"/>
      <c r="CA1200" s="280"/>
      <c r="CB1200" s="280"/>
    </row>
    <row r="1201" spans="1:80" s="278" customFormat="1" x14ac:dyDescent="0.25">
      <c r="A1201" s="261"/>
      <c r="B1201" s="261"/>
      <c r="C1201" s="261"/>
      <c r="D1201" s="261"/>
      <c r="E1201" s="261"/>
      <c r="F1201" s="261"/>
      <c r="G1201" s="261"/>
      <c r="AB1201" s="279"/>
      <c r="AC1201" s="279"/>
      <c r="AJ1201" s="279"/>
      <c r="AK1201" s="279"/>
      <c r="AX1201" s="279"/>
      <c r="AY1201" s="279"/>
      <c r="AZ1201" s="279"/>
      <c r="BA1201" s="279"/>
      <c r="BB1201" s="279"/>
      <c r="BC1201" s="279"/>
      <c r="BD1201" s="279"/>
      <c r="BE1201" s="279"/>
      <c r="BF1201" s="279"/>
      <c r="BG1201" s="279"/>
      <c r="BH1201" s="279"/>
      <c r="BI1201" s="279"/>
      <c r="BQ1201" s="280"/>
      <c r="BR1201" s="280"/>
      <c r="BS1201" s="280"/>
      <c r="BT1201" s="280"/>
      <c r="BU1201" s="280"/>
      <c r="BV1201" s="280"/>
      <c r="BW1201" s="280"/>
      <c r="BX1201" s="280"/>
      <c r="BY1201" s="280"/>
      <c r="BZ1201" s="280"/>
      <c r="CA1201" s="280"/>
      <c r="CB1201" s="280"/>
    </row>
    <row r="1202" spans="1:80" s="278" customFormat="1" x14ac:dyDescent="0.25">
      <c r="A1202" s="261"/>
      <c r="B1202" s="261"/>
      <c r="C1202" s="261"/>
      <c r="D1202" s="261"/>
      <c r="E1202" s="261"/>
      <c r="F1202" s="261"/>
      <c r="G1202" s="261"/>
      <c r="AB1202" s="279"/>
      <c r="AC1202" s="279"/>
      <c r="AJ1202" s="279"/>
      <c r="AK1202" s="279"/>
      <c r="AX1202" s="279"/>
      <c r="AY1202" s="279"/>
      <c r="AZ1202" s="279"/>
      <c r="BA1202" s="279"/>
      <c r="BB1202" s="279"/>
      <c r="BC1202" s="279"/>
      <c r="BD1202" s="279"/>
      <c r="BE1202" s="279"/>
      <c r="BF1202" s="279"/>
      <c r="BG1202" s="279"/>
      <c r="BH1202" s="279"/>
      <c r="BI1202" s="279"/>
      <c r="BQ1202" s="280"/>
      <c r="BR1202" s="280"/>
      <c r="BS1202" s="280"/>
      <c r="BT1202" s="280"/>
      <c r="BU1202" s="280"/>
      <c r="BV1202" s="280"/>
      <c r="BW1202" s="280"/>
      <c r="BX1202" s="280"/>
      <c r="BY1202" s="280"/>
      <c r="BZ1202" s="280"/>
      <c r="CA1202" s="280"/>
      <c r="CB1202" s="280"/>
    </row>
    <row r="1203" spans="1:80" s="278" customFormat="1" x14ac:dyDescent="0.25">
      <c r="A1203" s="261"/>
      <c r="B1203" s="261"/>
      <c r="C1203" s="261"/>
      <c r="D1203" s="261"/>
      <c r="E1203" s="261"/>
      <c r="F1203" s="261"/>
      <c r="G1203" s="261"/>
      <c r="AB1203" s="279"/>
      <c r="AC1203" s="279"/>
      <c r="AJ1203" s="279"/>
      <c r="AK1203" s="279"/>
      <c r="AX1203" s="279"/>
      <c r="AY1203" s="279"/>
      <c r="AZ1203" s="279"/>
      <c r="BA1203" s="279"/>
      <c r="BB1203" s="279"/>
      <c r="BC1203" s="279"/>
      <c r="BD1203" s="279"/>
      <c r="BE1203" s="279"/>
      <c r="BF1203" s="279"/>
      <c r="BG1203" s="279"/>
      <c r="BH1203" s="279"/>
      <c r="BI1203" s="279"/>
      <c r="BQ1203" s="280"/>
      <c r="BR1203" s="280"/>
      <c r="BS1203" s="280"/>
      <c r="BT1203" s="280"/>
      <c r="BU1203" s="280"/>
      <c r="BV1203" s="280"/>
      <c r="BW1203" s="280"/>
      <c r="BX1203" s="280"/>
      <c r="BY1203" s="280"/>
      <c r="BZ1203" s="280"/>
      <c r="CA1203" s="280"/>
      <c r="CB1203" s="280"/>
    </row>
    <row r="1204" spans="1:80" s="278" customFormat="1" x14ac:dyDescent="0.25">
      <c r="A1204" s="261"/>
      <c r="B1204" s="261"/>
      <c r="C1204" s="261"/>
      <c r="D1204" s="261"/>
      <c r="E1204" s="261"/>
      <c r="F1204" s="261"/>
      <c r="G1204" s="261"/>
      <c r="AB1204" s="279"/>
      <c r="AC1204" s="279"/>
      <c r="AJ1204" s="279"/>
      <c r="AK1204" s="279"/>
      <c r="AX1204" s="279"/>
      <c r="AY1204" s="279"/>
      <c r="AZ1204" s="279"/>
      <c r="BA1204" s="279"/>
      <c r="BB1204" s="279"/>
      <c r="BC1204" s="279"/>
      <c r="BD1204" s="279"/>
      <c r="BE1204" s="279"/>
      <c r="BF1204" s="279"/>
      <c r="BG1204" s="279"/>
      <c r="BH1204" s="279"/>
      <c r="BI1204" s="279"/>
      <c r="BQ1204" s="280"/>
      <c r="BR1204" s="280"/>
      <c r="BS1204" s="280"/>
      <c r="BT1204" s="280"/>
      <c r="BU1204" s="280"/>
      <c r="BV1204" s="280"/>
      <c r="BW1204" s="280"/>
      <c r="BX1204" s="280"/>
      <c r="BY1204" s="280"/>
      <c r="BZ1204" s="280"/>
      <c r="CA1204" s="280"/>
      <c r="CB1204" s="280"/>
    </row>
    <row r="1205" spans="1:80" s="278" customFormat="1" x14ac:dyDescent="0.25">
      <c r="A1205" s="261"/>
      <c r="B1205" s="261"/>
      <c r="C1205" s="261"/>
      <c r="D1205" s="261"/>
      <c r="E1205" s="261"/>
      <c r="F1205" s="261"/>
      <c r="G1205" s="261"/>
      <c r="AB1205" s="279"/>
      <c r="AC1205" s="279"/>
      <c r="AJ1205" s="279"/>
      <c r="AK1205" s="279"/>
      <c r="AX1205" s="279"/>
      <c r="AY1205" s="279"/>
      <c r="AZ1205" s="279"/>
      <c r="BA1205" s="279"/>
      <c r="BB1205" s="279"/>
      <c r="BC1205" s="279"/>
      <c r="BD1205" s="279"/>
      <c r="BE1205" s="279"/>
      <c r="BF1205" s="279"/>
      <c r="BG1205" s="279"/>
      <c r="BH1205" s="279"/>
      <c r="BI1205" s="279"/>
      <c r="BQ1205" s="280"/>
      <c r="BR1205" s="280"/>
      <c r="BS1205" s="280"/>
      <c r="BT1205" s="280"/>
      <c r="BU1205" s="280"/>
      <c r="BV1205" s="280"/>
      <c r="BW1205" s="280"/>
      <c r="BX1205" s="280"/>
      <c r="BY1205" s="280"/>
      <c r="BZ1205" s="280"/>
      <c r="CA1205" s="280"/>
      <c r="CB1205" s="280"/>
    </row>
    <row r="1206" spans="1:80" s="278" customFormat="1" x14ac:dyDescent="0.25">
      <c r="A1206" s="261"/>
      <c r="B1206" s="261"/>
      <c r="C1206" s="261"/>
      <c r="D1206" s="261"/>
      <c r="E1206" s="261"/>
      <c r="F1206" s="261"/>
      <c r="G1206" s="261"/>
      <c r="AB1206" s="279"/>
      <c r="AC1206" s="279"/>
      <c r="AJ1206" s="279"/>
      <c r="AK1206" s="279"/>
      <c r="AX1206" s="279"/>
      <c r="AY1206" s="279"/>
      <c r="AZ1206" s="279"/>
      <c r="BA1206" s="279"/>
      <c r="BB1206" s="279"/>
      <c r="BC1206" s="279"/>
      <c r="BD1206" s="279"/>
      <c r="BE1206" s="279"/>
      <c r="BF1206" s="279"/>
      <c r="BG1206" s="279"/>
      <c r="BH1206" s="279"/>
      <c r="BI1206" s="279"/>
      <c r="BQ1206" s="280"/>
      <c r="BR1206" s="280"/>
      <c r="BS1206" s="280"/>
      <c r="BT1206" s="280"/>
      <c r="BU1206" s="280"/>
      <c r="BV1206" s="280"/>
      <c r="BW1206" s="280"/>
      <c r="BX1206" s="280"/>
      <c r="BY1206" s="280"/>
      <c r="BZ1206" s="280"/>
      <c r="CA1206" s="280"/>
      <c r="CB1206" s="280"/>
    </row>
    <row r="1207" spans="1:80" s="278" customFormat="1" x14ac:dyDescent="0.25">
      <c r="A1207" s="261"/>
      <c r="B1207" s="261"/>
      <c r="C1207" s="261"/>
      <c r="D1207" s="261"/>
      <c r="E1207" s="261"/>
      <c r="F1207" s="261"/>
      <c r="G1207" s="261"/>
      <c r="AB1207" s="279"/>
      <c r="AC1207" s="279"/>
      <c r="AJ1207" s="279"/>
      <c r="AK1207" s="279"/>
      <c r="AX1207" s="279"/>
      <c r="AY1207" s="279"/>
      <c r="AZ1207" s="279"/>
      <c r="BA1207" s="279"/>
      <c r="BB1207" s="279"/>
      <c r="BC1207" s="279"/>
      <c r="BD1207" s="279"/>
      <c r="BE1207" s="279"/>
      <c r="BF1207" s="279"/>
      <c r="BG1207" s="279"/>
      <c r="BH1207" s="279"/>
      <c r="BI1207" s="279"/>
      <c r="BQ1207" s="280"/>
      <c r="BR1207" s="280"/>
      <c r="BS1207" s="280"/>
      <c r="BT1207" s="280"/>
      <c r="BU1207" s="280"/>
      <c r="BV1207" s="280"/>
      <c r="BW1207" s="280"/>
      <c r="BX1207" s="280"/>
      <c r="BY1207" s="280"/>
      <c r="BZ1207" s="280"/>
      <c r="CA1207" s="280"/>
      <c r="CB1207" s="280"/>
    </row>
    <row r="1208" spans="1:80" s="278" customFormat="1" x14ac:dyDescent="0.25">
      <c r="A1208" s="261"/>
      <c r="B1208" s="261"/>
      <c r="C1208" s="261"/>
      <c r="D1208" s="261"/>
      <c r="E1208" s="261"/>
      <c r="F1208" s="261"/>
      <c r="G1208" s="261"/>
      <c r="AB1208" s="279"/>
      <c r="AC1208" s="279"/>
      <c r="AJ1208" s="279"/>
      <c r="AK1208" s="279"/>
      <c r="AX1208" s="279"/>
      <c r="AY1208" s="279"/>
      <c r="AZ1208" s="279"/>
      <c r="BA1208" s="279"/>
      <c r="BB1208" s="279"/>
      <c r="BC1208" s="279"/>
      <c r="BD1208" s="279"/>
      <c r="BE1208" s="279"/>
      <c r="BF1208" s="279"/>
      <c r="BG1208" s="279"/>
      <c r="BH1208" s="279"/>
      <c r="BI1208" s="279"/>
      <c r="BQ1208" s="280"/>
      <c r="BR1208" s="280"/>
      <c r="BS1208" s="280"/>
      <c r="BT1208" s="280"/>
      <c r="BU1208" s="280"/>
      <c r="BV1208" s="280"/>
      <c r="BW1208" s="280"/>
      <c r="BX1208" s="280"/>
      <c r="BY1208" s="280"/>
      <c r="BZ1208" s="280"/>
      <c r="CA1208" s="280"/>
      <c r="CB1208" s="280"/>
    </row>
    <row r="1209" spans="1:80" s="278" customFormat="1" x14ac:dyDescent="0.25">
      <c r="A1209" s="261"/>
      <c r="B1209" s="261"/>
      <c r="C1209" s="261"/>
      <c r="D1209" s="261"/>
      <c r="E1209" s="261"/>
      <c r="F1209" s="261"/>
      <c r="G1209" s="261"/>
      <c r="AB1209" s="279"/>
      <c r="AC1209" s="279"/>
      <c r="AJ1209" s="279"/>
      <c r="AK1209" s="279"/>
      <c r="AX1209" s="279"/>
      <c r="AY1209" s="279"/>
      <c r="AZ1209" s="279"/>
      <c r="BA1209" s="279"/>
      <c r="BB1209" s="279"/>
      <c r="BC1209" s="279"/>
      <c r="BD1209" s="279"/>
      <c r="BE1209" s="279"/>
      <c r="BF1209" s="279"/>
      <c r="BG1209" s="279"/>
      <c r="BH1209" s="279"/>
      <c r="BI1209" s="279"/>
      <c r="BQ1209" s="280"/>
      <c r="BR1209" s="280"/>
      <c r="BS1209" s="280"/>
      <c r="BT1209" s="280"/>
      <c r="BU1209" s="280"/>
      <c r="BV1209" s="280"/>
      <c r="BW1209" s="280"/>
      <c r="BX1209" s="280"/>
      <c r="BY1209" s="280"/>
      <c r="BZ1209" s="280"/>
      <c r="CA1209" s="280"/>
      <c r="CB1209" s="280"/>
    </row>
    <row r="1210" spans="1:80" s="278" customFormat="1" x14ac:dyDescent="0.25">
      <c r="A1210" s="261"/>
      <c r="B1210" s="261"/>
      <c r="C1210" s="261"/>
      <c r="D1210" s="261"/>
      <c r="E1210" s="261"/>
      <c r="F1210" s="261"/>
      <c r="G1210" s="261"/>
      <c r="AB1210" s="279"/>
      <c r="AC1210" s="279"/>
      <c r="AJ1210" s="279"/>
      <c r="AK1210" s="279"/>
      <c r="AX1210" s="279"/>
      <c r="AY1210" s="279"/>
      <c r="AZ1210" s="279"/>
      <c r="BA1210" s="279"/>
      <c r="BB1210" s="279"/>
      <c r="BC1210" s="279"/>
      <c r="BD1210" s="279"/>
      <c r="BE1210" s="279"/>
      <c r="BF1210" s="279"/>
      <c r="BG1210" s="279"/>
      <c r="BH1210" s="279"/>
      <c r="BI1210" s="279"/>
      <c r="BQ1210" s="280"/>
      <c r="BR1210" s="280"/>
      <c r="BS1210" s="280"/>
      <c r="BT1210" s="280"/>
      <c r="BU1210" s="280"/>
      <c r="BV1210" s="280"/>
      <c r="BW1210" s="280"/>
      <c r="BX1210" s="280"/>
      <c r="BY1210" s="280"/>
      <c r="BZ1210" s="280"/>
      <c r="CA1210" s="280"/>
      <c r="CB1210" s="280"/>
    </row>
    <row r="1211" spans="1:80" s="278" customFormat="1" x14ac:dyDescent="0.25">
      <c r="A1211" s="261"/>
      <c r="B1211" s="261"/>
      <c r="C1211" s="261"/>
      <c r="D1211" s="261"/>
      <c r="E1211" s="261"/>
      <c r="F1211" s="261"/>
      <c r="G1211" s="261"/>
      <c r="AB1211" s="279"/>
      <c r="AC1211" s="279"/>
      <c r="AJ1211" s="279"/>
      <c r="AK1211" s="279"/>
      <c r="AX1211" s="279"/>
      <c r="AY1211" s="279"/>
      <c r="AZ1211" s="279"/>
      <c r="BA1211" s="279"/>
      <c r="BB1211" s="279"/>
      <c r="BC1211" s="279"/>
      <c r="BD1211" s="279"/>
      <c r="BE1211" s="279"/>
      <c r="BF1211" s="279"/>
      <c r="BG1211" s="279"/>
      <c r="BH1211" s="279"/>
      <c r="BI1211" s="279"/>
      <c r="BQ1211" s="280"/>
      <c r="BR1211" s="280"/>
      <c r="BS1211" s="280"/>
      <c r="BT1211" s="280"/>
      <c r="BU1211" s="280"/>
      <c r="BV1211" s="280"/>
      <c r="BW1211" s="280"/>
      <c r="BX1211" s="280"/>
      <c r="BY1211" s="280"/>
      <c r="BZ1211" s="280"/>
      <c r="CA1211" s="280"/>
      <c r="CB1211" s="280"/>
    </row>
    <row r="1212" spans="1:80" s="278" customFormat="1" x14ac:dyDescent="0.25">
      <c r="A1212" s="261"/>
      <c r="B1212" s="261"/>
      <c r="C1212" s="261"/>
      <c r="D1212" s="261"/>
      <c r="E1212" s="261"/>
      <c r="F1212" s="261"/>
      <c r="G1212" s="261"/>
      <c r="AB1212" s="279"/>
      <c r="AC1212" s="279"/>
      <c r="AJ1212" s="279"/>
      <c r="AK1212" s="279"/>
      <c r="AX1212" s="279"/>
      <c r="AY1212" s="279"/>
      <c r="AZ1212" s="279"/>
      <c r="BA1212" s="279"/>
      <c r="BB1212" s="279"/>
      <c r="BC1212" s="279"/>
      <c r="BD1212" s="279"/>
      <c r="BE1212" s="279"/>
      <c r="BF1212" s="279"/>
      <c r="BG1212" s="279"/>
      <c r="BH1212" s="279"/>
      <c r="BI1212" s="279"/>
      <c r="BQ1212" s="280"/>
      <c r="BR1212" s="280"/>
      <c r="BS1212" s="280"/>
      <c r="BT1212" s="280"/>
      <c r="BU1212" s="280"/>
      <c r="BV1212" s="280"/>
      <c r="BW1212" s="280"/>
      <c r="BX1212" s="280"/>
      <c r="BY1212" s="280"/>
      <c r="BZ1212" s="280"/>
      <c r="CA1212" s="280"/>
      <c r="CB1212" s="280"/>
    </row>
    <row r="1213" spans="1:80" s="278" customFormat="1" x14ac:dyDescent="0.25">
      <c r="A1213" s="261"/>
      <c r="B1213" s="261"/>
      <c r="C1213" s="261"/>
      <c r="D1213" s="261"/>
      <c r="E1213" s="261"/>
      <c r="F1213" s="261"/>
      <c r="G1213" s="261"/>
      <c r="AB1213" s="279"/>
      <c r="AC1213" s="279"/>
      <c r="AJ1213" s="279"/>
      <c r="AK1213" s="279"/>
      <c r="AX1213" s="279"/>
      <c r="AY1213" s="279"/>
      <c r="AZ1213" s="279"/>
      <c r="BA1213" s="279"/>
      <c r="BB1213" s="279"/>
      <c r="BC1213" s="279"/>
      <c r="BD1213" s="279"/>
      <c r="BE1213" s="279"/>
      <c r="BF1213" s="279"/>
      <c r="BG1213" s="279"/>
      <c r="BH1213" s="279"/>
      <c r="BI1213" s="279"/>
      <c r="BQ1213" s="280"/>
      <c r="BR1213" s="280"/>
      <c r="BS1213" s="280"/>
      <c r="BT1213" s="280"/>
      <c r="BU1213" s="280"/>
      <c r="BV1213" s="280"/>
      <c r="BW1213" s="280"/>
      <c r="BX1213" s="280"/>
      <c r="BY1213" s="280"/>
      <c r="BZ1213" s="280"/>
      <c r="CA1213" s="280"/>
      <c r="CB1213" s="280"/>
    </row>
    <row r="1214" spans="1:80" s="278" customFormat="1" x14ac:dyDescent="0.25">
      <c r="A1214" s="261"/>
      <c r="B1214" s="261"/>
      <c r="C1214" s="261"/>
      <c r="D1214" s="261"/>
      <c r="E1214" s="261"/>
      <c r="F1214" s="261"/>
      <c r="G1214" s="261"/>
      <c r="AB1214" s="279"/>
      <c r="AC1214" s="279"/>
      <c r="AJ1214" s="279"/>
      <c r="AK1214" s="279"/>
      <c r="AX1214" s="279"/>
      <c r="AY1214" s="279"/>
      <c r="AZ1214" s="279"/>
      <c r="BA1214" s="279"/>
      <c r="BB1214" s="279"/>
      <c r="BC1214" s="279"/>
      <c r="BD1214" s="279"/>
      <c r="BE1214" s="279"/>
      <c r="BF1214" s="279"/>
      <c r="BG1214" s="279"/>
      <c r="BH1214" s="279"/>
      <c r="BI1214" s="279"/>
      <c r="BQ1214" s="280"/>
      <c r="BR1214" s="280"/>
      <c r="BS1214" s="280"/>
      <c r="BT1214" s="280"/>
      <c r="BU1214" s="280"/>
      <c r="BV1214" s="280"/>
      <c r="BW1214" s="280"/>
      <c r="BX1214" s="280"/>
      <c r="BY1214" s="280"/>
      <c r="BZ1214" s="280"/>
      <c r="CA1214" s="280"/>
      <c r="CB1214" s="280"/>
    </row>
    <row r="1215" spans="1:80" s="278" customFormat="1" x14ac:dyDescent="0.25">
      <c r="A1215" s="261"/>
      <c r="B1215" s="261"/>
      <c r="C1215" s="261"/>
      <c r="D1215" s="261"/>
      <c r="E1215" s="261"/>
      <c r="F1215" s="261"/>
      <c r="G1215" s="261"/>
      <c r="AB1215" s="279"/>
      <c r="AC1215" s="279"/>
      <c r="AJ1215" s="279"/>
      <c r="AK1215" s="279"/>
      <c r="AX1215" s="279"/>
      <c r="AY1215" s="279"/>
      <c r="AZ1215" s="279"/>
      <c r="BA1215" s="279"/>
      <c r="BB1215" s="279"/>
      <c r="BC1215" s="279"/>
      <c r="BD1215" s="279"/>
      <c r="BE1215" s="279"/>
      <c r="BF1215" s="279"/>
      <c r="BG1215" s="279"/>
      <c r="BH1215" s="279"/>
      <c r="BI1215" s="279"/>
      <c r="BQ1215" s="280"/>
      <c r="BR1215" s="280"/>
      <c r="BS1215" s="280"/>
      <c r="BT1215" s="280"/>
      <c r="BU1215" s="280"/>
      <c r="BV1215" s="280"/>
      <c r="BW1215" s="280"/>
      <c r="BX1215" s="280"/>
      <c r="BY1215" s="280"/>
      <c r="BZ1215" s="280"/>
      <c r="CA1215" s="280"/>
      <c r="CB1215" s="280"/>
    </row>
    <row r="1216" spans="1:80" s="278" customFormat="1" x14ac:dyDescent="0.25">
      <c r="A1216" s="261"/>
      <c r="B1216" s="261"/>
      <c r="C1216" s="261"/>
      <c r="D1216" s="261"/>
      <c r="E1216" s="261"/>
      <c r="F1216" s="261"/>
      <c r="G1216" s="261"/>
      <c r="AB1216" s="279"/>
      <c r="AC1216" s="279"/>
      <c r="AJ1216" s="279"/>
      <c r="AK1216" s="279"/>
      <c r="AX1216" s="279"/>
      <c r="AY1216" s="279"/>
      <c r="AZ1216" s="279"/>
      <c r="BA1216" s="279"/>
      <c r="BB1216" s="279"/>
      <c r="BC1216" s="279"/>
      <c r="BD1216" s="279"/>
      <c r="BE1216" s="279"/>
      <c r="BF1216" s="279"/>
      <c r="BG1216" s="279"/>
      <c r="BH1216" s="279"/>
      <c r="BI1216" s="279"/>
      <c r="BQ1216" s="280"/>
      <c r="BR1216" s="280"/>
      <c r="BS1216" s="280"/>
      <c r="BT1216" s="280"/>
      <c r="BU1216" s="280"/>
      <c r="BV1216" s="280"/>
      <c r="BW1216" s="280"/>
      <c r="BX1216" s="280"/>
      <c r="BY1216" s="280"/>
      <c r="BZ1216" s="280"/>
      <c r="CA1216" s="280"/>
      <c r="CB1216" s="280"/>
    </row>
    <row r="1217" spans="1:80" s="278" customFormat="1" x14ac:dyDescent="0.25">
      <c r="A1217" s="261"/>
      <c r="B1217" s="261"/>
      <c r="C1217" s="261"/>
      <c r="D1217" s="261"/>
      <c r="E1217" s="261"/>
      <c r="F1217" s="261"/>
      <c r="G1217" s="261"/>
      <c r="AB1217" s="279"/>
      <c r="AC1217" s="279"/>
      <c r="AJ1217" s="279"/>
      <c r="AK1217" s="279"/>
      <c r="AX1217" s="279"/>
      <c r="AY1217" s="279"/>
      <c r="AZ1217" s="279"/>
      <c r="BA1217" s="279"/>
      <c r="BB1217" s="279"/>
      <c r="BC1217" s="279"/>
      <c r="BD1217" s="279"/>
      <c r="BE1217" s="279"/>
      <c r="BF1217" s="279"/>
      <c r="BG1217" s="279"/>
      <c r="BH1217" s="279"/>
      <c r="BI1217" s="279"/>
      <c r="BQ1217" s="280"/>
      <c r="BR1217" s="280"/>
      <c r="BS1217" s="280"/>
      <c r="BT1217" s="280"/>
      <c r="BU1217" s="280"/>
      <c r="BV1217" s="280"/>
      <c r="BW1217" s="280"/>
      <c r="BX1217" s="280"/>
      <c r="BY1217" s="280"/>
      <c r="BZ1217" s="280"/>
      <c r="CA1217" s="280"/>
      <c r="CB1217" s="280"/>
    </row>
    <row r="1218" spans="1:80" s="278" customFormat="1" x14ac:dyDescent="0.25">
      <c r="A1218" s="261"/>
      <c r="B1218" s="261"/>
      <c r="C1218" s="261"/>
      <c r="D1218" s="261"/>
      <c r="E1218" s="261"/>
      <c r="F1218" s="261"/>
      <c r="G1218" s="261"/>
      <c r="AB1218" s="279"/>
      <c r="AC1218" s="279"/>
      <c r="AJ1218" s="279"/>
      <c r="AK1218" s="279"/>
      <c r="AX1218" s="279"/>
      <c r="AY1218" s="279"/>
      <c r="AZ1218" s="279"/>
      <c r="BA1218" s="279"/>
      <c r="BB1218" s="279"/>
      <c r="BC1218" s="279"/>
      <c r="BD1218" s="279"/>
      <c r="BE1218" s="279"/>
      <c r="BF1218" s="279"/>
      <c r="BG1218" s="279"/>
      <c r="BH1218" s="279"/>
      <c r="BI1218" s="279"/>
      <c r="BQ1218" s="280"/>
      <c r="BR1218" s="280"/>
      <c r="BS1218" s="280"/>
      <c r="BT1218" s="280"/>
      <c r="BU1218" s="280"/>
      <c r="BV1218" s="280"/>
      <c r="BW1218" s="280"/>
      <c r="BX1218" s="280"/>
      <c r="BY1218" s="280"/>
      <c r="BZ1218" s="280"/>
      <c r="CA1218" s="280"/>
      <c r="CB1218" s="280"/>
    </row>
    <row r="1219" spans="1:80" s="278" customFormat="1" x14ac:dyDescent="0.25">
      <c r="A1219" s="261"/>
      <c r="B1219" s="261"/>
      <c r="C1219" s="261"/>
      <c r="D1219" s="261"/>
      <c r="E1219" s="261"/>
      <c r="F1219" s="261"/>
      <c r="G1219" s="261"/>
      <c r="AB1219" s="279"/>
      <c r="AC1219" s="279"/>
      <c r="AJ1219" s="279"/>
      <c r="AK1219" s="279"/>
      <c r="AX1219" s="279"/>
      <c r="AY1219" s="279"/>
      <c r="AZ1219" s="279"/>
      <c r="BA1219" s="279"/>
      <c r="BB1219" s="279"/>
      <c r="BC1219" s="279"/>
      <c r="BD1219" s="279"/>
      <c r="BE1219" s="279"/>
      <c r="BF1219" s="279"/>
      <c r="BG1219" s="279"/>
      <c r="BH1219" s="279"/>
      <c r="BI1219" s="279"/>
      <c r="BQ1219" s="280"/>
      <c r="BR1219" s="280"/>
      <c r="BS1219" s="280"/>
      <c r="BT1219" s="280"/>
      <c r="BU1219" s="280"/>
      <c r="BV1219" s="280"/>
      <c r="BW1219" s="280"/>
      <c r="BX1219" s="280"/>
      <c r="BY1219" s="280"/>
      <c r="BZ1219" s="280"/>
      <c r="CA1219" s="280"/>
      <c r="CB1219" s="280"/>
    </row>
    <row r="1220" spans="1:80" s="278" customFormat="1" x14ac:dyDescent="0.25">
      <c r="A1220" s="261"/>
      <c r="B1220" s="261"/>
      <c r="C1220" s="261"/>
      <c r="D1220" s="261"/>
      <c r="E1220" s="261"/>
      <c r="F1220" s="261"/>
      <c r="G1220" s="261"/>
      <c r="AB1220" s="279"/>
      <c r="AC1220" s="279"/>
      <c r="AJ1220" s="279"/>
      <c r="AK1220" s="279"/>
      <c r="AX1220" s="279"/>
      <c r="AY1220" s="279"/>
      <c r="AZ1220" s="279"/>
      <c r="BA1220" s="279"/>
      <c r="BB1220" s="279"/>
      <c r="BC1220" s="279"/>
      <c r="BD1220" s="279"/>
      <c r="BE1220" s="279"/>
      <c r="BF1220" s="279"/>
      <c r="BG1220" s="279"/>
      <c r="BH1220" s="279"/>
      <c r="BI1220" s="279"/>
      <c r="BQ1220" s="280"/>
      <c r="BR1220" s="280"/>
      <c r="BS1220" s="280"/>
      <c r="BT1220" s="280"/>
      <c r="BU1220" s="280"/>
      <c r="BV1220" s="280"/>
      <c r="BW1220" s="280"/>
      <c r="BX1220" s="280"/>
      <c r="BY1220" s="280"/>
      <c r="BZ1220" s="280"/>
      <c r="CA1220" s="280"/>
      <c r="CB1220" s="280"/>
    </row>
    <row r="1221" spans="1:80" s="278" customFormat="1" x14ac:dyDescent="0.25">
      <c r="A1221" s="261"/>
      <c r="B1221" s="261"/>
      <c r="C1221" s="261"/>
      <c r="D1221" s="261"/>
      <c r="E1221" s="261"/>
      <c r="F1221" s="261"/>
      <c r="G1221" s="261"/>
      <c r="AB1221" s="279"/>
      <c r="AC1221" s="279"/>
      <c r="AJ1221" s="279"/>
      <c r="AK1221" s="279"/>
      <c r="AX1221" s="279"/>
      <c r="AY1221" s="279"/>
      <c r="AZ1221" s="279"/>
      <c r="BA1221" s="279"/>
      <c r="BB1221" s="279"/>
      <c r="BC1221" s="279"/>
      <c r="BD1221" s="279"/>
      <c r="BE1221" s="279"/>
      <c r="BF1221" s="279"/>
      <c r="BG1221" s="279"/>
      <c r="BH1221" s="279"/>
      <c r="BI1221" s="279"/>
      <c r="BQ1221" s="280"/>
      <c r="BR1221" s="280"/>
      <c r="BS1221" s="280"/>
      <c r="BT1221" s="280"/>
      <c r="BU1221" s="280"/>
      <c r="BV1221" s="280"/>
      <c r="BW1221" s="280"/>
      <c r="BX1221" s="280"/>
      <c r="BY1221" s="280"/>
      <c r="BZ1221" s="280"/>
      <c r="CA1221" s="280"/>
      <c r="CB1221" s="280"/>
    </row>
    <row r="1222" spans="1:80" s="278" customFormat="1" x14ac:dyDescent="0.25">
      <c r="A1222" s="261"/>
      <c r="B1222" s="261"/>
      <c r="C1222" s="261"/>
      <c r="D1222" s="261"/>
      <c r="E1222" s="261"/>
      <c r="F1222" s="261"/>
      <c r="G1222" s="261"/>
      <c r="AB1222" s="279"/>
      <c r="AC1222" s="279"/>
      <c r="AJ1222" s="279"/>
      <c r="AK1222" s="279"/>
      <c r="AX1222" s="279"/>
      <c r="AY1222" s="279"/>
      <c r="AZ1222" s="279"/>
      <c r="BA1222" s="279"/>
      <c r="BB1222" s="279"/>
      <c r="BC1222" s="279"/>
      <c r="BD1222" s="279"/>
      <c r="BE1222" s="279"/>
      <c r="BF1222" s="279"/>
      <c r="BG1222" s="279"/>
      <c r="BH1222" s="279"/>
      <c r="BI1222" s="279"/>
      <c r="BQ1222" s="280"/>
      <c r="BR1222" s="280"/>
      <c r="BS1222" s="280"/>
      <c r="BT1222" s="280"/>
      <c r="BU1222" s="280"/>
      <c r="BV1222" s="280"/>
      <c r="BW1222" s="280"/>
      <c r="BX1222" s="280"/>
      <c r="BY1222" s="280"/>
      <c r="BZ1222" s="280"/>
      <c r="CA1222" s="280"/>
      <c r="CB1222" s="280"/>
    </row>
    <row r="1223" spans="1:80" s="278" customFormat="1" x14ac:dyDescent="0.25">
      <c r="A1223" s="261"/>
      <c r="B1223" s="261"/>
      <c r="C1223" s="261"/>
      <c r="D1223" s="261"/>
      <c r="E1223" s="261"/>
      <c r="F1223" s="261"/>
      <c r="G1223" s="261"/>
      <c r="AB1223" s="279"/>
      <c r="AC1223" s="279"/>
      <c r="AJ1223" s="279"/>
      <c r="AK1223" s="279"/>
      <c r="AX1223" s="279"/>
      <c r="AY1223" s="279"/>
      <c r="AZ1223" s="279"/>
      <c r="BA1223" s="279"/>
      <c r="BB1223" s="279"/>
      <c r="BC1223" s="279"/>
      <c r="BD1223" s="279"/>
      <c r="BE1223" s="279"/>
      <c r="BF1223" s="279"/>
      <c r="BG1223" s="279"/>
      <c r="BH1223" s="279"/>
      <c r="BI1223" s="279"/>
      <c r="BQ1223" s="280"/>
      <c r="BR1223" s="280"/>
      <c r="BS1223" s="280"/>
      <c r="BT1223" s="280"/>
      <c r="BU1223" s="280"/>
      <c r="BV1223" s="280"/>
      <c r="BW1223" s="280"/>
      <c r="BX1223" s="280"/>
      <c r="BY1223" s="280"/>
      <c r="BZ1223" s="280"/>
      <c r="CA1223" s="280"/>
      <c r="CB1223" s="280"/>
    </row>
    <row r="1224" spans="1:80" s="278" customFormat="1" x14ac:dyDescent="0.25">
      <c r="A1224" s="261"/>
      <c r="B1224" s="261"/>
      <c r="C1224" s="261"/>
      <c r="D1224" s="261"/>
      <c r="E1224" s="261"/>
      <c r="F1224" s="261"/>
      <c r="G1224" s="261"/>
      <c r="AB1224" s="279"/>
      <c r="AC1224" s="279"/>
      <c r="AJ1224" s="279"/>
      <c r="AK1224" s="279"/>
      <c r="AX1224" s="279"/>
      <c r="AY1224" s="279"/>
      <c r="AZ1224" s="279"/>
      <c r="BA1224" s="279"/>
      <c r="BB1224" s="279"/>
      <c r="BC1224" s="279"/>
      <c r="BD1224" s="279"/>
      <c r="BE1224" s="279"/>
      <c r="BF1224" s="279"/>
      <c r="BG1224" s="279"/>
      <c r="BH1224" s="279"/>
      <c r="BI1224" s="279"/>
      <c r="BQ1224" s="280"/>
      <c r="BR1224" s="280"/>
      <c r="BS1224" s="280"/>
      <c r="BT1224" s="280"/>
      <c r="BU1224" s="280"/>
      <c r="BV1224" s="280"/>
      <c r="BW1224" s="280"/>
      <c r="BX1224" s="280"/>
      <c r="BY1224" s="280"/>
      <c r="BZ1224" s="280"/>
      <c r="CA1224" s="280"/>
      <c r="CB1224" s="280"/>
    </row>
    <row r="1225" spans="1:80" s="278" customFormat="1" x14ac:dyDescent="0.25">
      <c r="A1225" s="261"/>
      <c r="B1225" s="261"/>
      <c r="C1225" s="261"/>
      <c r="D1225" s="261"/>
      <c r="E1225" s="261"/>
      <c r="F1225" s="261"/>
      <c r="G1225" s="261"/>
      <c r="AB1225" s="279"/>
      <c r="AC1225" s="279"/>
      <c r="AJ1225" s="279"/>
      <c r="AK1225" s="279"/>
      <c r="AX1225" s="279"/>
      <c r="AY1225" s="279"/>
      <c r="AZ1225" s="279"/>
      <c r="BA1225" s="279"/>
      <c r="BB1225" s="279"/>
      <c r="BC1225" s="279"/>
      <c r="BD1225" s="279"/>
      <c r="BE1225" s="279"/>
      <c r="BF1225" s="279"/>
      <c r="BG1225" s="279"/>
      <c r="BH1225" s="279"/>
      <c r="BI1225" s="279"/>
      <c r="BQ1225" s="280"/>
      <c r="BR1225" s="280"/>
      <c r="BS1225" s="280"/>
      <c r="BT1225" s="280"/>
      <c r="BU1225" s="280"/>
      <c r="BV1225" s="280"/>
      <c r="BW1225" s="280"/>
      <c r="BX1225" s="280"/>
      <c r="BY1225" s="280"/>
      <c r="BZ1225" s="280"/>
      <c r="CA1225" s="280"/>
      <c r="CB1225" s="280"/>
    </row>
    <row r="1226" spans="1:80" s="278" customFormat="1" x14ac:dyDescent="0.25">
      <c r="A1226" s="261"/>
      <c r="B1226" s="261"/>
      <c r="C1226" s="261"/>
      <c r="D1226" s="261"/>
      <c r="E1226" s="261"/>
      <c r="F1226" s="261"/>
      <c r="G1226" s="261"/>
      <c r="AB1226" s="279"/>
      <c r="AC1226" s="279"/>
      <c r="AJ1226" s="279"/>
      <c r="AK1226" s="279"/>
      <c r="AX1226" s="279"/>
      <c r="AY1226" s="279"/>
      <c r="AZ1226" s="279"/>
      <c r="BA1226" s="279"/>
      <c r="BB1226" s="279"/>
      <c r="BC1226" s="279"/>
      <c r="BD1226" s="279"/>
      <c r="BE1226" s="279"/>
      <c r="BF1226" s="279"/>
      <c r="BG1226" s="279"/>
      <c r="BH1226" s="279"/>
      <c r="BI1226" s="279"/>
      <c r="BQ1226" s="280"/>
      <c r="BR1226" s="280"/>
      <c r="BS1226" s="280"/>
      <c r="BT1226" s="280"/>
      <c r="BU1226" s="280"/>
      <c r="BV1226" s="280"/>
      <c r="BW1226" s="280"/>
      <c r="BX1226" s="280"/>
      <c r="BY1226" s="280"/>
      <c r="BZ1226" s="280"/>
      <c r="CA1226" s="280"/>
      <c r="CB1226" s="280"/>
    </row>
    <row r="1227" spans="1:80" s="278" customFormat="1" x14ac:dyDescent="0.25">
      <c r="A1227" s="261"/>
      <c r="B1227" s="261"/>
      <c r="C1227" s="261"/>
      <c r="D1227" s="261"/>
      <c r="E1227" s="261"/>
      <c r="F1227" s="261"/>
      <c r="G1227" s="261"/>
      <c r="AB1227" s="279"/>
      <c r="AC1227" s="279"/>
      <c r="AJ1227" s="279"/>
      <c r="AK1227" s="279"/>
      <c r="AX1227" s="279"/>
      <c r="AY1227" s="279"/>
      <c r="AZ1227" s="279"/>
      <c r="BA1227" s="279"/>
      <c r="BB1227" s="279"/>
      <c r="BC1227" s="279"/>
      <c r="BD1227" s="279"/>
      <c r="BE1227" s="279"/>
      <c r="BF1227" s="279"/>
      <c r="BG1227" s="279"/>
      <c r="BH1227" s="279"/>
      <c r="BI1227" s="279"/>
      <c r="BQ1227" s="280"/>
      <c r="BR1227" s="280"/>
      <c r="BS1227" s="280"/>
      <c r="BT1227" s="280"/>
      <c r="BU1227" s="280"/>
      <c r="BV1227" s="280"/>
      <c r="BW1227" s="280"/>
      <c r="BX1227" s="280"/>
      <c r="BY1227" s="280"/>
      <c r="BZ1227" s="280"/>
      <c r="CA1227" s="280"/>
      <c r="CB1227" s="280"/>
    </row>
    <row r="1228" spans="1:80" s="278" customFormat="1" x14ac:dyDescent="0.25">
      <c r="A1228" s="261"/>
      <c r="B1228" s="261"/>
      <c r="C1228" s="261"/>
      <c r="D1228" s="261"/>
      <c r="E1228" s="261"/>
      <c r="F1228" s="261"/>
      <c r="G1228" s="261"/>
      <c r="AB1228" s="279"/>
      <c r="AC1228" s="279"/>
      <c r="AJ1228" s="279"/>
      <c r="AK1228" s="279"/>
      <c r="AX1228" s="279"/>
      <c r="AY1228" s="279"/>
      <c r="AZ1228" s="279"/>
      <c r="BA1228" s="279"/>
      <c r="BB1228" s="279"/>
      <c r="BC1228" s="279"/>
      <c r="BD1228" s="279"/>
      <c r="BE1228" s="279"/>
      <c r="BF1228" s="279"/>
      <c r="BG1228" s="279"/>
      <c r="BH1228" s="279"/>
      <c r="BI1228" s="279"/>
      <c r="BQ1228" s="280"/>
      <c r="BR1228" s="280"/>
      <c r="BS1228" s="280"/>
      <c r="BT1228" s="280"/>
      <c r="BU1228" s="280"/>
      <c r="BV1228" s="280"/>
      <c r="BW1228" s="280"/>
      <c r="BX1228" s="280"/>
      <c r="BY1228" s="280"/>
      <c r="BZ1228" s="280"/>
      <c r="CA1228" s="280"/>
      <c r="CB1228" s="280"/>
    </row>
    <row r="1229" spans="1:80" s="278" customFormat="1" x14ac:dyDescent="0.25">
      <c r="A1229" s="261"/>
      <c r="B1229" s="261"/>
      <c r="C1229" s="261"/>
      <c r="D1229" s="261"/>
      <c r="E1229" s="261"/>
      <c r="F1229" s="261"/>
      <c r="G1229" s="261"/>
      <c r="AB1229" s="279"/>
      <c r="AC1229" s="279"/>
      <c r="AJ1229" s="279"/>
      <c r="AK1229" s="279"/>
      <c r="AX1229" s="279"/>
      <c r="AY1229" s="279"/>
      <c r="AZ1229" s="279"/>
      <c r="BA1229" s="279"/>
      <c r="BB1229" s="279"/>
      <c r="BC1229" s="279"/>
      <c r="BD1229" s="279"/>
      <c r="BE1229" s="279"/>
      <c r="BF1229" s="279"/>
      <c r="BG1229" s="279"/>
      <c r="BH1229" s="279"/>
      <c r="BI1229" s="279"/>
      <c r="BQ1229" s="280"/>
      <c r="BR1229" s="280"/>
      <c r="BS1229" s="280"/>
      <c r="BT1229" s="280"/>
      <c r="BU1229" s="280"/>
      <c r="BV1229" s="280"/>
      <c r="BW1229" s="280"/>
      <c r="BX1229" s="280"/>
      <c r="BY1229" s="280"/>
      <c r="BZ1229" s="280"/>
      <c r="CA1229" s="280"/>
      <c r="CB1229" s="280"/>
    </row>
    <row r="1230" spans="1:80" s="278" customFormat="1" x14ac:dyDescent="0.25">
      <c r="A1230" s="261"/>
      <c r="B1230" s="261"/>
      <c r="C1230" s="261"/>
      <c r="D1230" s="261"/>
      <c r="E1230" s="261"/>
      <c r="F1230" s="261"/>
      <c r="G1230" s="261"/>
      <c r="AB1230" s="279"/>
      <c r="AC1230" s="279"/>
      <c r="AJ1230" s="279"/>
      <c r="AK1230" s="279"/>
      <c r="AX1230" s="279"/>
      <c r="AY1230" s="279"/>
      <c r="AZ1230" s="279"/>
      <c r="BA1230" s="279"/>
      <c r="BB1230" s="279"/>
      <c r="BC1230" s="279"/>
      <c r="BD1230" s="279"/>
      <c r="BE1230" s="279"/>
      <c r="BF1230" s="279"/>
      <c r="BG1230" s="279"/>
      <c r="BH1230" s="279"/>
      <c r="BI1230" s="279"/>
      <c r="BQ1230" s="280"/>
      <c r="BR1230" s="280"/>
      <c r="BS1230" s="280"/>
      <c r="BT1230" s="280"/>
      <c r="BU1230" s="280"/>
      <c r="BV1230" s="280"/>
      <c r="BW1230" s="280"/>
      <c r="BX1230" s="280"/>
      <c r="BY1230" s="280"/>
      <c r="BZ1230" s="280"/>
      <c r="CA1230" s="280"/>
      <c r="CB1230" s="280"/>
    </row>
    <row r="1231" spans="1:80" s="278" customFormat="1" x14ac:dyDescent="0.25">
      <c r="A1231" s="261"/>
      <c r="B1231" s="261"/>
      <c r="C1231" s="261"/>
      <c r="D1231" s="261"/>
      <c r="E1231" s="261"/>
      <c r="F1231" s="261"/>
      <c r="G1231" s="261"/>
      <c r="AB1231" s="279"/>
      <c r="AC1231" s="279"/>
      <c r="AJ1231" s="279"/>
      <c r="AK1231" s="279"/>
      <c r="AX1231" s="279"/>
      <c r="AY1231" s="279"/>
      <c r="AZ1231" s="279"/>
      <c r="BA1231" s="279"/>
      <c r="BB1231" s="279"/>
      <c r="BC1231" s="279"/>
      <c r="BD1231" s="279"/>
      <c r="BE1231" s="279"/>
      <c r="BF1231" s="279"/>
      <c r="BG1231" s="279"/>
      <c r="BH1231" s="279"/>
      <c r="BI1231" s="279"/>
      <c r="BQ1231" s="280"/>
      <c r="BR1231" s="280"/>
      <c r="BS1231" s="280"/>
      <c r="BT1231" s="280"/>
      <c r="BU1231" s="280"/>
      <c r="BV1231" s="280"/>
      <c r="BW1231" s="280"/>
      <c r="BX1231" s="280"/>
      <c r="BY1231" s="280"/>
      <c r="BZ1231" s="280"/>
      <c r="CA1231" s="280"/>
      <c r="CB1231" s="280"/>
    </row>
    <row r="1232" spans="1:80" s="278" customFormat="1" x14ac:dyDescent="0.25">
      <c r="A1232" s="261"/>
      <c r="B1232" s="261"/>
      <c r="C1232" s="261"/>
      <c r="D1232" s="261"/>
      <c r="E1232" s="261"/>
      <c r="F1232" s="261"/>
      <c r="G1232" s="261"/>
      <c r="AB1232" s="279"/>
      <c r="AC1232" s="279"/>
      <c r="AJ1232" s="279"/>
      <c r="AK1232" s="279"/>
      <c r="AX1232" s="279"/>
      <c r="AY1232" s="279"/>
      <c r="AZ1232" s="279"/>
      <c r="BA1232" s="279"/>
      <c r="BB1232" s="279"/>
      <c r="BC1232" s="279"/>
      <c r="BD1232" s="279"/>
      <c r="BE1232" s="279"/>
      <c r="BF1232" s="279"/>
      <c r="BG1232" s="279"/>
      <c r="BH1232" s="279"/>
      <c r="BI1232" s="279"/>
      <c r="BQ1232" s="280"/>
      <c r="BR1232" s="280"/>
      <c r="BS1232" s="280"/>
      <c r="BT1232" s="280"/>
      <c r="BU1232" s="280"/>
      <c r="BV1232" s="280"/>
      <c r="BW1232" s="280"/>
      <c r="BX1232" s="280"/>
      <c r="BY1232" s="280"/>
      <c r="BZ1232" s="280"/>
      <c r="CA1232" s="280"/>
      <c r="CB1232" s="280"/>
    </row>
    <row r="1233" spans="1:80" s="278" customFormat="1" x14ac:dyDescent="0.25">
      <c r="A1233" s="261"/>
      <c r="B1233" s="261"/>
      <c r="C1233" s="261"/>
      <c r="D1233" s="261"/>
      <c r="E1233" s="261"/>
      <c r="F1233" s="261"/>
      <c r="G1233" s="261"/>
      <c r="AB1233" s="279"/>
      <c r="AC1233" s="279"/>
      <c r="AJ1233" s="279"/>
      <c r="AK1233" s="279"/>
      <c r="AX1233" s="279"/>
      <c r="AY1233" s="279"/>
      <c r="AZ1233" s="279"/>
      <c r="BA1233" s="279"/>
      <c r="BB1233" s="279"/>
      <c r="BC1233" s="279"/>
      <c r="BD1233" s="279"/>
      <c r="BE1233" s="279"/>
      <c r="BF1233" s="279"/>
      <c r="BG1233" s="279"/>
      <c r="BH1233" s="279"/>
      <c r="BI1233" s="279"/>
      <c r="BQ1233" s="280"/>
      <c r="BR1233" s="280"/>
      <c r="BS1233" s="280"/>
      <c r="BT1233" s="280"/>
      <c r="BU1233" s="280"/>
      <c r="BV1233" s="280"/>
      <c r="BW1233" s="280"/>
      <c r="BX1233" s="280"/>
      <c r="BY1233" s="280"/>
      <c r="BZ1233" s="280"/>
      <c r="CA1233" s="280"/>
      <c r="CB1233" s="280"/>
    </row>
    <row r="1234" spans="1:80" s="278" customFormat="1" x14ac:dyDescent="0.25">
      <c r="A1234" s="261"/>
      <c r="B1234" s="261"/>
      <c r="C1234" s="261"/>
      <c r="D1234" s="261"/>
      <c r="E1234" s="261"/>
      <c r="F1234" s="261"/>
      <c r="G1234" s="261"/>
      <c r="AB1234" s="279"/>
      <c r="AC1234" s="279"/>
      <c r="AJ1234" s="279"/>
      <c r="AK1234" s="279"/>
      <c r="AX1234" s="279"/>
      <c r="AY1234" s="279"/>
      <c r="AZ1234" s="279"/>
      <c r="BA1234" s="279"/>
      <c r="BB1234" s="279"/>
      <c r="BC1234" s="279"/>
      <c r="BD1234" s="279"/>
      <c r="BE1234" s="279"/>
      <c r="BF1234" s="279"/>
      <c r="BG1234" s="279"/>
      <c r="BH1234" s="279"/>
      <c r="BI1234" s="279"/>
      <c r="BQ1234" s="280"/>
      <c r="BR1234" s="280"/>
      <c r="BS1234" s="280"/>
      <c r="BT1234" s="280"/>
      <c r="BU1234" s="280"/>
      <c r="BV1234" s="280"/>
      <c r="BW1234" s="280"/>
      <c r="BX1234" s="280"/>
      <c r="BY1234" s="280"/>
      <c r="BZ1234" s="280"/>
      <c r="CA1234" s="280"/>
      <c r="CB1234" s="280"/>
    </row>
    <row r="1235" spans="1:80" s="278" customFormat="1" x14ac:dyDescent="0.25">
      <c r="A1235" s="261"/>
      <c r="B1235" s="261"/>
      <c r="C1235" s="261"/>
      <c r="D1235" s="261"/>
      <c r="E1235" s="261"/>
      <c r="F1235" s="261"/>
      <c r="G1235" s="261"/>
      <c r="AB1235" s="279"/>
      <c r="AC1235" s="279"/>
      <c r="AJ1235" s="279"/>
      <c r="AK1235" s="279"/>
      <c r="AX1235" s="279"/>
      <c r="AY1235" s="279"/>
      <c r="AZ1235" s="279"/>
      <c r="BA1235" s="279"/>
      <c r="BB1235" s="279"/>
      <c r="BC1235" s="279"/>
      <c r="BD1235" s="279"/>
      <c r="BE1235" s="279"/>
      <c r="BF1235" s="279"/>
      <c r="BG1235" s="279"/>
      <c r="BH1235" s="279"/>
      <c r="BI1235" s="279"/>
      <c r="BQ1235" s="280"/>
      <c r="BR1235" s="280"/>
      <c r="BS1235" s="280"/>
      <c r="BT1235" s="280"/>
      <c r="BU1235" s="280"/>
      <c r="BV1235" s="280"/>
      <c r="BW1235" s="280"/>
      <c r="BX1235" s="280"/>
      <c r="BY1235" s="280"/>
      <c r="BZ1235" s="280"/>
      <c r="CA1235" s="280"/>
      <c r="CB1235" s="280"/>
    </row>
    <row r="1236" spans="1:80" s="278" customFormat="1" x14ac:dyDescent="0.25">
      <c r="A1236" s="261"/>
      <c r="B1236" s="261"/>
      <c r="C1236" s="261"/>
      <c r="D1236" s="261"/>
      <c r="E1236" s="261"/>
      <c r="F1236" s="261"/>
      <c r="G1236" s="261"/>
      <c r="AB1236" s="279"/>
      <c r="AC1236" s="279"/>
      <c r="AJ1236" s="279"/>
      <c r="AK1236" s="279"/>
      <c r="AX1236" s="279"/>
      <c r="AY1236" s="279"/>
      <c r="AZ1236" s="279"/>
      <c r="BA1236" s="279"/>
      <c r="BB1236" s="279"/>
      <c r="BC1236" s="279"/>
      <c r="BD1236" s="279"/>
      <c r="BE1236" s="279"/>
      <c r="BF1236" s="279"/>
      <c r="BG1236" s="279"/>
      <c r="BH1236" s="279"/>
      <c r="BI1236" s="279"/>
      <c r="BQ1236" s="280"/>
      <c r="BR1236" s="280"/>
      <c r="BS1236" s="280"/>
      <c r="BT1236" s="280"/>
      <c r="BU1236" s="280"/>
      <c r="BV1236" s="280"/>
      <c r="BW1236" s="280"/>
      <c r="BX1236" s="280"/>
      <c r="BY1236" s="280"/>
      <c r="BZ1236" s="280"/>
      <c r="CA1236" s="280"/>
      <c r="CB1236" s="280"/>
    </row>
    <row r="1237" spans="1:80" s="278" customFormat="1" x14ac:dyDescent="0.25">
      <c r="A1237" s="261"/>
      <c r="B1237" s="261"/>
      <c r="C1237" s="261"/>
      <c r="D1237" s="261"/>
      <c r="E1237" s="261"/>
      <c r="F1237" s="261"/>
      <c r="G1237" s="261"/>
      <c r="AB1237" s="279"/>
      <c r="AC1237" s="279"/>
      <c r="AJ1237" s="279"/>
      <c r="AK1237" s="279"/>
      <c r="AX1237" s="279"/>
      <c r="AY1237" s="279"/>
      <c r="AZ1237" s="279"/>
      <c r="BA1237" s="279"/>
      <c r="BB1237" s="279"/>
      <c r="BC1237" s="279"/>
      <c r="BD1237" s="279"/>
      <c r="BE1237" s="279"/>
      <c r="BF1237" s="279"/>
      <c r="BG1237" s="279"/>
      <c r="BH1237" s="279"/>
      <c r="BI1237" s="279"/>
      <c r="BQ1237" s="280"/>
      <c r="BR1237" s="280"/>
      <c r="BS1237" s="280"/>
      <c r="BT1237" s="280"/>
      <c r="BU1237" s="280"/>
      <c r="BV1237" s="280"/>
      <c r="BW1237" s="280"/>
      <c r="BX1237" s="280"/>
      <c r="BY1237" s="280"/>
      <c r="BZ1237" s="280"/>
      <c r="CA1237" s="280"/>
      <c r="CB1237" s="280"/>
    </row>
    <row r="1238" spans="1:80" s="278" customFormat="1" x14ac:dyDescent="0.25">
      <c r="A1238" s="261"/>
      <c r="B1238" s="261"/>
      <c r="C1238" s="261"/>
      <c r="D1238" s="261"/>
      <c r="E1238" s="261"/>
      <c r="F1238" s="261"/>
      <c r="G1238" s="261"/>
      <c r="AB1238" s="279"/>
      <c r="AC1238" s="279"/>
      <c r="AJ1238" s="279"/>
      <c r="AK1238" s="279"/>
      <c r="AX1238" s="279"/>
      <c r="AY1238" s="279"/>
      <c r="AZ1238" s="279"/>
      <c r="BA1238" s="279"/>
      <c r="BB1238" s="279"/>
      <c r="BC1238" s="279"/>
      <c r="BD1238" s="279"/>
      <c r="BE1238" s="279"/>
      <c r="BF1238" s="279"/>
      <c r="BG1238" s="279"/>
      <c r="BH1238" s="279"/>
      <c r="BI1238" s="279"/>
      <c r="BQ1238" s="280"/>
      <c r="BR1238" s="280"/>
      <c r="BS1238" s="280"/>
      <c r="BT1238" s="280"/>
      <c r="BU1238" s="280"/>
      <c r="BV1238" s="280"/>
      <c r="BW1238" s="280"/>
      <c r="BX1238" s="280"/>
      <c r="BY1238" s="280"/>
      <c r="BZ1238" s="280"/>
      <c r="CA1238" s="280"/>
      <c r="CB1238" s="280"/>
    </row>
    <row r="1239" spans="1:80" s="278" customFormat="1" x14ac:dyDescent="0.25">
      <c r="A1239" s="261"/>
      <c r="B1239" s="261"/>
      <c r="C1239" s="261"/>
      <c r="D1239" s="261"/>
      <c r="E1239" s="261"/>
      <c r="F1239" s="261"/>
      <c r="G1239" s="261"/>
      <c r="AB1239" s="279"/>
      <c r="AC1239" s="279"/>
      <c r="AJ1239" s="279"/>
      <c r="AK1239" s="279"/>
      <c r="AX1239" s="279"/>
      <c r="AY1239" s="279"/>
      <c r="AZ1239" s="279"/>
      <c r="BA1239" s="279"/>
      <c r="BB1239" s="279"/>
      <c r="BC1239" s="279"/>
      <c r="BD1239" s="279"/>
      <c r="BE1239" s="279"/>
      <c r="BF1239" s="279"/>
      <c r="BG1239" s="279"/>
      <c r="BH1239" s="279"/>
      <c r="BI1239" s="279"/>
      <c r="BQ1239" s="280"/>
      <c r="BR1239" s="280"/>
      <c r="BS1239" s="280"/>
      <c r="BT1239" s="280"/>
      <c r="BU1239" s="280"/>
      <c r="BV1239" s="280"/>
      <c r="BW1239" s="280"/>
      <c r="BX1239" s="280"/>
      <c r="BY1239" s="280"/>
      <c r="BZ1239" s="280"/>
      <c r="CA1239" s="280"/>
      <c r="CB1239" s="280"/>
    </row>
    <row r="1240" spans="1:80" s="278" customFormat="1" x14ac:dyDescent="0.25">
      <c r="A1240" s="261"/>
      <c r="B1240" s="261"/>
      <c r="C1240" s="261"/>
      <c r="D1240" s="261"/>
      <c r="E1240" s="261"/>
      <c r="F1240" s="261"/>
      <c r="G1240" s="261"/>
      <c r="AB1240" s="279"/>
      <c r="AC1240" s="279"/>
      <c r="AJ1240" s="279"/>
      <c r="AK1240" s="279"/>
      <c r="AX1240" s="279"/>
      <c r="AY1240" s="279"/>
      <c r="AZ1240" s="279"/>
      <c r="BA1240" s="279"/>
      <c r="BB1240" s="279"/>
      <c r="BC1240" s="279"/>
      <c r="BD1240" s="279"/>
      <c r="BE1240" s="279"/>
      <c r="BF1240" s="279"/>
      <c r="BG1240" s="279"/>
      <c r="BH1240" s="279"/>
      <c r="BI1240" s="279"/>
      <c r="BQ1240" s="280"/>
      <c r="BR1240" s="280"/>
      <c r="BS1240" s="280"/>
      <c r="BT1240" s="280"/>
      <c r="BU1240" s="280"/>
      <c r="BV1240" s="280"/>
      <c r="BW1240" s="280"/>
      <c r="BX1240" s="280"/>
      <c r="BY1240" s="280"/>
      <c r="BZ1240" s="280"/>
      <c r="CA1240" s="280"/>
      <c r="CB1240" s="280"/>
    </row>
    <row r="1241" spans="1:80" s="278" customFormat="1" x14ac:dyDescent="0.25">
      <c r="A1241" s="261"/>
      <c r="B1241" s="261"/>
      <c r="C1241" s="261"/>
      <c r="D1241" s="261"/>
      <c r="E1241" s="261"/>
      <c r="F1241" s="261"/>
      <c r="G1241" s="261"/>
      <c r="AB1241" s="279"/>
      <c r="AC1241" s="279"/>
      <c r="AJ1241" s="279"/>
      <c r="AK1241" s="279"/>
      <c r="AX1241" s="279"/>
      <c r="AY1241" s="279"/>
      <c r="AZ1241" s="279"/>
      <c r="BA1241" s="279"/>
      <c r="BB1241" s="279"/>
      <c r="BC1241" s="279"/>
      <c r="BD1241" s="279"/>
      <c r="BE1241" s="279"/>
      <c r="BF1241" s="279"/>
      <c r="BG1241" s="279"/>
      <c r="BH1241" s="279"/>
      <c r="BI1241" s="279"/>
      <c r="BQ1241" s="280"/>
      <c r="BR1241" s="280"/>
      <c r="BS1241" s="280"/>
      <c r="BT1241" s="280"/>
      <c r="BU1241" s="280"/>
      <c r="BV1241" s="280"/>
      <c r="BW1241" s="280"/>
      <c r="BX1241" s="280"/>
      <c r="BY1241" s="280"/>
      <c r="BZ1241" s="280"/>
      <c r="CA1241" s="280"/>
      <c r="CB1241" s="280"/>
    </row>
    <row r="1242" spans="1:80" s="278" customFormat="1" x14ac:dyDescent="0.25">
      <c r="A1242" s="261"/>
      <c r="B1242" s="261"/>
      <c r="C1242" s="261"/>
      <c r="D1242" s="261"/>
      <c r="E1242" s="261"/>
      <c r="F1242" s="261"/>
      <c r="G1242" s="261"/>
      <c r="AB1242" s="279"/>
      <c r="AC1242" s="279"/>
      <c r="AJ1242" s="279"/>
      <c r="AK1242" s="279"/>
      <c r="AX1242" s="279"/>
      <c r="AY1242" s="279"/>
      <c r="AZ1242" s="279"/>
      <c r="BA1242" s="279"/>
      <c r="BB1242" s="279"/>
      <c r="BC1242" s="279"/>
      <c r="BD1242" s="279"/>
      <c r="BE1242" s="279"/>
      <c r="BF1242" s="279"/>
      <c r="BG1242" s="279"/>
      <c r="BH1242" s="279"/>
      <c r="BI1242" s="279"/>
      <c r="BQ1242" s="280"/>
      <c r="BR1242" s="280"/>
      <c r="BS1242" s="280"/>
      <c r="BT1242" s="280"/>
      <c r="BU1242" s="280"/>
      <c r="BV1242" s="280"/>
      <c r="BW1242" s="280"/>
      <c r="BX1242" s="280"/>
      <c r="BY1242" s="280"/>
      <c r="BZ1242" s="280"/>
      <c r="CA1242" s="280"/>
      <c r="CB1242" s="280"/>
    </row>
    <row r="1243" spans="1:80" s="278" customFormat="1" x14ac:dyDescent="0.25">
      <c r="A1243" s="261"/>
      <c r="B1243" s="261"/>
      <c r="C1243" s="261"/>
      <c r="D1243" s="261"/>
      <c r="E1243" s="261"/>
      <c r="F1243" s="261"/>
      <c r="G1243" s="261"/>
      <c r="AB1243" s="279"/>
      <c r="AC1243" s="279"/>
      <c r="AJ1243" s="279"/>
      <c r="AK1243" s="279"/>
      <c r="AX1243" s="279"/>
      <c r="AY1243" s="279"/>
      <c r="AZ1243" s="279"/>
      <c r="BA1243" s="279"/>
      <c r="BB1243" s="279"/>
      <c r="BC1243" s="279"/>
      <c r="BD1243" s="279"/>
      <c r="BE1243" s="279"/>
      <c r="BF1243" s="279"/>
      <c r="BG1243" s="279"/>
      <c r="BH1243" s="279"/>
      <c r="BI1243" s="279"/>
      <c r="BQ1243" s="280"/>
      <c r="BR1243" s="280"/>
      <c r="BS1243" s="280"/>
      <c r="BT1243" s="280"/>
      <c r="BU1243" s="280"/>
      <c r="BV1243" s="280"/>
      <c r="BW1243" s="280"/>
      <c r="BX1243" s="280"/>
      <c r="BY1243" s="280"/>
      <c r="BZ1243" s="280"/>
      <c r="CA1243" s="280"/>
      <c r="CB1243" s="280"/>
    </row>
    <row r="1244" spans="1:80" s="278" customFormat="1" x14ac:dyDescent="0.25">
      <c r="A1244" s="261"/>
      <c r="B1244" s="261"/>
      <c r="C1244" s="261"/>
      <c r="D1244" s="261"/>
      <c r="E1244" s="261"/>
      <c r="F1244" s="261"/>
      <c r="G1244" s="261"/>
      <c r="AB1244" s="279"/>
      <c r="AC1244" s="279"/>
      <c r="AJ1244" s="279"/>
      <c r="AK1244" s="279"/>
      <c r="AX1244" s="279"/>
      <c r="AY1244" s="279"/>
      <c r="AZ1244" s="279"/>
      <c r="BA1244" s="279"/>
      <c r="BB1244" s="279"/>
      <c r="BC1244" s="279"/>
      <c r="BD1244" s="279"/>
      <c r="BE1244" s="279"/>
      <c r="BF1244" s="279"/>
      <c r="BG1244" s="279"/>
      <c r="BH1244" s="279"/>
      <c r="BI1244" s="279"/>
      <c r="BQ1244" s="280"/>
      <c r="BR1244" s="280"/>
      <c r="BS1244" s="280"/>
      <c r="BT1244" s="280"/>
      <c r="BU1244" s="280"/>
      <c r="BV1244" s="280"/>
      <c r="BW1244" s="280"/>
      <c r="BX1244" s="280"/>
      <c r="BY1244" s="280"/>
      <c r="BZ1244" s="280"/>
      <c r="CA1244" s="280"/>
      <c r="CB1244" s="280"/>
    </row>
    <row r="1245" spans="1:80" s="278" customFormat="1" x14ac:dyDescent="0.25">
      <c r="A1245" s="261"/>
      <c r="B1245" s="261"/>
      <c r="C1245" s="261"/>
      <c r="D1245" s="261"/>
      <c r="E1245" s="261"/>
      <c r="F1245" s="261"/>
      <c r="G1245" s="261"/>
      <c r="AB1245" s="279"/>
      <c r="AC1245" s="279"/>
      <c r="AJ1245" s="279"/>
      <c r="AK1245" s="279"/>
      <c r="AX1245" s="279"/>
      <c r="AY1245" s="279"/>
      <c r="AZ1245" s="279"/>
      <c r="BA1245" s="279"/>
      <c r="BB1245" s="279"/>
      <c r="BC1245" s="279"/>
      <c r="BD1245" s="279"/>
      <c r="BE1245" s="279"/>
      <c r="BF1245" s="279"/>
      <c r="BG1245" s="279"/>
      <c r="BH1245" s="279"/>
      <c r="BI1245" s="279"/>
      <c r="BQ1245" s="280"/>
      <c r="BR1245" s="280"/>
      <c r="BS1245" s="280"/>
      <c r="BT1245" s="280"/>
      <c r="BU1245" s="280"/>
      <c r="BV1245" s="280"/>
      <c r="BW1245" s="280"/>
      <c r="BX1245" s="280"/>
      <c r="BY1245" s="280"/>
      <c r="BZ1245" s="280"/>
      <c r="CA1245" s="280"/>
      <c r="CB1245" s="280"/>
    </row>
    <row r="1246" spans="1:80" s="278" customFormat="1" x14ac:dyDescent="0.25">
      <c r="A1246" s="261"/>
      <c r="B1246" s="261"/>
      <c r="C1246" s="261"/>
      <c r="D1246" s="261"/>
      <c r="E1246" s="261"/>
      <c r="F1246" s="261"/>
      <c r="G1246" s="261"/>
      <c r="AB1246" s="279"/>
      <c r="AC1246" s="279"/>
      <c r="AJ1246" s="279"/>
      <c r="AK1246" s="279"/>
      <c r="AX1246" s="279"/>
      <c r="AY1246" s="279"/>
      <c r="AZ1246" s="279"/>
      <c r="BA1246" s="279"/>
      <c r="BB1246" s="279"/>
      <c r="BC1246" s="279"/>
      <c r="BD1246" s="279"/>
      <c r="BE1246" s="279"/>
      <c r="BF1246" s="279"/>
      <c r="BG1246" s="279"/>
      <c r="BH1246" s="279"/>
      <c r="BI1246" s="279"/>
      <c r="BQ1246" s="280"/>
      <c r="BR1246" s="280"/>
      <c r="BS1246" s="280"/>
      <c r="BT1246" s="280"/>
      <c r="BU1246" s="280"/>
      <c r="BV1246" s="280"/>
      <c r="BW1246" s="280"/>
      <c r="BX1246" s="280"/>
      <c r="BY1246" s="280"/>
      <c r="BZ1246" s="280"/>
      <c r="CA1246" s="280"/>
      <c r="CB1246" s="280"/>
    </row>
    <row r="1247" spans="1:80" s="278" customFormat="1" x14ac:dyDescent="0.25">
      <c r="A1247" s="261"/>
      <c r="B1247" s="261"/>
      <c r="C1247" s="261"/>
      <c r="D1247" s="261"/>
      <c r="E1247" s="261"/>
      <c r="F1247" s="261"/>
      <c r="G1247" s="261"/>
      <c r="AB1247" s="279"/>
      <c r="AC1247" s="279"/>
      <c r="AJ1247" s="279"/>
      <c r="AK1247" s="279"/>
      <c r="AX1247" s="279"/>
      <c r="AY1247" s="279"/>
      <c r="AZ1247" s="279"/>
      <c r="BA1247" s="279"/>
      <c r="BB1247" s="279"/>
      <c r="BC1247" s="279"/>
      <c r="BD1247" s="279"/>
      <c r="BE1247" s="279"/>
      <c r="BF1247" s="279"/>
      <c r="BG1247" s="279"/>
      <c r="BH1247" s="279"/>
      <c r="BI1247" s="279"/>
      <c r="BQ1247" s="280"/>
      <c r="BR1247" s="280"/>
      <c r="BS1247" s="280"/>
      <c r="BT1247" s="280"/>
      <c r="BU1247" s="280"/>
      <c r="BV1247" s="280"/>
      <c r="BW1247" s="280"/>
      <c r="BX1247" s="280"/>
      <c r="BY1247" s="280"/>
      <c r="BZ1247" s="280"/>
      <c r="CA1247" s="280"/>
      <c r="CB1247" s="280"/>
    </row>
    <row r="1248" spans="1:80" s="278" customFormat="1" x14ac:dyDescent="0.25">
      <c r="A1248" s="261"/>
      <c r="B1248" s="261"/>
      <c r="C1248" s="261"/>
      <c r="D1248" s="261"/>
      <c r="E1248" s="261"/>
      <c r="F1248" s="261"/>
      <c r="G1248" s="261"/>
      <c r="AB1248" s="279"/>
      <c r="AC1248" s="279"/>
      <c r="AJ1248" s="279"/>
      <c r="AK1248" s="279"/>
      <c r="AX1248" s="279"/>
      <c r="AY1248" s="279"/>
      <c r="AZ1248" s="279"/>
      <c r="BA1248" s="279"/>
      <c r="BB1248" s="279"/>
      <c r="BC1248" s="279"/>
      <c r="BD1248" s="279"/>
      <c r="BE1248" s="279"/>
      <c r="BF1248" s="279"/>
      <c r="BG1248" s="279"/>
      <c r="BH1248" s="279"/>
      <c r="BI1248" s="279"/>
      <c r="BQ1248" s="280"/>
      <c r="BR1248" s="280"/>
      <c r="BS1248" s="280"/>
      <c r="BT1248" s="280"/>
      <c r="BU1248" s="280"/>
      <c r="BV1248" s="280"/>
      <c r="BW1248" s="280"/>
      <c r="BX1248" s="280"/>
      <c r="BY1248" s="280"/>
      <c r="BZ1248" s="280"/>
      <c r="CA1248" s="280"/>
      <c r="CB1248" s="280"/>
    </row>
    <row r="1249" spans="1:80" s="278" customFormat="1" x14ac:dyDescent="0.25">
      <c r="A1249" s="261"/>
      <c r="B1249" s="261"/>
      <c r="C1249" s="261"/>
      <c r="D1249" s="261"/>
      <c r="E1249" s="261"/>
      <c r="F1249" s="261"/>
      <c r="G1249" s="261"/>
      <c r="AB1249" s="279"/>
      <c r="AC1249" s="279"/>
      <c r="AJ1249" s="279"/>
      <c r="AK1249" s="279"/>
      <c r="AX1249" s="279"/>
      <c r="AY1249" s="279"/>
      <c r="AZ1249" s="279"/>
      <c r="BA1249" s="279"/>
      <c r="BB1249" s="279"/>
      <c r="BC1249" s="279"/>
      <c r="BD1249" s="279"/>
      <c r="BE1249" s="279"/>
      <c r="BF1249" s="279"/>
      <c r="BG1249" s="279"/>
      <c r="BH1249" s="279"/>
      <c r="BI1249" s="279"/>
      <c r="BQ1249" s="280"/>
      <c r="BR1249" s="280"/>
      <c r="BS1249" s="280"/>
      <c r="BT1249" s="280"/>
      <c r="BU1249" s="280"/>
      <c r="BV1249" s="280"/>
      <c r="BW1249" s="280"/>
      <c r="BX1249" s="280"/>
      <c r="BY1249" s="280"/>
      <c r="BZ1249" s="280"/>
      <c r="CA1249" s="280"/>
      <c r="CB1249" s="280"/>
    </row>
    <row r="1250" spans="1:80" s="278" customFormat="1" x14ac:dyDescent="0.25">
      <c r="A1250" s="261"/>
      <c r="B1250" s="261"/>
      <c r="C1250" s="261"/>
      <c r="D1250" s="261"/>
      <c r="E1250" s="261"/>
      <c r="F1250" s="261"/>
      <c r="G1250" s="261"/>
      <c r="AB1250" s="279"/>
      <c r="AC1250" s="279"/>
      <c r="AJ1250" s="279"/>
      <c r="AK1250" s="279"/>
      <c r="AX1250" s="279"/>
      <c r="AY1250" s="279"/>
      <c r="AZ1250" s="279"/>
      <c r="BA1250" s="279"/>
      <c r="BB1250" s="279"/>
      <c r="BC1250" s="279"/>
      <c r="BD1250" s="279"/>
      <c r="BE1250" s="279"/>
      <c r="BF1250" s="279"/>
      <c r="BG1250" s="279"/>
      <c r="BH1250" s="279"/>
      <c r="BI1250" s="279"/>
      <c r="BQ1250" s="280"/>
      <c r="BR1250" s="280"/>
      <c r="BS1250" s="280"/>
      <c r="BT1250" s="280"/>
      <c r="BU1250" s="280"/>
      <c r="BV1250" s="280"/>
      <c r="BW1250" s="280"/>
      <c r="BX1250" s="280"/>
      <c r="BY1250" s="280"/>
      <c r="BZ1250" s="280"/>
      <c r="CA1250" s="280"/>
      <c r="CB1250" s="280"/>
    </row>
    <row r="1251" spans="1:80" s="278" customFormat="1" x14ac:dyDescent="0.25">
      <c r="A1251" s="261"/>
      <c r="B1251" s="261"/>
      <c r="C1251" s="261"/>
      <c r="D1251" s="261"/>
      <c r="E1251" s="261"/>
      <c r="F1251" s="261"/>
      <c r="G1251" s="261"/>
      <c r="AB1251" s="279"/>
      <c r="AC1251" s="279"/>
      <c r="AJ1251" s="279"/>
      <c r="AK1251" s="279"/>
      <c r="AX1251" s="279"/>
      <c r="AY1251" s="279"/>
      <c r="AZ1251" s="279"/>
      <c r="BA1251" s="279"/>
      <c r="BB1251" s="279"/>
      <c r="BC1251" s="279"/>
      <c r="BD1251" s="279"/>
      <c r="BE1251" s="279"/>
      <c r="BF1251" s="279"/>
      <c r="BG1251" s="279"/>
      <c r="BH1251" s="279"/>
      <c r="BI1251" s="279"/>
      <c r="BQ1251" s="280"/>
      <c r="BR1251" s="280"/>
      <c r="BS1251" s="280"/>
      <c r="BT1251" s="280"/>
      <c r="BU1251" s="280"/>
      <c r="BV1251" s="280"/>
      <c r="BW1251" s="280"/>
      <c r="BX1251" s="280"/>
      <c r="BY1251" s="280"/>
      <c r="BZ1251" s="280"/>
      <c r="CA1251" s="280"/>
      <c r="CB1251" s="280"/>
    </row>
    <row r="1252" spans="1:80" s="278" customFormat="1" x14ac:dyDescent="0.25">
      <c r="A1252" s="261"/>
      <c r="B1252" s="261"/>
      <c r="C1252" s="261"/>
      <c r="D1252" s="261"/>
      <c r="E1252" s="261"/>
      <c r="F1252" s="261"/>
      <c r="G1252" s="261"/>
      <c r="AB1252" s="279"/>
      <c r="AC1252" s="279"/>
      <c r="AJ1252" s="279"/>
      <c r="AK1252" s="279"/>
      <c r="AX1252" s="279"/>
      <c r="AY1252" s="279"/>
      <c r="AZ1252" s="279"/>
      <c r="BA1252" s="279"/>
      <c r="BB1252" s="279"/>
      <c r="BC1252" s="279"/>
      <c r="BD1252" s="279"/>
      <c r="BE1252" s="279"/>
      <c r="BF1252" s="279"/>
      <c r="BG1252" s="279"/>
      <c r="BH1252" s="279"/>
      <c r="BI1252" s="279"/>
      <c r="BQ1252" s="280"/>
      <c r="BR1252" s="280"/>
      <c r="BS1252" s="280"/>
      <c r="BT1252" s="280"/>
      <c r="BU1252" s="280"/>
      <c r="BV1252" s="280"/>
      <c r="BW1252" s="280"/>
      <c r="BX1252" s="280"/>
      <c r="BY1252" s="280"/>
      <c r="BZ1252" s="280"/>
      <c r="CA1252" s="280"/>
      <c r="CB1252" s="280"/>
    </row>
    <row r="1253" spans="1:80" s="278" customFormat="1" x14ac:dyDescent="0.25">
      <c r="A1253" s="261"/>
      <c r="B1253" s="261"/>
      <c r="C1253" s="261"/>
      <c r="D1253" s="261"/>
      <c r="E1253" s="261"/>
      <c r="F1253" s="261"/>
      <c r="G1253" s="261"/>
      <c r="AB1253" s="279"/>
      <c r="AC1253" s="279"/>
      <c r="AJ1253" s="279"/>
      <c r="AK1253" s="279"/>
      <c r="AX1253" s="279"/>
      <c r="AY1253" s="279"/>
      <c r="AZ1253" s="279"/>
      <c r="BA1253" s="279"/>
      <c r="BB1253" s="279"/>
      <c r="BC1253" s="279"/>
      <c r="BD1253" s="279"/>
      <c r="BE1253" s="279"/>
      <c r="BF1253" s="279"/>
      <c r="BG1253" s="279"/>
      <c r="BH1253" s="279"/>
      <c r="BI1253" s="279"/>
      <c r="BQ1253" s="280"/>
      <c r="BR1253" s="280"/>
      <c r="BS1253" s="280"/>
      <c r="BT1253" s="280"/>
      <c r="BU1253" s="280"/>
      <c r="BV1253" s="280"/>
      <c r="BW1253" s="280"/>
      <c r="BX1253" s="280"/>
      <c r="BY1253" s="280"/>
      <c r="BZ1253" s="280"/>
      <c r="CA1253" s="280"/>
      <c r="CB1253" s="280"/>
    </row>
    <row r="1254" spans="1:80" s="278" customFormat="1" x14ac:dyDescent="0.25">
      <c r="A1254" s="261"/>
      <c r="B1254" s="261"/>
      <c r="C1254" s="261"/>
      <c r="D1254" s="261"/>
      <c r="E1254" s="261"/>
      <c r="F1254" s="261"/>
      <c r="G1254" s="261"/>
      <c r="AB1254" s="279"/>
      <c r="AC1254" s="279"/>
      <c r="AJ1254" s="279"/>
      <c r="AK1254" s="279"/>
      <c r="AX1254" s="279"/>
      <c r="AY1254" s="279"/>
      <c r="AZ1254" s="279"/>
      <c r="BA1254" s="279"/>
      <c r="BB1254" s="279"/>
      <c r="BC1254" s="279"/>
      <c r="BD1254" s="279"/>
      <c r="BE1254" s="279"/>
      <c r="BF1254" s="279"/>
      <c r="BG1254" s="279"/>
      <c r="BH1254" s="279"/>
      <c r="BI1254" s="279"/>
      <c r="BQ1254" s="280"/>
      <c r="BR1254" s="280"/>
      <c r="BS1254" s="280"/>
      <c r="BT1254" s="280"/>
      <c r="BU1254" s="280"/>
      <c r="BV1254" s="280"/>
      <c r="BW1254" s="280"/>
      <c r="BX1254" s="280"/>
      <c r="BY1254" s="280"/>
      <c r="BZ1254" s="280"/>
      <c r="CA1254" s="280"/>
      <c r="CB1254" s="280"/>
    </row>
    <row r="1255" spans="1:80" s="278" customFormat="1" x14ac:dyDescent="0.25">
      <c r="A1255" s="261"/>
      <c r="B1255" s="261"/>
      <c r="C1255" s="261"/>
      <c r="D1255" s="261"/>
      <c r="E1255" s="261"/>
      <c r="F1255" s="261"/>
      <c r="G1255" s="261"/>
      <c r="AB1255" s="279"/>
      <c r="AC1255" s="279"/>
      <c r="AJ1255" s="279"/>
      <c r="AK1255" s="279"/>
      <c r="AX1255" s="279"/>
      <c r="AY1255" s="279"/>
      <c r="AZ1255" s="279"/>
      <c r="BA1255" s="279"/>
      <c r="BB1255" s="279"/>
      <c r="BC1255" s="279"/>
      <c r="BD1255" s="279"/>
      <c r="BE1255" s="279"/>
      <c r="BF1255" s="279"/>
      <c r="BG1255" s="279"/>
      <c r="BH1255" s="279"/>
      <c r="BI1255" s="279"/>
      <c r="BQ1255" s="280"/>
      <c r="BR1255" s="280"/>
      <c r="BS1255" s="280"/>
      <c r="BT1255" s="280"/>
      <c r="BU1255" s="280"/>
      <c r="BV1255" s="280"/>
      <c r="BW1255" s="280"/>
      <c r="BX1255" s="280"/>
      <c r="BY1255" s="280"/>
      <c r="BZ1255" s="280"/>
      <c r="CA1255" s="280"/>
      <c r="CB1255" s="280"/>
    </row>
    <row r="1256" spans="1:80" s="278" customFormat="1" x14ac:dyDescent="0.25">
      <c r="A1256" s="261"/>
      <c r="B1256" s="261"/>
      <c r="C1256" s="261"/>
      <c r="D1256" s="261"/>
      <c r="E1256" s="261"/>
      <c r="F1256" s="261"/>
      <c r="G1256" s="261"/>
      <c r="AB1256" s="279"/>
      <c r="AC1256" s="279"/>
      <c r="AJ1256" s="279"/>
      <c r="AK1256" s="279"/>
      <c r="AX1256" s="279"/>
      <c r="AY1256" s="279"/>
      <c r="AZ1256" s="279"/>
      <c r="BA1256" s="279"/>
      <c r="BB1256" s="279"/>
      <c r="BC1256" s="279"/>
      <c r="BD1256" s="279"/>
      <c r="BE1256" s="279"/>
      <c r="BF1256" s="279"/>
      <c r="BG1256" s="279"/>
      <c r="BH1256" s="279"/>
      <c r="BI1256" s="279"/>
      <c r="BQ1256" s="280"/>
      <c r="BR1256" s="280"/>
      <c r="BS1256" s="280"/>
      <c r="BT1256" s="280"/>
      <c r="BU1256" s="280"/>
      <c r="BV1256" s="280"/>
      <c r="BW1256" s="280"/>
      <c r="BX1256" s="280"/>
      <c r="BY1256" s="280"/>
      <c r="BZ1256" s="280"/>
      <c r="CA1256" s="280"/>
      <c r="CB1256" s="280"/>
    </row>
    <row r="1257" spans="1:80" s="278" customFormat="1" x14ac:dyDescent="0.25">
      <c r="A1257" s="261"/>
      <c r="B1257" s="261"/>
      <c r="C1257" s="261"/>
      <c r="D1257" s="261"/>
      <c r="E1257" s="261"/>
      <c r="F1257" s="261"/>
      <c r="G1257" s="261"/>
      <c r="AB1257" s="279"/>
      <c r="AC1257" s="279"/>
      <c r="AJ1257" s="279"/>
      <c r="AK1257" s="279"/>
      <c r="AX1257" s="279"/>
      <c r="AY1257" s="279"/>
      <c r="AZ1257" s="279"/>
      <c r="BA1257" s="279"/>
      <c r="BB1257" s="279"/>
      <c r="BC1257" s="279"/>
      <c r="BD1257" s="279"/>
      <c r="BE1257" s="279"/>
      <c r="BF1257" s="279"/>
      <c r="BG1257" s="279"/>
      <c r="BH1257" s="279"/>
      <c r="BI1257" s="279"/>
      <c r="BQ1257" s="280"/>
      <c r="BR1257" s="280"/>
      <c r="BS1257" s="280"/>
      <c r="BT1257" s="280"/>
      <c r="BU1257" s="280"/>
      <c r="BV1257" s="280"/>
      <c r="BW1257" s="280"/>
      <c r="BX1257" s="280"/>
      <c r="BY1257" s="280"/>
      <c r="BZ1257" s="280"/>
      <c r="CA1257" s="280"/>
      <c r="CB1257" s="280"/>
    </row>
    <row r="1258" spans="1:80" s="278" customFormat="1" x14ac:dyDescent="0.25">
      <c r="A1258" s="261"/>
      <c r="B1258" s="261"/>
      <c r="C1258" s="261"/>
      <c r="D1258" s="261"/>
      <c r="E1258" s="261"/>
      <c r="F1258" s="261"/>
      <c r="G1258" s="261"/>
      <c r="AB1258" s="279"/>
      <c r="AC1258" s="279"/>
      <c r="AJ1258" s="279"/>
      <c r="AK1258" s="279"/>
      <c r="AX1258" s="279"/>
      <c r="AY1258" s="279"/>
      <c r="AZ1258" s="279"/>
      <c r="BA1258" s="279"/>
      <c r="BB1258" s="279"/>
      <c r="BC1258" s="279"/>
      <c r="BD1258" s="279"/>
      <c r="BE1258" s="279"/>
      <c r="BF1258" s="279"/>
      <c r="BG1258" s="279"/>
      <c r="BH1258" s="279"/>
      <c r="BI1258" s="279"/>
      <c r="BQ1258" s="280"/>
      <c r="BR1258" s="280"/>
      <c r="BS1258" s="280"/>
      <c r="BT1258" s="280"/>
      <c r="BU1258" s="280"/>
      <c r="BV1258" s="280"/>
      <c r="BW1258" s="280"/>
      <c r="BX1258" s="280"/>
      <c r="BY1258" s="280"/>
      <c r="BZ1258" s="280"/>
      <c r="CA1258" s="280"/>
      <c r="CB1258" s="280"/>
    </row>
    <row r="1259" spans="1:80" s="278" customFormat="1" x14ac:dyDescent="0.25">
      <c r="A1259" s="261"/>
      <c r="B1259" s="261"/>
      <c r="C1259" s="261"/>
      <c r="D1259" s="261"/>
      <c r="E1259" s="261"/>
      <c r="F1259" s="261"/>
      <c r="G1259" s="261"/>
      <c r="AB1259" s="279"/>
      <c r="AC1259" s="279"/>
      <c r="AJ1259" s="279"/>
      <c r="AK1259" s="279"/>
      <c r="AX1259" s="279"/>
      <c r="AY1259" s="279"/>
      <c r="AZ1259" s="279"/>
      <c r="BA1259" s="279"/>
      <c r="BB1259" s="279"/>
      <c r="BC1259" s="279"/>
      <c r="BD1259" s="279"/>
      <c r="BE1259" s="279"/>
      <c r="BF1259" s="279"/>
      <c r="BG1259" s="279"/>
      <c r="BH1259" s="279"/>
      <c r="BI1259" s="279"/>
      <c r="BQ1259" s="280"/>
      <c r="BR1259" s="280"/>
      <c r="BS1259" s="280"/>
      <c r="BT1259" s="280"/>
      <c r="BU1259" s="280"/>
      <c r="BV1259" s="280"/>
      <c r="BW1259" s="280"/>
      <c r="BX1259" s="280"/>
      <c r="BY1259" s="280"/>
      <c r="BZ1259" s="280"/>
      <c r="CA1259" s="280"/>
      <c r="CB1259" s="280"/>
    </row>
    <row r="1260" spans="1:80" s="278" customFormat="1" x14ac:dyDescent="0.25">
      <c r="A1260" s="261"/>
      <c r="B1260" s="261"/>
      <c r="C1260" s="261"/>
      <c r="D1260" s="261"/>
      <c r="E1260" s="261"/>
      <c r="F1260" s="261"/>
      <c r="G1260" s="261"/>
      <c r="AB1260" s="279"/>
      <c r="AC1260" s="279"/>
      <c r="AJ1260" s="279"/>
      <c r="AK1260" s="279"/>
      <c r="AX1260" s="279"/>
      <c r="AY1260" s="279"/>
      <c r="AZ1260" s="279"/>
      <c r="BA1260" s="279"/>
      <c r="BB1260" s="279"/>
      <c r="BC1260" s="279"/>
      <c r="BD1260" s="279"/>
      <c r="BE1260" s="279"/>
      <c r="BF1260" s="279"/>
      <c r="BG1260" s="279"/>
      <c r="BH1260" s="279"/>
      <c r="BI1260" s="279"/>
      <c r="BQ1260" s="280"/>
      <c r="BR1260" s="280"/>
      <c r="BS1260" s="280"/>
      <c r="BT1260" s="280"/>
      <c r="BU1260" s="280"/>
      <c r="BV1260" s="280"/>
      <c r="BW1260" s="280"/>
      <c r="BX1260" s="280"/>
      <c r="BY1260" s="280"/>
      <c r="BZ1260" s="280"/>
      <c r="CA1260" s="280"/>
      <c r="CB1260" s="280"/>
    </row>
    <row r="1261" spans="1:80" s="278" customFormat="1" x14ac:dyDescent="0.25">
      <c r="A1261" s="261"/>
      <c r="B1261" s="261"/>
      <c r="C1261" s="261"/>
      <c r="D1261" s="261"/>
      <c r="E1261" s="261"/>
      <c r="F1261" s="261"/>
      <c r="G1261" s="261"/>
      <c r="AB1261" s="279"/>
      <c r="AC1261" s="279"/>
      <c r="AJ1261" s="279"/>
      <c r="AK1261" s="279"/>
      <c r="AX1261" s="279"/>
      <c r="AY1261" s="279"/>
      <c r="AZ1261" s="279"/>
      <c r="BA1261" s="279"/>
      <c r="BB1261" s="279"/>
      <c r="BC1261" s="279"/>
      <c r="BD1261" s="279"/>
      <c r="BE1261" s="279"/>
      <c r="BF1261" s="279"/>
      <c r="BG1261" s="279"/>
      <c r="BH1261" s="279"/>
      <c r="BI1261" s="279"/>
      <c r="BQ1261" s="280"/>
      <c r="BR1261" s="280"/>
      <c r="BS1261" s="280"/>
      <c r="BT1261" s="280"/>
      <c r="BU1261" s="280"/>
      <c r="BV1261" s="280"/>
      <c r="BW1261" s="280"/>
      <c r="BX1261" s="280"/>
      <c r="BY1261" s="280"/>
      <c r="BZ1261" s="280"/>
      <c r="CA1261" s="280"/>
      <c r="CB1261" s="280"/>
    </row>
    <row r="1262" spans="1:80" s="278" customFormat="1" x14ac:dyDescent="0.25">
      <c r="A1262" s="261"/>
      <c r="B1262" s="261"/>
      <c r="C1262" s="261"/>
      <c r="D1262" s="261"/>
      <c r="E1262" s="261"/>
      <c r="F1262" s="261"/>
      <c r="G1262" s="261"/>
      <c r="AB1262" s="279"/>
      <c r="AC1262" s="279"/>
      <c r="AJ1262" s="279"/>
      <c r="AK1262" s="279"/>
      <c r="AX1262" s="279"/>
      <c r="AY1262" s="279"/>
      <c r="AZ1262" s="279"/>
      <c r="BA1262" s="279"/>
      <c r="BB1262" s="279"/>
      <c r="BC1262" s="279"/>
      <c r="BD1262" s="279"/>
      <c r="BE1262" s="279"/>
      <c r="BF1262" s="279"/>
      <c r="BG1262" s="279"/>
      <c r="BH1262" s="279"/>
      <c r="BI1262" s="279"/>
      <c r="BQ1262" s="280"/>
      <c r="BR1262" s="280"/>
      <c r="BS1262" s="280"/>
      <c r="BT1262" s="280"/>
      <c r="BU1262" s="280"/>
      <c r="BV1262" s="280"/>
      <c r="BW1262" s="280"/>
      <c r="BX1262" s="280"/>
      <c r="BY1262" s="280"/>
      <c r="BZ1262" s="280"/>
      <c r="CA1262" s="280"/>
      <c r="CB1262" s="280"/>
    </row>
    <row r="1263" spans="1:80" s="278" customFormat="1" x14ac:dyDescent="0.25">
      <c r="A1263" s="261"/>
      <c r="B1263" s="261"/>
      <c r="C1263" s="261"/>
      <c r="D1263" s="261"/>
      <c r="E1263" s="261"/>
      <c r="F1263" s="261"/>
      <c r="G1263" s="261"/>
      <c r="AB1263" s="279"/>
      <c r="AC1263" s="279"/>
      <c r="AJ1263" s="279"/>
      <c r="AK1263" s="279"/>
      <c r="AX1263" s="279"/>
      <c r="AY1263" s="279"/>
      <c r="AZ1263" s="279"/>
      <c r="BA1263" s="279"/>
      <c r="BB1263" s="279"/>
      <c r="BC1263" s="279"/>
      <c r="BD1263" s="279"/>
      <c r="BE1263" s="279"/>
      <c r="BF1263" s="279"/>
      <c r="BG1263" s="279"/>
      <c r="BH1263" s="279"/>
      <c r="BI1263" s="279"/>
      <c r="BQ1263" s="280"/>
      <c r="BR1263" s="280"/>
      <c r="BS1263" s="280"/>
      <c r="BT1263" s="280"/>
      <c r="BU1263" s="280"/>
      <c r="BV1263" s="280"/>
      <c r="BW1263" s="280"/>
      <c r="BX1263" s="280"/>
      <c r="BY1263" s="280"/>
      <c r="BZ1263" s="280"/>
      <c r="CA1263" s="280"/>
      <c r="CB1263" s="280"/>
    </row>
    <row r="1264" spans="1:80" s="278" customFormat="1" x14ac:dyDescent="0.25">
      <c r="A1264" s="261"/>
      <c r="B1264" s="261"/>
      <c r="C1264" s="261"/>
      <c r="D1264" s="261"/>
      <c r="E1264" s="261"/>
      <c r="F1264" s="261"/>
      <c r="G1264" s="261"/>
      <c r="AB1264" s="279"/>
      <c r="AC1264" s="279"/>
      <c r="AJ1264" s="279"/>
      <c r="AK1264" s="279"/>
      <c r="AX1264" s="279"/>
      <c r="AY1264" s="279"/>
      <c r="AZ1264" s="279"/>
      <c r="BA1264" s="279"/>
      <c r="BB1264" s="279"/>
      <c r="BC1264" s="279"/>
      <c r="BD1264" s="279"/>
      <c r="BE1264" s="279"/>
      <c r="BF1264" s="279"/>
      <c r="BG1264" s="279"/>
      <c r="BH1264" s="279"/>
      <c r="BI1264" s="279"/>
      <c r="BQ1264" s="280"/>
      <c r="BR1264" s="280"/>
      <c r="BS1264" s="280"/>
      <c r="BT1264" s="280"/>
      <c r="BU1264" s="280"/>
      <c r="BV1264" s="280"/>
      <c r="BW1264" s="280"/>
      <c r="BX1264" s="280"/>
      <c r="BY1264" s="280"/>
      <c r="BZ1264" s="280"/>
      <c r="CA1264" s="280"/>
      <c r="CB1264" s="280"/>
    </row>
    <row r="1265" spans="1:80" s="278" customFormat="1" x14ac:dyDescent="0.25">
      <c r="A1265" s="261"/>
      <c r="B1265" s="261"/>
      <c r="C1265" s="261"/>
      <c r="D1265" s="261"/>
      <c r="E1265" s="261"/>
      <c r="F1265" s="261"/>
      <c r="G1265" s="261"/>
      <c r="AB1265" s="279"/>
      <c r="AC1265" s="279"/>
      <c r="AJ1265" s="279"/>
      <c r="AK1265" s="279"/>
      <c r="AX1265" s="279"/>
      <c r="AY1265" s="279"/>
      <c r="AZ1265" s="279"/>
      <c r="BA1265" s="279"/>
      <c r="BB1265" s="279"/>
      <c r="BC1265" s="279"/>
      <c r="BD1265" s="279"/>
      <c r="BE1265" s="279"/>
      <c r="BF1265" s="279"/>
      <c r="BG1265" s="279"/>
      <c r="BH1265" s="279"/>
      <c r="BI1265" s="279"/>
      <c r="BQ1265" s="280"/>
      <c r="BR1265" s="280"/>
      <c r="BS1265" s="280"/>
      <c r="BT1265" s="280"/>
      <c r="BU1265" s="280"/>
      <c r="BV1265" s="280"/>
      <c r="BW1265" s="280"/>
      <c r="BX1265" s="280"/>
      <c r="BY1265" s="280"/>
      <c r="BZ1265" s="280"/>
      <c r="CA1265" s="280"/>
      <c r="CB1265" s="280"/>
    </row>
    <row r="1266" spans="1:80" s="278" customFormat="1" x14ac:dyDescent="0.25">
      <c r="A1266" s="261"/>
      <c r="B1266" s="261"/>
      <c r="C1266" s="261"/>
      <c r="D1266" s="261"/>
      <c r="E1266" s="261"/>
      <c r="F1266" s="261"/>
      <c r="G1266" s="261"/>
      <c r="AB1266" s="279"/>
      <c r="AC1266" s="279"/>
      <c r="AJ1266" s="279"/>
      <c r="AK1266" s="279"/>
      <c r="AX1266" s="279"/>
      <c r="AY1266" s="279"/>
      <c r="AZ1266" s="279"/>
      <c r="BA1266" s="279"/>
      <c r="BB1266" s="279"/>
      <c r="BC1266" s="279"/>
      <c r="BD1266" s="279"/>
      <c r="BE1266" s="279"/>
      <c r="BF1266" s="279"/>
      <c r="BG1266" s="279"/>
      <c r="BH1266" s="279"/>
      <c r="BI1266" s="279"/>
      <c r="BQ1266" s="280"/>
      <c r="BR1266" s="280"/>
      <c r="BS1266" s="280"/>
      <c r="BT1266" s="280"/>
      <c r="BU1266" s="280"/>
      <c r="BV1266" s="280"/>
      <c r="BW1266" s="280"/>
      <c r="BX1266" s="280"/>
      <c r="BY1266" s="280"/>
      <c r="BZ1266" s="280"/>
      <c r="CA1266" s="280"/>
      <c r="CB1266" s="280"/>
    </row>
    <row r="1267" spans="1:80" s="278" customFormat="1" x14ac:dyDescent="0.25">
      <c r="A1267" s="261"/>
      <c r="B1267" s="261"/>
      <c r="C1267" s="261"/>
      <c r="D1267" s="261"/>
      <c r="E1267" s="261"/>
      <c r="F1267" s="261"/>
      <c r="G1267" s="261"/>
      <c r="AB1267" s="279"/>
      <c r="AC1267" s="279"/>
      <c r="AJ1267" s="279"/>
      <c r="AK1267" s="279"/>
      <c r="AX1267" s="279"/>
      <c r="AY1267" s="279"/>
      <c r="AZ1267" s="279"/>
      <c r="BA1267" s="279"/>
      <c r="BB1267" s="279"/>
      <c r="BC1267" s="279"/>
      <c r="BD1267" s="279"/>
      <c r="BE1267" s="279"/>
      <c r="BF1267" s="279"/>
      <c r="BG1267" s="279"/>
      <c r="BH1267" s="279"/>
      <c r="BI1267" s="279"/>
      <c r="BQ1267" s="280"/>
      <c r="BR1267" s="280"/>
      <c r="BS1267" s="280"/>
      <c r="BT1267" s="280"/>
      <c r="BU1267" s="280"/>
      <c r="BV1267" s="280"/>
      <c r="BW1267" s="280"/>
      <c r="BX1267" s="280"/>
      <c r="BY1267" s="280"/>
      <c r="BZ1267" s="280"/>
      <c r="CA1267" s="280"/>
      <c r="CB1267" s="280"/>
    </row>
    <row r="1268" spans="1:80" s="278" customFormat="1" x14ac:dyDescent="0.25">
      <c r="A1268" s="261"/>
      <c r="B1268" s="261"/>
      <c r="C1268" s="261"/>
      <c r="D1268" s="261"/>
      <c r="E1268" s="261"/>
      <c r="F1268" s="261"/>
      <c r="G1268" s="261"/>
      <c r="AB1268" s="279"/>
      <c r="AC1268" s="279"/>
      <c r="AJ1268" s="279"/>
      <c r="AK1268" s="279"/>
      <c r="AX1268" s="279"/>
      <c r="AY1268" s="279"/>
      <c r="AZ1268" s="279"/>
      <c r="BA1268" s="279"/>
      <c r="BB1268" s="279"/>
      <c r="BC1268" s="279"/>
      <c r="BD1268" s="279"/>
      <c r="BE1268" s="279"/>
      <c r="BF1268" s="279"/>
      <c r="BG1268" s="279"/>
      <c r="BH1268" s="279"/>
      <c r="BI1268" s="279"/>
      <c r="BQ1268" s="280"/>
      <c r="BR1268" s="280"/>
      <c r="BS1268" s="280"/>
      <c r="BT1268" s="280"/>
      <c r="BU1268" s="280"/>
      <c r="BV1268" s="280"/>
      <c r="BW1268" s="280"/>
      <c r="BX1268" s="280"/>
      <c r="BY1268" s="280"/>
      <c r="BZ1268" s="280"/>
      <c r="CA1268" s="280"/>
      <c r="CB1268" s="280"/>
    </row>
    <row r="1269" spans="1:80" s="278" customFormat="1" x14ac:dyDescent="0.25">
      <c r="A1269" s="261"/>
      <c r="B1269" s="261"/>
      <c r="C1269" s="261"/>
      <c r="D1269" s="261"/>
      <c r="E1269" s="261"/>
      <c r="F1269" s="261"/>
      <c r="G1269" s="261"/>
      <c r="AB1269" s="279"/>
      <c r="AC1269" s="279"/>
      <c r="AJ1269" s="279"/>
      <c r="AK1269" s="279"/>
      <c r="AX1269" s="279"/>
      <c r="AY1269" s="279"/>
      <c r="AZ1269" s="279"/>
      <c r="BA1269" s="279"/>
      <c r="BB1269" s="279"/>
      <c r="BC1269" s="279"/>
      <c r="BD1269" s="279"/>
      <c r="BE1269" s="279"/>
      <c r="BF1269" s="279"/>
      <c r="BG1269" s="279"/>
      <c r="BH1269" s="279"/>
      <c r="BI1269" s="279"/>
      <c r="BQ1269" s="280"/>
      <c r="BR1269" s="280"/>
      <c r="BS1269" s="280"/>
      <c r="BT1269" s="280"/>
      <c r="BU1269" s="280"/>
      <c r="BV1269" s="280"/>
      <c r="BW1269" s="280"/>
      <c r="BX1269" s="280"/>
      <c r="BY1269" s="280"/>
      <c r="BZ1269" s="280"/>
      <c r="CA1269" s="280"/>
      <c r="CB1269" s="280"/>
    </row>
    <row r="1270" spans="1:80" s="278" customFormat="1" x14ac:dyDescent="0.25">
      <c r="A1270" s="261"/>
      <c r="B1270" s="261"/>
      <c r="C1270" s="261"/>
      <c r="D1270" s="261"/>
      <c r="E1270" s="261"/>
      <c r="F1270" s="261"/>
      <c r="G1270" s="261"/>
      <c r="AB1270" s="279"/>
      <c r="AC1270" s="279"/>
      <c r="AJ1270" s="279"/>
      <c r="AK1270" s="279"/>
      <c r="AX1270" s="279"/>
      <c r="AY1270" s="279"/>
      <c r="AZ1270" s="279"/>
      <c r="BA1270" s="279"/>
      <c r="BB1270" s="279"/>
      <c r="BC1270" s="279"/>
      <c r="BD1270" s="279"/>
      <c r="BE1270" s="279"/>
      <c r="BF1270" s="279"/>
      <c r="BG1270" s="279"/>
      <c r="BH1270" s="279"/>
      <c r="BI1270" s="279"/>
      <c r="BQ1270" s="280"/>
      <c r="BR1270" s="280"/>
      <c r="BS1270" s="280"/>
      <c r="BT1270" s="280"/>
      <c r="BU1270" s="280"/>
      <c r="BV1270" s="280"/>
      <c r="BW1270" s="280"/>
      <c r="BX1270" s="280"/>
      <c r="BY1270" s="280"/>
      <c r="BZ1270" s="280"/>
      <c r="CA1270" s="280"/>
      <c r="CB1270" s="280"/>
    </row>
    <row r="1271" spans="1:80" s="278" customFormat="1" x14ac:dyDescent="0.25">
      <c r="A1271" s="261"/>
      <c r="B1271" s="261"/>
      <c r="C1271" s="261"/>
      <c r="D1271" s="261"/>
      <c r="E1271" s="261"/>
      <c r="F1271" s="261"/>
      <c r="G1271" s="261"/>
      <c r="AB1271" s="279"/>
      <c r="AC1271" s="279"/>
      <c r="AJ1271" s="279"/>
      <c r="AK1271" s="279"/>
      <c r="AX1271" s="279"/>
      <c r="AY1271" s="279"/>
      <c r="AZ1271" s="279"/>
      <c r="BA1271" s="279"/>
      <c r="BB1271" s="279"/>
      <c r="BC1271" s="279"/>
      <c r="BD1271" s="279"/>
      <c r="BE1271" s="279"/>
      <c r="BF1271" s="279"/>
      <c r="BG1271" s="279"/>
      <c r="BH1271" s="279"/>
      <c r="BI1271" s="279"/>
      <c r="BQ1271" s="280"/>
      <c r="BR1271" s="280"/>
      <c r="BS1271" s="280"/>
      <c r="BT1271" s="280"/>
      <c r="BU1271" s="280"/>
      <c r="BV1271" s="280"/>
      <c r="BW1271" s="280"/>
      <c r="BX1271" s="280"/>
      <c r="BY1271" s="280"/>
      <c r="BZ1271" s="280"/>
      <c r="CA1271" s="280"/>
      <c r="CB1271" s="280"/>
    </row>
    <row r="1272" spans="1:80" s="278" customFormat="1" x14ac:dyDescent="0.25">
      <c r="A1272" s="261"/>
      <c r="B1272" s="261"/>
      <c r="C1272" s="261"/>
      <c r="D1272" s="261"/>
      <c r="E1272" s="261"/>
      <c r="F1272" s="261"/>
      <c r="G1272" s="261"/>
      <c r="AB1272" s="279"/>
      <c r="AC1272" s="279"/>
      <c r="AJ1272" s="279"/>
      <c r="AK1272" s="279"/>
      <c r="AX1272" s="279"/>
      <c r="AY1272" s="279"/>
      <c r="AZ1272" s="279"/>
      <c r="BA1272" s="279"/>
      <c r="BB1272" s="279"/>
      <c r="BC1272" s="279"/>
      <c r="BD1272" s="279"/>
      <c r="BE1272" s="279"/>
      <c r="BF1272" s="279"/>
      <c r="BG1272" s="279"/>
      <c r="BH1272" s="279"/>
      <c r="BI1272" s="279"/>
      <c r="BQ1272" s="280"/>
      <c r="BR1272" s="280"/>
      <c r="BS1272" s="280"/>
      <c r="BT1272" s="280"/>
      <c r="BU1272" s="280"/>
      <c r="BV1272" s="280"/>
      <c r="BW1272" s="280"/>
      <c r="BX1272" s="280"/>
      <c r="BY1272" s="280"/>
      <c r="BZ1272" s="280"/>
      <c r="CA1272" s="280"/>
      <c r="CB1272" s="280"/>
    </row>
    <row r="1273" spans="1:80" s="278" customFormat="1" x14ac:dyDescent="0.25">
      <c r="A1273" s="261"/>
      <c r="B1273" s="261"/>
      <c r="C1273" s="261"/>
      <c r="D1273" s="261"/>
      <c r="E1273" s="261"/>
      <c r="F1273" s="261"/>
      <c r="G1273" s="261"/>
      <c r="AB1273" s="279"/>
      <c r="AC1273" s="279"/>
      <c r="AJ1273" s="279"/>
      <c r="AK1273" s="279"/>
      <c r="AX1273" s="279"/>
      <c r="AY1273" s="279"/>
      <c r="AZ1273" s="279"/>
      <c r="BA1273" s="279"/>
      <c r="BB1273" s="279"/>
      <c r="BC1273" s="279"/>
      <c r="BD1273" s="279"/>
      <c r="BE1273" s="279"/>
      <c r="BF1273" s="279"/>
      <c r="BG1273" s="279"/>
      <c r="BH1273" s="279"/>
      <c r="BI1273" s="279"/>
      <c r="BQ1273" s="280"/>
      <c r="BR1273" s="280"/>
      <c r="BS1273" s="280"/>
      <c r="BT1273" s="280"/>
      <c r="BU1273" s="280"/>
      <c r="BV1273" s="280"/>
      <c r="BW1273" s="280"/>
      <c r="BX1273" s="280"/>
      <c r="BY1273" s="280"/>
      <c r="BZ1273" s="280"/>
      <c r="CA1273" s="280"/>
      <c r="CB1273" s="280"/>
    </row>
    <row r="1274" spans="1:80" s="278" customFormat="1" x14ac:dyDescent="0.25">
      <c r="A1274" s="261"/>
      <c r="B1274" s="261"/>
      <c r="C1274" s="261"/>
      <c r="D1274" s="261"/>
      <c r="E1274" s="261"/>
      <c r="F1274" s="261"/>
      <c r="G1274" s="261"/>
      <c r="AB1274" s="279"/>
      <c r="AC1274" s="279"/>
      <c r="AJ1274" s="279"/>
      <c r="AK1274" s="279"/>
      <c r="AX1274" s="279"/>
      <c r="AY1274" s="279"/>
      <c r="AZ1274" s="279"/>
      <c r="BA1274" s="279"/>
      <c r="BB1274" s="279"/>
      <c r="BC1274" s="279"/>
      <c r="BD1274" s="279"/>
      <c r="BE1274" s="279"/>
      <c r="BF1274" s="279"/>
      <c r="BG1274" s="279"/>
      <c r="BH1274" s="279"/>
      <c r="BI1274" s="279"/>
      <c r="BQ1274" s="280"/>
      <c r="BR1274" s="280"/>
      <c r="BS1274" s="280"/>
      <c r="BT1274" s="280"/>
      <c r="BU1274" s="280"/>
      <c r="BV1274" s="280"/>
      <c r="BW1274" s="280"/>
      <c r="BX1274" s="280"/>
      <c r="BY1274" s="280"/>
      <c r="BZ1274" s="280"/>
      <c r="CA1274" s="280"/>
      <c r="CB1274" s="280"/>
    </row>
    <row r="1275" spans="1:80" s="278" customFormat="1" x14ac:dyDescent="0.25">
      <c r="A1275" s="261"/>
      <c r="B1275" s="261"/>
      <c r="C1275" s="261"/>
      <c r="D1275" s="261"/>
      <c r="E1275" s="261"/>
      <c r="F1275" s="261"/>
      <c r="G1275" s="261"/>
      <c r="AB1275" s="279"/>
      <c r="AC1275" s="279"/>
      <c r="AJ1275" s="279"/>
      <c r="AK1275" s="279"/>
      <c r="AX1275" s="279"/>
      <c r="AY1275" s="279"/>
      <c r="AZ1275" s="279"/>
      <c r="BA1275" s="279"/>
      <c r="BB1275" s="279"/>
      <c r="BC1275" s="279"/>
      <c r="BD1275" s="279"/>
      <c r="BE1275" s="279"/>
      <c r="BF1275" s="279"/>
      <c r="BG1275" s="279"/>
      <c r="BH1275" s="279"/>
      <c r="BI1275" s="279"/>
      <c r="BQ1275" s="280"/>
      <c r="BR1275" s="280"/>
      <c r="BS1275" s="280"/>
      <c r="BT1275" s="280"/>
      <c r="BU1275" s="280"/>
      <c r="BV1275" s="280"/>
      <c r="BW1275" s="280"/>
      <c r="BX1275" s="280"/>
      <c r="BY1275" s="280"/>
      <c r="BZ1275" s="280"/>
      <c r="CA1275" s="280"/>
      <c r="CB1275" s="280"/>
    </row>
    <row r="1276" spans="1:80" s="278" customFormat="1" x14ac:dyDescent="0.25">
      <c r="A1276" s="261"/>
      <c r="B1276" s="261"/>
      <c r="C1276" s="261"/>
      <c r="D1276" s="261"/>
      <c r="E1276" s="261"/>
      <c r="F1276" s="261"/>
      <c r="G1276" s="261"/>
      <c r="AB1276" s="279"/>
      <c r="AC1276" s="279"/>
      <c r="AJ1276" s="279"/>
      <c r="AK1276" s="279"/>
      <c r="AX1276" s="279"/>
      <c r="AY1276" s="279"/>
      <c r="AZ1276" s="279"/>
      <c r="BA1276" s="279"/>
      <c r="BB1276" s="279"/>
      <c r="BC1276" s="279"/>
      <c r="BD1276" s="279"/>
      <c r="BE1276" s="279"/>
      <c r="BF1276" s="279"/>
      <c r="BG1276" s="279"/>
      <c r="BH1276" s="279"/>
      <c r="BI1276" s="279"/>
      <c r="BQ1276" s="280"/>
      <c r="BR1276" s="280"/>
      <c r="BS1276" s="280"/>
      <c r="BT1276" s="280"/>
      <c r="BU1276" s="280"/>
      <c r="BV1276" s="280"/>
      <c r="BW1276" s="280"/>
      <c r="BX1276" s="280"/>
      <c r="BY1276" s="280"/>
      <c r="BZ1276" s="280"/>
      <c r="CA1276" s="280"/>
      <c r="CB1276" s="280"/>
    </row>
    <row r="1277" spans="1:80" s="278" customFormat="1" x14ac:dyDescent="0.25">
      <c r="A1277" s="261"/>
      <c r="B1277" s="261"/>
      <c r="C1277" s="261"/>
      <c r="D1277" s="261"/>
      <c r="E1277" s="261"/>
      <c r="F1277" s="261"/>
      <c r="G1277" s="261"/>
      <c r="AB1277" s="279"/>
      <c r="AC1277" s="279"/>
      <c r="AJ1277" s="279"/>
      <c r="AK1277" s="279"/>
      <c r="AX1277" s="279"/>
      <c r="AY1277" s="279"/>
      <c r="AZ1277" s="279"/>
      <c r="BA1277" s="279"/>
      <c r="BB1277" s="279"/>
      <c r="BC1277" s="279"/>
      <c r="BD1277" s="279"/>
      <c r="BE1277" s="279"/>
      <c r="BF1277" s="279"/>
      <c r="BG1277" s="279"/>
      <c r="BH1277" s="279"/>
      <c r="BI1277" s="279"/>
      <c r="BQ1277" s="280"/>
      <c r="BR1277" s="280"/>
      <c r="BS1277" s="280"/>
      <c r="BT1277" s="280"/>
      <c r="BU1277" s="280"/>
      <c r="BV1277" s="280"/>
      <c r="BW1277" s="280"/>
      <c r="BX1277" s="280"/>
      <c r="BY1277" s="280"/>
      <c r="BZ1277" s="280"/>
      <c r="CA1277" s="280"/>
      <c r="CB1277" s="280"/>
    </row>
    <row r="1278" spans="1:80" s="278" customFormat="1" x14ac:dyDescent="0.25">
      <c r="A1278" s="261"/>
      <c r="B1278" s="261"/>
      <c r="C1278" s="261"/>
      <c r="D1278" s="261"/>
      <c r="E1278" s="261"/>
      <c r="F1278" s="261"/>
      <c r="G1278" s="261"/>
      <c r="AB1278" s="279"/>
      <c r="AC1278" s="279"/>
      <c r="AJ1278" s="279"/>
      <c r="AK1278" s="279"/>
      <c r="AX1278" s="279"/>
      <c r="AY1278" s="279"/>
      <c r="AZ1278" s="279"/>
      <c r="BA1278" s="279"/>
      <c r="BB1278" s="279"/>
      <c r="BC1278" s="279"/>
      <c r="BD1278" s="279"/>
      <c r="BE1278" s="279"/>
      <c r="BF1278" s="279"/>
      <c r="BG1278" s="279"/>
      <c r="BH1278" s="279"/>
      <c r="BI1278" s="279"/>
      <c r="BQ1278" s="280"/>
      <c r="BR1278" s="280"/>
      <c r="BS1278" s="280"/>
      <c r="BT1278" s="280"/>
      <c r="BU1278" s="280"/>
      <c r="BV1278" s="280"/>
      <c r="BW1278" s="280"/>
      <c r="BX1278" s="280"/>
      <c r="BY1278" s="280"/>
      <c r="BZ1278" s="280"/>
      <c r="CA1278" s="280"/>
      <c r="CB1278" s="280"/>
    </row>
    <row r="1279" spans="1:80" s="278" customFormat="1" x14ac:dyDescent="0.25">
      <c r="A1279" s="261"/>
      <c r="B1279" s="261"/>
      <c r="C1279" s="261"/>
      <c r="D1279" s="261"/>
      <c r="E1279" s="261"/>
      <c r="F1279" s="261"/>
      <c r="G1279" s="261"/>
      <c r="AB1279" s="279"/>
      <c r="AC1279" s="279"/>
      <c r="AJ1279" s="279"/>
      <c r="AK1279" s="279"/>
      <c r="AX1279" s="279"/>
      <c r="AY1279" s="279"/>
      <c r="AZ1279" s="279"/>
      <c r="BA1279" s="279"/>
      <c r="BB1279" s="279"/>
      <c r="BC1279" s="279"/>
      <c r="BD1279" s="279"/>
      <c r="BE1279" s="279"/>
      <c r="BF1279" s="279"/>
      <c r="BG1279" s="279"/>
      <c r="BH1279" s="279"/>
      <c r="BI1279" s="279"/>
      <c r="BQ1279" s="280"/>
      <c r="BR1279" s="280"/>
      <c r="BS1279" s="280"/>
      <c r="BT1279" s="280"/>
      <c r="BU1279" s="280"/>
      <c r="BV1279" s="280"/>
      <c r="BW1279" s="280"/>
      <c r="BX1279" s="280"/>
      <c r="BY1279" s="280"/>
      <c r="BZ1279" s="280"/>
      <c r="CA1279" s="280"/>
      <c r="CB1279" s="280"/>
    </row>
    <row r="1280" spans="1:80" s="278" customFormat="1" x14ac:dyDescent="0.25">
      <c r="A1280" s="261"/>
      <c r="B1280" s="261"/>
      <c r="C1280" s="261"/>
      <c r="D1280" s="261"/>
      <c r="E1280" s="261"/>
      <c r="F1280" s="261"/>
      <c r="G1280" s="261"/>
      <c r="AB1280" s="279"/>
      <c r="AC1280" s="279"/>
      <c r="AJ1280" s="279"/>
      <c r="AK1280" s="279"/>
      <c r="AX1280" s="279"/>
      <c r="AY1280" s="279"/>
      <c r="AZ1280" s="279"/>
      <c r="BA1280" s="279"/>
      <c r="BB1280" s="279"/>
      <c r="BC1280" s="279"/>
      <c r="BD1280" s="279"/>
      <c r="BE1280" s="279"/>
      <c r="BF1280" s="279"/>
      <c r="BG1280" s="279"/>
      <c r="BH1280" s="279"/>
      <c r="BI1280" s="279"/>
      <c r="BQ1280" s="280"/>
      <c r="BR1280" s="280"/>
      <c r="BS1280" s="280"/>
      <c r="BT1280" s="280"/>
      <c r="BU1280" s="280"/>
      <c r="BV1280" s="280"/>
      <c r="BW1280" s="280"/>
      <c r="BX1280" s="280"/>
      <c r="BY1280" s="280"/>
      <c r="BZ1280" s="280"/>
      <c r="CA1280" s="280"/>
      <c r="CB1280" s="280"/>
    </row>
    <row r="1281" spans="1:80" s="278" customFormat="1" x14ac:dyDescent="0.25">
      <c r="A1281" s="261"/>
      <c r="B1281" s="261"/>
      <c r="C1281" s="261"/>
      <c r="D1281" s="261"/>
      <c r="E1281" s="261"/>
      <c r="F1281" s="261"/>
      <c r="G1281" s="261"/>
      <c r="AB1281" s="279"/>
      <c r="AC1281" s="279"/>
      <c r="AJ1281" s="279"/>
      <c r="AK1281" s="279"/>
      <c r="AX1281" s="279"/>
      <c r="AY1281" s="279"/>
      <c r="AZ1281" s="279"/>
      <c r="BA1281" s="279"/>
      <c r="BB1281" s="279"/>
      <c r="BC1281" s="279"/>
      <c r="BD1281" s="279"/>
      <c r="BE1281" s="279"/>
      <c r="BF1281" s="279"/>
      <c r="BG1281" s="279"/>
      <c r="BH1281" s="279"/>
      <c r="BI1281" s="279"/>
      <c r="BQ1281" s="280"/>
      <c r="BR1281" s="280"/>
      <c r="BS1281" s="280"/>
      <c r="BT1281" s="280"/>
      <c r="BU1281" s="280"/>
      <c r="BV1281" s="280"/>
      <c r="BW1281" s="280"/>
      <c r="BX1281" s="280"/>
      <c r="BY1281" s="280"/>
      <c r="BZ1281" s="280"/>
      <c r="CA1281" s="280"/>
      <c r="CB1281" s="280"/>
    </row>
    <row r="1282" spans="1:80" s="278" customFormat="1" x14ac:dyDescent="0.25">
      <c r="A1282" s="261"/>
      <c r="B1282" s="261"/>
      <c r="C1282" s="261"/>
      <c r="D1282" s="261"/>
      <c r="E1282" s="261"/>
      <c r="F1282" s="261"/>
      <c r="G1282" s="261"/>
      <c r="AB1282" s="279"/>
      <c r="AC1282" s="279"/>
      <c r="AJ1282" s="279"/>
      <c r="AK1282" s="279"/>
      <c r="AX1282" s="279"/>
      <c r="AY1282" s="279"/>
      <c r="AZ1282" s="279"/>
      <c r="BA1282" s="279"/>
      <c r="BB1282" s="279"/>
      <c r="BC1282" s="279"/>
      <c r="BD1282" s="279"/>
      <c r="BE1282" s="279"/>
      <c r="BF1282" s="279"/>
      <c r="BG1282" s="279"/>
      <c r="BH1282" s="279"/>
      <c r="BI1282" s="279"/>
      <c r="BQ1282" s="280"/>
      <c r="BR1282" s="280"/>
      <c r="BS1282" s="280"/>
      <c r="BT1282" s="280"/>
      <c r="BU1282" s="280"/>
      <c r="BV1282" s="280"/>
      <c r="BW1282" s="280"/>
      <c r="BX1282" s="280"/>
      <c r="BY1282" s="280"/>
      <c r="BZ1282" s="280"/>
      <c r="CA1282" s="280"/>
      <c r="CB1282" s="280"/>
    </row>
    <row r="1283" spans="1:80" s="278" customFormat="1" x14ac:dyDescent="0.25">
      <c r="A1283" s="261"/>
      <c r="B1283" s="261"/>
      <c r="C1283" s="261"/>
      <c r="D1283" s="261"/>
      <c r="E1283" s="261"/>
      <c r="F1283" s="261"/>
      <c r="G1283" s="261"/>
      <c r="AB1283" s="279"/>
      <c r="AC1283" s="279"/>
      <c r="AJ1283" s="279"/>
      <c r="AK1283" s="279"/>
      <c r="AX1283" s="279"/>
      <c r="AY1283" s="279"/>
      <c r="AZ1283" s="279"/>
      <c r="BA1283" s="279"/>
      <c r="BB1283" s="279"/>
      <c r="BC1283" s="279"/>
      <c r="BD1283" s="279"/>
      <c r="BE1283" s="279"/>
      <c r="BF1283" s="279"/>
      <c r="BG1283" s="279"/>
      <c r="BH1283" s="279"/>
      <c r="BI1283" s="279"/>
      <c r="BQ1283" s="280"/>
      <c r="BR1283" s="280"/>
      <c r="BS1283" s="280"/>
      <c r="BT1283" s="280"/>
      <c r="BU1283" s="280"/>
      <c r="BV1283" s="280"/>
      <c r="BW1283" s="280"/>
      <c r="BX1283" s="280"/>
      <c r="BY1283" s="280"/>
      <c r="BZ1283" s="280"/>
      <c r="CA1283" s="280"/>
      <c r="CB1283" s="280"/>
    </row>
    <row r="1284" spans="1:80" s="278" customFormat="1" x14ac:dyDescent="0.25">
      <c r="A1284" s="261"/>
      <c r="B1284" s="261"/>
      <c r="C1284" s="261"/>
      <c r="D1284" s="261"/>
      <c r="E1284" s="261"/>
      <c r="F1284" s="261"/>
      <c r="G1284" s="261"/>
      <c r="AB1284" s="279"/>
      <c r="AC1284" s="279"/>
      <c r="AJ1284" s="279"/>
      <c r="AK1284" s="279"/>
      <c r="AX1284" s="279"/>
      <c r="AY1284" s="279"/>
      <c r="AZ1284" s="279"/>
      <c r="BA1284" s="279"/>
      <c r="BB1284" s="279"/>
      <c r="BC1284" s="279"/>
      <c r="BD1284" s="279"/>
      <c r="BE1284" s="279"/>
      <c r="BF1284" s="279"/>
      <c r="BG1284" s="279"/>
      <c r="BH1284" s="279"/>
      <c r="BI1284" s="279"/>
      <c r="BQ1284" s="280"/>
      <c r="BR1284" s="280"/>
      <c r="BS1284" s="280"/>
      <c r="BT1284" s="280"/>
      <c r="BU1284" s="280"/>
      <c r="BV1284" s="280"/>
      <c r="BW1284" s="280"/>
      <c r="BX1284" s="280"/>
      <c r="BY1284" s="280"/>
      <c r="BZ1284" s="280"/>
      <c r="CA1284" s="280"/>
      <c r="CB1284" s="280"/>
    </row>
    <row r="1285" spans="1:80" s="278" customFormat="1" x14ac:dyDescent="0.25">
      <c r="A1285" s="261"/>
      <c r="B1285" s="261"/>
      <c r="C1285" s="261"/>
      <c r="D1285" s="261"/>
      <c r="E1285" s="261"/>
      <c r="F1285" s="261"/>
      <c r="G1285" s="261"/>
      <c r="AB1285" s="279"/>
      <c r="AC1285" s="279"/>
      <c r="AJ1285" s="279"/>
      <c r="AK1285" s="279"/>
      <c r="AX1285" s="279"/>
      <c r="AY1285" s="279"/>
      <c r="AZ1285" s="279"/>
      <c r="BA1285" s="279"/>
      <c r="BB1285" s="279"/>
      <c r="BC1285" s="279"/>
      <c r="BD1285" s="279"/>
      <c r="BE1285" s="279"/>
      <c r="BF1285" s="279"/>
      <c r="BG1285" s="279"/>
      <c r="BH1285" s="279"/>
      <c r="BI1285" s="279"/>
      <c r="BQ1285" s="280"/>
      <c r="BR1285" s="280"/>
      <c r="BS1285" s="280"/>
      <c r="BT1285" s="280"/>
      <c r="BU1285" s="280"/>
      <c r="BV1285" s="280"/>
      <c r="BW1285" s="280"/>
      <c r="BX1285" s="280"/>
      <c r="BY1285" s="280"/>
      <c r="BZ1285" s="280"/>
      <c r="CA1285" s="280"/>
      <c r="CB1285" s="280"/>
    </row>
    <row r="1286" spans="1:80" s="278" customFormat="1" x14ac:dyDescent="0.25">
      <c r="A1286" s="261"/>
      <c r="B1286" s="261"/>
      <c r="C1286" s="261"/>
      <c r="D1286" s="261"/>
      <c r="E1286" s="261"/>
      <c r="F1286" s="261"/>
      <c r="G1286" s="261"/>
      <c r="AB1286" s="279"/>
      <c r="AC1286" s="279"/>
      <c r="AJ1286" s="279"/>
      <c r="AK1286" s="279"/>
      <c r="AX1286" s="279"/>
      <c r="AY1286" s="279"/>
      <c r="AZ1286" s="279"/>
      <c r="BA1286" s="279"/>
      <c r="BB1286" s="279"/>
      <c r="BC1286" s="279"/>
      <c r="BD1286" s="279"/>
      <c r="BE1286" s="279"/>
      <c r="BF1286" s="279"/>
      <c r="BG1286" s="279"/>
      <c r="BH1286" s="279"/>
      <c r="BI1286" s="279"/>
      <c r="BQ1286" s="280"/>
      <c r="BR1286" s="280"/>
      <c r="BS1286" s="280"/>
      <c r="BT1286" s="280"/>
      <c r="BU1286" s="280"/>
      <c r="BV1286" s="280"/>
      <c r="BW1286" s="280"/>
      <c r="BX1286" s="280"/>
      <c r="BY1286" s="280"/>
      <c r="BZ1286" s="280"/>
      <c r="CA1286" s="280"/>
      <c r="CB1286" s="280"/>
    </row>
    <row r="1287" spans="1:80" s="278" customFormat="1" x14ac:dyDescent="0.25">
      <c r="A1287" s="261"/>
      <c r="B1287" s="261"/>
      <c r="C1287" s="261"/>
      <c r="D1287" s="261"/>
      <c r="E1287" s="261"/>
      <c r="F1287" s="261"/>
      <c r="G1287" s="261"/>
      <c r="AB1287" s="279"/>
      <c r="AC1287" s="279"/>
      <c r="AJ1287" s="279"/>
      <c r="AK1287" s="279"/>
      <c r="AX1287" s="279"/>
      <c r="AY1287" s="279"/>
      <c r="AZ1287" s="279"/>
      <c r="BA1287" s="279"/>
      <c r="BB1287" s="279"/>
      <c r="BC1287" s="279"/>
      <c r="BD1287" s="279"/>
      <c r="BE1287" s="279"/>
      <c r="BF1287" s="279"/>
      <c r="BG1287" s="279"/>
      <c r="BH1287" s="279"/>
      <c r="BI1287" s="279"/>
      <c r="BQ1287" s="280"/>
      <c r="BR1287" s="280"/>
      <c r="BS1287" s="280"/>
      <c r="BT1287" s="280"/>
      <c r="BU1287" s="280"/>
      <c r="BV1287" s="280"/>
      <c r="BW1287" s="280"/>
      <c r="BX1287" s="280"/>
      <c r="BY1287" s="280"/>
      <c r="BZ1287" s="280"/>
      <c r="CA1287" s="280"/>
      <c r="CB1287" s="280"/>
    </row>
    <row r="1288" spans="1:80" s="278" customFormat="1" x14ac:dyDescent="0.25">
      <c r="A1288" s="261"/>
      <c r="B1288" s="261"/>
      <c r="C1288" s="261"/>
      <c r="D1288" s="261"/>
      <c r="E1288" s="261"/>
      <c r="F1288" s="261"/>
      <c r="G1288" s="261"/>
      <c r="AB1288" s="279"/>
      <c r="AC1288" s="279"/>
      <c r="AJ1288" s="279"/>
      <c r="AK1288" s="279"/>
      <c r="AX1288" s="279"/>
      <c r="AY1288" s="279"/>
      <c r="AZ1288" s="279"/>
      <c r="BA1288" s="279"/>
      <c r="BB1288" s="279"/>
      <c r="BC1288" s="279"/>
      <c r="BD1288" s="279"/>
      <c r="BE1288" s="279"/>
      <c r="BF1288" s="279"/>
      <c r="BG1288" s="279"/>
      <c r="BH1288" s="279"/>
      <c r="BI1288" s="279"/>
      <c r="BQ1288" s="280"/>
      <c r="BR1288" s="280"/>
      <c r="BS1288" s="280"/>
      <c r="BT1288" s="280"/>
      <c r="BU1288" s="280"/>
      <c r="BV1288" s="280"/>
      <c r="BW1288" s="280"/>
      <c r="BX1288" s="280"/>
      <c r="BY1288" s="280"/>
      <c r="BZ1288" s="280"/>
      <c r="CA1288" s="280"/>
      <c r="CB1288" s="280"/>
    </row>
    <row r="1289" spans="1:80" s="278" customFormat="1" x14ac:dyDescent="0.25">
      <c r="A1289" s="261"/>
      <c r="B1289" s="261"/>
      <c r="C1289" s="261"/>
      <c r="D1289" s="261"/>
      <c r="E1289" s="261"/>
      <c r="F1289" s="261"/>
      <c r="G1289" s="261"/>
      <c r="AB1289" s="279"/>
      <c r="AC1289" s="279"/>
      <c r="AJ1289" s="279"/>
      <c r="AK1289" s="279"/>
      <c r="AX1289" s="279"/>
      <c r="AY1289" s="279"/>
      <c r="AZ1289" s="279"/>
      <c r="BA1289" s="279"/>
      <c r="BB1289" s="279"/>
      <c r="BC1289" s="279"/>
      <c r="BD1289" s="279"/>
      <c r="BE1289" s="279"/>
      <c r="BF1289" s="279"/>
      <c r="BG1289" s="279"/>
      <c r="BH1289" s="279"/>
      <c r="BI1289" s="279"/>
      <c r="BQ1289" s="280"/>
      <c r="BR1289" s="280"/>
      <c r="BS1289" s="280"/>
      <c r="BT1289" s="280"/>
      <c r="BU1289" s="280"/>
      <c r="BV1289" s="280"/>
      <c r="BW1289" s="280"/>
      <c r="BX1289" s="280"/>
      <c r="BY1289" s="280"/>
      <c r="BZ1289" s="280"/>
      <c r="CA1289" s="280"/>
      <c r="CB1289" s="280"/>
    </row>
    <row r="1290" spans="1:80" s="278" customFormat="1" x14ac:dyDescent="0.25">
      <c r="A1290" s="261"/>
      <c r="B1290" s="261"/>
      <c r="C1290" s="261"/>
      <c r="D1290" s="261"/>
      <c r="E1290" s="261"/>
      <c r="F1290" s="261"/>
      <c r="G1290" s="261"/>
      <c r="AB1290" s="279"/>
      <c r="AC1290" s="279"/>
      <c r="AJ1290" s="279"/>
      <c r="AK1290" s="279"/>
      <c r="AX1290" s="279"/>
      <c r="AY1290" s="279"/>
      <c r="AZ1290" s="279"/>
      <c r="BA1290" s="279"/>
      <c r="BB1290" s="279"/>
      <c r="BC1290" s="279"/>
      <c r="BD1290" s="279"/>
      <c r="BE1290" s="279"/>
      <c r="BF1290" s="279"/>
      <c r="BG1290" s="279"/>
      <c r="BH1290" s="279"/>
      <c r="BI1290" s="279"/>
      <c r="BQ1290" s="280"/>
      <c r="BR1290" s="280"/>
      <c r="BS1290" s="280"/>
      <c r="BT1290" s="280"/>
      <c r="BU1290" s="280"/>
      <c r="BV1290" s="280"/>
      <c r="BW1290" s="280"/>
      <c r="BX1290" s="280"/>
      <c r="BY1290" s="280"/>
      <c r="BZ1290" s="280"/>
      <c r="CA1290" s="280"/>
      <c r="CB1290" s="280"/>
    </row>
    <row r="1291" spans="1:80" s="278" customFormat="1" x14ac:dyDescent="0.25">
      <c r="A1291" s="261"/>
      <c r="B1291" s="261"/>
      <c r="C1291" s="261"/>
      <c r="D1291" s="261"/>
      <c r="E1291" s="261"/>
      <c r="F1291" s="261"/>
      <c r="G1291" s="261"/>
      <c r="AB1291" s="279"/>
      <c r="AC1291" s="279"/>
      <c r="AJ1291" s="279"/>
      <c r="AK1291" s="279"/>
      <c r="AX1291" s="279"/>
      <c r="AY1291" s="279"/>
      <c r="AZ1291" s="279"/>
      <c r="BA1291" s="279"/>
      <c r="BB1291" s="279"/>
      <c r="BC1291" s="279"/>
      <c r="BD1291" s="279"/>
      <c r="BE1291" s="279"/>
      <c r="BF1291" s="279"/>
      <c r="BG1291" s="279"/>
      <c r="BH1291" s="279"/>
      <c r="BI1291" s="279"/>
      <c r="BQ1291" s="280"/>
      <c r="BR1291" s="280"/>
      <c r="BS1291" s="280"/>
      <c r="BT1291" s="280"/>
      <c r="BU1291" s="280"/>
      <c r="BV1291" s="280"/>
      <c r="BW1291" s="280"/>
      <c r="BX1291" s="280"/>
      <c r="BY1291" s="280"/>
      <c r="BZ1291" s="280"/>
      <c r="CA1291" s="280"/>
      <c r="CB1291" s="280"/>
    </row>
    <row r="1292" spans="1:80" s="278" customFormat="1" x14ac:dyDescent="0.25">
      <c r="A1292" s="261"/>
      <c r="B1292" s="261"/>
      <c r="C1292" s="261"/>
      <c r="D1292" s="261"/>
      <c r="E1292" s="261"/>
      <c r="F1292" s="261"/>
      <c r="G1292" s="261"/>
      <c r="AB1292" s="279"/>
      <c r="AC1292" s="279"/>
      <c r="AJ1292" s="279"/>
      <c r="AK1292" s="279"/>
      <c r="AX1292" s="279"/>
      <c r="AY1292" s="279"/>
      <c r="AZ1292" s="279"/>
      <c r="BA1292" s="279"/>
      <c r="BB1292" s="279"/>
      <c r="BC1292" s="279"/>
      <c r="BD1292" s="279"/>
      <c r="BE1292" s="279"/>
      <c r="BF1292" s="279"/>
      <c r="BG1292" s="279"/>
      <c r="BH1292" s="279"/>
      <c r="BI1292" s="279"/>
      <c r="BQ1292" s="280"/>
      <c r="BR1292" s="280"/>
      <c r="BS1292" s="280"/>
      <c r="BT1292" s="280"/>
      <c r="BU1292" s="280"/>
      <c r="BV1292" s="280"/>
      <c r="BW1292" s="280"/>
      <c r="BX1292" s="280"/>
      <c r="BY1292" s="280"/>
      <c r="BZ1292" s="280"/>
      <c r="CA1292" s="280"/>
      <c r="CB1292" s="280"/>
    </row>
    <row r="1293" spans="1:80" s="278" customFormat="1" x14ac:dyDescent="0.25">
      <c r="A1293" s="261"/>
      <c r="B1293" s="261"/>
      <c r="C1293" s="261"/>
      <c r="D1293" s="261"/>
      <c r="E1293" s="261"/>
      <c r="F1293" s="261"/>
      <c r="G1293" s="261"/>
      <c r="AB1293" s="279"/>
      <c r="AC1293" s="279"/>
      <c r="AJ1293" s="279"/>
      <c r="AK1293" s="279"/>
      <c r="AX1293" s="279"/>
      <c r="AY1293" s="279"/>
      <c r="AZ1293" s="279"/>
      <c r="BA1293" s="279"/>
      <c r="BB1293" s="279"/>
      <c r="BC1293" s="279"/>
      <c r="BD1293" s="279"/>
      <c r="BE1293" s="279"/>
      <c r="BF1293" s="279"/>
      <c r="BG1293" s="279"/>
      <c r="BH1293" s="279"/>
      <c r="BI1293" s="279"/>
      <c r="BQ1293" s="280"/>
      <c r="BR1293" s="280"/>
      <c r="BS1293" s="280"/>
      <c r="BT1293" s="280"/>
      <c r="BU1293" s="280"/>
      <c r="BV1293" s="280"/>
      <c r="BW1293" s="280"/>
      <c r="BX1293" s="280"/>
      <c r="BY1293" s="280"/>
      <c r="BZ1293" s="280"/>
      <c r="CA1293" s="280"/>
      <c r="CB1293" s="280"/>
    </row>
    <row r="1294" spans="1:80" s="278" customFormat="1" x14ac:dyDescent="0.25">
      <c r="A1294" s="261"/>
      <c r="B1294" s="261"/>
      <c r="C1294" s="261"/>
      <c r="D1294" s="261"/>
      <c r="E1294" s="261"/>
      <c r="F1294" s="261"/>
      <c r="G1294" s="261"/>
      <c r="AB1294" s="279"/>
      <c r="AC1294" s="279"/>
      <c r="AJ1294" s="279"/>
      <c r="AK1294" s="279"/>
      <c r="AX1294" s="279"/>
      <c r="AY1294" s="279"/>
      <c r="AZ1294" s="279"/>
      <c r="BA1294" s="279"/>
      <c r="BB1294" s="279"/>
      <c r="BC1294" s="279"/>
      <c r="BD1294" s="279"/>
      <c r="BE1294" s="279"/>
      <c r="BF1294" s="279"/>
      <c r="BG1294" s="279"/>
      <c r="BH1294" s="279"/>
      <c r="BI1294" s="279"/>
      <c r="BQ1294" s="280"/>
      <c r="BR1294" s="280"/>
      <c r="BS1294" s="280"/>
      <c r="BT1294" s="280"/>
      <c r="BU1294" s="280"/>
      <c r="BV1294" s="280"/>
      <c r="BW1294" s="280"/>
      <c r="BX1294" s="280"/>
      <c r="BY1294" s="280"/>
      <c r="BZ1294" s="280"/>
      <c r="CA1294" s="280"/>
      <c r="CB1294" s="280"/>
    </row>
    <row r="1295" spans="1:80" s="278" customFormat="1" x14ac:dyDescent="0.25">
      <c r="A1295" s="261"/>
      <c r="B1295" s="261"/>
      <c r="C1295" s="261"/>
      <c r="D1295" s="261"/>
      <c r="E1295" s="261"/>
      <c r="F1295" s="261"/>
      <c r="G1295" s="261"/>
      <c r="AB1295" s="279"/>
      <c r="AC1295" s="279"/>
      <c r="AJ1295" s="279"/>
      <c r="AK1295" s="279"/>
      <c r="AX1295" s="279"/>
      <c r="AY1295" s="279"/>
      <c r="AZ1295" s="279"/>
      <c r="BA1295" s="279"/>
      <c r="BB1295" s="279"/>
      <c r="BC1295" s="279"/>
      <c r="BD1295" s="279"/>
      <c r="BE1295" s="279"/>
      <c r="BF1295" s="279"/>
      <c r="BG1295" s="279"/>
      <c r="BH1295" s="279"/>
      <c r="BI1295" s="279"/>
      <c r="BQ1295" s="280"/>
      <c r="BR1295" s="280"/>
      <c r="BS1295" s="280"/>
      <c r="BT1295" s="280"/>
      <c r="BU1295" s="280"/>
      <c r="BV1295" s="280"/>
      <c r="BW1295" s="280"/>
      <c r="BX1295" s="280"/>
      <c r="BY1295" s="280"/>
      <c r="BZ1295" s="280"/>
      <c r="CA1295" s="280"/>
      <c r="CB1295" s="280"/>
    </row>
    <row r="1296" spans="1:80" s="278" customFormat="1" x14ac:dyDescent="0.25">
      <c r="A1296" s="261"/>
      <c r="B1296" s="261"/>
      <c r="C1296" s="261"/>
      <c r="D1296" s="261"/>
      <c r="E1296" s="261"/>
      <c r="F1296" s="261"/>
      <c r="G1296" s="261"/>
      <c r="AB1296" s="279"/>
      <c r="AC1296" s="279"/>
      <c r="AJ1296" s="279"/>
      <c r="AK1296" s="279"/>
      <c r="AX1296" s="279"/>
      <c r="AY1296" s="279"/>
      <c r="AZ1296" s="279"/>
      <c r="BA1296" s="279"/>
      <c r="BB1296" s="279"/>
      <c r="BC1296" s="279"/>
      <c r="BD1296" s="279"/>
      <c r="BE1296" s="279"/>
      <c r="BF1296" s="279"/>
      <c r="BG1296" s="279"/>
      <c r="BH1296" s="279"/>
      <c r="BI1296" s="279"/>
      <c r="BQ1296" s="280"/>
      <c r="BR1296" s="280"/>
      <c r="BS1296" s="280"/>
      <c r="BT1296" s="280"/>
      <c r="BU1296" s="280"/>
      <c r="BV1296" s="280"/>
      <c r="BW1296" s="280"/>
      <c r="BX1296" s="280"/>
      <c r="BY1296" s="280"/>
      <c r="BZ1296" s="280"/>
      <c r="CA1296" s="280"/>
      <c r="CB1296" s="280"/>
    </row>
    <row r="1297" spans="1:80" s="278" customFormat="1" x14ac:dyDescent="0.25">
      <c r="A1297" s="261"/>
      <c r="B1297" s="261"/>
      <c r="C1297" s="261"/>
      <c r="D1297" s="261"/>
      <c r="E1297" s="261"/>
      <c r="F1297" s="261"/>
      <c r="G1297" s="261"/>
      <c r="AB1297" s="279"/>
      <c r="AC1297" s="279"/>
      <c r="AJ1297" s="279"/>
      <c r="AK1297" s="279"/>
      <c r="AX1297" s="279"/>
      <c r="AY1297" s="279"/>
      <c r="AZ1297" s="279"/>
      <c r="BA1297" s="279"/>
      <c r="BB1297" s="279"/>
      <c r="BC1297" s="279"/>
      <c r="BD1297" s="279"/>
      <c r="BE1297" s="279"/>
      <c r="BF1297" s="279"/>
      <c r="BG1297" s="279"/>
      <c r="BH1297" s="279"/>
      <c r="BI1297" s="279"/>
      <c r="BQ1297" s="280"/>
      <c r="BR1297" s="280"/>
      <c r="BS1297" s="280"/>
      <c r="BT1297" s="280"/>
      <c r="BU1297" s="280"/>
      <c r="BV1297" s="280"/>
      <c r="BW1297" s="280"/>
      <c r="BX1297" s="280"/>
      <c r="BY1297" s="280"/>
      <c r="BZ1297" s="280"/>
      <c r="CA1297" s="280"/>
      <c r="CB1297" s="280"/>
    </row>
    <row r="1298" spans="1:80" s="278" customFormat="1" x14ac:dyDescent="0.25">
      <c r="A1298" s="261"/>
      <c r="B1298" s="261"/>
      <c r="C1298" s="261"/>
      <c r="D1298" s="261"/>
      <c r="E1298" s="261"/>
      <c r="F1298" s="261"/>
      <c r="G1298" s="261"/>
      <c r="AB1298" s="279"/>
      <c r="AC1298" s="279"/>
      <c r="AJ1298" s="279"/>
      <c r="AK1298" s="279"/>
      <c r="AX1298" s="279"/>
      <c r="AY1298" s="279"/>
      <c r="AZ1298" s="279"/>
      <c r="BA1298" s="279"/>
      <c r="BB1298" s="279"/>
      <c r="BC1298" s="279"/>
      <c r="BD1298" s="279"/>
      <c r="BE1298" s="279"/>
      <c r="BF1298" s="279"/>
      <c r="BG1298" s="279"/>
      <c r="BH1298" s="279"/>
      <c r="BI1298" s="279"/>
      <c r="BQ1298" s="280"/>
      <c r="BR1298" s="280"/>
      <c r="BS1298" s="280"/>
      <c r="BT1298" s="280"/>
      <c r="BU1298" s="280"/>
      <c r="BV1298" s="280"/>
      <c r="BW1298" s="280"/>
      <c r="BX1298" s="280"/>
      <c r="BY1298" s="280"/>
      <c r="BZ1298" s="280"/>
      <c r="CA1298" s="280"/>
      <c r="CB1298" s="280"/>
    </row>
    <row r="1299" spans="1:80" s="278" customFormat="1" x14ac:dyDescent="0.25">
      <c r="A1299" s="261"/>
      <c r="B1299" s="261"/>
      <c r="C1299" s="261"/>
      <c r="D1299" s="261"/>
      <c r="E1299" s="261"/>
      <c r="F1299" s="261"/>
      <c r="G1299" s="261"/>
      <c r="AB1299" s="279"/>
      <c r="AC1299" s="279"/>
      <c r="AJ1299" s="279"/>
      <c r="AK1299" s="279"/>
      <c r="AX1299" s="279"/>
      <c r="AY1299" s="279"/>
      <c r="AZ1299" s="279"/>
      <c r="BA1299" s="279"/>
      <c r="BB1299" s="279"/>
      <c r="BC1299" s="279"/>
      <c r="BD1299" s="279"/>
      <c r="BE1299" s="279"/>
      <c r="BF1299" s="279"/>
      <c r="BG1299" s="279"/>
      <c r="BH1299" s="279"/>
      <c r="BI1299" s="279"/>
      <c r="BQ1299" s="280"/>
      <c r="BR1299" s="280"/>
      <c r="BS1299" s="280"/>
      <c r="BT1299" s="280"/>
      <c r="BU1299" s="280"/>
      <c r="BV1299" s="280"/>
      <c r="BW1299" s="280"/>
      <c r="BX1299" s="280"/>
      <c r="BY1299" s="280"/>
      <c r="BZ1299" s="280"/>
      <c r="CA1299" s="280"/>
      <c r="CB1299" s="280"/>
    </row>
    <row r="1300" spans="1:80" s="278" customFormat="1" x14ac:dyDescent="0.25">
      <c r="A1300" s="261"/>
      <c r="B1300" s="261"/>
      <c r="C1300" s="261"/>
      <c r="D1300" s="261"/>
      <c r="E1300" s="261"/>
      <c r="F1300" s="261"/>
      <c r="G1300" s="261"/>
      <c r="AB1300" s="279"/>
      <c r="AC1300" s="279"/>
      <c r="AJ1300" s="279"/>
      <c r="AK1300" s="279"/>
      <c r="AX1300" s="279"/>
      <c r="AY1300" s="279"/>
      <c r="AZ1300" s="279"/>
      <c r="BA1300" s="279"/>
      <c r="BB1300" s="279"/>
      <c r="BC1300" s="279"/>
      <c r="BD1300" s="279"/>
      <c r="BE1300" s="279"/>
      <c r="BF1300" s="279"/>
      <c r="BG1300" s="279"/>
      <c r="BH1300" s="279"/>
      <c r="BI1300" s="279"/>
      <c r="BQ1300" s="280"/>
      <c r="BR1300" s="280"/>
      <c r="BS1300" s="280"/>
      <c r="BT1300" s="280"/>
      <c r="BU1300" s="280"/>
      <c r="BV1300" s="280"/>
      <c r="BW1300" s="280"/>
      <c r="BX1300" s="280"/>
      <c r="BY1300" s="280"/>
      <c r="BZ1300" s="280"/>
      <c r="CA1300" s="280"/>
      <c r="CB1300" s="280"/>
    </row>
    <row r="1301" spans="1:80" s="278" customFormat="1" x14ac:dyDescent="0.25">
      <c r="A1301" s="261"/>
      <c r="B1301" s="261"/>
      <c r="C1301" s="261"/>
      <c r="D1301" s="261"/>
      <c r="E1301" s="261"/>
      <c r="F1301" s="261"/>
      <c r="G1301" s="261"/>
      <c r="AB1301" s="279"/>
      <c r="AC1301" s="279"/>
      <c r="AJ1301" s="279"/>
      <c r="AK1301" s="279"/>
      <c r="AX1301" s="279"/>
      <c r="AY1301" s="279"/>
      <c r="AZ1301" s="279"/>
      <c r="BA1301" s="279"/>
      <c r="BB1301" s="279"/>
      <c r="BC1301" s="279"/>
      <c r="BD1301" s="279"/>
      <c r="BE1301" s="279"/>
      <c r="BF1301" s="279"/>
      <c r="BG1301" s="279"/>
      <c r="BH1301" s="279"/>
      <c r="BI1301" s="279"/>
      <c r="BQ1301" s="280"/>
      <c r="BR1301" s="280"/>
      <c r="BS1301" s="280"/>
      <c r="BT1301" s="280"/>
      <c r="BU1301" s="280"/>
      <c r="BV1301" s="280"/>
      <c r="BW1301" s="280"/>
      <c r="BX1301" s="280"/>
      <c r="BY1301" s="280"/>
      <c r="BZ1301" s="280"/>
      <c r="CA1301" s="280"/>
      <c r="CB1301" s="280"/>
    </row>
    <row r="1302" spans="1:80" s="278" customFormat="1" x14ac:dyDescent="0.25">
      <c r="A1302" s="261"/>
      <c r="B1302" s="261"/>
      <c r="C1302" s="261"/>
      <c r="D1302" s="261"/>
      <c r="E1302" s="261"/>
      <c r="F1302" s="261"/>
      <c r="G1302" s="261"/>
      <c r="AB1302" s="279"/>
      <c r="AC1302" s="279"/>
      <c r="AJ1302" s="279"/>
      <c r="AK1302" s="279"/>
      <c r="AX1302" s="279"/>
      <c r="AY1302" s="279"/>
      <c r="AZ1302" s="279"/>
      <c r="BA1302" s="279"/>
      <c r="BB1302" s="279"/>
      <c r="BC1302" s="279"/>
      <c r="BD1302" s="279"/>
      <c r="BE1302" s="279"/>
      <c r="BF1302" s="279"/>
      <c r="BG1302" s="279"/>
      <c r="BH1302" s="279"/>
      <c r="BI1302" s="279"/>
      <c r="BQ1302" s="280"/>
      <c r="BR1302" s="280"/>
      <c r="BS1302" s="280"/>
      <c r="BT1302" s="280"/>
      <c r="BU1302" s="280"/>
      <c r="BV1302" s="280"/>
      <c r="BW1302" s="280"/>
      <c r="BX1302" s="280"/>
      <c r="BY1302" s="280"/>
      <c r="BZ1302" s="280"/>
      <c r="CA1302" s="280"/>
      <c r="CB1302" s="280"/>
    </row>
    <row r="1303" spans="1:80" s="278" customFormat="1" x14ac:dyDescent="0.25">
      <c r="A1303" s="261"/>
      <c r="B1303" s="261"/>
      <c r="C1303" s="261"/>
      <c r="D1303" s="261"/>
      <c r="E1303" s="261"/>
      <c r="F1303" s="261"/>
      <c r="G1303" s="261"/>
      <c r="AB1303" s="279"/>
      <c r="AC1303" s="279"/>
      <c r="AJ1303" s="279"/>
      <c r="AK1303" s="279"/>
      <c r="AX1303" s="279"/>
      <c r="AY1303" s="279"/>
      <c r="AZ1303" s="279"/>
      <c r="BA1303" s="279"/>
      <c r="BB1303" s="279"/>
      <c r="BC1303" s="279"/>
      <c r="BD1303" s="279"/>
      <c r="BE1303" s="279"/>
      <c r="BF1303" s="279"/>
      <c r="BG1303" s="279"/>
      <c r="BH1303" s="279"/>
      <c r="BI1303" s="279"/>
      <c r="BQ1303" s="280"/>
      <c r="BR1303" s="280"/>
      <c r="BS1303" s="280"/>
      <c r="BT1303" s="280"/>
      <c r="BU1303" s="280"/>
      <c r="BV1303" s="280"/>
      <c r="BW1303" s="280"/>
      <c r="BX1303" s="280"/>
      <c r="BY1303" s="280"/>
      <c r="BZ1303" s="280"/>
      <c r="CA1303" s="280"/>
      <c r="CB1303" s="280"/>
    </row>
    <row r="1304" spans="1:80" s="278" customFormat="1" x14ac:dyDescent="0.25">
      <c r="A1304" s="261"/>
      <c r="B1304" s="261"/>
      <c r="C1304" s="261"/>
      <c r="D1304" s="261"/>
      <c r="E1304" s="261"/>
      <c r="F1304" s="261"/>
      <c r="G1304" s="261"/>
      <c r="AB1304" s="279"/>
      <c r="AC1304" s="279"/>
      <c r="AJ1304" s="279"/>
      <c r="AK1304" s="279"/>
      <c r="AX1304" s="279"/>
      <c r="AY1304" s="279"/>
      <c r="AZ1304" s="279"/>
      <c r="BA1304" s="279"/>
      <c r="BB1304" s="279"/>
      <c r="BC1304" s="279"/>
      <c r="BD1304" s="279"/>
      <c r="BE1304" s="279"/>
      <c r="BF1304" s="279"/>
      <c r="BG1304" s="279"/>
      <c r="BH1304" s="279"/>
      <c r="BI1304" s="279"/>
      <c r="BQ1304" s="280"/>
      <c r="BR1304" s="280"/>
      <c r="BS1304" s="280"/>
      <c r="BT1304" s="280"/>
      <c r="BU1304" s="280"/>
      <c r="BV1304" s="280"/>
      <c r="BW1304" s="280"/>
      <c r="BX1304" s="280"/>
      <c r="BY1304" s="280"/>
      <c r="BZ1304" s="280"/>
      <c r="CA1304" s="280"/>
      <c r="CB1304" s="280"/>
    </row>
    <row r="1305" spans="1:80" s="278" customFormat="1" x14ac:dyDescent="0.25">
      <c r="A1305" s="261"/>
      <c r="B1305" s="261"/>
      <c r="C1305" s="261"/>
      <c r="D1305" s="261"/>
      <c r="E1305" s="261"/>
      <c r="F1305" s="261"/>
      <c r="G1305" s="261"/>
      <c r="AB1305" s="279"/>
      <c r="AC1305" s="279"/>
      <c r="AJ1305" s="279"/>
      <c r="AK1305" s="279"/>
      <c r="AX1305" s="279"/>
      <c r="AY1305" s="279"/>
      <c r="AZ1305" s="279"/>
      <c r="BA1305" s="279"/>
      <c r="BB1305" s="279"/>
      <c r="BC1305" s="279"/>
      <c r="BD1305" s="279"/>
      <c r="BE1305" s="279"/>
      <c r="BF1305" s="279"/>
      <c r="BG1305" s="279"/>
      <c r="BH1305" s="279"/>
      <c r="BI1305" s="279"/>
      <c r="BQ1305" s="280"/>
      <c r="BR1305" s="280"/>
      <c r="BS1305" s="280"/>
      <c r="BT1305" s="280"/>
      <c r="BU1305" s="280"/>
      <c r="BV1305" s="280"/>
      <c r="BW1305" s="280"/>
      <c r="BX1305" s="280"/>
      <c r="BY1305" s="280"/>
      <c r="BZ1305" s="280"/>
      <c r="CA1305" s="280"/>
      <c r="CB1305" s="280"/>
    </row>
    <row r="1306" spans="1:80" s="278" customFormat="1" x14ac:dyDescent="0.25">
      <c r="A1306" s="261"/>
      <c r="B1306" s="261"/>
      <c r="C1306" s="261"/>
      <c r="D1306" s="261"/>
      <c r="E1306" s="261"/>
      <c r="F1306" s="261"/>
      <c r="G1306" s="261"/>
      <c r="AB1306" s="279"/>
      <c r="AC1306" s="279"/>
      <c r="AJ1306" s="279"/>
      <c r="AK1306" s="279"/>
      <c r="AX1306" s="279"/>
      <c r="AY1306" s="279"/>
      <c r="AZ1306" s="279"/>
      <c r="BA1306" s="279"/>
      <c r="BB1306" s="279"/>
      <c r="BC1306" s="279"/>
      <c r="BD1306" s="279"/>
      <c r="BE1306" s="279"/>
      <c r="BF1306" s="279"/>
      <c r="BG1306" s="279"/>
      <c r="BH1306" s="279"/>
      <c r="BI1306" s="279"/>
      <c r="BQ1306" s="280"/>
      <c r="BR1306" s="280"/>
      <c r="BS1306" s="280"/>
      <c r="BT1306" s="280"/>
      <c r="BU1306" s="280"/>
      <c r="BV1306" s="280"/>
      <c r="BW1306" s="280"/>
      <c r="BX1306" s="280"/>
      <c r="BY1306" s="280"/>
      <c r="BZ1306" s="280"/>
      <c r="CA1306" s="280"/>
      <c r="CB1306" s="280"/>
    </row>
    <row r="1307" spans="1:80" s="278" customFormat="1" x14ac:dyDescent="0.25">
      <c r="A1307" s="261"/>
      <c r="B1307" s="261"/>
      <c r="C1307" s="261"/>
      <c r="D1307" s="261"/>
      <c r="E1307" s="261"/>
      <c r="F1307" s="261"/>
      <c r="G1307" s="261"/>
      <c r="AB1307" s="279"/>
      <c r="AC1307" s="279"/>
      <c r="AJ1307" s="279"/>
      <c r="AK1307" s="279"/>
      <c r="AX1307" s="279"/>
      <c r="AY1307" s="279"/>
      <c r="AZ1307" s="279"/>
      <c r="BA1307" s="279"/>
      <c r="BB1307" s="279"/>
      <c r="BC1307" s="279"/>
      <c r="BD1307" s="279"/>
      <c r="BE1307" s="279"/>
      <c r="BF1307" s="279"/>
      <c r="BG1307" s="279"/>
      <c r="BH1307" s="279"/>
      <c r="BI1307" s="279"/>
      <c r="BQ1307" s="280"/>
      <c r="BR1307" s="280"/>
      <c r="BS1307" s="280"/>
      <c r="BT1307" s="280"/>
      <c r="BU1307" s="280"/>
      <c r="BV1307" s="280"/>
      <c r="BW1307" s="280"/>
      <c r="BX1307" s="280"/>
      <c r="BY1307" s="280"/>
      <c r="BZ1307" s="280"/>
      <c r="CA1307" s="280"/>
      <c r="CB1307" s="280"/>
    </row>
    <row r="1308" spans="1:80" s="278" customFormat="1" x14ac:dyDescent="0.25">
      <c r="A1308" s="261"/>
      <c r="B1308" s="261"/>
      <c r="C1308" s="261"/>
      <c r="D1308" s="261"/>
      <c r="E1308" s="261"/>
      <c r="F1308" s="261"/>
      <c r="G1308" s="261"/>
      <c r="AB1308" s="279"/>
      <c r="AC1308" s="279"/>
      <c r="AJ1308" s="279"/>
      <c r="AK1308" s="279"/>
      <c r="AX1308" s="279"/>
      <c r="AY1308" s="279"/>
      <c r="AZ1308" s="279"/>
      <c r="BA1308" s="279"/>
      <c r="BB1308" s="279"/>
      <c r="BC1308" s="279"/>
      <c r="BD1308" s="279"/>
      <c r="BE1308" s="279"/>
      <c r="BF1308" s="279"/>
      <c r="BG1308" s="279"/>
      <c r="BH1308" s="279"/>
      <c r="BI1308" s="279"/>
      <c r="BQ1308" s="280"/>
      <c r="BR1308" s="280"/>
      <c r="BS1308" s="280"/>
      <c r="BT1308" s="280"/>
      <c r="BU1308" s="280"/>
      <c r="BV1308" s="280"/>
      <c r="BW1308" s="280"/>
      <c r="BX1308" s="280"/>
      <c r="BY1308" s="280"/>
      <c r="BZ1308" s="280"/>
      <c r="CA1308" s="280"/>
      <c r="CB1308" s="280"/>
    </row>
    <row r="1309" spans="1:80" s="278" customFormat="1" x14ac:dyDescent="0.25">
      <c r="A1309" s="261"/>
      <c r="B1309" s="261"/>
      <c r="C1309" s="261"/>
      <c r="D1309" s="261"/>
      <c r="E1309" s="261"/>
      <c r="F1309" s="261"/>
      <c r="G1309" s="261"/>
      <c r="AB1309" s="279"/>
      <c r="AC1309" s="279"/>
      <c r="AJ1309" s="279"/>
      <c r="AK1309" s="279"/>
      <c r="AX1309" s="279"/>
      <c r="AY1309" s="279"/>
      <c r="AZ1309" s="279"/>
      <c r="BA1309" s="279"/>
      <c r="BB1309" s="279"/>
      <c r="BC1309" s="279"/>
      <c r="BD1309" s="279"/>
      <c r="BE1309" s="279"/>
      <c r="BF1309" s="279"/>
      <c r="BG1309" s="279"/>
      <c r="BH1309" s="279"/>
      <c r="BI1309" s="279"/>
      <c r="BQ1309" s="280"/>
      <c r="BR1309" s="280"/>
      <c r="BS1309" s="280"/>
      <c r="BT1309" s="280"/>
      <c r="BU1309" s="280"/>
      <c r="BV1309" s="280"/>
      <c r="BW1309" s="280"/>
      <c r="BX1309" s="280"/>
      <c r="BY1309" s="280"/>
      <c r="BZ1309" s="280"/>
      <c r="CA1309" s="280"/>
      <c r="CB1309" s="280"/>
    </row>
    <row r="1310" spans="1:80" s="278" customFormat="1" x14ac:dyDescent="0.25">
      <c r="A1310" s="261"/>
      <c r="B1310" s="261"/>
      <c r="C1310" s="261"/>
      <c r="D1310" s="261"/>
      <c r="E1310" s="261"/>
      <c r="F1310" s="261"/>
      <c r="G1310" s="261"/>
      <c r="AB1310" s="279"/>
      <c r="AC1310" s="279"/>
      <c r="AJ1310" s="279"/>
      <c r="AK1310" s="279"/>
      <c r="AX1310" s="279"/>
      <c r="AY1310" s="279"/>
      <c r="AZ1310" s="279"/>
      <c r="BA1310" s="279"/>
      <c r="BB1310" s="279"/>
      <c r="BC1310" s="279"/>
      <c r="BD1310" s="279"/>
      <c r="BE1310" s="279"/>
      <c r="BF1310" s="279"/>
      <c r="BG1310" s="279"/>
      <c r="BH1310" s="279"/>
      <c r="BI1310" s="279"/>
      <c r="BQ1310" s="280"/>
      <c r="BR1310" s="280"/>
      <c r="BS1310" s="280"/>
      <c r="BT1310" s="280"/>
      <c r="BU1310" s="280"/>
      <c r="BV1310" s="280"/>
      <c r="BW1310" s="280"/>
      <c r="BX1310" s="280"/>
      <c r="BY1310" s="280"/>
      <c r="BZ1310" s="280"/>
      <c r="CA1310" s="280"/>
      <c r="CB1310" s="280"/>
    </row>
    <row r="1311" spans="1:80" s="278" customFormat="1" x14ac:dyDescent="0.25">
      <c r="A1311" s="261"/>
      <c r="B1311" s="261"/>
      <c r="C1311" s="261"/>
      <c r="D1311" s="261"/>
      <c r="E1311" s="261"/>
      <c r="F1311" s="261"/>
      <c r="G1311" s="261"/>
      <c r="AB1311" s="279"/>
      <c r="AC1311" s="279"/>
      <c r="AJ1311" s="279"/>
      <c r="AK1311" s="279"/>
      <c r="AX1311" s="279"/>
      <c r="AY1311" s="279"/>
      <c r="AZ1311" s="279"/>
      <c r="BA1311" s="279"/>
      <c r="BB1311" s="279"/>
      <c r="BC1311" s="279"/>
      <c r="BD1311" s="279"/>
      <c r="BE1311" s="279"/>
      <c r="BF1311" s="279"/>
      <c r="BG1311" s="279"/>
      <c r="BH1311" s="279"/>
      <c r="BI1311" s="279"/>
      <c r="BQ1311" s="280"/>
      <c r="BR1311" s="280"/>
      <c r="BS1311" s="280"/>
      <c r="BT1311" s="280"/>
      <c r="BU1311" s="280"/>
      <c r="BV1311" s="280"/>
      <c r="BW1311" s="280"/>
      <c r="BX1311" s="280"/>
      <c r="BY1311" s="280"/>
      <c r="BZ1311" s="280"/>
      <c r="CA1311" s="280"/>
      <c r="CB1311" s="280"/>
    </row>
    <row r="1312" spans="1:80" s="278" customFormat="1" x14ac:dyDescent="0.25">
      <c r="A1312" s="261"/>
      <c r="B1312" s="261"/>
      <c r="C1312" s="261"/>
      <c r="D1312" s="261"/>
      <c r="E1312" s="261"/>
      <c r="F1312" s="261"/>
      <c r="G1312" s="261"/>
      <c r="AB1312" s="279"/>
      <c r="AC1312" s="279"/>
      <c r="AJ1312" s="279"/>
      <c r="AK1312" s="279"/>
      <c r="AX1312" s="279"/>
      <c r="AY1312" s="279"/>
      <c r="AZ1312" s="279"/>
      <c r="BA1312" s="279"/>
      <c r="BB1312" s="279"/>
      <c r="BC1312" s="279"/>
      <c r="BD1312" s="279"/>
      <c r="BE1312" s="279"/>
      <c r="BF1312" s="279"/>
      <c r="BG1312" s="279"/>
      <c r="BH1312" s="279"/>
      <c r="BI1312" s="279"/>
      <c r="BQ1312" s="280"/>
      <c r="BR1312" s="280"/>
      <c r="BS1312" s="280"/>
      <c r="BT1312" s="280"/>
      <c r="BU1312" s="280"/>
      <c r="BV1312" s="280"/>
      <c r="BW1312" s="280"/>
      <c r="BX1312" s="280"/>
      <c r="BY1312" s="280"/>
      <c r="BZ1312" s="280"/>
      <c r="CA1312" s="280"/>
      <c r="CB1312" s="280"/>
    </row>
    <row r="1313" spans="1:80" s="278" customFormat="1" x14ac:dyDescent="0.25">
      <c r="A1313" s="261"/>
      <c r="B1313" s="261"/>
      <c r="C1313" s="261"/>
      <c r="D1313" s="261"/>
      <c r="E1313" s="261"/>
      <c r="F1313" s="261"/>
      <c r="G1313" s="261"/>
      <c r="AB1313" s="279"/>
      <c r="AC1313" s="279"/>
      <c r="AJ1313" s="279"/>
      <c r="AK1313" s="279"/>
      <c r="AX1313" s="279"/>
      <c r="AY1313" s="279"/>
      <c r="AZ1313" s="279"/>
      <c r="BA1313" s="279"/>
      <c r="BB1313" s="279"/>
      <c r="BC1313" s="279"/>
      <c r="BD1313" s="279"/>
      <c r="BE1313" s="279"/>
      <c r="BF1313" s="279"/>
      <c r="BG1313" s="279"/>
      <c r="BH1313" s="279"/>
      <c r="BI1313" s="279"/>
      <c r="BQ1313" s="280"/>
      <c r="BR1313" s="280"/>
      <c r="BS1313" s="280"/>
      <c r="BT1313" s="280"/>
      <c r="BU1313" s="280"/>
      <c r="BV1313" s="280"/>
      <c r="BW1313" s="280"/>
      <c r="BX1313" s="280"/>
      <c r="BY1313" s="280"/>
      <c r="BZ1313" s="280"/>
      <c r="CA1313" s="280"/>
      <c r="CB1313" s="280"/>
    </row>
    <row r="1314" spans="1:80" s="278" customFormat="1" x14ac:dyDescent="0.25">
      <c r="A1314" s="261"/>
      <c r="B1314" s="261"/>
      <c r="C1314" s="261"/>
      <c r="D1314" s="261"/>
      <c r="E1314" s="261"/>
      <c r="F1314" s="261"/>
      <c r="G1314" s="261"/>
      <c r="AB1314" s="279"/>
      <c r="AC1314" s="279"/>
      <c r="AJ1314" s="279"/>
      <c r="AK1314" s="279"/>
      <c r="AX1314" s="279"/>
      <c r="AY1314" s="279"/>
      <c r="AZ1314" s="279"/>
      <c r="BA1314" s="279"/>
      <c r="BB1314" s="279"/>
      <c r="BC1314" s="279"/>
      <c r="BD1314" s="279"/>
      <c r="BE1314" s="279"/>
      <c r="BF1314" s="279"/>
      <c r="BG1314" s="279"/>
      <c r="BH1314" s="279"/>
      <c r="BI1314" s="279"/>
      <c r="BQ1314" s="280"/>
      <c r="BR1314" s="280"/>
      <c r="BS1314" s="280"/>
      <c r="BT1314" s="280"/>
      <c r="BU1314" s="280"/>
      <c r="BV1314" s="280"/>
      <c r="BW1314" s="280"/>
      <c r="BX1314" s="280"/>
      <c r="BY1314" s="280"/>
      <c r="BZ1314" s="280"/>
      <c r="CA1314" s="280"/>
      <c r="CB1314" s="280"/>
    </row>
    <row r="1315" spans="1:80" s="278" customFormat="1" x14ac:dyDescent="0.25">
      <c r="A1315" s="261"/>
      <c r="B1315" s="261"/>
      <c r="C1315" s="261"/>
      <c r="D1315" s="261"/>
      <c r="E1315" s="261"/>
      <c r="F1315" s="261"/>
      <c r="G1315" s="261"/>
      <c r="AB1315" s="279"/>
      <c r="AC1315" s="279"/>
      <c r="AJ1315" s="279"/>
      <c r="AK1315" s="279"/>
      <c r="AX1315" s="279"/>
      <c r="AY1315" s="279"/>
      <c r="AZ1315" s="279"/>
      <c r="BA1315" s="279"/>
      <c r="BB1315" s="279"/>
      <c r="BC1315" s="279"/>
      <c r="BD1315" s="279"/>
      <c r="BE1315" s="279"/>
      <c r="BF1315" s="279"/>
      <c r="BG1315" s="279"/>
      <c r="BH1315" s="279"/>
      <c r="BI1315" s="279"/>
      <c r="BQ1315" s="280"/>
      <c r="BR1315" s="280"/>
      <c r="BS1315" s="280"/>
      <c r="BT1315" s="280"/>
      <c r="BU1315" s="280"/>
      <c r="BV1315" s="280"/>
      <c r="BW1315" s="280"/>
      <c r="BX1315" s="280"/>
      <c r="BY1315" s="280"/>
      <c r="BZ1315" s="280"/>
      <c r="CA1315" s="280"/>
      <c r="CB1315" s="280"/>
    </row>
    <row r="1316" spans="1:80" s="278" customFormat="1" x14ac:dyDescent="0.25">
      <c r="A1316" s="261"/>
      <c r="B1316" s="261"/>
      <c r="C1316" s="261"/>
      <c r="D1316" s="261"/>
      <c r="E1316" s="261"/>
      <c r="F1316" s="261"/>
      <c r="G1316" s="261"/>
      <c r="AB1316" s="279"/>
      <c r="AC1316" s="279"/>
      <c r="AJ1316" s="279"/>
      <c r="AK1316" s="279"/>
      <c r="AX1316" s="279"/>
      <c r="AY1316" s="279"/>
      <c r="AZ1316" s="279"/>
      <c r="BA1316" s="279"/>
      <c r="BB1316" s="279"/>
      <c r="BC1316" s="279"/>
      <c r="BD1316" s="279"/>
      <c r="BE1316" s="279"/>
      <c r="BF1316" s="279"/>
      <c r="BG1316" s="279"/>
      <c r="BH1316" s="279"/>
      <c r="BI1316" s="279"/>
      <c r="BQ1316" s="280"/>
      <c r="BR1316" s="280"/>
      <c r="BS1316" s="280"/>
      <c r="BT1316" s="280"/>
      <c r="BU1316" s="280"/>
      <c r="BV1316" s="280"/>
      <c r="BW1316" s="280"/>
      <c r="BX1316" s="280"/>
      <c r="BY1316" s="280"/>
      <c r="BZ1316" s="280"/>
      <c r="CA1316" s="280"/>
      <c r="CB1316" s="280"/>
    </row>
    <row r="1317" spans="1:80" s="278" customFormat="1" x14ac:dyDescent="0.25">
      <c r="A1317" s="261"/>
      <c r="B1317" s="261"/>
      <c r="C1317" s="261"/>
      <c r="D1317" s="261"/>
      <c r="E1317" s="261"/>
      <c r="F1317" s="261"/>
      <c r="G1317" s="261"/>
      <c r="AB1317" s="279"/>
      <c r="AC1317" s="279"/>
      <c r="AJ1317" s="279"/>
      <c r="AK1317" s="279"/>
      <c r="AX1317" s="279"/>
      <c r="AY1317" s="279"/>
      <c r="AZ1317" s="279"/>
      <c r="BA1317" s="279"/>
      <c r="BB1317" s="279"/>
      <c r="BC1317" s="279"/>
      <c r="BD1317" s="279"/>
      <c r="BE1317" s="279"/>
      <c r="BF1317" s="279"/>
      <c r="BG1317" s="279"/>
      <c r="BH1317" s="279"/>
      <c r="BI1317" s="279"/>
      <c r="BQ1317" s="280"/>
      <c r="BR1317" s="280"/>
      <c r="BS1317" s="280"/>
      <c r="BT1317" s="280"/>
      <c r="BU1317" s="280"/>
      <c r="BV1317" s="280"/>
      <c r="BW1317" s="280"/>
      <c r="BX1317" s="280"/>
      <c r="BY1317" s="280"/>
      <c r="BZ1317" s="280"/>
      <c r="CA1317" s="280"/>
      <c r="CB1317" s="280"/>
    </row>
    <row r="1318" spans="1:80" s="278" customFormat="1" x14ac:dyDescent="0.25">
      <c r="A1318" s="261"/>
      <c r="B1318" s="261"/>
      <c r="C1318" s="261"/>
      <c r="D1318" s="261"/>
      <c r="E1318" s="261"/>
      <c r="F1318" s="261"/>
      <c r="G1318" s="261"/>
      <c r="AB1318" s="279"/>
      <c r="AC1318" s="279"/>
      <c r="AJ1318" s="279"/>
      <c r="AK1318" s="279"/>
      <c r="AX1318" s="279"/>
      <c r="AY1318" s="279"/>
      <c r="AZ1318" s="279"/>
      <c r="BA1318" s="279"/>
      <c r="BB1318" s="279"/>
      <c r="BC1318" s="279"/>
      <c r="BD1318" s="279"/>
      <c r="BE1318" s="279"/>
      <c r="BF1318" s="279"/>
      <c r="BG1318" s="279"/>
      <c r="BH1318" s="279"/>
      <c r="BI1318" s="279"/>
      <c r="BQ1318" s="280"/>
      <c r="BR1318" s="280"/>
      <c r="BS1318" s="280"/>
      <c r="BT1318" s="280"/>
      <c r="BU1318" s="280"/>
      <c r="BV1318" s="280"/>
      <c r="BW1318" s="280"/>
      <c r="BX1318" s="280"/>
      <c r="BY1318" s="280"/>
      <c r="BZ1318" s="280"/>
      <c r="CA1318" s="280"/>
      <c r="CB1318" s="280"/>
    </row>
    <row r="1319" spans="1:80" s="278" customFormat="1" x14ac:dyDescent="0.25">
      <c r="A1319" s="261"/>
      <c r="B1319" s="261"/>
      <c r="C1319" s="261"/>
      <c r="D1319" s="261"/>
      <c r="E1319" s="261"/>
      <c r="F1319" s="261"/>
      <c r="G1319" s="261"/>
      <c r="AB1319" s="279"/>
      <c r="AC1319" s="279"/>
      <c r="AJ1319" s="279"/>
      <c r="AK1319" s="279"/>
      <c r="AX1319" s="279"/>
      <c r="AY1319" s="279"/>
      <c r="AZ1319" s="279"/>
      <c r="BA1319" s="279"/>
      <c r="BB1319" s="279"/>
      <c r="BC1319" s="279"/>
      <c r="BD1319" s="279"/>
      <c r="BE1319" s="279"/>
      <c r="BF1319" s="279"/>
      <c r="BG1319" s="279"/>
      <c r="BH1319" s="279"/>
      <c r="BI1319" s="279"/>
      <c r="BQ1319" s="280"/>
      <c r="BR1319" s="280"/>
      <c r="BS1319" s="280"/>
      <c r="BT1319" s="280"/>
      <c r="BU1319" s="280"/>
      <c r="BV1319" s="280"/>
      <c r="BW1319" s="280"/>
      <c r="BX1319" s="280"/>
      <c r="BY1319" s="280"/>
      <c r="BZ1319" s="280"/>
      <c r="CA1319" s="280"/>
      <c r="CB1319" s="280"/>
    </row>
    <row r="1320" spans="1:80" s="278" customFormat="1" x14ac:dyDescent="0.25">
      <c r="A1320" s="261"/>
      <c r="B1320" s="261"/>
      <c r="C1320" s="261"/>
      <c r="D1320" s="261"/>
      <c r="E1320" s="261"/>
      <c r="F1320" s="261"/>
      <c r="G1320" s="261"/>
      <c r="AB1320" s="279"/>
      <c r="AC1320" s="279"/>
      <c r="AJ1320" s="279"/>
      <c r="AK1320" s="279"/>
      <c r="AX1320" s="279"/>
      <c r="AY1320" s="279"/>
      <c r="AZ1320" s="279"/>
      <c r="BA1320" s="279"/>
      <c r="BB1320" s="279"/>
      <c r="BC1320" s="279"/>
      <c r="BD1320" s="279"/>
      <c r="BE1320" s="279"/>
      <c r="BF1320" s="279"/>
      <c r="BG1320" s="279"/>
      <c r="BH1320" s="279"/>
      <c r="BI1320" s="279"/>
      <c r="BQ1320" s="280"/>
      <c r="BR1320" s="280"/>
      <c r="BS1320" s="280"/>
      <c r="BT1320" s="280"/>
      <c r="BU1320" s="280"/>
      <c r="BV1320" s="280"/>
      <c r="BW1320" s="280"/>
      <c r="BX1320" s="280"/>
      <c r="BY1320" s="280"/>
      <c r="BZ1320" s="280"/>
      <c r="CA1320" s="280"/>
      <c r="CB1320" s="280"/>
    </row>
    <row r="1321" spans="1:80" s="278" customFormat="1" x14ac:dyDescent="0.25">
      <c r="A1321" s="261"/>
      <c r="B1321" s="261"/>
      <c r="C1321" s="261"/>
      <c r="D1321" s="261"/>
      <c r="E1321" s="261"/>
      <c r="F1321" s="261"/>
      <c r="G1321" s="261"/>
      <c r="AB1321" s="279"/>
      <c r="AC1321" s="279"/>
      <c r="AJ1321" s="279"/>
      <c r="AK1321" s="279"/>
      <c r="AX1321" s="279"/>
      <c r="AY1321" s="279"/>
      <c r="AZ1321" s="279"/>
      <c r="BA1321" s="279"/>
      <c r="BB1321" s="279"/>
      <c r="BC1321" s="279"/>
      <c r="BD1321" s="279"/>
      <c r="BE1321" s="279"/>
      <c r="BF1321" s="279"/>
      <c r="BG1321" s="279"/>
      <c r="BH1321" s="279"/>
      <c r="BI1321" s="279"/>
      <c r="BQ1321" s="280"/>
      <c r="BR1321" s="280"/>
      <c r="BS1321" s="280"/>
      <c r="BT1321" s="280"/>
      <c r="BU1321" s="280"/>
      <c r="BV1321" s="280"/>
      <c r="BW1321" s="280"/>
      <c r="BX1321" s="280"/>
      <c r="BY1321" s="280"/>
      <c r="BZ1321" s="280"/>
      <c r="CA1321" s="280"/>
      <c r="CB1321" s="280"/>
    </row>
    <row r="1322" spans="1:80" s="278" customFormat="1" x14ac:dyDescent="0.25">
      <c r="A1322" s="261"/>
      <c r="B1322" s="261"/>
      <c r="C1322" s="261"/>
      <c r="D1322" s="261"/>
      <c r="E1322" s="261"/>
      <c r="F1322" s="261"/>
      <c r="G1322" s="261"/>
      <c r="AB1322" s="279"/>
      <c r="AC1322" s="279"/>
      <c r="AJ1322" s="279"/>
      <c r="AK1322" s="279"/>
      <c r="AX1322" s="279"/>
      <c r="AY1322" s="279"/>
      <c r="AZ1322" s="279"/>
      <c r="BA1322" s="279"/>
      <c r="BB1322" s="279"/>
      <c r="BC1322" s="279"/>
      <c r="BD1322" s="279"/>
      <c r="BE1322" s="279"/>
      <c r="BF1322" s="279"/>
      <c r="BG1322" s="279"/>
      <c r="BH1322" s="279"/>
      <c r="BI1322" s="279"/>
      <c r="BQ1322" s="280"/>
      <c r="BR1322" s="280"/>
      <c r="BS1322" s="280"/>
      <c r="BT1322" s="280"/>
      <c r="BU1322" s="280"/>
      <c r="BV1322" s="280"/>
      <c r="BW1322" s="280"/>
      <c r="BX1322" s="280"/>
      <c r="BY1322" s="280"/>
      <c r="BZ1322" s="280"/>
      <c r="CA1322" s="280"/>
      <c r="CB1322" s="280"/>
    </row>
    <row r="1323" spans="1:80" s="278" customFormat="1" x14ac:dyDescent="0.25">
      <c r="A1323" s="261"/>
      <c r="B1323" s="261"/>
      <c r="C1323" s="261"/>
      <c r="D1323" s="261"/>
      <c r="E1323" s="261"/>
      <c r="F1323" s="261"/>
      <c r="G1323" s="261"/>
      <c r="AB1323" s="279"/>
      <c r="AC1323" s="279"/>
      <c r="AJ1323" s="279"/>
      <c r="AK1323" s="279"/>
      <c r="AX1323" s="279"/>
      <c r="AY1323" s="279"/>
      <c r="AZ1323" s="279"/>
      <c r="BA1323" s="279"/>
      <c r="BB1323" s="279"/>
      <c r="BC1323" s="279"/>
      <c r="BD1323" s="279"/>
      <c r="BE1323" s="279"/>
      <c r="BF1323" s="279"/>
      <c r="BG1323" s="279"/>
      <c r="BH1323" s="279"/>
      <c r="BI1323" s="279"/>
      <c r="BQ1323" s="280"/>
      <c r="BR1323" s="280"/>
      <c r="BS1323" s="280"/>
      <c r="BT1323" s="280"/>
      <c r="BU1323" s="280"/>
      <c r="BV1323" s="280"/>
      <c r="BW1323" s="280"/>
      <c r="BX1323" s="280"/>
      <c r="BY1323" s="280"/>
      <c r="BZ1323" s="280"/>
      <c r="CA1323" s="280"/>
      <c r="CB1323" s="280"/>
    </row>
    <row r="1324" spans="1:80" s="278" customFormat="1" x14ac:dyDescent="0.25">
      <c r="A1324" s="261"/>
      <c r="B1324" s="261"/>
      <c r="C1324" s="261"/>
      <c r="D1324" s="261"/>
      <c r="E1324" s="261"/>
      <c r="F1324" s="261"/>
      <c r="G1324" s="261"/>
      <c r="AB1324" s="279"/>
      <c r="AC1324" s="279"/>
      <c r="AJ1324" s="279"/>
      <c r="AK1324" s="279"/>
      <c r="AX1324" s="279"/>
      <c r="AY1324" s="279"/>
      <c r="AZ1324" s="279"/>
      <c r="BA1324" s="279"/>
      <c r="BB1324" s="279"/>
      <c r="BC1324" s="279"/>
      <c r="BD1324" s="279"/>
      <c r="BE1324" s="279"/>
      <c r="BF1324" s="279"/>
      <c r="BG1324" s="279"/>
      <c r="BH1324" s="279"/>
      <c r="BI1324" s="279"/>
      <c r="BQ1324" s="280"/>
      <c r="BR1324" s="280"/>
      <c r="BS1324" s="280"/>
      <c r="BT1324" s="280"/>
      <c r="BU1324" s="280"/>
      <c r="BV1324" s="280"/>
      <c r="BW1324" s="280"/>
      <c r="BX1324" s="280"/>
      <c r="BY1324" s="280"/>
      <c r="BZ1324" s="280"/>
      <c r="CA1324" s="280"/>
      <c r="CB1324" s="280"/>
    </row>
    <row r="1325" spans="1:80" s="278" customFormat="1" x14ac:dyDescent="0.25">
      <c r="A1325" s="261"/>
      <c r="B1325" s="261"/>
      <c r="C1325" s="261"/>
      <c r="D1325" s="261"/>
      <c r="E1325" s="261"/>
      <c r="F1325" s="261"/>
      <c r="G1325" s="261"/>
      <c r="AB1325" s="279"/>
      <c r="AC1325" s="279"/>
      <c r="AJ1325" s="279"/>
      <c r="AK1325" s="279"/>
      <c r="AX1325" s="279"/>
      <c r="AY1325" s="279"/>
      <c r="AZ1325" s="279"/>
      <c r="BA1325" s="279"/>
      <c r="BB1325" s="279"/>
      <c r="BC1325" s="279"/>
      <c r="BD1325" s="279"/>
      <c r="BE1325" s="279"/>
      <c r="BF1325" s="279"/>
      <c r="BG1325" s="279"/>
      <c r="BH1325" s="279"/>
      <c r="BI1325" s="279"/>
      <c r="BQ1325" s="280"/>
      <c r="BR1325" s="280"/>
      <c r="BS1325" s="280"/>
      <c r="BT1325" s="280"/>
      <c r="BU1325" s="280"/>
      <c r="BV1325" s="280"/>
      <c r="BW1325" s="280"/>
      <c r="BX1325" s="280"/>
      <c r="BY1325" s="280"/>
      <c r="BZ1325" s="280"/>
      <c r="CA1325" s="280"/>
      <c r="CB1325" s="280"/>
    </row>
    <row r="1326" spans="1:80" s="278" customFormat="1" x14ac:dyDescent="0.25">
      <c r="A1326" s="261"/>
      <c r="B1326" s="261"/>
      <c r="C1326" s="261"/>
      <c r="D1326" s="261"/>
      <c r="E1326" s="261"/>
      <c r="F1326" s="261"/>
      <c r="G1326" s="261"/>
      <c r="AB1326" s="279"/>
      <c r="AC1326" s="279"/>
      <c r="AJ1326" s="279"/>
      <c r="AK1326" s="279"/>
      <c r="AX1326" s="279"/>
      <c r="AY1326" s="279"/>
      <c r="AZ1326" s="279"/>
      <c r="BA1326" s="279"/>
      <c r="BB1326" s="279"/>
      <c r="BC1326" s="279"/>
      <c r="BD1326" s="279"/>
      <c r="BE1326" s="279"/>
      <c r="BF1326" s="279"/>
      <c r="BG1326" s="279"/>
      <c r="BH1326" s="279"/>
      <c r="BI1326" s="279"/>
      <c r="BQ1326" s="280"/>
      <c r="BR1326" s="280"/>
      <c r="BS1326" s="280"/>
      <c r="BT1326" s="280"/>
      <c r="BU1326" s="280"/>
      <c r="BV1326" s="280"/>
      <c r="BW1326" s="280"/>
      <c r="BX1326" s="280"/>
      <c r="BY1326" s="280"/>
      <c r="BZ1326" s="280"/>
      <c r="CA1326" s="280"/>
      <c r="CB1326" s="280"/>
    </row>
    <row r="1327" spans="1:80" s="278" customFormat="1" x14ac:dyDescent="0.25">
      <c r="A1327" s="261"/>
      <c r="B1327" s="261"/>
      <c r="C1327" s="261"/>
      <c r="D1327" s="261"/>
      <c r="E1327" s="261"/>
      <c r="F1327" s="261"/>
      <c r="G1327" s="261"/>
      <c r="AB1327" s="279"/>
      <c r="AC1327" s="279"/>
      <c r="AJ1327" s="279"/>
      <c r="AK1327" s="279"/>
      <c r="AX1327" s="279"/>
      <c r="AY1327" s="279"/>
      <c r="AZ1327" s="279"/>
      <c r="BA1327" s="279"/>
      <c r="BB1327" s="279"/>
      <c r="BC1327" s="279"/>
      <c r="BD1327" s="279"/>
      <c r="BE1327" s="279"/>
      <c r="BF1327" s="279"/>
      <c r="BG1327" s="279"/>
      <c r="BH1327" s="279"/>
      <c r="BI1327" s="279"/>
      <c r="BQ1327" s="280"/>
      <c r="BR1327" s="280"/>
      <c r="BS1327" s="280"/>
      <c r="BT1327" s="280"/>
      <c r="BU1327" s="280"/>
      <c r="BV1327" s="280"/>
      <c r="BW1327" s="280"/>
      <c r="BX1327" s="280"/>
      <c r="BY1327" s="280"/>
      <c r="BZ1327" s="280"/>
      <c r="CA1327" s="280"/>
      <c r="CB1327" s="280"/>
    </row>
    <row r="1328" spans="1:80" s="278" customFormat="1" x14ac:dyDescent="0.25">
      <c r="A1328" s="261"/>
      <c r="B1328" s="261"/>
      <c r="C1328" s="261"/>
      <c r="D1328" s="261"/>
      <c r="E1328" s="261"/>
      <c r="F1328" s="261"/>
      <c r="G1328" s="261"/>
      <c r="AB1328" s="279"/>
      <c r="AC1328" s="279"/>
      <c r="AJ1328" s="279"/>
      <c r="AK1328" s="279"/>
      <c r="AX1328" s="279"/>
      <c r="AY1328" s="279"/>
      <c r="AZ1328" s="279"/>
      <c r="BA1328" s="279"/>
      <c r="BB1328" s="279"/>
      <c r="BC1328" s="279"/>
      <c r="BD1328" s="279"/>
      <c r="BE1328" s="279"/>
      <c r="BF1328" s="279"/>
      <c r="BG1328" s="279"/>
      <c r="BH1328" s="279"/>
      <c r="BI1328" s="279"/>
      <c r="BQ1328" s="280"/>
      <c r="BR1328" s="280"/>
      <c r="BS1328" s="280"/>
      <c r="BT1328" s="280"/>
      <c r="BU1328" s="280"/>
      <c r="BV1328" s="280"/>
      <c r="BW1328" s="280"/>
      <c r="BX1328" s="280"/>
      <c r="BY1328" s="280"/>
      <c r="BZ1328" s="280"/>
      <c r="CA1328" s="280"/>
      <c r="CB1328" s="280"/>
    </row>
    <row r="1329" spans="1:80" s="278" customFormat="1" x14ac:dyDescent="0.25">
      <c r="A1329" s="261"/>
      <c r="B1329" s="261"/>
      <c r="C1329" s="261"/>
      <c r="D1329" s="261"/>
      <c r="E1329" s="261"/>
      <c r="F1329" s="261"/>
      <c r="G1329" s="261"/>
      <c r="AB1329" s="279"/>
      <c r="AC1329" s="279"/>
      <c r="AJ1329" s="279"/>
      <c r="AK1329" s="279"/>
      <c r="AX1329" s="279"/>
      <c r="AY1329" s="279"/>
      <c r="AZ1329" s="279"/>
      <c r="BA1329" s="279"/>
      <c r="BB1329" s="279"/>
      <c r="BC1329" s="279"/>
      <c r="BD1329" s="279"/>
      <c r="BE1329" s="279"/>
      <c r="BF1329" s="279"/>
      <c r="BG1329" s="279"/>
      <c r="BH1329" s="279"/>
      <c r="BI1329" s="279"/>
      <c r="BQ1329" s="280"/>
      <c r="BR1329" s="280"/>
      <c r="BS1329" s="280"/>
      <c r="BT1329" s="280"/>
      <c r="BU1329" s="280"/>
      <c r="BV1329" s="280"/>
      <c r="BW1329" s="280"/>
      <c r="BX1329" s="280"/>
      <c r="BY1329" s="280"/>
      <c r="BZ1329" s="280"/>
      <c r="CA1329" s="280"/>
      <c r="CB1329" s="280"/>
    </row>
    <row r="1330" spans="1:80" s="278" customFormat="1" x14ac:dyDescent="0.25">
      <c r="A1330" s="261"/>
      <c r="B1330" s="261"/>
      <c r="C1330" s="261"/>
      <c r="D1330" s="261"/>
      <c r="E1330" s="261"/>
      <c r="F1330" s="261"/>
      <c r="G1330" s="261"/>
      <c r="AB1330" s="279"/>
      <c r="AC1330" s="279"/>
      <c r="AJ1330" s="279"/>
      <c r="AK1330" s="279"/>
      <c r="AX1330" s="279"/>
      <c r="AY1330" s="279"/>
      <c r="AZ1330" s="279"/>
      <c r="BA1330" s="279"/>
      <c r="BB1330" s="279"/>
      <c r="BC1330" s="279"/>
      <c r="BD1330" s="279"/>
      <c r="BE1330" s="279"/>
      <c r="BF1330" s="279"/>
      <c r="BG1330" s="279"/>
      <c r="BH1330" s="279"/>
      <c r="BI1330" s="279"/>
      <c r="BQ1330" s="280"/>
      <c r="BR1330" s="280"/>
      <c r="BS1330" s="280"/>
      <c r="BT1330" s="280"/>
      <c r="BU1330" s="280"/>
      <c r="BV1330" s="280"/>
      <c r="BW1330" s="280"/>
      <c r="BX1330" s="280"/>
      <c r="BY1330" s="280"/>
      <c r="BZ1330" s="280"/>
      <c r="CA1330" s="280"/>
      <c r="CB1330" s="280"/>
    </row>
    <row r="1331" spans="1:80" s="278" customFormat="1" x14ac:dyDescent="0.25">
      <c r="A1331" s="261"/>
      <c r="B1331" s="261"/>
      <c r="C1331" s="261"/>
      <c r="D1331" s="261"/>
      <c r="E1331" s="261"/>
      <c r="F1331" s="261"/>
      <c r="G1331" s="261"/>
      <c r="AB1331" s="279"/>
      <c r="AC1331" s="279"/>
      <c r="AJ1331" s="279"/>
      <c r="AK1331" s="279"/>
      <c r="AX1331" s="279"/>
      <c r="AY1331" s="279"/>
      <c r="AZ1331" s="279"/>
      <c r="BA1331" s="279"/>
      <c r="BB1331" s="279"/>
      <c r="BC1331" s="279"/>
      <c r="BD1331" s="279"/>
      <c r="BE1331" s="279"/>
      <c r="BF1331" s="279"/>
      <c r="BG1331" s="279"/>
      <c r="BH1331" s="279"/>
      <c r="BI1331" s="279"/>
      <c r="BQ1331" s="280"/>
      <c r="BR1331" s="280"/>
      <c r="BS1331" s="280"/>
      <c r="BT1331" s="280"/>
      <c r="BU1331" s="280"/>
      <c r="BV1331" s="280"/>
      <c r="BW1331" s="280"/>
      <c r="BX1331" s="280"/>
      <c r="BY1331" s="280"/>
      <c r="BZ1331" s="280"/>
      <c r="CA1331" s="280"/>
      <c r="CB1331" s="280"/>
    </row>
    <row r="1332" spans="1:80" s="278" customFormat="1" x14ac:dyDescent="0.25">
      <c r="A1332" s="261"/>
      <c r="B1332" s="261"/>
      <c r="C1332" s="261"/>
      <c r="D1332" s="261"/>
      <c r="E1332" s="261"/>
      <c r="F1332" s="261"/>
      <c r="G1332" s="261"/>
      <c r="AB1332" s="279"/>
      <c r="AC1332" s="279"/>
      <c r="AJ1332" s="279"/>
      <c r="AK1332" s="279"/>
      <c r="AX1332" s="279"/>
      <c r="AY1332" s="279"/>
      <c r="AZ1332" s="279"/>
      <c r="BA1332" s="279"/>
      <c r="BB1332" s="279"/>
      <c r="BC1332" s="279"/>
      <c r="BD1332" s="279"/>
      <c r="BE1332" s="279"/>
      <c r="BF1332" s="279"/>
      <c r="BG1332" s="279"/>
      <c r="BH1332" s="279"/>
      <c r="BI1332" s="279"/>
      <c r="BQ1332" s="280"/>
      <c r="BR1332" s="280"/>
      <c r="BS1332" s="280"/>
      <c r="BT1332" s="280"/>
      <c r="BU1332" s="280"/>
      <c r="BV1332" s="280"/>
      <c r="BW1332" s="280"/>
      <c r="BX1332" s="280"/>
      <c r="BY1332" s="280"/>
      <c r="BZ1332" s="280"/>
      <c r="CA1332" s="280"/>
      <c r="CB1332" s="280"/>
    </row>
    <row r="1333" spans="1:80" s="278" customFormat="1" x14ac:dyDescent="0.25">
      <c r="A1333" s="261"/>
      <c r="B1333" s="261"/>
      <c r="C1333" s="261"/>
      <c r="D1333" s="261"/>
      <c r="E1333" s="261"/>
      <c r="F1333" s="261"/>
      <c r="G1333" s="261"/>
      <c r="AB1333" s="279"/>
      <c r="AC1333" s="279"/>
      <c r="AJ1333" s="279"/>
      <c r="AK1333" s="279"/>
      <c r="AX1333" s="279"/>
      <c r="AY1333" s="279"/>
      <c r="AZ1333" s="279"/>
      <c r="BA1333" s="279"/>
      <c r="BB1333" s="279"/>
      <c r="BC1333" s="279"/>
      <c r="BD1333" s="279"/>
      <c r="BE1333" s="279"/>
      <c r="BF1333" s="279"/>
      <c r="BG1333" s="279"/>
      <c r="BH1333" s="279"/>
      <c r="BI1333" s="279"/>
      <c r="BQ1333" s="280"/>
      <c r="BR1333" s="280"/>
      <c r="BS1333" s="280"/>
      <c r="BT1333" s="280"/>
      <c r="BU1333" s="280"/>
      <c r="BV1333" s="280"/>
      <c r="BW1333" s="280"/>
      <c r="BX1333" s="280"/>
      <c r="BY1333" s="280"/>
      <c r="BZ1333" s="280"/>
      <c r="CA1333" s="280"/>
      <c r="CB1333" s="280"/>
    </row>
    <row r="1334" spans="1:80" s="278" customFormat="1" x14ac:dyDescent="0.25">
      <c r="A1334" s="261"/>
      <c r="B1334" s="261"/>
      <c r="C1334" s="261"/>
      <c r="D1334" s="261"/>
      <c r="E1334" s="261"/>
      <c r="F1334" s="261"/>
      <c r="G1334" s="261"/>
      <c r="AB1334" s="279"/>
      <c r="AC1334" s="279"/>
      <c r="AJ1334" s="279"/>
      <c r="AK1334" s="279"/>
      <c r="AX1334" s="279"/>
      <c r="AY1334" s="279"/>
      <c r="AZ1334" s="279"/>
      <c r="BA1334" s="279"/>
      <c r="BB1334" s="279"/>
      <c r="BC1334" s="279"/>
      <c r="BD1334" s="279"/>
      <c r="BE1334" s="279"/>
      <c r="BF1334" s="279"/>
      <c r="BG1334" s="279"/>
      <c r="BH1334" s="279"/>
      <c r="BI1334" s="279"/>
      <c r="BQ1334" s="280"/>
      <c r="BR1334" s="280"/>
      <c r="BS1334" s="280"/>
      <c r="BT1334" s="280"/>
      <c r="BU1334" s="280"/>
      <c r="BV1334" s="280"/>
      <c r="BW1334" s="280"/>
      <c r="BX1334" s="280"/>
      <c r="BY1334" s="280"/>
      <c r="BZ1334" s="280"/>
      <c r="CA1334" s="280"/>
      <c r="CB1334" s="280"/>
    </row>
    <row r="1335" spans="1:80" s="278" customFormat="1" x14ac:dyDescent="0.25">
      <c r="A1335" s="261"/>
      <c r="B1335" s="261"/>
      <c r="C1335" s="261"/>
      <c r="D1335" s="261"/>
      <c r="E1335" s="261"/>
      <c r="F1335" s="261"/>
      <c r="G1335" s="261"/>
      <c r="AB1335" s="279"/>
      <c r="AC1335" s="279"/>
      <c r="AJ1335" s="279"/>
      <c r="AK1335" s="279"/>
      <c r="AX1335" s="279"/>
      <c r="AY1335" s="279"/>
      <c r="AZ1335" s="279"/>
      <c r="BA1335" s="279"/>
      <c r="BB1335" s="279"/>
      <c r="BC1335" s="279"/>
      <c r="BD1335" s="279"/>
      <c r="BE1335" s="279"/>
      <c r="BF1335" s="279"/>
      <c r="BG1335" s="279"/>
      <c r="BH1335" s="279"/>
      <c r="BI1335" s="279"/>
      <c r="BQ1335" s="280"/>
      <c r="BR1335" s="280"/>
      <c r="BS1335" s="280"/>
      <c r="BT1335" s="280"/>
      <c r="BU1335" s="280"/>
      <c r="BV1335" s="280"/>
      <c r="BW1335" s="280"/>
      <c r="BX1335" s="280"/>
      <c r="BY1335" s="280"/>
      <c r="BZ1335" s="280"/>
      <c r="CA1335" s="280"/>
      <c r="CB1335" s="280"/>
    </row>
    <row r="1336" spans="1:80" s="278" customFormat="1" x14ac:dyDescent="0.25">
      <c r="A1336" s="261"/>
      <c r="B1336" s="261"/>
      <c r="C1336" s="261"/>
      <c r="D1336" s="261"/>
      <c r="E1336" s="261"/>
      <c r="F1336" s="261"/>
      <c r="G1336" s="261"/>
      <c r="AB1336" s="279"/>
      <c r="AC1336" s="279"/>
      <c r="AJ1336" s="279"/>
      <c r="AK1336" s="279"/>
      <c r="AX1336" s="279"/>
      <c r="AY1336" s="279"/>
      <c r="AZ1336" s="279"/>
      <c r="BA1336" s="279"/>
      <c r="BB1336" s="279"/>
      <c r="BC1336" s="279"/>
      <c r="BD1336" s="279"/>
      <c r="BE1336" s="279"/>
      <c r="BF1336" s="279"/>
      <c r="BG1336" s="279"/>
      <c r="BH1336" s="279"/>
      <c r="BI1336" s="279"/>
      <c r="BQ1336" s="280"/>
      <c r="BR1336" s="280"/>
      <c r="BS1336" s="280"/>
      <c r="BT1336" s="280"/>
      <c r="BU1336" s="280"/>
      <c r="BV1336" s="280"/>
      <c r="BW1336" s="280"/>
      <c r="BX1336" s="280"/>
      <c r="BY1336" s="280"/>
      <c r="BZ1336" s="280"/>
      <c r="CA1336" s="280"/>
      <c r="CB1336" s="280"/>
    </row>
    <row r="1337" spans="1:80" s="278" customFormat="1" x14ac:dyDescent="0.25">
      <c r="A1337" s="261"/>
      <c r="B1337" s="261"/>
      <c r="C1337" s="261"/>
      <c r="D1337" s="261"/>
      <c r="E1337" s="261"/>
      <c r="F1337" s="261"/>
      <c r="G1337" s="261"/>
      <c r="AB1337" s="279"/>
      <c r="AC1337" s="279"/>
      <c r="AJ1337" s="279"/>
      <c r="AK1337" s="279"/>
      <c r="AX1337" s="279"/>
      <c r="AY1337" s="279"/>
      <c r="AZ1337" s="279"/>
      <c r="BA1337" s="279"/>
      <c r="BB1337" s="279"/>
      <c r="BC1337" s="279"/>
      <c r="BD1337" s="279"/>
      <c r="BE1337" s="279"/>
      <c r="BF1337" s="279"/>
      <c r="BG1337" s="279"/>
      <c r="BH1337" s="279"/>
      <c r="BI1337" s="279"/>
      <c r="BQ1337" s="280"/>
      <c r="BR1337" s="280"/>
      <c r="BS1337" s="280"/>
      <c r="BT1337" s="280"/>
      <c r="BU1337" s="280"/>
      <c r="BV1337" s="280"/>
      <c r="BW1337" s="280"/>
      <c r="BX1337" s="280"/>
      <c r="BY1337" s="280"/>
      <c r="BZ1337" s="280"/>
      <c r="CA1337" s="280"/>
      <c r="CB1337" s="280"/>
    </row>
    <row r="1338" spans="1:80" s="278" customFormat="1" x14ac:dyDescent="0.25">
      <c r="A1338" s="261"/>
      <c r="B1338" s="261"/>
      <c r="C1338" s="261"/>
      <c r="D1338" s="261"/>
      <c r="E1338" s="261"/>
      <c r="F1338" s="261"/>
      <c r="G1338" s="261"/>
      <c r="AB1338" s="279"/>
      <c r="AC1338" s="279"/>
      <c r="AJ1338" s="279"/>
      <c r="AK1338" s="279"/>
      <c r="AX1338" s="279"/>
      <c r="AY1338" s="279"/>
      <c r="AZ1338" s="279"/>
      <c r="BA1338" s="279"/>
      <c r="BB1338" s="279"/>
      <c r="BC1338" s="279"/>
      <c r="BD1338" s="279"/>
      <c r="BE1338" s="279"/>
      <c r="BF1338" s="279"/>
      <c r="BG1338" s="279"/>
      <c r="BH1338" s="279"/>
      <c r="BI1338" s="279"/>
      <c r="BQ1338" s="280"/>
      <c r="BR1338" s="280"/>
      <c r="BS1338" s="280"/>
      <c r="BT1338" s="280"/>
      <c r="BU1338" s="280"/>
      <c r="BV1338" s="280"/>
      <c r="BW1338" s="280"/>
      <c r="BX1338" s="280"/>
      <c r="BY1338" s="280"/>
      <c r="BZ1338" s="280"/>
      <c r="CA1338" s="280"/>
      <c r="CB1338" s="280"/>
    </row>
    <row r="1339" spans="1:80" s="278" customFormat="1" x14ac:dyDescent="0.25">
      <c r="A1339" s="261"/>
      <c r="B1339" s="261"/>
      <c r="C1339" s="261"/>
      <c r="D1339" s="261"/>
      <c r="E1339" s="261"/>
      <c r="F1339" s="261"/>
      <c r="G1339" s="261"/>
      <c r="AB1339" s="279"/>
      <c r="AC1339" s="279"/>
      <c r="AJ1339" s="279"/>
      <c r="AK1339" s="279"/>
      <c r="AX1339" s="279"/>
      <c r="AY1339" s="279"/>
      <c r="AZ1339" s="279"/>
      <c r="BA1339" s="279"/>
      <c r="BB1339" s="279"/>
      <c r="BC1339" s="279"/>
      <c r="BD1339" s="279"/>
      <c r="BE1339" s="279"/>
      <c r="BF1339" s="279"/>
      <c r="BG1339" s="279"/>
      <c r="BH1339" s="279"/>
      <c r="BI1339" s="279"/>
      <c r="BQ1339" s="280"/>
      <c r="BR1339" s="280"/>
      <c r="BS1339" s="280"/>
      <c r="BT1339" s="280"/>
      <c r="BU1339" s="280"/>
      <c r="BV1339" s="280"/>
      <c r="BW1339" s="280"/>
      <c r="BX1339" s="280"/>
      <c r="BY1339" s="280"/>
      <c r="BZ1339" s="280"/>
      <c r="CA1339" s="280"/>
      <c r="CB1339" s="280"/>
    </row>
    <row r="1340" spans="1:80" s="278" customFormat="1" x14ac:dyDescent="0.25">
      <c r="A1340" s="261"/>
      <c r="B1340" s="261"/>
      <c r="C1340" s="261"/>
      <c r="D1340" s="261"/>
      <c r="E1340" s="261"/>
      <c r="F1340" s="261"/>
      <c r="G1340" s="261"/>
      <c r="AB1340" s="279"/>
      <c r="AC1340" s="279"/>
      <c r="AJ1340" s="279"/>
      <c r="AK1340" s="279"/>
      <c r="AX1340" s="279"/>
      <c r="AY1340" s="279"/>
      <c r="AZ1340" s="279"/>
      <c r="BA1340" s="279"/>
      <c r="BB1340" s="279"/>
      <c r="BC1340" s="279"/>
      <c r="BD1340" s="279"/>
      <c r="BE1340" s="279"/>
      <c r="BF1340" s="279"/>
      <c r="BG1340" s="279"/>
      <c r="BH1340" s="279"/>
      <c r="BI1340" s="279"/>
      <c r="BQ1340" s="280"/>
      <c r="BR1340" s="280"/>
      <c r="BS1340" s="280"/>
      <c r="BT1340" s="280"/>
      <c r="BU1340" s="280"/>
      <c r="BV1340" s="280"/>
      <c r="BW1340" s="280"/>
      <c r="BX1340" s="280"/>
      <c r="BY1340" s="280"/>
      <c r="BZ1340" s="280"/>
      <c r="CA1340" s="280"/>
      <c r="CB1340" s="280"/>
    </row>
    <row r="1341" spans="1:80" s="278" customFormat="1" x14ac:dyDescent="0.25">
      <c r="A1341" s="261"/>
      <c r="B1341" s="261"/>
      <c r="C1341" s="261"/>
      <c r="D1341" s="261"/>
      <c r="E1341" s="261"/>
      <c r="F1341" s="261"/>
      <c r="G1341" s="261"/>
      <c r="AB1341" s="279"/>
      <c r="AC1341" s="279"/>
      <c r="AJ1341" s="279"/>
      <c r="AK1341" s="279"/>
      <c r="AX1341" s="279"/>
      <c r="AY1341" s="279"/>
      <c r="AZ1341" s="279"/>
      <c r="BA1341" s="279"/>
      <c r="BB1341" s="279"/>
      <c r="BC1341" s="279"/>
      <c r="BD1341" s="279"/>
      <c r="BE1341" s="279"/>
      <c r="BF1341" s="279"/>
      <c r="BG1341" s="279"/>
      <c r="BH1341" s="279"/>
      <c r="BI1341" s="279"/>
      <c r="BQ1341" s="280"/>
      <c r="BR1341" s="280"/>
      <c r="BS1341" s="280"/>
      <c r="BT1341" s="280"/>
      <c r="BU1341" s="280"/>
      <c r="BV1341" s="280"/>
      <c r="BW1341" s="280"/>
      <c r="BX1341" s="280"/>
      <c r="BY1341" s="280"/>
      <c r="BZ1341" s="280"/>
      <c r="CA1341" s="280"/>
      <c r="CB1341" s="280"/>
    </row>
    <row r="1342" spans="1:80" s="278" customFormat="1" x14ac:dyDescent="0.25">
      <c r="A1342" s="261"/>
      <c r="B1342" s="261"/>
      <c r="C1342" s="261"/>
      <c r="D1342" s="261"/>
      <c r="E1342" s="261"/>
      <c r="F1342" s="261"/>
      <c r="G1342" s="261"/>
      <c r="AB1342" s="279"/>
      <c r="AC1342" s="279"/>
      <c r="AJ1342" s="279"/>
      <c r="AK1342" s="279"/>
      <c r="AX1342" s="279"/>
      <c r="AY1342" s="279"/>
      <c r="AZ1342" s="279"/>
      <c r="BA1342" s="279"/>
      <c r="BB1342" s="279"/>
      <c r="BC1342" s="279"/>
      <c r="BD1342" s="279"/>
      <c r="BE1342" s="279"/>
      <c r="BF1342" s="279"/>
      <c r="BG1342" s="279"/>
      <c r="BH1342" s="279"/>
      <c r="BI1342" s="279"/>
      <c r="BQ1342" s="280"/>
      <c r="BR1342" s="280"/>
      <c r="BS1342" s="280"/>
      <c r="BT1342" s="280"/>
      <c r="BU1342" s="280"/>
      <c r="BV1342" s="280"/>
      <c r="BW1342" s="280"/>
      <c r="BX1342" s="280"/>
      <c r="BY1342" s="280"/>
      <c r="BZ1342" s="280"/>
      <c r="CA1342" s="280"/>
      <c r="CB1342" s="280"/>
    </row>
    <row r="1343" spans="1:80" s="278" customFormat="1" x14ac:dyDescent="0.25">
      <c r="A1343" s="261"/>
      <c r="B1343" s="261"/>
      <c r="C1343" s="261"/>
      <c r="D1343" s="261"/>
      <c r="E1343" s="261"/>
      <c r="F1343" s="261"/>
      <c r="G1343" s="261"/>
      <c r="AB1343" s="279"/>
      <c r="AC1343" s="279"/>
      <c r="AJ1343" s="279"/>
      <c r="AK1343" s="279"/>
      <c r="AX1343" s="279"/>
      <c r="AY1343" s="279"/>
      <c r="AZ1343" s="279"/>
      <c r="BA1343" s="279"/>
      <c r="BB1343" s="279"/>
      <c r="BC1343" s="279"/>
      <c r="BD1343" s="279"/>
      <c r="BE1343" s="279"/>
      <c r="BF1343" s="279"/>
      <c r="BG1343" s="279"/>
      <c r="BH1343" s="279"/>
      <c r="BI1343" s="279"/>
      <c r="BQ1343" s="280"/>
      <c r="BR1343" s="280"/>
      <c r="BS1343" s="280"/>
      <c r="BT1343" s="280"/>
      <c r="BU1343" s="280"/>
      <c r="BV1343" s="280"/>
      <c r="BW1343" s="280"/>
      <c r="BX1343" s="280"/>
      <c r="BY1343" s="280"/>
      <c r="BZ1343" s="280"/>
      <c r="CA1343" s="280"/>
      <c r="CB1343" s="280"/>
    </row>
    <row r="1344" spans="1:80" s="278" customFormat="1" x14ac:dyDescent="0.25">
      <c r="A1344" s="261"/>
      <c r="B1344" s="261"/>
      <c r="C1344" s="261"/>
      <c r="D1344" s="261"/>
      <c r="E1344" s="261"/>
      <c r="F1344" s="261"/>
      <c r="G1344" s="261"/>
      <c r="AB1344" s="279"/>
      <c r="AC1344" s="279"/>
      <c r="AJ1344" s="279"/>
      <c r="AK1344" s="279"/>
      <c r="AX1344" s="279"/>
      <c r="AY1344" s="279"/>
      <c r="AZ1344" s="279"/>
      <c r="BA1344" s="279"/>
      <c r="BB1344" s="279"/>
      <c r="BC1344" s="279"/>
      <c r="BD1344" s="279"/>
      <c r="BE1344" s="279"/>
      <c r="BF1344" s="279"/>
      <c r="BG1344" s="279"/>
      <c r="BH1344" s="279"/>
      <c r="BI1344" s="279"/>
      <c r="BQ1344" s="280"/>
      <c r="BR1344" s="280"/>
      <c r="BS1344" s="280"/>
      <c r="BT1344" s="280"/>
      <c r="BU1344" s="280"/>
      <c r="BV1344" s="280"/>
      <c r="BW1344" s="280"/>
      <c r="BX1344" s="280"/>
      <c r="BY1344" s="280"/>
      <c r="BZ1344" s="280"/>
      <c r="CA1344" s="280"/>
      <c r="CB1344" s="280"/>
    </row>
    <row r="1345" spans="1:80" s="278" customFormat="1" x14ac:dyDescent="0.25">
      <c r="A1345" s="261"/>
      <c r="B1345" s="261"/>
      <c r="C1345" s="261"/>
      <c r="D1345" s="261"/>
      <c r="E1345" s="261"/>
      <c r="F1345" s="261"/>
      <c r="G1345" s="261"/>
      <c r="AB1345" s="279"/>
      <c r="AC1345" s="279"/>
      <c r="AJ1345" s="279"/>
      <c r="AK1345" s="279"/>
      <c r="AX1345" s="279"/>
      <c r="AY1345" s="279"/>
      <c r="AZ1345" s="279"/>
      <c r="BA1345" s="279"/>
      <c r="BB1345" s="279"/>
      <c r="BC1345" s="279"/>
      <c r="BD1345" s="279"/>
      <c r="BE1345" s="279"/>
      <c r="BF1345" s="279"/>
      <c r="BG1345" s="279"/>
      <c r="BH1345" s="279"/>
      <c r="BI1345" s="279"/>
      <c r="BQ1345" s="280"/>
      <c r="BR1345" s="280"/>
      <c r="BS1345" s="280"/>
      <c r="BT1345" s="280"/>
      <c r="BU1345" s="280"/>
      <c r="BV1345" s="280"/>
      <c r="BW1345" s="280"/>
      <c r="BX1345" s="280"/>
      <c r="BY1345" s="280"/>
      <c r="BZ1345" s="280"/>
      <c r="CA1345" s="280"/>
      <c r="CB1345" s="280"/>
    </row>
    <row r="1346" spans="1:80" s="278" customFormat="1" x14ac:dyDescent="0.25">
      <c r="A1346" s="261"/>
      <c r="B1346" s="261"/>
      <c r="C1346" s="261"/>
      <c r="D1346" s="261"/>
      <c r="E1346" s="261"/>
      <c r="F1346" s="261"/>
      <c r="G1346" s="261"/>
      <c r="AB1346" s="279"/>
      <c r="AC1346" s="279"/>
      <c r="AJ1346" s="279"/>
      <c r="AK1346" s="279"/>
      <c r="AX1346" s="279"/>
      <c r="AY1346" s="279"/>
      <c r="AZ1346" s="279"/>
      <c r="BA1346" s="279"/>
      <c r="BB1346" s="279"/>
      <c r="BC1346" s="279"/>
      <c r="BD1346" s="279"/>
      <c r="BE1346" s="279"/>
      <c r="BF1346" s="279"/>
      <c r="BG1346" s="279"/>
      <c r="BH1346" s="279"/>
      <c r="BI1346" s="279"/>
      <c r="BQ1346" s="280"/>
      <c r="BR1346" s="280"/>
      <c r="BS1346" s="280"/>
      <c r="BT1346" s="280"/>
      <c r="BU1346" s="280"/>
      <c r="BV1346" s="280"/>
      <c r="BW1346" s="280"/>
      <c r="BX1346" s="280"/>
      <c r="BY1346" s="280"/>
      <c r="BZ1346" s="280"/>
      <c r="CA1346" s="280"/>
      <c r="CB1346" s="280"/>
    </row>
    <row r="1347" spans="1:80" s="278" customFormat="1" x14ac:dyDescent="0.25">
      <c r="A1347" s="261"/>
      <c r="B1347" s="261"/>
      <c r="C1347" s="261"/>
      <c r="D1347" s="261"/>
      <c r="E1347" s="261"/>
      <c r="F1347" s="261"/>
      <c r="G1347" s="261"/>
      <c r="AB1347" s="279"/>
      <c r="AC1347" s="279"/>
      <c r="AJ1347" s="279"/>
      <c r="AK1347" s="279"/>
      <c r="AX1347" s="279"/>
      <c r="AY1347" s="279"/>
      <c r="AZ1347" s="279"/>
      <c r="BA1347" s="279"/>
      <c r="BB1347" s="279"/>
      <c r="BC1347" s="279"/>
      <c r="BD1347" s="279"/>
      <c r="BE1347" s="279"/>
      <c r="BF1347" s="279"/>
      <c r="BG1347" s="279"/>
      <c r="BH1347" s="279"/>
      <c r="BI1347" s="279"/>
      <c r="BQ1347" s="280"/>
      <c r="BR1347" s="280"/>
      <c r="BS1347" s="280"/>
      <c r="BT1347" s="280"/>
      <c r="BU1347" s="280"/>
      <c r="BV1347" s="280"/>
      <c r="BW1347" s="280"/>
      <c r="BX1347" s="280"/>
      <c r="BY1347" s="280"/>
      <c r="BZ1347" s="280"/>
      <c r="CA1347" s="280"/>
      <c r="CB1347" s="280"/>
    </row>
    <row r="1348" spans="1:80" s="278" customFormat="1" x14ac:dyDescent="0.25">
      <c r="A1348" s="261"/>
      <c r="B1348" s="261"/>
      <c r="C1348" s="261"/>
      <c r="D1348" s="261"/>
      <c r="E1348" s="261"/>
      <c r="F1348" s="261"/>
      <c r="G1348" s="261"/>
      <c r="AB1348" s="279"/>
      <c r="AC1348" s="279"/>
      <c r="AJ1348" s="279"/>
      <c r="AK1348" s="279"/>
      <c r="AX1348" s="279"/>
      <c r="AY1348" s="279"/>
      <c r="AZ1348" s="279"/>
      <c r="BA1348" s="279"/>
      <c r="BB1348" s="279"/>
      <c r="BC1348" s="279"/>
      <c r="BD1348" s="279"/>
      <c r="BE1348" s="279"/>
      <c r="BF1348" s="279"/>
      <c r="BG1348" s="279"/>
      <c r="BH1348" s="279"/>
      <c r="BI1348" s="279"/>
      <c r="BQ1348" s="280"/>
      <c r="BR1348" s="280"/>
      <c r="BS1348" s="280"/>
      <c r="BT1348" s="280"/>
      <c r="BU1348" s="280"/>
      <c r="BV1348" s="280"/>
      <c r="BW1348" s="280"/>
      <c r="BX1348" s="280"/>
      <c r="BY1348" s="280"/>
      <c r="BZ1348" s="280"/>
      <c r="CA1348" s="280"/>
      <c r="CB1348" s="280"/>
    </row>
    <row r="1349" spans="1:80" s="278" customFormat="1" x14ac:dyDescent="0.25">
      <c r="A1349" s="261"/>
      <c r="B1349" s="261"/>
      <c r="C1349" s="261"/>
      <c r="D1349" s="261"/>
      <c r="E1349" s="261"/>
      <c r="F1349" s="261"/>
      <c r="G1349" s="261"/>
      <c r="AB1349" s="279"/>
      <c r="AC1349" s="279"/>
      <c r="AJ1349" s="279"/>
      <c r="AK1349" s="279"/>
      <c r="AX1349" s="279"/>
      <c r="AY1349" s="279"/>
      <c r="AZ1349" s="279"/>
      <c r="BA1349" s="279"/>
      <c r="BB1349" s="279"/>
      <c r="BC1349" s="279"/>
      <c r="BD1349" s="279"/>
      <c r="BE1349" s="279"/>
      <c r="BF1349" s="279"/>
      <c r="BG1349" s="279"/>
      <c r="BH1349" s="279"/>
      <c r="BI1349" s="279"/>
      <c r="BQ1349" s="280"/>
      <c r="BR1349" s="280"/>
      <c r="BS1349" s="280"/>
      <c r="BT1349" s="280"/>
      <c r="BU1349" s="280"/>
      <c r="BV1349" s="280"/>
      <c r="BW1349" s="280"/>
      <c r="BX1349" s="280"/>
      <c r="BY1349" s="280"/>
      <c r="BZ1349" s="280"/>
      <c r="CA1349" s="280"/>
      <c r="CB1349" s="280"/>
    </row>
    <row r="1350" spans="1:80" s="278" customFormat="1" x14ac:dyDescent="0.25">
      <c r="A1350" s="261"/>
      <c r="B1350" s="261"/>
      <c r="C1350" s="261"/>
      <c r="D1350" s="261"/>
      <c r="E1350" s="261"/>
      <c r="F1350" s="261"/>
      <c r="G1350" s="261"/>
      <c r="AB1350" s="279"/>
      <c r="AC1350" s="279"/>
      <c r="AJ1350" s="279"/>
      <c r="AK1350" s="279"/>
      <c r="AX1350" s="279"/>
      <c r="AY1350" s="279"/>
      <c r="AZ1350" s="279"/>
      <c r="BA1350" s="279"/>
      <c r="BB1350" s="279"/>
      <c r="BC1350" s="279"/>
      <c r="BD1350" s="279"/>
      <c r="BE1350" s="279"/>
      <c r="BF1350" s="279"/>
      <c r="BG1350" s="279"/>
      <c r="BH1350" s="279"/>
      <c r="BI1350" s="279"/>
      <c r="BQ1350" s="280"/>
      <c r="BR1350" s="280"/>
      <c r="BS1350" s="280"/>
      <c r="BT1350" s="280"/>
      <c r="BU1350" s="280"/>
      <c r="BV1350" s="280"/>
      <c r="BW1350" s="280"/>
      <c r="BX1350" s="280"/>
      <c r="BY1350" s="280"/>
      <c r="BZ1350" s="280"/>
      <c r="CA1350" s="280"/>
      <c r="CB1350" s="280"/>
    </row>
    <row r="1351" spans="1:80" s="278" customFormat="1" x14ac:dyDescent="0.25">
      <c r="A1351" s="261"/>
      <c r="B1351" s="261"/>
      <c r="C1351" s="261"/>
      <c r="D1351" s="261"/>
      <c r="E1351" s="261"/>
      <c r="F1351" s="261"/>
      <c r="G1351" s="261"/>
      <c r="AB1351" s="279"/>
      <c r="AC1351" s="279"/>
      <c r="AJ1351" s="279"/>
      <c r="AK1351" s="279"/>
      <c r="AX1351" s="279"/>
      <c r="AY1351" s="279"/>
      <c r="AZ1351" s="279"/>
      <c r="BA1351" s="279"/>
      <c r="BB1351" s="279"/>
      <c r="BC1351" s="279"/>
      <c r="BD1351" s="279"/>
      <c r="BE1351" s="279"/>
      <c r="BF1351" s="279"/>
      <c r="BG1351" s="279"/>
      <c r="BH1351" s="279"/>
      <c r="BI1351" s="279"/>
      <c r="BQ1351" s="280"/>
      <c r="BR1351" s="280"/>
      <c r="BS1351" s="280"/>
      <c r="BT1351" s="280"/>
      <c r="BU1351" s="280"/>
      <c r="BV1351" s="280"/>
      <c r="BW1351" s="280"/>
      <c r="BX1351" s="280"/>
      <c r="BY1351" s="280"/>
      <c r="BZ1351" s="280"/>
      <c r="CA1351" s="280"/>
      <c r="CB1351" s="280"/>
    </row>
    <row r="1352" spans="1:80" s="278" customFormat="1" x14ac:dyDescent="0.25">
      <c r="A1352" s="261"/>
      <c r="B1352" s="261"/>
      <c r="C1352" s="261"/>
      <c r="D1352" s="261"/>
      <c r="E1352" s="261"/>
      <c r="F1352" s="261"/>
      <c r="G1352" s="261"/>
      <c r="AB1352" s="279"/>
      <c r="AC1352" s="279"/>
      <c r="AJ1352" s="279"/>
      <c r="AK1352" s="279"/>
      <c r="AX1352" s="279"/>
      <c r="AY1352" s="279"/>
      <c r="AZ1352" s="279"/>
      <c r="BA1352" s="279"/>
      <c r="BB1352" s="279"/>
      <c r="BC1352" s="279"/>
      <c r="BD1352" s="279"/>
      <c r="BE1352" s="279"/>
      <c r="BF1352" s="279"/>
      <c r="BG1352" s="279"/>
      <c r="BH1352" s="279"/>
      <c r="BI1352" s="279"/>
      <c r="BQ1352" s="280"/>
      <c r="BR1352" s="280"/>
      <c r="BS1352" s="280"/>
      <c r="BT1352" s="280"/>
      <c r="BU1352" s="280"/>
      <c r="BV1352" s="280"/>
      <c r="BW1352" s="280"/>
      <c r="BX1352" s="280"/>
      <c r="BY1352" s="280"/>
      <c r="BZ1352" s="280"/>
      <c r="CA1352" s="280"/>
      <c r="CB1352" s="280"/>
    </row>
    <row r="1353" spans="1:80" s="278" customFormat="1" x14ac:dyDescent="0.25">
      <c r="A1353" s="261"/>
      <c r="B1353" s="261"/>
      <c r="C1353" s="261"/>
      <c r="D1353" s="261"/>
      <c r="E1353" s="261"/>
      <c r="F1353" s="261"/>
      <c r="G1353" s="261"/>
      <c r="AB1353" s="279"/>
      <c r="AC1353" s="279"/>
      <c r="AJ1353" s="279"/>
      <c r="AK1353" s="279"/>
      <c r="AX1353" s="279"/>
      <c r="AY1353" s="279"/>
      <c r="AZ1353" s="279"/>
      <c r="BA1353" s="279"/>
      <c r="BB1353" s="279"/>
      <c r="BC1353" s="279"/>
      <c r="BD1353" s="279"/>
      <c r="BE1353" s="279"/>
      <c r="BF1353" s="279"/>
      <c r="BG1353" s="279"/>
      <c r="BH1353" s="279"/>
      <c r="BI1353" s="279"/>
      <c r="BQ1353" s="280"/>
      <c r="BR1353" s="280"/>
      <c r="BS1353" s="280"/>
      <c r="BT1353" s="280"/>
      <c r="BU1353" s="280"/>
      <c r="BV1353" s="280"/>
      <c r="BW1353" s="280"/>
      <c r="BX1353" s="280"/>
      <c r="BY1353" s="280"/>
      <c r="BZ1353" s="280"/>
      <c r="CA1353" s="280"/>
      <c r="CB1353" s="280"/>
    </row>
    <row r="1354" spans="1:80" s="278" customFormat="1" x14ac:dyDescent="0.25">
      <c r="A1354" s="261"/>
      <c r="B1354" s="261"/>
      <c r="C1354" s="261"/>
      <c r="D1354" s="261"/>
      <c r="E1354" s="261"/>
      <c r="F1354" s="261"/>
      <c r="G1354" s="261"/>
      <c r="AB1354" s="279"/>
      <c r="AC1354" s="279"/>
      <c r="AJ1354" s="279"/>
      <c r="AK1354" s="279"/>
      <c r="AX1354" s="279"/>
      <c r="AY1354" s="279"/>
      <c r="AZ1354" s="279"/>
      <c r="BA1354" s="279"/>
      <c r="BB1354" s="279"/>
      <c r="BC1354" s="279"/>
      <c r="BD1354" s="279"/>
      <c r="BE1354" s="279"/>
      <c r="BF1354" s="279"/>
      <c r="BG1354" s="279"/>
      <c r="BH1354" s="279"/>
      <c r="BI1354" s="279"/>
      <c r="BQ1354" s="280"/>
      <c r="BR1354" s="280"/>
      <c r="BS1354" s="280"/>
      <c r="BT1354" s="280"/>
      <c r="BU1354" s="280"/>
      <c r="BV1354" s="280"/>
      <c r="BW1354" s="280"/>
      <c r="BX1354" s="280"/>
      <c r="BY1354" s="280"/>
      <c r="BZ1354" s="280"/>
      <c r="CA1354" s="280"/>
      <c r="CB1354" s="280"/>
    </row>
    <row r="1355" spans="1:80" s="278" customFormat="1" x14ac:dyDescent="0.25">
      <c r="A1355" s="261"/>
      <c r="B1355" s="261"/>
      <c r="C1355" s="261"/>
      <c r="D1355" s="261"/>
      <c r="E1355" s="261"/>
      <c r="F1355" s="261"/>
      <c r="G1355" s="261"/>
      <c r="AB1355" s="279"/>
      <c r="AC1355" s="279"/>
      <c r="AJ1355" s="279"/>
      <c r="AK1355" s="279"/>
      <c r="AX1355" s="279"/>
      <c r="AY1355" s="279"/>
      <c r="AZ1355" s="279"/>
      <c r="BA1355" s="279"/>
      <c r="BB1355" s="279"/>
      <c r="BC1355" s="279"/>
      <c r="BD1355" s="279"/>
      <c r="BE1355" s="279"/>
      <c r="BF1355" s="279"/>
      <c r="BG1355" s="279"/>
      <c r="BH1355" s="279"/>
      <c r="BI1355" s="279"/>
      <c r="BQ1355" s="280"/>
      <c r="BR1355" s="280"/>
      <c r="BS1355" s="280"/>
      <c r="BT1355" s="280"/>
      <c r="BU1355" s="280"/>
      <c r="BV1355" s="280"/>
      <c r="BW1355" s="280"/>
      <c r="BX1355" s="280"/>
      <c r="BY1355" s="280"/>
      <c r="BZ1355" s="280"/>
      <c r="CA1355" s="280"/>
      <c r="CB1355" s="280"/>
    </row>
    <row r="1356" spans="1:80" s="278" customFormat="1" x14ac:dyDescent="0.25">
      <c r="A1356" s="261"/>
      <c r="B1356" s="261"/>
      <c r="C1356" s="261"/>
      <c r="D1356" s="261"/>
      <c r="E1356" s="261"/>
      <c r="F1356" s="261"/>
      <c r="G1356" s="261"/>
      <c r="AB1356" s="279"/>
      <c r="AC1356" s="279"/>
      <c r="AJ1356" s="279"/>
      <c r="AK1356" s="279"/>
      <c r="AX1356" s="279"/>
      <c r="AY1356" s="279"/>
      <c r="AZ1356" s="279"/>
      <c r="BA1356" s="279"/>
      <c r="BB1356" s="279"/>
      <c r="BC1356" s="279"/>
      <c r="BD1356" s="279"/>
      <c r="BE1356" s="279"/>
      <c r="BF1356" s="279"/>
      <c r="BG1356" s="279"/>
      <c r="BH1356" s="279"/>
      <c r="BI1356" s="279"/>
      <c r="BQ1356" s="280"/>
      <c r="BR1356" s="280"/>
      <c r="BS1356" s="280"/>
      <c r="BT1356" s="280"/>
      <c r="BU1356" s="280"/>
      <c r="BV1356" s="280"/>
      <c r="BW1356" s="280"/>
      <c r="BX1356" s="280"/>
      <c r="BY1356" s="280"/>
      <c r="BZ1356" s="280"/>
      <c r="CA1356" s="280"/>
      <c r="CB1356" s="280"/>
    </row>
    <row r="1357" spans="1:80" s="278" customFormat="1" x14ac:dyDescent="0.25">
      <c r="A1357" s="261"/>
      <c r="B1357" s="261"/>
      <c r="C1357" s="261"/>
      <c r="D1357" s="261"/>
      <c r="E1357" s="261"/>
      <c r="F1357" s="261"/>
      <c r="G1357" s="261"/>
      <c r="AB1357" s="279"/>
      <c r="AC1357" s="279"/>
      <c r="AJ1357" s="279"/>
      <c r="AK1357" s="279"/>
      <c r="AX1357" s="279"/>
      <c r="AY1357" s="279"/>
      <c r="AZ1357" s="279"/>
      <c r="BA1357" s="279"/>
      <c r="BB1357" s="279"/>
      <c r="BC1357" s="279"/>
      <c r="BD1357" s="279"/>
      <c r="BE1357" s="279"/>
      <c r="BF1357" s="279"/>
      <c r="BG1357" s="279"/>
      <c r="BH1357" s="279"/>
      <c r="BI1357" s="279"/>
      <c r="BQ1357" s="280"/>
      <c r="BR1357" s="280"/>
      <c r="BS1357" s="280"/>
      <c r="BT1357" s="280"/>
      <c r="BU1357" s="280"/>
      <c r="BV1357" s="280"/>
      <c r="BW1357" s="280"/>
      <c r="BX1357" s="280"/>
      <c r="BY1357" s="280"/>
      <c r="BZ1357" s="280"/>
      <c r="CA1357" s="280"/>
      <c r="CB1357" s="280"/>
    </row>
    <row r="1358" spans="1:80" s="278" customFormat="1" x14ac:dyDescent="0.25">
      <c r="A1358" s="261"/>
      <c r="B1358" s="261"/>
      <c r="C1358" s="261"/>
      <c r="D1358" s="261"/>
      <c r="E1358" s="261"/>
      <c r="F1358" s="261"/>
      <c r="G1358" s="261"/>
      <c r="AB1358" s="279"/>
      <c r="AC1358" s="279"/>
      <c r="AJ1358" s="279"/>
      <c r="AK1358" s="279"/>
      <c r="AX1358" s="279"/>
      <c r="AY1358" s="279"/>
      <c r="AZ1358" s="279"/>
      <c r="BA1358" s="279"/>
      <c r="BB1358" s="279"/>
      <c r="BC1358" s="279"/>
      <c r="BD1358" s="279"/>
      <c r="BE1358" s="279"/>
      <c r="BF1358" s="279"/>
      <c r="BG1358" s="279"/>
      <c r="BH1358" s="279"/>
      <c r="BI1358" s="279"/>
      <c r="BQ1358" s="280"/>
      <c r="BR1358" s="280"/>
      <c r="BS1358" s="280"/>
      <c r="BT1358" s="280"/>
      <c r="BU1358" s="280"/>
      <c r="BV1358" s="280"/>
      <c r="BW1358" s="280"/>
      <c r="BX1358" s="280"/>
      <c r="BY1358" s="280"/>
      <c r="BZ1358" s="280"/>
      <c r="CA1358" s="280"/>
      <c r="CB1358" s="280"/>
    </row>
    <row r="1359" spans="1:80" s="278" customFormat="1" x14ac:dyDescent="0.25">
      <c r="A1359" s="261"/>
      <c r="B1359" s="261"/>
      <c r="C1359" s="261"/>
      <c r="D1359" s="261"/>
      <c r="E1359" s="261"/>
      <c r="F1359" s="261"/>
      <c r="G1359" s="261"/>
      <c r="AB1359" s="279"/>
      <c r="AC1359" s="279"/>
      <c r="AJ1359" s="279"/>
      <c r="AK1359" s="279"/>
      <c r="AX1359" s="279"/>
      <c r="AY1359" s="279"/>
      <c r="AZ1359" s="279"/>
      <c r="BA1359" s="279"/>
      <c r="BB1359" s="279"/>
      <c r="BC1359" s="279"/>
      <c r="BD1359" s="279"/>
      <c r="BE1359" s="279"/>
      <c r="BF1359" s="279"/>
      <c r="BG1359" s="279"/>
      <c r="BH1359" s="279"/>
      <c r="BI1359" s="279"/>
      <c r="BQ1359" s="280"/>
      <c r="BR1359" s="280"/>
      <c r="BS1359" s="280"/>
      <c r="BT1359" s="280"/>
      <c r="BU1359" s="280"/>
      <c r="BV1359" s="280"/>
      <c r="BW1359" s="280"/>
      <c r="BX1359" s="280"/>
      <c r="BY1359" s="280"/>
      <c r="BZ1359" s="280"/>
      <c r="CA1359" s="280"/>
      <c r="CB1359" s="280"/>
    </row>
    <row r="1360" spans="1:80" s="278" customFormat="1" x14ac:dyDescent="0.25">
      <c r="A1360" s="261"/>
      <c r="B1360" s="261"/>
      <c r="C1360" s="261"/>
      <c r="D1360" s="261"/>
      <c r="E1360" s="261"/>
      <c r="F1360" s="261"/>
      <c r="G1360" s="261"/>
      <c r="AB1360" s="279"/>
      <c r="AC1360" s="279"/>
      <c r="AJ1360" s="279"/>
      <c r="AK1360" s="279"/>
      <c r="AX1360" s="279"/>
      <c r="AY1360" s="279"/>
      <c r="AZ1360" s="279"/>
      <c r="BA1360" s="279"/>
      <c r="BB1360" s="279"/>
      <c r="BC1360" s="279"/>
      <c r="BD1360" s="279"/>
      <c r="BE1360" s="279"/>
      <c r="BF1360" s="279"/>
      <c r="BG1360" s="279"/>
      <c r="BH1360" s="279"/>
      <c r="BI1360" s="279"/>
      <c r="BQ1360" s="280"/>
      <c r="BR1360" s="280"/>
      <c r="BS1360" s="280"/>
      <c r="BT1360" s="280"/>
      <c r="BU1360" s="280"/>
      <c r="BV1360" s="280"/>
      <c r="BW1360" s="280"/>
      <c r="BX1360" s="280"/>
      <c r="BY1360" s="280"/>
      <c r="BZ1360" s="280"/>
      <c r="CA1360" s="280"/>
      <c r="CB1360" s="280"/>
    </row>
    <row r="1361" spans="1:80" s="278" customFormat="1" x14ac:dyDescent="0.25">
      <c r="A1361" s="261"/>
      <c r="B1361" s="261"/>
      <c r="C1361" s="261"/>
      <c r="D1361" s="261"/>
      <c r="E1361" s="261"/>
      <c r="F1361" s="261"/>
      <c r="G1361" s="261"/>
      <c r="AB1361" s="279"/>
      <c r="AC1361" s="279"/>
      <c r="AJ1361" s="279"/>
      <c r="AK1361" s="279"/>
      <c r="AX1361" s="279"/>
      <c r="AY1361" s="279"/>
      <c r="AZ1361" s="279"/>
      <c r="BA1361" s="279"/>
      <c r="BB1361" s="279"/>
      <c r="BC1361" s="279"/>
      <c r="BD1361" s="279"/>
      <c r="BE1361" s="279"/>
      <c r="BF1361" s="279"/>
      <c r="BG1361" s="279"/>
      <c r="BH1361" s="279"/>
      <c r="BI1361" s="279"/>
      <c r="BQ1361" s="280"/>
      <c r="BR1361" s="280"/>
      <c r="BS1361" s="280"/>
      <c r="BT1361" s="280"/>
      <c r="BU1361" s="280"/>
      <c r="BV1361" s="280"/>
      <c r="BW1361" s="280"/>
      <c r="BX1361" s="280"/>
      <c r="BY1361" s="280"/>
      <c r="BZ1361" s="280"/>
      <c r="CA1361" s="280"/>
      <c r="CB1361" s="280"/>
    </row>
    <row r="1362" spans="1:80" s="278" customFormat="1" x14ac:dyDescent="0.25">
      <c r="A1362" s="261"/>
      <c r="B1362" s="261"/>
      <c r="C1362" s="261"/>
      <c r="D1362" s="261"/>
      <c r="E1362" s="261"/>
      <c r="F1362" s="261"/>
      <c r="G1362" s="261"/>
      <c r="AB1362" s="279"/>
      <c r="AC1362" s="279"/>
      <c r="AJ1362" s="279"/>
      <c r="AK1362" s="279"/>
      <c r="AX1362" s="279"/>
      <c r="AY1362" s="279"/>
      <c r="AZ1362" s="279"/>
      <c r="BA1362" s="279"/>
      <c r="BB1362" s="279"/>
      <c r="BC1362" s="279"/>
      <c r="BD1362" s="279"/>
      <c r="BE1362" s="279"/>
      <c r="BF1362" s="279"/>
      <c r="BG1362" s="279"/>
      <c r="BH1362" s="279"/>
      <c r="BI1362" s="279"/>
      <c r="BQ1362" s="280"/>
      <c r="BR1362" s="280"/>
      <c r="BS1362" s="280"/>
      <c r="BT1362" s="280"/>
      <c r="BU1362" s="280"/>
      <c r="BV1362" s="280"/>
      <c r="BW1362" s="280"/>
      <c r="BX1362" s="280"/>
      <c r="BY1362" s="280"/>
      <c r="BZ1362" s="280"/>
      <c r="CA1362" s="280"/>
      <c r="CB1362" s="280"/>
    </row>
    <row r="1363" spans="1:80" s="278" customFormat="1" x14ac:dyDescent="0.25">
      <c r="A1363" s="261"/>
      <c r="B1363" s="261"/>
      <c r="C1363" s="261"/>
      <c r="D1363" s="261"/>
      <c r="E1363" s="261"/>
      <c r="F1363" s="261"/>
      <c r="G1363" s="261"/>
      <c r="AB1363" s="279"/>
      <c r="AC1363" s="279"/>
      <c r="AJ1363" s="279"/>
      <c r="AK1363" s="279"/>
      <c r="AX1363" s="279"/>
      <c r="AY1363" s="279"/>
      <c r="AZ1363" s="279"/>
      <c r="BA1363" s="279"/>
      <c r="BB1363" s="279"/>
      <c r="BC1363" s="279"/>
      <c r="BD1363" s="279"/>
      <c r="BE1363" s="279"/>
      <c r="BF1363" s="279"/>
      <c r="BG1363" s="279"/>
      <c r="BH1363" s="279"/>
      <c r="BI1363" s="279"/>
      <c r="BQ1363" s="280"/>
      <c r="BR1363" s="280"/>
      <c r="BS1363" s="280"/>
      <c r="BT1363" s="280"/>
      <c r="BU1363" s="280"/>
      <c r="BV1363" s="280"/>
      <c r="BW1363" s="280"/>
      <c r="BX1363" s="280"/>
      <c r="BY1363" s="280"/>
      <c r="BZ1363" s="280"/>
      <c r="CA1363" s="280"/>
      <c r="CB1363" s="280"/>
    </row>
    <row r="1364" spans="1:80" s="278" customFormat="1" x14ac:dyDescent="0.25">
      <c r="A1364" s="261"/>
      <c r="B1364" s="261"/>
      <c r="C1364" s="261"/>
      <c r="D1364" s="261"/>
      <c r="E1364" s="261"/>
      <c r="F1364" s="261"/>
      <c r="G1364" s="261"/>
      <c r="AB1364" s="279"/>
      <c r="AC1364" s="279"/>
      <c r="AJ1364" s="279"/>
      <c r="AK1364" s="279"/>
      <c r="AX1364" s="279"/>
      <c r="AY1364" s="279"/>
      <c r="AZ1364" s="279"/>
      <c r="BA1364" s="279"/>
      <c r="BB1364" s="279"/>
      <c r="BC1364" s="279"/>
      <c r="BD1364" s="279"/>
      <c r="BE1364" s="279"/>
      <c r="BF1364" s="279"/>
      <c r="BG1364" s="279"/>
      <c r="BH1364" s="279"/>
      <c r="BI1364" s="279"/>
      <c r="BQ1364" s="280"/>
      <c r="BR1364" s="280"/>
      <c r="BS1364" s="280"/>
      <c r="BT1364" s="280"/>
      <c r="BU1364" s="280"/>
      <c r="BV1364" s="280"/>
      <c r="BW1364" s="280"/>
      <c r="BX1364" s="280"/>
      <c r="BY1364" s="280"/>
      <c r="BZ1364" s="280"/>
      <c r="CA1364" s="280"/>
      <c r="CB1364" s="280"/>
    </row>
    <row r="1365" spans="1:80" s="278" customFormat="1" x14ac:dyDescent="0.25">
      <c r="A1365" s="261"/>
      <c r="B1365" s="261"/>
      <c r="C1365" s="261"/>
      <c r="D1365" s="261"/>
      <c r="E1365" s="261"/>
      <c r="F1365" s="261"/>
      <c r="G1365" s="261"/>
      <c r="AB1365" s="279"/>
      <c r="AC1365" s="279"/>
      <c r="AJ1365" s="279"/>
      <c r="AK1365" s="279"/>
      <c r="AX1365" s="279"/>
      <c r="AY1365" s="279"/>
      <c r="AZ1365" s="279"/>
      <c r="BA1365" s="279"/>
      <c r="BB1365" s="279"/>
      <c r="BC1365" s="279"/>
      <c r="BD1365" s="279"/>
      <c r="BE1365" s="279"/>
      <c r="BF1365" s="279"/>
      <c r="BG1365" s="279"/>
      <c r="BH1365" s="279"/>
      <c r="BI1365" s="279"/>
      <c r="BQ1365" s="280"/>
      <c r="BR1365" s="280"/>
      <c r="BS1365" s="280"/>
      <c r="BT1365" s="280"/>
      <c r="BU1365" s="280"/>
      <c r="BV1365" s="280"/>
      <c r="BW1365" s="280"/>
      <c r="BX1365" s="280"/>
      <c r="BY1365" s="280"/>
      <c r="BZ1365" s="280"/>
      <c r="CA1365" s="280"/>
      <c r="CB1365" s="280"/>
    </row>
    <row r="1366" spans="1:80" s="278" customFormat="1" x14ac:dyDescent="0.25">
      <c r="A1366" s="261"/>
      <c r="B1366" s="261"/>
      <c r="C1366" s="261"/>
      <c r="D1366" s="261"/>
      <c r="E1366" s="261"/>
      <c r="F1366" s="261"/>
      <c r="G1366" s="261"/>
      <c r="AB1366" s="279"/>
      <c r="AC1366" s="279"/>
      <c r="AJ1366" s="279"/>
      <c r="AK1366" s="279"/>
      <c r="AX1366" s="279"/>
      <c r="AY1366" s="279"/>
      <c r="AZ1366" s="279"/>
      <c r="BA1366" s="279"/>
      <c r="BB1366" s="279"/>
      <c r="BC1366" s="279"/>
      <c r="BD1366" s="279"/>
      <c r="BE1366" s="279"/>
      <c r="BF1366" s="279"/>
      <c r="BG1366" s="279"/>
      <c r="BH1366" s="279"/>
      <c r="BI1366" s="279"/>
      <c r="BQ1366" s="280"/>
      <c r="BR1366" s="280"/>
      <c r="BS1366" s="280"/>
      <c r="BT1366" s="280"/>
      <c r="BU1366" s="280"/>
      <c r="BV1366" s="280"/>
      <c r="BW1366" s="280"/>
      <c r="BX1366" s="280"/>
      <c r="BY1366" s="280"/>
      <c r="BZ1366" s="280"/>
      <c r="CA1366" s="280"/>
      <c r="CB1366" s="280"/>
    </row>
    <row r="1367" spans="1:80" s="278" customFormat="1" x14ac:dyDescent="0.25">
      <c r="A1367" s="261"/>
      <c r="B1367" s="261"/>
      <c r="C1367" s="261"/>
      <c r="D1367" s="261"/>
      <c r="E1367" s="261"/>
      <c r="F1367" s="261"/>
      <c r="G1367" s="261"/>
      <c r="AB1367" s="279"/>
      <c r="AC1367" s="279"/>
      <c r="AJ1367" s="279"/>
      <c r="AK1367" s="279"/>
      <c r="AX1367" s="279"/>
      <c r="AY1367" s="279"/>
      <c r="AZ1367" s="279"/>
      <c r="BA1367" s="279"/>
      <c r="BB1367" s="279"/>
      <c r="BC1367" s="279"/>
      <c r="BD1367" s="279"/>
      <c r="BE1367" s="279"/>
      <c r="BF1367" s="279"/>
      <c r="BG1367" s="279"/>
      <c r="BH1367" s="279"/>
      <c r="BI1367" s="279"/>
      <c r="BQ1367" s="280"/>
      <c r="BR1367" s="280"/>
      <c r="BS1367" s="280"/>
      <c r="BT1367" s="280"/>
      <c r="BU1367" s="280"/>
      <c r="BV1367" s="280"/>
      <c r="BW1367" s="280"/>
      <c r="BX1367" s="280"/>
      <c r="BY1367" s="280"/>
      <c r="BZ1367" s="280"/>
      <c r="CA1367" s="280"/>
      <c r="CB1367" s="280"/>
    </row>
    <row r="1368" spans="1:80" s="278" customFormat="1" x14ac:dyDescent="0.25">
      <c r="A1368" s="261"/>
      <c r="B1368" s="261"/>
      <c r="C1368" s="261"/>
      <c r="D1368" s="261"/>
      <c r="E1368" s="261"/>
      <c r="F1368" s="261"/>
      <c r="G1368" s="261"/>
      <c r="AB1368" s="279"/>
      <c r="AC1368" s="279"/>
      <c r="AJ1368" s="279"/>
      <c r="AK1368" s="279"/>
      <c r="AX1368" s="279"/>
      <c r="AY1368" s="279"/>
      <c r="AZ1368" s="279"/>
      <c r="BA1368" s="279"/>
      <c r="BB1368" s="279"/>
      <c r="BC1368" s="279"/>
      <c r="BD1368" s="279"/>
      <c r="BE1368" s="279"/>
      <c r="BF1368" s="279"/>
      <c r="BG1368" s="279"/>
      <c r="BH1368" s="279"/>
      <c r="BI1368" s="279"/>
      <c r="BQ1368" s="280"/>
      <c r="BR1368" s="280"/>
      <c r="BS1368" s="280"/>
      <c r="BT1368" s="280"/>
      <c r="BU1368" s="280"/>
      <c r="BV1368" s="280"/>
      <c r="BW1368" s="280"/>
      <c r="BX1368" s="280"/>
      <c r="BY1368" s="280"/>
      <c r="BZ1368" s="280"/>
      <c r="CA1368" s="280"/>
      <c r="CB1368" s="280"/>
    </row>
    <row r="1369" spans="1:80" s="278" customFormat="1" x14ac:dyDescent="0.25">
      <c r="A1369" s="261"/>
      <c r="B1369" s="261"/>
      <c r="C1369" s="261"/>
      <c r="D1369" s="261"/>
      <c r="E1369" s="261"/>
      <c r="F1369" s="261"/>
      <c r="G1369" s="261"/>
      <c r="AB1369" s="279"/>
      <c r="AC1369" s="279"/>
      <c r="AJ1369" s="279"/>
      <c r="AK1369" s="279"/>
      <c r="AX1369" s="279"/>
      <c r="AY1369" s="279"/>
      <c r="AZ1369" s="279"/>
      <c r="BA1369" s="279"/>
      <c r="BB1369" s="279"/>
      <c r="BC1369" s="279"/>
      <c r="BD1369" s="279"/>
      <c r="BE1369" s="279"/>
      <c r="BF1369" s="279"/>
      <c r="BG1369" s="279"/>
      <c r="BH1369" s="279"/>
      <c r="BI1369" s="279"/>
      <c r="BQ1369" s="280"/>
      <c r="BR1369" s="280"/>
      <c r="BS1369" s="280"/>
      <c r="BT1369" s="280"/>
      <c r="BU1369" s="280"/>
      <c r="BV1369" s="280"/>
      <c r="BW1369" s="280"/>
      <c r="BX1369" s="280"/>
      <c r="BY1369" s="280"/>
      <c r="BZ1369" s="280"/>
      <c r="CA1369" s="280"/>
      <c r="CB1369" s="280"/>
    </row>
    <row r="1370" spans="1:80" s="278" customFormat="1" x14ac:dyDescent="0.25">
      <c r="A1370" s="261"/>
      <c r="B1370" s="261"/>
      <c r="C1370" s="261"/>
      <c r="D1370" s="261"/>
      <c r="E1370" s="261"/>
      <c r="F1370" s="261"/>
      <c r="G1370" s="261"/>
      <c r="AB1370" s="279"/>
      <c r="AC1370" s="279"/>
      <c r="AJ1370" s="279"/>
      <c r="AK1370" s="279"/>
      <c r="AX1370" s="279"/>
      <c r="AY1370" s="279"/>
      <c r="AZ1370" s="279"/>
      <c r="BA1370" s="279"/>
      <c r="BB1370" s="279"/>
      <c r="BC1370" s="279"/>
      <c r="BD1370" s="279"/>
      <c r="BE1370" s="279"/>
      <c r="BF1370" s="279"/>
      <c r="BG1370" s="279"/>
      <c r="BH1370" s="279"/>
      <c r="BI1370" s="279"/>
      <c r="BQ1370" s="280"/>
      <c r="BR1370" s="280"/>
      <c r="BS1370" s="280"/>
      <c r="BT1370" s="280"/>
      <c r="BU1370" s="280"/>
      <c r="BV1370" s="280"/>
      <c r="BW1370" s="280"/>
      <c r="BX1370" s="280"/>
      <c r="BY1370" s="280"/>
      <c r="BZ1370" s="280"/>
      <c r="CA1370" s="280"/>
      <c r="CB1370" s="280"/>
    </row>
    <row r="1371" spans="1:80" s="278" customFormat="1" x14ac:dyDescent="0.25">
      <c r="A1371" s="261"/>
      <c r="B1371" s="261"/>
      <c r="C1371" s="261"/>
      <c r="D1371" s="261"/>
      <c r="E1371" s="261"/>
      <c r="F1371" s="261"/>
      <c r="G1371" s="261"/>
      <c r="AB1371" s="279"/>
      <c r="AC1371" s="279"/>
      <c r="AJ1371" s="279"/>
      <c r="AK1371" s="279"/>
      <c r="AX1371" s="279"/>
      <c r="AY1371" s="279"/>
      <c r="AZ1371" s="279"/>
      <c r="BA1371" s="279"/>
      <c r="BB1371" s="279"/>
      <c r="BC1371" s="279"/>
      <c r="BD1371" s="279"/>
      <c r="BE1371" s="279"/>
      <c r="BF1371" s="279"/>
      <c r="BG1371" s="279"/>
      <c r="BH1371" s="279"/>
      <c r="BI1371" s="279"/>
      <c r="BQ1371" s="280"/>
      <c r="BR1371" s="280"/>
      <c r="BS1371" s="280"/>
      <c r="BT1371" s="280"/>
      <c r="BU1371" s="280"/>
      <c r="BV1371" s="280"/>
      <c r="BW1371" s="280"/>
      <c r="BX1371" s="280"/>
      <c r="BY1371" s="280"/>
      <c r="BZ1371" s="280"/>
      <c r="CA1371" s="280"/>
      <c r="CB1371" s="280"/>
    </row>
    <row r="1372" spans="1:80" s="278" customFormat="1" x14ac:dyDescent="0.25">
      <c r="A1372" s="261"/>
      <c r="B1372" s="261"/>
      <c r="C1372" s="261"/>
      <c r="D1372" s="261"/>
      <c r="E1372" s="261"/>
      <c r="F1372" s="261"/>
      <c r="G1372" s="261"/>
      <c r="AB1372" s="279"/>
      <c r="AC1372" s="279"/>
      <c r="AJ1372" s="279"/>
      <c r="AK1372" s="279"/>
      <c r="AX1372" s="279"/>
      <c r="AY1372" s="279"/>
      <c r="AZ1372" s="279"/>
      <c r="BA1372" s="279"/>
      <c r="BB1372" s="279"/>
      <c r="BC1372" s="279"/>
      <c r="BD1372" s="279"/>
      <c r="BE1372" s="279"/>
      <c r="BF1372" s="279"/>
      <c r="BG1372" s="279"/>
      <c r="BH1372" s="279"/>
      <c r="BI1372" s="279"/>
      <c r="BQ1372" s="280"/>
      <c r="BR1372" s="280"/>
      <c r="BS1372" s="280"/>
      <c r="BT1372" s="280"/>
      <c r="BU1372" s="280"/>
      <c r="BV1372" s="280"/>
      <c r="BW1372" s="280"/>
      <c r="BX1372" s="280"/>
      <c r="BY1372" s="280"/>
      <c r="BZ1372" s="280"/>
      <c r="CA1372" s="280"/>
      <c r="CB1372" s="280"/>
    </row>
    <row r="1373" spans="1:80" s="278" customFormat="1" x14ac:dyDescent="0.25">
      <c r="A1373" s="261"/>
      <c r="B1373" s="261"/>
      <c r="C1373" s="261"/>
      <c r="D1373" s="261"/>
      <c r="E1373" s="261"/>
      <c r="F1373" s="261"/>
      <c r="G1373" s="261"/>
      <c r="AB1373" s="279"/>
      <c r="AC1373" s="279"/>
      <c r="AJ1373" s="279"/>
      <c r="AK1373" s="279"/>
      <c r="AX1373" s="279"/>
      <c r="AY1373" s="279"/>
      <c r="AZ1373" s="279"/>
      <c r="BA1373" s="279"/>
      <c r="BB1373" s="279"/>
      <c r="BC1373" s="279"/>
      <c r="BD1373" s="279"/>
      <c r="BE1373" s="279"/>
      <c r="BF1373" s="279"/>
      <c r="BG1373" s="279"/>
      <c r="BH1373" s="279"/>
      <c r="BI1373" s="279"/>
      <c r="BQ1373" s="280"/>
      <c r="BR1373" s="280"/>
      <c r="BS1373" s="280"/>
      <c r="BT1373" s="280"/>
      <c r="BU1373" s="280"/>
      <c r="BV1373" s="280"/>
      <c r="BW1373" s="280"/>
      <c r="BX1373" s="280"/>
      <c r="BY1373" s="280"/>
      <c r="BZ1373" s="280"/>
      <c r="CA1373" s="280"/>
      <c r="CB1373" s="280"/>
    </row>
    <row r="1374" spans="1:80" s="278" customFormat="1" x14ac:dyDescent="0.25">
      <c r="A1374" s="261"/>
      <c r="B1374" s="261"/>
      <c r="C1374" s="261"/>
      <c r="D1374" s="261"/>
      <c r="E1374" s="261"/>
      <c r="F1374" s="261"/>
      <c r="G1374" s="261"/>
      <c r="AB1374" s="279"/>
      <c r="AC1374" s="279"/>
      <c r="AJ1374" s="279"/>
      <c r="AK1374" s="279"/>
      <c r="AX1374" s="279"/>
      <c r="AY1374" s="279"/>
      <c r="AZ1374" s="279"/>
      <c r="BA1374" s="279"/>
      <c r="BB1374" s="279"/>
      <c r="BC1374" s="279"/>
      <c r="BD1374" s="279"/>
      <c r="BE1374" s="279"/>
      <c r="BF1374" s="279"/>
      <c r="BG1374" s="279"/>
      <c r="BH1374" s="279"/>
      <c r="BI1374" s="279"/>
      <c r="BQ1374" s="280"/>
      <c r="BR1374" s="280"/>
      <c r="BS1374" s="280"/>
      <c r="BT1374" s="280"/>
      <c r="BU1374" s="280"/>
      <c r="BV1374" s="280"/>
      <c r="BW1374" s="280"/>
      <c r="BX1374" s="280"/>
      <c r="BY1374" s="280"/>
      <c r="BZ1374" s="280"/>
      <c r="CA1374" s="280"/>
      <c r="CB1374" s="280"/>
    </row>
    <row r="1375" spans="1:80" s="278" customFormat="1" x14ac:dyDescent="0.25">
      <c r="A1375" s="261"/>
      <c r="B1375" s="261"/>
      <c r="C1375" s="261"/>
      <c r="D1375" s="261"/>
      <c r="E1375" s="261"/>
      <c r="F1375" s="261"/>
      <c r="G1375" s="261"/>
      <c r="AB1375" s="279"/>
      <c r="AC1375" s="279"/>
      <c r="AJ1375" s="279"/>
      <c r="AK1375" s="279"/>
      <c r="AX1375" s="279"/>
      <c r="AY1375" s="279"/>
      <c r="AZ1375" s="279"/>
      <c r="BA1375" s="279"/>
      <c r="BB1375" s="279"/>
      <c r="BC1375" s="279"/>
      <c r="BD1375" s="279"/>
      <c r="BE1375" s="279"/>
      <c r="BF1375" s="279"/>
      <c r="BG1375" s="279"/>
      <c r="BH1375" s="279"/>
      <c r="BI1375" s="279"/>
      <c r="BQ1375" s="280"/>
      <c r="BR1375" s="280"/>
      <c r="BS1375" s="280"/>
      <c r="BT1375" s="280"/>
      <c r="BU1375" s="280"/>
      <c r="BV1375" s="280"/>
      <c r="BW1375" s="280"/>
      <c r="BX1375" s="280"/>
      <c r="BY1375" s="280"/>
      <c r="BZ1375" s="280"/>
      <c r="CA1375" s="280"/>
      <c r="CB1375" s="280"/>
    </row>
    <row r="1376" spans="1:80" s="278" customFormat="1" x14ac:dyDescent="0.25">
      <c r="A1376" s="261"/>
      <c r="B1376" s="261"/>
      <c r="C1376" s="261"/>
      <c r="D1376" s="261"/>
      <c r="E1376" s="261"/>
      <c r="F1376" s="261"/>
      <c r="G1376" s="261"/>
      <c r="AB1376" s="279"/>
      <c r="AC1376" s="279"/>
      <c r="AJ1376" s="279"/>
      <c r="AK1376" s="279"/>
      <c r="AX1376" s="279"/>
      <c r="AY1376" s="279"/>
      <c r="AZ1376" s="279"/>
      <c r="BA1376" s="279"/>
      <c r="BB1376" s="279"/>
      <c r="BC1376" s="279"/>
      <c r="BD1376" s="279"/>
      <c r="BE1376" s="279"/>
      <c r="BF1376" s="279"/>
      <c r="BG1376" s="279"/>
      <c r="BH1376" s="279"/>
      <c r="BI1376" s="279"/>
      <c r="BQ1376" s="280"/>
      <c r="BR1376" s="280"/>
      <c r="BS1376" s="280"/>
      <c r="BT1376" s="280"/>
      <c r="BU1376" s="280"/>
      <c r="BV1376" s="280"/>
      <c r="BW1376" s="280"/>
      <c r="BX1376" s="280"/>
      <c r="BY1376" s="280"/>
      <c r="BZ1376" s="280"/>
      <c r="CA1376" s="280"/>
      <c r="CB1376" s="280"/>
    </row>
    <row r="1377" spans="1:80" s="278" customFormat="1" x14ac:dyDescent="0.25">
      <c r="A1377" s="261"/>
      <c r="B1377" s="261"/>
      <c r="C1377" s="261"/>
      <c r="D1377" s="261"/>
      <c r="E1377" s="261"/>
      <c r="F1377" s="261"/>
      <c r="G1377" s="261"/>
      <c r="AB1377" s="279"/>
      <c r="AC1377" s="279"/>
      <c r="AJ1377" s="279"/>
      <c r="AK1377" s="279"/>
      <c r="AX1377" s="279"/>
      <c r="AY1377" s="279"/>
      <c r="AZ1377" s="279"/>
      <c r="BA1377" s="279"/>
      <c r="BB1377" s="279"/>
      <c r="BC1377" s="279"/>
      <c r="BD1377" s="279"/>
      <c r="BE1377" s="279"/>
      <c r="BF1377" s="279"/>
      <c r="BG1377" s="279"/>
      <c r="BH1377" s="279"/>
      <c r="BI1377" s="279"/>
      <c r="BQ1377" s="280"/>
      <c r="BR1377" s="280"/>
      <c r="BS1377" s="280"/>
      <c r="BT1377" s="280"/>
      <c r="BU1377" s="280"/>
      <c r="BV1377" s="280"/>
      <c r="BW1377" s="280"/>
      <c r="BX1377" s="280"/>
      <c r="BY1377" s="280"/>
      <c r="BZ1377" s="280"/>
      <c r="CA1377" s="280"/>
      <c r="CB1377" s="280"/>
    </row>
    <row r="1378" spans="1:80" s="278" customFormat="1" x14ac:dyDescent="0.25">
      <c r="A1378" s="261"/>
      <c r="B1378" s="261"/>
      <c r="C1378" s="261"/>
      <c r="D1378" s="261"/>
      <c r="E1378" s="261"/>
      <c r="F1378" s="261"/>
      <c r="G1378" s="261"/>
      <c r="AB1378" s="279"/>
      <c r="AC1378" s="279"/>
      <c r="AJ1378" s="279"/>
      <c r="AK1378" s="279"/>
      <c r="AX1378" s="279"/>
      <c r="AY1378" s="279"/>
      <c r="AZ1378" s="279"/>
      <c r="BA1378" s="279"/>
      <c r="BB1378" s="279"/>
      <c r="BC1378" s="279"/>
      <c r="BD1378" s="279"/>
      <c r="BE1378" s="279"/>
      <c r="BF1378" s="279"/>
      <c r="BG1378" s="279"/>
      <c r="BH1378" s="279"/>
      <c r="BI1378" s="279"/>
      <c r="BQ1378" s="280"/>
      <c r="BR1378" s="280"/>
      <c r="BS1378" s="280"/>
      <c r="BT1378" s="280"/>
      <c r="BU1378" s="280"/>
      <c r="BV1378" s="280"/>
      <c r="BW1378" s="280"/>
      <c r="BX1378" s="280"/>
      <c r="BY1378" s="280"/>
      <c r="BZ1378" s="280"/>
      <c r="CA1378" s="280"/>
      <c r="CB1378" s="280"/>
    </row>
    <row r="1379" spans="1:80" s="278" customFormat="1" x14ac:dyDescent="0.25">
      <c r="A1379" s="261"/>
      <c r="B1379" s="261"/>
      <c r="C1379" s="261"/>
      <c r="D1379" s="261"/>
      <c r="E1379" s="261"/>
      <c r="F1379" s="261"/>
      <c r="G1379" s="261"/>
      <c r="AB1379" s="279"/>
      <c r="AC1379" s="279"/>
      <c r="AJ1379" s="279"/>
      <c r="AK1379" s="279"/>
      <c r="AX1379" s="279"/>
      <c r="AY1379" s="279"/>
      <c r="AZ1379" s="279"/>
      <c r="BA1379" s="279"/>
      <c r="BB1379" s="279"/>
      <c r="BC1379" s="279"/>
      <c r="BD1379" s="279"/>
      <c r="BE1379" s="279"/>
      <c r="BF1379" s="279"/>
      <c r="BG1379" s="279"/>
      <c r="BH1379" s="279"/>
      <c r="BI1379" s="279"/>
      <c r="BQ1379" s="280"/>
      <c r="BR1379" s="280"/>
      <c r="BS1379" s="280"/>
      <c r="BT1379" s="280"/>
      <c r="BU1379" s="280"/>
      <c r="BV1379" s="280"/>
      <c r="BW1379" s="280"/>
      <c r="BX1379" s="280"/>
      <c r="BY1379" s="280"/>
      <c r="BZ1379" s="280"/>
      <c r="CA1379" s="280"/>
      <c r="CB1379" s="280"/>
    </row>
    <row r="1380" spans="1:80" s="278" customFormat="1" x14ac:dyDescent="0.25">
      <c r="A1380" s="261"/>
      <c r="B1380" s="261"/>
      <c r="C1380" s="261"/>
      <c r="D1380" s="261"/>
      <c r="E1380" s="261"/>
      <c r="F1380" s="261"/>
      <c r="G1380" s="261"/>
      <c r="AB1380" s="279"/>
      <c r="AC1380" s="279"/>
      <c r="AJ1380" s="279"/>
      <c r="AK1380" s="279"/>
      <c r="AX1380" s="279"/>
      <c r="AY1380" s="279"/>
      <c r="AZ1380" s="279"/>
      <c r="BA1380" s="279"/>
      <c r="BB1380" s="279"/>
      <c r="BC1380" s="279"/>
      <c r="BD1380" s="279"/>
      <c r="BE1380" s="279"/>
      <c r="BF1380" s="279"/>
      <c r="BG1380" s="279"/>
      <c r="BH1380" s="279"/>
      <c r="BI1380" s="279"/>
      <c r="BQ1380" s="280"/>
      <c r="BR1380" s="280"/>
      <c r="BS1380" s="280"/>
      <c r="BT1380" s="280"/>
      <c r="BU1380" s="280"/>
      <c r="BV1380" s="280"/>
      <c r="BW1380" s="280"/>
      <c r="BX1380" s="280"/>
      <c r="BY1380" s="280"/>
      <c r="BZ1380" s="280"/>
      <c r="CA1380" s="280"/>
      <c r="CB1380" s="280"/>
    </row>
    <row r="1381" spans="1:80" s="278" customFormat="1" x14ac:dyDescent="0.25">
      <c r="A1381" s="261"/>
      <c r="B1381" s="261"/>
      <c r="C1381" s="261"/>
      <c r="D1381" s="261"/>
      <c r="E1381" s="261"/>
      <c r="F1381" s="261"/>
      <c r="G1381" s="261"/>
      <c r="AB1381" s="279"/>
      <c r="AC1381" s="279"/>
      <c r="AJ1381" s="279"/>
      <c r="AK1381" s="279"/>
      <c r="AX1381" s="279"/>
      <c r="AY1381" s="279"/>
      <c r="AZ1381" s="279"/>
      <c r="BA1381" s="279"/>
      <c r="BB1381" s="279"/>
      <c r="BC1381" s="279"/>
      <c r="BD1381" s="279"/>
      <c r="BE1381" s="279"/>
      <c r="BF1381" s="279"/>
      <c r="BG1381" s="279"/>
      <c r="BH1381" s="279"/>
      <c r="BI1381" s="279"/>
      <c r="BQ1381" s="280"/>
      <c r="BR1381" s="280"/>
      <c r="BS1381" s="280"/>
      <c r="BT1381" s="280"/>
      <c r="BU1381" s="280"/>
      <c r="BV1381" s="280"/>
      <c r="BW1381" s="280"/>
      <c r="BX1381" s="280"/>
      <c r="BY1381" s="280"/>
      <c r="BZ1381" s="280"/>
      <c r="CA1381" s="280"/>
      <c r="CB1381" s="280"/>
    </row>
    <row r="1382" spans="1:80" s="278" customFormat="1" x14ac:dyDescent="0.25">
      <c r="A1382" s="261"/>
      <c r="B1382" s="261"/>
      <c r="C1382" s="261"/>
      <c r="D1382" s="261"/>
      <c r="E1382" s="261"/>
      <c r="F1382" s="261"/>
      <c r="G1382" s="261"/>
      <c r="AB1382" s="279"/>
      <c r="AC1382" s="279"/>
      <c r="AJ1382" s="279"/>
      <c r="AK1382" s="279"/>
      <c r="AX1382" s="279"/>
      <c r="AY1382" s="279"/>
      <c r="AZ1382" s="279"/>
      <c r="BA1382" s="279"/>
      <c r="BB1382" s="279"/>
      <c r="BC1382" s="279"/>
      <c r="BD1382" s="279"/>
      <c r="BE1382" s="279"/>
      <c r="BF1382" s="279"/>
      <c r="BG1382" s="279"/>
      <c r="BH1382" s="279"/>
      <c r="BI1382" s="279"/>
      <c r="BQ1382" s="280"/>
      <c r="BR1382" s="280"/>
      <c r="BS1382" s="280"/>
      <c r="BT1382" s="280"/>
      <c r="BU1382" s="280"/>
      <c r="BV1382" s="280"/>
      <c r="BW1382" s="280"/>
      <c r="BX1382" s="280"/>
      <c r="BY1382" s="280"/>
      <c r="BZ1382" s="280"/>
      <c r="CA1382" s="280"/>
      <c r="CB1382" s="280"/>
    </row>
    <row r="1383" spans="1:80" s="278" customFormat="1" x14ac:dyDescent="0.25">
      <c r="A1383" s="261"/>
      <c r="B1383" s="261"/>
      <c r="C1383" s="261"/>
      <c r="D1383" s="261"/>
      <c r="E1383" s="261"/>
      <c r="F1383" s="261"/>
      <c r="G1383" s="261"/>
      <c r="AB1383" s="279"/>
      <c r="AC1383" s="279"/>
      <c r="AJ1383" s="279"/>
      <c r="AK1383" s="279"/>
      <c r="AX1383" s="279"/>
      <c r="AY1383" s="279"/>
      <c r="AZ1383" s="279"/>
      <c r="BA1383" s="279"/>
      <c r="BB1383" s="279"/>
      <c r="BC1383" s="279"/>
      <c r="BD1383" s="279"/>
      <c r="BE1383" s="279"/>
      <c r="BF1383" s="279"/>
      <c r="BG1383" s="279"/>
      <c r="BH1383" s="279"/>
      <c r="BI1383" s="279"/>
      <c r="BQ1383" s="280"/>
      <c r="BR1383" s="280"/>
      <c r="BS1383" s="280"/>
      <c r="BT1383" s="280"/>
      <c r="BU1383" s="280"/>
      <c r="BV1383" s="280"/>
      <c r="BW1383" s="280"/>
      <c r="BX1383" s="280"/>
      <c r="BY1383" s="280"/>
      <c r="BZ1383" s="280"/>
      <c r="CA1383" s="280"/>
      <c r="CB1383" s="280"/>
    </row>
    <row r="1384" spans="1:80" s="278" customFormat="1" x14ac:dyDescent="0.25">
      <c r="A1384" s="261"/>
      <c r="B1384" s="261"/>
      <c r="C1384" s="261"/>
      <c r="D1384" s="261"/>
      <c r="E1384" s="261"/>
      <c r="F1384" s="261"/>
      <c r="G1384" s="261"/>
      <c r="AB1384" s="279"/>
      <c r="AC1384" s="279"/>
      <c r="AJ1384" s="279"/>
      <c r="AK1384" s="279"/>
      <c r="AX1384" s="279"/>
      <c r="AY1384" s="279"/>
      <c r="AZ1384" s="279"/>
      <c r="BA1384" s="279"/>
      <c r="BB1384" s="279"/>
      <c r="BC1384" s="279"/>
      <c r="BD1384" s="279"/>
      <c r="BE1384" s="279"/>
      <c r="BF1384" s="279"/>
      <c r="BG1384" s="279"/>
      <c r="BH1384" s="279"/>
      <c r="BI1384" s="279"/>
      <c r="BQ1384" s="280"/>
      <c r="BR1384" s="280"/>
      <c r="BS1384" s="280"/>
      <c r="BT1384" s="280"/>
      <c r="BU1384" s="280"/>
      <c r="BV1384" s="280"/>
      <c r="BW1384" s="280"/>
      <c r="BX1384" s="280"/>
      <c r="BY1384" s="280"/>
      <c r="BZ1384" s="280"/>
      <c r="CA1384" s="280"/>
      <c r="CB1384" s="280"/>
    </row>
    <row r="1385" spans="1:80" s="278" customFormat="1" x14ac:dyDescent="0.25">
      <c r="A1385" s="261"/>
      <c r="B1385" s="261"/>
      <c r="C1385" s="261"/>
      <c r="D1385" s="261"/>
      <c r="E1385" s="261"/>
      <c r="F1385" s="261"/>
      <c r="G1385" s="261"/>
      <c r="AB1385" s="279"/>
      <c r="AC1385" s="279"/>
      <c r="AJ1385" s="279"/>
      <c r="AK1385" s="279"/>
      <c r="AX1385" s="279"/>
      <c r="AY1385" s="279"/>
      <c r="AZ1385" s="279"/>
      <c r="BA1385" s="279"/>
      <c r="BB1385" s="279"/>
      <c r="BC1385" s="279"/>
      <c r="BD1385" s="279"/>
      <c r="BE1385" s="279"/>
      <c r="BF1385" s="279"/>
      <c r="BG1385" s="279"/>
      <c r="BH1385" s="279"/>
      <c r="BI1385" s="279"/>
      <c r="BQ1385" s="280"/>
      <c r="BR1385" s="280"/>
      <c r="BS1385" s="280"/>
      <c r="BT1385" s="280"/>
      <c r="BU1385" s="280"/>
      <c r="BV1385" s="280"/>
      <c r="BW1385" s="280"/>
      <c r="BX1385" s="280"/>
      <c r="BY1385" s="280"/>
      <c r="BZ1385" s="280"/>
      <c r="CA1385" s="280"/>
      <c r="CB1385" s="280"/>
    </row>
    <row r="1386" spans="1:80" s="278" customFormat="1" x14ac:dyDescent="0.25">
      <c r="A1386" s="261"/>
      <c r="B1386" s="261"/>
      <c r="C1386" s="261"/>
      <c r="D1386" s="261"/>
      <c r="E1386" s="261"/>
      <c r="F1386" s="261"/>
      <c r="G1386" s="261"/>
      <c r="AB1386" s="279"/>
      <c r="AC1386" s="279"/>
      <c r="AJ1386" s="279"/>
      <c r="AK1386" s="279"/>
      <c r="AX1386" s="279"/>
      <c r="AY1386" s="279"/>
      <c r="AZ1386" s="279"/>
      <c r="BA1386" s="279"/>
      <c r="BB1386" s="279"/>
      <c r="BC1386" s="279"/>
      <c r="BD1386" s="279"/>
      <c r="BE1386" s="279"/>
      <c r="BF1386" s="279"/>
      <c r="BG1386" s="279"/>
      <c r="BH1386" s="279"/>
      <c r="BI1386" s="279"/>
      <c r="BQ1386" s="280"/>
      <c r="BR1386" s="280"/>
      <c r="BS1386" s="280"/>
      <c r="BT1386" s="280"/>
      <c r="BU1386" s="280"/>
      <c r="BV1386" s="280"/>
      <c r="BW1386" s="280"/>
      <c r="BX1386" s="280"/>
      <c r="BY1386" s="280"/>
      <c r="BZ1386" s="280"/>
      <c r="CA1386" s="280"/>
      <c r="CB1386" s="280"/>
    </row>
    <row r="1387" spans="1:80" s="278" customFormat="1" x14ac:dyDescent="0.25">
      <c r="A1387" s="261"/>
      <c r="B1387" s="261"/>
      <c r="C1387" s="261"/>
      <c r="D1387" s="261"/>
      <c r="E1387" s="261"/>
      <c r="F1387" s="261"/>
      <c r="G1387" s="261"/>
      <c r="AB1387" s="279"/>
      <c r="AC1387" s="279"/>
      <c r="AJ1387" s="279"/>
      <c r="AK1387" s="279"/>
      <c r="AX1387" s="279"/>
      <c r="AY1387" s="279"/>
      <c r="AZ1387" s="279"/>
      <c r="BA1387" s="279"/>
      <c r="BB1387" s="279"/>
      <c r="BC1387" s="279"/>
      <c r="BD1387" s="279"/>
      <c r="BE1387" s="279"/>
      <c r="BF1387" s="279"/>
      <c r="BG1387" s="279"/>
      <c r="BH1387" s="279"/>
      <c r="BI1387" s="279"/>
      <c r="BQ1387" s="280"/>
      <c r="BR1387" s="280"/>
      <c r="BS1387" s="280"/>
      <c r="BT1387" s="280"/>
      <c r="BU1387" s="280"/>
      <c r="BV1387" s="280"/>
      <c r="BW1387" s="280"/>
      <c r="BX1387" s="280"/>
      <c r="BY1387" s="280"/>
      <c r="BZ1387" s="280"/>
      <c r="CA1387" s="280"/>
      <c r="CB1387" s="280"/>
    </row>
    <row r="1388" spans="1:80" s="278" customFormat="1" x14ac:dyDescent="0.25">
      <c r="A1388" s="261"/>
      <c r="B1388" s="261"/>
      <c r="C1388" s="261"/>
      <c r="D1388" s="261"/>
      <c r="E1388" s="261"/>
      <c r="F1388" s="261"/>
      <c r="G1388" s="261"/>
      <c r="AB1388" s="279"/>
      <c r="AC1388" s="279"/>
      <c r="AJ1388" s="279"/>
      <c r="AK1388" s="279"/>
      <c r="AX1388" s="279"/>
      <c r="AY1388" s="279"/>
      <c r="AZ1388" s="279"/>
      <c r="BA1388" s="279"/>
      <c r="BB1388" s="279"/>
      <c r="BC1388" s="279"/>
      <c r="BD1388" s="279"/>
      <c r="BE1388" s="279"/>
      <c r="BF1388" s="279"/>
      <c r="BG1388" s="279"/>
      <c r="BH1388" s="279"/>
      <c r="BI1388" s="279"/>
      <c r="BQ1388" s="280"/>
      <c r="BR1388" s="280"/>
      <c r="BS1388" s="280"/>
      <c r="BT1388" s="280"/>
      <c r="BU1388" s="280"/>
      <c r="BV1388" s="280"/>
      <c r="BW1388" s="280"/>
      <c r="BX1388" s="280"/>
      <c r="BY1388" s="280"/>
      <c r="BZ1388" s="280"/>
      <c r="CA1388" s="280"/>
      <c r="CB1388" s="280"/>
    </row>
    <row r="1389" spans="1:80" s="278" customFormat="1" x14ac:dyDescent="0.25">
      <c r="A1389" s="261"/>
      <c r="B1389" s="261"/>
      <c r="C1389" s="261"/>
      <c r="D1389" s="261"/>
      <c r="E1389" s="261"/>
      <c r="F1389" s="261"/>
      <c r="G1389" s="261"/>
      <c r="AB1389" s="279"/>
      <c r="AC1389" s="279"/>
      <c r="AJ1389" s="279"/>
      <c r="AK1389" s="279"/>
      <c r="AX1389" s="279"/>
      <c r="AY1389" s="279"/>
      <c r="AZ1389" s="279"/>
      <c r="BA1389" s="279"/>
      <c r="BB1389" s="279"/>
      <c r="BC1389" s="279"/>
      <c r="BD1389" s="279"/>
      <c r="BE1389" s="279"/>
      <c r="BF1389" s="279"/>
      <c r="BG1389" s="279"/>
      <c r="BH1389" s="279"/>
      <c r="BI1389" s="279"/>
      <c r="BQ1389" s="280"/>
      <c r="BR1389" s="280"/>
      <c r="BS1389" s="280"/>
      <c r="BT1389" s="280"/>
      <c r="BU1389" s="280"/>
      <c r="BV1389" s="280"/>
      <c r="BW1389" s="280"/>
      <c r="BX1389" s="280"/>
      <c r="BY1389" s="280"/>
      <c r="BZ1389" s="280"/>
      <c r="CA1389" s="280"/>
      <c r="CB1389" s="280"/>
    </row>
    <row r="1390" spans="1:80" s="278" customFormat="1" x14ac:dyDescent="0.25">
      <c r="A1390" s="261"/>
      <c r="B1390" s="261"/>
      <c r="C1390" s="261"/>
      <c r="D1390" s="261"/>
      <c r="E1390" s="261"/>
      <c r="F1390" s="261"/>
      <c r="G1390" s="261"/>
      <c r="AB1390" s="279"/>
      <c r="AC1390" s="279"/>
      <c r="AJ1390" s="279"/>
      <c r="AK1390" s="279"/>
      <c r="AX1390" s="279"/>
      <c r="AY1390" s="279"/>
      <c r="AZ1390" s="279"/>
      <c r="BA1390" s="279"/>
      <c r="BB1390" s="279"/>
      <c r="BC1390" s="279"/>
      <c r="BD1390" s="279"/>
      <c r="BE1390" s="279"/>
      <c r="BF1390" s="279"/>
      <c r="BG1390" s="279"/>
      <c r="BH1390" s="279"/>
      <c r="BI1390" s="279"/>
      <c r="BQ1390" s="280"/>
      <c r="BR1390" s="280"/>
      <c r="BS1390" s="280"/>
      <c r="BT1390" s="280"/>
      <c r="BU1390" s="280"/>
      <c r="BV1390" s="280"/>
      <c r="BW1390" s="280"/>
      <c r="BX1390" s="280"/>
      <c r="BY1390" s="280"/>
      <c r="BZ1390" s="280"/>
      <c r="CA1390" s="280"/>
      <c r="CB1390" s="280"/>
    </row>
    <row r="1391" spans="1:80" s="278" customFormat="1" x14ac:dyDescent="0.25">
      <c r="A1391" s="261"/>
      <c r="B1391" s="261"/>
      <c r="C1391" s="261"/>
      <c r="D1391" s="261"/>
      <c r="E1391" s="261"/>
      <c r="F1391" s="261"/>
      <c r="G1391" s="261"/>
      <c r="AB1391" s="279"/>
      <c r="AC1391" s="279"/>
      <c r="AJ1391" s="279"/>
      <c r="AK1391" s="279"/>
      <c r="AX1391" s="279"/>
      <c r="AY1391" s="279"/>
      <c r="AZ1391" s="279"/>
      <c r="BA1391" s="279"/>
      <c r="BB1391" s="279"/>
      <c r="BC1391" s="279"/>
      <c r="BD1391" s="279"/>
      <c r="BE1391" s="279"/>
      <c r="BF1391" s="279"/>
      <c r="BG1391" s="279"/>
      <c r="BH1391" s="279"/>
      <c r="BI1391" s="279"/>
      <c r="BQ1391" s="280"/>
      <c r="BR1391" s="280"/>
      <c r="BS1391" s="280"/>
      <c r="BT1391" s="280"/>
      <c r="BU1391" s="280"/>
      <c r="BV1391" s="280"/>
      <c r="BW1391" s="280"/>
      <c r="BX1391" s="280"/>
      <c r="BY1391" s="280"/>
      <c r="BZ1391" s="280"/>
      <c r="CA1391" s="280"/>
      <c r="CB1391" s="280"/>
    </row>
    <row r="1392" spans="1:80" s="278" customFormat="1" x14ac:dyDescent="0.25">
      <c r="A1392" s="261"/>
      <c r="B1392" s="261"/>
      <c r="C1392" s="261"/>
      <c r="D1392" s="261"/>
      <c r="E1392" s="261"/>
      <c r="F1392" s="261"/>
      <c r="G1392" s="261"/>
      <c r="AB1392" s="279"/>
      <c r="AC1392" s="279"/>
      <c r="AJ1392" s="279"/>
      <c r="AK1392" s="279"/>
      <c r="AX1392" s="279"/>
      <c r="AY1392" s="279"/>
      <c r="AZ1392" s="279"/>
      <c r="BA1392" s="279"/>
      <c r="BB1392" s="279"/>
      <c r="BC1392" s="279"/>
      <c r="BD1392" s="279"/>
      <c r="BE1392" s="279"/>
      <c r="BF1392" s="279"/>
      <c r="BG1392" s="279"/>
      <c r="BH1392" s="279"/>
      <c r="BI1392" s="279"/>
      <c r="BQ1392" s="280"/>
      <c r="BR1392" s="280"/>
      <c r="BS1392" s="280"/>
      <c r="BT1392" s="280"/>
      <c r="BU1392" s="280"/>
      <c r="BV1392" s="280"/>
      <c r="BW1392" s="280"/>
      <c r="BX1392" s="280"/>
      <c r="BY1392" s="280"/>
      <c r="BZ1392" s="280"/>
      <c r="CA1392" s="280"/>
      <c r="CB1392" s="280"/>
    </row>
    <row r="1393" spans="1:80" s="278" customFormat="1" x14ac:dyDescent="0.25">
      <c r="A1393" s="261"/>
      <c r="B1393" s="261"/>
      <c r="C1393" s="261"/>
      <c r="D1393" s="261"/>
      <c r="E1393" s="261"/>
      <c r="F1393" s="261"/>
      <c r="G1393" s="261"/>
      <c r="AB1393" s="279"/>
      <c r="AC1393" s="279"/>
      <c r="AJ1393" s="279"/>
      <c r="AK1393" s="279"/>
      <c r="AX1393" s="279"/>
      <c r="AY1393" s="279"/>
      <c r="AZ1393" s="279"/>
      <c r="BA1393" s="279"/>
      <c r="BB1393" s="279"/>
      <c r="BC1393" s="279"/>
      <c r="BD1393" s="279"/>
      <c r="BE1393" s="279"/>
      <c r="BF1393" s="279"/>
      <c r="BG1393" s="279"/>
      <c r="BH1393" s="279"/>
      <c r="BI1393" s="279"/>
      <c r="BQ1393" s="280"/>
      <c r="BR1393" s="280"/>
      <c r="BS1393" s="280"/>
      <c r="BT1393" s="280"/>
      <c r="BU1393" s="280"/>
      <c r="BV1393" s="280"/>
      <c r="BW1393" s="280"/>
      <c r="BX1393" s="280"/>
      <c r="BY1393" s="280"/>
      <c r="BZ1393" s="280"/>
      <c r="CA1393" s="280"/>
      <c r="CB1393" s="280"/>
    </row>
    <row r="1394" spans="1:80" s="278" customFormat="1" x14ac:dyDescent="0.25">
      <c r="A1394" s="261"/>
      <c r="B1394" s="261"/>
      <c r="C1394" s="261"/>
      <c r="D1394" s="261"/>
      <c r="E1394" s="261"/>
      <c r="F1394" s="261"/>
      <c r="G1394" s="261"/>
      <c r="AB1394" s="279"/>
      <c r="AC1394" s="279"/>
      <c r="AJ1394" s="279"/>
      <c r="AK1394" s="279"/>
      <c r="AX1394" s="279"/>
      <c r="AY1394" s="279"/>
      <c r="AZ1394" s="279"/>
      <c r="BA1394" s="279"/>
      <c r="BB1394" s="279"/>
      <c r="BC1394" s="279"/>
      <c r="BD1394" s="279"/>
      <c r="BE1394" s="279"/>
      <c r="BF1394" s="279"/>
      <c r="BG1394" s="279"/>
      <c r="BH1394" s="279"/>
      <c r="BI1394" s="279"/>
      <c r="BQ1394" s="280"/>
      <c r="BR1394" s="280"/>
      <c r="BS1394" s="280"/>
      <c r="BT1394" s="280"/>
      <c r="BU1394" s="280"/>
      <c r="BV1394" s="280"/>
      <c r="BW1394" s="280"/>
      <c r="BX1394" s="280"/>
      <c r="BY1394" s="280"/>
      <c r="BZ1394" s="280"/>
      <c r="CA1394" s="280"/>
      <c r="CB1394" s="280"/>
    </row>
    <row r="1395" spans="1:80" s="278" customFormat="1" x14ac:dyDescent="0.25">
      <c r="A1395" s="261"/>
      <c r="B1395" s="261"/>
      <c r="C1395" s="261"/>
      <c r="D1395" s="261"/>
      <c r="E1395" s="261"/>
      <c r="F1395" s="261"/>
      <c r="G1395" s="261"/>
      <c r="AB1395" s="279"/>
      <c r="AC1395" s="279"/>
      <c r="AJ1395" s="279"/>
      <c r="AK1395" s="279"/>
      <c r="AX1395" s="279"/>
      <c r="AY1395" s="279"/>
      <c r="AZ1395" s="279"/>
      <c r="BA1395" s="279"/>
      <c r="BB1395" s="279"/>
      <c r="BC1395" s="279"/>
      <c r="BD1395" s="279"/>
      <c r="BE1395" s="279"/>
      <c r="BF1395" s="279"/>
      <c r="BG1395" s="279"/>
      <c r="BH1395" s="279"/>
      <c r="BI1395" s="279"/>
      <c r="BQ1395" s="280"/>
      <c r="BR1395" s="280"/>
      <c r="BS1395" s="280"/>
      <c r="BT1395" s="280"/>
      <c r="BU1395" s="280"/>
      <c r="BV1395" s="280"/>
      <c r="BW1395" s="280"/>
      <c r="BX1395" s="280"/>
      <c r="BY1395" s="280"/>
      <c r="BZ1395" s="280"/>
      <c r="CA1395" s="280"/>
      <c r="CB1395" s="280"/>
    </row>
    <row r="1396" spans="1:80" s="278" customFormat="1" x14ac:dyDescent="0.25">
      <c r="A1396" s="261"/>
      <c r="B1396" s="261"/>
      <c r="C1396" s="261"/>
      <c r="D1396" s="261"/>
      <c r="E1396" s="261"/>
      <c r="F1396" s="261"/>
      <c r="G1396" s="261"/>
      <c r="AB1396" s="279"/>
      <c r="AC1396" s="279"/>
      <c r="AJ1396" s="279"/>
      <c r="AK1396" s="279"/>
      <c r="AX1396" s="279"/>
      <c r="AY1396" s="279"/>
      <c r="AZ1396" s="279"/>
      <c r="BA1396" s="279"/>
      <c r="BB1396" s="279"/>
      <c r="BC1396" s="279"/>
      <c r="BD1396" s="279"/>
      <c r="BE1396" s="279"/>
      <c r="BF1396" s="279"/>
      <c r="BG1396" s="279"/>
      <c r="BH1396" s="279"/>
      <c r="BI1396" s="279"/>
      <c r="BQ1396" s="280"/>
      <c r="BR1396" s="280"/>
      <c r="BS1396" s="280"/>
      <c r="BT1396" s="280"/>
      <c r="BU1396" s="280"/>
      <c r="BV1396" s="280"/>
      <c r="BW1396" s="280"/>
      <c r="BX1396" s="280"/>
      <c r="BY1396" s="280"/>
      <c r="BZ1396" s="280"/>
      <c r="CA1396" s="280"/>
      <c r="CB1396" s="280"/>
    </row>
    <row r="1397" spans="1:80" s="278" customFormat="1" x14ac:dyDescent="0.25">
      <c r="A1397" s="261"/>
      <c r="B1397" s="261"/>
      <c r="C1397" s="261"/>
      <c r="D1397" s="261"/>
      <c r="E1397" s="261"/>
      <c r="F1397" s="261"/>
      <c r="G1397" s="261"/>
      <c r="AB1397" s="279"/>
      <c r="AC1397" s="279"/>
      <c r="AJ1397" s="279"/>
      <c r="AK1397" s="279"/>
      <c r="AX1397" s="279"/>
      <c r="AY1397" s="279"/>
      <c r="AZ1397" s="279"/>
      <c r="BA1397" s="279"/>
      <c r="BB1397" s="279"/>
      <c r="BC1397" s="279"/>
      <c r="BD1397" s="279"/>
      <c r="BE1397" s="279"/>
      <c r="BF1397" s="279"/>
      <c r="BG1397" s="279"/>
      <c r="BH1397" s="279"/>
      <c r="BI1397" s="279"/>
      <c r="BQ1397" s="280"/>
      <c r="BR1397" s="280"/>
      <c r="BS1397" s="280"/>
      <c r="BT1397" s="280"/>
      <c r="BU1397" s="280"/>
      <c r="BV1397" s="280"/>
      <c r="BW1397" s="280"/>
      <c r="BX1397" s="280"/>
      <c r="BY1397" s="280"/>
      <c r="BZ1397" s="280"/>
      <c r="CA1397" s="280"/>
      <c r="CB1397" s="280"/>
    </row>
    <row r="1398" spans="1:80" s="278" customFormat="1" x14ac:dyDescent="0.25">
      <c r="A1398" s="261"/>
      <c r="B1398" s="261"/>
      <c r="C1398" s="261"/>
      <c r="D1398" s="261"/>
      <c r="E1398" s="261"/>
      <c r="F1398" s="261"/>
      <c r="G1398" s="261"/>
      <c r="AB1398" s="279"/>
      <c r="AC1398" s="279"/>
      <c r="AJ1398" s="279"/>
      <c r="AK1398" s="279"/>
      <c r="AX1398" s="279"/>
      <c r="AY1398" s="279"/>
      <c r="AZ1398" s="279"/>
      <c r="BA1398" s="279"/>
      <c r="BB1398" s="279"/>
      <c r="BC1398" s="279"/>
      <c r="BD1398" s="279"/>
      <c r="BE1398" s="279"/>
      <c r="BF1398" s="279"/>
      <c r="BG1398" s="279"/>
      <c r="BH1398" s="279"/>
      <c r="BI1398" s="279"/>
      <c r="BQ1398" s="280"/>
      <c r="BR1398" s="280"/>
      <c r="BS1398" s="280"/>
      <c r="BT1398" s="280"/>
      <c r="BU1398" s="280"/>
      <c r="BV1398" s="280"/>
      <c r="BW1398" s="280"/>
      <c r="BX1398" s="280"/>
      <c r="BY1398" s="280"/>
      <c r="BZ1398" s="280"/>
      <c r="CA1398" s="280"/>
      <c r="CB1398" s="280"/>
    </row>
    <row r="1399" spans="1:80" s="278" customFormat="1" x14ac:dyDescent="0.25">
      <c r="A1399" s="261"/>
      <c r="B1399" s="261"/>
      <c r="C1399" s="261"/>
      <c r="D1399" s="261"/>
      <c r="E1399" s="261"/>
      <c r="F1399" s="261"/>
      <c r="G1399" s="261"/>
      <c r="AB1399" s="279"/>
      <c r="AC1399" s="279"/>
      <c r="AJ1399" s="279"/>
      <c r="AK1399" s="279"/>
      <c r="AX1399" s="279"/>
      <c r="AY1399" s="279"/>
      <c r="AZ1399" s="279"/>
      <c r="BA1399" s="279"/>
      <c r="BB1399" s="279"/>
      <c r="BC1399" s="279"/>
      <c r="BD1399" s="279"/>
      <c r="BE1399" s="279"/>
      <c r="BF1399" s="279"/>
      <c r="BG1399" s="279"/>
      <c r="BH1399" s="279"/>
      <c r="BI1399" s="279"/>
      <c r="BQ1399" s="280"/>
      <c r="BR1399" s="280"/>
      <c r="BS1399" s="280"/>
      <c r="BT1399" s="280"/>
      <c r="BU1399" s="280"/>
      <c r="BV1399" s="280"/>
      <c r="BW1399" s="280"/>
      <c r="BX1399" s="280"/>
      <c r="BY1399" s="280"/>
      <c r="BZ1399" s="280"/>
      <c r="CA1399" s="280"/>
      <c r="CB1399" s="280"/>
    </row>
    <row r="1400" spans="1:80" s="278" customFormat="1" x14ac:dyDescent="0.25">
      <c r="A1400" s="261"/>
      <c r="B1400" s="261"/>
      <c r="C1400" s="261"/>
      <c r="D1400" s="261"/>
      <c r="E1400" s="261"/>
      <c r="F1400" s="261"/>
      <c r="G1400" s="261"/>
      <c r="AB1400" s="279"/>
      <c r="AC1400" s="279"/>
      <c r="AJ1400" s="279"/>
      <c r="AK1400" s="279"/>
      <c r="AX1400" s="279"/>
      <c r="AY1400" s="279"/>
      <c r="AZ1400" s="279"/>
      <c r="BA1400" s="279"/>
      <c r="BB1400" s="279"/>
      <c r="BC1400" s="279"/>
      <c r="BD1400" s="279"/>
      <c r="BE1400" s="279"/>
      <c r="BF1400" s="279"/>
      <c r="BG1400" s="279"/>
      <c r="BH1400" s="279"/>
      <c r="BI1400" s="279"/>
      <c r="BQ1400" s="280"/>
      <c r="BR1400" s="280"/>
      <c r="BS1400" s="280"/>
      <c r="BT1400" s="280"/>
      <c r="BU1400" s="280"/>
      <c r="BV1400" s="280"/>
      <c r="BW1400" s="280"/>
      <c r="BX1400" s="280"/>
      <c r="BY1400" s="280"/>
      <c r="BZ1400" s="280"/>
      <c r="CA1400" s="280"/>
      <c r="CB1400" s="280"/>
    </row>
    <row r="1401" spans="1:80" s="278" customFormat="1" x14ac:dyDescent="0.25">
      <c r="A1401" s="261"/>
      <c r="B1401" s="261"/>
      <c r="C1401" s="261"/>
      <c r="D1401" s="261"/>
      <c r="E1401" s="261"/>
      <c r="F1401" s="261"/>
      <c r="G1401" s="261"/>
      <c r="AB1401" s="279"/>
      <c r="AC1401" s="279"/>
      <c r="AJ1401" s="279"/>
      <c r="AK1401" s="279"/>
      <c r="AX1401" s="279"/>
      <c r="AY1401" s="279"/>
      <c r="AZ1401" s="279"/>
      <c r="BA1401" s="279"/>
      <c r="BB1401" s="279"/>
      <c r="BC1401" s="279"/>
      <c r="BD1401" s="279"/>
      <c r="BE1401" s="279"/>
      <c r="BF1401" s="279"/>
      <c r="BG1401" s="279"/>
      <c r="BH1401" s="279"/>
      <c r="BI1401" s="279"/>
      <c r="BQ1401" s="280"/>
      <c r="BR1401" s="280"/>
      <c r="BS1401" s="280"/>
      <c r="BT1401" s="280"/>
      <c r="BU1401" s="280"/>
      <c r="BV1401" s="280"/>
      <c r="BW1401" s="280"/>
      <c r="BX1401" s="280"/>
      <c r="BY1401" s="280"/>
      <c r="BZ1401" s="280"/>
      <c r="CA1401" s="280"/>
      <c r="CB1401" s="280"/>
    </row>
    <row r="1402" spans="1:80" s="278" customFormat="1" x14ac:dyDescent="0.25">
      <c r="A1402" s="261"/>
      <c r="B1402" s="261"/>
      <c r="C1402" s="261"/>
      <c r="D1402" s="261"/>
      <c r="E1402" s="261"/>
      <c r="F1402" s="261"/>
      <c r="G1402" s="261"/>
      <c r="AB1402" s="279"/>
      <c r="AC1402" s="279"/>
      <c r="AJ1402" s="279"/>
      <c r="AK1402" s="279"/>
      <c r="AX1402" s="279"/>
      <c r="AY1402" s="279"/>
      <c r="AZ1402" s="279"/>
      <c r="BA1402" s="279"/>
      <c r="BB1402" s="279"/>
      <c r="BC1402" s="279"/>
      <c r="BD1402" s="279"/>
      <c r="BE1402" s="279"/>
      <c r="BF1402" s="279"/>
      <c r="BG1402" s="279"/>
      <c r="BH1402" s="279"/>
      <c r="BI1402" s="279"/>
      <c r="BQ1402" s="280"/>
      <c r="BR1402" s="280"/>
      <c r="BS1402" s="280"/>
      <c r="BT1402" s="280"/>
      <c r="BU1402" s="280"/>
      <c r="BV1402" s="280"/>
      <c r="BW1402" s="280"/>
      <c r="BX1402" s="280"/>
      <c r="BY1402" s="280"/>
      <c r="BZ1402" s="280"/>
      <c r="CA1402" s="280"/>
      <c r="CB1402" s="280"/>
    </row>
    <row r="1403" spans="1:80" s="278" customFormat="1" x14ac:dyDescent="0.25">
      <c r="A1403" s="261"/>
      <c r="B1403" s="261"/>
      <c r="C1403" s="261"/>
      <c r="D1403" s="261"/>
      <c r="E1403" s="261"/>
      <c r="F1403" s="261"/>
      <c r="G1403" s="261"/>
      <c r="AB1403" s="279"/>
      <c r="AC1403" s="279"/>
      <c r="AJ1403" s="279"/>
      <c r="AK1403" s="279"/>
      <c r="AX1403" s="279"/>
      <c r="AY1403" s="279"/>
      <c r="AZ1403" s="279"/>
      <c r="BA1403" s="279"/>
      <c r="BB1403" s="279"/>
      <c r="BC1403" s="279"/>
      <c r="BD1403" s="279"/>
      <c r="BE1403" s="279"/>
      <c r="BF1403" s="279"/>
      <c r="BG1403" s="279"/>
      <c r="BH1403" s="279"/>
      <c r="BI1403" s="279"/>
      <c r="BQ1403" s="280"/>
      <c r="BR1403" s="280"/>
      <c r="BS1403" s="280"/>
      <c r="BT1403" s="280"/>
      <c r="BU1403" s="280"/>
      <c r="BV1403" s="280"/>
      <c r="BW1403" s="280"/>
      <c r="BX1403" s="280"/>
      <c r="BY1403" s="280"/>
      <c r="BZ1403" s="280"/>
      <c r="CA1403" s="280"/>
      <c r="CB1403" s="280"/>
    </row>
    <row r="1404" spans="1:80" s="278" customFormat="1" x14ac:dyDescent="0.25">
      <c r="A1404" s="261"/>
      <c r="B1404" s="261"/>
      <c r="C1404" s="261"/>
      <c r="D1404" s="261"/>
      <c r="E1404" s="261"/>
      <c r="F1404" s="261"/>
      <c r="G1404" s="261"/>
      <c r="AB1404" s="279"/>
      <c r="AC1404" s="279"/>
      <c r="AJ1404" s="279"/>
      <c r="AK1404" s="279"/>
      <c r="AX1404" s="279"/>
      <c r="AY1404" s="279"/>
      <c r="AZ1404" s="279"/>
      <c r="BA1404" s="279"/>
      <c r="BB1404" s="279"/>
      <c r="BC1404" s="279"/>
      <c r="BD1404" s="279"/>
      <c r="BE1404" s="279"/>
      <c r="BF1404" s="279"/>
      <c r="BG1404" s="279"/>
      <c r="BH1404" s="279"/>
      <c r="BI1404" s="279"/>
      <c r="BQ1404" s="280"/>
      <c r="BR1404" s="280"/>
      <c r="BS1404" s="280"/>
      <c r="BT1404" s="280"/>
      <c r="BU1404" s="280"/>
      <c r="BV1404" s="280"/>
      <c r="BW1404" s="280"/>
      <c r="BX1404" s="280"/>
      <c r="BY1404" s="280"/>
      <c r="BZ1404" s="280"/>
      <c r="CA1404" s="280"/>
      <c r="CB1404" s="280"/>
    </row>
    <row r="1405" spans="1:80" s="278" customFormat="1" x14ac:dyDescent="0.25">
      <c r="A1405" s="261"/>
      <c r="B1405" s="261"/>
      <c r="C1405" s="261"/>
      <c r="D1405" s="261"/>
      <c r="E1405" s="261"/>
      <c r="F1405" s="261"/>
      <c r="G1405" s="261"/>
      <c r="AB1405" s="279"/>
      <c r="AC1405" s="279"/>
      <c r="AJ1405" s="279"/>
      <c r="AK1405" s="279"/>
      <c r="AX1405" s="279"/>
      <c r="AY1405" s="279"/>
      <c r="AZ1405" s="279"/>
      <c r="BA1405" s="279"/>
      <c r="BB1405" s="279"/>
      <c r="BC1405" s="279"/>
      <c r="BD1405" s="279"/>
      <c r="BE1405" s="279"/>
      <c r="BF1405" s="279"/>
      <c r="BG1405" s="279"/>
      <c r="BH1405" s="279"/>
      <c r="BI1405" s="279"/>
      <c r="BQ1405" s="280"/>
      <c r="BR1405" s="280"/>
      <c r="BS1405" s="280"/>
      <c r="BT1405" s="280"/>
      <c r="BU1405" s="280"/>
      <c r="BV1405" s="280"/>
      <c r="BW1405" s="280"/>
      <c r="BX1405" s="280"/>
      <c r="BY1405" s="280"/>
      <c r="BZ1405" s="280"/>
      <c r="CA1405" s="280"/>
      <c r="CB1405" s="280"/>
    </row>
    <row r="1406" spans="1:80" s="278" customFormat="1" x14ac:dyDescent="0.25">
      <c r="A1406" s="261"/>
      <c r="B1406" s="261"/>
      <c r="C1406" s="261"/>
      <c r="D1406" s="261"/>
      <c r="E1406" s="261"/>
      <c r="F1406" s="261"/>
      <c r="G1406" s="261"/>
      <c r="AB1406" s="279"/>
      <c r="AC1406" s="279"/>
      <c r="AJ1406" s="279"/>
      <c r="AK1406" s="279"/>
      <c r="AX1406" s="279"/>
      <c r="AY1406" s="279"/>
      <c r="AZ1406" s="279"/>
      <c r="BA1406" s="279"/>
      <c r="BB1406" s="279"/>
      <c r="BC1406" s="279"/>
      <c r="BD1406" s="279"/>
      <c r="BE1406" s="279"/>
      <c r="BF1406" s="279"/>
      <c r="BG1406" s="279"/>
      <c r="BH1406" s="279"/>
      <c r="BI1406" s="279"/>
      <c r="BQ1406" s="280"/>
      <c r="BR1406" s="280"/>
      <c r="BS1406" s="280"/>
      <c r="BT1406" s="280"/>
      <c r="BU1406" s="280"/>
      <c r="BV1406" s="280"/>
      <c r="BW1406" s="280"/>
      <c r="BX1406" s="280"/>
      <c r="BY1406" s="280"/>
      <c r="BZ1406" s="280"/>
      <c r="CA1406" s="280"/>
      <c r="CB1406" s="280"/>
    </row>
    <row r="1407" spans="1:80" s="278" customFormat="1" x14ac:dyDescent="0.25">
      <c r="A1407" s="261"/>
      <c r="B1407" s="261"/>
      <c r="C1407" s="261"/>
      <c r="D1407" s="261"/>
      <c r="E1407" s="261"/>
      <c r="F1407" s="261"/>
      <c r="G1407" s="261"/>
      <c r="AB1407" s="279"/>
      <c r="AC1407" s="279"/>
      <c r="AJ1407" s="279"/>
      <c r="AK1407" s="279"/>
      <c r="AX1407" s="279"/>
      <c r="AY1407" s="279"/>
      <c r="AZ1407" s="279"/>
      <c r="BA1407" s="279"/>
      <c r="BB1407" s="279"/>
      <c r="BC1407" s="279"/>
      <c r="BD1407" s="279"/>
      <c r="BE1407" s="279"/>
      <c r="BF1407" s="279"/>
      <c r="BG1407" s="279"/>
      <c r="BH1407" s="279"/>
      <c r="BI1407" s="279"/>
      <c r="BQ1407" s="280"/>
      <c r="BR1407" s="280"/>
      <c r="BS1407" s="280"/>
      <c r="BT1407" s="280"/>
      <c r="BU1407" s="280"/>
      <c r="BV1407" s="280"/>
      <c r="BW1407" s="280"/>
      <c r="BX1407" s="280"/>
      <c r="BY1407" s="280"/>
      <c r="BZ1407" s="280"/>
      <c r="CA1407" s="280"/>
      <c r="CB1407" s="280"/>
    </row>
    <row r="1408" spans="1:80" s="278" customFormat="1" x14ac:dyDescent="0.25">
      <c r="A1408" s="261"/>
      <c r="B1408" s="261"/>
      <c r="C1408" s="261"/>
      <c r="D1408" s="261"/>
      <c r="E1408" s="261"/>
      <c r="F1408" s="261"/>
      <c r="G1408" s="261"/>
      <c r="AB1408" s="279"/>
      <c r="AC1408" s="279"/>
      <c r="AJ1408" s="279"/>
      <c r="AK1408" s="279"/>
      <c r="AX1408" s="279"/>
      <c r="AY1408" s="279"/>
      <c r="AZ1408" s="279"/>
      <c r="BA1408" s="279"/>
      <c r="BB1408" s="279"/>
      <c r="BC1408" s="279"/>
      <c r="BD1408" s="279"/>
      <c r="BE1408" s="279"/>
      <c r="BF1408" s="279"/>
      <c r="BG1408" s="279"/>
      <c r="BH1408" s="279"/>
      <c r="BI1408" s="279"/>
      <c r="BQ1408" s="280"/>
      <c r="BR1408" s="280"/>
      <c r="BS1408" s="280"/>
      <c r="BT1408" s="280"/>
      <c r="BU1408" s="280"/>
      <c r="BV1408" s="280"/>
      <c r="BW1408" s="280"/>
      <c r="BX1408" s="280"/>
      <c r="BY1408" s="280"/>
      <c r="BZ1408" s="280"/>
      <c r="CA1408" s="280"/>
      <c r="CB1408" s="280"/>
    </row>
    <row r="1409" spans="1:80" s="278" customFormat="1" x14ac:dyDescent="0.25">
      <c r="A1409" s="261"/>
      <c r="B1409" s="261"/>
      <c r="C1409" s="261"/>
      <c r="D1409" s="261"/>
      <c r="E1409" s="261"/>
      <c r="F1409" s="261"/>
      <c r="G1409" s="261"/>
      <c r="AB1409" s="279"/>
      <c r="AC1409" s="279"/>
      <c r="AJ1409" s="279"/>
      <c r="AK1409" s="279"/>
      <c r="AX1409" s="279"/>
      <c r="AY1409" s="279"/>
      <c r="AZ1409" s="279"/>
      <c r="BA1409" s="279"/>
      <c r="BB1409" s="279"/>
      <c r="BC1409" s="279"/>
      <c r="BD1409" s="279"/>
      <c r="BE1409" s="279"/>
      <c r="BF1409" s="279"/>
      <c r="BG1409" s="279"/>
      <c r="BH1409" s="279"/>
      <c r="BI1409" s="279"/>
      <c r="BQ1409" s="280"/>
      <c r="BR1409" s="280"/>
      <c r="BS1409" s="280"/>
      <c r="BT1409" s="280"/>
      <c r="BU1409" s="280"/>
      <c r="BV1409" s="280"/>
      <c r="BW1409" s="280"/>
      <c r="BX1409" s="280"/>
      <c r="BY1409" s="280"/>
      <c r="BZ1409" s="280"/>
      <c r="CA1409" s="280"/>
      <c r="CB1409" s="280"/>
    </row>
    <row r="1410" spans="1:80" s="278" customFormat="1" x14ac:dyDescent="0.25">
      <c r="A1410" s="261"/>
      <c r="B1410" s="261"/>
      <c r="C1410" s="261"/>
      <c r="D1410" s="261"/>
      <c r="E1410" s="261"/>
      <c r="F1410" s="261"/>
      <c r="G1410" s="261"/>
      <c r="AB1410" s="279"/>
      <c r="AC1410" s="279"/>
      <c r="AJ1410" s="279"/>
      <c r="AK1410" s="279"/>
      <c r="AX1410" s="279"/>
      <c r="AY1410" s="279"/>
      <c r="AZ1410" s="279"/>
      <c r="BA1410" s="279"/>
      <c r="BB1410" s="279"/>
      <c r="BC1410" s="279"/>
      <c r="BD1410" s="279"/>
      <c r="BE1410" s="279"/>
      <c r="BF1410" s="279"/>
      <c r="BG1410" s="279"/>
      <c r="BH1410" s="279"/>
      <c r="BI1410" s="279"/>
      <c r="BQ1410" s="280"/>
      <c r="BR1410" s="280"/>
      <c r="BS1410" s="280"/>
      <c r="BT1410" s="280"/>
      <c r="BU1410" s="280"/>
      <c r="BV1410" s="280"/>
      <c r="BW1410" s="280"/>
      <c r="BX1410" s="280"/>
      <c r="BY1410" s="280"/>
      <c r="BZ1410" s="280"/>
      <c r="CA1410" s="280"/>
      <c r="CB1410" s="280"/>
    </row>
    <row r="1411" spans="1:80" s="278" customFormat="1" x14ac:dyDescent="0.25">
      <c r="A1411" s="261"/>
      <c r="B1411" s="261"/>
      <c r="C1411" s="261"/>
      <c r="D1411" s="261"/>
      <c r="E1411" s="261"/>
      <c r="F1411" s="261"/>
      <c r="G1411" s="261"/>
      <c r="AB1411" s="279"/>
      <c r="AC1411" s="279"/>
      <c r="AJ1411" s="279"/>
      <c r="AK1411" s="279"/>
      <c r="AX1411" s="279"/>
      <c r="AY1411" s="279"/>
      <c r="AZ1411" s="279"/>
      <c r="BA1411" s="279"/>
      <c r="BB1411" s="279"/>
      <c r="BC1411" s="279"/>
      <c r="BD1411" s="279"/>
      <c r="BE1411" s="279"/>
      <c r="BF1411" s="279"/>
      <c r="BG1411" s="279"/>
      <c r="BH1411" s="279"/>
      <c r="BI1411" s="279"/>
      <c r="BQ1411" s="280"/>
      <c r="BR1411" s="280"/>
      <c r="BS1411" s="280"/>
      <c r="BT1411" s="280"/>
      <c r="BU1411" s="280"/>
      <c r="BV1411" s="280"/>
      <c r="BW1411" s="280"/>
      <c r="BX1411" s="280"/>
      <c r="BY1411" s="280"/>
      <c r="BZ1411" s="280"/>
      <c r="CA1411" s="280"/>
      <c r="CB1411" s="280"/>
    </row>
    <row r="1412" spans="1:80" s="278" customFormat="1" x14ac:dyDescent="0.25">
      <c r="A1412" s="261"/>
      <c r="B1412" s="261"/>
      <c r="C1412" s="261"/>
      <c r="D1412" s="261"/>
      <c r="E1412" s="261"/>
      <c r="F1412" s="261"/>
      <c r="G1412" s="261"/>
      <c r="AB1412" s="279"/>
      <c r="AC1412" s="279"/>
      <c r="AJ1412" s="279"/>
      <c r="AK1412" s="279"/>
      <c r="AX1412" s="279"/>
      <c r="AY1412" s="279"/>
      <c r="AZ1412" s="279"/>
      <c r="BA1412" s="279"/>
      <c r="BB1412" s="279"/>
      <c r="BC1412" s="279"/>
      <c r="BD1412" s="279"/>
      <c r="BE1412" s="279"/>
      <c r="BF1412" s="279"/>
      <c r="BG1412" s="279"/>
      <c r="BH1412" s="279"/>
      <c r="BI1412" s="279"/>
      <c r="BQ1412" s="280"/>
      <c r="BR1412" s="280"/>
      <c r="BS1412" s="280"/>
      <c r="BT1412" s="280"/>
      <c r="BU1412" s="280"/>
      <c r="BV1412" s="280"/>
      <c r="BW1412" s="280"/>
      <c r="BX1412" s="280"/>
      <c r="BY1412" s="280"/>
      <c r="BZ1412" s="280"/>
      <c r="CA1412" s="280"/>
      <c r="CB1412" s="280"/>
    </row>
    <row r="1413" spans="1:80" s="278" customFormat="1" x14ac:dyDescent="0.25">
      <c r="A1413" s="261"/>
      <c r="B1413" s="261"/>
      <c r="C1413" s="261"/>
      <c r="D1413" s="261"/>
      <c r="E1413" s="261"/>
      <c r="F1413" s="261"/>
      <c r="G1413" s="261"/>
      <c r="AB1413" s="279"/>
      <c r="AC1413" s="279"/>
      <c r="AJ1413" s="279"/>
      <c r="AK1413" s="279"/>
      <c r="AX1413" s="279"/>
      <c r="AY1413" s="279"/>
      <c r="AZ1413" s="279"/>
      <c r="BA1413" s="279"/>
      <c r="BB1413" s="279"/>
      <c r="BC1413" s="279"/>
      <c r="BD1413" s="279"/>
      <c r="BE1413" s="279"/>
      <c r="BF1413" s="279"/>
      <c r="BG1413" s="279"/>
      <c r="BH1413" s="279"/>
      <c r="BI1413" s="279"/>
      <c r="BQ1413" s="280"/>
      <c r="BR1413" s="280"/>
      <c r="BS1413" s="280"/>
      <c r="BT1413" s="280"/>
      <c r="BU1413" s="280"/>
      <c r="BV1413" s="280"/>
      <c r="BW1413" s="280"/>
      <c r="BX1413" s="280"/>
      <c r="BY1413" s="280"/>
      <c r="BZ1413" s="280"/>
      <c r="CA1413" s="280"/>
      <c r="CB1413" s="280"/>
    </row>
    <row r="1414" spans="1:80" s="278" customFormat="1" x14ac:dyDescent="0.25">
      <c r="A1414" s="261"/>
      <c r="B1414" s="261"/>
      <c r="C1414" s="261"/>
      <c r="D1414" s="261"/>
      <c r="E1414" s="261"/>
      <c r="F1414" s="261"/>
      <c r="G1414" s="261"/>
      <c r="AB1414" s="279"/>
      <c r="AC1414" s="279"/>
      <c r="AJ1414" s="279"/>
      <c r="AK1414" s="279"/>
      <c r="AX1414" s="279"/>
      <c r="AY1414" s="279"/>
      <c r="AZ1414" s="279"/>
      <c r="BA1414" s="279"/>
      <c r="BB1414" s="279"/>
      <c r="BC1414" s="279"/>
      <c r="BD1414" s="279"/>
      <c r="BE1414" s="279"/>
      <c r="BF1414" s="279"/>
      <c r="BG1414" s="279"/>
      <c r="BH1414" s="279"/>
      <c r="BI1414" s="279"/>
      <c r="BQ1414" s="280"/>
      <c r="BR1414" s="280"/>
      <c r="BS1414" s="280"/>
      <c r="BT1414" s="280"/>
      <c r="BU1414" s="280"/>
      <c r="BV1414" s="280"/>
      <c r="BW1414" s="280"/>
      <c r="BX1414" s="280"/>
      <c r="BY1414" s="280"/>
      <c r="BZ1414" s="280"/>
      <c r="CA1414" s="280"/>
      <c r="CB1414" s="280"/>
    </row>
    <row r="1415" spans="1:80" s="278" customFormat="1" x14ac:dyDescent="0.25">
      <c r="A1415" s="261"/>
      <c r="B1415" s="261"/>
      <c r="C1415" s="261"/>
      <c r="D1415" s="261"/>
      <c r="E1415" s="261"/>
      <c r="F1415" s="261"/>
      <c r="G1415" s="261"/>
      <c r="AB1415" s="279"/>
      <c r="AC1415" s="279"/>
      <c r="AJ1415" s="279"/>
      <c r="AK1415" s="279"/>
      <c r="AX1415" s="279"/>
      <c r="AY1415" s="279"/>
      <c r="AZ1415" s="279"/>
      <c r="BA1415" s="279"/>
      <c r="BB1415" s="279"/>
      <c r="BC1415" s="279"/>
      <c r="BD1415" s="279"/>
      <c r="BE1415" s="279"/>
      <c r="BF1415" s="279"/>
      <c r="BG1415" s="279"/>
      <c r="BH1415" s="279"/>
      <c r="BI1415" s="279"/>
      <c r="BQ1415" s="280"/>
      <c r="BR1415" s="280"/>
      <c r="BS1415" s="280"/>
      <c r="BT1415" s="280"/>
      <c r="BU1415" s="280"/>
      <c r="BV1415" s="280"/>
      <c r="BW1415" s="280"/>
      <c r="BX1415" s="280"/>
      <c r="BY1415" s="280"/>
      <c r="BZ1415" s="280"/>
      <c r="CA1415" s="280"/>
      <c r="CB1415" s="280"/>
    </row>
    <row r="1416" spans="1:80" s="278" customFormat="1" x14ac:dyDescent="0.25">
      <c r="A1416" s="261"/>
      <c r="B1416" s="261"/>
      <c r="C1416" s="261"/>
      <c r="D1416" s="261"/>
      <c r="E1416" s="261"/>
      <c r="F1416" s="261"/>
      <c r="G1416" s="261"/>
      <c r="AB1416" s="279"/>
      <c r="AC1416" s="279"/>
      <c r="AJ1416" s="279"/>
      <c r="AK1416" s="279"/>
      <c r="AX1416" s="279"/>
      <c r="AY1416" s="279"/>
      <c r="AZ1416" s="279"/>
      <c r="BA1416" s="279"/>
      <c r="BB1416" s="279"/>
      <c r="BC1416" s="279"/>
      <c r="BD1416" s="279"/>
      <c r="BE1416" s="279"/>
      <c r="BF1416" s="279"/>
      <c r="BG1416" s="279"/>
      <c r="BH1416" s="279"/>
      <c r="BI1416" s="279"/>
      <c r="BQ1416" s="280"/>
      <c r="BR1416" s="280"/>
      <c r="BS1416" s="280"/>
      <c r="BT1416" s="280"/>
      <c r="BU1416" s="280"/>
      <c r="BV1416" s="280"/>
      <c r="BW1416" s="280"/>
      <c r="BX1416" s="280"/>
      <c r="BY1416" s="280"/>
      <c r="BZ1416" s="280"/>
      <c r="CA1416" s="280"/>
      <c r="CB1416" s="280"/>
    </row>
    <row r="1417" spans="1:80" s="278" customFormat="1" x14ac:dyDescent="0.25">
      <c r="A1417" s="261"/>
      <c r="B1417" s="261"/>
      <c r="C1417" s="261"/>
      <c r="D1417" s="261"/>
      <c r="E1417" s="261"/>
      <c r="F1417" s="261"/>
      <c r="G1417" s="261"/>
      <c r="AB1417" s="279"/>
      <c r="AC1417" s="279"/>
      <c r="AJ1417" s="279"/>
      <c r="AK1417" s="279"/>
      <c r="AX1417" s="279"/>
      <c r="AY1417" s="279"/>
      <c r="AZ1417" s="279"/>
      <c r="BA1417" s="279"/>
      <c r="BB1417" s="279"/>
      <c r="BC1417" s="279"/>
      <c r="BD1417" s="279"/>
      <c r="BE1417" s="279"/>
      <c r="BF1417" s="279"/>
      <c r="BG1417" s="279"/>
      <c r="BH1417" s="279"/>
      <c r="BI1417" s="279"/>
      <c r="BQ1417" s="280"/>
      <c r="BR1417" s="280"/>
      <c r="BS1417" s="280"/>
      <c r="BT1417" s="280"/>
      <c r="BU1417" s="280"/>
      <c r="BV1417" s="280"/>
      <c r="BW1417" s="280"/>
      <c r="BX1417" s="280"/>
      <c r="BY1417" s="280"/>
      <c r="BZ1417" s="280"/>
      <c r="CA1417" s="280"/>
      <c r="CB1417" s="280"/>
    </row>
    <row r="1418" spans="1:80" s="278" customFormat="1" x14ac:dyDescent="0.25">
      <c r="A1418" s="261"/>
      <c r="B1418" s="261"/>
      <c r="C1418" s="261"/>
      <c r="D1418" s="261"/>
      <c r="E1418" s="261"/>
      <c r="F1418" s="261"/>
      <c r="G1418" s="261"/>
      <c r="AB1418" s="279"/>
      <c r="AC1418" s="279"/>
      <c r="AJ1418" s="279"/>
      <c r="AK1418" s="279"/>
      <c r="AX1418" s="279"/>
      <c r="AY1418" s="279"/>
      <c r="AZ1418" s="279"/>
      <c r="BA1418" s="279"/>
      <c r="BB1418" s="279"/>
      <c r="BC1418" s="279"/>
      <c r="BD1418" s="279"/>
      <c r="BE1418" s="279"/>
      <c r="BF1418" s="279"/>
      <c r="BG1418" s="279"/>
      <c r="BH1418" s="279"/>
      <c r="BI1418" s="279"/>
      <c r="BQ1418" s="280"/>
      <c r="BR1418" s="280"/>
      <c r="BS1418" s="280"/>
      <c r="BT1418" s="280"/>
      <c r="BU1418" s="280"/>
      <c r="BV1418" s="280"/>
      <c r="BW1418" s="280"/>
      <c r="BX1418" s="280"/>
      <c r="BY1418" s="280"/>
      <c r="BZ1418" s="280"/>
      <c r="CA1418" s="280"/>
      <c r="CB1418" s="280"/>
    </row>
    <row r="1419" spans="1:80" s="278" customFormat="1" x14ac:dyDescent="0.25">
      <c r="A1419" s="261"/>
      <c r="B1419" s="261"/>
      <c r="C1419" s="261"/>
      <c r="D1419" s="261"/>
      <c r="E1419" s="261"/>
      <c r="F1419" s="261"/>
      <c r="G1419" s="261"/>
      <c r="AB1419" s="279"/>
      <c r="AC1419" s="279"/>
      <c r="AJ1419" s="279"/>
      <c r="AK1419" s="279"/>
      <c r="AX1419" s="279"/>
      <c r="AY1419" s="279"/>
      <c r="AZ1419" s="279"/>
      <c r="BA1419" s="279"/>
      <c r="BB1419" s="279"/>
      <c r="BC1419" s="279"/>
      <c r="BD1419" s="279"/>
      <c r="BE1419" s="279"/>
      <c r="BF1419" s="279"/>
      <c r="BG1419" s="279"/>
      <c r="BH1419" s="279"/>
      <c r="BI1419" s="279"/>
      <c r="BQ1419" s="280"/>
      <c r="BR1419" s="280"/>
      <c r="BS1419" s="280"/>
      <c r="BT1419" s="280"/>
      <c r="BU1419" s="280"/>
      <c r="BV1419" s="280"/>
      <c r="BW1419" s="280"/>
      <c r="BX1419" s="280"/>
      <c r="BY1419" s="280"/>
      <c r="BZ1419" s="280"/>
      <c r="CA1419" s="280"/>
      <c r="CB1419" s="280"/>
    </row>
    <row r="1420" spans="1:80" s="278" customFormat="1" x14ac:dyDescent="0.25">
      <c r="A1420" s="261"/>
      <c r="B1420" s="261"/>
      <c r="C1420" s="261"/>
      <c r="D1420" s="261"/>
      <c r="E1420" s="261"/>
      <c r="F1420" s="261"/>
      <c r="G1420" s="261"/>
      <c r="AB1420" s="279"/>
      <c r="AC1420" s="279"/>
      <c r="AJ1420" s="279"/>
      <c r="AK1420" s="279"/>
      <c r="AX1420" s="279"/>
      <c r="AY1420" s="279"/>
      <c r="AZ1420" s="279"/>
      <c r="BA1420" s="279"/>
      <c r="BB1420" s="279"/>
      <c r="BC1420" s="279"/>
      <c r="BD1420" s="279"/>
      <c r="BE1420" s="279"/>
      <c r="BF1420" s="279"/>
      <c r="BG1420" s="279"/>
      <c r="BH1420" s="279"/>
      <c r="BI1420" s="279"/>
      <c r="BQ1420" s="280"/>
      <c r="BR1420" s="280"/>
      <c r="BS1420" s="280"/>
      <c r="BT1420" s="280"/>
      <c r="BU1420" s="280"/>
      <c r="BV1420" s="280"/>
      <c r="BW1420" s="280"/>
      <c r="BX1420" s="280"/>
      <c r="BY1420" s="280"/>
      <c r="BZ1420" s="280"/>
      <c r="CA1420" s="280"/>
      <c r="CB1420" s="280"/>
    </row>
    <row r="1421" spans="1:80" s="278" customFormat="1" x14ac:dyDescent="0.25">
      <c r="A1421" s="261"/>
      <c r="B1421" s="261"/>
      <c r="C1421" s="261"/>
      <c r="D1421" s="261"/>
      <c r="E1421" s="261"/>
      <c r="F1421" s="261"/>
      <c r="G1421" s="261"/>
      <c r="AB1421" s="279"/>
      <c r="AC1421" s="279"/>
      <c r="AJ1421" s="279"/>
      <c r="AK1421" s="279"/>
      <c r="AX1421" s="279"/>
      <c r="AY1421" s="279"/>
      <c r="AZ1421" s="279"/>
      <c r="BA1421" s="279"/>
      <c r="BB1421" s="279"/>
      <c r="BC1421" s="279"/>
      <c r="BD1421" s="279"/>
      <c r="BE1421" s="279"/>
      <c r="BF1421" s="279"/>
      <c r="BG1421" s="279"/>
      <c r="BH1421" s="279"/>
      <c r="BI1421" s="279"/>
      <c r="BQ1421" s="280"/>
      <c r="BR1421" s="280"/>
      <c r="BS1421" s="280"/>
      <c r="BT1421" s="280"/>
      <c r="BU1421" s="280"/>
      <c r="BV1421" s="280"/>
      <c r="BW1421" s="280"/>
      <c r="BX1421" s="280"/>
      <c r="BY1421" s="280"/>
      <c r="BZ1421" s="280"/>
      <c r="CA1421" s="280"/>
      <c r="CB1421" s="280"/>
    </row>
    <row r="1422" spans="1:80" s="278" customFormat="1" x14ac:dyDescent="0.25">
      <c r="A1422" s="261"/>
      <c r="B1422" s="261"/>
      <c r="C1422" s="261"/>
      <c r="D1422" s="261"/>
      <c r="E1422" s="261"/>
      <c r="F1422" s="261"/>
      <c r="G1422" s="261"/>
      <c r="AB1422" s="279"/>
      <c r="AC1422" s="279"/>
      <c r="AJ1422" s="279"/>
      <c r="AK1422" s="279"/>
      <c r="AX1422" s="279"/>
      <c r="AY1422" s="279"/>
      <c r="AZ1422" s="279"/>
      <c r="BA1422" s="279"/>
      <c r="BB1422" s="279"/>
      <c r="BC1422" s="279"/>
      <c r="BD1422" s="279"/>
      <c r="BE1422" s="279"/>
      <c r="BF1422" s="279"/>
      <c r="BG1422" s="279"/>
      <c r="BH1422" s="279"/>
      <c r="BI1422" s="279"/>
      <c r="BQ1422" s="280"/>
      <c r="BR1422" s="280"/>
      <c r="BS1422" s="280"/>
      <c r="BT1422" s="280"/>
      <c r="BU1422" s="280"/>
      <c r="BV1422" s="280"/>
      <c r="BW1422" s="280"/>
      <c r="BX1422" s="280"/>
      <c r="BY1422" s="280"/>
      <c r="BZ1422" s="280"/>
      <c r="CA1422" s="280"/>
      <c r="CB1422" s="280"/>
    </row>
    <row r="1423" spans="1:80" s="278" customFormat="1" x14ac:dyDescent="0.25">
      <c r="A1423" s="261"/>
      <c r="B1423" s="261"/>
      <c r="C1423" s="261"/>
      <c r="D1423" s="261"/>
      <c r="E1423" s="261"/>
      <c r="F1423" s="261"/>
      <c r="G1423" s="261"/>
      <c r="AB1423" s="279"/>
      <c r="AC1423" s="279"/>
      <c r="AJ1423" s="279"/>
      <c r="AK1423" s="279"/>
      <c r="AX1423" s="279"/>
      <c r="AY1423" s="279"/>
      <c r="AZ1423" s="279"/>
      <c r="BA1423" s="279"/>
      <c r="BB1423" s="279"/>
      <c r="BC1423" s="279"/>
      <c r="BD1423" s="279"/>
      <c r="BE1423" s="279"/>
      <c r="BF1423" s="279"/>
      <c r="BG1423" s="279"/>
      <c r="BH1423" s="279"/>
      <c r="BI1423" s="279"/>
      <c r="BQ1423" s="280"/>
      <c r="BR1423" s="280"/>
      <c r="BS1423" s="280"/>
      <c r="BT1423" s="280"/>
      <c r="BU1423" s="280"/>
      <c r="BV1423" s="280"/>
      <c r="BW1423" s="280"/>
      <c r="BX1423" s="280"/>
      <c r="BY1423" s="280"/>
      <c r="BZ1423" s="280"/>
      <c r="CA1423" s="280"/>
      <c r="CB1423" s="280"/>
    </row>
    <row r="1424" spans="1:80" s="278" customFormat="1" x14ac:dyDescent="0.25">
      <c r="A1424" s="261"/>
      <c r="B1424" s="261"/>
      <c r="C1424" s="261"/>
      <c r="D1424" s="261"/>
      <c r="E1424" s="261"/>
      <c r="F1424" s="261"/>
      <c r="G1424" s="261"/>
      <c r="AB1424" s="279"/>
      <c r="AC1424" s="279"/>
      <c r="AJ1424" s="279"/>
      <c r="AK1424" s="279"/>
      <c r="AX1424" s="279"/>
      <c r="AY1424" s="279"/>
      <c r="AZ1424" s="279"/>
      <c r="BA1424" s="279"/>
      <c r="BB1424" s="279"/>
      <c r="BC1424" s="279"/>
      <c r="BD1424" s="279"/>
      <c r="BE1424" s="279"/>
      <c r="BF1424" s="279"/>
      <c r="BG1424" s="279"/>
      <c r="BH1424" s="279"/>
      <c r="BI1424" s="279"/>
      <c r="BQ1424" s="280"/>
      <c r="BR1424" s="280"/>
      <c r="BS1424" s="280"/>
      <c r="BT1424" s="280"/>
      <c r="BU1424" s="280"/>
      <c r="BV1424" s="280"/>
      <c r="BW1424" s="280"/>
      <c r="BX1424" s="280"/>
      <c r="BY1424" s="280"/>
      <c r="BZ1424" s="280"/>
      <c r="CA1424" s="280"/>
      <c r="CB1424" s="280"/>
    </row>
    <row r="1425" spans="1:80" s="278" customFormat="1" x14ac:dyDescent="0.25">
      <c r="A1425" s="261"/>
      <c r="B1425" s="261"/>
      <c r="C1425" s="261"/>
      <c r="D1425" s="261"/>
      <c r="E1425" s="261"/>
      <c r="F1425" s="261"/>
      <c r="G1425" s="261"/>
      <c r="AB1425" s="279"/>
      <c r="AC1425" s="279"/>
      <c r="AJ1425" s="279"/>
      <c r="AK1425" s="279"/>
      <c r="AX1425" s="279"/>
      <c r="AY1425" s="279"/>
      <c r="AZ1425" s="279"/>
      <c r="BA1425" s="279"/>
      <c r="BB1425" s="279"/>
      <c r="BC1425" s="279"/>
      <c r="BD1425" s="279"/>
      <c r="BE1425" s="279"/>
      <c r="BF1425" s="279"/>
      <c r="BG1425" s="279"/>
      <c r="BH1425" s="279"/>
      <c r="BI1425" s="279"/>
      <c r="BQ1425" s="280"/>
      <c r="BR1425" s="280"/>
      <c r="BS1425" s="280"/>
      <c r="BT1425" s="280"/>
      <c r="BU1425" s="280"/>
      <c r="BV1425" s="280"/>
      <c r="BW1425" s="280"/>
      <c r="BX1425" s="280"/>
      <c r="BY1425" s="280"/>
      <c r="BZ1425" s="280"/>
      <c r="CA1425" s="280"/>
      <c r="CB1425" s="280"/>
    </row>
    <row r="1426" spans="1:80" s="278" customFormat="1" x14ac:dyDescent="0.25">
      <c r="A1426" s="261"/>
      <c r="B1426" s="261"/>
      <c r="C1426" s="261"/>
      <c r="D1426" s="261"/>
      <c r="E1426" s="261"/>
      <c r="F1426" s="261"/>
      <c r="G1426" s="261"/>
      <c r="AB1426" s="279"/>
      <c r="AC1426" s="279"/>
      <c r="AJ1426" s="279"/>
      <c r="AK1426" s="279"/>
      <c r="AX1426" s="279"/>
      <c r="AY1426" s="279"/>
      <c r="AZ1426" s="279"/>
      <c r="BA1426" s="279"/>
      <c r="BB1426" s="279"/>
      <c r="BC1426" s="279"/>
      <c r="BD1426" s="279"/>
      <c r="BE1426" s="279"/>
      <c r="BF1426" s="279"/>
      <c r="BG1426" s="279"/>
      <c r="BH1426" s="279"/>
      <c r="BI1426" s="279"/>
      <c r="BQ1426" s="280"/>
      <c r="BR1426" s="280"/>
      <c r="BS1426" s="280"/>
      <c r="BT1426" s="280"/>
      <c r="BU1426" s="280"/>
      <c r="BV1426" s="280"/>
      <c r="BW1426" s="280"/>
      <c r="BX1426" s="280"/>
      <c r="BY1426" s="280"/>
      <c r="BZ1426" s="280"/>
      <c r="CA1426" s="280"/>
      <c r="CB1426" s="280"/>
    </row>
    <row r="1427" spans="1:80" s="278" customFormat="1" x14ac:dyDescent="0.25">
      <c r="A1427" s="261"/>
      <c r="B1427" s="261"/>
      <c r="C1427" s="261"/>
      <c r="D1427" s="261"/>
      <c r="E1427" s="261"/>
      <c r="F1427" s="261"/>
      <c r="G1427" s="261"/>
      <c r="AB1427" s="279"/>
      <c r="AC1427" s="279"/>
      <c r="AJ1427" s="279"/>
      <c r="AK1427" s="279"/>
      <c r="AX1427" s="279"/>
      <c r="AY1427" s="279"/>
      <c r="AZ1427" s="279"/>
      <c r="BA1427" s="279"/>
      <c r="BB1427" s="279"/>
      <c r="BC1427" s="279"/>
      <c r="BD1427" s="279"/>
      <c r="BE1427" s="279"/>
      <c r="BF1427" s="279"/>
      <c r="BG1427" s="279"/>
      <c r="BH1427" s="279"/>
      <c r="BI1427" s="279"/>
      <c r="BQ1427" s="280"/>
      <c r="BR1427" s="280"/>
      <c r="BS1427" s="280"/>
      <c r="BT1427" s="280"/>
      <c r="BU1427" s="280"/>
      <c r="BV1427" s="280"/>
      <c r="BW1427" s="280"/>
      <c r="BX1427" s="280"/>
      <c r="BY1427" s="280"/>
      <c r="BZ1427" s="280"/>
      <c r="CA1427" s="280"/>
      <c r="CB1427" s="280"/>
    </row>
    <row r="1428" spans="1:80" s="278" customFormat="1" x14ac:dyDescent="0.25">
      <c r="A1428" s="261"/>
      <c r="B1428" s="261"/>
      <c r="C1428" s="261"/>
      <c r="D1428" s="261"/>
      <c r="E1428" s="261"/>
      <c r="F1428" s="261"/>
      <c r="G1428" s="261"/>
      <c r="AB1428" s="279"/>
      <c r="AC1428" s="279"/>
      <c r="AJ1428" s="279"/>
      <c r="AK1428" s="279"/>
      <c r="AX1428" s="279"/>
      <c r="AY1428" s="279"/>
      <c r="AZ1428" s="279"/>
      <c r="BA1428" s="279"/>
      <c r="BB1428" s="279"/>
      <c r="BC1428" s="279"/>
      <c r="BD1428" s="279"/>
      <c r="BE1428" s="279"/>
      <c r="BF1428" s="279"/>
      <c r="BG1428" s="279"/>
      <c r="BH1428" s="279"/>
      <c r="BI1428" s="279"/>
      <c r="BQ1428" s="280"/>
      <c r="BR1428" s="280"/>
      <c r="BS1428" s="280"/>
      <c r="BT1428" s="280"/>
      <c r="BU1428" s="280"/>
      <c r="BV1428" s="280"/>
      <c r="BW1428" s="280"/>
      <c r="BX1428" s="280"/>
      <c r="BY1428" s="280"/>
      <c r="BZ1428" s="280"/>
      <c r="CA1428" s="280"/>
      <c r="CB1428" s="280"/>
    </row>
    <row r="1429" spans="1:80" s="278" customFormat="1" x14ac:dyDescent="0.25">
      <c r="A1429" s="261"/>
      <c r="B1429" s="261"/>
      <c r="C1429" s="261"/>
      <c r="D1429" s="261"/>
      <c r="E1429" s="261"/>
      <c r="F1429" s="261"/>
      <c r="G1429" s="261"/>
      <c r="AB1429" s="279"/>
      <c r="AC1429" s="279"/>
      <c r="AJ1429" s="279"/>
      <c r="AK1429" s="279"/>
      <c r="AX1429" s="279"/>
      <c r="AY1429" s="279"/>
      <c r="AZ1429" s="279"/>
      <c r="BA1429" s="279"/>
      <c r="BB1429" s="279"/>
      <c r="BC1429" s="279"/>
      <c r="BD1429" s="279"/>
      <c r="BE1429" s="279"/>
      <c r="BF1429" s="279"/>
      <c r="BG1429" s="279"/>
      <c r="BH1429" s="279"/>
      <c r="BI1429" s="279"/>
      <c r="BQ1429" s="280"/>
      <c r="BR1429" s="280"/>
      <c r="BS1429" s="280"/>
      <c r="BT1429" s="280"/>
      <c r="BU1429" s="280"/>
      <c r="BV1429" s="280"/>
      <c r="BW1429" s="280"/>
      <c r="BX1429" s="280"/>
      <c r="BY1429" s="280"/>
      <c r="BZ1429" s="280"/>
      <c r="CA1429" s="280"/>
      <c r="CB1429" s="280"/>
    </row>
    <row r="1430" spans="1:80" s="278" customFormat="1" x14ac:dyDescent="0.25">
      <c r="A1430" s="261"/>
      <c r="B1430" s="261"/>
      <c r="C1430" s="261"/>
      <c r="D1430" s="261"/>
      <c r="E1430" s="261"/>
      <c r="F1430" s="261"/>
      <c r="G1430" s="261"/>
      <c r="AB1430" s="279"/>
      <c r="AC1430" s="279"/>
      <c r="AJ1430" s="279"/>
      <c r="AK1430" s="279"/>
      <c r="AX1430" s="279"/>
      <c r="AY1430" s="279"/>
      <c r="AZ1430" s="279"/>
      <c r="BA1430" s="279"/>
      <c r="BB1430" s="279"/>
      <c r="BC1430" s="279"/>
      <c r="BD1430" s="279"/>
      <c r="BE1430" s="279"/>
      <c r="BF1430" s="279"/>
      <c r="BG1430" s="279"/>
      <c r="BH1430" s="279"/>
      <c r="BI1430" s="279"/>
      <c r="BQ1430" s="280"/>
      <c r="BR1430" s="280"/>
      <c r="BS1430" s="280"/>
      <c r="BT1430" s="280"/>
      <c r="BU1430" s="280"/>
      <c r="BV1430" s="280"/>
      <c r="BW1430" s="280"/>
      <c r="BX1430" s="280"/>
      <c r="BY1430" s="280"/>
      <c r="BZ1430" s="280"/>
      <c r="CA1430" s="280"/>
      <c r="CB1430" s="280"/>
    </row>
    <row r="1431" spans="1:80" s="278" customFormat="1" x14ac:dyDescent="0.25">
      <c r="A1431" s="261"/>
      <c r="B1431" s="261"/>
      <c r="C1431" s="261"/>
      <c r="D1431" s="261"/>
      <c r="E1431" s="261"/>
      <c r="F1431" s="261"/>
      <c r="G1431" s="261"/>
      <c r="AB1431" s="279"/>
      <c r="AC1431" s="279"/>
      <c r="AJ1431" s="279"/>
      <c r="AK1431" s="279"/>
      <c r="AX1431" s="279"/>
      <c r="AY1431" s="279"/>
      <c r="AZ1431" s="279"/>
      <c r="BA1431" s="279"/>
      <c r="BB1431" s="279"/>
      <c r="BC1431" s="279"/>
      <c r="BD1431" s="279"/>
      <c r="BE1431" s="279"/>
      <c r="BF1431" s="279"/>
      <c r="BG1431" s="279"/>
      <c r="BH1431" s="279"/>
      <c r="BI1431" s="279"/>
      <c r="BQ1431" s="280"/>
      <c r="BR1431" s="280"/>
      <c r="BS1431" s="280"/>
      <c r="BT1431" s="280"/>
      <c r="BU1431" s="280"/>
      <c r="BV1431" s="280"/>
      <c r="BW1431" s="280"/>
      <c r="BX1431" s="280"/>
      <c r="BY1431" s="280"/>
      <c r="BZ1431" s="280"/>
      <c r="CA1431" s="280"/>
      <c r="CB1431" s="280"/>
    </row>
    <row r="1432" spans="1:80" s="278" customFormat="1" x14ac:dyDescent="0.25">
      <c r="A1432" s="261"/>
      <c r="B1432" s="261"/>
      <c r="C1432" s="261"/>
      <c r="D1432" s="261"/>
      <c r="E1432" s="261"/>
      <c r="F1432" s="261"/>
      <c r="G1432" s="261"/>
      <c r="AB1432" s="279"/>
      <c r="AC1432" s="279"/>
      <c r="AJ1432" s="279"/>
      <c r="AK1432" s="279"/>
      <c r="AX1432" s="279"/>
      <c r="AY1432" s="279"/>
      <c r="AZ1432" s="279"/>
      <c r="BA1432" s="279"/>
      <c r="BB1432" s="279"/>
      <c r="BC1432" s="279"/>
      <c r="BD1432" s="279"/>
      <c r="BE1432" s="279"/>
      <c r="BF1432" s="279"/>
      <c r="BG1432" s="279"/>
      <c r="BH1432" s="279"/>
      <c r="BI1432" s="279"/>
      <c r="BQ1432" s="280"/>
      <c r="BR1432" s="280"/>
      <c r="BS1432" s="280"/>
      <c r="BT1432" s="280"/>
      <c r="BU1432" s="280"/>
      <c r="BV1432" s="280"/>
      <c r="BW1432" s="280"/>
      <c r="BX1432" s="280"/>
      <c r="BY1432" s="280"/>
      <c r="BZ1432" s="280"/>
      <c r="CA1432" s="280"/>
      <c r="CB1432" s="280"/>
    </row>
    <row r="1433" spans="1:80" s="278" customFormat="1" x14ac:dyDescent="0.25">
      <c r="A1433" s="261"/>
      <c r="B1433" s="261"/>
      <c r="C1433" s="261"/>
      <c r="D1433" s="261"/>
      <c r="E1433" s="261"/>
      <c r="F1433" s="261"/>
      <c r="G1433" s="261"/>
      <c r="AB1433" s="279"/>
      <c r="AC1433" s="279"/>
      <c r="AJ1433" s="279"/>
      <c r="AK1433" s="279"/>
      <c r="AX1433" s="279"/>
      <c r="AY1433" s="279"/>
      <c r="AZ1433" s="279"/>
      <c r="BA1433" s="279"/>
      <c r="BB1433" s="279"/>
      <c r="BC1433" s="279"/>
      <c r="BD1433" s="279"/>
      <c r="BE1433" s="279"/>
      <c r="BF1433" s="279"/>
      <c r="BG1433" s="279"/>
      <c r="BH1433" s="279"/>
      <c r="BI1433" s="279"/>
      <c r="BQ1433" s="280"/>
      <c r="BR1433" s="280"/>
      <c r="BS1433" s="280"/>
      <c r="BT1433" s="280"/>
      <c r="BU1433" s="280"/>
      <c r="BV1433" s="280"/>
      <c r="BW1433" s="280"/>
      <c r="BX1433" s="280"/>
      <c r="BY1433" s="280"/>
      <c r="BZ1433" s="280"/>
      <c r="CA1433" s="280"/>
      <c r="CB1433" s="280"/>
    </row>
    <row r="1434" spans="1:80" s="278" customFormat="1" x14ac:dyDescent="0.25">
      <c r="A1434" s="261"/>
      <c r="B1434" s="261"/>
      <c r="C1434" s="261"/>
      <c r="D1434" s="261"/>
      <c r="E1434" s="261"/>
      <c r="F1434" s="261"/>
      <c r="G1434" s="261"/>
      <c r="AB1434" s="279"/>
      <c r="AC1434" s="279"/>
      <c r="AJ1434" s="279"/>
      <c r="AK1434" s="279"/>
      <c r="AX1434" s="279"/>
      <c r="AY1434" s="279"/>
      <c r="AZ1434" s="279"/>
      <c r="BA1434" s="279"/>
      <c r="BB1434" s="279"/>
      <c r="BC1434" s="279"/>
      <c r="BD1434" s="279"/>
      <c r="BE1434" s="279"/>
      <c r="BF1434" s="279"/>
      <c r="BG1434" s="279"/>
      <c r="BH1434" s="279"/>
      <c r="BI1434" s="279"/>
      <c r="BQ1434" s="280"/>
      <c r="BR1434" s="280"/>
      <c r="BS1434" s="280"/>
      <c r="BT1434" s="280"/>
      <c r="BU1434" s="280"/>
      <c r="BV1434" s="280"/>
      <c r="BW1434" s="280"/>
      <c r="BX1434" s="280"/>
      <c r="BY1434" s="280"/>
      <c r="BZ1434" s="280"/>
      <c r="CA1434" s="280"/>
      <c r="CB1434" s="280"/>
    </row>
    <row r="1435" spans="1:80" s="278" customFormat="1" x14ac:dyDescent="0.25">
      <c r="A1435" s="261"/>
      <c r="B1435" s="261"/>
      <c r="C1435" s="261"/>
      <c r="D1435" s="261"/>
      <c r="E1435" s="261"/>
      <c r="F1435" s="261"/>
      <c r="G1435" s="261"/>
      <c r="AB1435" s="279"/>
      <c r="AC1435" s="279"/>
      <c r="AJ1435" s="279"/>
      <c r="AK1435" s="279"/>
      <c r="AX1435" s="279"/>
      <c r="AY1435" s="279"/>
      <c r="AZ1435" s="279"/>
      <c r="BA1435" s="279"/>
      <c r="BB1435" s="279"/>
      <c r="BC1435" s="279"/>
      <c r="BD1435" s="279"/>
      <c r="BE1435" s="279"/>
      <c r="BF1435" s="279"/>
      <c r="BG1435" s="279"/>
      <c r="BH1435" s="279"/>
      <c r="BI1435" s="279"/>
      <c r="BQ1435" s="280"/>
      <c r="BR1435" s="280"/>
      <c r="BS1435" s="280"/>
      <c r="BT1435" s="280"/>
      <c r="BU1435" s="280"/>
      <c r="BV1435" s="280"/>
      <c r="BW1435" s="280"/>
      <c r="BX1435" s="280"/>
      <c r="BY1435" s="280"/>
      <c r="BZ1435" s="280"/>
      <c r="CA1435" s="280"/>
      <c r="CB1435" s="280"/>
    </row>
    <row r="1436" spans="1:80" s="278" customFormat="1" x14ac:dyDescent="0.25">
      <c r="A1436" s="261"/>
      <c r="B1436" s="261"/>
      <c r="C1436" s="261"/>
      <c r="D1436" s="261"/>
      <c r="E1436" s="261"/>
      <c r="F1436" s="261"/>
      <c r="G1436" s="261"/>
      <c r="AB1436" s="279"/>
      <c r="AC1436" s="279"/>
      <c r="AJ1436" s="279"/>
      <c r="AK1436" s="279"/>
      <c r="AX1436" s="279"/>
      <c r="AY1436" s="279"/>
      <c r="AZ1436" s="279"/>
      <c r="BA1436" s="279"/>
      <c r="BB1436" s="279"/>
      <c r="BC1436" s="279"/>
      <c r="BD1436" s="279"/>
      <c r="BE1436" s="279"/>
      <c r="BF1436" s="279"/>
      <c r="BG1436" s="279"/>
      <c r="BH1436" s="279"/>
      <c r="BI1436" s="279"/>
      <c r="BQ1436" s="280"/>
      <c r="BR1436" s="280"/>
      <c r="BS1436" s="280"/>
      <c r="BT1436" s="280"/>
      <c r="BU1436" s="280"/>
      <c r="BV1436" s="280"/>
      <c r="BW1436" s="280"/>
      <c r="BX1436" s="280"/>
      <c r="BY1436" s="280"/>
      <c r="BZ1436" s="280"/>
      <c r="CA1436" s="280"/>
      <c r="CB1436" s="280"/>
    </row>
    <row r="1437" spans="1:80" s="278" customFormat="1" x14ac:dyDescent="0.25">
      <c r="A1437" s="261"/>
      <c r="B1437" s="261"/>
      <c r="C1437" s="261"/>
      <c r="D1437" s="261"/>
      <c r="E1437" s="261"/>
      <c r="F1437" s="261"/>
      <c r="G1437" s="261"/>
      <c r="AB1437" s="279"/>
      <c r="AC1437" s="279"/>
      <c r="AJ1437" s="279"/>
      <c r="AK1437" s="279"/>
      <c r="AX1437" s="279"/>
      <c r="AY1437" s="279"/>
      <c r="AZ1437" s="279"/>
      <c r="BA1437" s="279"/>
      <c r="BB1437" s="279"/>
      <c r="BC1437" s="279"/>
      <c r="BD1437" s="279"/>
      <c r="BE1437" s="279"/>
      <c r="BF1437" s="279"/>
      <c r="BG1437" s="279"/>
      <c r="BH1437" s="279"/>
      <c r="BI1437" s="279"/>
      <c r="BQ1437" s="280"/>
      <c r="BR1437" s="280"/>
      <c r="BS1437" s="280"/>
      <c r="BT1437" s="280"/>
      <c r="BU1437" s="280"/>
      <c r="BV1437" s="280"/>
      <c r="BW1437" s="280"/>
      <c r="BX1437" s="280"/>
      <c r="BY1437" s="280"/>
      <c r="BZ1437" s="280"/>
      <c r="CA1437" s="280"/>
      <c r="CB1437" s="280"/>
    </row>
    <row r="1438" spans="1:80" s="278" customFormat="1" x14ac:dyDescent="0.25">
      <c r="A1438" s="261"/>
      <c r="B1438" s="261"/>
      <c r="C1438" s="261"/>
      <c r="D1438" s="261"/>
      <c r="E1438" s="261"/>
      <c r="F1438" s="261"/>
      <c r="G1438" s="261"/>
      <c r="AB1438" s="279"/>
      <c r="AC1438" s="279"/>
      <c r="AJ1438" s="279"/>
      <c r="AK1438" s="279"/>
      <c r="AX1438" s="279"/>
      <c r="AY1438" s="279"/>
      <c r="AZ1438" s="279"/>
      <c r="BA1438" s="279"/>
      <c r="BB1438" s="279"/>
      <c r="BC1438" s="279"/>
      <c r="BD1438" s="279"/>
      <c r="BE1438" s="279"/>
      <c r="BF1438" s="279"/>
      <c r="BG1438" s="279"/>
      <c r="BH1438" s="279"/>
      <c r="BI1438" s="279"/>
      <c r="BQ1438" s="280"/>
      <c r="BR1438" s="280"/>
      <c r="BS1438" s="280"/>
      <c r="BT1438" s="280"/>
      <c r="BU1438" s="280"/>
      <c r="BV1438" s="280"/>
      <c r="BW1438" s="280"/>
      <c r="BX1438" s="280"/>
      <c r="BY1438" s="280"/>
      <c r="BZ1438" s="280"/>
      <c r="CA1438" s="280"/>
      <c r="CB1438" s="280"/>
    </row>
    <row r="1439" spans="1:80" s="278" customFormat="1" x14ac:dyDescent="0.25">
      <c r="A1439" s="261"/>
      <c r="B1439" s="261"/>
      <c r="C1439" s="261"/>
      <c r="D1439" s="261"/>
      <c r="E1439" s="261"/>
      <c r="F1439" s="261"/>
      <c r="G1439" s="261"/>
      <c r="AB1439" s="279"/>
      <c r="AC1439" s="279"/>
      <c r="AJ1439" s="279"/>
      <c r="AK1439" s="279"/>
      <c r="AX1439" s="279"/>
      <c r="AY1439" s="279"/>
      <c r="AZ1439" s="279"/>
      <c r="BA1439" s="279"/>
      <c r="BB1439" s="279"/>
      <c r="BC1439" s="279"/>
      <c r="BD1439" s="279"/>
      <c r="BE1439" s="279"/>
      <c r="BF1439" s="279"/>
      <c r="BG1439" s="279"/>
      <c r="BH1439" s="279"/>
      <c r="BI1439" s="279"/>
      <c r="BQ1439" s="280"/>
      <c r="BR1439" s="280"/>
      <c r="BS1439" s="280"/>
      <c r="BT1439" s="280"/>
      <c r="BU1439" s="280"/>
      <c r="BV1439" s="280"/>
      <c r="BW1439" s="280"/>
      <c r="BX1439" s="280"/>
      <c r="BY1439" s="280"/>
      <c r="BZ1439" s="280"/>
      <c r="CA1439" s="280"/>
      <c r="CB1439" s="280"/>
    </row>
    <row r="1440" spans="1:80" s="278" customFormat="1" x14ac:dyDescent="0.25">
      <c r="A1440" s="261"/>
      <c r="B1440" s="261"/>
      <c r="C1440" s="261"/>
      <c r="D1440" s="261"/>
      <c r="E1440" s="261"/>
      <c r="F1440" s="261"/>
      <c r="G1440" s="261"/>
      <c r="AB1440" s="279"/>
      <c r="AC1440" s="279"/>
      <c r="AJ1440" s="279"/>
      <c r="AK1440" s="279"/>
      <c r="AX1440" s="279"/>
      <c r="AY1440" s="279"/>
      <c r="AZ1440" s="279"/>
      <c r="BA1440" s="279"/>
      <c r="BB1440" s="279"/>
      <c r="BC1440" s="279"/>
      <c r="BD1440" s="279"/>
      <c r="BE1440" s="279"/>
      <c r="BF1440" s="279"/>
      <c r="BG1440" s="279"/>
      <c r="BH1440" s="279"/>
      <c r="BI1440" s="279"/>
      <c r="BQ1440" s="280"/>
      <c r="BR1440" s="280"/>
      <c r="BS1440" s="280"/>
      <c r="BT1440" s="280"/>
      <c r="BU1440" s="280"/>
      <c r="BV1440" s="280"/>
      <c r="BW1440" s="280"/>
      <c r="BX1440" s="280"/>
      <c r="BY1440" s="280"/>
      <c r="BZ1440" s="280"/>
      <c r="CA1440" s="280"/>
      <c r="CB1440" s="280"/>
    </row>
    <row r="1441" spans="1:80" s="278" customFormat="1" x14ac:dyDescent="0.25">
      <c r="A1441" s="261"/>
      <c r="B1441" s="261"/>
      <c r="C1441" s="261"/>
      <c r="D1441" s="261"/>
      <c r="E1441" s="261"/>
      <c r="F1441" s="261"/>
      <c r="G1441" s="261"/>
      <c r="AB1441" s="279"/>
      <c r="AC1441" s="279"/>
      <c r="AJ1441" s="279"/>
      <c r="AK1441" s="279"/>
      <c r="AX1441" s="279"/>
      <c r="AY1441" s="279"/>
      <c r="AZ1441" s="279"/>
      <c r="BA1441" s="279"/>
      <c r="BB1441" s="279"/>
      <c r="BC1441" s="279"/>
      <c r="BD1441" s="279"/>
      <c r="BE1441" s="279"/>
      <c r="BF1441" s="279"/>
      <c r="BG1441" s="279"/>
      <c r="BH1441" s="279"/>
      <c r="BI1441" s="279"/>
      <c r="BQ1441" s="280"/>
      <c r="BR1441" s="280"/>
      <c r="BS1441" s="280"/>
      <c r="BT1441" s="280"/>
      <c r="BU1441" s="280"/>
      <c r="BV1441" s="280"/>
      <c r="BW1441" s="280"/>
      <c r="BX1441" s="280"/>
      <c r="BY1441" s="280"/>
      <c r="BZ1441" s="280"/>
      <c r="CA1441" s="280"/>
      <c r="CB1441" s="280"/>
    </row>
    <row r="1442" spans="1:80" s="278" customFormat="1" x14ac:dyDescent="0.25">
      <c r="A1442" s="261"/>
      <c r="B1442" s="261"/>
      <c r="C1442" s="261"/>
      <c r="D1442" s="261"/>
      <c r="E1442" s="261"/>
      <c r="F1442" s="261"/>
      <c r="G1442" s="261"/>
      <c r="AB1442" s="279"/>
      <c r="AC1442" s="279"/>
      <c r="AJ1442" s="279"/>
      <c r="AK1442" s="279"/>
      <c r="AX1442" s="279"/>
      <c r="AY1442" s="279"/>
      <c r="AZ1442" s="279"/>
      <c r="BA1442" s="279"/>
      <c r="BB1442" s="279"/>
      <c r="BC1442" s="279"/>
      <c r="BD1442" s="279"/>
      <c r="BE1442" s="279"/>
      <c r="BF1442" s="279"/>
      <c r="BG1442" s="279"/>
      <c r="BH1442" s="279"/>
      <c r="BI1442" s="279"/>
      <c r="BQ1442" s="280"/>
      <c r="BR1442" s="280"/>
      <c r="BS1442" s="280"/>
      <c r="BT1442" s="280"/>
      <c r="BU1442" s="280"/>
      <c r="BV1442" s="280"/>
      <c r="BW1442" s="280"/>
      <c r="BX1442" s="280"/>
      <c r="BY1442" s="280"/>
      <c r="BZ1442" s="280"/>
      <c r="CA1442" s="280"/>
      <c r="CB1442" s="280"/>
    </row>
    <row r="1443" spans="1:80" s="278" customFormat="1" x14ac:dyDescent="0.25">
      <c r="A1443" s="261"/>
      <c r="B1443" s="261"/>
      <c r="C1443" s="261"/>
      <c r="D1443" s="261"/>
      <c r="E1443" s="261"/>
      <c r="F1443" s="261"/>
      <c r="G1443" s="261"/>
      <c r="AB1443" s="279"/>
      <c r="AC1443" s="279"/>
      <c r="AJ1443" s="279"/>
      <c r="AK1443" s="279"/>
      <c r="AX1443" s="279"/>
      <c r="AY1443" s="279"/>
      <c r="AZ1443" s="279"/>
      <c r="BA1443" s="279"/>
      <c r="BB1443" s="279"/>
      <c r="BC1443" s="279"/>
      <c r="BD1443" s="279"/>
      <c r="BE1443" s="279"/>
      <c r="BF1443" s="279"/>
      <c r="BG1443" s="279"/>
      <c r="BH1443" s="279"/>
      <c r="BI1443" s="279"/>
      <c r="BQ1443" s="280"/>
      <c r="BR1443" s="280"/>
      <c r="BS1443" s="280"/>
      <c r="BT1443" s="280"/>
      <c r="BU1443" s="280"/>
      <c r="BV1443" s="280"/>
      <c r="BW1443" s="280"/>
      <c r="BX1443" s="280"/>
      <c r="BY1443" s="280"/>
      <c r="BZ1443" s="280"/>
      <c r="CA1443" s="280"/>
      <c r="CB1443" s="280"/>
    </row>
    <row r="1444" spans="1:80" s="278" customFormat="1" x14ac:dyDescent="0.25">
      <c r="A1444" s="261"/>
      <c r="B1444" s="261"/>
      <c r="C1444" s="261"/>
      <c r="D1444" s="261"/>
      <c r="E1444" s="261"/>
      <c r="F1444" s="261"/>
      <c r="G1444" s="261"/>
      <c r="AB1444" s="279"/>
      <c r="AC1444" s="279"/>
      <c r="AJ1444" s="279"/>
      <c r="AK1444" s="279"/>
      <c r="AX1444" s="279"/>
      <c r="AY1444" s="279"/>
      <c r="AZ1444" s="279"/>
      <c r="BA1444" s="279"/>
      <c r="BB1444" s="279"/>
      <c r="BC1444" s="279"/>
      <c r="BD1444" s="279"/>
      <c r="BE1444" s="279"/>
      <c r="BF1444" s="279"/>
      <c r="BG1444" s="279"/>
      <c r="BH1444" s="279"/>
      <c r="BI1444" s="279"/>
      <c r="BQ1444" s="280"/>
      <c r="BR1444" s="280"/>
      <c r="BS1444" s="280"/>
      <c r="BT1444" s="280"/>
      <c r="BU1444" s="280"/>
      <c r="BV1444" s="280"/>
      <c r="BW1444" s="280"/>
      <c r="BX1444" s="280"/>
      <c r="BY1444" s="280"/>
      <c r="BZ1444" s="280"/>
      <c r="CA1444" s="280"/>
      <c r="CB1444" s="280"/>
    </row>
    <row r="1445" spans="1:80" s="278" customFormat="1" x14ac:dyDescent="0.25">
      <c r="A1445" s="261"/>
      <c r="B1445" s="261"/>
      <c r="C1445" s="261"/>
      <c r="D1445" s="261"/>
      <c r="E1445" s="261"/>
      <c r="F1445" s="261"/>
      <c r="G1445" s="261"/>
      <c r="AB1445" s="279"/>
      <c r="AC1445" s="279"/>
      <c r="AJ1445" s="279"/>
      <c r="AK1445" s="279"/>
      <c r="AX1445" s="279"/>
      <c r="AY1445" s="279"/>
      <c r="AZ1445" s="279"/>
      <c r="BA1445" s="279"/>
      <c r="BB1445" s="279"/>
      <c r="BC1445" s="279"/>
      <c r="BD1445" s="279"/>
      <c r="BE1445" s="279"/>
      <c r="BF1445" s="279"/>
      <c r="BG1445" s="279"/>
      <c r="BH1445" s="279"/>
      <c r="BI1445" s="279"/>
      <c r="BQ1445" s="280"/>
      <c r="BR1445" s="280"/>
      <c r="BS1445" s="280"/>
      <c r="BT1445" s="280"/>
      <c r="BU1445" s="280"/>
      <c r="BV1445" s="280"/>
      <c r="BW1445" s="280"/>
      <c r="BX1445" s="280"/>
      <c r="BY1445" s="280"/>
      <c r="BZ1445" s="280"/>
      <c r="CA1445" s="280"/>
      <c r="CB1445" s="280"/>
    </row>
    <row r="1446" spans="1:80" s="278" customFormat="1" x14ac:dyDescent="0.25">
      <c r="A1446" s="261"/>
      <c r="B1446" s="261"/>
      <c r="C1446" s="261"/>
      <c r="D1446" s="261"/>
      <c r="E1446" s="261"/>
      <c r="F1446" s="261"/>
      <c r="G1446" s="261"/>
      <c r="AB1446" s="279"/>
      <c r="AC1446" s="279"/>
      <c r="AJ1446" s="279"/>
      <c r="AK1446" s="279"/>
      <c r="AX1446" s="279"/>
      <c r="AY1446" s="279"/>
      <c r="AZ1446" s="279"/>
      <c r="BA1446" s="279"/>
      <c r="BB1446" s="279"/>
      <c r="BC1446" s="279"/>
      <c r="BD1446" s="279"/>
      <c r="BE1446" s="279"/>
      <c r="BF1446" s="279"/>
      <c r="BG1446" s="279"/>
      <c r="BH1446" s="279"/>
      <c r="BI1446" s="279"/>
      <c r="BQ1446" s="280"/>
      <c r="BR1446" s="280"/>
      <c r="BS1446" s="280"/>
      <c r="BT1446" s="280"/>
      <c r="BU1446" s="280"/>
      <c r="BV1446" s="280"/>
      <c r="BW1446" s="280"/>
      <c r="BX1446" s="280"/>
      <c r="BY1446" s="280"/>
      <c r="BZ1446" s="280"/>
      <c r="CA1446" s="280"/>
      <c r="CB1446" s="280"/>
    </row>
    <row r="1447" spans="1:80" s="278" customFormat="1" x14ac:dyDescent="0.25">
      <c r="A1447" s="261"/>
      <c r="B1447" s="261"/>
      <c r="C1447" s="261"/>
      <c r="D1447" s="261"/>
      <c r="E1447" s="261"/>
      <c r="F1447" s="261"/>
      <c r="G1447" s="261"/>
      <c r="AB1447" s="279"/>
      <c r="AC1447" s="279"/>
      <c r="AJ1447" s="279"/>
      <c r="AK1447" s="279"/>
      <c r="AX1447" s="279"/>
      <c r="AY1447" s="279"/>
      <c r="AZ1447" s="279"/>
      <c r="BA1447" s="279"/>
      <c r="BB1447" s="279"/>
      <c r="BC1447" s="279"/>
      <c r="BD1447" s="279"/>
      <c r="BE1447" s="279"/>
      <c r="BF1447" s="279"/>
      <c r="BG1447" s="279"/>
      <c r="BH1447" s="279"/>
      <c r="BI1447" s="279"/>
      <c r="BQ1447" s="280"/>
      <c r="BR1447" s="280"/>
      <c r="BS1447" s="280"/>
      <c r="BT1447" s="280"/>
      <c r="BU1447" s="280"/>
      <c r="BV1447" s="280"/>
      <c r="BW1447" s="280"/>
      <c r="BX1447" s="280"/>
      <c r="BY1447" s="280"/>
      <c r="BZ1447" s="280"/>
      <c r="CA1447" s="280"/>
      <c r="CB1447" s="280"/>
    </row>
    <row r="1448" spans="1:80" s="278" customFormat="1" x14ac:dyDescent="0.25">
      <c r="A1448" s="261"/>
      <c r="B1448" s="261"/>
      <c r="C1448" s="261"/>
      <c r="D1448" s="261"/>
      <c r="E1448" s="261"/>
      <c r="F1448" s="261"/>
      <c r="G1448" s="261"/>
      <c r="AB1448" s="279"/>
      <c r="AC1448" s="279"/>
      <c r="AJ1448" s="279"/>
      <c r="AK1448" s="279"/>
      <c r="AX1448" s="279"/>
      <c r="AY1448" s="279"/>
      <c r="AZ1448" s="279"/>
      <c r="BA1448" s="279"/>
      <c r="BB1448" s="279"/>
      <c r="BC1448" s="279"/>
      <c r="BD1448" s="279"/>
      <c r="BE1448" s="279"/>
      <c r="BF1448" s="279"/>
      <c r="BG1448" s="279"/>
      <c r="BH1448" s="279"/>
      <c r="BI1448" s="279"/>
      <c r="BQ1448" s="280"/>
      <c r="BR1448" s="280"/>
      <c r="BS1448" s="280"/>
      <c r="BT1448" s="280"/>
      <c r="BU1448" s="280"/>
      <c r="BV1448" s="280"/>
      <c r="BW1448" s="280"/>
      <c r="BX1448" s="280"/>
      <c r="BY1448" s="280"/>
      <c r="BZ1448" s="280"/>
      <c r="CA1448" s="280"/>
      <c r="CB1448" s="280"/>
    </row>
    <row r="1449" spans="1:80" s="278" customFormat="1" x14ac:dyDescent="0.25">
      <c r="A1449" s="261"/>
      <c r="B1449" s="261"/>
      <c r="C1449" s="261"/>
      <c r="D1449" s="261"/>
      <c r="E1449" s="261"/>
      <c r="F1449" s="261"/>
      <c r="G1449" s="261"/>
      <c r="AB1449" s="279"/>
      <c r="AC1449" s="279"/>
      <c r="AJ1449" s="279"/>
      <c r="AK1449" s="279"/>
      <c r="AX1449" s="279"/>
      <c r="AY1449" s="279"/>
      <c r="AZ1449" s="279"/>
      <c r="BA1449" s="279"/>
      <c r="BB1449" s="279"/>
      <c r="BC1449" s="279"/>
      <c r="BD1449" s="279"/>
      <c r="BE1449" s="279"/>
      <c r="BF1449" s="279"/>
      <c r="BG1449" s="279"/>
      <c r="BH1449" s="279"/>
      <c r="BI1449" s="279"/>
      <c r="BQ1449" s="280"/>
      <c r="BR1449" s="280"/>
      <c r="BS1449" s="280"/>
      <c r="BT1449" s="280"/>
      <c r="BU1449" s="280"/>
      <c r="BV1449" s="280"/>
      <c r="BW1449" s="280"/>
      <c r="BX1449" s="280"/>
      <c r="BY1449" s="280"/>
      <c r="BZ1449" s="280"/>
      <c r="CA1449" s="280"/>
      <c r="CB1449" s="280"/>
    </row>
    <row r="1450" spans="1:80" s="278" customFormat="1" x14ac:dyDescent="0.25">
      <c r="A1450" s="261"/>
      <c r="B1450" s="261"/>
      <c r="C1450" s="261"/>
      <c r="D1450" s="261"/>
      <c r="E1450" s="261"/>
      <c r="F1450" s="261"/>
      <c r="G1450" s="261"/>
      <c r="AB1450" s="279"/>
      <c r="AC1450" s="279"/>
      <c r="AJ1450" s="279"/>
      <c r="AK1450" s="279"/>
      <c r="AX1450" s="279"/>
      <c r="AY1450" s="279"/>
      <c r="AZ1450" s="279"/>
      <c r="BA1450" s="279"/>
      <c r="BB1450" s="279"/>
      <c r="BC1450" s="279"/>
      <c r="BD1450" s="279"/>
      <c r="BE1450" s="279"/>
      <c r="BF1450" s="279"/>
      <c r="BG1450" s="279"/>
      <c r="BH1450" s="279"/>
      <c r="BI1450" s="279"/>
      <c r="BQ1450" s="280"/>
      <c r="BR1450" s="280"/>
      <c r="BS1450" s="280"/>
      <c r="BT1450" s="280"/>
      <c r="BU1450" s="280"/>
      <c r="BV1450" s="280"/>
      <c r="BW1450" s="280"/>
      <c r="BX1450" s="280"/>
      <c r="BY1450" s="280"/>
      <c r="BZ1450" s="280"/>
      <c r="CA1450" s="280"/>
      <c r="CB1450" s="280"/>
    </row>
    <row r="1451" spans="1:80" s="278" customFormat="1" x14ac:dyDescent="0.25">
      <c r="A1451" s="261"/>
      <c r="B1451" s="261"/>
      <c r="C1451" s="261"/>
      <c r="D1451" s="261"/>
      <c r="E1451" s="261"/>
      <c r="F1451" s="261"/>
      <c r="G1451" s="261"/>
      <c r="AB1451" s="279"/>
      <c r="AC1451" s="279"/>
      <c r="AJ1451" s="279"/>
      <c r="AK1451" s="279"/>
      <c r="AX1451" s="279"/>
      <c r="AY1451" s="279"/>
      <c r="AZ1451" s="279"/>
      <c r="BA1451" s="279"/>
      <c r="BB1451" s="279"/>
      <c r="BC1451" s="279"/>
      <c r="BD1451" s="279"/>
      <c r="BE1451" s="279"/>
      <c r="BF1451" s="279"/>
      <c r="BG1451" s="279"/>
      <c r="BH1451" s="279"/>
      <c r="BI1451" s="279"/>
      <c r="BQ1451" s="280"/>
      <c r="BR1451" s="280"/>
      <c r="BS1451" s="280"/>
      <c r="BT1451" s="280"/>
      <c r="BU1451" s="280"/>
      <c r="BV1451" s="280"/>
      <c r="BW1451" s="280"/>
      <c r="BX1451" s="280"/>
      <c r="BY1451" s="280"/>
      <c r="BZ1451" s="280"/>
      <c r="CA1451" s="280"/>
      <c r="CB1451" s="280"/>
    </row>
    <row r="1452" spans="1:80" s="278" customFormat="1" x14ac:dyDescent="0.25">
      <c r="A1452" s="261"/>
      <c r="B1452" s="261"/>
      <c r="C1452" s="261"/>
      <c r="D1452" s="261"/>
      <c r="E1452" s="261"/>
      <c r="F1452" s="261"/>
      <c r="G1452" s="261"/>
      <c r="AB1452" s="279"/>
      <c r="AC1452" s="279"/>
      <c r="AJ1452" s="279"/>
      <c r="AK1452" s="279"/>
      <c r="AX1452" s="279"/>
      <c r="AY1452" s="279"/>
      <c r="AZ1452" s="279"/>
      <c r="BA1452" s="279"/>
      <c r="BB1452" s="279"/>
      <c r="BC1452" s="279"/>
      <c r="BD1452" s="279"/>
      <c r="BE1452" s="279"/>
      <c r="BF1452" s="279"/>
      <c r="BG1452" s="279"/>
      <c r="BH1452" s="279"/>
      <c r="BI1452" s="279"/>
      <c r="BQ1452" s="280"/>
      <c r="BR1452" s="280"/>
      <c r="BS1452" s="280"/>
      <c r="BT1452" s="280"/>
      <c r="BU1452" s="280"/>
      <c r="BV1452" s="280"/>
      <c r="BW1452" s="280"/>
      <c r="BX1452" s="280"/>
      <c r="BY1452" s="280"/>
      <c r="BZ1452" s="280"/>
      <c r="CA1452" s="280"/>
      <c r="CB1452" s="280"/>
    </row>
    <row r="1453" spans="1:80" s="278" customFormat="1" x14ac:dyDescent="0.25">
      <c r="A1453" s="261"/>
      <c r="B1453" s="261"/>
      <c r="C1453" s="261"/>
      <c r="D1453" s="261"/>
      <c r="E1453" s="261"/>
      <c r="F1453" s="261"/>
      <c r="G1453" s="261"/>
      <c r="AB1453" s="279"/>
      <c r="AC1453" s="279"/>
      <c r="AJ1453" s="279"/>
      <c r="AK1453" s="279"/>
      <c r="AX1453" s="279"/>
      <c r="AY1453" s="279"/>
      <c r="AZ1453" s="279"/>
      <c r="BA1453" s="279"/>
      <c r="BB1453" s="279"/>
      <c r="BC1453" s="279"/>
      <c r="BD1453" s="279"/>
      <c r="BE1453" s="279"/>
      <c r="BF1453" s="279"/>
      <c r="BG1453" s="279"/>
      <c r="BH1453" s="279"/>
      <c r="BI1453" s="279"/>
      <c r="BQ1453" s="280"/>
      <c r="BR1453" s="280"/>
      <c r="BS1453" s="280"/>
      <c r="BT1453" s="280"/>
      <c r="BU1453" s="280"/>
      <c r="BV1453" s="280"/>
      <c r="BW1453" s="280"/>
      <c r="BX1453" s="280"/>
      <c r="BY1453" s="280"/>
      <c r="BZ1453" s="280"/>
      <c r="CA1453" s="280"/>
      <c r="CB1453" s="280"/>
    </row>
    <row r="1454" spans="1:80" s="278" customFormat="1" x14ac:dyDescent="0.25">
      <c r="A1454" s="261"/>
      <c r="B1454" s="261"/>
      <c r="C1454" s="261"/>
      <c r="D1454" s="261"/>
      <c r="E1454" s="261"/>
      <c r="F1454" s="261"/>
      <c r="G1454" s="261"/>
      <c r="AB1454" s="279"/>
      <c r="AC1454" s="279"/>
      <c r="AJ1454" s="279"/>
      <c r="AK1454" s="279"/>
      <c r="AX1454" s="279"/>
      <c r="AY1454" s="279"/>
      <c r="AZ1454" s="279"/>
      <c r="BA1454" s="279"/>
      <c r="BB1454" s="279"/>
      <c r="BC1454" s="279"/>
      <c r="BD1454" s="279"/>
      <c r="BE1454" s="279"/>
      <c r="BF1454" s="279"/>
      <c r="BG1454" s="279"/>
      <c r="BH1454" s="279"/>
      <c r="BI1454" s="279"/>
      <c r="BQ1454" s="280"/>
      <c r="BR1454" s="280"/>
      <c r="BS1454" s="280"/>
      <c r="BT1454" s="280"/>
      <c r="BU1454" s="280"/>
      <c r="BV1454" s="280"/>
      <c r="BW1454" s="280"/>
      <c r="BX1454" s="280"/>
      <c r="BY1454" s="280"/>
      <c r="BZ1454" s="280"/>
      <c r="CA1454" s="280"/>
      <c r="CB1454" s="280"/>
    </row>
    <row r="1455" spans="1:80" s="278" customFormat="1" x14ac:dyDescent="0.25">
      <c r="A1455" s="261"/>
      <c r="B1455" s="261"/>
      <c r="C1455" s="261"/>
      <c r="D1455" s="261"/>
      <c r="E1455" s="261"/>
      <c r="F1455" s="261"/>
      <c r="G1455" s="261"/>
      <c r="AB1455" s="279"/>
      <c r="AC1455" s="279"/>
      <c r="AJ1455" s="279"/>
      <c r="AK1455" s="279"/>
      <c r="AX1455" s="279"/>
      <c r="AY1455" s="279"/>
      <c r="AZ1455" s="279"/>
      <c r="BA1455" s="279"/>
      <c r="BB1455" s="279"/>
      <c r="BC1455" s="279"/>
      <c r="BD1455" s="279"/>
      <c r="BE1455" s="279"/>
      <c r="BF1455" s="279"/>
      <c r="BG1455" s="279"/>
      <c r="BH1455" s="279"/>
      <c r="BI1455" s="279"/>
      <c r="BQ1455" s="280"/>
      <c r="BR1455" s="280"/>
      <c r="BS1455" s="280"/>
      <c r="BT1455" s="280"/>
      <c r="BU1455" s="280"/>
      <c r="BV1455" s="280"/>
      <c r="BW1455" s="280"/>
      <c r="BX1455" s="280"/>
      <c r="BY1455" s="280"/>
      <c r="BZ1455" s="280"/>
      <c r="CA1455" s="280"/>
      <c r="CB1455" s="280"/>
    </row>
    <row r="1456" spans="1:80" s="278" customFormat="1" x14ac:dyDescent="0.25">
      <c r="A1456" s="261"/>
      <c r="B1456" s="261"/>
      <c r="C1456" s="261"/>
      <c r="D1456" s="261"/>
      <c r="E1456" s="261"/>
      <c r="F1456" s="261"/>
      <c r="G1456" s="261"/>
      <c r="AB1456" s="279"/>
      <c r="AC1456" s="279"/>
      <c r="AJ1456" s="279"/>
      <c r="AK1456" s="279"/>
      <c r="AX1456" s="279"/>
      <c r="AY1456" s="279"/>
      <c r="AZ1456" s="279"/>
      <c r="BA1456" s="279"/>
      <c r="BB1456" s="279"/>
      <c r="BC1456" s="279"/>
      <c r="BD1456" s="279"/>
      <c r="BE1456" s="279"/>
      <c r="BF1456" s="279"/>
      <c r="BG1456" s="279"/>
      <c r="BH1456" s="279"/>
      <c r="BI1456" s="279"/>
      <c r="BQ1456" s="280"/>
      <c r="BR1456" s="280"/>
      <c r="BS1456" s="280"/>
      <c r="BT1456" s="280"/>
      <c r="BU1456" s="280"/>
      <c r="BV1456" s="280"/>
      <c r="BW1456" s="280"/>
      <c r="BX1456" s="280"/>
      <c r="BY1456" s="280"/>
      <c r="BZ1456" s="280"/>
      <c r="CA1456" s="280"/>
      <c r="CB1456" s="280"/>
    </row>
    <row r="1457" spans="1:80" s="278" customFormat="1" x14ac:dyDescent="0.25">
      <c r="A1457" s="261"/>
      <c r="B1457" s="261"/>
      <c r="C1457" s="261"/>
      <c r="D1457" s="261"/>
      <c r="E1457" s="261"/>
      <c r="F1457" s="261"/>
      <c r="G1457" s="261"/>
      <c r="AB1457" s="279"/>
      <c r="AC1457" s="279"/>
      <c r="AJ1457" s="279"/>
      <c r="AK1457" s="279"/>
      <c r="AX1457" s="279"/>
      <c r="AY1457" s="279"/>
      <c r="AZ1457" s="279"/>
      <c r="BA1457" s="279"/>
      <c r="BB1457" s="279"/>
      <c r="BC1457" s="279"/>
      <c r="BD1457" s="279"/>
      <c r="BE1457" s="279"/>
      <c r="BF1457" s="279"/>
      <c r="BG1457" s="279"/>
      <c r="BH1457" s="279"/>
      <c r="BI1457" s="279"/>
      <c r="BQ1457" s="280"/>
      <c r="BR1457" s="280"/>
      <c r="BS1457" s="280"/>
      <c r="BT1457" s="280"/>
      <c r="BU1457" s="280"/>
      <c r="BV1457" s="280"/>
      <c r="BW1457" s="280"/>
      <c r="BX1457" s="280"/>
      <c r="BY1457" s="280"/>
      <c r="BZ1457" s="280"/>
      <c r="CA1457" s="280"/>
      <c r="CB1457" s="280"/>
    </row>
    <row r="1458" spans="1:80" s="278" customFormat="1" x14ac:dyDescent="0.25">
      <c r="A1458" s="261"/>
      <c r="B1458" s="261"/>
      <c r="C1458" s="261"/>
      <c r="D1458" s="261"/>
      <c r="E1458" s="261"/>
      <c r="F1458" s="261"/>
      <c r="G1458" s="261"/>
      <c r="AB1458" s="279"/>
      <c r="AC1458" s="279"/>
      <c r="AJ1458" s="279"/>
      <c r="AK1458" s="279"/>
      <c r="AX1458" s="279"/>
      <c r="AY1458" s="279"/>
      <c r="AZ1458" s="279"/>
      <c r="BA1458" s="279"/>
      <c r="BB1458" s="279"/>
      <c r="BC1458" s="279"/>
      <c r="BD1458" s="279"/>
      <c r="BE1458" s="279"/>
      <c r="BF1458" s="279"/>
      <c r="BG1458" s="279"/>
      <c r="BH1458" s="279"/>
      <c r="BI1458" s="279"/>
      <c r="BQ1458" s="280"/>
      <c r="BR1458" s="280"/>
      <c r="BS1458" s="280"/>
      <c r="BT1458" s="280"/>
      <c r="BU1458" s="280"/>
      <c r="BV1458" s="280"/>
      <c r="BW1458" s="280"/>
      <c r="BX1458" s="280"/>
      <c r="BY1458" s="280"/>
      <c r="BZ1458" s="280"/>
      <c r="CA1458" s="280"/>
      <c r="CB1458" s="280"/>
    </row>
    <row r="1459" spans="1:80" s="278" customFormat="1" x14ac:dyDescent="0.25">
      <c r="A1459" s="261"/>
      <c r="B1459" s="261"/>
      <c r="C1459" s="261"/>
      <c r="D1459" s="261"/>
      <c r="E1459" s="261"/>
      <c r="F1459" s="261"/>
      <c r="G1459" s="261"/>
      <c r="AB1459" s="279"/>
      <c r="AC1459" s="279"/>
      <c r="AJ1459" s="279"/>
      <c r="AK1459" s="279"/>
      <c r="AX1459" s="279"/>
      <c r="AY1459" s="279"/>
      <c r="AZ1459" s="279"/>
      <c r="BA1459" s="279"/>
      <c r="BB1459" s="279"/>
      <c r="BC1459" s="279"/>
      <c r="BD1459" s="279"/>
      <c r="BE1459" s="279"/>
      <c r="BF1459" s="279"/>
      <c r="BG1459" s="279"/>
      <c r="BH1459" s="279"/>
      <c r="BI1459" s="279"/>
      <c r="BQ1459" s="280"/>
      <c r="BR1459" s="280"/>
      <c r="BS1459" s="280"/>
      <c r="BT1459" s="280"/>
      <c r="BU1459" s="280"/>
      <c r="BV1459" s="280"/>
      <c r="BW1459" s="280"/>
      <c r="BX1459" s="280"/>
      <c r="BY1459" s="280"/>
      <c r="BZ1459" s="280"/>
      <c r="CA1459" s="280"/>
      <c r="CB1459" s="280"/>
    </row>
    <row r="1460" spans="1:80" s="278" customFormat="1" x14ac:dyDescent="0.25">
      <c r="A1460" s="261"/>
      <c r="B1460" s="261"/>
      <c r="C1460" s="261"/>
      <c r="D1460" s="261"/>
      <c r="E1460" s="261"/>
      <c r="F1460" s="261"/>
      <c r="G1460" s="261"/>
      <c r="AB1460" s="279"/>
      <c r="AC1460" s="279"/>
      <c r="AJ1460" s="279"/>
      <c r="AK1460" s="279"/>
      <c r="AX1460" s="279"/>
      <c r="AY1460" s="279"/>
      <c r="AZ1460" s="279"/>
      <c r="BA1460" s="279"/>
      <c r="BB1460" s="279"/>
      <c r="BC1460" s="279"/>
      <c r="BD1460" s="279"/>
      <c r="BE1460" s="279"/>
      <c r="BF1460" s="279"/>
      <c r="BG1460" s="279"/>
      <c r="BH1460" s="279"/>
      <c r="BI1460" s="279"/>
      <c r="BQ1460" s="280"/>
      <c r="BR1460" s="280"/>
      <c r="BS1460" s="280"/>
      <c r="BT1460" s="280"/>
      <c r="BU1460" s="280"/>
      <c r="BV1460" s="280"/>
      <c r="BW1460" s="280"/>
      <c r="BX1460" s="280"/>
      <c r="BY1460" s="280"/>
      <c r="BZ1460" s="280"/>
      <c r="CA1460" s="280"/>
      <c r="CB1460" s="280"/>
    </row>
    <row r="1461" spans="1:80" s="278" customFormat="1" x14ac:dyDescent="0.25">
      <c r="A1461" s="261"/>
      <c r="B1461" s="261"/>
      <c r="C1461" s="261"/>
      <c r="D1461" s="261"/>
      <c r="E1461" s="261"/>
      <c r="F1461" s="261"/>
      <c r="G1461" s="261"/>
      <c r="AB1461" s="279"/>
      <c r="AC1461" s="279"/>
      <c r="AJ1461" s="279"/>
      <c r="AK1461" s="279"/>
      <c r="AX1461" s="279"/>
      <c r="AY1461" s="279"/>
      <c r="AZ1461" s="279"/>
      <c r="BA1461" s="279"/>
      <c r="BB1461" s="279"/>
      <c r="BC1461" s="279"/>
      <c r="BD1461" s="279"/>
      <c r="BE1461" s="279"/>
      <c r="BF1461" s="279"/>
      <c r="BG1461" s="279"/>
      <c r="BH1461" s="279"/>
      <c r="BI1461" s="279"/>
      <c r="BQ1461" s="280"/>
      <c r="BR1461" s="280"/>
      <c r="BS1461" s="280"/>
      <c r="BT1461" s="280"/>
      <c r="BU1461" s="280"/>
      <c r="BV1461" s="280"/>
      <c r="BW1461" s="280"/>
      <c r="BX1461" s="280"/>
      <c r="BY1461" s="280"/>
      <c r="BZ1461" s="280"/>
      <c r="CA1461" s="280"/>
      <c r="CB1461" s="280"/>
    </row>
    <row r="1462" spans="1:80" s="278" customFormat="1" x14ac:dyDescent="0.25">
      <c r="A1462" s="261"/>
      <c r="B1462" s="261"/>
      <c r="C1462" s="261"/>
      <c r="D1462" s="261"/>
      <c r="E1462" s="261"/>
      <c r="F1462" s="261"/>
      <c r="G1462" s="261"/>
      <c r="AB1462" s="279"/>
      <c r="AC1462" s="279"/>
      <c r="AJ1462" s="279"/>
      <c r="AK1462" s="279"/>
      <c r="AX1462" s="279"/>
      <c r="AY1462" s="279"/>
      <c r="AZ1462" s="279"/>
      <c r="BA1462" s="279"/>
      <c r="BB1462" s="279"/>
      <c r="BC1462" s="279"/>
      <c r="BD1462" s="279"/>
      <c r="BE1462" s="279"/>
      <c r="BF1462" s="279"/>
      <c r="BG1462" s="279"/>
      <c r="BH1462" s="279"/>
      <c r="BI1462" s="279"/>
      <c r="BQ1462" s="280"/>
      <c r="BR1462" s="280"/>
      <c r="BS1462" s="280"/>
      <c r="BT1462" s="280"/>
      <c r="BU1462" s="280"/>
      <c r="BV1462" s="280"/>
      <c r="BW1462" s="280"/>
      <c r="BX1462" s="280"/>
      <c r="BY1462" s="280"/>
      <c r="BZ1462" s="280"/>
      <c r="CA1462" s="280"/>
      <c r="CB1462" s="280"/>
    </row>
    <row r="1463" spans="1:80" s="278" customFormat="1" x14ac:dyDescent="0.25">
      <c r="A1463" s="261"/>
      <c r="B1463" s="261"/>
      <c r="C1463" s="261"/>
      <c r="D1463" s="261"/>
      <c r="E1463" s="261"/>
      <c r="F1463" s="261"/>
      <c r="G1463" s="261"/>
      <c r="AB1463" s="279"/>
      <c r="AC1463" s="279"/>
      <c r="AJ1463" s="279"/>
      <c r="AK1463" s="279"/>
      <c r="AX1463" s="279"/>
      <c r="AY1463" s="279"/>
      <c r="AZ1463" s="279"/>
      <c r="BA1463" s="279"/>
      <c r="BB1463" s="279"/>
      <c r="BC1463" s="279"/>
      <c r="BD1463" s="279"/>
      <c r="BE1463" s="279"/>
      <c r="BF1463" s="279"/>
      <c r="BG1463" s="279"/>
      <c r="BH1463" s="279"/>
      <c r="BI1463" s="279"/>
      <c r="BQ1463" s="280"/>
      <c r="BR1463" s="280"/>
      <c r="BS1463" s="280"/>
      <c r="BT1463" s="280"/>
      <c r="BU1463" s="280"/>
      <c r="BV1463" s="280"/>
      <c r="BW1463" s="280"/>
      <c r="BX1463" s="280"/>
      <c r="BY1463" s="280"/>
      <c r="BZ1463" s="280"/>
      <c r="CA1463" s="280"/>
      <c r="CB1463" s="280"/>
    </row>
    <row r="1464" spans="1:80" s="278" customFormat="1" x14ac:dyDescent="0.25">
      <c r="A1464" s="261"/>
      <c r="B1464" s="261"/>
      <c r="C1464" s="261"/>
      <c r="D1464" s="261"/>
      <c r="E1464" s="261"/>
      <c r="F1464" s="261"/>
      <c r="G1464" s="261"/>
      <c r="AB1464" s="279"/>
      <c r="AC1464" s="279"/>
      <c r="AJ1464" s="279"/>
      <c r="AK1464" s="279"/>
      <c r="AX1464" s="279"/>
      <c r="AY1464" s="279"/>
      <c r="AZ1464" s="279"/>
      <c r="BA1464" s="279"/>
      <c r="BB1464" s="279"/>
      <c r="BC1464" s="279"/>
      <c r="BD1464" s="279"/>
      <c r="BE1464" s="279"/>
      <c r="BF1464" s="279"/>
      <c r="BG1464" s="279"/>
      <c r="BH1464" s="279"/>
      <c r="BI1464" s="279"/>
      <c r="BQ1464" s="280"/>
      <c r="BR1464" s="280"/>
      <c r="BS1464" s="280"/>
      <c r="BT1464" s="280"/>
      <c r="BU1464" s="280"/>
      <c r="BV1464" s="280"/>
      <c r="BW1464" s="280"/>
      <c r="BX1464" s="280"/>
      <c r="BY1464" s="280"/>
      <c r="BZ1464" s="280"/>
      <c r="CA1464" s="280"/>
      <c r="CB1464" s="280"/>
    </row>
    <row r="1465" spans="1:80" s="278" customFormat="1" x14ac:dyDescent="0.25">
      <c r="A1465" s="261"/>
      <c r="B1465" s="261"/>
      <c r="C1465" s="261"/>
      <c r="D1465" s="261"/>
      <c r="E1465" s="261"/>
      <c r="F1465" s="261"/>
      <c r="G1465" s="261"/>
      <c r="AB1465" s="279"/>
      <c r="AC1465" s="279"/>
      <c r="AJ1465" s="279"/>
      <c r="AK1465" s="279"/>
      <c r="AX1465" s="279"/>
      <c r="AY1465" s="279"/>
      <c r="AZ1465" s="279"/>
      <c r="BA1465" s="279"/>
      <c r="BB1465" s="279"/>
      <c r="BC1465" s="279"/>
      <c r="BD1465" s="279"/>
      <c r="BE1465" s="279"/>
      <c r="BF1465" s="279"/>
      <c r="BG1465" s="279"/>
      <c r="BH1465" s="279"/>
      <c r="BI1465" s="279"/>
      <c r="BQ1465" s="280"/>
      <c r="BR1465" s="280"/>
      <c r="BS1465" s="280"/>
      <c r="BT1465" s="280"/>
      <c r="BU1465" s="280"/>
      <c r="BV1465" s="280"/>
      <c r="BW1465" s="280"/>
      <c r="BX1465" s="280"/>
      <c r="BY1465" s="280"/>
      <c r="BZ1465" s="280"/>
      <c r="CA1465" s="280"/>
      <c r="CB1465" s="280"/>
    </row>
    <row r="1466" spans="1:80" s="278" customFormat="1" x14ac:dyDescent="0.25">
      <c r="A1466" s="261"/>
      <c r="B1466" s="261"/>
      <c r="C1466" s="261"/>
      <c r="D1466" s="261"/>
      <c r="E1466" s="261"/>
      <c r="F1466" s="261"/>
      <c r="G1466" s="261"/>
      <c r="AB1466" s="279"/>
      <c r="AC1466" s="279"/>
      <c r="AJ1466" s="279"/>
      <c r="AK1466" s="279"/>
      <c r="AX1466" s="279"/>
      <c r="AY1466" s="279"/>
      <c r="AZ1466" s="279"/>
      <c r="BA1466" s="279"/>
      <c r="BB1466" s="279"/>
      <c r="BC1466" s="279"/>
      <c r="BD1466" s="279"/>
      <c r="BE1466" s="279"/>
      <c r="BF1466" s="279"/>
      <c r="BG1466" s="279"/>
      <c r="BH1466" s="279"/>
      <c r="BI1466" s="279"/>
      <c r="BQ1466" s="280"/>
      <c r="BR1466" s="280"/>
      <c r="BS1466" s="280"/>
      <c r="BT1466" s="280"/>
      <c r="BU1466" s="280"/>
      <c r="BV1466" s="280"/>
      <c r="BW1466" s="280"/>
      <c r="BX1466" s="280"/>
      <c r="BY1466" s="280"/>
      <c r="BZ1466" s="280"/>
      <c r="CA1466" s="280"/>
      <c r="CB1466" s="280"/>
    </row>
    <row r="1467" spans="1:80" s="278" customFormat="1" x14ac:dyDescent="0.25">
      <c r="A1467" s="261"/>
      <c r="B1467" s="261"/>
      <c r="C1467" s="261"/>
      <c r="D1467" s="261"/>
      <c r="E1467" s="261"/>
      <c r="F1467" s="261"/>
      <c r="G1467" s="261"/>
      <c r="AB1467" s="279"/>
      <c r="AC1467" s="279"/>
      <c r="AJ1467" s="279"/>
      <c r="AK1467" s="279"/>
      <c r="AX1467" s="279"/>
      <c r="AY1467" s="279"/>
      <c r="AZ1467" s="279"/>
      <c r="BA1467" s="279"/>
      <c r="BB1467" s="279"/>
      <c r="BC1467" s="279"/>
      <c r="BD1467" s="279"/>
      <c r="BE1467" s="279"/>
      <c r="BF1467" s="279"/>
      <c r="BG1467" s="279"/>
      <c r="BH1467" s="279"/>
      <c r="BI1467" s="279"/>
      <c r="BQ1467" s="280"/>
      <c r="BR1467" s="280"/>
      <c r="BS1467" s="280"/>
      <c r="BT1467" s="280"/>
      <c r="BU1467" s="280"/>
      <c r="BV1467" s="280"/>
      <c r="BW1467" s="280"/>
      <c r="BX1467" s="280"/>
      <c r="BY1467" s="280"/>
      <c r="BZ1467" s="280"/>
      <c r="CA1467" s="280"/>
      <c r="CB1467" s="280"/>
    </row>
    <row r="1468" spans="1:80" s="278" customFormat="1" x14ac:dyDescent="0.25">
      <c r="A1468" s="261"/>
      <c r="B1468" s="261"/>
      <c r="C1468" s="261"/>
      <c r="D1468" s="261"/>
      <c r="E1468" s="261"/>
      <c r="F1468" s="261"/>
      <c r="G1468" s="261"/>
      <c r="AB1468" s="279"/>
      <c r="AC1468" s="279"/>
      <c r="AJ1468" s="279"/>
      <c r="AK1468" s="279"/>
      <c r="AX1468" s="279"/>
      <c r="AY1468" s="279"/>
      <c r="AZ1468" s="279"/>
      <c r="BA1468" s="279"/>
      <c r="BB1468" s="279"/>
      <c r="BC1468" s="279"/>
      <c r="BD1468" s="279"/>
      <c r="BE1468" s="279"/>
      <c r="BF1468" s="279"/>
      <c r="BG1468" s="279"/>
      <c r="BH1468" s="279"/>
      <c r="BI1468" s="279"/>
      <c r="BQ1468" s="280"/>
      <c r="BR1468" s="280"/>
      <c r="BS1468" s="280"/>
      <c r="BT1468" s="280"/>
      <c r="BU1468" s="280"/>
      <c r="BV1468" s="280"/>
      <c r="BW1468" s="280"/>
      <c r="BX1468" s="280"/>
      <c r="BY1468" s="280"/>
      <c r="BZ1468" s="280"/>
      <c r="CA1468" s="280"/>
      <c r="CB1468" s="280"/>
    </row>
    <row r="1469" spans="1:80" s="278" customFormat="1" x14ac:dyDescent="0.25">
      <c r="A1469" s="261"/>
      <c r="B1469" s="261"/>
      <c r="C1469" s="261"/>
      <c r="D1469" s="261"/>
      <c r="E1469" s="261"/>
      <c r="F1469" s="261"/>
      <c r="G1469" s="261"/>
      <c r="AB1469" s="279"/>
      <c r="AC1469" s="279"/>
      <c r="AJ1469" s="279"/>
      <c r="AK1469" s="279"/>
      <c r="AX1469" s="279"/>
      <c r="AY1469" s="279"/>
      <c r="AZ1469" s="279"/>
      <c r="BA1469" s="279"/>
      <c r="BB1469" s="279"/>
      <c r="BC1469" s="279"/>
      <c r="BD1469" s="279"/>
      <c r="BE1469" s="279"/>
      <c r="BF1469" s="279"/>
      <c r="BG1469" s="279"/>
      <c r="BH1469" s="279"/>
      <c r="BI1469" s="279"/>
      <c r="BQ1469" s="280"/>
      <c r="BR1469" s="280"/>
      <c r="BS1469" s="280"/>
      <c r="BT1469" s="280"/>
      <c r="BU1469" s="280"/>
      <c r="BV1469" s="280"/>
      <c r="BW1469" s="280"/>
      <c r="BX1469" s="280"/>
      <c r="BY1469" s="280"/>
      <c r="BZ1469" s="280"/>
      <c r="CA1469" s="280"/>
      <c r="CB1469" s="280"/>
    </row>
    <row r="1470" spans="1:80" s="278" customFormat="1" x14ac:dyDescent="0.25">
      <c r="A1470" s="261"/>
      <c r="B1470" s="261"/>
      <c r="C1470" s="261"/>
      <c r="D1470" s="261"/>
      <c r="E1470" s="261"/>
      <c r="F1470" s="261"/>
      <c r="G1470" s="261"/>
      <c r="AB1470" s="279"/>
      <c r="AC1470" s="279"/>
      <c r="AJ1470" s="279"/>
      <c r="AK1470" s="279"/>
      <c r="AX1470" s="279"/>
      <c r="AY1470" s="279"/>
      <c r="AZ1470" s="279"/>
      <c r="BA1470" s="279"/>
      <c r="BB1470" s="279"/>
      <c r="BC1470" s="279"/>
      <c r="BD1470" s="279"/>
      <c r="BE1470" s="279"/>
      <c r="BF1470" s="279"/>
      <c r="BG1470" s="279"/>
      <c r="BH1470" s="279"/>
      <c r="BI1470" s="279"/>
      <c r="BQ1470" s="280"/>
      <c r="BR1470" s="280"/>
      <c r="BS1470" s="280"/>
      <c r="BT1470" s="280"/>
      <c r="BU1470" s="280"/>
      <c r="BV1470" s="280"/>
      <c r="BW1470" s="280"/>
      <c r="BX1470" s="280"/>
      <c r="BY1470" s="280"/>
      <c r="BZ1470" s="280"/>
      <c r="CA1470" s="280"/>
      <c r="CB1470" s="280"/>
    </row>
    <row r="1471" spans="1:80" s="278" customFormat="1" x14ac:dyDescent="0.25">
      <c r="A1471" s="261"/>
      <c r="B1471" s="261"/>
      <c r="C1471" s="261"/>
      <c r="D1471" s="261"/>
      <c r="E1471" s="261"/>
      <c r="F1471" s="261"/>
      <c r="G1471" s="261"/>
      <c r="AB1471" s="279"/>
      <c r="AC1471" s="279"/>
      <c r="AJ1471" s="279"/>
      <c r="AK1471" s="279"/>
      <c r="AX1471" s="279"/>
      <c r="AY1471" s="279"/>
      <c r="AZ1471" s="279"/>
      <c r="BA1471" s="279"/>
      <c r="BB1471" s="279"/>
      <c r="BC1471" s="279"/>
      <c r="BD1471" s="279"/>
      <c r="BE1471" s="279"/>
      <c r="BF1471" s="279"/>
      <c r="BG1471" s="279"/>
      <c r="BH1471" s="279"/>
      <c r="BI1471" s="279"/>
      <c r="BQ1471" s="280"/>
      <c r="BR1471" s="280"/>
      <c r="BS1471" s="280"/>
      <c r="BT1471" s="280"/>
      <c r="BU1471" s="280"/>
      <c r="BV1471" s="280"/>
      <c r="BW1471" s="280"/>
      <c r="BX1471" s="280"/>
      <c r="BY1471" s="280"/>
      <c r="BZ1471" s="280"/>
      <c r="CA1471" s="280"/>
      <c r="CB1471" s="280"/>
    </row>
    <row r="1472" spans="1:80" s="278" customFormat="1" x14ac:dyDescent="0.25">
      <c r="A1472" s="261"/>
      <c r="B1472" s="261"/>
      <c r="C1472" s="261"/>
      <c r="D1472" s="261"/>
      <c r="E1472" s="261"/>
      <c r="F1472" s="261"/>
      <c r="G1472" s="261"/>
      <c r="AB1472" s="279"/>
      <c r="AC1472" s="279"/>
      <c r="AJ1472" s="279"/>
      <c r="AK1472" s="279"/>
      <c r="AX1472" s="279"/>
      <c r="AY1472" s="279"/>
      <c r="AZ1472" s="279"/>
      <c r="BA1472" s="279"/>
      <c r="BB1472" s="279"/>
      <c r="BC1472" s="279"/>
      <c r="BD1472" s="279"/>
      <c r="BE1472" s="279"/>
      <c r="BF1472" s="279"/>
      <c r="BG1472" s="279"/>
      <c r="BH1472" s="279"/>
      <c r="BI1472" s="279"/>
      <c r="BQ1472" s="280"/>
      <c r="BR1472" s="280"/>
      <c r="BS1472" s="280"/>
      <c r="BT1472" s="280"/>
      <c r="BU1472" s="280"/>
      <c r="BV1472" s="280"/>
      <c r="BW1472" s="280"/>
      <c r="BX1472" s="280"/>
      <c r="BY1472" s="280"/>
      <c r="BZ1472" s="280"/>
      <c r="CA1472" s="280"/>
      <c r="CB1472" s="280"/>
    </row>
    <row r="1473" spans="1:80" s="278" customFormat="1" x14ac:dyDescent="0.25">
      <c r="A1473" s="261"/>
      <c r="B1473" s="261"/>
      <c r="C1473" s="261"/>
      <c r="D1473" s="261"/>
      <c r="E1473" s="261"/>
      <c r="F1473" s="261"/>
      <c r="G1473" s="261"/>
      <c r="AB1473" s="279"/>
      <c r="AC1473" s="279"/>
      <c r="AJ1473" s="279"/>
      <c r="AK1473" s="279"/>
      <c r="AX1473" s="279"/>
      <c r="AY1473" s="279"/>
      <c r="AZ1473" s="279"/>
      <c r="BA1473" s="279"/>
      <c r="BB1473" s="279"/>
      <c r="BC1473" s="279"/>
      <c r="BD1473" s="279"/>
      <c r="BE1473" s="279"/>
      <c r="BF1473" s="279"/>
      <c r="BG1473" s="279"/>
      <c r="BH1473" s="279"/>
      <c r="BI1473" s="279"/>
      <c r="BQ1473" s="280"/>
      <c r="BR1473" s="280"/>
      <c r="BS1473" s="280"/>
      <c r="BT1473" s="280"/>
      <c r="BU1473" s="280"/>
      <c r="BV1473" s="280"/>
      <c r="BW1473" s="280"/>
      <c r="BX1473" s="280"/>
      <c r="BY1473" s="280"/>
      <c r="BZ1473" s="280"/>
      <c r="CA1473" s="280"/>
      <c r="CB1473" s="280"/>
    </row>
    <row r="1474" spans="1:80" s="278" customFormat="1" x14ac:dyDescent="0.25">
      <c r="A1474" s="261"/>
      <c r="B1474" s="261"/>
      <c r="C1474" s="261"/>
      <c r="D1474" s="261"/>
      <c r="E1474" s="261"/>
      <c r="F1474" s="261"/>
      <c r="G1474" s="261"/>
      <c r="AB1474" s="279"/>
      <c r="AC1474" s="279"/>
      <c r="AJ1474" s="279"/>
      <c r="AK1474" s="279"/>
      <c r="AX1474" s="279"/>
      <c r="AY1474" s="279"/>
      <c r="AZ1474" s="279"/>
      <c r="BA1474" s="279"/>
      <c r="BB1474" s="279"/>
      <c r="BC1474" s="279"/>
      <c r="BD1474" s="279"/>
      <c r="BE1474" s="279"/>
      <c r="BF1474" s="279"/>
      <c r="BG1474" s="279"/>
      <c r="BH1474" s="279"/>
      <c r="BI1474" s="279"/>
      <c r="BQ1474" s="280"/>
      <c r="BR1474" s="280"/>
      <c r="BS1474" s="280"/>
      <c r="BT1474" s="280"/>
      <c r="BU1474" s="280"/>
      <c r="BV1474" s="280"/>
      <c r="BW1474" s="280"/>
      <c r="BX1474" s="280"/>
      <c r="BY1474" s="280"/>
      <c r="BZ1474" s="280"/>
      <c r="CA1474" s="280"/>
      <c r="CB1474" s="280"/>
    </row>
    <row r="1475" spans="1:80" s="278" customFormat="1" x14ac:dyDescent="0.25">
      <c r="A1475" s="261"/>
      <c r="B1475" s="261"/>
      <c r="C1475" s="261"/>
      <c r="D1475" s="261"/>
      <c r="E1475" s="261"/>
      <c r="F1475" s="261"/>
      <c r="G1475" s="261"/>
      <c r="AB1475" s="279"/>
      <c r="AC1475" s="279"/>
      <c r="AJ1475" s="279"/>
      <c r="AK1475" s="279"/>
      <c r="AX1475" s="279"/>
      <c r="AY1475" s="279"/>
      <c r="AZ1475" s="279"/>
      <c r="BA1475" s="279"/>
      <c r="BB1475" s="279"/>
      <c r="BC1475" s="279"/>
      <c r="BD1475" s="279"/>
      <c r="BE1475" s="279"/>
      <c r="BF1475" s="279"/>
      <c r="BG1475" s="279"/>
      <c r="BH1475" s="279"/>
      <c r="BI1475" s="279"/>
      <c r="BQ1475" s="280"/>
      <c r="BR1475" s="280"/>
      <c r="BS1475" s="280"/>
      <c r="BT1475" s="280"/>
      <c r="BU1475" s="280"/>
      <c r="BV1475" s="280"/>
      <c r="BW1475" s="280"/>
      <c r="BX1475" s="280"/>
      <c r="BY1475" s="280"/>
      <c r="BZ1475" s="280"/>
      <c r="CA1475" s="280"/>
      <c r="CB1475" s="280"/>
    </row>
    <row r="1476" spans="1:80" s="278" customFormat="1" x14ac:dyDescent="0.25">
      <c r="A1476" s="261"/>
      <c r="B1476" s="261"/>
      <c r="C1476" s="261"/>
      <c r="D1476" s="261"/>
      <c r="E1476" s="261"/>
      <c r="F1476" s="261"/>
      <c r="G1476" s="261"/>
      <c r="AB1476" s="279"/>
      <c r="AC1476" s="279"/>
      <c r="AJ1476" s="279"/>
      <c r="AK1476" s="279"/>
      <c r="AX1476" s="279"/>
      <c r="AY1476" s="279"/>
      <c r="AZ1476" s="279"/>
      <c r="BA1476" s="279"/>
      <c r="BB1476" s="279"/>
      <c r="BC1476" s="279"/>
      <c r="BD1476" s="279"/>
      <c r="BE1476" s="279"/>
      <c r="BF1476" s="279"/>
      <c r="BG1476" s="279"/>
      <c r="BH1476" s="279"/>
      <c r="BI1476" s="279"/>
      <c r="BQ1476" s="280"/>
      <c r="BR1476" s="280"/>
      <c r="BS1476" s="280"/>
      <c r="BT1476" s="280"/>
      <c r="BU1476" s="280"/>
      <c r="BV1476" s="280"/>
      <c r="BW1476" s="280"/>
      <c r="BX1476" s="280"/>
      <c r="BY1476" s="280"/>
      <c r="BZ1476" s="280"/>
      <c r="CA1476" s="280"/>
      <c r="CB1476" s="280"/>
    </row>
    <row r="1477" spans="1:80" s="278" customFormat="1" x14ac:dyDescent="0.25">
      <c r="A1477" s="261"/>
      <c r="B1477" s="261"/>
      <c r="C1477" s="261"/>
      <c r="D1477" s="261"/>
      <c r="E1477" s="261"/>
      <c r="F1477" s="261"/>
      <c r="G1477" s="261"/>
      <c r="AB1477" s="279"/>
      <c r="AC1477" s="279"/>
      <c r="AJ1477" s="279"/>
      <c r="AK1477" s="279"/>
      <c r="AX1477" s="279"/>
      <c r="AY1477" s="279"/>
      <c r="AZ1477" s="279"/>
      <c r="BA1477" s="279"/>
      <c r="BB1477" s="279"/>
      <c r="BC1477" s="279"/>
      <c r="BD1477" s="279"/>
      <c r="BE1477" s="279"/>
      <c r="BF1477" s="279"/>
      <c r="BG1477" s="279"/>
      <c r="BH1477" s="279"/>
      <c r="BI1477" s="279"/>
      <c r="BQ1477" s="280"/>
      <c r="BR1477" s="280"/>
      <c r="BS1477" s="280"/>
      <c r="BT1477" s="280"/>
      <c r="BU1477" s="280"/>
      <c r="BV1477" s="280"/>
      <c r="BW1477" s="280"/>
      <c r="BX1477" s="280"/>
      <c r="BY1477" s="280"/>
      <c r="BZ1477" s="280"/>
      <c r="CA1477" s="280"/>
      <c r="CB1477" s="280"/>
    </row>
    <row r="1478" spans="1:80" s="278" customFormat="1" x14ac:dyDescent="0.25">
      <c r="A1478" s="261"/>
      <c r="B1478" s="261"/>
      <c r="C1478" s="261"/>
      <c r="D1478" s="261"/>
      <c r="E1478" s="261"/>
      <c r="F1478" s="261"/>
      <c r="G1478" s="261"/>
      <c r="AB1478" s="279"/>
      <c r="AC1478" s="279"/>
      <c r="AJ1478" s="279"/>
      <c r="AK1478" s="279"/>
      <c r="AX1478" s="279"/>
      <c r="AY1478" s="279"/>
      <c r="AZ1478" s="279"/>
      <c r="BA1478" s="279"/>
      <c r="BB1478" s="279"/>
      <c r="BC1478" s="279"/>
      <c r="BD1478" s="279"/>
      <c r="BE1478" s="279"/>
      <c r="BF1478" s="279"/>
      <c r="BG1478" s="279"/>
      <c r="BH1478" s="279"/>
      <c r="BI1478" s="279"/>
      <c r="BQ1478" s="280"/>
      <c r="BR1478" s="280"/>
      <c r="BS1478" s="280"/>
      <c r="BT1478" s="280"/>
      <c r="BU1478" s="280"/>
      <c r="BV1478" s="280"/>
      <c r="BW1478" s="280"/>
      <c r="BX1478" s="280"/>
      <c r="BY1478" s="280"/>
      <c r="BZ1478" s="280"/>
      <c r="CA1478" s="280"/>
      <c r="CB1478" s="280"/>
    </row>
    <row r="1479" spans="1:80" s="278" customFormat="1" x14ac:dyDescent="0.25">
      <c r="A1479" s="261"/>
      <c r="B1479" s="261"/>
      <c r="C1479" s="261"/>
      <c r="D1479" s="261"/>
      <c r="E1479" s="261"/>
      <c r="F1479" s="261"/>
      <c r="G1479" s="261"/>
      <c r="AB1479" s="279"/>
      <c r="AC1479" s="279"/>
      <c r="AJ1479" s="279"/>
      <c r="AK1479" s="279"/>
      <c r="AX1479" s="279"/>
      <c r="AY1479" s="279"/>
      <c r="AZ1479" s="279"/>
      <c r="BA1479" s="279"/>
      <c r="BB1479" s="279"/>
      <c r="BC1479" s="279"/>
      <c r="BD1479" s="279"/>
      <c r="BE1479" s="279"/>
      <c r="BF1479" s="279"/>
      <c r="BG1479" s="279"/>
      <c r="BH1479" s="279"/>
      <c r="BI1479" s="279"/>
      <c r="BQ1479" s="280"/>
      <c r="BR1479" s="280"/>
      <c r="BS1479" s="280"/>
      <c r="BT1479" s="280"/>
      <c r="BU1479" s="280"/>
      <c r="BV1479" s="280"/>
      <c r="BW1479" s="280"/>
      <c r="BX1479" s="280"/>
      <c r="BY1479" s="280"/>
      <c r="BZ1479" s="280"/>
      <c r="CA1479" s="280"/>
      <c r="CB1479" s="280"/>
    </row>
    <row r="1480" spans="1:80" s="278" customFormat="1" x14ac:dyDescent="0.25">
      <c r="A1480" s="261"/>
      <c r="B1480" s="261"/>
      <c r="C1480" s="261"/>
      <c r="D1480" s="261"/>
      <c r="E1480" s="261"/>
      <c r="F1480" s="261"/>
      <c r="G1480" s="261"/>
      <c r="AB1480" s="279"/>
      <c r="AC1480" s="279"/>
      <c r="AJ1480" s="279"/>
      <c r="AK1480" s="279"/>
      <c r="AX1480" s="279"/>
      <c r="AY1480" s="279"/>
      <c r="AZ1480" s="279"/>
      <c r="BA1480" s="279"/>
      <c r="BB1480" s="279"/>
      <c r="BC1480" s="279"/>
      <c r="BD1480" s="279"/>
      <c r="BE1480" s="279"/>
      <c r="BF1480" s="279"/>
      <c r="BG1480" s="279"/>
      <c r="BH1480" s="279"/>
      <c r="BI1480" s="279"/>
      <c r="BQ1480" s="280"/>
      <c r="BR1480" s="280"/>
      <c r="BS1480" s="280"/>
      <c r="BT1480" s="280"/>
      <c r="BU1480" s="280"/>
      <c r="BV1480" s="280"/>
      <c r="BW1480" s="280"/>
      <c r="BX1480" s="280"/>
      <c r="BY1480" s="280"/>
      <c r="BZ1480" s="280"/>
      <c r="CA1480" s="280"/>
      <c r="CB1480" s="280"/>
    </row>
    <row r="1481" spans="1:80" s="278" customFormat="1" x14ac:dyDescent="0.25">
      <c r="A1481" s="261"/>
      <c r="B1481" s="261"/>
      <c r="C1481" s="261"/>
      <c r="D1481" s="261"/>
      <c r="E1481" s="261"/>
      <c r="F1481" s="261"/>
      <c r="G1481" s="261"/>
      <c r="AB1481" s="279"/>
      <c r="AC1481" s="279"/>
      <c r="AJ1481" s="279"/>
      <c r="AK1481" s="279"/>
      <c r="AX1481" s="279"/>
      <c r="AY1481" s="279"/>
      <c r="AZ1481" s="279"/>
      <c r="BA1481" s="279"/>
      <c r="BB1481" s="279"/>
      <c r="BC1481" s="279"/>
      <c r="BD1481" s="279"/>
      <c r="BE1481" s="279"/>
      <c r="BF1481" s="279"/>
      <c r="BG1481" s="279"/>
      <c r="BH1481" s="279"/>
      <c r="BI1481" s="279"/>
      <c r="BQ1481" s="280"/>
      <c r="BR1481" s="280"/>
      <c r="BS1481" s="280"/>
      <c r="BT1481" s="280"/>
      <c r="BU1481" s="280"/>
      <c r="BV1481" s="280"/>
      <c r="BW1481" s="280"/>
      <c r="BX1481" s="280"/>
      <c r="BY1481" s="280"/>
      <c r="BZ1481" s="280"/>
      <c r="CA1481" s="280"/>
      <c r="CB1481" s="280"/>
    </row>
    <row r="1482" spans="1:80" s="278" customFormat="1" x14ac:dyDescent="0.25">
      <c r="A1482" s="261"/>
      <c r="B1482" s="261"/>
      <c r="C1482" s="261"/>
      <c r="D1482" s="261"/>
      <c r="E1482" s="261"/>
      <c r="F1482" s="261"/>
      <c r="G1482" s="261"/>
      <c r="AB1482" s="279"/>
      <c r="AC1482" s="279"/>
      <c r="AJ1482" s="279"/>
      <c r="AK1482" s="279"/>
      <c r="AX1482" s="279"/>
      <c r="AY1482" s="279"/>
      <c r="AZ1482" s="279"/>
      <c r="BA1482" s="279"/>
      <c r="BB1482" s="279"/>
      <c r="BC1482" s="279"/>
      <c r="BD1482" s="279"/>
      <c r="BE1482" s="279"/>
      <c r="BF1482" s="279"/>
      <c r="BG1482" s="279"/>
      <c r="BH1482" s="279"/>
      <c r="BI1482" s="279"/>
      <c r="BQ1482" s="280"/>
      <c r="BR1482" s="280"/>
      <c r="BS1482" s="280"/>
      <c r="BT1482" s="280"/>
      <c r="BU1482" s="280"/>
      <c r="BV1482" s="280"/>
      <c r="BW1482" s="280"/>
      <c r="BX1482" s="280"/>
      <c r="BY1482" s="280"/>
      <c r="BZ1482" s="280"/>
      <c r="CA1482" s="280"/>
      <c r="CB1482" s="280"/>
    </row>
    <row r="1483" spans="1:80" s="278" customFormat="1" x14ac:dyDescent="0.25">
      <c r="A1483" s="261"/>
      <c r="B1483" s="261"/>
      <c r="C1483" s="261"/>
      <c r="D1483" s="261"/>
      <c r="E1483" s="261"/>
      <c r="F1483" s="261"/>
      <c r="G1483" s="261"/>
      <c r="AB1483" s="279"/>
      <c r="AC1483" s="279"/>
      <c r="AJ1483" s="279"/>
      <c r="AK1483" s="279"/>
      <c r="AX1483" s="279"/>
      <c r="AY1483" s="279"/>
      <c r="AZ1483" s="279"/>
      <c r="BA1483" s="279"/>
      <c r="BB1483" s="279"/>
      <c r="BC1483" s="279"/>
      <c r="BD1483" s="279"/>
      <c r="BE1483" s="279"/>
      <c r="BF1483" s="279"/>
      <c r="BG1483" s="279"/>
      <c r="BH1483" s="279"/>
      <c r="BI1483" s="279"/>
      <c r="BQ1483" s="280"/>
      <c r="BR1483" s="280"/>
      <c r="BS1483" s="280"/>
      <c r="BT1483" s="280"/>
      <c r="BU1483" s="280"/>
      <c r="BV1483" s="280"/>
      <c r="BW1483" s="280"/>
      <c r="BX1483" s="280"/>
      <c r="BY1483" s="280"/>
      <c r="BZ1483" s="280"/>
      <c r="CA1483" s="280"/>
      <c r="CB1483" s="280"/>
    </row>
    <row r="1484" spans="1:80" s="278" customFormat="1" x14ac:dyDescent="0.25">
      <c r="A1484" s="261"/>
      <c r="B1484" s="261"/>
      <c r="C1484" s="261"/>
      <c r="D1484" s="261"/>
      <c r="E1484" s="261"/>
      <c r="F1484" s="261"/>
      <c r="G1484" s="261"/>
      <c r="AB1484" s="279"/>
      <c r="AC1484" s="279"/>
      <c r="AJ1484" s="279"/>
      <c r="AK1484" s="279"/>
      <c r="AX1484" s="279"/>
      <c r="AY1484" s="279"/>
      <c r="AZ1484" s="279"/>
      <c r="BA1484" s="279"/>
      <c r="BB1484" s="279"/>
      <c r="BC1484" s="279"/>
      <c r="BD1484" s="279"/>
      <c r="BE1484" s="279"/>
      <c r="BF1484" s="279"/>
      <c r="BG1484" s="279"/>
      <c r="BH1484" s="279"/>
      <c r="BI1484" s="279"/>
      <c r="BQ1484" s="280"/>
      <c r="BR1484" s="280"/>
      <c r="BS1484" s="280"/>
      <c r="BT1484" s="280"/>
      <c r="BU1484" s="280"/>
      <c r="BV1484" s="280"/>
      <c r="BW1484" s="280"/>
      <c r="BX1484" s="280"/>
      <c r="BY1484" s="280"/>
      <c r="BZ1484" s="280"/>
      <c r="CA1484" s="280"/>
      <c r="CB1484" s="280"/>
    </row>
    <row r="1485" spans="1:80" s="278" customFormat="1" x14ac:dyDescent="0.25">
      <c r="A1485" s="261"/>
      <c r="B1485" s="261"/>
      <c r="C1485" s="261"/>
      <c r="D1485" s="261"/>
      <c r="E1485" s="261"/>
      <c r="F1485" s="261"/>
      <c r="G1485" s="261"/>
      <c r="AB1485" s="279"/>
      <c r="AC1485" s="279"/>
      <c r="AJ1485" s="279"/>
      <c r="AK1485" s="279"/>
      <c r="AX1485" s="279"/>
      <c r="AY1485" s="279"/>
      <c r="AZ1485" s="279"/>
      <c r="BA1485" s="279"/>
      <c r="BB1485" s="279"/>
      <c r="BC1485" s="279"/>
      <c r="BD1485" s="279"/>
      <c r="BE1485" s="279"/>
      <c r="BF1485" s="279"/>
      <c r="BG1485" s="279"/>
      <c r="BH1485" s="279"/>
      <c r="BI1485" s="279"/>
      <c r="BQ1485" s="280"/>
      <c r="BR1485" s="280"/>
      <c r="BS1485" s="280"/>
      <c r="BT1485" s="280"/>
      <c r="BU1485" s="280"/>
      <c r="BV1485" s="280"/>
      <c r="BW1485" s="280"/>
      <c r="BX1485" s="280"/>
      <c r="BY1485" s="280"/>
      <c r="BZ1485" s="280"/>
      <c r="CA1485" s="280"/>
      <c r="CB1485" s="280"/>
    </row>
    <row r="1486" spans="1:80" s="278" customFormat="1" x14ac:dyDescent="0.25">
      <c r="A1486" s="261"/>
      <c r="B1486" s="261"/>
      <c r="C1486" s="261"/>
      <c r="D1486" s="261"/>
      <c r="E1486" s="261"/>
      <c r="F1486" s="261"/>
      <c r="G1486" s="261"/>
      <c r="AB1486" s="279"/>
      <c r="AC1486" s="279"/>
      <c r="AJ1486" s="279"/>
      <c r="AK1486" s="279"/>
      <c r="AX1486" s="279"/>
      <c r="AY1486" s="279"/>
      <c r="AZ1486" s="279"/>
      <c r="BA1486" s="279"/>
      <c r="BB1486" s="279"/>
      <c r="BC1486" s="279"/>
      <c r="BD1486" s="279"/>
      <c r="BE1486" s="279"/>
      <c r="BF1486" s="279"/>
      <c r="BG1486" s="279"/>
      <c r="BH1486" s="279"/>
      <c r="BI1486" s="279"/>
      <c r="BQ1486" s="280"/>
      <c r="BR1486" s="280"/>
      <c r="BS1486" s="280"/>
      <c r="BT1486" s="280"/>
      <c r="BU1486" s="280"/>
      <c r="BV1486" s="280"/>
      <c r="BW1486" s="280"/>
      <c r="BX1486" s="280"/>
      <c r="BY1486" s="280"/>
      <c r="BZ1486" s="280"/>
      <c r="CA1486" s="280"/>
      <c r="CB1486" s="280"/>
    </row>
    <row r="1487" spans="1:80" s="278" customFormat="1" x14ac:dyDescent="0.25">
      <c r="A1487" s="261"/>
      <c r="B1487" s="261"/>
      <c r="C1487" s="261"/>
      <c r="D1487" s="261"/>
      <c r="E1487" s="261"/>
      <c r="F1487" s="261"/>
      <c r="G1487" s="261"/>
      <c r="AB1487" s="279"/>
      <c r="AC1487" s="279"/>
      <c r="AJ1487" s="279"/>
      <c r="AK1487" s="279"/>
      <c r="AX1487" s="279"/>
      <c r="AY1487" s="279"/>
      <c r="AZ1487" s="279"/>
      <c r="BA1487" s="279"/>
      <c r="BB1487" s="279"/>
      <c r="BC1487" s="279"/>
      <c r="BD1487" s="279"/>
      <c r="BE1487" s="279"/>
      <c r="BF1487" s="279"/>
      <c r="BG1487" s="279"/>
      <c r="BH1487" s="279"/>
      <c r="BI1487" s="279"/>
      <c r="BQ1487" s="280"/>
      <c r="BR1487" s="280"/>
      <c r="BS1487" s="280"/>
      <c r="BT1487" s="280"/>
      <c r="BU1487" s="280"/>
      <c r="BV1487" s="280"/>
      <c r="BW1487" s="280"/>
      <c r="BX1487" s="280"/>
      <c r="BY1487" s="280"/>
      <c r="BZ1487" s="280"/>
      <c r="CA1487" s="280"/>
      <c r="CB1487" s="280"/>
    </row>
    <row r="1488" spans="1:80" s="278" customFormat="1" x14ac:dyDescent="0.25">
      <c r="A1488" s="261"/>
      <c r="B1488" s="261"/>
      <c r="C1488" s="261"/>
      <c r="D1488" s="261"/>
      <c r="E1488" s="261"/>
      <c r="F1488" s="261"/>
      <c r="G1488" s="261"/>
      <c r="AB1488" s="279"/>
      <c r="AC1488" s="279"/>
      <c r="AJ1488" s="279"/>
      <c r="AK1488" s="279"/>
      <c r="AX1488" s="279"/>
      <c r="AY1488" s="279"/>
      <c r="AZ1488" s="279"/>
      <c r="BA1488" s="279"/>
      <c r="BB1488" s="279"/>
      <c r="BC1488" s="279"/>
      <c r="BD1488" s="279"/>
      <c r="BE1488" s="279"/>
      <c r="BF1488" s="279"/>
      <c r="BG1488" s="279"/>
      <c r="BH1488" s="279"/>
      <c r="BI1488" s="279"/>
      <c r="BQ1488" s="280"/>
      <c r="BR1488" s="280"/>
      <c r="BS1488" s="280"/>
      <c r="BT1488" s="280"/>
      <c r="BU1488" s="280"/>
      <c r="BV1488" s="280"/>
      <c r="BW1488" s="280"/>
      <c r="BX1488" s="280"/>
      <c r="BY1488" s="280"/>
      <c r="BZ1488" s="280"/>
      <c r="CA1488" s="280"/>
      <c r="CB1488" s="280"/>
    </row>
    <row r="1489" spans="1:80" s="278" customFormat="1" x14ac:dyDescent="0.25">
      <c r="A1489" s="261"/>
      <c r="B1489" s="261"/>
      <c r="C1489" s="261"/>
      <c r="D1489" s="261"/>
      <c r="E1489" s="261"/>
      <c r="F1489" s="261"/>
      <c r="G1489" s="261"/>
      <c r="AB1489" s="279"/>
      <c r="AC1489" s="279"/>
      <c r="AJ1489" s="279"/>
      <c r="AK1489" s="279"/>
      <c r="AX1489" s="279"/>
      <c r="AY1489" s="279"/>
      <c r="AZ1489" s="279"/>
      <c r="BA1489" s="279"/>
      <c r="BB1489" s="279"/>
      <c r="BC1489" s="279"/>
      <c r="BD1489" s="279"/>
      <c r="BE1489" s="279"/>
      <c r="BF1489" s="279"/>
      <c r="BG1489" s="279"/>
      <c r="BH1489" s="279"/>
      <c r="BI1489" s="279"/>
      <c r="BQ1489" s="280"/>
      <c r="BR1489" s="280"/>
      <c r="BS1489" s="280"/>
      <c r="BT1489" s="280"/>
      <c r="BU1489" s="280"/>
      <c r="BV1489" s="280"/>
      <c r="BW1489" s="280"/>
      <c r="BX1489" s="280"/>
      <c r="BY1489" s="280"/>
      <c r="BZ1489" s="280"/>
      <c r="CA1489" s="280"/>
      <c r="CB1489" s="280"/>
    </row>
    <row r="1490" spans="1:80" s="278" customFormat="1" x14ac:dyDescent="0.25">
      <c r="A1490" s="261"/>
      <c r="B1490" s="261"/>
      <c r="C1490" s="261"/>
      <c r="D1490" s="261"/>
      <c r="E1490" s="261"/>
      <c r="F1490" s="261"/>
      <c r="G1490" s="261"/>
      <c r="AB1490" s="279"/>
      <c r="AC1490" s="279"/>
      <c r="AJ1490" s="279"/>
      <c r="AK1490" s="279"/>
      <c r="AX1490" s="279"/>
      <c r="AY1490" s="279"/>
      <c r="AZ1490" s="279"/>
      <c r="BA1490" s="279"/>
      <c r="BB1490" s="279"/>
      <c r="BC1490" s="279"/>
      <c r="BD1490" s="279"/>
      <c r="BE1490" s="279"/>
      <c r="BF1490" s="279"/>
      <c r="BG1490" s="279"/>
      <c r="BH1490" s="279"/>
      <c r="BI1490" s="279"/>
      <c r="BQ1490" s="280"/>
      <c r="BR1490" s="280"/>
      <c r="BS1490" s="280"/>
      <c r="BT1490" s="280"/>
      <c r="BU1490" s="280"/>
      <c r="BV1490" s="280"/>
      <c r="BW1490" s="280"/>
      <c r="BX1490" s="280"/>
      <c r="BY1490" s="280"/>
      <c r="BZ1490" s="280"/>
      <c r="CA1490" s="280"/>
      <c r="CB1490" s="280"/>
    </row>
    <row r="1491" spans="1:80" s="278" customFormat="1" x14ac:dyDescent="0.25">
      <c r="A1491" s="261"/>
      <c r="B1491" s="261"/>
      <c r="C1491" s="261"/>
      <c r="D1491" s="261"/>
      <c r="E1491" s="261"/>
      <c r="F1491" s="261"/>
      <c r="G1491" s="261"/>
      <c r="AB1491" s="279"/>
      <c r="AC1491" s="279"/>
      <c r="AJ1491" s="279"/>
      <c r="AK1491" s="279"/>
      <c r="AX1491" s="279"/>
      <c r="AY1491" s="279"/>
      <c r="AZ1491" s="279"/>
      <c r="BA1491" s="279"/>
      <c r="BB1491" s="279"/>
      <c r="BC1491" s="279"/>
      <c r="BD1491" s="279"/>
      <c r="BE1491" s="279"/>
      <c r="BF1491" s="279"/>
      <c r="BG1491" s="279"/>
      <c r="BH1491" s="279"/>
      <c r="BI1491" s="279"/>
      <c r="BQ1491" s="280"/>
      <c r="BR1491" s="280"/>
      <c r="BS1491" s="280"/>
      <c r="BT1491" s="280"/>
      <c r="BU1491" s="280"/>
      <c r="BV1491" s="280"/>
      <c r="BW1491" s="280"/>
      <c r="BX1491" s="280"/>
      <c r="BY1491" s="280"/>
      <c r="BZ1491" s="280"/>
      <c r="CA1491" s="280"/>
      <c r="CB1491" s="280"/>
    </row>
    <row r="1492" spans="1:80" s="278" customFormat="1" x14ac:dyDescent="0.25">
      <c r="A1492" s="261"/>
      <c r="B1492" s="261"/>
      <c r="C1492" s="261"/>
      <c r="D1492" s="261"/>
      <c r="E1492" s="261"/>
      <c r="F1492" s="261"/>
      <c r="G1492" s="261"/>
      <c r="AB1492" s="279"/>
      <c r="AC1492" s="279"/>
      <c r="AJ1492" s="279"/>
      <c r="AK1492" s="279"/>
      <c r="AX1492" s="279"/>
      <c r="AY1492" s="279"/>
      <c r="AZ1492" s="279"/>
      <c r="BA1492" s="279"/>
      <c r="BB1492" s="279"/>
      <c r="BC1492" s="279"/>
      <c r="BD1492" s="279"/>
      <c r="BE1492" s="279"/>
      <c r="BF1492" s="279"/>
      <c r="BG1492" s="279"/>
      <c r="BH1492" s="279"/>
      <c r="BI1492" s="279"/>
      <c r="BQ1492" s="280"/>
      <c r="BR1492" s="280"/>
      <c r="BS1492" s="280"/>
      <c r="BT1492" s="280"/>
      <c r="BU1492" s="280"/>
      <c r="BV1492" s="280"/>
      <c r="BW1492" s="280"/>
      <c r="BX1492" s="280"/>
      <c r="BY1492" s="280"/>
      <c r="BZ1492" s="280"/>
      <c r="CA1492" s="280"/>
      <c r="CB1492" s="280"/>
    </row>
    <row r="1493" spans="1:80" s="278" customFormat="1" x14ac:dyDescent="0.25">
      <c r="A1493" s="261"/>
      <c r="B1493" s="261"/>
      <c r="C1493" s="261"/>
      <c r="D1493" s="261"/>
      <c r="E1493" s="261"/>
      <c r="F1493" s="261"/>
      <c r="G1493" s="261"/>
      <c r="AB1493" s="279"/>
      <c r="AC1493" s="279"/>
      <c r="AJ1493" s="279"/>
      <c r="AK1493" s="279"/>
      <c r="AX1493" s="279"/>
      <c r="AY1493" s="279"/>
      <c r="AZ1493" s="279"/>
      <c r="BA1493" s="279"/>
      <c r="BB1493" s="279"/>
      <c r="BC1493" s="279"/>
      <c r="BD1493" s="279"/>
      <c r="BE1493" s="279"/>
      <c r="BF1493" s="279"/>
      <c r="BG1493" s="279"/>
      <c r="BH1493" s="279"/>
      <c r="BI1493" s="279"/>
      <c r="BQ1493" s="280"/>
      <c r="BR1493" s="280"/>
      <c r="BS1493" s="280"/>
      <c r="BT1493" s="280"/>
      <c r="BU1493" s="280"/>
      <c r="BV1493" s="280"/>
      <c r="BW1493" s="280"/>
      <c r="BX1493" s="280"/>
      <c r="BY1493" s="280"/>
      <c r="BZ1493" s="280"/>
      <c r="CA1493" s="280"/>
      <c r="CB1493" s="280"/>
    </row>
    <row r="1494" spans="1:80" s="278" customFormat="1" x14ac:dyDescent="0.25">
      <c r="A1494" s="261"/>
      <c r="B1494" s="261"/>
      <c r="C1494" s="261"/>
      <c r="D1494" s="261"/>
      <c r="E1494" s="261"/>
      <c r="F1494" s="261"/>
      <c r="G1494" s="261"/>
      <c r="AB1494" s="279"/>
      <c r="AC1494" s="279"/>
      <c r="AJ1494" s="279"/>
      <c r="AK1494" s="279"/>
      <c r="AX1494" s="279"/>
      <c r="AY1494" s="279"/>
      <c r="AZ1494" s="279"/>
      <c r="BA1494" s="279"/>
      <c r="BB1494" s="279"/>
      <c r="BC1494" s="279"/>
      <c r="BD1494" s="279"/>
      <c r="BE1494" s="279"/>
      <c r="BF1494" s="279"/>
      <c r="BG1494" s="279"/>
      <c r="BH1494" s="279"/>
      <c r="BI1494" s="279"/>
      <c r="BQ1494" s="280"/>
      <c r="BR1494" s="280"/>
      <c r="BS1494" s="280"/>
      <c r="BT1494" s="280"/>
      <c r="BU1494" s="280"/>
      <c r="BV1494" s="280"/>
      <c r="BW1494" s="280"/>
      <c r="BX1494" s="280"/>
      <c r="BY1494" s="280"/>
      <c r="BZ1494" s="280"/>
      <c r="CA1494" s="280"/>
      <c r="CB1494" s="280"/>
    </row>
    <row r="1495" spans="1:80" s="278" customFormat="1" x14ac:dyDescent="0.25">
      <c r="A1495" s="261"/>
      <c r="B1495" s="261"/>
      <c r="C1495" s="261"/>
      <c r="D1495" s="261"/>
      <c r="E1495" s="261"/>
      <c r="F1495" s="261"/>
      <c r="G1495" s="261"/>
      <c r="AB1495" s="279"/>
      <c r="AC1495" s="279"/>
      <c r="AJ1495" s="279"/>
      <c r="AK1495" s="279"/>
      <c r="AX1495" s="279"/>
      <c r="AY1495" s="279"/>
      <c r="AZ1495" s="279"/>
      <c r="BA1495" s="279"/>
      <c r="BB1495" s="279"/>
      <c r="BC1495" s="279"/>
      <c r="BD1495" s="279"/>
      <c r="BE1495" s="279"/>
      <c r="BF1495" s="279"/>
      <c r="BG1495" s="279"/>
      <c r="BH1495" s="279"/>
      <c r="BI1495" s="279"/>
      <c r="BQ1495" s="280"/>
      <c r="BR1495" s="280"/>
      <c r="BS1495" s="280"/>
      <c r="BT1495" s="280"/>
      <c r="BU1495" s="280"/>
      <c r="BV1495" s="280"/>
      <c r="BW1495" s="280"/>
      <c r="BX1495" s="280"/>
      <c r="BY1495" s="280"/>
      <c r="BZ1495" s="280"/>
      <c r="CA1495" s="280"/>
      <c r="CB1495" s="280"/>
    </row>
    <row r="1496" spans="1:80" s="278" customFormat="1" x14ac:dyDescent="0.25">
      <c r="A1496" s="261"/>
      <c r="B1496" s="261"/>
      <c r="C1496" s="261"/>
      <c r="D1496" s="261"/>
      <c r="E1496" s="261"/>
      <c r="F1496" s="261"/>
      <c r="G1496" s="261"/>
      <c r="AB1496" s="279"/>
      <c r="AC1496" s="279"/>
      <c r="AJ1496" s="279"/>
      <c r="AK1496" s="279"/>
      <c r="AX1496" s="279"/>
      <c r="AY1496" s="279"/>
      <c r="AZ1496" s="279"/>
      <c r="BA1496" s="279"/>
      <c r="BB1496" s="279"/>
      <c r="BC1496" s="279"/>
      <c r="BD1496" s="279"/>
      <c r="BE1496" s="279"/>
      <c r="BF1496" s="279"/>
      <c r="BG1496" s="279"/>
      <c r="BH1496" s="279"/>
      <c r="BI1496" s="279"/>
      <c r="BQ1496" s="280"/>
      <c r="BR1496" s="280"/>
      <c r="BS1496" s="280"/>
      <c r="BT1496" s="280"/>
      <c r="BU1496" s="280"/>
      <c r="BV1496" s="280"/>
      <c r="BW1496" s="280"/>
      <c r="BX1496" s="280"/>
      <c r="BY1496" s="280"/>
      <c r="BZ1496" s="280"/>
      <c r="CA1496" s="280"/>
      <c r="CB1496" s="280"/>
    </row>
    <row r="1497" spans="1:80" s="278" customFormat="1" x14ac:dyDescent="0.25">
      <c r="A1497" s="261"/>
      <c r="B1497" s="261"/>
      <c r="C1497" s="261"/>
      <c r="D1497" s="261"/>
      <c r="E1497" s="261"/>
      <c r="F1497" s="261"/>
      <c r="G1497" s="261"/>
      <c r="AB1497" s="279"/>
      <c r="AC1497" s="279"/>
      <c r="AJ1497" s="279"/>
      <c r="AK1497" s="279"/>
      <c r="AX1497" s="279"/>
      <c r="AY1497" s="279"/>
      <c r="AZ1497" s="279"/>
      <c r="BA1497" s="279"/>
      <c r="BB1497" s="279"/>
      <c r="BC1497" s="279"/>
      <c r="BD1497" s="279"/>
      <c r="BE1497" s="279"/>
      <c r="BF1497" s="279"/>
      <c r="BG1497" s="279"/>
      <c r="BH1497" s="279"/>
      <c r="BI1497" s="279"/>
      <c r="BQ1497" s="280"/>
      <c r="BR1497" s="280"/>
      <c r="BS1497" s="280"/>
      <c r="BT1497" s="280"/>
      <c r="BU1497" s="280"/>
      <c r="BV1497" s="280"/>
      <c r="BW1497" s="280"/>
      <c r="BX1497" s="280"/>
      <c r="BY1497" s="280"/>
      <c r="BZ1497" s="280"/>
      <c r="CA1497" s="280"/>
      <c r="CB1497" s="280"/>
    </row>
    <row r="1498" spans="1:80" s="278" customFormat="1" x14ac:dyDescent="0.25">
      <c r="A1498" s="261"/>
      <c r="B1498" s="261"/>
      <c r="C1498" s="261"/>
      <c r="D1498" s="261"/>
      <c r="E1498" s="261"/>
      <c r="F1498" s="261"/>
      <c r="G1498" s="261"/>
      <c r="AB1498" s="279"/>
      <c r="AC1498" s="279"/>
      <c r="AJ1498" s="279"/>
      <c r="AK1498" s="279"/>
      <c r="AX1498" s="279"/>
      <c r="AY1498" s="279"/>
      <c r="AZ1498" s="279"/>
      <c r="BA1498" s="279"/>
      <c r="BB1498" s="279"/>
      <c r="BC1498" s="279"/>
      <c r="BD1498" s="279"/>
      <c r="BE1498" s="279"/>
      <c r="BF1498" s="279"/>
      <c r="BG1498" s="279"/>
      <c r="BH1498" s="279"/>
      <c r="BI1498" s="279"/>
      <c r="BQ1498" s="280"/>
      <c r="BR1498" s="280"/>
      <c r="BS1498" s="280"/>
      <c r="BT1498" s="280"/>
      <c r="BU1498" s="280"/>
      <c r="BV1498" s="280"/>
      <c r="BW1498" s="280"/>
      <c r="BX1498" s="280"/>
      <c r="BY1498" s="280"/>
      <c r="BZ1498" s="280"/>
      <c r="CA1498" s="280"/>
      <c r="CB1498" s="280"/>
    </row>
    <row r="1499" spans="1:80" s="278" customFormat="1" x14ac:dyDescent="0.25">
      <c r="A1499" s="261"/>
      <c r="B1499" s="261"/>
      <c r="C1499" s="261"/>
      <c r="D1499" s="261"/>
      <c r="E1499" s="261"/>
      <c r="F1499" s="261"/>
      <c r="G1499" s="261"/>
      <c r="AB1499" s="279"/>
      <c r="AC1499" s="279"/>
      <c r="AJ1499" s="279"/>
      <c r="AK1499" s="279"/>
      <c r="AX1499" s="279"/>
      <c r="AY1499" s="279"/>
      <c r="AZ1499" s="279"/>
      <c r="BA1499" s="279"/>
      <c r="BB1499" s="279"/>
      <c r="BC1499" s="279"/>
      <c r="BD1499" s="279"/>
      <c r="BE1499" s="279"/>
      <c r="BF1499" s="279"/>
      <c r="BG1499" s="279"/>
      <c r="BH1499" s="279"/>
      <c r="BI1499" s="279"/>
      <c r="BQ1499" s="280"/>
      <c r="BR1499" s="280"/>
      <c r="BS1499" s="280"/>
      <c r="BT1499" s="280"/>
      <c r="BU1499" s="280"/>
      <c r="BV1499" s="280"/>
      <c r="BW1499" s="280"/>
      <c r="BX1499" s="280"/>
      <c r="BY1499" s="280"/>
      <c r="BZ1499" s="280"/>
      <c r="CA1499" s="280"/>
      <c r="CB1499" s="280"/>
    </row>
    <row r="1500" spans="1:80" s="278" customFormat="1" x14ac:dyDescent="0.25">
      <c r="A1500" s="261"/>
      <c r="B1500" s="261"/>
      <c r="C1500" s="261"/>
      <c r="D1500" s="261"/>
      <c r="E1500" s="261"/>
      <c r="F1500" s="261"/>
      <c r="G1500" s="261"/>
      <c r="AB1500" s="279"/>
      <c r="AC1500" s="279"/>
      <c r="AJ1500" s="279"/>
      <c r="AK1500" s="279"/>
      <c r="AX1500" s="279"/>
      <c r="AY1500" s="279"/>
      <c r="AZ1500" s="279"/>
      <c r="BA1500" s="279"/>
      <c r="BB1500" s="279"/>
      <c r="BC1500" s="279"/>
      <c r="BD1500" s="279"/>
      <c r="BE1500" s="279"/>
      <c r="BF1500" s="279"/>
      <c r="BG1500" s="279"/>
      <c r="BH1500" s="279"/>
      <c r="BI1500" s="279"/>
      <c r="BQ1500" s="280"/>
      <c r="BR1500" s="280"/>
      <c r="BS1500" s="280"/>
      <c r="BT1500" s="280"/>
      <c r="BU1500" s="280"/>
      <c r="BV1500" s="280"/>
      <c r="BW1500" s="280"/>
      <c r="BX1500" s="280"/>
      <c r="BY1500" s="280"/>
      <c r="BZ1500" s="280"/>
      <c r="CA1500" s="280"/>
      <c r="CB1500" s="280"/>
    </row>
    <row r="1501" spans="1:80" s="278" customFormat="1" x14ac:dyDescent="0.25">
      <c r="A1501" s="261"/>
      <c r="B1501" s="261"/>
      <c r="C1501" s="261"/>
      <c r="D1501" s="261"/>
      <c r="E1501" s="261"/>
      <c r="F1501" s="261"/>
      <c r="G1501" s="261"/>
      <c r="AB1501" s="279"/>
      <c r="AC1501" s="279"/>
      <c r="AJ1501" s="279"/>
      <c r="AK1501" s="279"/>
      <c r="AX1501" s="279"/>
      <c r="AY1501" s="279"/>
      <c r="AZ1501" s="279"/>
      <c r="BA1501" s="279"/>
      <c r="BB1501" s="279"/>
      <c r="BC1501" s="279"/>
      <c r="BD1501" s="279"/>
      <c r="BE1501" s="279"/>
      <c r="BF1501" s="279"/>
      <c r="BG1501" s="279"/>
      <c r="BH1501" s="279"/>
      <c r="BI1501" s="279"/>
      <c r="BQ1501" s="280"/>
      <c r="BR1501" s="280"/>
      <c r="BS1501" s="280"/>
      <c r="BT1501" s="280"/>
      <c r="BU1501" s="280"/>
      <c r="BV1501" s="280"/>
      <c r="BW1501" s="280"/>
      <c r="BX1501" s="280"/>
      <c r="BY1501" s="280"/>
      <c r="BZ1501" s="280"/>
      <c r="CA1501" s="280"/>
      <c r="CB1501" s="280"/>
    </row>
    <row r="1502" spans="1:80" s="278" customFormat="1" x14ac:dyDescent="0.25">
      <c r="A1502" s="261"/>
      <c r="B1502" s="261"/>
      <c r="C1502" s="261"/>
      <c r="D1502" s="261"/>
      <c r="E1502" s="261"/>
      <c r="F1502" s="261"/>
      <c r="G1502" s="261"/>
      <c r="AB1502" s="279"/>
      <c r="AC1502" s="279"/>
      <c r="AJ1502" s="279"/>
      <c r="AK1502" s="279"/>
      <c r="AX1502" s="279"/>
      <c r="AY1502" s="279"/>
      <c r="AZ1502" s="279"/>
      <c r="BA1502" s="279"/>
      <c r="BB1502" s="279"/>
      <c r="BC1502" s="279"/>
      <c r="BD1502" s="279"/>
      <c r="BE1502" s="279"/>
      <c r="BF1502" s="279"/>
      <c r="BG1502" s="279"/>
      <c r="BH1502" s="279"/>
      <c r="BI1502" s="279"/>
      <c r="BQ1502" s="280"/>
      <c r="BR1502" s="280"/>
      <c r="BS1502" s="280"/>
      <c r="BT1502" s="280"/>
      <c r="BU1502" s="280"/>
      <c r="BV1502" s="280"/>
      <c r="BW1502" s="280"/>
      <c r="BX1502" s="280"/>
      <c r="BY1502" s="280"/>
      <c r="BZ1502" s="280"/>
      <c r="CA1502" s="280"/>
      <c r="CB1502" s="280"/>
    </row>
    <row r="1503" spans="1:80" s="278" customFormat="1" x14ac:dyDescent="0.25">
      <c r="A1503" s="261"/>
      <c r="B1503" s="261"/>
      <c r="C1503" s="261"/>
      <c r="D1503" s="261"/>
      <c r="E1503" s="261"/>
      <c r="F1503" s="261"/>
      <c r="G1503" s="261"/>
      <c r="AB1503" s="279"/>
      <c r="AC1503" s="279"/>
      <c r="AJ1503" s="279"/>
      <c r="AK1503" s="279"/>
      <c r="AX1503" s="279"/>
      <c r="AY1503" s="279"/>
      <c r="AZ1503" s="279"/>
      <c r="BA1503" s="279"/>
      <c r="BB1503" s="279"/>
      <c r="BC1503" s="279"/>
      <c r="BD1503" s="279"/>
      <c r="BE1503" s="279"/>
      <c r="BF1503" s="279"/>
      <c r="BG1503" s="279"/>
      <c r="BH1503" s="279"/>
      <c r="BI1503" s="279"/>
      <c r="BQ1503" s="280"/>
      <c r="BR1503" s="280"/>
      <c r="BS1503" s="280"/>
      <c r="BT1503" s="280"/>
      <c r="BU1503" s="280"/>
      <c r="BV1503" s="280"/>
      <c r="BW1503" s="280"/>
      <c r="BX1503" s="280"/>
      <c r="BY1503" s="280"/>
      <c r="BZ1503" s="280"/>
      <c r="CA1503" s="280"/>
      <c r="CB1503" s="280"/>
    </row>
    <row r="1504" spans="1:80" s="278" customFormat="1" x14ac:dyDescent="0.25">
      <c r="A1504" s="261"/>
      <c r="B1504" s="261"/>
      <c r="C1504" s="261"/>
      <c r="D1504" s="261"/>
      <c r="E1504" s="261"/>
      <c r="F1504" s="261"/>
      <c r="G1504" s="261"/>
      <c r="AB1504" s="279"/>
      <c r="AC1504" s="279"/>
      <c r="AJ1504" s="279"/>
      <c r="AK1504" s="279"/>
      <c r="AX1504" s="279"/>
      <c r="AY1504" s="279"/>
      <c r="AZ1504" s="279"/>
      <c r="BA1504" s="279"/>
      <c r="BB1504" s="279"/>
      <c r="BC1504" s="279"/>
      <c r="BD1504" s="279"/>
      <c r="BE1504" s="279"/>
      <c r="BF1504" s="279"/>
      <c r="BG1504" s="279"/>
      <c r="BH1504" s="279"/>
      <c r="BI1504" s="279"/>
      <c r="BQ1504" s="280"/>
      <c r="BR1504" s="280"/>
      <c r="BS1504" s="280"/>
      <c r="BT1504" s="280"/>
      <c r="BU1504" s="280"/>
      <c r="BV1504" s="280"/>
      <c r="BW1504" s="280"/>
      <c r="BX1504" s="280"/>
      <c r="BY1504" s="280"/>
      <c r="BZ1504" s="280"/>
      <c r="CA1504" s="280"/>
      <c r="CB1504" s="280"/>
    </row>
    <row r="1505" spans="1:80" s="278" customFormat="1" x14ac:dyDescent="0.25">
      <c r="A1505" s="261"/>
      <c r="B1505" s="261"/>
      <c r="C1505" s="261"/>
      <c r="D1505" s="261"/>
      <c r="E1505" s="261"/>
      <c r="F1505" s="261"/>
      <c r="G1505" s="261"/>
      <c r="AB1505" s="279"/>
      <c r="AC1505" s="279"/>
      <c r="AJ1505" s="279"/>
      <c r="AK1505" s="279"/>
      <c r="AX1505" s="279"/>
      <c r="AY1505" s="279"/>
      <c r="AZ1505" s="279"/>
      <c r="BA1505" s="279"/>
      <c r="BB1505" s="279"/>
      <c r="BC1505" s="279"/>
      <c r="BD1505" s="279"/>
      <c r="BE1505" s="279"/>
      <c r="BF1505" s="279"/>
      <c r="BG1505" s="279"/>
      <c r="BH1505" s="279"/>
      <c r="BI1505" s="279"/>
      <c r="BQ1505" s="280"/>
      <c r="BR1505" s="280"/>
      <c r="BS1505" s="280"/>
      <c r="BT1505" s="280"/>
      <c r="BU1505" s="280"/>
      <c r="BV1505" s="280"/>
      <c r="BW1505" s="280"/>
      <c r="BX1505" s="280"/>
      <c r="BY1505" s="280"/>
      <c r="BZ1505" s="280"/>
      <c r="CA1505" s="280"/>
      <c r="CB1505" s="280"/>
    </row>
    <row r="1506" spans="1:80" s="278" customFormat="1" x14ac:dyDescent="0.25">
      <c r="A1506" s="261"/>
      <c r="B1506" s="261"/>
      <c r="C1506" s="261"/>
      <c r="D1506" s="261"/>
      <c r="E1506" s="261"/>
      <c r="F1506" s="261"/>
      <c r="G1506" s="261"/>
      <c r="AB1506" s="279"/>
      <c r="AC1506" s="279"/>
      <c r="AJ1506" s="279"/>
      <c r="AK1506" s="279"/>
      <c r="AX1506" s="279"/>
      <c r="AY1506" s="279"/>
      <c r="AZ1506" s="279"/>
      <c r="BA1506" s="279"/>
      <c r="BB1506" s="279"/>
      <c r="BC1506" s="279"/>
      <c r="BD1506" s="279"/>
      <c r="BE1506" s="279"/>
      <c r="BF1506" s="279"/>
      <c r="BG1506" s="279"/>
      <c r="BH1506" s="279"/>
      <c r="BI1506" s="279"/>
      <c r="BQ1506" s="280"/>
      <c r="BR1506" s="280"/>
      <c r="BS1506" s="280"/>
      <c r="BT1506" s="280"/>
      <c r="BU1506" s="280"/>
      <c r="BV1506" s="280"/>
      <c r="BW1506" s="280"/>
      <c r="BX1506" s="280"/>
      <c r="BY1506" s="280"/>
      <c r="BZ1506" s="280"/>
      <c r="CA1506" s="280"/>
      <c r="CB1506" s="280"/>
    </row>
    <row r="1507" spans="1:80" s="278" customFormat="1" x14ac:dyDescent="0.25">
      <c r="A1507" s="261"/>
      <c r="B1507" s="261"/>
      <c r="C1507" s="261"/>
      <c r="D1507" s="261"/>
      <c r="E1507" s="261"/>
      <c r="F1507" s="261"/>
      <c r="G1507" s="261"/>
      <c r="AB1507" s="279"/>
      <c r="AC1507" s="279"/>
      <c r="AJ1507" s="279"/>
      <c r="AK1507" s="279"/>
      <c r="AX1507" s="279"/>
      <c r="AY1507" s="279"/>
      <c r="AZ1507" s="279"/>
      <c r="BA1507" s="279"/>
      <c r="BB1507" s="279"/>
      <c r="BC1507" s="279"/>
      <c r="BD1507" s="279"/>
      <c r="BE1507" s="279"/>
      <c r="BF1507" s="279"/>
      <c r="BG1507" s="279"/>
      <c r="BH1507" s="279"/>
      <c r="BI1507" s="279"/>
      <c r="BQ1507" s="280"/>
      <c r="BR1507" s="280"/>
      <c r="BS1507" s="280"/>
      <c r="BT1507" s="280"/>
      <c r="BU1507" s="280"/>
      <c r="BV1507" s="280"/>
      <c r="BW1507" s="280"/>
      <c r="BX1507" s="280"/>
      <c r="BY1507" s="280"/>
      <c r="BZ1507" s="280"/>
      <c r="CA1507" s="280"/>
      <c r="CB1507" s="280"/>
    </row>
    <row r="1508" spans="1:80" s="278" customFormat="1" x14ac:dyDescent="0.25">
      <c r="A1508" s="261"/>
      <c r="B1508" s="261"/>
      <c r="C1508" s="261"/>
      <c r="D1508" s="261"/>
      <c r="E1508" s="261"/>
      <c r="F1508" s="261"/>
      <c r="G1508" s="261"/>
      <c r="AB1508" s="279"/>
      <c r="AC1508" s="279"/>
      <c r="AJ1508" s="279"/>
      <c r="AK1508" s="279"/>
      <c r="AX1508" s="279"/>
      <c r="AY1508" s="279"/>
      <c r="AZ1508" s="279"/>
      <c r="BA1508" s="279"/>
      <c r="BB1508" s="279"/>
      <c r="BC1508" s="279"/>
      <c r="BD1508" s="279"/>
      <c r="BE1508" s="279"/>
      <c r="BF1508" s="279"/>
      <c r="BG1508" s="279"/>
      <c r="BH1508" s="279"/>
      <c r="BI1508" s="279"/>
      <c r="BQ1508" s="280"/>
      <c r="BR1508" s="280"/>
      <c r="BS1508" s="280"/>
      <c r="BT1508" s="280"/>
      <c r="BU1508" s="280"/>
      <c r="BV1508" s="280"/>
      <c r="BW1508" s="280"/>
      <c r="BX1508" s="280"/>
      <c r="BY1508" s="280"/>
      <c r="BZ1508" s="280"/>
      <c r="CA1508" s="280"/>
      <c r="CB1508" s="280"/>
    </row>
    <row r="1509" spans="1:80" s="278" customFormat="1" x14ac:dyDescent="0.25">
      <c r="A1509" s="261"/>
      <c r="B1509" s="261"/>
      <c r="C1509" s="261"/>
      <c r="D1509" s="261"/>
      <c r="E1509" s="261"/>
      <c r="F1509" s="261"/>
      <c r="G1509" s="261"/>
      <c r="AB1509" s="279"/>
      <c r="AC1509" s="279"/>
      <c r="AJ1509" s="279"/>
      <c r="AK1509" s="279"/>
      <c r="AX1509" s="279"/>
      <c r="AY1509" s="279"/>
      <c r="AZ1509" s="279"/>
      <c r="BA1509" s="279"/>
      <c r="BB1509" s="279"/>
      <c r="BC1509" s="279"/>
      <c r="BD1509" s="279"/>
      <c r="BE1509" s="279"/>
      <c r="BF1509" s="279"/>
      <c r="BG1509" s="279"/>
      <c r="BH1509" s="279"/>
      <c r="BI1509" s="279"/>
      <c r="BQ1509" s="280"/>
      <c r="BR1509" s="280"/>
      <c r="BS1509" s="280"/>
      <c r="BT1509" s="280"/>
      <c r="BU1509" s="280"/>
      <c r="BV1509" s="280"/>
      <c r="BW1509" s="280"/>
      <c r="BX1509" s="280"/>
      <c r="BY1509" s="280"/>
      <c r="BZ1509" s="280"/>
      <c r="CA1509" s="280"/>
      <c r="CB1509" s="280"/>
    </row>
    <row r="1510" spans="1:80" s="278" customFormat="1" x14ac:dyDescent="0.25">
      <c r="A1510" s="261"/>
      <c r="B1510" s="261"/>
      <c r="C1510" s="261"/>
      <c r="D1510" s="261"/>
      <c r="E1510" s="261"/>
      <c r="F1510" s="261"/>
      <c r="G1510" s="261"/>
      <c r="AB1510" s="279"/>
      <c r="AC1510" s="279"/>
      <c r="AJ1510" s="279"/>
      <c r="AK1510" s="279"/>
      <c r="AX1510" s="279"/>
      <c r="AY1510" s="279"/>
      <c r="AZ1510" s="279"/>
      <c r="BA1510" s="279"/>
      <c r="BB1510" s="279"/>
      <c r="BC1510" s="279"/>
      <c r="BD1510" s="279"/>
      <c r="BE1510" s="279"/>
      <c r="BF1510" s="279"/>
      <c r="BG1510" s="279"/>
      <c r="BH1510" s="279"/>
      <c r="BI1510" s="279"/>
      <c r="BQ1510" s="280"/>
      <c r="BR1510" s="280"/>
      <c r="BS1510" s="280"/>
      <c r="BT1510" s="280"/>
      <c r="BU1510" s="280"/>
      <c r="BV1510" s="280"/>
      <c r="BW1510" s="280"/>
      <c r="BX1510" s="280"/>
      <c r="BY1510" s="280"/>
      <c r="BZ1510" s="280"/>
      <c r="CA1510" s="280"/>
      <c r="CB1510" s="280"/>
    </row>
    <row r="1511" spans="1:80" s="278" customFormat="1" x14ac:dyDescent="0.25">
      <c r="A1511" s="261"/>
      <c r="B1511" s="261"/>
      <c r="C1511" s="261"/>
      <c r="D1511" s="261"/>
      <c r="E1511" s="261"/>
      <c r="F1511" s="261"/>
      <c r="G1511" s="261"/>
      <c r="AB1511" s="279"/>
      <c r="AC1511" s="279"/>
      <c r="AJ1511" s="279"/>
      <c r="AK1511" s="279"/>
      <c r="AX1511" s="279"/>
      <c r="AY1511" s="279"/>
      <c r="AZ1511" s="279"/>
      <c r="BA1511" s="279"/>
      <c r="BB1511" s="279"/>
      <c r="BC1511" s="279"/>
      <c r="BD1511" s="279"/>
      <c r="BE1511" s="279"/>
      <c r="BF1511" s="279"/>
      <c r="BG1511" s="279"/>
      <c r="BH1511" s="279"/>
      <c r="BI1511" s="279"/>
      <c r="BQ1511" s="280"/>
      <c r="BR1511" s="280"/>
      <c r="BS1511" s="280"/>
      <c r="BT1511" s="280"/>
      <c r="BU1511" s="280"/>
      <c r="BV1511" s="280"/>
      <c r="BW1511" s="280"/>
      <c r="BX1511" s="280"/>
      <c r="BY1511" s="280"/>
      <c r="BZ1511" s="280"/>
      <c r="CA1511" s="280"/>
      <c r="CB1511" s="280"/>
    </row>
    <row r="1512" spans="1:80" s="278" customFormat="1" x14ac:dyDescent="0.25">
      <c r="A1512" s="261"/>
      <c r="B1512" s="261"/>
      <c r="C1512" s="261"/>
      <c r="D1512" s="261"/>
      <c r="E1512" s="261"/>
      <c r="F1512" s="261"/>
      <c r="G1512" s="261"/>
      <c r="AB1512" s="279"/>
      <c r="AC1512" s="279"/>
      <c r="AJ1512" s="279"/>
      <c r="AK1512" s="279"/>
      <c r="AX1512" s="279"/>
      <c r="AY1512" s="279"/>
      <c r="AZ1512" s="279"/>
      <c r="BA1512" s="279"/>
      <c r="BB1512" s="279"/>
      <c r="BC1512" s="279"/>
      <c r="BD1512" s="279"/>
      <c r="BE1512" s="279"/>
      <c r="BF1512" s="279"/>
      <c r="BG1512" s="279"/>
      <c r="BH1512" s="279"/>
      <c r="BI1512" s="279"/>
      <c r="BQ1512" s="280"/>
      <c r="BR1512" s="280"/>
      <c r="BS1512" s="280"/>
      <c r="BT1512" s="280"/>
      <c r="BU1512" s="280"/>
      <c r="BV1512" s="280"/>
      <c r="BW1512" s="280"/>
      <c r="BX1512" s="280"/>
      <c r="BY1512" s="280"/>
      <c r="BZ1512" s="280"/>
      <c r="CA1512" s="280"/>
      <c r="CB1512" s="280"/>
    </row>
    <row r="1513" spans="1:80" s="278" customFormat="1" x14ac:dyDescent="0.25">
      <c r="A1513" s="261"/>
      <c r="B1513" s="261"/>
      <c r="C1513" s="261"/>
      <c r="D1513" s="261"/>
      <c r="E1513" s="261"/>
      <c r="F1513" s="261"/>
      <c r="G1513" s="261"/>
      <c r="AB1513" s="279"/>
      <c r="AC1513" s="279"/>
      <c r="AJ1513" s="279"/>
      <c r="AK1513" s="279"/>
      <c r="AX1513" s="279"/>
      <c r="AY1513" s="279"/>
      <c r="AZ1513" s="279"/>
      <c r="BA1513" s="279"/>
      <c r="BB1513" s="279"/>
      <c r="BC1513" s="279"/>
      <c r="BD1513" s="279"/>
      <c r="BE1513" s="279"/>
      <c r="BF1513" s="279"/>
      <c r="BG1513" s="279"/>
      <c r="BH1513" s="279"/>
      <c r="BI1513" s="279"/>
      <c r="BQ1513" s="280"/>
      <c r="BR1513" s="280"/>
      <c r="BS1513" s="280"/>
      <c r="BT1513" s="280"/>
      <c r="BU1513" s="280"/>
      <c r="BV1513" s="280"/>
      <c r="BW1513" s="280"/>
      <c r="BX1513" s="280"/>
      <c r="BY1513" s="280"/>
      <c r="BZ1513" s="280"/>
      <c r="CA1513" s="280"/>
      <c r="CB1513" s="280"/>
    </row>
    <row r="1514" spans="1:80" s="278" customFormat="1" x14ac:dyDescent="0.25">
      <c r="A1514" s="261"/>
      <c r="B1514" s="261"/>
      <c r="C1514" s="261"/>
      <c r="D1514" s="261"/>
      <c r="E1514" s="261"/>
      <c r="F1514" s="261"/>
      <c r="G1514" s="261"/>
      <c r="AB1514" s="279"/>
      <c r="AC1514" s="279"/>
      <c r="AJ1514" s="279"/>
      <c r="AK1514" s="279"/>
      <c r="AX1514" s="279"/>
      <c r="AY1514" s="279"/>
      <c r="AZ1514" s="279"/>
      <c r="BA1514" s="279"/>
      <c r="BB1514" s="279"/>
      <c r="BC1514" s="279"/>
      <c r="BD1514" s="279"/>
      <c r="BE1514" s="279"/>
      <c r="BF1514" s="279"/>
      <c r="BG1514" s="279"/>
      <c r="BH1514" s="279"/>
      <c r="BI1514" s="279"/>
      <c r="BQ1514" s="280"/>
      <c r="BR1514" s="280"/>
      <c r="BS1514" s="280"/>
      <c r="BT1514" s="280"/>
      <c r="BU1514" s="280"/>
      <c r="BV1514" s="280"/>
      <c r="BW1514" s="280"/>
      <c r="BX1514" s="280"/>
      <c r="BY1514" s="280"/>
      <c r="BZ1514" s="280"/>
      <c r="CA1514" s="280"/>
      <c r="CB1514" s="280"/>
    </row>
    <row r="1515" spans="1:80" s="278" customFormat="1" x14ac:dyDescent="0.25">
      <c r="A1515" s="261"/>
      <c r="B1515" s="261"/>
      <c r="C1515" s="261"/>
      <c r="D1515" s="261"/>
      <c r="E1515" s="261"/>
      <c r="F1515" s="261"/>
      <c r="G1515" s="261"/>
      <c r="AB1515" s="279"/>
      <c r="AC1515" s="279"/>
      <c r="AJ1515" s="279"/>
      <c r="AK1515" s="279"/>
      <c r="AX1515" s="279"/>
      <c r="AY1515" s="279"/>
      <c r="AZ1515" s="279"/>
      <c r="BA1515" s="279"/>
      <c r="BB1515" s="279"/>
      <c r="BC1515" s="279"/>
      <c r="BD1515" s="279"/>
      <c r="BE1515" s="279"/>
      <c r="BF1515" s="279"/>
      <c r="BG1515" s="279"/>
      <c r="BH1515" s="279"/>
      <c r="BI1515" s="279"/>
      <c r="BQ1515" s="280"/>
      <c r="BR1515" s="280"/>
      <c r="BS1515" s="280"/>
      <c r="BT1515" s="280"/>
      <c r="BU1515" s="280"/>
      <c r="BV1515" s="280"/>
      <c r="BW1515" s="280"/>
      <c r="BX1515" s="280"/>
      <c r="BY1515" s="280"/>
      <c r="BZ1515" s="280"/>
      <c r="CA1515" s="280"/>
      <c r="CB1515" s="280"/>
    </row>
    <row r="1516" spans="1:80" s="278" customFormat="1" x14ac:dyDescent="0.25">
      <c r="A1516" s="261"/>
      <c r="B1516" s="261"/>
      <c r="C1516" s="261"/>
      <c r="D1516" s="261"/>
      <c r="E1516" s="261"/>
      <c r="F1516" s="261"/>
      <c r="G1516" s="261"/>
      <c r="AB1516" s="279"/>
      <c r="AC1516" s="279"/>
      <c r="AJ1516" s="279"/>
      <c r="AK1516" s="279"/>
      <c r="AX1516" s="279"/>
      <c r="AY1516" s="279"/>
      <c r="AZ1516" s="279"/>
      <c r="BA1516" s="279"/>
      <c r="BB1516" s="279"/>
      <c r="BC1516" s="279"/>
      <c r="BD1516" s="279"/>
      <c r="BE1516" s="279"/>
      <c r="BF1516" s="279"/>
      <c r="BG1516" s="279"/>
      <c r="BH1516" s="279"/>
      <c r="BI1516" s="279"/>
      <c r="BQ1516" s="280"/>
      <c r="BR1516" s="280"/>
      <c r="BS1516" s="280"/>
      <c r="BT1516" s="280"/>
      <c r="BU1516" s="280"/>
      <c r="BV1516" s="280"/>
      <c r="BW1516" s="280"/>
      <c r="BX1516" s="280"/>
      <c r="BY1516" s="280"/>
      <c r="BZ1516" s="280"/>
      <c r="CA1516" s="280"/>
      <c r="CB1516" s="280"/>
    </row>
    <row r="1517" spans="1:80" s="278" customFormat="1" x14ac:dyDescent="0.25">
      <c r="A1517" s="261"/>
      <c r="B1517" s="261"/>
      <c r="C1517" s="261"/>
      <c r="D1517" s="261"/>
      <c r="E1517" s="261"/>
      <c r="F1517" s="261"/>
      <c r="G1517" s="261"/>
      <c r="AB1517" s="279"/>
      <c r="AC1517" s="279"/>
      <c r="AJ1517" s="279"/>
      <c r="AK1517" s="279"/>
      <c r="AX1517" s="279"/>
      <c r="AY1517" s="279"/>
      <c r="AZ1517" s="279"/>
      <c r="BA1517" s="279"/>
      <c r="BB1517" s="279"/>
      <c r="BC1517" s="279"/>
      <c r="BD1517" s="279"/>
      <c r="BE1517" s="279"/>
      <c r="BF1517" s="279"/>
      <c r="BG1517" s="279"/>
      <c r="BH1517" s="279"/>
      <c r="BI1517" s="279"/>
      <c r="BQ1517" s="280"/>
      <c r="BR1517" s="280"/>
      <c r="BS1517" s="280"/>
      <c r="BT1517" s="280"/>
      <c r="BU1517" s="280"/>
      <c r="BV1517" s="280"/>
      <c r="BW1517" s="280"/>
      <c r="BX1517" s="280"/>
      <c r="BY1517" s="280"/>
      <c r="BZ1517" s="280"/>
      <c r="CA1517" s="280"/>
      <c r="CB1517" s="280"/>
    </row>
    <row r="1518" spans="1:80" s="278" customFormat="1" x14ac:dyDescent="0.25">
      <c r="A1518" s="261"/>
      <c r="B1518" s="261"/>
      <c r="C1518" s="261"/>
      <c r="D1518" s="261"/>
      <c r="E1518" s="261"/>
      <c r="F1518" s="261"/>
      <c r="G1518" s="261"/>
      <c r="AB1518" s="279"/>
      <c r="AC1518" s="279"/>
      <c r="AJ1518" s="279"/>
      <c r="AK1518" s="279"/>
      <c r="AX1518" s="279"/>
      <c r="AY1518" s="279"/>
      <c r="AZ1518" s="279"/>
      <c r="BA1518" s="279"/>
      <c r="BB1518" s="279"/>
      <c r="BC1518" s="279"/>
      <c r="BD1518" s="279"/>
      <c r="BE1518" s="279"/>
      <c r="BF1518" s="279"/>
      <c r="BG1518" s="279"/>
      <c r="BH1518" s="279"/>
      <c r="BI1518" s="279"/>
      <c r="BQ1518" s="280"/>
      <c r="BR1518" s="280"/>
      <c r="BS1518" s="280"/>
      <c r="BT1518" s="280"/>
      <c r="BU1518" s="280"/>
      <c r="BV1518" s="280"/>
      <c r="BW1518" s="280"/>
      <c r="BX1518" s="280"/>
      <c r="BY1518" s="280"/>
      <c r="BZ1518" s="280"/>
      <c r="CA1518" s="280"/>
      <c r="CB1518" s="280"/>
    </row>
    <row r="1519" spans="1:80" s="278" customFormat="1" x14ac:dyDescent="0.25">
      <c r="A1519" s="261"/>
      <c r="B1519" s="261"/>
      <c r="C1519" s="261"/>
      <c r="D1519" s="261"/>
      <c r="E1519" s="261"/>
      <c r="F1519" s="261"/>
      <c r="G1519" s="261"/>
      <c r="AB1519" s="279"/>
      <c r="AC1519" s="279"/>
      <c r="AJ1519" s="279"/>
      <c r="AK1519" s="279"/>
      <c r="AX1519" s="279"/>
      <c r="AY1519" s="279"/>
      <c r="AZ1519" s="279"/>
      <c r="BA1519" s="279"/>
      <c r="BB1519" s="279"/>
      <c r="BC1519" s="279"/>
      <c r="BD1519" s="279"/>
      <c r="BE1519" s="279"/>
      <c r="BF1519" s="279"/>
      <c r="BG1519" s="279"/>
      <c r="BH1519" s="279"/>
      <c r="BI1519" s="279"/>
      <c r="BQ1519" s="280"/>
      <c r="BR1519" s="280"/>
      <c r="BS1519" s="280"/>
      <c r="BT1519" s="280"/>
      <c r="BU1519" s="280"/>
      <c r="BV1519" s="280"/>
      <c r="BW1519" s="280"/>
      <c r="BX1519" s="280"/>
      <c r="BY1519" s="280"/>
      <c r="BZ1519" s="280"/>
      <c r="CA1519" s="280"/>
      <c r="CB1519" s="280"/>
    </row>
    <row r="1520" spans="1:80" s="278" customFormat="1" x14ac:dyDescent="0.25">
      <c r="A1520" s="261"/>
      <c r="B1520" s="261"/>
      <c r="C1520" s="261"/>
      <c r="D1520" s="261"/>
      <c r="E1520" s="261"/>
      <c r="F1520" s="261"/>
      <c r="G1520" s="261"/>
      <c r="AB1520" s="279"/>
      <c r="AC1520" s="279"/>
      <c r="AJ1520" s="279"/>
      <c r="AK1520" s="279"/>
      <c r="AX1520" s="279"/>
      <c r="AY1520" s="279"/>
      <c r="AZ1520" s="279"/>
      <c r="BA1520" s="279"/>
      <c r="BB1520" s="279"/>
      <c r="BC1520" s="279"/>
      <c r="BD1520" s="279"/>
      <c r="BE1520" s="279"/>
      <c r="BF1520" s="279"/>
      <c r="BG1520" s="279"/>
      <c r="BH1520" s="279"/>
      <c r="BI1520" s="279"/>
      <c r="BQ1520" s="280"/>
      <c r="BR1520" s="280"/>
      <c r="BS1520" s="280"/>
      <c r="BT1520" s="280"/>
      <c r="BU1520" s="280"/>
      <c r="BV1520" s="280"/>
      <c r="BW1520" s="280"/>
      <c r="BX1520" s="280"/>
      <c r="BY1520" s="280"/>
      <c r="BZ1520" s="280"/>
      <c r="CA1520" s="280"/>
      <c r="CB1520" s="280"/>
    </row>
    <row r="1521" spans="1:80" s="278" customFormat="1" x14ac:dyDescent="0.25">
      <c r="A1521" s="261"/>
      <c r="B1521" s="261"/>
      <c r="C1521" s="261"/>
      <c r="D1521" s="261"/>
      <c r="E1521" s="261"/>
      <c r="F1521" s="261"/>
      <c r="G1521" s="261"/>
      <c r="AB1521" s="279"/>
      <c r="AC1521" s="279"/>
      <c r="AJ1521" s="279"/>
      <c r="AK1521" s="279"/>
      <c r="AX1521" s="279"/>
      <c r="AY1521" s="279"/>
      <c r="AZ1521" s="279"/>
      <c r="BA1521" s="279"/>
      <c r="BB1521" s="279"/>
      <c r="BC1521" s="279"/>
      <c r="BD1521" s="279"/>
      <c r="BE1521" s="279"/>
      <c r="BF1521" s="279"/>
      <c r="BG1521" s="279"/>
      <c r="BH1521" s="279"/>
      <c r="BI1521" s="279"/>
      <c r="BQ1521" s="280"/>
      <c r="BR1521" s="280"/>
      <c r="BS1521" s="280"/>
      <c r="BT1521" s="280"/>
      <c r="BU1521" s="280"/>
      <c r="BV1521" s="280"/>
      <c r="BW1521" s="280"/>
      <c r="BX1521" s="280"/>
      <c r="BY1521" s="280"/>
      <c r="BZ1521" s="280"/>
      <c r="CA1521" s="280"/>
      <c r="CB1521" s="280"/>
    </row>
    <row r="1522" spans="1:80" s="278" customFormat="1" x14ac:dyDescent="0.25">
      <c r="A1522" s="261"/>
      <c r="B1522" s="261"/>
      <c r="C1522" s="261"/>
      <c r="D1522" s="261"/>
      <c r="E1522" s="261"/>
      <c r="F1522" s="261"/>
      <c r="G1522" s="261"/>
      <c r="AB1522" s="279"/>
      <c r="AC1522" s="279"/>
      <c r="AJ1522" s="279"/>
      <c r="AK1522" s="279"/>
      <c r="AX1522" s="279"/>
      <c r="AY1522" s="279"/>
      <c r="AZ1522" s="279"/>
      <c r="BA1522" s="279"/>
      <c r="BB1522" s="279"/>
      <c r="BC1522" s="279"/>
      <c r="BD1522" s="279"/>
      <c r="BE1522" s="279"/>
      <c r="BF1522" s="279"/>
      <c r="BG1522" s="279"/>
      <c r="BH1522" s="279"/>
      <c r="BI1522" s="279"/>
      <c r="BQ1522" s="280"/>
      <c r="BR1522" s="280"/>
      <c r="BS1522" s="280"/>
      <c r="BT1522" s="280"/>
      <c r="BU1522" s="280"/>
      <c r="BV1522" s="280"/>
      <c r="BW1522" s="280"/>
      <c r="BX1522" s="280"/>
      <c r="BY1522" s="280"/>
      <c r="BZ1522" s="280"/>
      <c r="CA1522" s="280"/>
      <c r="CB1522" s="280"/>
    </row>
    <row r="1523" spans="1:80" s="278" customFormat="1" x14ac:dyDescent="0.25">
      <c r="A1523" s="261"/>
      <c r="B1523" s="261"/>
      <c r="C1523" s="261"/>
      <c r="D1523" s="261"/>
      <c r="E1523" s="261"/>
      <c r="F1523" s="261"/>
      <c r="G1523" s="261"/>
      <c r="AB1523" s="279"/>
      <c r="AC1523" s="279"/>
      <c r="AJ1523" s="279"/>
      <c r="AK1523" s="279"/>
      <c r="AX1523" s="279"/>
      <c r="AY1523" s="279"/>
      <c r="AZ1523" s="279"/>
      <c r="BA1523" s="279"/>
      <c r="BB1523" s="279"/>
      <c r="BC1523" s="279"/>
      <c r="BD1523" s="279"/>
      <c r="BE1523" s="279"/>
      <c r="BF1523" s="279"/>
      <c r="BG1523" s="279"/>
      <c r="BH1523" s="279"/>
      <c r="BI1523" s="279"/>
      <c r="BQ1523" s="280"/>
      <c r="BR1523" s="280"/>
      <c r="BS1523" s="280"/>
      <c r="BT1523" s="280"/>
      <c r="BU1523" s="280"/>
      <c r="BV1523" s="280"/>
      <c r="BW1523" s="280"/>
      <c r="BX1523" s="280"/>
      <c r="BY1523" s="280"/>
      <c r="BZ1523" s="280"/>
      <c r="CA1523" s="280"/>
      <c r="CB1523" s="280"/>
    </row>
    <row r="1524" spans="1:80" s="278" customFormat="1" x14ac:dyDescent="0.25">
      <c r="A1524" s="261"/>
      <c r="B1524" s="261"/>
      <c r="C1524" s="261"/>
      <c r="D1524" s="261"/>
      <c r="E1524" s="261"/>
      <c r="F1524" s="261"/>
      <c r="G1524" s="261"/>
      <c r="AB1524" s="279"/>
      <c r="AC1524" s="279"/>
      <c r="AJ1524" s="279"/>
      <c r="AK1524" s="279"/>
      <c r="AX1524" s="279"/>
      <c r="AY1524" s="279"/>
      <c r="AZ1524" s="279"/>
      <c r="BA1524" s="279"/>
      <c r="BB1524" s="279"/>
      <c r="BC1524" s="279"/>
      <c r="BD1524" s="279"/>
      <c r="BE1524" s="279"/>
      <c r="BF1524" s="279"/>
      <c r="BG1524" s="279"/>
      <c r="BH1524" s="279"/>
      <c r="BI1524" s="279"/>
      <c r="BQ1524" s="280"/>
      <c r="BR1524" s="280"/>
      <c r="BS1524" s="280"/>
      <c r="BT1524" s="280"/>
      <c r="BU1524" s="280"/>
      <c r="BV1524" s="280"/>
      <c r="BW1524" s="280"/>
      <c r="BX1524" s="280"/>
      <c r="BY1524" s="280"/>
      <c r="BZ1524" s="280"/>
      <c r="CA1524" s="280"/>
      <c r="CB1524" s="280"/>
    </row>
    <row r="1525" spans="1:80" s="278" customFormat="1" x14ac:dyDescent="0.25">
      <c r="A1525" s="261"/>
      <c r="B1525" s="261"/>
      <c r="C1525" s="261"/>
      <c r="D1525" s="261"/>
      <c r="E1525" s="261"/>
      <c r="F1525" s="261"/>
      <c r="G1525" s="261"/>
      <c r="AB1525" s="279"/>
      <c r="AC1525" s="279"/>
      <c r="AJ1525" s="279"/>
      <c r="AK1525" s="279"/>
      <c r="AX1525" s="279"/>
      <c r="AY1525" s="279"/>
      <c r="AZ1525" s="279"/>
      <c r="BA1525" s="279"/>
      <c r="BB1525" s="279"/>
      <c r="BC1525" s="279"/>
      <c r="BD1525" s="279"/>
      <c r="BE1525" s="279"/>
      <c r="BF1525" s="279"/>
      <c r="BG1525" s="279"/>
      <c r="BH1525" s="279"/>
      <c r="BI1525" s="279"/>
      <c r="BQ1525" s="280"/>
      <c r="BR1525" s="280"/>
      <c r="BS1525" s="280"/>
      <c r="BT1525" s="280"/>
      <c r="BU1525" s="280"/>
      <c r="BV1525" s="280"/>
      <c r="BW1525" s="280"/>
      <c r="BX1525" s="280"/>
      <c r="BY1525" s="280"/>
      <c r="BZ1525" s="280"/>
      <c r="CA1525" s="280"/>
      <c r="CB1525" s="280"/>
    </row>
    <row r="1526" spans="1:80" s="278" customFormat="1" x14ac:dyDescent="0.25">
      <c r="A1526" s="261"/>
      <c r="B1526" s="261"/>
      <c r="C1526" s="261"/>
      <c r="D1526" s="261"/>
      <c r="E1526" s="261"/>
      <c r="F1526" s="261"/>
      <c r="G1526" s="261"/>
      <c r="AB1526" s="279"/>
      <c r="AC1526" s="279"/>
      <c r="AJ1526" s="279"/>
      <c r="AK1526" s="279"/>
      <c r="AX1526" s="279"/>
      <c r="AY1526" s="279"/>
      <c r="AZ1526" s="279"/>
      <c r="BA1526" s="279"/>
      <c r="BB1526" s="279"/>
      <c r="BC1526" s="279"/>
      <c r="BD1526" s="279"/>
      <c r="BE1526" s="279"/>
      <c r="BF1526" s="279"/>
      <c r="BG1526" s="279"/>
      <c r="BH1526" s="279"/>
      <c r="BI1526" s="279"/>
      <c r="BQ1526" s="280"/>
      <c r="BR1526" s="280"/>
      <c r="BS1526" s="280"/>
      <c r="BT1526" s="280"/>
      <c r="BU1526" s="280"/>
      <c r="BV1526" s="280"/>
      <c r="BW1526" s="280"/>
      <c r="BX1526" s="280"/>
      <c r="BY1526" s="280"/>
      <c r="BZ1526" s="280"/>
      <c r="CA1526" s="280"/>
      <c r="CB1526" s="280"/>
    </row>
    <row r="1527" spans="1:80" s="278" customFormat="1" x14ac:dyDescent="0.25">
      <c r="A1527" s="261"/>
      <c r="B1527" s="261"/>
      <c r="C1527" s="261"/>
      <c r="D1527" s="261"/>
      <c r="E1527" s="261"/>
      <c r="F1527" s="261"/>
      <c r="G1527" s="261"/>
      <c r="AB1527" s="279"/>
      <c r="AC1527" s="279"/>
      <c r="AJ1527" s="279"/>
      <c r="AK1527" s="279"/>
      <c r="AX1527" s="279"/>
      <c r="AY1527" s="279"/>
      <c r="AZ1527" s="279"/>
      <c r="BA1527" s="279"/>
      <c r="BB1527" s="279"/>
      <c r="BC1527" s="279"/>
      <c r="BD1527" s="279"/>
      <c r="BE1527" s="279"/>
      <c r="BF1527" s="279"/>
      <c r="BG1527" s="279"/>
      <c r="BH1527" s="279"/>
      <c r="BI1527" s="279"/>
      <c r="BQ1527" s="280"/>
      <c r="BR1527" s="280"/>
      <c r="BS1527" s="280"/>
      <c r="BT1527" s="280"/>
      <c r="BU1527" s="280"/>
      <c r="BV1527" s="280"/>
      <c r="BW1527" s="280"/>
      <c r="BX1527" s="280"/>
      <c r="BY1527" s="280"/>
      <c r="BZ1527" s="280"/>
      <c r="CA1527" s="280"/>
      <c r="CB1527" s="280"/>
    </row>
    <row r="1528" spans="1:80" s="278" customFormat="1" x14ac:dyDescent="0.25">
      <c r="A1528" s="261"/>
      <c r="B1528" s="261"/>
      <c r="C1528" s="261"/>
      <c r="D1528" s="261"/>
      <c r="E1528" s="261"/>
      <c r="F1528" s="261"/>
      <c r="G1528" s="261"/>
      <c r="AB1528" s="279"/>
      <c r="AC1528" s="279"/>
      <c r="AJ1528" s="279"/>
      <c r="AK1528" s="279"/>
      <c r="AX1528" s="279"/>
      <c r="AY1528" s="279"/>
      <c r="AZ1528" s="279"/>
      <c r="BA1528" s="279"/>
      <c r="BB1528" s="279"/>
      <c r="BC1528" s="279"/>
      <c r="BD1528" s="279"/>
      <c r="BE1528" s="279"/>
      <c r="BF1528" s="279"/>
      <c r="BG1528" s="279"/>
      <c r="BH1528" s="279"/>
      <c r="BI1528" s="279"/>
      <c r="BQ1528" s="280"/>
      <c r="BR1528" s="280"/>
      <c r="BS1528" s="280"/>
      <c r="BT1528" s="280"/>
      <c r="BU1528" s="280"/>
      <c r="BV1528" s="280"/>
      <c r="BW1528" s="280"/>
      <c r="BX1528" s="280"/>
      <c r="BY1528" s="280"/>
      <c r="BZ1528" s="280"/>
      <c r="CA1528" s="280"/>
      <c r="CB1528" s="280"/>
    </row>
    <row r="1529" spans="1:80" s="278" customFormat="1" x14ac:dyDescent="0.25">
      <c r="A1529" s="261"/>
      <c r="B1529" s="261"/>
      <c r="C1529" s="261"/>
      <c r="D1529" s="261"/>
      <c r="E1529" s="261"/>
      <c r="F1529" s="261"/>
      <c r="G1529" s="261"/>
      <c r="AB1529" s="279"/>
      <c r="AC1529" s="279"/>
      <c r="AJ1529" s="279"/>
      <c r="AK1529" s="279"/>
      <c r="AX1529" s="279"/>
      <c r="AY1529" s="279"/>
      <c r="AZ1529" s="279"/>
      <c r="BA1529" s="279"/>
      <c r="BB1529" s="279"/>
      <c r="BC1529" s="279"/>
      <c r="BD1529" s="279"/>
      <c r="BE1529" s="279"/>
      <c r="BF1529" s="279"/>
      <c r="BG1529" s="279"/>
      <c r="BH1529" s="279"/>
      <c r="BI1529" s="279"/>
      <c r="BQ1529" s="280"/>
      <c r="BR1529" s="280"/>
      <c r="BS1529" s="280"/>
      <c r="BT1529" s="280"/>
      <c r="BU1529" s="280"/>
      <c r="BV1529" s="280"/>
      <c r="BW1529" s="280"/>
      <c r="BX1529" s="280"/>
      <c r="BY1529" s="280"/>
      <c r="BZ1529" s="280"/>
      <c r="CA1529" s="280"/>
      <c r="CB1529" s="280"/>
    </row>
    <row r="1530" spans="1:80" s="278" customFormat="1" x14ac:dyDescent="0.25">
      <c r="A1530" s="261"/>
      <c r="B1530" s="261"/>
      <c r="C1530" s="261"/>
      <c r="D1530" s="261"/>
      <c r="E1530" s="261"/>
      <c r="F1530" s="261"/>
      <c r="G1530" s="261"/>
      <c r="AB1530" s="279"/>
      <c r="AC1530" s="279"/>
      <c r="AJ1530" s="279"/>
      <c r="AK1530" s="279"/>
      <c r="AX1530" s="279"/>
      <c r="AY1530" s="279"/>
      <c r="AZ1530" s="279"/>
      <c r="BA1530" s="279"/>
      <c r="BB1530" s="279"/>
      <c r="BC1530" s="279"/>
      <c r="BD1530" s="279"/>
      <c r="BE1530" s="279"/>
      <c r="BF1530" s="279"/>
      <c r="BG1530" s="279"/>
      <c r="BH1530" s="279"/>
      <c r="BI1530" s="279"/>
      <c r="BQ1530" s="280"/>
      <c r="BR1530" s="280"/>
      <c r="BS1530" s="280"/>
      <c r="BT1530" s="280"/>
      <c r="BU1530" s="280"/>
      <c r="BV1530" s="280"/>
      <c r="BW1530" s="280"/>
      <c r="BX1530" s="280"/>
      <c r="BY1530" s="280"/>
      <c r="BZ1530" s="280"/>
      <c r="CA1530" s="280"/>
      <c r="CB1530" s="280"/>
    </row>
    <row r="1531" spans="1:80" s="278" customFormat="1" x14ac:dyDescent="0.25">
      <c r="A1531" s="261"/>
      <c r="B1531" s="261"/>
      <c r="C1531" s="261"/>
      <c r="D1531" s="261"/>
      <c r="E1531" s="261"/>
      <c r="F1531" s="261"/>
      <c r="G1531" s="261"/>
      <c r="AB1531" s="279"/>
      <c r="AC1531" s="279"/>
      <c r="AJ1531" s="279"/>
      <c r="AK1531" s="279"/>
      <c r="AX1531" s="279"/>
      <c r="AY1531" s="279"/>
      <c r="AZ1531" s="279"/>
      <c r="BA1531" s="279"/>
      <c r="BB1531" s="279"/>
      <c r="BC1531" s="279"/>
      <c r="BD1531" s="279"/>
      <c r="BE1531" s="279"/>
      <c r="BF1531" s="279"/>
      <c r="BG1531" s="279"/>
      <c r="BH1531" s="279"/>
      <c r="BI1531" s="279"/>
      <c r="BQ1531" s="280"/>
      <c r="BR1531" s="280"/>
      <c r="BS1531" s="280"/>
      <c r="BT1531" s="280"/>
      <c r="BU1531" s="280"/>
      <c r="BV1531" s="280"/>
      <c r="BW1531" s="280"/>
      <c r="BX1531" s="280"/>
      <c r="BY1531" s="280"/>
      <c r="BZ1531" s="280"/>
      <c r="CA1531" s="280"/>
      <c r="CB1531" s="280"/>
    </row>
    <row r="1532" spans="1:80" s="278" customFormat="1" x14ac:dyDescent="0.25">
      <c r="A1532" s="261"/>
      <c r="B1532" s="261"/>
      <c r="C1532" s="261"/>
      <c r="D1532" s="261"/>
      <c r="E1532" s="261"/>
      <c r="F1532" s="261"/>
      <c r="G1532" s="261"/>
      <c r="AB1532" s="279"/>
      <c r="AC1532" s="279"/>
      <c r="AJ1532" s="279"/>
      <c r="AK1532" s="279"/>
      <c r="AX1532" s="279"/>
      <c r="AY1532" s="279"/>
      <c r="AZ1532" s="279"/>
      <c r="BA1532" s="279"/>
      <c r="BB1532" s="279"/>
      <c r="BC1532" s="279"/>
      <c r="BD1532" s="279"/>
      <c r="BE1532" s="279"/>
      <c r="BF1532" s="279"/>
      <c r="BG1532" s="279"/>
      <c r="BH1532" s="279"/>
      <c r="BI1532" s="279"/>
      <c r="BQ1532" s="280"/>
      <c r="BR1532" s="280"/>
      <c r="BS1532" s="280"/>
      <c r="BT1532" s="280"/>
      <c r="BU1532" s="280"/>
      <c r="BV1532" s="280"/>
      <c r="BW1532" s="280"/>
      <c r="BX1532" s="280"/>
      <c r="BY1532" s="280"/>
      <c r="BZ1532" s="280"/>
      <c r="CA1532" s="280"/>
      <c r="CB1532" s="280"/>
    </row>
    <row r="1533" spans="1:80" s="278" customFormat="1" x14ac:dyDescent="0.25">
      <c r="A1533" s="261"/>
      <c r="B1533" s="261"/>
      <c r="C1533" s="261"/>
      <c r="D1533" s="261"/>
      <c r="E1533" s="261"/>
      <c r="F1533" s="261"/>
      <c r="G1533" s="261"/>
      <c r="AB1533" s="279"/>
      <c r="AC1533" s="279"/>
      <c r="AJ1533" s="279"/>
      <c r="AK1533" s="279"/>
      <c r="AX1533" s="279"/>
      <c r="AY1533" s="279"/>
      <c r="AZ1533" s="279"/>
      <c r="BA1533" s="279"/>
      <c r="BB1533" s="279"/>
      <c r="BC1533" s="279"/>
      <c r="BD1533" s="279"/>
      <c r="BE1533" s="279"/>
      <c r="BF1533" s="279"/>
      <c r="BG1533" s="279"/>
      <c r="BH1533" s="279"/>
      <c r="BI1533" s="279"/>
      <c r="BQ1533" s="280"/>
      <c r="BR1533" s="280"/>
      <c r="BS1533" s="280"/>
      <c r="BT1533" s="280"/>
      <c r="BU1533" s="280"/>
      <c r="BV1533" s="280"/>
      <c r="BW1533" s="280"/>
      <c r="BX1533" s="280"/>
      <c r="BY1533" s="280"/>
      <c r="BZ1533" s="280"/>
      <c r="CA1533" s="280"/>
      <c r="CB1533" s="280"/>
    </row>
    <row r="1534" spans="1:80" s="278" customFormat="1" x14ac:dyDescent="0.25">
      <c r="A1534" s="261"/>
      <c r="B1534" s="261"/>
      <c r="C1534" s="261"/>
      <c r="D1534" s="261"/>
      <c r="E1534" s="261"/>
      <c r="F1534" s="261"/>
      <c r="G1534" s="261"/>
      <c r="AB1534" s="279"/>
      <c r="AC1534" s="279"/>
      <c r="AJ1534" s="279"/>
      <c r="AK1534" s="279"/>
      <c r="AX1534" s="279"/>
      <c r="AY1534" s="279"/>
      <c r="AZ1534" s="279"/>
      <c r="BA1534" s="279"/>
      <c r="BB1534" s="279"/>
      <c r="BC1534" s="279"/>
      <c r="BD1534" s="279"/>
      <c r="BE1534" s="279"/>
      <c r="BF1534" s="279"/>
      <c r="BG1534" s="279"/>
      <c r="BH1534" s="279"/>
      <c r="BI1534" s="279"/>
      <c r="BQ1534" s="280"/>
      <c r="BR1534" s="280"/>
      <c r="BS1534" s="280"/>
      <c r="BT1534" s="280"/>
      <c r="BU1534" s="280"/>
      <c r="BV1534" s="280"/>
      <c r="BW1534" s="280"/>
      <c r="BX1534" s="280"/>
      <c r="BY1534" s="280"/>
      <c r="BZ1534" s="280"/>
      <c r="CA1534" s="280"/>
      <c r="CB1534" s="280"/>
    </row>
    <row r="1535" spans="1:80" s="278" customFormat="1" x14ac:dyDescent="0.25">
      <c r="A1535" s="261"/>
      <c r="B1535" s="261"/>
      <c r="C1535" s="261"/>
      <c r="D1535" s="261"/>
      <c r="E1535" s="261"/>
      <c r="F1535" s="261"/>
      <c r="G1535" s="261"/>
      <c r="AB1535" s="279"/>
      <c r="AC1535" s="279"/>
      <c r="AJ1535" s="279"/>
      <c r="AK1535" s="279"/>
      <c r="AX1535" s="279"/>
      <c r="AY1535" s="279"/>
      <c r="AZ1535" s="279"/>
      <c r="BA1535" s="279"/>
      <c r="BB1535" s="279"/>
      <c r="BC1535" s="279"/>
      <c r="BD1535" s="279"/>
      <c r="BE1535" s="279"/>
      <c r="BF1535" s="279"/>
      <c r="BG1535" s="279"/>
      <c r="BH1535" s="279"/>
      <c r="BI1535" s="279"/>
      <c r="BQ1535" s="280"/>
      <c r="BR1535" s="280"/>
      <c r="BS1535" s="280"/>
      <c r="BT1535" s="280"/>
      <c r="BU1535" s="280"/>
      <c r="BV1535" s="280"/>
      <c r="BW1535" s="280"/>
      <c r="BX1535" s="280"/>
      <c r="BY1535" s="280"/>
      <c r="BZ1535" s="280"/>
      <c r="CA1535" s="280"/>
      <c r="CB1535" s="280"/>
    </row>
    <row r="1536" spans="1:80" s="278" customFormat="1" x14ac:dyDescent="0.25">
      <c r="A1536" s="261"/>
      <c r="B1536" s="261"/>
      <c r="C1536" s="261"/>
      <c r="D1536" s="261"/>
      <c r="E1536" s="261"/>
      <c r="F1536" s="261"/>
      <c r="G1536" s="261"/>
      <c r="AB1536" s="279"/>
      <c r="AC1536" s="279"/>
      <c r="AJ1536" s="279"/>
      <c r="AK1536" s="279"/>
      <c r="AX1536" s="279"/>
      <c r="AY1536" s="279"/>
      <c r="AZ1536" s="279"/>
      <c r="BA1536" s="279"/>
      <c r="BB1536" s="279"/>
      <c r="BC1536" s="279"/>
      <c r="BD1536" s="279"/>
      <c r="BE1536" s="279"/>
      <c r="BF1536" s="279"/>
      <c r="BG1536" s="279"/>
      <c r="BH1536" s="279"/>
      <c r="BI1536" s="279"/>
      <c r="BQ1536" s="280"/>
      <c r="BR1536" s="280"/>
      <c r="BS1536" s="280"/>
      <c r="BT1536" s="280"/>
      <c r="BU1536" s="280"/>
      <c r="BV1536" s="280"/>
      <c r="BW1536" s="280"/>
      <c r="BX1536" s="280"/>
      <c r="BY1536" s="280"/>
      <c r="BZ1536" s="280"/>
      <c r="CA1536" s="280"/>
      <c r="CB1536" s="280"/>
    </row>
    <row r="1537" spans="1:80" s="278" customFormat="1" x14ac:dyDescent="0.25">
      <c r="A1537" s="261"/>
      <c r="B1537" s="261"/>
      <c r="C1537" s="261"/>
      <c r="D1537" s="261"/>
      <c r="E1537" s="261"/>
      <c r="F1537" s="261"/>
      <c r="G1537" s="261"/>
      <c r="AB1537" s="279"/>
      <c r="AC1537" s="279"/>
      <c r="AJ1537" s="279"/>
      <c r="AK1537" s="279"/>
      <c r="AX1537" s="279"/>
      <c r="AY1537" s="279"/>
      <c r="AZ1537" s="279"/>
      <c r="BA1537" s="279"/>
      <c r="BB1537" s="279"/>
      <c r="BC1537" s="279"/>
      <c r="BD1537" s="279"/>
      <c r="BE1537" s="279"/>
      <c r="BF1537" s="279"/>
      <c r="BG1537" s="279"/>
      <c r="BH1537" s="279"/>
      <c r="BI1537" s="279"/>
      <c r="BQ1537" s="280"/>
      <c r="BR1537" s="280"/>
      <c r="BS1537" s="280"/>
      <c r="BT1537" s="280"/>
      <c r="BU1537" s="280"/>
      <c r="BV1537" s="280"/>
      <c r="BW1537" s="280"/>
      <c r="BX1537" s="280"/>
      <c r="BY1537" s="280"/>
      <c r="BZ1537" s="280"/>
      <c r="CA1537" s="280"/>
      <c r="CB1537" s="280"/>
    </row>
    <row r="1538" spans="1:80" s="278" customFormat="1" x14ac:dyDescent="0.25">
      <c r="A1538" s="261"/>
      <c r="B1538" s="261"/>
      <c r="C1538" s="261"/>
      <c r="D1538" s="261"/>
      <c r="E1538" s="261"/>
      <c r="F1538" s="261"/>
      <c r="G1538" s="261"/>
      <c r="AB1538" s="279"/>
      <c r="AC1538" s="279"/>
      <c r="AJ1538" s="279"/>
      <c r="AK1538" s="279"/>
      <c r="AX1538" s="279"/>
      <c r="AY1538" s="279"/>
      <c r="AZ1538" s="279"/>
      <c r="BA1538" s="279"/>
      <c r="BB1538" s="279"/>
      <c r="BC1538" s="279"/>
      <c r="BD1538" s="279"/>
      <c r="BE1538" s="279"/>
      <c r="BF1538" s="279"/>
      <c r="BG1538" s="279"/>
      <c r="BH1538" s="279"/>
      <c r="BI1538" s="279"/>
      <c r="BQ1538" s="280"/>
      <c r="BR1538" s="280"/>
      <c r="BS1538" s="280"/>
      <c r="BT1538" s="280"/>
      <c r="BU1538" s="280"/>
      <c r="BV1538" s="280"/>
      <c r="BW1538" s="280"/>
      <c r="BX1538" s="280"/>
      <c r="BY1538" s="280"/>
      <c r="BZ1538" s="280"/>
      <c r="CA1538" s="280"/>
      <c r="CB1538" s="280"/>
    </row>
    <row r="1539" spans="1:80" s="278" customFormat="1" x14ac:dyDescent="0.25">
      <c r="A1539" s="261"/>
      <c r="B1539" s="261"/>
      <c r="C1539" s="261"/>
      <c r="D1539" s="261"/>
      <c r="E1539" s="261"/>
      <c r="F1539" s="261"/>
      <c r="G1539" s="261"/>
      <c r="AB1539" s="279"/>
      <c r="AC1539" s="279"/>
      <c r="AJ1539" s="279"/>
      <c r="AK1539" s="279"/>
      <c r="AX1539" s="279"/>
      <c r="AY1539" s="279"/>
      <c r="AZ1539" s="279"/>
      <c r="BA1539" s="279"/>
      <c r="BB1539" s="279"/>
      <c r="BC1539" s="279"/>
      <c r="BD1539" s="279"/>
      <c r="BE1539" s="279"/>
      <c r="BF1539" s="279"/>
      <c r="BG1539" s="279"/>
      <c r="BH1539" s="279"/>
      <c r="BI1539" s="279"/>
      <c r="BQ1539" s="280"/>
      <c r="BR1539" s="280"/>
      <c r="BS1539" s="280"/>
      <c r="BT1539" s="280"/>
      <c r="BU1539" s="280"/>
      <c r="BV1539" s="280"/>
      <c r="BW1539" s="280"/>
      <c r="BX1539" s="280"/>
      <c r="BY1539" s="280"/>
      <c r="BZ1539" s="280"/>
      <c r="CA1539" s="280"/>
      <c r="CB1539" s="280"/>
    </row>
    <row r="1540" spans="1:80" s="278" customFormat="1" x14ac:dyDescent="0.25">
      <c r="A1540" s="261"/>
      <c r="B1540" s="261"/>
      <c r="C1540" s="261"/>
      <c r="D1540" s="261"/>
      <c r="E1540" s="261"/>
      <c r="F1540" s="261"/>
      <c r="G1540" s="261"/>
      <c r="AB1540" s="279"/>
      <c r="AC1540" s="279"/>
      <c r="AJ1540" s="279"/>
      <c r="AK1540" s="279"/>
      <c r="AX1540" s="279"/>
      <c r="AY1540" s="279"/>
      <c r="AZ1540" s="279"/>
      <c r="BA1540" s="279"/>
      <c r="BB1540" s="279"/>
      <c r="BC1540" s="279"/>
      <c r="BD1540" s="279"/>
      <c r="BE1540" s="279"/>
      <c r="BF1540" s="279"/>
      <c r="BG1540" s="279"/>
      <c r="BH1540" s="279"/>
      <c r="BI1540" s="279"/>
      <c r="BQ1540" s="280"/>
      <c r="BR1540" s="280"/>
      <c r="BS1540" s="280"/>
      <c r="BT1540" s="280"/>
      <c r="BU1540" s="280"/>
      <c r="BV1540" s="280"/>
      <c r="BW1540" s="280"/>
      <c r="BX1540" s="280"/>
      <c r="BY1540" s="280"/>
      <c r="BZ1540" s="280"/>
      <c r="CA1540" s="280"/>
      <c r="CB1540" s="280"/>
    </row>
    <row r="1541" spans="1:80" s="278" customFormat="1" x14ac:dyDescent="0.25">
      <c r="A1541" s="261"/>
      <c r="B1541" s="261"/>
      <c r="C1541" s="261"/>
      <c r="D1541" s="261"/>
      <c r="E1541" s="261"/>
      <c r="F1541" s="261"/>
      <c r="G1541" s="261"/>
      <c r="AB1541" s="279"/>
      <c r="AC1541" s="279"/>
      <c r="AJ1541" s="279"/>
      <c r="AK1541" s="279"/>
      <c r="AX1541" s="279"/>
      <c r="AY1541" s="279"/>
      <c r="AZ1541" s="279"/>
      <c r="BA1541" s="279"/>
      <c r="BB1541" s="279"/>
      <c r="BC1541" s="279"/>
      <c r="BD1541" s="279"/>
      <c r="BE1541" s="279"/>
      <c r="BF1541" s="279"/>
      <c r="BG1541" s="279"/>
      <c r="BH1541" s="279"/>
      <c r="BI1541" s="279"/>
      <c r="BQ1541" s="280"/>
      <c r="BR1541" s="280"/>
      <c r="BS1541" s="280"/>
      <c r="BT1541" s="280"/>
      <c r="BU1541" s="280"/>
      <c r="BV1541" s="280"/>
      <c r="BW1541" s="280"/>
      <c r="BX1541" s="280"/>
      <c r="BY1541" s="280"/>
      <c r="BZ1541" s="280"/>
      <c r="CA1541" s="280"/>
      <c r="CB1541" s="280"/>
    </row>
    <row r="1542" spans="1:80" s="278" customFormat="1" x14ac:dyDescent="0.25">
      <c r="A1542" s="261"/>
      <c r="B1542" s="261"/>
      <c r="C1542" s="261"/>
      <c r="D1542" s="261"/>
      <c r="E1542" s="261"/>
      <c r="F1542" s="261"/>
      <c r="G1542" s="261"/>
      <c r="AB1542" s="279"/>
      <c r="AC1542" s="279"/>
      <c r="AJ1542" s="279"/>
      <c r="AK1542" s="279"/>
      <c r="AX1542" s="279"/>
      <c r="AY1542" s="279"/>
      <c r="AZ1542" s="279"/>
      <c r="BA1542" s="279"/>
      <c r="BB1542" s="279"/>
      <c r="BC1542" s="279"/>
      <c r="BD1542" s="279"/>
      <c r="BE1542" s="279"/>
      <c r="BF1542" s="279"/>
      <c r="BG1542" s="279"/>
      <c r="BH1542" s="279"/>
      <c r="BI1542" s="279"/>
      <c r="BQ1542" s="280"/>
      <c r="BR1542" s="280"/>
      <c r="BS1542" s="280"/>
      <c r="BT1542" s="280"/>
      <c r="BU1542" s="280"/>
      <c r="BV1542" s="280"/>
      <c r="BW1542" s="280"/>
      <c r="BX1542" s="280"/>
      <c r="BY1542" s="280"/>
      <c r="BZ1542" s="280"/>
      <c r="CA1542" s="280"/>
      <c r="CB1542" s="280"/>
    </row>
    <row r="1543" spans="1:80" s="278" customFormat="1" x14ac:dyDescent="0.25">
      <c r="A1543" s="261"/>
      <c r="B1543" s="261"/>
      <c r="C1543" s="261"/>
      <c r="D1543" s="261"/>
      <c r="E1543" s="261"/>
      <c r="F1543" s="261"/>
      <c r="G1543" s="261"/>
      <c r="AB1543" s="279"/>
      <c r="AC1543" s="279"/>
      <c r="AJ1543" s="279"/>
      <c r="AK1543" s="279"/>
      <c r="AX1543" s="279"/>
      <c r="AY1543" s="279"/>
      <c r="AZ1543" s="279"/>
      <c r="BA1543" s="279"/>
      <c r="BB1543" s="279"/>
      <c r="BC1543" s="279"/>
      <c r="BD1543" s="279"/>
      <c r="BE1543" s="279"/>
      <c r="BF1543" s="279"/>
      <c r="BG1543" s="279"/>
      <c r="BH1543" s="279"/>
      <c r="BI1543" s="279"/>
      <c r="BQ1543" s="280"/>
      <c r="BR1543" s="280"/>
      <c r="BS1543" s="280"/>
      <c r="BT1543" s="280"/>
      <c r="BU1543" s="280"/>
      <c r="BV1543" s="280"/>
      <c r="BW1543" s="280"/>
      <c r="BX1543" s="280"/>
      <c r="BY1543" s="280"/>
      <c r="BZ1543" s="280"/>
      <c r="CA1543" s="280"/>
      <c r="CB1543" s="280"/>
    </row>
    <row r="1544" spans="1:80" s="278" customFormat="1" x14ac:dyDescent="0.25">
      <c r="A1544" s="261"/>
      <c r="B1544" s="261"/>
      <c r="C1544" s="261"/>
      <c r="D1544" s="261"/>
      <c r="E1544" s="261"/>
      <c r="F1544" s="261"/>
      <c r="G1544" s="261"/>
      <c r="AB1544" s="279"/>
      <c r="AC1544" s="279"/>
      <c r="AJ1544" s="279"/>
      <c r="AK1544" s="279"/>
      <c r="AX1544" s="279"/>
      <c r="AY1544" s="279"/>
      <c r="AZ1544" s="279"/>
      <c r="BA1544" s="279"/>
      <c r="BB1544" s="279"/>
      <c r="BC1544" s="279"/>
      <c r="BD1544" s="279"/>
      <c r="BE1544" s="279"/>
      <c r="BF1544" s="279"/>
      <c r="BG1544" s="279"/>
      <c r="BH1544" s="279"/>
      <c r="BI1544" s="279"/>
      <c r="BQ1544" s="280"/>
      <c r="BR1544" s="280"/>
      <c r="BS1544" s="280"/>
      <c r="BT1544" s="280"/>
      <c r="BU1544" s="280"/>
      <c r="BV1544" s="280"/>
      <c r="BW1544" s="280"/>
      <c r="BX1544" s="280"/>
      <c r="BY1544" s="280"/>
      <c r="BZ1544" s="280"/>
      <c r="CA1544" s="280"/>
      <c r="CB1544" s="280"/>
    </row>
    <row r="1545" spans="1:80" s="278" customFormat="1" x14ac:dyDescent="0.25">
      <c r="A1545" s="261"/>
      <c r="B1545" s="261"/>
      <c r="C1545" s="261"/>
      <c r="D1545" s="261"/>
      <c r="E1545" s="261"/>
      <c r="F1545" s="261"/>
      <c r="G1545" s="261"/>
      <c r="AB1545" s="279"/>
      <c r="AC1545" s="279"/>
      <c r="AJ1545" s="279"/>
      <c r="AK1545" s="279"/>
      <c r="AX1545" s="279"/>
      <c r="AY1545" s="279"/>
      <c r="AZ1545" s="279"/>
      <c r="BA1545" s="279"/>
      <c r="BB1545" s="279"/>
      <c r="BC1545" s="279"/>
      <c r="BD1545" s="279"/>
      <c r="BE1545" s="279"/>
      <c r="BF1545" s="279"/>
      <c r="BG1545" s="279"/>
      <c r="BH1545" s="279"/>
      <c r="BI1545" s="279"/>
      <c r="BQ1545" s="280"/>
      <c r="BR1545" s="280"/>
      <c r="BS1545" s="280"/>
      <c r="BT1545" s="280"/>
      <c r="BU1545" s="280"/>
      <c r="BV1545" s="280"/>
      <c r="BW1545" s="280"/>
      <c r="BX1545" s="280"/>
      <c r="BY1545" s="280"/>
      <c r="BZ1545" s="280"/>
      <c r="CA1545" s="280"/>
      <c r="CB1545" s="280"/>
    </row>
    <row r="1546" spans="1:80" s="278" customFormat="1" x14ac:dyDescent="0.25">
      <c r="A1546" s="261"/>
      <c r="B1546" s="261"/>
      <c r="C1546" s="261"/>
      <c r="D1546" s="261"/>
      <c r="E1546" s="261"/>
      <c r="F1546" s="261"/>
      <c r="G1546" s="261"/>
      <c r="AB1546" s="279"/>
      <c r="AC1546" s="279"/>
      <c r="AJ1546" s="279"/>
      <c r="AK1546" s="279"/>
      <c r="AX1546" s="279"/>
      <c r="AY1546" s="279"/>
      <c r="AZ1546" s="279"/>
      <c r="BA1546" s="279"/>
      <c r="BB1546" s="279"/>
      <c r="BC1546" s="279"/>
      <c r="BD1546" s="279"/>
      <c r="BE1546" s="279"/>
      <c r="BF1546" s="279"/>
      <c r="BG1546" s="279"/>
      <c r="BH1546" s="279"/>
      <c r="BI1546" s="279"/>
      <c r="BQ1546" s="280"/>
      <c r="BR1546" s="280"/>
      <c r="BS1546" s="280"/>
      <c r="BT1546" s="280"/>
      <c r="BU1546" s="280"/>
      <c r="BV1546" s="280"/>
      <c r="BW1546" s="280"/>
      <c r="BX1546" s="280"/>
      <c r="BY1546" s="280"/>
      <c r="BZ1546" s="280"/>
      <c r="CA1546" s="280"/>
      <c r="CB1546" s="280"/>
    </row>
    <row r="1547" spans="1:80" s="278" customFormat="1" x14ac:dyDescent="0.25">
      <c r="A1547" s="261"/>
      <c r="B1547" s="261"/>
      <c r="C1547" s="261"/>
      <c r="D1547" s="261"/>
      <c r="E1547" s="261"/>
      <c r="F1547" s="261"/>
      <c r="G1547" s="261"/>
      <c r="AB1547" s="279"/>
      <c r="AC1547" s="279"/>
      <c r="AJ1547" s="279"/>
      <c r="AK1547" s="279"/>
      <c r="AX1547" s="279"/>
      <c r="AY1547" s="279"/>
      <c r="AZ1547" s="279"/>
      <c r="BA1547" s="279"/>
      <c r="BB1547" s="279"/>
      <c r="BC1547" s="279"/>
      <c r="BD1547" s="279"/>
      <c r="BE1547" s="279"/>
      <c r="BF1547" s="279"/>
      <c r="BG1547" s="279"/>
      <c r="BH1547" s="279"/>
      <c r="BI1547" s="279"/>
      <c r="BQ1547" s="280"/>
      <c r="BR1547" s="280"/>
      <c r="BS1547" s="280"/>
      <c r="BT1547" s="280"/>
      <c r="BU1547" s="280"/>
      <c r="BV1547" s="280"/>
      <c r="BW1547" s="280"/>
      <c r="BX1547" s="280"/>
      <c r="BY1547" s="280"/>
      <c r="BZ1547" s="280"/>
      <c r="CA1547" s="280"/>
      <c r="CB1547" s="280"/>
    </row>
    <row r="1548" spans="1:80" s="278" customFormat="1" x14ac:dyDescent="0.25">
      <c r="A1548" s="261"/>
      <c r="B1548" s="261"/>
      <c r="C1548" s="261"/>
      <c r="D1548" s="261"/>
      <c r="E1548" s="261"/>
      <c r="F1548" s="261"/>
      <c r="G1548" s="261"/>
      <c r="AB1548" s="279"/>
      <c r="AC1548" s="279"/>
      <c r="AJ1548" s="279"/>
      <c r="AK1548" s="279"/>
      <c r="AX1548" s="279"/>
      <c r="AY1548" s="279"/>
      <c r="AZ1548" s="279"/>
      <c r="BA1548" s="279"/>
      <c r="BB1548" s="279"/>
      <c r="BC1548" s="279"/>
      <c r="BD1548" s="279"/>
      <c r="BE1548" s="279"/>
      <c r="BF1548" s="279"/>
      <c r="BG1548" s="279"/>
      <c r="BH1548" s="279"/>
      <c r="BI1548" s="279"/>
      <c r="BQ1548" s="280"/>
      <c r="BR1548" s="280"/>
      <c r="BS1548" s="280"/>
      <c r="BT1548" s="280"/>
      <c r="BU1548" s="280"/>
      <c r="BV1548" s="280"/>
      <c r="BW1548" s="280"/>
      <c r="BX1548" s="280"/>
      <c r="BY1548" s="280"/>
      <c r="BZ1548" s="280"/>
      <c r="CA1548" s="280"/>
      <c r="CB1548" s="280"/>
    </row>
    <row r="1549" spans="1:80" s="278" customFormat="1" x14ac:dyDescent="0.25">
      <c r="A1549" s="261"/>
      <c r="B1549" s="261"/>
      <c r="C1549" s="261"/>
      <c r="D1549" s="261"/>
      <c r="E1549" s="261"/>
      <c r="F1549" s="261"/>
      <c r="G1549" s="261"/>
      <c r="AB1549" s="279"/>
      <c r="AC1549" s="279"/>
      <c r="AJ1549" s="279"/>
      <c r="AK1549" s="279"/>
      <c r="AX1549" s="279"/>
      <c r="AY1549" s="279"/>
      <c r="AZ1549" s="279"/>
      <c r="BA1549" s="279"/>
      <c r="BB1549" s="279"/>
      <c r="BC1549" s="279"/>
      <c r="BD1549" s="279"/>
      <c r="BE1549" s="279"/>
      <c r="BF1549" s="279"/>
      <c r="BG1549" s="279"/>
      <c r="BH1549" s="279"/>
      <c r="BI1549" s="279"/>
      <c r="BQ1549" s="280"/>
      <c r="BR1549" s="280"/>
      <c r="BS1549" s="280"/>
      <c r="BT1549" s="280"/>
      <c r="BU1549" s="280"/>
      <c r="BV1549" s="280"/>
      <c r="BW1549" s="280"/>
      <c r="BX1549" s="280"/>
      <c r="BY1549" s="280"/>
      <c r="BZ1549" s="280"/>
      <c r="CA1549" s="280"/>
      <c r="CB1549" s="280"/>
    </row>
    <row r="1550" spans="1:80" s="278" customFormat="1" x14ac:dyDescent="0.25">
      <c r="A1550" s="261"/>
      <c r="B1550" s="261"/>
      <c r="C1550" s="261"/>
      <c r="D1550" s="261"/>
      <c r="E1550" s="261"/>
      <c r="F1550" s="261"/>
      <c r="G1550" s="261"/>
      <c r="AB1550" s="279"/>
      <c r="AC1550" s="279"/>
      <c r="AJ1550" s="279"/>
      <c r="AK1550" s="279"/>
      <c r="AX1550" s="279"/>
      <c r="AY1550" s="279"/>
      <c r="AZ1550" s="279"/>
      <c r="BA1550" s="279"/>
      <c r="BB1550" s="279"/>
      <c r="BC1550" s="279"/>
      <c r="BD1550" s="279"/>
      <c r="BE1550" s="279"/>
      <c r="BF1550" s="279"/>
      <c r="BG1550" s="279"/>
      <c r="BH1550" s="279"/>
      <c r="BI1550" s="279"/>
      <c r="BQ1550" s="280"/>
      <c r="BR1550" s="280"/>
      <c r="BS1550" s="280"/>
      <c r="BT1550" s="280"/>
      <c r="BU1550" s="280"/>
      <c r="BV1550" s="280"/>
      <c r="BW1550" s="280"/>
      <c r="BX1550" s="280"/>
      <c r="BY1550" s="280"/>
      <c r="BZ1550" s="280"/>
      <c r="CA1550" s="280"/>
      <c r="CB1550" s="280"/>
    </row>
    <row r="1551" spans="1:80" s="278" customFormat="1" x14ac:dyDescent="0.25">
      <c r="A1551" s="261"/>
      <c r="B1551" s="261"/>
      <c r="C1551" s="261"/>
      <c r="D1551" s="261"/>
      <c r="E1551" s="261"/>
      <c r="F1551" s="261"/>
      <c r="G1551" s="261"/>
      <c r="AB1551" s="279"/>
      <c r="AC1551" s="279"/>
      <c r="AJ1551" s="279"/>
      <c r="AK1551" s="279"/>
      <c r="AX1551" s="279"/>
      <c r="AY1551" s="279"/>
      <c r="AZ1551" s="279"/>
      <c r="BA1551" s="279"/>
      <c r="BB1551" s="279"/>
      <c r="BC1551" s="279"/>
      <c r="BD1551" s="279"/>
      <c r="BE1551" s="279"/>
      <c r="BF1551" s="279"/>
      <c r="BG1551" s="279"/>
      <c r="BH1551" s="279"/>
      <c r="BI1551" s="279"/>
      <c r="BQ1551" s="280"/>
      <c r="BR1551" s="280"/>
      <c r="BS1551" s="280"/>
      <c r="BT1551" s="280"/>
      <c r="BU1551" s="280"/>
      <c r="BV1551" s="280"/>
      <c r="BW1551" s="280"/>
      <c r="BX1551" s="280"/>
      <c r="BY1551" s="280"/>
      <c r="BZ1551" s="280"/>
      <c r="CA1551" s="280"/>
      <c r="CB1551" s="280"/>
    </row>
    <row r="1552" spans="1:80" s="278" customFormat="1" x14ac:dyDescent="0.25">
      <c r="A1552" s="261"/>
      <c r="B1552" s="261"/>
      <c r="C1552" s="261"/>
      <c r="D1552" s="261"/>
      <c r="E1552" s="261"/>
      <c r="F1552" s="261"/>
      <c r="G1552" s="261"/>
      <c r="AB1552" s="279"/>
      <c r="AC1552" s="279"/>
      <c r="AJ1552" s="279"/>
      <c r="AK1552" s="279"/>
      <c r="AX1552" s="279"/>
      <c r="AY1552" s="279"/>
      <c r="AZ1552" s="279"/>
      <c r="BA1552" s="279"/>
      <c r="BB1552" s="279"/>
      <c r="BC1552" s="279"/>
      <c r="BD1552" s="279"/>
      <c r="BE1552" s="279"/>
      <c r="BF1552" s="279"/>
      <c r="BG1552" s="279"/>
      <c r="BH1552" s="279"/>
      <c r="BI1552" s="279"/>
      <c r="BQ1552" s="280"/>
      <c r="BR1552" s="280"/>
      <c r="BS1552" s="280"/>
      <c r="BT1552" s="280"/>
      <c r="BU1552" s="280"/>
      <c r="BV1552" s="280"/>
      <c r="BW1552" s="280"/>
      <c r="BX1552" s="280"/>
      <c r="BY1552" s="280"/>
      <c r="BZ1552" s="280"/>
      <c r="CA1552" s="280"/>
      <c r="CB1552" s="280"/>
    </row>
    <row r="1553" spans="1:80" s="278" customFormat="1" x14ac:dyDescent="0.25">
      <c r="A1553" s="261"/>
      <c r="B1553" s="261"/>
      <c r="C1553" s="261"/>
      <c r="D1553" s="261"/>
      <c r="E1553" s="261"/>
      <c r="F1553" s="261"/>
      <c r="G1553" s="261"/>
      <c r="AB1553" s="279"/>
      <c r="AC1553" s="279"/>
      <c r="AJ1553" s="279"/>
      <c r="AK1553" s="279"/>
      <c r="AX1553" s="279"/>
      <c r="AY1553" s="279"/>
      <c r="AZ1553" s="279"/>
      <c r="BA1553" s="279"/>
      <c r="BB1553" s="279"/>
      <c r="BC1553" s="279"/>
      <c r="BD1553" s="279"/>
      <c r="BE1553" s="279"/>
      <c r="BF1553" s="279"/>
      <c r="BG1553" s="279"/>
      <c r="BH1553" s="279"/>
      <c r="BI1553" s="279"/>
      <c r="BQ1553" s="280"/>
      <c r="BR1553" s="280"/>
      <c r="BS1553" s="280"/>
      <c r="BT1553" s="280"/>
      <c r="BU1553" s="280"/>
      <c r="BV1553" s="280"/>
      <c r="BW1553" s="280"/>
      <c r="BX1553" s="280"/>
      <c r="BY1553" s="280"/>
      <c r="BZ1553" s="280"/>
      <c r="CA1553" s="280"/>
      <c r="CB1553" s="280"/>
    </row>
    <row r="1554" spans="1:80" s="278" customFormat="1" x14ac:dyDescent="0.25">
      <c r="A1554" s="261"/>
      <c r="B1554" s="261"/>
      <c r="C1554" s="261"/>
      <c r="D1554" s="261"/>
      <c r="E1554" s="261"/>
      <c r="F1554" s="261"/>
      <c r="G1554" s="261"/>
      <c r="AB1554" s="279"/>
      <c r="AC1554" s="279"/>
      <c r="AJ1554" s="279"/>
      <c r="AK1554" s="279"/>
      <c r="AX1554" s="279"/>
      <c r="AY1554" s="279"/>
      <c r="AZ1554" s="279"/>
      <c r="BA1554" s="279"/>
      <c r="BB1554" s="279"/>
      <c r="BC1554" s="279"/>
      <c r="BD1554" s="279"/>
      <c r="BE1554" s="279"/>
      <c r="BF1554" s="279"/>
      <c r="BG1554" s="279"/>
      <c r="BH1554" s="279"/>
      <c r="BI1554" s="279"/>
      <c r="BQ1554" s="280"/>
      <c r="BR1554" s="280"/>
      <c r="BS1554" s="280"/>
      <c r="BT1554" s="280"/>
      <c r="BU1554" s="280"/>
      <c r="BV1554" s="280"/>
      <c r="BW1554" s="280"/>
      <c r="BX1554" s="280"/>
      <c r="BY1554" s="280"/>
      <c r="BZ1554" s="280"/>
      <c r="CA1554" s="280"/>
      <c r="CB1554" s="280"/>
    </row>
    <row r="1555" spans="1:80" s="278" customFormat="1" x14ac:dyDescent="0.25">
      <c r="A1555" s="261"/>
      <c r="B1555" s="261"/>
      <c r="C1555" s="261"/>
      <c r="D1555" s="261"/>
      <c r="E1555" s="261"/>
      <c r="F1555" s="261"/>
      <c r="G1555" s="261"/>
      <c r="AB1555" s="279"/>
      <c r="AC1555" s="279"/>
      <c r="AJ1555" s="279"/>
      <c r="AK1555" s="279"/>
      <c r="AX1555" s="279"/>
      <c r="AY1555" s="279"/>
      <c r="AZ1555" s="279"/>
      <c r="BA1555" s="279"/>
      <c r="BB1555" s="279"/>
      <c r="BC1555" s="279"/>
      <c r="BD1555" s="279"/>
      <c r="BE1555" s="279"/>
      <c r="BF1555" s="279"/>
      <c r="BG1555" s="279"/>
      <c r="BH1555" s="279"/>
      <c r="BI1555" s="279"/>
      <c r="BQ1555" s="280"/>
      <c r="BR1555" s="280"/>
      <c r="BS1555" s="280"/>
      <c r="BT1555" s="280"/>
      <c r="BU1555" s="280"/>
      <c r="BV1555" s="280"/>
      <c r="BW1555" s="280"/>
      <c r="BX1555" s="280"/>
      <c r="BY1555" s="280"/>
      <c r="BZ1555" s="280"/>
      <c r="CA1555" s="280"/>
      <c r="CB1555" s="280"/>
    </row>
    <row r="1556" spans="1:80" s="278" customFormat="1" x14ac:dyDescent="0.25">
      <c r="A1556" s="261"/>
      <c r="B1556" s="261"/>
      <c r="C1556" s="261"/>
      <c r="D1556" s="261"/>
      <c r="E1556" s="261"/>
      <c r="F1556" s="261"/>
      <c r="G1556" s="261"/>
      <c r="AB1556" s="279"/>
      <c r="AC1556" s="279"/>
      <c r="AJ1556" s="279"/>
      <c r="AK1556" s="279"/>
      <c r="AX1556" s="279"/>
      <c r="AY1556" s="279"/>
      <c r="AZ1556" s="279"/>
      <c r="BA1556" s="279"/>
      <c r="BB1556" s="279"/>
      <c r="BC1556" s="279"/>
      <c r="BD1556" s="279"/>
      <c r="BE1556" s="279"/>
      <c r="BF1556" s="279"/>
      <c r="BG1556" s="279"/>
      <c r="BH1556" s="279"/>
      <c r="BI1556" s="279"/>
      <c r="BQ1556" s="280"/>
      <c r="BR1556" s="280"/>
      <c r="BS1556" s="280"/>
      <c r="BT1556" s="280"/>
      <c r="BU1556" s="280"/>
      <c r="BV1556" s="280"/>
      <c r="BW1556" s="280"/>
      <c r="BX1556" s="280"/>
      <c r="BY1556" s="280"/>
      <c r="BZ1556" s="280"/>
      <c r="CA1556" s="280"/>
      <c r="CB1556" s="280"/>
    </row>
    <row r="1557" spans="1:80" s="278" customFormat="1" x14ac:dyDescent="0.25">
      <c r="A1557" s="261"/>
      <c r="B1557" s="261"/>
      <c r="C1557" s="261"/>
      <c r="D1557" s="261"/>
      <c r="E1557" s="261"/>
      <c r="F1557" s="261"/>
      <c r="G1557" s="261"/>
      <c r="AB1557" s="279"/>
      <c r="AC1557" s="279"/>
      <c r="AJ1557" s="279"/>
      <c r="AK1557" s="279"/>
      <c r="AX1557" s="279"/>
      <c r="AY1557" s="279"/>
      <c r="AZ1557" s="279"/>
      <c r="BA1557" s="279"/>
      <c r="BB1557" s="279"/>
      <c r="BC1557" s="279"/>
      <c r="BD1557" s="279"/>
      <c r="BE1557" s="279"/>
      <c r="BF1557" s="279"/>
      <c r="BG1557" s="279"/>
      <c r="BH1557" s="279"/>
      <c r="BI1557" s="279"/>
      <c r="BQ1557" s="280"/>
      <c r="BR1557" s="280"/>
      <c r="BS1557" s="280"/>
      <c r="BT1557" s="280"/>
      <c r="BU1557" s="280"/>
      <c r="BV1557" s="280"/>
      <c r="BW1557" s="280"/>
      <c r="BX1557" s="280"/>
      <c r="BY1557" s="280"/>
      <c r="BZ1557" s="280"/>
      <c r="CA1557" s="280"/>
      <c r="CB1557" s="280"/>
    </row>
    <row r="1558" spans="1:80" s="278" customFormat="1" x14ac:dyDescent="0.25">
      <c r="A1558" s="261"/>
      <c r="B1558" s="261"/>
      <c r="C1558" s="261"/>
      <c r="D1558" s="261"/>
      <c r="E1558" s="261"/>
      <c r="F1558" s="261"/>
      <c r="G1558" s="261"/>
      <c r="AB1558" s="279"/>
      <c r="AC1558" s="279"/>
      <c r="AJ1558" s="279"/>
      <c r="AK1558" s="279"/>
      <c r="AX1558" s="279"/>
      <c r="AY1558" s="279"/>
      <c r="AZ1558" s="279"/>
      <c r="BA1558" s="279"/>
      <c r="BB1558" s="279"/>
      <c r="BC1558" s="279"/>
      <c r="BD1558" s="279"/>
      <c r="BE1558" s="279"/>
      <c r="BF1558" s="279"/>
      <c r="BG1558" s="279"/>
      <c r="BH1558" s="279"/>
      <c r="BI1558" s="279"/>
      <c r="BQ1558" s="280"/>
      <c r="BR1558" s="280"/>
      <c r="BS1558" s="280"/>
      <c r="BT1558" s="280"/>
      <c r="BU1558" s="280"/>
      <c r="BV1558" s="280"/>
      <c r="BW1558" s="280"/>
      <c r="BX1558" s="280"/>
      <c r="BY1558" s="280"/>
      <c r="BZ1558" s="280"/>
      <c r="CA1558" s="280"/>
      <c r="CB1558" s="280"/>
    </row>
    <row r="1559" spans="1:80" s="278" customFormat="1" x14ac:dyDescent="0.25">
      <c r="A1559" s="261"/>
      <c r="B1559" s="261"/>
      <c r="C1559" s="261"/>
      <c r="D1559" s="261"/>
      <c r="E1559" s="261"/>
      <c r="F1559" s="261"/>
      <c r="G1559" s="261"/>
      <c r="AB1559" s="279"/>
      <c r="AC1559" s="279"/>
      <c r="AJ1559" s="279"/>
      <c r="AK1559" s="279"/>
      <c r="AX1559" s="279"/>
      <c r="AY1559" s="279"/>
      <c r="AZ1559" s="279"/>
      <c r="BA1559" s="279"/>
      <c r="BB1559" s="279"/>
      <c r="BC1559" s="279"/>
      <c r="BD1559" s="279"/>
      <c r="BE1559" s="279"/>
      <c r="BF1559" s="279"/>
      <c r="BG1559" s="279"/>
      <c r="BH1559" s="279"/>
      <c r="BI1559" s="279"/>
      <c r="BQ1559" s="280"/>
      <c r="BR1559" s="280"/>
      <c r="BS1559" s="280"/>
      <c r="BT1559" s="280"/>
      <c r="BU1559" s="280"/>
      <c r="BV1559" s="280"/>
      <c r="BW1559" s="280"/>
      <c r="BX1559" s="280"/>
      <c r="BY1559" s="280"/>
      <c r="BZ1559" s="280"/>
      <c r="CA1559" s="280"/>
      <c r="CB1559" s="280"/>
    </row>
    <row r="1560" spans="1:80" s="278" customFormat="1" x14ac:dyDescent="0.25">
      <c r="A1560" s="261"/>
      <c r="B1560" s="261"/>
      <c r="C1560" s="261"/>
      <c r="D1560" s="261"/>
      <c r="E1560" s="261"/>
      <c r="F1560" s="261"/>
      <c r="G1560" s="261"/>
      <c r="AB1560" s="279"/>
      <c r="AC1560" s="279"/>
      <c r="AJ1560" s="279"/>
      <c r="AK1560" s="279"/>
      <c r="AX1560" s="279"/>
      <c r="AY1560" s="279"/>
      <c r="AZ1560" s="279"/>
      <c r="BA1560" s="279"/>
      <c r="BB1560" s="279"/>
      <c r="BC1560" s="279"/>
      <c r="BD1560" s="279"/>
      <c r="BE1560" s="279"/>
      <c r="BF1560" s="279"/>
      <c r="BG1560" s="279"/>
      <c r="BH1560" s="279"/>
      <c r="BI1560" s="279"/>
      <c r="BQ1560" s="280"/>
      <c r="BR1560" s="280"/>
      <c r="BS1560" s="280"/>
      <c r="BT1560" s="280"/>
      <c r="BU1560" s="280"/>
      <c r="BV1560" s="280"/>
      <c r="BW1560" s="280"/>
      <c r="BX1560" s="280"/>
      <c r="BY1560" s="280"/>
      <c r="BZ1560" s="280"/>
      <c r="CA1560" s="280"/>
      <c r="CB1560" s="280"/>
    </row>
    <row r="1561" spans="1:80" s="278" customFormat="1" x14ac:dyDescent="0.25">
      <c r="A1561" s="261"/>
      <c r="B1561" s="261"/>
      <c r="C1561" s="261"/>
      <c r="D1561" s="261"/>
      <c r="E1561" s="261"/>
      <c r="F1561" s="261"/>
      <c r="G1561" s="261"/>
      <c r="AB1561" s="279"/>
      <c r="AC1561" s="279"/>
      <c r="AJ1561" s="279"/>
      <c r="AK1561" s="279"/>
      <c r="AX1561" s="279"/>
      <c r="AY1561" s="279"/>
      <c r="AZ1561" s="279"/>
      <c r="BA1561" s="279"/>
      <c r="BB1561" s="279"/>
      <c r="BC1561" s="279"/>
      <c r="BD1561" s="279"/>
      <c r="BE1561" s="279"/>
      <c r="BF1561" s="279"/>
      <c r="BG1561" s="279"/>
      <c r="BH1561" s="279"/>
      <c r="BI1561" s="279"/>
      <c r="BQ1561" s="280"/>
      <c r="BR1561" s="280"/>
      <c r="BS1561" s="280"/>
      <c r="BT1561" s="280"/>
      <c r="BU1561" s="280"/>
      <c r="BV1561" s="280"/>
      <c r="BW1561" s="280"/>
      <c r="BX1561" s="280"/>
      <c r="BY1561" s="280"/>
      <c r="BZ1561" s="280"/>
      <c r="CA1561" s="280"/>
      <c r="CB1561" s="280"/>
    </row>
    <row r="1562" spans="1:80" s="278" customFormat="1" x14ac:dyDescent="0.25">
      <c r="A1562" s="261"/>
      <c r="B1562" s="261"/>
      <c r="C1562" s="261"/>
      <c r="D1562" s="261"/>
      <c r="E1562" s="261"/>
      <c r="F1562" s="261"/>
      <c r="G1562" s="261"/>
      <c r="AB1562" s="279"/>
      <c r="AC1562" s="279"/>
      <c r="AJ1562" s="279"/>
      <c r="AK1562" s="279"/>
      <c r="AX1562" s="279"/>
      <c r="AY1562" s="279"/>
      <c r="AZ1562" s="279"/>
      <c r="BA1562" s="279"/>
      <c r="BB1562" s="279"/>
      <c r="BC1562" s="279"/>
      <c r="BD1562" s="279"/>
      <c r="BE1562" s="279"/>
      <c r="BF1562" s="279"/>
      <c r="BG1562" s="279"/>
      <c r="BH1562" s="279"/>
      <c r="BI1562" s="279"/>
      <c r="BQ1562" s="280"/>
      <c r="BR1562" s="280"/>
      <c r="BS1562" s="280"/>
      <c r="BT1562" s="280"/>
      <c r="BU1562" s="280"/>
      <c r="BV1562" s="280"/>
      <c r="BW1562" s="280"/>
      <c r="BX1562" s="280"/>
      <c r="BY1562" s="280"/>
      <c r="BZ1562" s="280"/>
      <c r="CA1562" s="280"/>
      <c r="CB1562" s="280"/>
    </row>
    <row r="1563" spans="1:80" s="278" customFormat="1" x14ac:dyDescent="0.25">
      <c r="A1563" s="261"/>
      <c r="B1563" s="261"/>
      <c r="C1563" s="261"/>
      <c r="D1563" s="261"/>
      <c r="E1563" s="261"/>
      <c r="F1563" s="261"/>
      <c r="G1563" s="261"/>
      <c r="AB1563" s="279"/>
      <c r="AC1563" s="279"/>
      <c r="AJ1563" s="279"/>
      <c r="AK1563" s="279"/>
      <c r="AX1563" s="279"/>
      <c r="AY1563" s="279"/>
      <c r="AZ1563" s="279"/>
      <c r="BA1563" s="279"/>
      <c r="BB1563" s="279"/>
      <c r="BC1563" s="279"/>
      <c r="BD1563" s="279"/>
      <c r="BE1563" s="279"/>
      <c r="BF1563" s="279"/>
      <c r="BG1563" s="279"/>
      <c r="BH1563" s="279"/>
      <c r="BI1563" s="279"/>
      <c r="BQ1563" s="280"/>
      <c r="BR1563" s="280"/>
      <c r="BS1563" s="280"/>
      <c r="BT1563" s="280"/>
      <c r="BU1563" s="280"/>
      <c r="BV1563" s="280"/>
      <c r="BW1563" s="280"/>
      <c r="BX1563" s="280"/>
      <c r="BY1563" s="280"/>
      <c r="BZ1563" s="280"/>
      <c r="CA1563" s="280"/>
      <c r="CB1563" s="280"/>
    </row>
    <row r="1564" spans="1:80" s="278" customFormat="1" x14ac:dyDescent="0.25">
      <c r="A1564" s="261"/>
      <c r="B1564" s="261"/>
      <c r="C1564" s="261"/>
      <c r="D1564" s="261"/>
      <c r="E1564" s="261"/>
      <c r="F1564" s="261"/>
      <c r="G1564" s="261"/>
      <c r="AB1564" s="279"/>
      <c r="AC1564" s="279"/>
      <c r="AJ1564" s="279"/>
      <c r="AK1564" s="279"/>
      <c r="AX1564" s="279"/>
      <c r="AY1564" s="279"/>
      <c r="AZ1564" s="279"/>
      <c r="BA1564" s="279"/>
      <c r="BB1564" s="279"/>
      <c r="BC1564" s="279"/>
      <c r="BD1564" s="279"/>
      <c r="BE1564" s="279"/>
      <c r="BF1564" s="279"/>
      <c r="BG1564" s="279"/>
      <c r="BH1564" s="279"/>
      <c r="BI1564" s="279"/>
      <c r="BQ1564" s="280"/>
      <c r="BR1564" s="280"/>
      <c r="BS1564" s="280"/>
      <c r="BT1564" s="280"/>
      <c r="BU1564" s="280"/>
      <c r="BV1564" s="280"/>
      <c r="BW1564" s="280"/>
      <c r="BX1564" s="280"/>
      <c r="BY1564" s="280"/>
      <c r="BZ1564" s="280"/>
      <c r="CA1564" s="280"/>
      <c r="CB1564" s="280"/>
    </row>
    <row r="1565" spans="1:80" s="278" customFormat="1" x14ac:dyDescent="0.25">
      <c r="A1565" s="261"/>
      <c r="B1565" s="261"/>
      <c r="C1565" s="261"/>
      <c r="D1565" s="261"/>
      <c r="E1565" s="261"/>
      <c r="F1565" s="261"/>
      <c r="G1565" s="261"/>
      <c r="AB1565" s="279"/>
      <c r="AC1565" s="279"/>
      <c r="AJ1565" s="279"/>
      <c r="AK1565" s="279"/>
      <c r="AX1565" s="279"/>
      <c r="AY1565" s="279"/>
      <c r="AZ1565" s="279"/>
      <c r="BA1565" s="279"/>
      <c r="BB1565" s="279"/>
      <c r="BC1565" s="279"/>
      <c r="BD1565" s="279"/>
      <c r="BE1565" s="279"/>
      <c r="BF1565" s="279"/>
      <c r="BG1565" s="279"/>
      <c r="BH1565" s="279"/>
      <c r="BI1565" s="279"/>
      <c r="BQ1565" s="280"/>
      <c r="BR1565" s="280"/>
      <c r="BS1565" s="280"/>
      <c r="BT1565" s="280"/>
      <c r="BU1565" s="280"/>
      <c r="BV1565" s="280"/>
      <c r="BW1565" s="280"/>
      <c r="BX1565" s="280"/>
      <c r="BY1565" s="280"/>
      <c r="BZ1565" s="280"/>
      <c r="CA1565" s="280"/>
      <c r="CB1565" s="280"/>
    </row>
    <row r="1566" spans="1:80" s="278" customFormat="1" x14ac:dyDescent="0.25">
      <c r="A1566" s="261"/>
      <c r="B1566" s="261"/>
      <c r="C1566" s="261"/>
      <c r="D1566" s="261"/>
      <c r="E1566" s="261"/>
      <c r="F1566" s="261"/>
      <c r="G1566" s="261"/>
      <c r="AB1566" s="279"/>
      <c r="AC1566" s="279"/>
      <c r="AJ1566" s="279"/>
      <c r="AK1566" s="279"/>
      <c r="AX1566" s="279"/>
      <c r="AY1566" s="279"/>
      <c r="AZ1566" s="279"/>
      <c r="BA1566" s="279"/>
      <c r="BB1566" s="279"/>
      <c r="BC1566" s="279"/>
      <c r="BD1566" s="279"/>
      <c r="BE1566" s="279"/>
      <c r="BF1566" s="279"/>
      <c r="BG1566" s="279"/>
      <c r="BH1566" s="279"/>
      <c r="BI1566" s="279"/>
      <c r="BQ1566" s="280"/>
      <c r="BR1566" s="280"/>
      <c r="BS1566" s="280"/>
      <c r="BT1566" s="280"/>
      <c r="BU1566" s="280"/>
      <c r="BV1566" s="280"/>
      <c r="BW1566" s="280"/>
      <c r="BX1566" s="280"/>
      <c r="BY1566" s="280"/>
      <c r="BZ1566" s="280"/>
      <c r="CA1566" s="280"/>
      <c r="CB1566" s="280"/>
    </row>
    <row r="1567" spans="1:80" s="278" customFormat="1" x14ac:dyDescent="0.25">
      <c r="A1567" s="261"/>
      <c r="B1567" s="261"/>
      <c r="C1567" s="261"/>
      <c r="D1567" s="261"/>
      <c r="E1567" s="261"/>
      <c r="F1567" s="261"/>
      <c r="G1567" s="261"/>
      <c r="AB1567" s="279"/>
      <c r="AC1567" s="279"/>
      <c r="AJ1567" s="279"/>
      <c r="AK1567" s="279"/>
      <c r="AX1567" s="279"/>
      <c r="AY1567" s="279"/>
      <c r="AZ1567" s="279"/>
      <c r="BA1567" s="279"/>
      <c r="BB1567" s="279"/>
      <c r="BC1567" s="279"/>
      <c r="BD1567" s="279"/>
      <c r="BE1567" s="279"/>
      <c r="BF1567" s="279"/>
      <c r="BG1567" s="279"/>
      <c r="BH1567" s="279"/>
      <c r="BI1567" s="279"/>
      <c r="BQ1567" s="280"/>
      <c r="BR1567" s="280"/>
      <c r="BS1567" s="280"/>
      <c r="BT1567" s="280"/>
      <c r="BU1567" s="280"/>
      <c r="BV1567" s="280"/>
      <c r="BW1567" s="280"/>
      <c r="BX1567" s="280"/>
      <c r="BY1567" s="280"/>
      <c r="BZ1567" s="280"/>
      <c r="CA1567" s="280"/>
      <c r="CB1567" s="280"/>
    </row>
    <row r="1568" spans="1:80" s="278" customFormat="1" x14ac:dyDescent="0.25">
      <c r="A1568" s="261"/>
      <c r="B1568" s="261"/>
      <c r="C1568" s="261"/>
      <c r="D1568" s="261"/>
      <c r="E1568" s="261"/>
      <c r="F1568" s="261"/>
      <c r="G1568" s="261"/>
      <c r="AB1568" s="279"/>
      <c r="AC1568" s="279"/>
      <c r="AJ1568" s="279"/>
      <c r="AK1568" s="279"/>
      <c r="AX1568" s="279"/>
      <c r="AY1568" s="279"/>
      <c r="AZ1568" s="279"/>
      <c r="BA1568" s="279"/>
      <c r="BB1568" s="279"/>
      <c r="BC1568" s="279"/>
      <c r="BD1568" s="279"/>
      <c r="BE1568" s="279"/>
      <c r="BF1568" s="279"/>
      <c r="BG1568" s="279"/>
      <c r="BH1568" s="279"/>
      <c r="BI1568" s="279"/>
      <c r="BQ1568" s="280"/>
      <c r="BR1568" s="280"/>
      <c r="BS1568" s="280"/>
      <c r="BT1568" s="280"/>
      <c r="BU1568" s="280"/>
      <c r="BV1568" s="280"/>
      <c r="BW1568" s="280"/>
      <c r="BX1568" s="280"/>
      <c r="BY1568" s="280"/>
      <c r="BZ1568" s="280"/>
      <c r="CA1568" s="280"/>
      <c r="CB1568" s="280"/>
    </row>
    <row r="1569" spans="1:80" s="278" customFormat="1" x14ac:dyDescent="0.25">
      <c r="A1569" s="261"/>
      <c r="B1569" s="261"/>
      <c r="C1569" s="261"/>
      <c r="D1569" s="261"/>
      <c r="E1569" s="261"/>
      <c r="F1569" s="261"/>
      <c r="G1569" s="261"/>
      <c r="AB1569" s="279"/>
      <c r="AC1569" s="279"/>
      <c r="AJ1569" s="279"/>
      <c r="AK1569" s="279"/>
      <c r="AX1569" s="279"/>
      <c r="AY1569" s="279"/>
      <c r="AZ1569" s="279"/>
      <c r="BA1569" s="279"/>
      <c r="BB1569" s="279"/>
      <c r="BC1569" s="279"/>
      <c r="BD1569" s="279"/>
      <c r="BE1569" s="279"/>
      <c r="BF1569" s="279"/>
      <c r="BG1569" s="279"/>
      <c r="BH1569" s="279"/>
      <c r="BI1569" s="279"/>
      <c r="BQ1569" s="280"/>
      <c r="BR1569" s="280"/>
      <c r="BS1569" s="280"/>
      <c r="BT1569" s="280"/>
      <c r="BU1569" s="280"/>
      <c r="BV1569" s="280"/>
      <c r="BW1569" s="280"/>
      <c r="BX1569" s="280"/>
      <c r="BY1569" s="280"/>
      <c r="BZ1569" s="280"/>
      <c r="CA1569" s="280"/>
      <c r="CB1569" s="280"/>
    </row>
    <row r="1570" spans="1:80" s="278" customFormat="1" x14ac:dyDescent="0.25">
      <c r="A1570" s="261"/>
      <c r="B1570" s="261"/>
      <c r="C1570" s="261"/>
      <c r="D1570" s="261"/>
      <c r="E1570" s="261"/>
      <c r="F1570" s="261"/>
      <c r="G1570" s="261"/>
      <c r="AB1570" s="279"/>
      <c r="AC1570" s="279"/>
      <c r="AJ1570" s="279"/>
      <c r="AK1570" s="279"/>
      <c r="AX1570" s="279"/>
      <c r="AY1570" s="279"/>
      <c r="AZ1570" s="279"/>
      <c r="BA1570" s="279"/>
      <c r="BB1570" s="279"/>
      <c r="BC1570" s="279"/>
      <c r="BD1570" s="279"/>
      <c r="BE1570" s="279"/>
      <c r="BF1570" s="279"/>
      <c r="BG1570" s="279"/>
      <c r="BH1570" s="279"/>
      <c r="BI1570" s="279"/>
      <c r="BQ1570" s="280"/>
      <c r="BR1570" s="280"/>
      <c r="BS1570" s="280"/>
      <c r="BT1570" s="280"/>
      <c r="BU1570" s="280"/>
      <c r="BV1570" s="280"/>
      <c r="BW1570" s="280"/>
      <c r="BX1570" s="280"/>
      <c r="BY1570" s="280"/>
      <c r="BZ1570" s="280"/>
      <c r="CA1570" s="280"/>
      <c r="CB1570" s="280"/>
    </row>
    <row r="1571" spans="1:80" s="278" customFormat="1" x14ac:dyDescent="0.25">
      <c r="A1571" s="261"/>
      <c r="B1571" s="261"/>
      <c r="C1571" s="261"/>
      <c r="D1571" s="261"/>
      <c r="E1571" s="261"/>
      <c r="F1571" s="261"/>
      <c r="G1571" s="261"/>
      <c r="AB1571" s="279"/>
      <c r="AC1571" s="279"/>
      <c r="AJ1571" s="279"/>
      <c r="AK1571" s="279"/>
      <c r="AX1571" s="279"/>
      <c r="AY1571" s="279"/>
      <c r="AZ1571" s="279"/>
      <c r="BA1571" s="279"/>
      <c r="BB1571" s="279"/>
      <c r="BC1571" s="279"/>
      <c r="BD1571" s="279"/>
      <c r="BE1571" s="279"/>
      <c r="BF1571" s="279"/>
      <c r="BG1571" s="279"/>
      <c r="BH1571" s="279"/>
      <c r="BI1571" s="279"/>
      <c r="BQ1571" s="280"/>
      <c r="BR1571" s="280"/>
      <c r="BS1571" s="280"/>
      <c r="BT1571" s="280"/>
      <c r="BU1571" s="280"/>
      <c r="BV1571" s="280"/>
      <c r="BW1571" s="280"/>
      <c r="BX1571" s="280"/>
      <c r="BY1571" s="280"/>
      <c r="BZ1571" s="280"/>
      <c r="CA1571" s="280"/>
      <c r="CB1571" s="280"/>
    </row>
    <row r="1572" spans="1:80" s="278" customFormat="1" x14ac:dyDescent="0.25">
      <c r="A1572" s="261"/>
      <c r="B1572" s="261"/>
      <c r="C1572" s="261"/>
      <c r="D1572" s="261"/>
      <c r="E1572" s="261"/>
      <c r="F1572" s="261"/>
      <c r="G1572" s="261"/>
      <c r="AB1572" s="279"/>
      <c r="AC1572" s="279"/>
      <c r="AJ1572" s="279"/>
      <c r="AK1572" s="279"/>
      <c r="AX1572" s="279"/>
      <c r="AY1572" s="279"/>
      <c r="AZ1572" s="279"/>
      <c r="BA1572" s="279"/>
      <c r="BB1572" s="279"/>
      <c r="BC1572" s="279"/>
      <c r="BD1572" s="279"/>
      <c r="BE1572" s="279"/>
      <c r="BF1572" s="279"/>
      <c r="BG1572" s="279"/>
      <c r="BH1572" s="279"/>
      <c r="BI1572" s="279"/>
      <c r="BQ1572" s="280"/>
      <c r="BR1572" s="280"/>
      <c r="BS1572" s="280"/>
      <c r="BT1572" s="280"/>
      <c r="BU1572" s="280"/>
      <c r="BV1572" s="280"/>
      <c r="BW1572" s="280"/>
      <c r="BX1572" s="280"/>
      <c r="BY1572" s="280"/>
      <c r="BZ1572" s="280"/>
      <c r="CA1572" s="280"/>
      <c r="CB1572" s="280"/>
    </row>
    <row r="1573" spans="1:80" s="278" customFormat="1" x14ac:dyDescent="0.25">
      <c r="A1573" s="261"/>
      <c r="B1573" s="261"/>
      <c r="C1573" s="261"/>
      <c r="D1573" s="261"/>
      <c r="E1573" s="261"/>
      <c r="F1573" s="261"/>
      <c r="G1573" s="261"/>
      <c r="AB1573" s="279"/>
      <c r="AC1573" s="279"/>
      <c r="AJ1573" s="279"/>
      <c r="AK1573" s="279"/>
      <c r="AX1573" s="279"/>
      <c r="AY1573" s="279"/>
      <c r="AZ1573" s="279"/>
      <c r="BA1573" s="279"/>
      <c r="BB1573" s="279"/>
      <c r="BC1573" s="279"/>
      <c r="BD1573" s="279"/>
      <c r="BE1573" s="279"/>
      <c r="BF1573" s="279"/>
      <c r="BG1573" s="279"/>
      <c r="BH1573" s="279"/>
      <c r="BI1573" s="279"/>
      <c r="BQ1573" s="280"/>
      <c r="BR1573" s="280"/>
      <c r="BS1573" s="280"/>
      <c r="BT1573" s="280"/>
      <c r="BU1573" s="280"/>
      <c r="BV1573" s="280"/>
      <c r="BW1573" s="280"/>
      <c r="BX1573" s="280"/>
      <c r="BY1573" s="280"/>
      <c r="BZ1573" s="280"/>
      <c r="CA1573" s="280"/>
      <c r="CB1573" s="280"/>
    </row>
    <row r="1574" spans="1:80" s="278" customFormat="1" x14ac:dyDescent="0.25">
      <c r="A1574" s="261"/>
      <c r="B1574" s="261"/>
      <c r="C1574" s="261"/>
      <c r="D1574" s="261"/>
      <c r="E1574" s="261"/>
      <c r="F1574" s="261"/>
      <c r="G1574" s="261"/>
      <c r="AB1574" s="279"/>
      <c r="AC1574" s="279"/>
      <c r="AJ1574" s="279"/>
      <c r="AK1574" s="279"/>
      <c r="AX1574" s="279"/>
      <c r="AY1574" s="279"/>
      <c r="AZ1574" s="279"/>
      <c r="BA1574" s="279"/>
      <c r="BB1574" s="279"/>
      <c r="BC1574" s="279"/>
      <c r="BD1574" s="279"/>
      <c r="BE1574" s="279"/>
      <c r="BF1574" s="279"/>
      <c r="BG1574" s="279"/>
      <c r="BH1574" s="279"/>
      <c r="BI1574" s="279"/>
      <c r="BQ1574" s="280"/>
      <c r="BR1574" s="280"/>
      <c r="BS1574" s="280"/>
      <c r="BT1574" s="280"/>
      <c r="BU1574" s="280"/>
      <c r="BV1574" s="280"/>
      <c r="BW1574" s="280"/>
      <c r="BX1574" s="280"/>
      <c r="BY1574" s="280"/>
      <c r="BZ1574" s="280"/>
      <c r="CA1574" s="280"/>
      <c r="CB1574" s="280"/>
    </row>
    <row r="1575" spans="1:80" s="278" customFormat="1" x14ac:dyDescent="0.25">
      <c r="A1575" s="261"/>
      <c r="B1575" s="261"/>
      <c r="C1575" s="261"/>
      <c r="D1575" s="261"/>
      <c r="E1575" s="261"/>
      <c r="F1575" s="261"/>
      <c r="G1575" s="261"/>
      <c r="AB1575" s="279"/>
      <c r="AC1575" s="279"/>
      <c r="AJ1575" s="279"/>
      <c r="AK1575" s="279"/>
      <c r="AX1575" s="279"/>
      <c r="AY1575" s="279"/>
      <c r="AZ1575" s="279"/>
      <c r="BA1575" s="279"/>
      <c r="BB1575" s="279"/>
      <c r="BC1575" s="279"/>
      <c r="BD1575" s="279"/>
      <c r="BE1575" s="279"/>
      <c r="BF1575" s="279"/>
      <c r="BG1575" s="279"/>
      <c r="BH1575" s="279"/>
      <c r="BI1575" s="279"/>
      <c r="BQ1575" s="280"/>
      <c r="BR1575" s="280"/>
      <c r="BS1575" s="280"/>
      <c r="BT1575" s="280"/>
      <c r="BU1575" s="280"/>
      <c r="BV1575" s="280"/>
      <c r="BW1575" s="280"/>
      <c r="BX1575" s="280"/>
      <c r="BY1575" s="280"/>
      <c r="BZ1575" s="280"/>
      <c r="CA1575" s="280"/>
      <c r="CB1575" s="280"/>
    </row>
    <row r="1576" spans="1:80" s="278" customFormat="1" x14ac:dyDescent="0.25">
      <c r="A1576" s="261"/>
      <c r="B1576" s="261"/>
      <c r="C1576" s="261"/>
      <c r="D1576" s="261"/>
      <c r="E1576" s="261"/>
      <c r="F1576" s="261"/>
      <c r="G1576" s="261"/>
      <c r="AB1576" s="279"/>
      <c r="AC1576" s="279"/>
      <c r="AJ1576" s="279"/>
      <c r="AK1576" s="279"/>
      <c r="AX1576" s="279"/>
      <c r="AY1576" s="279"/>
      <c r="AZ1576" s="279"/>
      <c r="BA1576" s="279"/>
      <c r="BB1576" s="279"/>
      <c r="BC1576" s="279"/>
      <c r="BD1576" s="279"/>
      <c r="BE1576" s="279"/>
      <c r="BF1576" s="279"/>
      <c r="BG1576" s="279"/>
      <c r="BH1576" s="279"/>
      <c r="BI1576" s="279"/>
      <c r="BQ1576" s="280"/>
      <c r="BR1576" s="280"/>
      <c r="BS1576" s="280"/>
      <c r="BT1576" s="280"/>
      <c r="BU1576" s="280"/>
      <c r="BV1576" s="280"/>
      <c r="BW1576" s="280"/>
      <c r="BX1576" s="280"/>
      <c r="BY1576" s="280"/>
      <c r="BZ1576" s="280"/>
      <c r="CA1576" s="280"/>
      <c r="CB1576" s="280"/>
    </row>
    <row r="1577" spans="1:80" s="278" customFormat="1" x14ac:dyDescent="0.25">
      <c r="A1577" s="261"/>
      <c r="B1577" s="261"/>
      <c r="C1577" s="261"/>
      <c r="D1577" s="261"/>
      <c r="E1577" s="261"/>
      <c r="F1577" s="261"/>
      <c r="G1577" s="261"/>
      <c r="AB1577" s="279"/>
      <c r="AC1577" s="279"/>
      <c r="AJ1577" s="279"/>
      <c r="AK1577" s="279"/>
      <c r="AX1577" s="279"/>
      <c r="AY1577" s="279"/>
      <c r="AZ1577" s="279"/>
      <c r="BA1577" s="279"/>
      <c r="BB1577" s="279"/>
      <c r="BC1577" s="279"/>
      <c r="BD1577" s="279"/>
      <c r="BE1577" s="279"/>
      <c r="BF1577" s="279"/>
      <c r="BG1577" s="279"/>
      <c r="BH1577" s="279"/>
      <c r="BI1577" s="279"/>
      <c r="BQ1577" s="280"/>
      <c r="BR1577" s="280"/>
      <c r="BS1577" s="280"/>
      <c r="BT1577" s="280"/>
      <c r="BU1577" s="280"/>
      <c r="BV1577" s="280"/>
      <c r="BW1577" s="280"/>
      <c r="BX1577" s="280"/>
      <c r="BY1577" s="280"/>
      <c r="BZ1577" s="280"/>
      <c r="CA1577" s="280"/>
      <c r="CB1577" s="280"/>
    </row>
    <row r="1578" spans="1:80" s="278" customFormat="1" x14ac:dyDescent="0.25">
      <c r="A1578" s="261"/>
      <c r="B1578" s="261"/>
      <c r="C1578" s="261"/>
      <c r="D1578" s="261"/>
      <c r="E1578" s="261"/>
      <c r="F1578" s="261"/>
      <c r="G1578" s="261"/>
      <c r="AB1578" s="279"/>
      <c r="AC1578" s="279"/>
      <c r="AJ1578" s="279"/>
      <c r="AK1578" s="279"/>
      <c r="AX1578" s="279"/>
      <c r="AY1578" s="279"/>
      <c r="AZ1578" s="279"/>
      <c r="BA1578" s="279"/>
      <c r="BB1578" s="279"/>
      <c r="BC1578" s="279"/>
      <c r="BD1578" s="279"/>
      <c r="BE1578" s="279"/>
      <c r="BF1578" s="279"/>
      <c r="BG1578" s="279"/>
      <c r="BH1578" s="279"/>
      <c r="BI1578" s="279"/>
      <c r="BQ1578" s="280"/>
      <c r="BR1578" s="280"/>
      <c r="BS1578" s="280"/>
      <c r="BT1578" s="280"/>
      <c r="BU1578" s="280"/>
      <c r="BV1578" s="280"/>
      <c r="BW1578" s="280"/>
      <c r="BX1578" s="280"/>
      <c r="BY1578" s="280"/>
      <c r="BZ1578" s="280"/>
      <c r="CA1578" s="280"/>
      <c r="CB1578" s="280"/>
    </row>
    <row r="1579" spans="1:80" s="278" customFormat="1" x14ac:dyDescent="0.25">
      <c r="A1579" s="261"/>
      <c r="B1579" s="261"/>
      <c r="C1579" s="261"/>
      <c r="D1579" s="261"/>
      <c r="E1579" s="261"/>
      <c r="F1579" s="261"/>
      <c r="G1579" s="261"/>
      <c r="AB1579" s="279"/>
      <c r="AC1579" s="279"/>
      <c r="AJ1579" s="279"/>
      <c r="AK1579" s="279"/>
      <c r="AX1579" s="279"/>
      <c r="AY1579" s="279"/>
      <c r="AZ1579" s="279"/>
      <c r="BA1579" s="279"/>
      <c r="BB1579" s="279"/>
      <c r="BC1579" s="279"/>
      <c r="BD1579" s="279"/>
      <c r="BE1579" s="279"/>
      <c r="BF1579" s="279"/>
      <c r="BG1579" s="279"/>
      <c r="BH1579" s="279"/>
      <c r="BI1579" s="279"/>
      <c r="BQ1579" s="280"/>
      <c r="BR1579" s="280"/>
      <c r="BS1579" s="280"/>
      <c r="BT1579" s="280"/>
      <c r="BU1579" s="280"/>
      <c r="BV1579" s="280"/>
      <c r="BW1579" s="280"/>
      <c r="BX1579" s="280"/>
      <c r="BY1579" s="280"/>
      <c r="BZ1579" s="280"/>
      <c r="CA1579" s="280"/>
      <c r="CB1579" s="280"/>
    </row>
    <row r="1580" spans="1:80" s="278" customFormat="1" x14ac:dyDescent="0.25">
      <c r="A1580" s="261"/>
      <c r="B1580" s="261"/>
      <c r="C1580" s="261"/>
      <c r="D1580" s="261"/>
      <c r="E1580" s="261"/>
      <c r="F1580" s="261"/>
      <c r="G1580" s="261"/>
      <c r="AB1580" s="279"/>
      <c r="AC1580" s="279"/>
      <c r="AJ1580" s="279"/>
      <c r="AK1580" s="279"/>
      <c r="AX1580" s="279"/>
      <c r="AY1580" s="279"/>
      <c r="AZ1580" s="279"/>
      <c r="BA1580" s="279"/>
      <c r="BB1580" s="279"/>
      <c r="BC1580" s="279"/>
      <c r="BD1580" s="279"/>
      <c r="BE1580" s="279"/>
      <c r="BF1580" s="279"/>
      <c r="BG1580" s="279"/>
      <c r="BH1580" s="279"/>
      <c r="BI1580" s="279"/>
      <c r="BQ1580" s="280"/>
      <c r="BR1580" s="280"/>
      <c r="BS1580" s="280"/>
      <c r="BT1580" s="280"/>
      <c r="BU1580" s="280"/>
      <c r="BV1580" s="280"/>
      <c r="BW1580" s="280"/>
      <c r="BX1580" s="280"/>
      <c r="BY1580" s="280"/>
      <c r="BZ1580" s="280"/>
      <c r="CA1580" s="280"/>
      <c r="CB1580" s="280"/>
    </row>
    <row r="1581" spans="1:80" s="278" customFormat="1" x14ac:dyDescent="0.25">
      <c r="A1581" s="261"/>
      <c r="B1581" s="261"/>
      <c r="C1581" s="261"/>
      <c r="D1581" s="261"/>
      <c r="E1581" s="261"/>
      <c r="F1581" s="261"/>
      <c r="G1581" s="261"/>
      <c r="AB1581" s="279"/>
      <c r="AC1581" s="279"/>
      <c r="AJ1581" s="279"/>
      <c r="AK1581" s="279"/>
      <c r="AX1581" s="279"/>
      <c r="AY1581" s="279"/>
      <c r="AZ1581" s="279"/>
      <c r="BA1581" s="279"/>
      <c r="BB1581" s="279"/>
      <c r="BC1581" s="279"/>
      <c r="BD1581" s="279"/>
      <c r="BE1581" s="279"/>
      <c r="BF1581" s="279"/>
      <c r="BG1581" s="279"/>
      <c r="BH1581" s="279"/>
      <c r="BI1581" s="279"/>
      <c r="BQ1581" s="280"/>
      <c r="BR1581" s="280"/>
      <c r="BS1581" s="280"/>
      <c r="BT1581" s="280"/>
      <c r="BU1581" s="280"/>
      <c r="BV1581" s="280"/>
      <c r="BW1581" s="280"/>
      <c r="BX1581" s="280"/>
      <c r="BY1581" s="280"/>
      <c r="BZ1581" s="280"/>
      <c r="CA1581" s="280"/>
      <c r="CB1581" s="280"/>
    </row>
    <row r="1582" spans="1:80" s="278" customFormat="1" x14ac:dyDescent="0.25">
      <c r="A1582" s="261"/>
      <c r="B1582" s="261"/>
      <c r="C1582" s="261"/>
      <c r="D1582" s="261"/>
      <c r="E1582" s="261"/>
      <c r="F1582" s="261"/>
      <c r="G1582" s="261"/>
      <c r="AB1582" s="279"/>
      <c r="AC1582" s="279"/>
      <c r="AJ1582" s="279"/>
      <c r="AK1582" s="279"/>
      <c r="AX1582" s="279"/>
      <c r="AY1582" s="279"/>
      <c r="AZ1582" s="279"/>
      <c r="BA1582" s="279"/>
      <c r="BB1582" s="279"/>
      <c r="BC1582" s="279"/>
      <c r="BD1582" s="279"/>
      <c r="BE1582" s="279"/>
      <c r="BF1582" s="279"/>
      <c r="BG1582" s="279"/>
      <c r="BH1582" s="279"/>
      <c r="BI1582" s="279"/>
      <c r="BQ1582" s="280"/>
      <c r="BR1582" s="280"/>
      <c r="BS1582" s="280"/>
      <c r="BT1582" s="280"/>
      <c r="BU1582" s="280"/>
      <c r="BV1582" s="280"/>
      <c r="BW1582" s="280"/>
      <c r="BX1582" s="280"/>
      <c r="BY1582" s="280"/>
      <c r="BZ1582" s="280"/>
      <c r="CA1582" s="280"/>
      <c r="CB1582" s="280"/>
    </row>
    <row r="1583" spans="1:80" s="278" customFormat="1" x14ac:dyDescent="0.25">
      <c r="A1583" s="261"/>
      <c r="B1583" s="261"/>
      <c r="C1583" s="261"/>
      <c r="D1583" s="261"/>
      <c r="E1583" s="261"/>
      <c r="F1583" s="261"/>
      <c r="G1583" s="261"/>
      <c r="AB1583" s="279"/>
      <c r="AC1583" s="279"/>
      <c r="AJ1583" s="279"/>
      <c r="AK1583" s="279"/>
      <c r="AX1583" s="279"/>
      <c r="AY1583" s="279"/>
      <c r="AZ1583" s="279"/>
      <c r="BA1583" s="279"/>
      <c r="BB1583" s="279"/>
      <c r="BC1583" s="279"/>
      <c r="BD1583" s="279"/>
      <c r="BE1583" s="279"/>
      <c r="BF1583" s="279"/>
      <c r="BG1583" s="279"/>
      <c r="BH1583" s="279"/>
      <c r="BI1583" s="279"/>
      <c r="BQ1583" s="280"/>
      <c r="BR1583" s="280"/>
      <c r="BS1583" s="280"/>
      <c r="BT1583" s="280"/>
      <c r="BU1583" s="280"/>
      <c r="BV1583" s="280"/>
      <c r="BW1583" s="280"/>
      <c r="BX1583" s="280"/>
      <c r="BY1583" s="280"/>
      <c r="BZ1583" s="280"/>
      <c r="CA1583" s="280"/>
      <c r="CB1583" s="280"/>
    </row>
    <row r="1584" spans="1:80" s="278" customFormat="1" x14ac:dyDescent="0.25">
      <c r="A1584" s="261"/>
      <c r="B1584" s="261"/>
      <c r="C1584" s="261"/>
      <c r="D1584" s="261"/>
      <c r="E1584" s="261"/>
      <c r="F1584" s="261"/>
      <c r="G1584" s="261"/>
      <c r="AB1584" s="279"/>
      <c r="AC1584" s="279"/>
      <c r="AJ1584" s="279"/>
      <c r="AK1584" s="279"/>
      <c r="AX1584" s="279"/>
      <c r="AY1584" s="279"/>
      <c r="AZ1584" s="279"/>
      <c r="BA1584" s="279"/>
      <c r="BB1584" s="279"/>
      <c r="BC1584" s="279"/>
      <c r="BD1584" s="279"/>
      <c r="BE1584" s="279"/>
      <c r="BF1584" s="279"/>
      <c r="BG1584" s="279"/>
      <c r="BH1584" s="279"/>
      <c r="BI1584" s="279"/>
      <c r="BQ1584" s="280"/>
      <c r="BR1584" s="280"/>
      <c r="BS1584" s="280"/>
      <c r="BT1584" s="280"/>
      <c r="BU1584" s="280"/>
      <c r="BV1584" s="280"/>
      <c r="BW1584" s="280"/>
      <c r="BX1584" s="280"/>
      <c r="BY1584" s="280"/>
      <c r="BZ1584" s="280"/>
      <c r="CA1584" s="280"/>
      <c r="CB1584" s="280"/>
    </row>
    <row r="1585" spans="1:80" s="278" customFormat="1" x14ac:dyDescent="0.25">
      <c r="A1585" s="261"/>
      <c r="B1585" s="261"/>
      <c r="C1585" s="261"/>
      <c r="D1585" s="261"/>
      <c r="E1585" s="261"/>
      <c r="F1585" s="261"/>
      <c r="G1585" s="261"/>
      <c r="AB1585" s="279"/>
      <c r="AC1585" s="279"/>
      <c r="AJ1585" s="279"/>
      <c r="AK1585" s="279"/>
      <c r="AX1585" s="279"/>
      <c r="AY1585" s="279"/>
      <c r="AZ1585" s="279"/>
      <c r="BA1585" s="279"/>
      <c r="BB1585" s="279"/>
      <c r="BC1585" s="279"/>
      <c r="BD1585" s="279"/>
      <c r="BE1585" s="279"/>
      <c r="BF1585" s="279"/>
      <c r="BG1585" s="279"/>
      <c r="BH1585" s="279"/>
      <c r="BI1585" s="279"/>
      <c r="BQ1585" s="280"/>
      <c r="BR1585" s="280"/>
      <c r="BS1585" s="280"/>
      <c r="BT1585" s="280"/>
      <c r="BU1585" s="280"/>
      <c r="BV1585" s="280"/>
      <c r="BW1585" s="280"/>
      <c r="BX1585" s="280"/>
      <c r="BY1585" s="280"/>
      <c r="BZ1585" s="280"/>
      <c r="CA1585" s="280"/>
      <c r="CB1585" s="280"/>
    </row>
    <row r="1586" spans="1:80" s="278" customFormat="1" x14ac:dyDescent="0.25">
      <c r="A1586" s="261"/>
      <c r="B1586" s="261"/>
      <c r="C1586" s="261"/>
      <c r="D1586" s="261"/>
      <c r="E1586" s="261"/>
      <c r="F1586" s="261"/>
      <c r="G1586" s="261"/>
      <c r="AB1586" s="279"/>
      <c r="AC1586" s="279"/>
      <c r="AJ1586" s="279"/>
      <c r="AK1586" s="279"/>
      <c r="AX1586" s="279"/>
      <c r="AY1586" s="279"/>
      <c r="AZ1586" s="279"/>
      <c r="BA1586" s="279"/>
      <c r="BB1586" s="279"/>
      <c r="BC1586" s="279"/>
      <c r="BD1586" s="279"/>
      <c r="BE1586" s="279"/>
      <c r="BF1586" s="279"/>
      <c r="BG1586" s="279"/>
      <c r="BH1586" s="279"/>
      <c r="BI1586" s="279"/>
      <c r="BQ1586" s="280"/>
      <c r="BR1586" s="280"/>
      <c r="BS1586" s="280"/>
      <c r="BT1586" s="280"/>
      <c r="BU1586" s="280"/>
      <c r="BV1586" s="280"/>
      <c r="BW1586" s="280"/>
      <c r="BX1586" s="280"/>
      <c r="BY1586" s="280"/>
      <c r="BZ1586" s="280"/>
      <c r="CA1586" s="280"/>
      <c r="CB1586" s="280"/>
    </row>
    <row r="1587" spans="1:80" s="278" customFormat="1" x14ac:dyDescent="0.25">
      <c r="A1587" s="261"/>
      <c r="B1587" s="261"/>
      <c r="C1587" s="261"/>
      <c r="D1587" s="261"/>
      <c r="E1587" s="261"/>
      <c r="F1587" s="261"/>
      <c r="G1587" s="261"/>
      <c r="AB1587" s="279"/>
      <c r="AC1587" s="279"/>
      <c r="AJ1587" s="279"/>
      <c r="AK1587" s="279"/>
      <c r="AX1587" s="279"/>
      <c r="AY1587" s="279"/>
      <c r="AZ1587" s="279"/>
      <c r="BA1587" s="279"/>
      <c r="BB1587" s="279"/>
      <c r="BC1587" s="279"/>
      <c r="BD1587" s="279"/>
      <c r="BE1587" s="279"/>
      <c r="BF1587" s="279"/>
      <c r="BG1587" s="279"/>
      <c r="BH1587" s="279"/>
      <c r="BI1587" s="279"/>
      <c r="BQ1587" s="280"/>
      <c r="BR1587" s="280"/>
      <c r="BS1587" s="280"/>
      <c r="BT1587" s="280"/>
      <c r="BU1587" s="280"/>
      <c r="BV1587" s="280"/>
      <c r="BW1587" s="280"/>
      <c r="BX1587" s="280"/>
      <c r="BY1587" s="280"/>
      <c r="BZ1587" s="280"/>
      <c r="CA1587" s="280"/>
      <c r="CB1587" s="280"/>
    </row>
    <row r="1588" spans="1:80" s="278" customFormat="1" x14ac:dyDescent="0.25">
      <c r="A1588" s="261"/>
      <c r="B1588" s="261"/>
      <c r="C1588" s="261"/>
      <c r="D1588" s="261"/>
      <c r="E1588" s="261"/>
      <c r="F1588" s="261"/>
      <c r="G1588" s="261"/>
      <c r="AB1588" s="279"/>
      <c r="AC1588" s="279"/>
      <c r="AJ1588" s="279"/>
      <c r="AK1588" s="279"/>
      <c r="AX1588" s="279"/>
      <c r="AY1588" s="279"/>
      <c r="AZ1588" s="279"/>
      <c r="BA1588" s="279"/>
      <c r="BB1588" s="279"/>
      <c r="BC1588" s="279"/>
      <c r="BD1588" s="279"/>
      <c r="BE1588" s="279"/>
      <c r="BF1588" s="279"/>
      <c r="BG1588" s="279"/>
      <c r="BH1588" s="279"/>
      <c r="BI1588" s="279"/>
      <c r="BQ1588" s="280"/>
      <c r="BR1588" s="280"/>
      <c r="BS1588" s="280"/>
      <c r="BT1588" s="280"/>
      <c r="BU1588" s="280"/>
      <c r="BV1588" s="280"/>
      <c r="BW1588" s="280"/>
      <c r="BX1588" s="280"/>
      <c r="BY1588" s="280"/>
      <c r="BZ1588" s="280"/>
      <c r="CA1588" s="280"/>
      <c r="CB1588" s="280"/>
    </row>
    <row r="1589" spans="1:80" s="278" customFormat="1" x14ac:dyDescent="0.25">
      <c r="A1589" s="261"/>
      <c r="B1589" s="261"/>
      <c r="C1589" s="261"/>
      <c r="D1589" s="261"/>
      <c r="E1589" s="261"/>
      <c r="F1589" s="261"/>
      <c r="G1589" s="261"/>
      <c r="AB1589" s="279"/>
      <c r="AC1589" s="279"/>
      <c r="AJ1589" s="279"/>
      <c r="AK1589" s="279"/>
      <c r="AX1589" s="279"/>
      <c r="AY1589" s="279"/>
      <c r="AZ1589" s="279"/>
      <c r="BA1589" s="279"/>
      <c r="BB1589" s="279"/>
      <c r="BC1589" s="279"/>
      <c r="BD1589" s="279"/>
      <c r="BE1589" s="279"/>
      <c r="BF1589" s="279"/>
      <c r="BG1589" s="279"/>
      <c r="BH1589" s="279"/>
      <c r="BI1589" s="279"/>
      <c r="BQ1589" s="280"/>
      <c r="BR1589" s="280"/>
      <c r="BS1589" s="280"/>
      <c r="BT1589" s="280"/>
      <c r="BU1589" s="280"/>
      <c r="BV1589" s="280"/>
      <c r="BW1589" s="280"/>
      <c r="BX1589" s="280"/>
      <c r="BY1589" s="280"/>
      <c r="BZ1589" s="280"/>
      <c r="CA1589" s="280"/>
      <c r="CB1589" s="280"/>
    </row>
    <row r="1590" spans="1:80" s="278" customFormat="1" x14ac:dyDescent="0.25">
      <c r="A1590" s="261"/>
      <c r="B1590" s="261"/>
      <c r="C1590" s="261"/>
      <c r="D1590" s="261"/>
      <c r="E1590" s="261"/>
      <c r="F1590" s="261"/>
      <c r="G1590" s="261"/>
      <c r="AB1590" s="279"/>
      <c r="AC1590" s="279"/>
      <c r="AJ1590" s="279"/>
      <c r="AK1590" s="279"/>
      <c r="AX1590" s="279"/>
      <c r="AY1590" s="279"/>
      <c r="AZ1590" s="279"/>
      <c r="BA1590" s="279"/>
      <c r="BB1590" s="279"/>
      <c r="BC1590" s="279"/>
      <c r="BD1590" s="279"/>
      <c r="BE1590" s="279"/>
      <c r="BF1590" s="279"/>
      <c r="BG1590" s="279"/>
      <c r="BH1590" s="279"/>
      <c r="BI1590" s="279"/>
      <c r="BQ1590" s="280"/>
      <c r="BR1590" s="280"/>
      <c r="BS1590" s="280"/>
      <c r="BT1590" s="280"/>
      <c r="BU1590" s="280"/>
      <c r="BV1590" s="280"/>
      <c r="BW1590" s="280"/>
      <c r="BX1590" s="280"/>
      <c r="BY1590" s="280"/>
      <c r="BZ1590" s="280"/>
      <c r="CA1590" s="280"/>
      <c r="CB1590" s="280"/>
    </row>
    <row r="1591" spans="1:80" s="278" customFormat="1" x14ac:dyDescent="0.25">
      <c r="A1591" s="261"/>
      <c r="B1591" s="261"/>
      <c r="C1591" s="261"/>
      <c r="D1591" s="261"/>
      <c r="E1591" s="261"/>
      <c r="F1591" s="261"/>
      <c r="G1591" s="261"/>
      <c r="AB1591" s="279"/>
      <c r="AC1591" s="279"/>
      <c r="AJ1591" s="279"/>
      <c r="AK1591" s="279"/>
      <c r="AX1591" s="279"/>
      <c r="AY1591" s="279"/>
      <c r="AZ1591" s="279"/>
      <c r="BA1591" s="279"/>
      <c r="BB1591" s="279"/>
      <c r="BC1591" s="279"/>
      <c r="BD1591" s="279"/>
      <c r="BE1591" s="279"/>
      <c r="BF1591" s="279"/>
      <c r="BG1591" s="279"/>
      <c r="BH1591" s="279"/>
      <c r="BI1591" s="279"/>
      <c r="BQ1591" s="280"/>
      <c r="BR1591" s="280"/>
      <c r="BS1591" s="280"/>
      <c r="BT1591" s="280"/>
      <c r="BU1591" s="280"/>
      <c r="BV1591" s="280"/>
      <c r="BW1591" s="280"/>
      <c r="BX1591" s="280"/>
      <c r="BY1591" s="280"/>
      <c r="BZ1591" s="280"/>
      <c r="CA1591" s="280"/>
      <c r="CB1591" s="280"/>
    </row>
    <row r="1592" spans="1:80" s="278" customFormat="1" x14ac:dyDescent="0.25">
      <c r="A1592" s="261"/>
      <c r="B1592" s="261"/>
      <c r="C1592" s="261"/>
      <c r="D1592" s="261"/>
      <c r="E1592" s="261"/>
      <c r="F1592" s="261"/>
      <c r="G1592" s="261"/>
      <c r="AB1592" s="279"/>
      <c r="AC1592" s="279"/>
      <c r="AJ1592" s="279"/>
      <c r="AK1592" s="279"/>
      <c r="AX1592" s="279"/>
      <c r="AY1592" s="279"/>
      <c r="AZ1592" s="279"/>
      <c r="BA1592" s="279"/>
      <c r="BB1592" s="279"/>
      <c r="BC1592" s="279"/>
      <c r="BD1592" s="279"/>
      <c r="BE1592" s="279"/>
      <c r="BF1592" s="279"/>
      <c r="BG1592" s="279"/>
      <c r="BH1592" s="279"/>
      <c r="BI1592" s="279"/>
      <c r="BQ1592" s="280"/>
      <c r="BR1592" s="280"/>
      <c r="BS1592" s="280"/>
      <c r="BT1592" s="280"/>
      <c r="BU1592" s="280"/>
      <c r="BV1592" s="280"/>
      <c r="BW1592" s="280"/>
      <c r="BX1592" s="280"/>
      <c r="BY1592" s="280"/>
      <c r="BZ1592" s="280"/>
      <c r="CA1592" s="280"/>
      <c r="CB1592" s="280"/>
    </row>
    <row r="1593" spans="1:80" s="278" customFormat="1" x14ac:dyDescent="0.25">
      <c r="A1593" s="261"/>
      <c r="B1593" s="261"/>
      <c r="C1593" s="261"/>
      <c r="D1593" s="261"/>
      <c r="E1593" s="261"/>
      <c r="F1593" s="261"/>
      <c r="G1593" s="261"/>
      <c r="AB1593" s="279"/>
      <c r="AC1593" s="279"/>
      <c r="AJ1593" s="279"/>
      <c r="AK1593" s="279"/>
      <c r="AX1593" s="279"/>
      <c r="AY1593" s="279"/>
      <c r="AZ1593" s="279"/>
      <c r="BA1593" s="279"/>
      <c r="BB1593" s="279"/>
      <c r="BC1593" s="279"/>
      <c r="BD1593" s="279"/>
      <c r="BE1593" s="279"/>
      <c r="BF1593" s="279"/>
      <c r="BG1593" s="279"/>
      <c r="BH1593" s="279"/>
      <c r="BI1593" s="279"/>
      <c r="BQ1593" s="280"/>
      <c r="BR1593" s="280"/>
      <c r="BS1593" s="280"/>
      <c r="BT1593" s="280"/>
      <c r="BU1593" s="280"/>
      <c r="BV1593" s="280"/>
      <c r="BW1593" s="280"/>
      <c r="BX1593" s="280"/>
      <c r="BY1593" s="280"/>
      <c r="BZ1593" s="280"/>
      <c r="CA1593" s="280"/>
      <c r="CB1593" s="280"/>
    </row>
    <row r="1594" spans="1:80" s="278" customFormat="1" x14ac:dyDescent="0.25">
      <c r="A1594" s="261"/>
      <c r="B1594" s="261"/>
      <c r="C1594" s="261"/>
      <c r="D1594" s="261"/>
      <c r="E1594" s="261"/>
      <c r="F1594" s="261"/>
      <c r="G1594" s="261"/>
      <c r="AB1594" s="279"/>
      <c r="AC1594" s="279"/>
      <c r="AJ1594" s="279"/>
      <c r="AK1594" s="279"/>
      <c r="AX1594" s="279"/>
      <c r="AY1594" s="279"/>
      <c r="AZ1594" s="279"/>
      <c r="BA1594" s="279"/>
      <c r="BB1594" s="279"/>
      <c r="BC1594" s="279"/>
      <c r="BD1594" s="279"/>
      <c r="BE1594" s="279"/>
      <c r="BF1594" s="279"/>
      <c r="BG1594" s="279"/>
      <c r="BH1594" s="279"/>
      <c r="BI1594" s="279"/>
      <c r="BQ1594" s="280"/>
      <c r="BR1594" s="280"/>
      <c r="BS1594" s="280"/>
      <c r="BT1594" s="280"/>
      <c r="BU1594" s="280"/>
      <c r="BV1594" s="280"/>
      <c r="BW1594" s="280"/>
      <c r="BX1594" s="280"/>
      <c r="BY1594" s="280"/>
      <c r="BZ1594" s="280"/>
      <c r="CA1594" s="280"/>
      <c r="CB1594" s="280"/>
    </row>
    <row r="1595" spans="1:80" s="278" customFormat="1" x14ac:dyDescent="0.25">
      <c r="A1595" s="261"/>
      <c r="B1595" s="261"/>
      <c r="C1595" s="261"/>
      <c r="D1595" s="261"/>
      <c r="E1595" s="261"/>
      <c r="F1595" s="261"/>
      <c r="G1595" s="261"/>
      <c r="AB1595" s="279"/>
      <c r="AC1595" s="279"/>
      <c r="AJ1595" s="279"/>
      <c r="AK1595" s="279"/>
      <c r="AX1595" s="279"/>
      <c r="AY1595" s="279"/>
      <c r="AZ1595" s="279"/>
      <c r="BA1595" s="279"/>
      <c r="BB1595" s="279"/>
      <c r="BC1595" s="279"/>
      <c r="BD1595" s="279"/>
      <c r="BE1595" s="279"/>
      <c r="BF1595" s="279"/>
      <c r="BG1595" s="279"/>
      <c r="BH1595" s="279"/>
      <c r="BI1595" s="279"/>
      <c r="BQ1595" s="280"/>
      <c r="BR1595" s="280"/>
      <c r="BS1595" s="280"/>
      <c r="BT1595" s="280"/>
      <c r="BU1595" s="280"/>
      <c r="BV1595" s="280"/>
      <c r="BW1595" s="280"/>
      <c r="BX1595" s="280"/>
      <c r="BY1595" s="280"/>
      <c r="BZ1595" s="280"/>
      <c r="CA1595" s="280"/>
      <c r="CB1595" s="280"/>
    </row>
    <row r="1596" spans="1:80" s="278" customFormat="1" x14ac:dyDescent="0.25">
      <c r="A1596" s="261"/>
      <c r="B1596" s="261"/>
      <c r="C1596" s="261"/>
      <c r="D1596" s="261"/>
      <c r="E1596" s="261"/>
      <c r="F1596" s="261"/>
      <c r="G1596" s="261"/>
      <c r="AB1596" s="279"/>
      <c r="AC1596" s="279"/>
      <c r="AJ1596" s="279"/>
      <c r="AK1596" s="279"/>
      <c r="AX1596" s="279"/>
      <c r="AY1596" s="279"/>
      <c r="AZ1596" s="279"/>
      <c r="BA1596" s="279"/>
      <c r="BB1596" s="279"/>
      <c r="BC1596" s="279"/>
      <c r="BD1596" s="279"/>
      <c r="BE1596" s="279"/>
      <c r="BF1596" s="279"/>
      <c r="BG1596" s="279"/>
      <c r="BH1596" s="279"/>
      <c r="BI1596" s="279"/>
      <c r="BQ1596" s="280"/>
      <c r="BR1596" s="280"/>
      <c r="BS1596" s="280"/>
      <c r="BT1596" s="280"/>
      <c r="BU1596" s="280"/>
      <c r="BV1596" s="280"/>
      <c r="BW1596" s="280"/>
      <c r="BX1596" s="280"/>
      <c r="BY1596" s="280"/>
      <c r="BZ1596" s="280"/>
      <c r="CA1596" s="280"/>
      <c r="CB1596" s="280"/>
    </row>
    <row r="1597" spans="1:80" s="278" customFormat="1" x14ac:dyDescent="0.25">
      <c r="A1597" s="261"/>
      <c r="B1597" s="261"/>
      <c r="C1597" s="261"/>
      <c r="D1597" s="261"/>
      <c r="E1597" s="261"/>
      <c r="F1597" s="261"/>
      <c r="G1597" s="261"/>
      <c r="AB1597" s="279"/>
      <c r="AC1597" s="279"/>
      <c r="AJ1597" s="279"/>
      <c r="AK1597" s="279"/>
      <c r="AX1597" s="279"/>
      <c r="AY1597" s="279"/>
      <c r="AZ1597" s="279"/>
      <c r="BA1597" s="279"/>
      <c r="BB1597" s="279"/>
      <c r="BC1597" s="279"/>
      <c r="BD1597" s="279"/>
      <c r="BE1597" s="279"/>
      <c r="BF1597" s="279"/>
      <c r="BG1597" s="279"/>
      <c r="BH1597" s="279"/>
      <c r="BI1597" s="279"/>
      <c r="BQ1597" s="280"/>
      <c r="BR1597" s="280"/>
      <c r="BS1597" s="280"/>
      <c r="BT1597" s="280"/>
      <c r="BU1597" s="280"/>
      <c r="BV1597" s="280"/>
      <c r="BW1597" s="280"/>
      <c r="BX1597" s="280"/>
      <c r="BY1597" s="280"/>
      <c r="BZ1597" s="280"/>
      <c r="CA1597" s="280"/>
      <c r="CB1597" s="280"/>
    </row>
    <row r="1598" spans="1:80" s="278" customFormat="1" x14ac:dyDescent="0.25">
      <c r="A1598" s="261"/>
      <c r="B1598" s="261"/>
      <c r="C1598" s="261"/>
      <c r="D1598" s="261"/>
      <c r="E1598" s="261"/>
      <c r="F1598" s="261"/>
      <c r="G1598" s="261"/>
      <c r="AB1598" s="279"/>
      <c r="AC1598" s="279"/>
      <c r="AJ1598" s="279"/>
      <c r="AK1598" s="279"/>
      <c r="AX1598" s="279"/>
      <c r="AY1598" s="279"/>
      <c r="AZ1598" s="279"/>
      <c r="BA1598" s="279"/>
      <c r="BB1598" s="279"/>
      <c r="BC1598" s="279"/>
      <c r="BD1598" s="279"/>
      <c r="BE1598" s="279"/>
      <c r="BF1598" s="279"/>
      <c r="BG1598" s="279"/>
      <c r="BH1598" s="279"/>
      <c r="BI1598" s="279"/>
      <c r="BQ1598" s="280"/>
      <c r="BR1598" s="280"/>
      <c r="BS1598" s="280"/>
      <c r="BT1598" s="280"/>
      <c r="BU1598" s="280"/>
      <c r="BV1598" s="280"/>
      <c r="BW1598" s="280"/>
      <c r="BX1598" s="280"/>
      <c r="BY1598" s="280"/>
      <c r="BZ1598" s="280"/>
      <c r="CA1598" s="280"/>
      <c r="CB1598" s="280"/>
    </row>
    <row r="1599" spans="1:80" s="278" customFormat="1" x14ac:dyDescent="0.25">
      <c r="A1599" s="261"/>
      <c r="B1599" s="261"/>
      <c r="C1599" s="261"/>
      <c r="D1599" s="261"/>
      <c r="E1599" s="261"/>
      <c r="F1599" s="261"/>
      <c r="G1599" s="261"/>
      <c r="AB1599" s="279"/>
      <c r="AC1599" s="279"/>
      <c r="AJ1599" s="279"/>
      <c r="AK1599" s="279"/>
      <c r="AX1599" s="279"/>
      <c r="AY1599" s="279"/>
      <c r="AZ1599" s="279"/>
      <c r="BA1599" s="279"/>
      <c r="BB1599" s="279"/>
      <c r="BC1599" s="279"/>
      <c r="BD1599" s="279"/>
      <c r="BE1599" s="279"/>
      <c r="BF1599" s="279"/>
      <c r="BG1599" s="279"/>
      <c r="BH1599" s="279"/>
      <c r="BI1599" s="279"/>
      <c r="BQ1599" s="280"/>
      <c r="BR1599" s="280"/>
      <c r="BS1599" s="280"/>
      <c r="BT1599" s="280"/>
      <c r="BU1599" s="280"/>
      <c r="BV1599" s="280"/>
      <c r="BW1599" s="280"/>
      <c r="BX1599" s="280"/>
      <c r="BY1599" s="280"/>
      <c r="BZ1599" s="280"/>
      <c r="CA1599" s="280"/>
      <c r="CB1599" s="280"/>
    </row>
    <row r="1600" spans="1:80" s="278" customFormat="1" x14ac:dyDescent="0.25">
      <c r="A1600" s="261"/>
      <c r="B1600" s="261"/>
      <c r="C1600" s="261"/>
      <c r="D1600" s="261"/>
      <c r="E1600" s="261"/>
      <c r="F1600" s="261"/>
      <c r="G1600" s="261"/>
      <c r="AB1600" s="279"/>
      <c r="AC1600" s="279"/>
      <c r="AJ1600" s="279"/>
      <c r="AK1600" s="279"/>
      <c r="AX1600" s="279"/>
      <c r="AY1600" s="279"/>
      <c r="AZ1600" s="279"/>
      <c r="BA1600" s="279"/>
      <c r="BB1600" s="279"/>
      <c r="BC1600" s="279"/>
      <c r="BD1600" s="279"/>
      <c r="BE1600" s="279"/>
      <c r="BF1600" s="279"/>
      <c r="BG1600" s="279"/>
      <c r="BH1600" s="279"/>
      <c r="BI1600" s="279"/>
      <c r="BQ1600" s="280"/>
      <c r="BR1600" s="280"/>
      <c r="BS1600" s="280"/>
      <c r="BT1600" s="280"/>
      <c r="BU1600" s="280"/>
      <c r="BV1600" s="280"/>
      <c r="BW1600" s="280"/>
      <c r="BX1600" s="280"/>
      <c r="BY1600" s="280"/>
      <c r="BZ1600" s="280"/>
      <c r="CA1600" s="280"/>
      <c r="CB1600" s="280"/>
    </row>
    <row r="1601" spans="1:80" s="278" customFormat="1" x14ac:dyDescent="0.25">
      <c r="A1601" s="261"/>
      <c r="B1601" s="261"/>
      <c r="C1601" s="261"/>
      <c r="D1601" s="261"/>
      <c r="E1601" s="261"/>
      <c r="F1601" s="261"/>
      <c r="G1601" s="261"/>
      <c r="AB1601" s="279"/>
      <c r="AC1601" s="279"/>
      <c r="AJ1601" s="279"/>
      <c r="AK1601" s="279"/>
      <c r="AX1601" s="279"/>
      <c r="AY1601" s="279"/>
      <c r="AZ1601" s="279"/>
      <c r="BA1601" s="279"/>
      <c r="BB1601" s="279"/>
      <c r="BC1601" s="279"/>
      <c r="BD1601" s="279"/>
      <c r="BE1601" s="279"/>
      <c r="BF1601" s="279"/>
      <c r="BG1601" s="279"/>
      <c r="BH1601" s="279"/>
      <c r="BI1601" s="279"/>
      <c r="BQ1601" s="280"/>
      <c r="BR1601" s="280"/>
      <c r="BS1601" s="280"/>
      <c r="BT1601" s="280"/>
      <c r="BU1601" s="280"/>
      <c r="BV1601" s="280"/>
      <c r="BW1601" s="280"/>
      <c r="BX1601" s="280"/>
      <c r="BY1601" s="280"/>
      <c r="BZ1601" s="280"/>
      <c r="CA1601" s="280"/>
      <c r="CB1601" s="280"/>
    </row>
    <row r="1602" spans="1:80" s="278" customFormat="1" x14ac:dyDescent="0.25">
      <c r="A1602" s="261"/>
      <c r="B1602" s="261"/>
      <c r="C1602" s="261"/>
      <c r="D1602" s="261"/>
      <c r="E1602" s="261"/>
      <c r="F1602" s="261"/>
      <c r="G1602" s="261"/>
      <c r="AB1602" s="279"/>
      <c r="AC1602" s="279"/>
      <c r="AJ1602" s="279"/>
      <c r="AK1602" s="279"/>
      <c r="AX1602" s="279"/>
      <c r="AY1602" s="279"/>
      <c r="AZ1602" s="279"/>
      <c r="BA1602" s="279"/>
      <c r="BB1602" s="279"/>
      <c r="BC1602" s="279"/>
      <c r="BD1602" s="279"/>
      <c r="BE1602" s="279"/>
      <c r="BF1602" s="279"/>
      <c r="BG1602" s="279"/>
      <c r="BH1602" s="279"/>
      <c r="BI1602" s="279"/>
      <c r="BQ1602" s="280"/>
      <c r="BR1602" s="280"/>
      <c r="BS1602" s="280"/>
      <c r="BT1602" s="280"/>
      <c r="BU1602" s="280"/>
      <c r="BV1602" s="280"/>
      <c r="BW1602" s="280"/>
      <c r="BX1602" s="280"/>
      <c r="BY1602" s="280"/>
      <c r="BZ1602" s="280"/>
      <c r="CA1602" s="280"/>
      <c r="CB1602" s="280"/>
    </row>
    <row r="1603" spans="1:80" s="278" customFormat="1" x14ac:dyDescent="0.25">
      <c r="A1603" s="261"/>
      <c r="B1603" s="261"/>
      <c r="C1603" s="261"/>
      <c r="D1603" s="261"/>
      <c r="E1603" s="261"/>
      <c r="F1603" s="261"/>
      <c r="G1603" s="261"/>
      <c r="AB1603" s="279"/>
      <c r="AC1603" s="279"/>
      <c r="AJ1603" s="279"/>
      <c r="AK1603" s="279"/>
      <c r="AX1603" s="279"/>
      <c r="AY1603" s="279"/>
      <c r="AZ1603" s="279"/>
      <c r="BA1603" s="279"/>
      <c r="BB1603" s="279"/>
      <c r="BC1603" s="279"/>
      <c r="BD1603" s="279"/>
      <c r="BE1603" s="279"/>
      <c r="BF1603" s="279"/>
      <c r="BG1603" s="279"/>
      <c r="BH1603" s="279"/>
      <c r="BI1603" s="279"/>
      <c r="BQ1603" s="280"/>
      <c r="BR1603" s="280"/>
      <c r="BS1603" s="280"/>
      <c r="BT1603" s="280"/>
      <c r="BU1603" s="280"/>
      <c r="BV1603" s="280"/>
      <c r="BW1603" s="280"/>
      <c r="BX1603" s="280"/>
      <c r="BY1603" s="280"/>
      <c r="BZ1603" s="280"/>
      <c r="CA1603" s="280"/>
      <c r="CB1603" s="280"/>
    </row>
    <row r="1604" spans="1:80" s="278" customFormat="1" x14ac:dyDescent="0.25">
      <c r="A1604" s="261"/>
      <c r="B1604" s="261"/>
      <c r="C1604" s="261"/>
      <c r="D1604" s="261"/>
      <c r="E1604" s="261"/>
      <c r="F1604" s="261"/>
      <c r="G1604" s="261"/>
      <c r="AB1604" s="279"/>
      <c r="AC1604" s="279"/>
      <c r="AJ1604" s="279"/>
      <c r="AK1604" s="279"/>
      <c r="AX1604" s="279"/>
      <c r="AY1604" s="279"/>
      <c r="AZ1604" s="279"/>
      <c r="BA1604" s="279"/>
      <c r="BB1604" s="279"/>
      <c r="BC1604" s="279"/>
      <c r="BD1604" s="279"/>
      <c r="BE1604" s="279"/>
      <c r="BF1604" s="279"/>
      <c r="BG1604" s="279"/>
      <c r="BH1604" s="279"/>
      <c r="BI1604" s="279"/>
      <c r="BQ1604" s="280"/>
      <c r="BR1604" s="280"/>
      <c r="BS1604" s="280"/>
      <c r="BT1604" s="280"/>
      <c r="BU1604" s="280"/>
      <c r="BV1604" s="280"/>
      <c r="BW1604" s="280"/>
      <c r="BX1604" s="280"/>
      <c r="BY1604" s="280"/>
      <c r="BZ1604" s="280"/>
      <c r="CA1604" s="280"/>
      <c r="CB1604" s="280"/>
    </row>
    <row r="1605" spans="1:80" s="278" customFormat="1" x14ac:dyDescent="0.25">
      <c r="A1605" s="261"/>
      <c r="B1605" s="261"/>
      <c r="C1605" s="261"/>
      <c r="D1605" s="261"/>
      <c r="E1605" s="261"/>
      <c r="F1605" s="261"/>
      <c r="G1605" s="261"/>
      <c r="AB1605" s="279"/>
      <c r="AC1605" s="279"/>
      <c r="AJ1605" s="279"/>
      <c r="AK1605" s="279"/>
      <c r="AX1605" s="279"/>
      <c r="AY1605" s="279"/>
      <c r="AZ1605" s="279"/>
      <c r="BA1605" s="279"/>
      <c r="BB1605" s="279"/>
      <c r="BC1605" s="279"/>
      <c r="BD1605" s="279"/>
      <c r="BE1605" s="279"/>
      <c r="BF1605" s="279"/>
      <c r="BG1605" s="279"/>
      <c r="BH1605" s="279"/>
      <c r="BI1605" s="279"/>
      <c r="BQ1605" s="280"/>
      <c r="BR1605" s="280"/>
      <c r="BS1605" s="280"/>
      <c r="BT1605" s="280"/>
      <c r="BU1605" s="280"/>
      <c r="BV1605" s="280"/>
      <c r="BW1605" s="280"/>
      <c r="BX1605" s="280"/>
      <c r="BY1605" s="280"/>
      <c r="BZ1605" s="280"/>
      <c r="CA1605" s="280"/>
      <c r="CB1605" s="280"/>
    </row>
    <row r="1606" spans="1:80" s="278" customFormat="1" x14ac:dyDescent="0.25">
      <c r="A1606" s="261"/>
      <c r="B1606" s="261"/>
      <c r="C1606" s="261"/>
      <c r="D1606" s="261"/>
      <c r="E1606" s="261"/>
      <c r="F1606" s="261"/>
      <c r="G1606" s="261"/>
      <c r="AB1606" s="279"/>
      <c r="AC1606" s="279"/>
      <c r="AJ1606" s="279"/>
      <c r="AK1606" s="279"/>
      <c r="AX1606" s="279"/>
      <c r="AY1606" s="279"/>
      <c r="AZ1606" s="279"/>
      <c r="BA1606" s="279"/>
      <c r="BB1606" s="279"/>
      <c r="BC1606" s="279"/>
      <c r="BD1606" s="279"/>
      <c r="BE1606" s="279"/>
      <c r="BF1606" s="279"/>
      <c r="BG1606" s="279"/>
      <c r="BH1606" s="279"/>
      <c r="BI1606" s="279"/>
      <c r="BQ1606" s="280"/>
      <c r="BR1606" s="280"/>
      <c r="BS1606" s="280"/>
      <c r="BT1606" s="280"/>
      <c r="BU1606" s="280"/>
      <c r="BV1606" s="280"/>
      <c r="BW1606" s="280"/>
      <c r="BX1606" s="280"/>
      <c r="BY1606" s="280"/>
      <c r="BZ1606" s="280"/>
      <c r="CA1606" s="280"/>
      <c r="CB1606" s="280"/>
    </row>
    <row r="1607" spans="1:80" s="278" customFormat="1" x14ac:dyDescent="0.25">
      <c r="A1607" s="261"/>
      <c r="B1607" s="261"/>
      <c r="C1607" s="261"/>
      <c r="D1607" s="261"/>
      <c r="E1607" s="261"/>
      <c r="F1607" s="261"/>
      <c r="G1607" s="261"/>
      <c r="AB1607" s="279"/>
      <c r="AC1607" s="279"/>
      <c r="AJ1607" s="279"/>
      <c r="AK1607" s="279"/>
      <c r="AX1607" s="279"/>
      <c r="AY1607" s="279"/>
      <c r="AZ1607" s="279"/>
      <c r="BA1607" s="279"/>
      <c r="BB1607" s="279"/>
      <c r="BC1607" s="279"/>
      <c r="BD1607" s="279"/>
      <c r="BE1607" s="279"/>
      <c r="BF1607" s="279"/>
      <c r="BG1607" s="279"/>
      <c r="BH1607" s="279"/>
      <c r="BI1607" s="279"/>
      <c r="BQ1607" s="280"/>
      <c r="BR1607" s="280"/>
      <c r="BS1607" s="280"/>
      <c r="BT1607" s="280"/>
      <c r="BU1607" s="280"/>
      <c r="BV1607" s="280"/>
      <c r="BW1607" s="280"/>
      <c r="BX1607" s="280"/>
      <c r="BY1607" s="280"/>
      <c r="BZ1607" s="280"/>
      <c r="CA1607" s="280"/>
      <c r="CB1607" s="280"/>
    </row>
    <row r="1608" spans="1:80" s="278" customFormat="1" x14ac:dyDescent="0.25">
      <c r="A1608" s="261"/>
      <c r="B1608" s="261"/>
      <c r="C1608" s="261"/>
      <c r="D1608" s="261"/>
      <c r="E1608" s="261"/>
      <c r="F1608" s="261"/>
      <c r="G1608" s="261"/>
      <c r="AB1608" s="279"/>
      <c r="AC1608" s="279"/>
      <c r="AJ1608" s="279"/>
      <c r="AK1608" s="279"/>
      <c r="AX1608" s="279"/>
      <c r="AY1608" s="279"/>
      <c r="AZ1608" s="279"/>
      <c r="BA1608" s="279"/>
      <c r="BB1608" s="279"/>
      <c r="BC1608" s="279"/>
      <c r="BD1608" s="279"/>
      <c r="BE1608" s="279"/>
      <c r="BF1608" s="279"/>
      <c r="BG1608" s="279"/>
      <c r="BH1608" s="279"/>
      <c r="BI1608" s="279"/>
      <c r="BQ1608" s="280"/>
      <c r="BR1608" s="280"/>
      <c r="BS1608" s="280"/>
      <c r="BT1608" s="280"/>
      <c r="BU1608" s="280"/>
      <c r="BV1608" s="280"/>
      <c r="BW1608" s="280"/>
      <c r="BX1608" s="280"/>
      <c r="BY1608" s="280"/>
      <c r="BZ1608" s="280"/>
      <c r="CA1608" s="280"/>
      <c r="CB1608" s="280"/>
    </row>
    <row r="1609" spans="1:80" s="278" customFormat="1" x14ac:dyDescent="0.25">
      <c r="A1609" s="261"/>
      <c r="B1609" s="261"/>
      <c r="C1609" s="261"/>
      <c r="D1609" s="261"/>
      <c r="E1609" s="261"/>
      <c r="F1609" s="261"/>
      <c r="G1609" s="261"/>
      <c r="AB1609" s="279"/>
      <c r="AC1609" s="279"/>
      <c r="AJ1609" s="279"/>
      <c r="AK1609" s="279"/>
      <c r="AX1609" s="279"/>
      <c r="AY1609" s="279"/>
      <c r="AZ1609" s="279"/>
      <c r="BA1609" s="279"/>
      <c r="BB1609" s="279"/>
      <c r="BC1609" s="279"/>
      <c r="BD1609" s="279"/>
      <c r="BE1609" s="279"/>
      <c r="BF1609" s="279"/>
      <c r="BG1609" s="279"/>
      <c r="BH1609" s="279"/>
      <c r="BI1609" s="279"/>
      <c r="BQ1609" s="280"/>
      <c r="BR1609" s="280"/>
      <c r="BS1609" s="280"/>
      <c r="BT1609" s="280"/>
      <c r="BU1609" s="280"/>
      <c r="BV1609" s="280"/>
      <c r="BW1609" s="280"/>
      <c r="BX1609" s="280"/>
      <c r="BY1609" s="280"/>
      <c r="BZ1609" s="280"/>
      <c r="CA1609" s="280"/>
      <c r="CB1609" s="280"/>
    </row>
    <row r="1610" spans="1:80" s="278" customFormat="1" x14ac:dyDescent="0.25">
      <c r="A1610" s="261"/>
      <c r="B1610" s="261"/>
      <c r="C1610" s="261"/>
      <c r="D1610" s="261"/>
      <c r="E1610" s="261"/>
      <c r="F1610" s="261"/>
      <c r="G1610" s="261"/>
      <c r="AB1610" s="279"/>
      <c r="AC1610" s="279"/>
      <c r="AJ1610" s="279"/>
      <c r="AK1610" s="279"/>
      <c r="AX1610" s="279"/>
      <c r="AY1610" s="279"/>
      <c r="AZ1610" s="279"/>
      <c r="BA1610" s="279"/>
      <c r="BB1610" s="279"/>
      <c r="BC1610" s="279"/>
      <c r="BD1610" s="279"/>
      <c r="BE1610" s="279"/>
      <c r="BF1610" s="279"/>
      <c r="BG1610" s="279"/>
      <c r="BH1610" s="279"/>
      <c r="BI1610" s="279"/>
      <c r="BQ1610" s="280"/>
      <c r="BR1610" s="280"/>
      <c r="BS1610" s="280"/>
      <c r="BT1610" s="280"/>
      <c r="BU1610" s="280"/>
      <c r="BV1610" s="280"/>
      <c r="BW1610" s="280"/>
      <c r="BX1610" s="280"/>
      <c r="BY1610" s="280"/>
      <c r="BZ1610" s="280"/>
      <c r="CA1610" s="280"/>
      <c r="CB1610" s="280"/>
    </row>
    <row r="1611" spans="1:80" s="278" customFormat="1" x14ac:dyDescent="0.25">
      <c r="A1611" s="261"/>
      <c r="B1611" s="261"/>
      <c r="C1611" s="261"/>
      <c r="D1611" s="261"/>
      <c r="E1611" s="261"/>
      <c r="F1611" s="261"/>
      <c r="G1611" s="261"/>
      <c r="AB1611" s="279"/>
      <c r="AC1611" s="279"/>
      <c r="AJ1611" s="279"/>
      <c r="AK1611" s="279"/>
      <c r="AX1611" s="279"/>
      <c r="AY1611" s="279"/>
      <c r="AZ1611" s="279"/>
      <c r="BA1611" s="279"/>
      <c r="BB1611" s="279"/>
      <c r="BC1611" s="279"/>
      <c r="BD1611" s="279"/>
      <c r="BE1611" s="279"/>
      <c r="BF1611" s="279"/>
      <c r="BG1611" s="279"/>
      <c r="BH1611" s="279"/>
      <c r="BI1611" s="279"/>
      <c r="BQ1611" s="280"/>
      <c r="BR1611" s="280"/>
      <c r="BS1611" s="280"/>
      <c r="BT1611" s="280"/>
      <c r="BU1611" s="280"/>
      <c r="BV1611" s="280"/>
      <c r="BW1611" s="280"/>
      <c r="BX1611" s="280"/>
      <c r="BY1611" s="280"/>
      <c r="BZ1611" s="280"/>
      <c r="CA1611" s="280"/>
      <c r="CB1611" s="280"/>
    </row>
    <row r="1612" spans="1:80" s="278" customFormat="1" x14ac:dyDescent="0.25">
      <c r="A1612" s="261"/>
      <c r="B1612" s="261"/>
      <c r="C1612" s="261"/>
      <c r="D1612" s="261"/>
      <c r="E1612" s="261"/>
      <c r="F1612" s="261"/>
      <c r="G1612" s="261"/>
      <c r="AB1612" s="279"/>
      <c r="AC1612" s="279"/>
      <c r="AJ1612" s="279"/>
      <c r="AK1612" s="279"/>
      <c r="AX1612" s="279"/>
      <c r="AY1612" s="279"/>
      <c r="AZ1612" s="279"/>
      <c r="BA1612" s="279"/>
      <c r="BB1612" s="279"/>
      <c r="BC1612" s="279"/>
      <c r="BD1612" s="279"/>
      <c r="BE1612" s="279"/>
      <c r="BF1612" s="279"/>
      <c r="BG1612" s="279"/>
      <c r="BH1612" s="279"/>
      <c r="BI1612" s="279"/>
      <c r="BQ1612" s="280"/>
      <c r="BR1612" s="280"/>
      <c r="BS1612" s="280"/>
      <c r="BT1612" s="280"/>
      <c r="BU1612" s="280"/>
      <c r="BV1612" s="280"/>
      <c r="BW1612" s="280"/>
      <c r="BX1612" s="280"/>
      <c r="BY1612" s="280"/>
      <c r="BZ1612" s="280"/>
      <c r="CA1612" s="280"/>
      <c r="CB1612" s="280"/>
    </row>
    <row r="1613" spans="1:80" s="278" customFormat="1" x14ac:dyDescent="0.25">
      <c r="A1613" s="261"/>
      <c r="B1613" s="261"/>
      <c r="C1613" s="261"/>
      <c r="D1613" s="261"/>
      <c r="E1613" s="261"/>
      <c r="F1613" s="261"/>
      <c r="G1613" s="261"/>
      <c r="AB1613" s="279"/>
      <c r="AC1613" s="279"/>
      <c r="AJ1613" s="279"/>
      <c r="AK1613" s="279"/>
      <c r="AX1613" s="279"/>
      <c r="AY1613" s="279"/>
      <c r="AZ1613" s="279"/>
      <c r="BA1613" s="279"/>
      <c r="BB1613" s="279"/>
      <c r="BC1613" s="279"/>
      <c r="BD1613" s="279"/>
      <c r="BE1613" s="279"/>
      <c r="BF1613" s="279"/>
      <c r="BG1613" s="279"/>
      <c r="BH1613" s="279"/>
      <c r="BI1613" s="279"/>
      <c r="BQ1613" s="280"/>
      <c r="BR1613" s="280"/>
      <c r="BS1613" s="280"/>
      <c r="BT1613" s="280"/>
      <c r="BU1613" s="280"/>
      <c r="BV1613" s="280"/>
      <c r="BW1613" s="280"/>
      <c r="BX1613" s="280"/>
      <c r="BY1613" s="280"/>
      <c r="BZ1613" s="280"/>
      <c r="CA1613" s="280"/>
      <c r="CB1613" s="280"/>
    </row>
    <row r="1614" spans="1:80" s="278" customFormat="1" x14ac:dyDescent="0.25">
      <c r="A1614" s="261"/>
      <c r="B1614" s="261"/>
      <c r="C1614" s="261"/>
      <c r="D1614" s="261"/>
      <c r="E1614" s="261"/>
      <c r="F1614" s="261"/>
      <c r="G1614" s="261"/>
      <c r="AB1614" s="279"/>
      <c r="AC1614" s="279"/>
      <c r="AJ1614" s="279"/>
      <c r="AK1614" s="279"/>
      <c r="AX1614" s="279"/>
      <c r="AY1614" s="279"/>
      <c r="AZ1614" s="279"/>
      <c r="BA1614" s="279"/>
      <c r="BB1614" s="279"/>
      <c r="BC1614" s="279"/>
      <c r="BD1614" s="279"/>
      <c r="BE1614" s="279"/>
      <c r="BF1614" s="279"/>
      <c r="BG1614" s="279"/>
      <c r="BH1614" s="279"/>
      <c r="BI1614" s="279"/>
      <c r="BQ1614" s="280"/>
      <c r="BR1614" s="280"/>
      <c r="BS1614" s="280"/>
      <c r="BT1614" s="280"/>
      <c r="BU1614" s="280"/>
      <c r="BV1614" s="280"/>
      <c r="BW1614" s="280"/>
      <c r="BX1614" s="280"/>
      <c r="BY1614" s="280"/>
      <c r="BZ1614" s="280"/>
      <c r="CA1614" s="280"/>
      <c r="CB1614" s="280"/>
    </row>
    <row r="1615" spans="1:80" s="278" customFormat="1" x14ac:dyDescent="0.25">
      <c r="A1615" s="261"/>
      <c r="B1615" s="261"/>
      <c r="C1615" s="261"/>
      <c r="D1615" s="261"/>
      <c r="E1615" s="261"/>
      <c r="F1615" s="261"/>
      <c r="G1615" s="261"/>
      <c r="AB1615" s="279"/>
      <c r="AC1615" s="279"/>
      <c r="AJ1615" s="279"/>
      <c r="AK1615" s="279"/>
      <c r="AX1615" s="279"/>
      <c r="AY1615" s="279"/>
      <c r="AZ1615" s="279"/>
      <c r="BA1615" s="279"/>
      <c r="BB1615" s="279"/>
      <c r="BC1615" s="279"/>
      <c r="BD1615" s="279"/>
      <c r="BE1615" s="279"/>
      <c r="BF1615" s="279"/>
      <c r="BG1615" s="279"/>
      <c r="BH1615" s="279"/>
      <c r="BI1615" s="279"/>
      <c r="BQ1615" s="280"/>
      <c r="BR1615" s="280"/>
      <c r="BS1615" s="280"/>
      <c r="BT1615" s="280"/>
      <c r="BU1615" s="280"/>
      <c r="BV1615" s="280"/>
      <c r="BW1615" s="280"/>
      <c r="BX1615" s="280"/>
      <c r="BY1615" s="280"/>
      <c r="BZ1615" s="280"/>
      <c r="CA1615" s="280"/>
      <c r="CB1615" s="280"/>
    </row>
    <row r="1616" spans="1:80" s="278" customFormat="1" x14ac:dyDescent="0.25">
      <c r="A1616" s="261"/>
      <c r="B1616" s="261"/>
      <c r="C1616" s="261"/>
      <c r="D1616" s="261"/>
      <c r="E1616" s="261"/>
      <c r="F1616" s="261"/>
      <c r="G1616" s="261"/>
      <c r="AB1616" s="279"/>
      <c r="AC1616" s="279"/>
      <c r="AJ1616" s="279"/>
      <c r="AK1616" s="279"/>
      <c r="AX1616" s="279"/>
      <c r="AY1616" s="279"/>
      <c r="AZ1616" s="279"/>
      <c r="BA1616" s="279"/>
      <c r="BB1616" s="279"/>
      <c r="BC1616" s="279"/>
      <c r="BD1616" s="279"/>
      <c r="BE1616" s="279"/>
      <c r="BF1616" s="279"/>
      <c r="BG1616" s="279"/>
      <c r="BH1616" s="279"/>
      <c r="BI1616" s="279"/>
      <c r="BQ1616" s="280"/>
      <c r="BR1616" s="280"/>
      <c r="BS1616" s="280"/>
      <c r="BT1616" s="280"/>
      <c r="BU1616" s="280"/>
      <c r="BV1616" s="280"/>
      <c r="BW1616" s="280"/>
      <c r="BX1616" s="280"/>
      <c r="BY1616" s="280"/>
      <c r="BZ1616" s="280"/>
      <c r="CA1616" s="280"/>
      <c r="CB1616" s="280"/>
    </row>
    <row r="1617" spans="1:80" s="278" customFormat="1" x14ac:dyDescent="0.25">
      <c r="A1617" s="261"/>
      <c r="B1617" s="261"/>
      <c r="C1617" s="261"/>
      <c r="D1617" s="261"/>
      <c r="E1617" s="261"/>
      <c r="F1617" s="261"/>
      <c r="G1617" s="261"/>
      <c r="AB1617" s="279"/>
      <c r="AC1617" s="279"/>
      <c r="AJ1617" s="279"/>
      <c r="AK1617" s="279"/>
      <c r="AX1617" s="279"/>
      <c r="AY1617" s="279"/>
      <c r="AZ1617" s="279"/>
      <c r="BA1617" s="279"/>
      <c r="BB1617" s="279"/>
      <c r="BC1617" s="279"/>
      <c r="BD1617" s="279"/>
      <c r="BE1617" s="279"/>
      <c r="BF1617" s="279"/>
      <c r="BG1617" s="279"/>
      <c r="BH1617" s="279"/>
      <c r="BI1617" s="279"/>
      <c r="BQ1617" s="280"/>
      <c r="BR1617" s="280"/>
      <c r="BS1617" s="280"/>
      <c r="BT1617" s="280"/>
      <c r="BU1617" s="280"/>
      <c r="BV1617" s="280"/>
      <c r="BW1617" s="280"/>
      <c r="BX1617" s="280"/>
      <c r="BY1617" s="280"/>
      <c r="BZ1617" s="280"/>
      <c r="CA1617" s="280"/>
      <c r="CB1617" s="280"/>
    </row>
    <row r="1618" spans="1:80" s="278" customFormat="1" x14ac:dyDescent="0.25">
      <c r="A1618" s="261"/>
      <c r="B1618" s="261"/>
      <c r="C1618" s="261"/>
      <c r="D1618" s="261"/>
      <c r="E1618" s="261"/>
      <c r="F1618" s="261"/>
      <c r="G1618" s="261"/>
      <c r="AB1618" s="279"/>
      <c r="AC1618" s="279"/>
      <c r="AJ1618" s="279"/>
      <c r="AK1618" s="279"/>
      <c r="AX1618" s="279"/>
      <c r="AY1618" s="279"/>
      <c r="AZ1618" s="279"/>
      <c r="BA1618" s="279"/>
      <c r="BB1618" s="279"/>
      <c r="BC1618" s="279"/>
      <c r="BD1618" s="279"/>
      <c r="BE1618" s="279"/>
      <c r="BF1618" s="279"/>
      <c r="BG1618" s="279"/>
      <c r="BH1618" s="279"/>
      <c r="BI1618" s="279"/>
      <c r="BQ1618" s="280"/>
      <c r="BR1618" s="280"/>
      <c r="BS1618" s="280"/>
      <c r="BT1618" s="280"/>
      <c r="BU1618" s="280"/>
      <c r="BV1618" s="280"/>
      <c r="BW1618" s="280"/>
      <c r="BX1618" s="280"/>
      <c r="BY1618" s="280"/>
      <c r="BZ1618" s="280"/>
      <c r="CA1618" s="280"/>
      <c r="CB1618" s="280"/>
    </row>
    <row r="1619" spans="1:80" s="278" customFormat="1" x14ac:dyDescent="0.25">
      <c r="A1619" s="261"/>
      <c r="B1619" s="261"/>
      <c r="C1619" s="261"/>
      <c r="D1619" s="261"/>
      <c r="E1619" s="261"/>
      <c r="F1619" s="261"/>
      <c r="G1619" s="261"/>
      <c r="AB1619" s="279"/>
      <c r="AC1619" s="279"/>
      <c r="AJ1619" s="279"/>
      <c r="AK1619" s="279"/>
      <c r="AX1619" s="279"/>
      <c r="AY1619" s="279"/>
      <c r="AZ1619" s="279"/>
      <c r="BA1619" s="279"/>
      <c r="BB1619" s="279"/>
      <c r="BC1619" s="279"/>
      <c r="BD1619" s="279"/>
      <c r="BE1619" s="279"/>
      <c r="BF1619" s="279"/>
      <c r="BG1619" s="279"/>
      <c r="BH1619" s="279"/>
      <c r="BI1619" s="279"/>
      <c r="BQ1619" s="280"/>
      <c r="BR1619" s="280"/>
      <c r="BS1619" s="280"/>
      <c r="BT1619" s="280"/>
      <c r="BU1619" s="280"/>
      <c r="BV1619" s="280"/>
      <c r="BW1619" s="280"/>
      <c r="BX1619" s="280"/>
      <c r="BY1619" s="280"/>
      <c r="BZ1619" s="280"/>
      <c r="CA1619" s="280"/>
      <c r="CB1619" s="280"/>
    </row>
    <row r="1620" spans="1:80" s="278" customFormat="1" x14ac:dyDescent="0.25">
      <c r="A1620" s="261"/>
      <c r="B1620" s="261"/>
      <c r="C1620" s="261"/>
      <c r="D1620" s="261"/>
      <c r="E1620" s="261"/>
      <c r="F1620" s="261"/>
      <c r="G1620" s="261"/>
      <c r="AB1620" s="279"/>
      <c r="AC1620" s="279"/>
      <c r="AJ1620" s="279"/>
      <c r="AK1620" s="279"/>
      <c r="AX1620" s="279"/>
      <c r="AY1620" s="279"/>
      <c r="AZ1620" s="279"/>
      <c r="BA1620" s="279"/>
      <c r="BB1620" s="279"/>
      <c r="BC1620" s="279"/>
      <c r="BD1620" s="279"/>
      <c r="BE1620" s="279"/>
      <c r="BF1620" s="279"/>
      <c r="BG1620" s="279"/>
      <c r="BH1620" s="279"/>
      <c r="BI1620" s="279"/>
      <c r="BQ1620" s="280"/>
      <c r="BR1620" s="280"/>
      <c r="BS1620" s="280"/>
      <c r="BT1620" s="280"/>
      <c r="BU1620" s="280"/>
      <c r="BV1620" s="280"/>
      <c r="BW1620" s="280"/>
      <c r="BX1620" s="280"/>
      <c r="BY1620" s="280"/>
      <c r="BZ1620" s="280"/>
      <c r="CA1620" s="280"/>
      <c r="CB1620" s="280"/>
    </row>
    <row r="1621" spans="1:80" s="278" customFormat="1" x14ac:dyDescent="0.25">
      <c r="A1621" s="261"/>
      <c r="B1621" s="261"/>
      <c r="C1621" s="261"/>
      <c r="D1621" s="261"/>
      <c r="E1621" s="261"/>
      <c r="F1621" s="261"/>
      <c r="G1621" s="261"/>
      <c r="AB1621" s="279"/>
      <c r="AC1621" s="279"/>
      <c r="AJ1621" s="279"/>
      <c r="AK1621" s="279"/>
      <c r="AX1621" s="279"/>
      <c r="AY1621" s="279"/>
      <c r="AZ1621" s="279"/>
      <c r="BA1621" s="279"/>
      <c r="BB1621" s="279"/>
      <c r="BC1621" s="279"/>
      <c r="BD1621" s="279"/>
      <c r="BE1621" s="279"/>
      <c r="BF1621" s="279"/>
      <c r="BG1621" s="279"/>
      <c r="BH1621" s="279"/>
      <c r="BI1621" s="279"/>
      <c r="BQ1621" s="280"/>
      <c r="BR1621" s="280"/>
      <c r="BS1621" s="280"/>
      <c r="BT1621" s="280"/>
      <c r="BU1621" s="280"/>
      <c r="BV1621" s="280"/>
      <c r="BW1621" s="280"/>
      <c r="BX1621" s="280"/>
      <c r="BY1621" s="280"/>
      <c r="BZ1621" s="280"/>
      <c r="CA1621" s="280"/>
      <c r="CB1621" s="280"/>
    </row>
    <row r="1622" spans="1:80" s="278" customFormat="1" x14ac:dyDescent="0.25">
      <c r="A1622" s="261"/>
      <c r="B1622" s="261"/>
      <c r="C1622" s="261"/>
      <c r="D1622" s="261"/>
      <c r="E1622" s="261"/>
      <c r="F1622" s="261"/>
      <c r="G1622" s="261"/>
      <c r="AB1622" s="279"/>
      <c r="AC1622" s="279"/>
      <c r="AJ1622" s="279"/>
      <c r="AK1622" s="279"/>
      <c r="AX1622" s="279"/>
      <c r="AY1622" s="279"/>
      <c r="AZ1622" s="279"/>
      <c r="BA1622" s="279"/>
      <c r="BB1622" s="279"/>
      <c r="BC1622" s="279"/>
      <c r="BD1622" s="279"/>
      <c r="BE1622" s="279"/>
      <c r="BF1622" s="279"/>
      <c r="BG1622" s="279"/>
      <c r="BH1622" s="279"/>
      <c r="BI1622" s="279"/>
      <c r="BQ1622" s="280"/>
      <c r="BR1622" s="280"/>
      <c r="BS1622" s="280"/>
      <c r="BT1622" s="280"/>
      <c r="BU1622" s="280"/>
      <c r="BV1622" s="280"/>
      <c r="BW1622" s="280"/>
      <c r="BX1622" s="280"/>
      <c r="BY1622" s="280"/>
      <c r="BZ1622" s="280"/>
      <c r="CA1622" s="280"/>
      <c r="CB1622" s="280"/>
    </row>
    <row r="1623" spans="1:80" s="278" customFormat="1" x14ac:dyDescent="0.25">
      <c r="A1623" s="261"/>
      <c r="B1623" s="261"/>
      <c r="C1623" s="261"/>
      <c r="D1623" s="261"/>
      <c r="E1623" s="261"/>
      <c r="F1623" s="261"/>
      <c r="G1623" s="261"/>
      <c r="AB1623" s="279"/>
      <c r="AC1623" s="279"/>
      <c r="AJ1623" s="279"/>
      <c r="AK1623" s="279"/>
      <c r="AX1623" s="279"/>
      <c r="AY1623" s="279"/>
      <c r="AZ1623" s="279"/>
      <c r="BA1623" s="279"/>
      <c r="BB1623" s="279"/>
      <c r="BC1623" s="279"/>
      <c r="BD1623" s="279"/>
      <c r="BE1623" s="279"/>
      <c r="BF1623" s="279"/>
      <c r="BG1623" s="279"/>
      <c r="BH1623" s="279"/>
      <c r="BI1623" s="279"/>
      <c r="BQ1623" s="280"/>
      <c r="BR1623" s="280"/>
      <c r="BS1623" s="280"/>
      <c r="BT1623" s="280"/>
      <c r="BU1623" s="280"/>
      <c r="BV1623" s="280"/>
      <c r="BW1623" s="280"/>
      <c r="BX1623" s="280"/>
      <c r="BY1623" s="280"/>
      <c r="BZ1623" s="280"/>
      <c r="CA1623" s="280"/>
      <c r="CB1623" s="280"/>
    </row>
    <row r="1624" spans="1:80" s="278" customFormat="1" x14ac:dyDescent="0.25">
      <c r="A1624" s="261"/>
      <c r="B1624" s="261"/>
      <c r="C1624" s="261"/>
      <c r="D1624" s="261"/>
      <c r="E1624" s="261"/>
      <c r="F1624" s="261"/>
      <c r="G1624" s="261"/>
      <c r="AB1624" s="279"/>
      <c r="AC1624" s="279"/>
      <c r="AJ1624" s="279"/>
      <c r="AK1624" s="279"/>
      <c r="AX1624" s="279"/>
      <c r="AY1624" s="279"/>
      <c r="AZ1624" s="279"/>
      <c r="BA1624" s="279"/>
      <c r="BB1624" s="279"/>
      <c r="BC1624" s="279"/>
      <c r="BD1624" s="279"/>
      <c r="BE1624" s="279"/>
      <c r="BF1624" s="279"/>
      <c r="BG1624" s="279"/>
      <c r="BH1624" s="279"/>
      <c r="BI1624" s="279"/>
      <c r="BQ1624" s="280"/>
      <c r="BR1624" s="280"/>
      <c r="BS1624" s="280"/>
      <c r="BT1624" s="280"/>
      <c r="BU1624" s="280"/>
      <c r="BV1624" s="280"/>
      <c r="BW1624" s="280"/>
      <c r="BX1624" s="280"/>
      <c r="BY1624" s="280"/>
      <c r="BZ1624" s="280"/>
      <c r="CA1624" s="280"/>
      <c r="CB1624" s="280"/>
    </row>
    <row r="1625" spans="1:80" s="278" customFormat="1" x14ac:dyDescent="0.25">
      <c r="A1625" s="261"/>
      <c r="B1625" s="261"/>
      <c r="C1625" s="261"/>
      <c r="D1625" s="261"/>
      <c r="E1625" s="261"/>
      <c r="F1625" s="261"/>
      <c r="G1625" s="261"/>
      <c r="AB1625" s="279"/>
      <c r="AC1625" s="279"/>
      <c r="AJ1625" s="279"/>
      <c r="AK1625" s="279"/>
      <c r="AX1625" s="279"/>
      <c r="AY1625" s="279"/>
      <c r="AZ1625" s="279"/>
      <c r="BA1625" s="279"/>
      <c r="BB1625" s="279"/>
      <c r="BC1625" s="279"/>
      <c r="BD1625" s="279"/>
      <c r="BE1625" s="279"/>
      <c r="BF1625" s="279"/>
      <c r="BG1625" s="279"/>
      <c r="BH1625" s="279"/>
      <c r="BI1625" s="279"/>
      <c r="BQ1625" s="280"/>
      <c r="BR1625" s="280"/>
      <c r="BS1625" s="280"/>
      <c r="BT1625" s="280"/>
      <c r="BU1625" s="280"/>
      <c r="BV1625" s="280"/>
      <c r="BW1625" s="280"/>
      <c r="BX1625" s="280"/>
      <c r="BY1625" s="280"/>
      <c r="BZ1625" s="280"/>
      <c r="CA1625" s="280"/>
      <c r="CB1625" s="280"/>
    </row>
    <row r="1626" spans="1:80" s="278" customFormat="1" x14ac:dyDescent="0.25">
      <c r="A1626" s="261"/>
      <c r="B1626" s="261"/>
      <c r="C1626" s="261"/>
      <c r="D1626" s="261"/>
      <c r="E1626" s="261"/>
      <c r="F1626" s="261"/>
      <c r="G1626" s="261"/>
      <c r="AB1626" s="279"/>
      <c r="AC1626" s="279"/>
      <c r="AJ1626" s="279"/>
      <c r="AK1626" s="279"/>
      <c r="AX1626" s="279"/>
      <c r="AY1626" s="279"/>
      <c r="AZ1626" s="279"/>
      <c r="BA1626" s="279"/>
      <c r="BB1626" s="279"/>
      <c r="BC1626" s="279"/>
      <c r="BD1626" s="279"/>
      <c r="BE1626" s="279"/>
      <c r="BF1626" s="279"/>
      <c r="BG1626" s="279"/>
      <c r="BH1626" s="279"/>
      <c r="BI1626" s="279"/>
      <c r="BQ1626" s="280"/>
      <c r="BR1626" s="280"/>
      <c r="BS1626" s="280"/>
      <c r="BT1626" s="280"/>
      <c r="BU1626" s="280"/>
      <c r="BV1626" s="280"/>
      <c r="BW1626" s="280"/>
      <c r="BX1626" s="280"/>
      <c r="BY1626" s="280"/>
      <c r="BZ1626" s="280"/>
      <c r="CA1626" s="280"/>
      <c r="CB1626" s="280"/>
    </row>
    <row r="1627" spans="1:80" s="278" customFormat="1" x14ac:dyDescent="0.25">
      <c r="A1627" s="261"/>
      <c r="B1627" s="261"/>
      <c r="C1627" s="261"/>
      <c r="D1627" s="261"/>
      <c r="E1627" s="261"/>
      <c r="F1627" s="261"/>
      <c r="G1627" s="261"/>
      <c r="AB1627" s="279"/>
      <c r="AC1627" s="279"/>
      <c r="AJ1627" s="279"/>
      <c r="AK1627" s="279"/>
      <c r="AX1627" s="279"/>
      <c r="AY1627" s="279"/>
      <c r="AZ1627" s="279"/>
      <c r="BA1627" s="279"/>
      <c r="BB1627" s="279"/>
      <c r="BC1627" s="279"/>
      <c r="BD1627" s="279"/>
      <c r="BE1627" s="279"/>
      <c r="BF1627" s="279"/>
      <c r="BG1627" s="279"/>
      <c r="BH1627" s="279"/>
      <c r="BI1627" s="279"/>
      <c r="BQ1627" s="280"/>
      <c r="BR1627" s="280"/>
      <c r="BS1627" s="280"/>
      <c r="BT1627" s="280"/>
      <c r="BU1627" s="280"/>
      <c r="BV1627" s="280"/>
      <c r="BW1627" s="280"/>
      <c r="BX1627" s="280"/>
      <c r="BY1627" s="280"/>
      <c r="BZ1627" s="280"/>
      <c r="CA1627" s="280"/>
      <c r="CB1627" s="280"/>
    </row>
    <row r="1628" spans="1:80" s="278" customFormat="1" x14ac:dyDescent="0.25">
      <c r="A1628" s="261"/>
      <c r="B1628" s="261"/>
      <c r="C1628" s="261"/>
      <c r="D1628" s="261"/>
      <c r="E1628" s="261"/>
      <c r="F1628" s="261"/>
      <c r="G1628" s="261"/>
      <c r="AB1628" s="279"/>
      <c r="AC1628" s="279"/>
      <c r="AJ1628" s="279"/>
      <c r="AK1628" s="279"/>
      <c r="AX1628" s="279"/>
      <c r="AY1628" s="279"/>
      <c r="AZ1628" s="279"/>
      <c r="BA1628" s="279"/>
      <c r="BB1628" s="279"/>
      <c r="BC1628" s="279"/>
      <c r="BD1628" s="279"/>
      <c r="BE1628" s="279"/>
      <c r="BF1628" s="279"/>
      <c r="BG1628" s="279"/>
      <c r="BH1628" s="279"/>
      <c r="BI1628" s="279"/>
      <c r="BQ1628" s="280"/>
      <c r="BR1628" s="280"/>
      <c r="BS1628" s="280"/>
      <c r="BT1628" s="280"/>
      <c r="BU1628" s="280"/>
      <c r="BV1628" s="280"/>
      <c r="BW1628" s="280"/>
      <c r="BX1628" s="280"/>
      <c r="BY1628" s="280"/>
      <c r="BZ1628" s="280"/>
      <c r="CA1628" s="280"/>
      <c r="CB1628" s="280"/>
    </row>
    <row r="1629" spans="1:80" s="278" customFormat="1" x14ac:dyDescent="0.25">
      <c r="A1629" s="261"/>
      <c r="B1629" s="261"/>
      <c r="C1629" s="261"/>
      <c r="D1629" s="261"/>
      <c r="E1629" s="261"/>
      <c r="F1629" s="261"/>
      <c r="G1629" s="261"/>
      <c r="AB1629" s="279"/>
      <c r="AC1629" s="279"/>
      <c r="AJ1629" s="279"/>
      <c r="AK1629" s="279"/>
      <c r="AX1629" s="279"/>
      <c r="AY1629" s="279"/>
      <c r="AZ1629" s="279"/>
      <c r="BA1629" s="279"/>
      <c r="BB1629" s="279"/>
      <c r="BC1629" s="279"/>
      <c r="BD1629" s="279"/>
      <c r="BE1629" s="279"/>
      <c r="BF1629" s="279"/>
      <c r="BG1629" s="279"/>
      <c r="BH1629" s="279"/>
      <c r="BI1629" s="279"/>
      <c r="BQ1629" s="280"/>
      <c r="BR1629" s="280"/>
      <c r="BS1629" s="280"/>
      <c r="BT1629" s="280"/>
      <c r="BU1629" s="280"/>
      <c r="BV1629" s="280"/>
      <c r="BW1629" s="280"/>
      <c r="BX1629" s="280"/>
      <c r="BY1629" s="280"/>
      <c r="BZ1629" s="280"/>
      <c r="CA1629" s="280"/>
      <c r="CB1629" s="280"/>
    </row>
    <row r="1630" spans="1:80" s="278" customFormat="1" x14ac:dyDescent="0.25">
      <c r="A1630" s="261"/>
      <c r="B1630" s="261"/>
      <c r="C1630" s="261"/>
      <c r="D1630" s="261"/>
      <c r="E1630" s="261"/>
      <c r="F1630" s="261"/>
      <c r="G1630" s="261"/>
      <c r="AB1630" s="279"/>
      <c r="AC1630" s="279"/>
      <c r="AJ1630" s="279"/>
      <c r="AK1630" s="279"/>
      <c r="AX1630" s="279"/>
      <c r="AY1630" s="279"/>
      <c r="AZ1630" s="279"/>
      <c r="BA1630" s="279"/>
      <c r="BB1630" s="279"/>
      <c r="BC1630" s="279"/>
      <c r="BD1630" s="279"/>
      <c r="BE1630" s="279"/>
      <c r="BF1630" s="279"/>
      <c r="BG1630" s="279"/>
      <c r="BH1630" s="279"/>
      <c r="BI1630" s="279"/>
      <c r="BQ1630" s="280"/>
      <c r="BR1630" s="280"/>
      <c r="BS1630" s="280"/>
      <c r="BT1630" s="280"/>
      <c r="BU1630" s="280"/>
      <c r="BV1630" s="280"/>
      <c r="BW1630" s="280"/>
      <c r="BX1630" s="280"/>
      <c r="BY1630" s="280"/>
      <c r="BZ1630" s="280"/>
      <c r="CA1630" s="280"/>
      <c r="CB1630" s="280"/>
    </row>
    <row r="1631" spans="1:80" s="278" customFormat="1" x14ac:dyDescent="0.25">
      <c r="A1631" s="261"/>
      <c r="B1631" s="261"/>
      <c r="C1631" s="261"/>
      <c r="D1631" s="261"/>
      <c r="E1631" s="261"/>
      <c r="F1631" s="261"/>
      <c r="G1631" s="261"/>
      <c r="AB1631" s="279"/>
      <c r="AC1631" s="279"/>
      <c r="AJ1631" s="279"/>
      <c r="AK1631" s="279"/>
      <c r="AX1631" s="279"/>
      <c r="AY1631" s="279"/>
      <c r="AZ1631" s="279"/>
      <c r="BA1631" s="279"/>
      <c r="BB1631" s="279"/>
      <c r="BC1631" s="279"/>
      <c r="BD1631" s="279"/>
      <c r="BE1631" s="279"/>
      <c r="BF1631" s="279"/>
      <c r="BG1631" s="279"/>
      <c r="BH1631" s="279"/>
      <c r="BI1631" s="279"/>
      <c r="BQ1631" s="280"/>
      <c r="BR1631" s="280"/>
      <c r="BS1631" s="280"/>
      <c r="BT1631" s="280"/>
      <c r="BU1631" s="280"/>
      <c r="BV1631" s="280"/>
      <c r="BW1631" s="280"/>
      <c r="BX1631" s="280"/>
      <c r="BY1631" s="280"/>
      <c r="BZ1631" s="280"/>
      <c r="CA1631" s="280"/>
      <c r="CB1631" s="280"/>
    </row>
    <row r="1632" spans="1:80" s="278" customFormat="1" x14ac:dyDescent="0.25">
      <c r="A1632" s="261"/>
      <c r="B1632" s="261"/>
      <c r="C1632" s="261"/>
      <c r="D1632" s="261"/>
      <c r="E1632" s="261"/>
      <c r="F1632" s="261"/>
      <c r="G1632" s="261"/>
      <c r="AB1632" s="279"/>
      <c r="AC1632" s="279"/>
      <c r="AJ1632" s="279"/>
      <c r="AK1632" s="279"/>
      <c r="AX1632" s="279"/>
      <c r="AY1632" s="279"/>
      <c r="AZ1632" s="279"/>
      <c r="BA1632" s="279"/>
      <c r="BB1632" s="279"/>
      <c r="BC1632" s="279"/>
      <c r="BD1632" s="279"/>
      <c r="BE1632" s="279"/>
      <c r="BF1632" s="279"/>
      <c r="BG1632" s="279"/>
      <c r="BH1632" s="279"/>
      <c r="BI1632" s="279"/>
      <c r="BQ1632" s="280"/>
      <c r="BR1632" s="280"/>
      <c r="BS1632" s="280"/>
      <c r="BT1632" s="280"/>
      <c r="BU1632" s="280"/>
      <c r="BV1632" s="280"/>
      <c r="BW1632" s="280"/>
      <c r="BX1632" s="280"/>
      <c r="BY1632" s="280"/>
      <c r="BZ1632" s="280"/>
      <c r="CA1632" s="280"/>
      <c r="CB1632" s="280"/>
    </row>
    <row r="1633" spans="1:80" s="278" customFormat="1" x14ac:dyDescent="0.25">
      <c r="A1633" s="261"/>
      <c r="B1633" s="261"/>
      <c r="C1633" s="261"/>
      <c r="D1633" s="261"/>
      <c r="E1633" s="261"/>
      <c r="F1633" s="261"/>
      <c r="G1633" s="261"/>
      <c r="AB1633" s="279"/>
      <c r="AC1633" s="279"/>
      <c r="AJ1633" s="279"/>
      <c r="AK1633" s="279"/>
      <c r="AX1633" s="279"/>
      <c r="AY1633" s="279"/>
      <c r="AZ1633" s="279"/>
      <c r="BA1633" s="279"/>
      <c r="BB1633" s="279"/>
      <c r="BC1633" s="279"/>
      <c r="BD1633" s="279"/>
      <c r="BE1633" s="279"/>
      <c r="BF1633" s="279"/>
      <c r="BG1633" s="279"/>
      <c r="BH1633" s="279"/>
      <c r="BI1633" s="279"/>
      <c r="BQ1633" s="280"/>
      <c r="BR1633" s="280"/>
      <c r="BS1633" s="280"/>
      <c r="BT1633" s="280"/>
      <c r="BU1633" s="280"/>
      <c r="BV1633" s="280"/>
      <c r="BW1633" s="280"/>
      <c r="BX1633" s="280"/>
      <c r="BY1633" s="280"/>
      <c r="BZ1633" s="280"/>
      <c r="CA1633" s="280"/>
      <c r="CB1633" s="280"/>
    </row>
    <row r="1634" spans="1:80" s="278" customFormat="1" x14ac:dyDescent="0.25">
      <c r="A1634" s="261"/>
      <c r="B1634" s="261"/>
      <c r="C1634" s="261"/>
      <c r="D1634" s="261"/>
      <c r="E1634" s="261"/>
      <c r="F1634" s="261"/>
      <c r="G1634" s="261"/>
      <c r="AB1634" s="279"/>
      <c r="AC1634" s="279"/>
      <c r="AJ1634" s="279"/>
      <c r="AK1634" s="279"/>
      <c r="AX1634" s="279"/>
      <c r="AY1634" s="279"/>
      <c r="AZ1634" s="279"/>
      <c r="BA1634" s="279"/>
      <c r="BB1634" s="279"/>
      <c r="BC1634" s="279"/>
      <c r="BD1634" s="279"/>
      <c r="BE1634" s="279"/>
      <c r="BF1634" s="279"/>
      <c r="BG1634" s="279"/>
      <c r="BH1634" s="279"/>
      <c r="BI1634" s="279"/>
      <c r="BQ1634" s="280"/>
      <c r="BR1634" s="280"/>
      <c r="BS1634" s="280"/>
      <c r="BT1634" s="280"/>
      <c r="BU1634" s="280"/>
      <c r="BV1634" s="280"/>
      <c r="BW1634" s="280"/>
      <c r="BX1634" s="280"/>
      <c r="BY1634" s="280"/>
      <c r="BZ1634" s="280"/>
      <c r="CA1634" s="280"/>
      <c r="CB1634" s="280"/>
    </row>
    <row r="1635" spans="1:80" s="278" customFormat="1" x14ac:dyDescent="0.25">
      <c r="A1635" s="261"/>
      <c r="B1635" s="261"/>
      <c r="C1635" s="261"/>
      <c r="D1635" s="261"/>
      <c r="E1635" s="261"/>
      <c r="F1635" s="261"/>
      <c r="G1635" s="261"/>
      <c r="AB1635" s="279"/>
      <c r="AC1635" s="279"/>
      <c r="AJ1635" s="279"/>
      <c r="AK1635" s="279"/>
      <c r="AX1635" s="279"/>
      <c r="AY1635" s="279"/>
      <c r="AZ1635" s="279"/>
      <c r="BA1635" s="279"/>
      <c r="BB1635" s="279"/>
      <c r="BC1635" s="279"/>
      <c r="BD1635" s="279"/>
      <c r="BE1635" s="279"/>
      <c r="BF1635" s="279"/>
      <c r="BG1635" s="279"/>
      <c r="BH1635" s="279"/>
      <c r="BI1635" s="279"/>
      <c r="BQ1635" s="280"/>
      <c r="BR1635" s="280"/>
      <c r="BS1635" s="280"/>
      <c r="BT1635" s="280"/>
      <c r="BU1635" s="280"/>
      <c r="BV1635" s="280"/>
      <c r="BW1635" s="280"/>
      <c r="BX1635" s="280"/>
      <c r="BY1635" s="280"/>
      <c r="BZ1635" s="280"/>
      <c r="CA1635" s="280"/>
      <c r="CB1635" s="280"/>
    </row>
    <row r="1636" spans="1:80" s="278" customFormat="1" x14ac:dyDescent="0.25">
      <c r="A1636" s="261"/>
      <c r="B1636" s="261"/>
      <c r="C1636" s="261"/>
      <c r="D1636" s="261"/>
      <c r="E1636" s="261"/>
      <c r="F1636" s="261"/>
      <c r="G1636" s="261"/>
      <c r="AB1636" s="279"/>
      <c r="AC1636" s="279"/>
      <c r="AJ1636" s="279"/>
      <c r="AK1636" s="279"/>
      <c r="AX1636" s="279"/>
      <c r="AY1636" s="279"/>
      <c r="AZ1636" s="279"/>
      <c r="BA1636" s="279"/>
      <c r="BB1636" s="279"/>
      <c r="BC1636" s="279"/>
      <c r="BD1636" s="279"/>
      <c r="BE1636" s="279"/>
      <c r="BF1636" s="279"/>
      <c r="BG1636" s="279"/>
      <c r="BH1636" s="279"/>
      <c r="BI1636" s="279"/>
      <c r="BQ1636" s="280"/>
      <c r="BR1636" s="280"/>
      <c r="BS1636" s="280"/>
      <c r="BT1636" s="280"/>
      <c r="BU1636" s="280"/>
      <c r="BV1636" s="280"/>
      <c r="BW1636" s="280"/>
      <c r="BX1636" s="280"/>
      <c r="BY1636" s="280"/>
      <c r="BZ1636" s="280"/>
      <c r="CA1636" s="280"/>
      <c r="CB1636" s="280"/>
    </row>
    <row r="1637" spans="1:80" s="278" customFormat="1" x14ac:dyDescent="0.25">
      <c r="A1637" s="261"/>
      <c r="B1637" s="261"/>
      <c r="C1637" s="261"/>
      <c r="D1637" s="261"/>
      <c r="E1637" s="261"/>
      <c r="F1637" s="261"/>
      <c r="G1637" s="261"/>
      <c r="AB1637" s="279"/>
      <c r="AC1637" s="279"/>
      <c r="AJ1637" s="279"/>
      <c r="AK1637" s="279"/>
      <c r="AX1637" s="279"/>
      <c r="AY1637" s="279"/>
      <c r="AZ1637" s="279"/>
      <c r="BA1637" s="279"/>
      <c r="BB1637" s="279"/>
      <c r="BC1637" s="279"/>
      <c r="BD1637" s="279"/>
      <c r="BE1637" s="279"/>
      <c r="BF1637" s="279"/>
      <c r="BG1637" s="279"/>
      <c r="BH1637" s="279"/>
      <c r="BI1637" s="279"/>
      <c r="BQ1637" s="280"/>
      <c r="BR1637" s="280"/>
      <c r="BS1637" s="280"/>
      <c r="BT1637" s="280"/>
      <c r="BU1637" s="280"/>
      <c r="BV1637" s="280"/>
      <c r="BW1637" s="280"/>
      <c r="BX1637" s="280"/>
      <c r="BY1637" s="280"/>
      <c r="BZ1637" s="280"/>
      <c r="CA1637" s="280"/>
      <c r="CB1637" s="280"/>
    </row>
    <row r="1638" spans="1:80" s="278" customFormat="1" x14ac:dyDescent="0.25">
      <c r="A1638" s="261"/>
      <c r="B1638" s="261"/>
      <c r="C1638" s="261"/>
      <c r="D1638" s="261"/>
      <c r="E1638" s="261"/>
      <c r="F1638" s="261"/>
      <c r="G1638" s="261"/>
      <c r="AB1638" s="279"/>
      <c r="AC1638" s="279"/>
      <c r="AJ1638" s="279"/>
      <c r="AK1638" s="279"/>
      <c r="AX1638" s="279"/>
      <c r="AY1638" s="279"/>
      <c r="AZ1638" s="279"/>
      <c r="BA1638" s="279"/>
      <c r="BB1638" s="279"/>
      <c r="BC1638" s="279"/>
      <c r="BD1638" s="279"/>
      <c r="BE1638" s="279"/>
      <c r="BF1638" s="279"/>
      <c r="BG1638" s="279"/>
      <c r="BH1638" s="279"/>
      <c r="BI1638" s="279"/>
      <c r="BQ1638" s="280"/>
      <c r="BR1638" s="280"/>
      <c r="BS1638" s="280"/>
      <c r="BT1638" s="280"/>
      <c r="BU1638" s="280"/>
      <c r="BV1638" s="280"/>
      <c r="BW1638" s="280"/>
      <c r="BX1638" s="280"/>
      <c r="BY1638" s="280"/>
      <c r="BZ1638" s="280"/>
      <c r="CA1638" s="280"/>
      <c r="CB1638" s="280"/>
    </row>
    <row r="1639" spans="1:80" s="278" customFormat="1" x14ac:dyDescent="0.25">
      <c r="A1639" s="261"/>
      <c r="B1639" s="261"/>
      <c r="C1639" s="261"/>
      <c r="D1639" s="261"/>
      <c r="E1639" s="261"/>
      <c r="F1639" s="261"/>
      <c r="G1639" s="261"/>
      <c r="AB1639" s="279"/>
      <c r="AC1639" s="279"/>
      <c r="AJ1639" s="279"/>
      <c r="AK1639" s="279"/>
      <c r="AX1639" s="279"/>
      <c r="AY1639" s="279"/>
      <c r="AZ1639" s="279"/>
      <c r="BA1639" s="279"/>
      <c r="BB1639" s="279"/>
      <c r="BC1639" s="279"/>
      <c r="BD1639" s="279"/>
      <c r="BE1639" s="279"/>
      <c r="BF1639" s="279"/>
      <c r="BG1639" s="279"/>
      <c r="BH1639" s="279"/>
      <c r="BI1639" s="279"/>
      <c r="BQ1639" s="280"/>
      <c r="BR1639" s="280"/>
      <c r="BS1639" s="280"/>
      <c r="BT1639" s="280"/>
      <c r="BU1639" s="280"/>
      <c r="BV1639" s="280"/>
      <c r="BW1639" s="280"/>
      <c r="BX1639" s="280"/>
      <c r="BY1639" s="280"/>
      <c r="BZ1639" s="280"/>
      <c r="CA1639" s="280"/>
      <c r="CB1639" s="280"/>
    </row>
    <row r="1640" spans="1:80" s="278" customFormat="1" x14ac:dyDescent="0.25">
      <c r="A1640" s="261"/>
      <c r="B1640" s="261"/>
      <c r="C1640" s="261"/>
      <c r="D1640" s="261"/>
      <c r="E1640" s="261"/>
      <c r="F1640" s="261"/>
      <c r="G1640" s="261"/>
      <c r="AB1640" s="279"/>
      <c r="AC1640" s="279"/>
      <c r="AJ1640" s="279"/>
      <c r="AK1640" s="279"/>
      <c r="AX1640" s="279"/>
      <c r="AY1640" s="279"/>
      <c r="AZ1640" s="279"/>
      <c r="BA1640" s="279"/>
      <c r="BB1640" s="279"/>
      <c r="BC1640" s="279"/>
      <c r="BD1640" s="279"/>
      <c r="BE1640" s="279"/>
      <c r="BF1640" s="279"/>
      <c r="BG1640" s="279"/>
      <c r="BH1640" s="279"/>
      <c r="BI1640" s="279"/>
      <c r="BQ1640" s="280"/>
      <c r="BR1640" s="280"/>
      <c r="BS1640" s="280"/>
      <c r="BT1640" s="280"/>
      <c r="BU1640" s="280"/>
      <c r="BV1640" s="280"/>
      <c r="BW1640" s="280"/>
      <c r="BX1640" s="280"/>
      <c r="BY1640" s="280"/>
      <c r="BZ1640" s="280"/>
      <c r="CA1640" s="280"/>
      <c r="CB1640" s="280"/>
    </row>
    <row r="1641" spans="1:80" s="278" customFormat="1" x14ac:dyDescent="0.25">
      <c r="A1641" s="261"/>
      <c r="B1641" s="261"/>
      <c r="C1641" s="261"/>
      <c r="D1641" s="261"/>
      <c r="E1641" s="261"/>
      <c r="F1641" s="261"/>
      <c r="G1641" s="261"/>
      <c r="AB1641" s="279"/>
      <c r="AC1641" s="279"/>
      <c r="AJ1641" s="279"/>
      <c r="AK1641" s="279"/>
      <c r="AX1641" s="279"/>
      <c r="AY1641" s="279"/>
      <c r="AZ1641" s="279"/>
      <c r="BA1641" s="279"/>
      <c r="BB1641" s="279"/>
      <c r="BC1641" s="279"/>
      <c r="BD1641" s="279"/>
      <c r="BE1641" s="279"/>
      <c r="BF1641" s="279"/>
      <c r="BG1641" s="279"/>
      <c r="BH1641" s="279"/>
      <c r="BI1641" s="279"/>
      <c r="BQ1641" s="280"/>
      <c r="BR1641" s="280"/>
      <c r="BS1641" s="280"/>
      <c r="BT1641" s="280"/>
      <c r="BU1641" s="280"/>
      <c r="BV1641" s="280"/>
      <c r="BW1641" s="280"/>
      <c r="BX1641" s="280"/>
      <c r="BY1641" s="280"/>
      <c r="BZ1641" s="280"/>
      <c r="CA1641" s="280"/>
      <c r="CB1641" s="280"/>
    </row>
    <row r="1642" spans="1:80" s="278" customFormat="1" x14ac:dyDescent="0.25">
      <c r="A1642" s="261"/>
      <c r="B1642" s="261"/>
      <c r="C1642" s="261"/>
      <c r="D1642" s="261"/>
      <c r="E1642" s="261"/>
      <c r="F1642" s="261"/>
      <c r="G1642" s="261"/>
      <c r="AB1642" s="279"/>
      <c r="AC1642" s="279"/>
      <c r="AJ1642" s="279"/>
      <c r="AK1642" s="279"/>
      <c r="AX1642" s="279"/>
      <c r="AY1642" s="279"/>
      <c r="AZ1642" s="279"/>
      <c r="BA1642" s="279"/>
      <c r="BB1642" s="279"/>
      <c r="BC1642" s="279"/>
      <c r="BD1642" s="279"/>
      <c r="BE1642" s="279"/>
      <c r="BF1642" s="279"/>
      <c r="BG1642" s="279"/>
      <c r="BH1642" s="279"/>
      <c r="BI1642" s="279"/>
      <c r="BQ1642" s="280"/>
      <c r="BR1642" s="280"/>
      <c r="BS1642" s="280"/>
      <c r="BT1642" s="280"/>
      <c r="BU1642" s="280"/>
      <c r="BV1642" s="280"/>
      <c r="BW1642" s="280"/>
      <c r="BX1642" s="280"/>
      <c r="BY1642" s="280"/>
      <c r="BZ1642" s="280"/>
      <c r="CA1642" s="280"/>
      <c r="CB1642" s="280"/>
    </row>
    <row r="1643" spans="1:80" s="278" customFormat="1" x14ac:dyDescent="0.25">
      <c r="A1643" s="261"/>
      <c r="B1643" s="261"/>
      <c r="C1643" s="261"/>
      <c r="D1643" s="261"/>
      <c r="E1643" s="261"/>
      <c r="F1643" s="261"/>
      <c r="G1643" s="261"/>
      <c r="AB1643" s="279"/>
      <c r="AC1643" s="279"/>
      <c r="AJ1643" s="279"/>
      <c r="AK1643" s="279"/>
      <c r="AX1643" s="279"/>
      <c r="AY1643" s="279"/>
      <c r="AZ1643" s="279"/>
      <c r="BA1643" s="279"/>
      <c r="BB1643" s="279"/>
      <c r="BC1643" s="279"/>
      <c r="BD1643" s="279"/>
      <c r="BE1643" s="279"/>
      <c r="BF1643" s="279"/>
      <c r="BG1643" s="279"/>
      <c r="BH1643" s="279"/>
      <c r="BI1643" s="279"/>
      <c r="BQ1643" s="280"/>
      <c r="BR1643" s="280"/>
      <c r="BS1643" s="280"/>
      <c r="BT1643" s="280"/>
      <c r="BU1643" s="280"/>
      <c r="BV1643" s="280"/>
      <c r="BW1643" s="280"/>
      <c r="BX1643" s="280"/>
      <c r="BY1643" s="280"/>
      <c r="BZ1643" s="280"/>
      <c r="CA1643" s="280"/>
      <c r="CB1643" s="280"/>
    </row>
    <row r="1644" spans="1:80" s="278" customFormat="1" x14ac:dyDescent="0.25">
      <c r="A1644" s="261"/>
      <c r="B1644" s="261"/>
      <c r="C1644" s="261"/>
      <c r="D1644" s="261"/>
      <c r="E1644" s="261"/>
      <c r="F1644" s="261"/>
      <c r="G1644" s="261"/>
      <c r="AB1644" s="279"/>
      <c r="AC1644" s="279"/>
      <c r="AJ1644" s="279"/>
      <c r="AK1644" s="279"/>
      <c r="AX1644" s="279"/>
      <c r="AY1644" s="279"/>
      <c r="AZ1644" s="279"/>
      <c r="BA1644" s="279"/>
      <c r="BB1644" s="279"/>
      <c r="BC1644" s="279"/>
      <c r="BD1644" s="279"/>
      <c r="BE1644" s="279"/>
      <c r="BF1644" s="279"/>
      <c r="BG1644" s="279"/>
      <c r="BH1644" s="279"/>
      <c r="BI1644" s="279"/>
      <c r="BQ1644" s="280"/>
      <c r="BR1644" s="280"/>
      <c r="BS1644" s="280"/>
      <c r="BT1644" s="280"/>
      <c r="BU1644" s="280"/>
      <c r="BV1644" s="280"/>
      <c r="BW1644" s="280"/>
      <c r="BX1644" s="280"/>
      <c r="BY1644" s="280"/>
      <c r="BZ1644" s="280"/>
      <c r="CA1644" s="280"/>
      <c r="CB1644" s="280"/>
    </row>
    <row r="1645" spans="1:80" s="278" customFormat="1" x14ac:dyDescent="0.25">
      <c r="A1645" s="261"/>
      <c r="B1645" s="261"/>
      <c r="C1645" s="261"/>
      <c r="D1645" s="261"/>
      <c r="E1645" s="261"/>
      <c r="F1645" s="261"/>
      <c r="G1645" s="261"/>
      <c r="AB1645" s="279"/>
      <c r="AC1645" s="279"/>
      <c r="AJ1645" s="279"/>
      <c r="AK1645" s="279"/>
      <c r="AX1645" s="279"/>
      <c r="AY1645" s="279"/>
      <c r="AZ1645" s="279"/>
      <c r="BA1645" s="279"/>
      <c r="BB1645" s="279"/>
      <c r="BC1645" s="279"/>
      <c r="BD1645" s="279"/>
      <c r="BE1645" s="279"/>
      <c r="BF1645" s="279"/>
      <c r="BG1645" s="279"/>
      <c r="BH1645" s="279"/>
      <c r="BI1645" s="279"/>
      <c r="BQ1645" s="280"/>
      <c r="BR1645" s="280"/>
      <c r="BS1645" s="280"/>
      <c r="BT1645" s="280"/>
      <c r="BU1645" s="280"/>
      <c r="BV1645" s="280"/>
      <c r="BW1645" s="280"/>
      <c r="BX1645" s="280"/>
      <c r="BY1645" s="280"/>
      <c r="BZ1645" s="280"/>
      <c r="CA1645" s="280"/>
      <c r="CB1645" s="280"/>
    </row>
    <row r="1646" spans="1:80" s="278" customFormat="1" x14ac:dyDescent="0.25">
      <c r="A1646" s="261"/>
      <c r="B1646" s="261"/>
      <c r="C1646" s="261"/>
      <c r="D1646" s="261"/>
      <c r="E1646" s="261"/>
      <c r="F1646" s="261"/>
      <c r="G1646" s="261"/>
      <c r="AB1646" s="279"/>
      <c r="AC1646" s="279"/>
      <c r="AJ1646" s="279"/>
      <c r="AK1646" s="279"/>
      <c r="AX1646" s="279"/>
      <c r="AY1646" s="279"/>
      <c r="AZ1646" s="279"/>
      <c r="BA1646" s="279"/>
      <c r="BB1646" s="279"/>
      <c r="BC1646" s="279"/>
      <c r="BD1646" s="279"/>
      <c r="BE1646" s="279"/>
      <c r="BF1646" s="279"/>
      <c r="BG1646" s="279"/>
      <c r="BH1646" s="279"/>
      <c r="BI1646" s="279"/>
      <c r="BQ1646" s="280"/>
      <c r="BR1646" s="280"/>
      <c r="BS1646" s="280"/>
      <c r="BT1646" s="280"/>
      <c r="BU1646" s="280"/>
      <c r="BV1646" s="280"/>
      <c r="BW1646" s="280"/>
      <c r="BX1646" s="280"/>
      <c r="BY1646" s="280"/>
      <c r="BZ1646" s="280"/>
      <c r="CA1646" s="280"/>
      <c r="CB1646" s="280"/>
    </row>
    <row r="1647" spans="1:80" s="278" customFormat="1" x14ac:dyDescent="0.25">
      <c r="A1647" s="261"/>
      <c r="B1647" s="261"/>
      <c r="C1647" s="261"/>
      <c r="D1647" s="261"/>
      <c r="E1647" s="261"/>
      <c r="F1647" s="261"/>
      <c r="G1647" s="261"/>
      <c r="AB1647" s="279"/>
      <c r="AC1647" s="279"/>
      <c r="AJ1647" s="279"/>
      <c r="AK1647" s="279"/>
      <c r="AX1647" s="279"/>
      <c r="AY1647" s="279"/>
      <c r="AZ1647" s="279"/>
      <c r="BA1647" s="279"/>
      <c r="BB1647" s="279"/>
      <c r="BC1647" s="279"/>
      <c r="BD1647" s="279"/>
      <c r="BE1647" s="279"/>
      <c r="BF1647" s="279"/>
      <c r="BG1647" s="279"/>
      <c r="BH1647" s="279"/>
      <c r="BI1647" s="279"/>
      <c r="BQ1647" s="280"/>
      <c r="BR1647" s="280"/>
      <c r="BS1647" s="280"/>
      <c r="BT1647" s="280"/>
      <c r="BU1647" s="280"/>
      <c r="BV1647" s="280"/>
      <c r="BW1647" s="280"/>
      <c r="BX1647" s="280"/>
      <c r="BY1647" s="280"/>
      <c r="BZ1647" s="280"/>
      <c r="CA1647" s="280"/>
      <c r="CB1647" s="280"/>
    </row>
    <row r="1648" spans="1:80" s="278" customFormat="1" x14ac:dyDescent="0.25">
      <c r="A1648" s="261"/>
      <c r="B1648" s="261"/>
      <c r="C1648" s="261"/>
      <c r="D1648" s="261"/>
      <c r="E1648" s="261"/>
      <c r="F1648" s="261"/>
      <c r="G1648" s="261"/>
      <c r="AB1648" s="279"/>
      <c r="AC1648" s="279"/>
      <c r="AJ1648" s="279"/>
      <c r="AK1648" s="279"/>
      <c r="AX1648" s="279"/>
      <c r="AY1648" s="279"/>
      <c r="AZ1648" s="279"/>
      <c r="BA1648" s="279"/>
      <c r="BB1648" s="279"/>
      <c r="BC1648" s="279"/>
      <c r="BD1648" s="279"/>
      <c r="BE1648" s="279"/>
      <c r="BF1648" s="279"/>
      <c r="BG1648" s="279"/>
      <c r="BH1648" s="279"/>
      <c r="BI1648" s="279"/>
      <c r="BQ1648" s="280"/>
      <c r="BR1648" s="280"/>
      <c r="BS1648" s="280"/>
      <c r="BT1648" s="280"/>
      <c r="BU1648" s="280"/>
      <c r="BV1648" s="280"/>
      <c r="BW1648" s="280"/>
      <c r="BX1648" s="280"/>
      <c r="BY1648" s="280"/>
      <c r="BZ1648" s="280"/>
      <c r="CA1648" s="280"/>
      <c r="CB1648" s="280"/>
    </row>
    <row r="1649" spans="1:80" s="278" customFormat="1" x14ac:dyDescent="0.25">
      <c r="A1649" s="261"/>
      <c r="B1649" s="261"/>
      <c r="C1649" s="261"/>
      <c r="D1649" s="261"/>
      <c r="E1649" s="261"/>
      <c r="F1649" s="261"/>
      <c r="G1649" s="261"/>
      <c r="AB1649" s="279"/>
      <c r="AC1649" s="279"/>
      <c r="AJ1649" s="279"/>
      <c r="AK1649" s="279"/>
      <c r="AX1649" s="279"/>
      <c r="AY1649" s="279"/>
      <c r="AZ1649" s="279"/>
      <c r="BA1649" s="279"/>
      <c r="BB1649" s="279"/>
      <c r="BC1649" s="279"/>
      <c r="BD1649" s="279"/>
      <c r="BE1649" s="279"/>
      <c r="BF1649" s="279"/>
      <c r="BG1649" s="279"/>
      <c r="BH1649" s="279"/>
      <c r="BI1649" s="279"/>
      <c r="BQ1649" s="280"/>
      <c r="BR1649" s="280"/>
      <c r="BS1649" s="280"/>
      <c r="BT1649" s="280"/>
      <c r="BU1649" s="280"/>
      <c r="BV1649" s="280"/>
      <c r="BW1649" s="280"/>
      <c r="BX1649" s="280"/>
      <c r="BY1649" s="280"/>
      <c r="BZ1649" s="280"/>
      <c r="CA1649" s="280"/>
      <c r="CB1649" s="280"/>
    </row>
    <row r="1650" spans="1:80" s="278" customFormat="1" x14ac:dyDescent="0.25">
      <c r="A1650" s="261"/>
      <c r="B1650" s="261"/>
      <c r="C1650" s="261"/>
      <c r="D1650" s="261"/>
      <c r="E1650" s="261"/>
      <c r="F1650" s="261"/>
      <c r="G1650" s="261"/>
      <c r="AB1650" s="279"/>
      <c r="AC1650" s="279"/>
      <c r="AJ1650" s="279"/>
      <c r="AK1650" s="279"/>
      <c r="AX1650" s="279"/>
      <c r="AY1650" s="279"/>
      <c r="AZ1650" s="279"/>
      <c r="BA1650" s="279"/>
      <c r="BB1650" s="279"/>
      <c r="BC1650" s="279"/>
      <c r="BD1650" s="279"/>
      <c r="BE1650" s="279"/>
      <c r="BF1650" s="279"/>
      <c r="BG1650" s="279"/>
      <c r="BH1650" s="279"/>
      <c r="BI1650" s="279"/>
      <c r="BQ1650" s="280"/>
      <c r="BR1650" s="280"/>
      <c r="BS1650" s="280"/>
      <c r="BT1650" s="280"/>
      <c r="BU1650" s="280"/>
      <c r="BV1650" s="280"/>
      <c r="BW1650" s="280"/>
      <c r="BX1650" s="280"/>
      <c r="BY1650" s="280"/>
      <c r="BZ1650" s="280"/>
      <c r="CA1650" s="280"/>
      <c r="CB1650" s="280"/>
    </row>
    <row r="1651" spans="1:80" s="278" customFormat="1" x14ac:dyDescent="0.25">
      <c r="A1651" s="261"/>
      <c r="B1651" s="261"/>
      <c r="C1651" s="261"/>
      <c r="D1651" s="261"/>
      <c r="E1651" s="261"/>
      <c r="F1651" s="261"/>
      <c r="G1651" s="261"/>
      <c r="AB1651" s="279"/>
      <c r="AC1651" s="279"/>
      <c r="AJ1651" s="279"/>
      <c r="AK1651" s="279"/>
      <c r="AX1651" s="279"/>
      <c r="AY1651" s="279"/>
      <c r="AZ1651" s="279"/>
      <c r="BA1651" s="279"/>
      <c r="BB1651" s="279"/>
      <c r="BC1651" s="279"/>
      <c r="BD1651" s="279"/>
      <c r="BE1651" s="279"/>
      <c r="BF1651" s="279"/>
      <c r="BG1651" s="279"/>
      <c r="BH1651" s="279"/>
      <c r="BI1651" s="279"/>
      <c r="BQ1651" s="280"/>
      <c r="BR1651" s="280"/>
      <c r="BS1651" s="280"/>
      <c r="BT1651" s="280"/>
      <c r="BU1651" s="280"/>
      <c r="BV1651" s="280"/>
      <c r="BW1651" s="280"/>
      <c r="BX1651" s="280"/>
      <c r="BY1651" s="280"/>
      <c r="BZ1651" s="280"/>
      <c r="CA1651" s="280"/>
      <c r="CB1651" s="280"/>
    </row>
    <row r="1652" spans="1:80" s="278" customFormat="1" x14ac:dyDescent="0.25">
      <c r="A1652" s="261"/>
      <c r="B1652" s="261"/>
      <c r="C1652" s="261"/>
      <c r="D1652" s="261"/>
      <c r="E1652" s="261"/>
      <c r="F1652" s="261"/>
      <c r="G1652" s="261"/>
      <c r="AB1652" s="279"/>
      <c r="AC1652" s="279"/>
      <c r="AJ1652" s="279"/>
      <c r="AK1652" s="279"/>
      <c r="AX1652" s="279"/>
      <c r="AY1652" s="279"/>
      <c r="AZ1652" s="279"/>
      <c r="BA1652" s="279"/>
      <c r="BB1652" s="279"/>
      <c r="BC1652" s="279"/>
      <c r="BD1652" s="279"/>
      <c r="BE1652" s="279"/>
      <c r="BF1652" s="279"/>
      <c r="BG1652" s="279"/>
      <c r="BH1652" s="279"/>
      <c r="BI1652" s="279"/>
      <c r="BQ1652" s="280"/>
      <c r="BR1652" s="280"/>
      <c r="BS1652" s="280"/>
      <c r="BT1652" s="280"/>
      <c r="BU1652" s="280"/>
      <c r="BV1652" s="280"/>
      <c r="BW1652" s="280"/>
      <c r="BX1652" s="280"/>
      <c r="BY1652" s="280"/>
      <c r="BZ1652" s="280"/>
      <c r="CA1652" s="280"/>
      <c r="CB1652" s="280"/>
    </row>
    <row r="1653" spans="1:80" s="278" customFormat="1" x14ac:dyDescent="0.25">
      <c r="A1653" s="261"/>
      <c r="B1653" s="261"/>
      <c r="C1653" s="261"/>
      <c r="D1653" s="261"/>
      <c r="E1653" s="261"/>
      <c r="F1653" s="261"/>
      <c r="G1653" s="261"/>
      <c r="AB1653" s="279"/>
      <c r="AC1653" s="279"/>
      <c r="AJ1653" s="279"/>
      <c r="AK1653" s="279"/>
      <c r="AX1653" s="279"/>
      <c r="AY1653" s="279"/>
      <c r="AZ1653" s="279"/>
      <c r="BA1653" s="279"/>
      <c r="BB1653" s="279"/>
      <c r="BC1653" s="279"/>
      <c r="BD1653" s="279"/>
      <c r="BE1653" s="279"/>
      <c r="BF1653" s="279"/>
      <c r="BG1653" s="279"/>
      <c r="BH1653" s="279"/>
      <c r="BI1653" s="279"/>
      <c r="BQ1653" s="280"/>
      <c r="BR1653" s="280"/>
      <c r="BS1653" s="280"/>
      <c r="BT1653" s="280"/>
      <c r="BU1653" s="280"/>
      <c r="BV1653" s="280"/>
      <c r="BW1653" s="280"/>
      <c r="BX1653" s="280"/>
      <c r="BY1653" s="280"/>
      <c r="BZ1653" s="280"/>
      <c r="CA1653" s="280"/>
      <c r="CB1653" s="280"/>
    </row>
    <row r="1654" spans="1:80" s="278" customFormat="1" x14ac:dyDescent="0.25">
      <c r="A1654" s="261"/>
      <c r="B1654" s="261"/>
      <c r="C1654" s="261"/>
      <c r="D1654" s="261"/>
      <c r="E1654" s="261"/>
      <c r="F1654" s="261"/>
      <c r="G1654" s="261"/>
      <c r="AB1654" s="279"/>
      <c r="AC1654" s="279"/>
      <c r="AJ1654" s="279"/>
      <c r="AK1654" s="279"/>
      <c r="AX1654" s="279"/>
      <c r="AY1654" s="279"/>
      <c r="AZ1654" s="279"/>
      <c r="BA1654" s="279"/>
      <c r="BB1654" s="279"/>
      <c r="BC1654" s="279"/>
      <c r="BD1654" s="279"/>
      <c r="BE1654" s="279"/>
      <c r="BF1654" s="279"/>
      <c r="BG1654" s="279"/>
      <c r="BH1654" s="279"/>
      <c r="BI1654" s="279"/>
      <c r="BQ1654" s="280"/>
      <c r="BR1654" s="280"/>
      <c r="BS1654" s="280"/>
      <c r="BT1654" s="280"/>
      <c r="BU1654" s="280"/>
      <c r="BV1654" s="280"/>
      <c r="BW1654" s="280"/>
      <c r="BX1654" s="280"/>
      <c r="BY1654" s="280"/>
      <c r="BZ1654" s="280"/>
      <c r="CA1654" s="280"/>
      <c r="CB1654" s="280"/>
    </row>
    <row r="1655" spans="1:80" s="278" customFormat="1" x14ac:dyDescent="0.25">
      <c r="A1655" s="261"/>
      <c r="B1655" s="261"/>
      <c r="C1655" s="261"/>
      <c r="D1655" s="261"/>
      <c r="E1655" s="261"/>
      <c r="F1655" s="261"/>
      <c r="G1655" s="261"/>
      <c r="AB1655" s="279"/>
      <c r="AC1655" s="279"/>
      <c r="AJ1655" s="279"/>
      <c r="AK1655" s="279"/>
      <c r="AX1655" s="279"/>
      <c r="AY1655" s="279"/>
      <c r="AZ1655" s="279"/>
      <c r="BA1655" s="279"/>
      <c r="BB1655" s="279"/>
      <c r="BC1655" s="279"/>
      <c r="BD1655" s="279"/>
      <c r="BE1655" s="279"/>
      <c r="BF1655" s="279"/>
      <c r="BG1655" s="279"/>
      <c r="BH1655" s="279"/>
      <c r="BI1655" s="279"/>
      <c r="BQ1655" s="280"/>
      <c r="BR1655" s="280"/>
      <c r="BS1655" s="280"/>
      <c r="BT1655" s="280"/>
      <c r="BU1655" s="280"/>
      <c r="BV1655" s="280"/>
      <c r="BW1655" s="280"/>
      <c r="BX1655" s="280"/>
      <c r="BY1655" s="280"/>
      <c r="BZ1655" s="280"/>
      <c r="CA1655" s="280"/>
      <c r="CB1655" s="280"/>
    </row>
    <row r="1656" spans="1:80" s="278" customFormat="1" x14ac:dyDescent="0.25">
      <c r="A1656" s="261"/>
      <c r="B1656" s="261"/>
      <c r="C1656" s="261"/>
      <c r="D1656" s="261"/>
      <c r="E1656" s="261"/>
      <c r="F1656" s="261"/>
      <c r="G1656" s="261"/>
      <c r="AB1656" s="279"/>
      <c r="AC1656" s="279"/>
      <c r="AJ1656" s="279"/>
      <c r="AK1656" s="279"/>
      <c r="AX1656" s="279"/>
      <c r="AY1656" s="279"/>
      <c r="AZ1656" s="279"/>
      <c r="BA1656" s="279"/>
      <c r="BB1656" s="279"/>
      <c r="BC1656" s="279"/>
      <c r="BD1656" s="279"/>
      <c r="BE1656" s="279"/>
      <c r="BF1656" s="279"/>
      <c r="BG1656" s="279"/>
      <c r="BH1656" s="279"/>
      <c r="BI1656" s="279"/>
      <c r="BQ1656" s="280"/>
      <c r="BR1656" s="280"/>
      <c r="BS1656" s="280"/>
      <c r="BT1656" s="280"/>
      <c r="BU1656" s="280"/>
      <c r="BV1656" s="280"/>
      <c r="BW1656" s="280"/>
      <c r="BX1656" s="280"/>
      <c r="BY1656" s="280"/>
      <c r="BZ1656" s="280"/>
      <c r="CA1656" s="280"/>
      <c r="CB1656" s="280"/>
    </row>
    <row r="1657" spans="1:80" s="278" customFormat="1" x14ac:dyDescent="0.25">
      <c r="A1657" s="261"/>
      <c r="B1657" s="261"/>
      <c r="C1657" s="261"/>
      <c r="D1657" s="261"/>
      <c r="E1657" s="261"/>
      <c r="F1657" s="261"/>
      <c r="G1657" s="261"/>
      <c r="AB1657" s="279"/>
      <c r="AC1657" s="279"/>
      <c r="AJ1657" s="279"/>
      <c r="AK1657" s="279"/>
      <c r="AX1657" s="279"/>
      <c r="AY1657" s="279"/>
      <c r="AZ1657" s="279"/>
      <c r="BA1657" s="279"/>
      <c r="BB1657" s="279"/>
      <c r="BC1657" s="279"/>
      <c r="BD1657" s="279"/>
      <c r="BE1657" s="279"/>
      <c r="BF1657" s="279"/>
      <c r="BG1657" s="279"/>
      <c r="BH1657" s="279"/>
      <c r="BI1657" s="279"/>
      <c r="BQ1657" s="280"/>
      <c r="BR1657" s="280"/>
      <c r="BS1657" s="280"/>
      <c r="BT1657" s="280"/>
      <c r="BU1657" s="280"/>
      <c r="BV1657" s="280"/>
      <c r="BW1657" s="280"/>
      <c r="BX1657" s="280"/>
      <c r="BY1657" s="280"/>
      <c r="BZ1657" s="280"/>
      <c r="CA1657" s="280"/>
      <c r="CB1657" s="280"/>
    </row>
    <row r="1658" spans="1:80" s="278" customFormat="1" x14ac:dyDescent="0.25">
      <c r="A1658" s="261"/>
      <c r="B1658" s="261"/>
      <c r="C1658" s="261"/>
      <c r="D1658" s="261"/>
      <c r="E1658" s="261"/>
      <c r="F1658" s="261"/>
      <c r="G1658" s="261"/>
      <c r="AB1658" s="279"/>
      <c r="AC1658" s="279"/>
      <c r="AJ1658" s="279"/>
      <c r="AK1658" s="279"/>
      <c r="AX1658" s="279"/>
      <c r="AY1658" s="279"/>
      <c r="AZ1658" s="279"/>
      <c r="BA1658" s="279"/>
      <c r="BB1658" s="279"/>
      <c r="BC1658" s="279"/>
      <c r="BD1658" s="279"/>
      <c r="BE1658" s="279"/>
      <c r="BF1658" s="279"/>
      <c r="BG1658" s="279"/>
      <c r="BH1658" s="279"/>
      <c r="BI1658" s="279"/>
      <c r="BQ1658" s="280"/>
      <c r="BR1658" s="280"/>
      <c r="BS1658" s="280"/>
      <c r="BT1658" s="280"/>
      <c r="BU1658" s="280"/>
      <c r="BV1658" s="280"/>
      <c r="BW1658" s="280"/>
      <c r="BX1658" s="280"/>
      <c r="BY1658" s="280"/>
      <c r="BZ1658" s="280"/>
      <c r="CA1658" s="280"/>
      <c r="CB1658" s="280"/>
    </row>
    <row r="1659" spans="1:80" s="278" customFormat="1" x14ac:dyDescent="0.25">
      <c r="A1659" s="261"/>
      <c r="B1659" s="261"/>
      <c r="C1659" s="261"/>
      <c r="D1659" s="261"/>
      <c r="E1659" s="261"/>
      <c r="F1659" s="261"/>
      <c r="G1659" s="261"/>
      <c r="AB1659" s="279"/>
      <c r="AC1659" s="279"/>
      <c r="AJ1659" s="279"/>
      <c r="AK1659" s="279"/>
      <c r="AX1659" s="279"/>
      <c r="AY1659" s="279"/>
      <c r="AZ1659" s="279"/>
      <c r="BA1659" s="279"/>
      <c r="BB1659" s="279"/>
      <c r="BC1659" s="279"/>
      <c r="BD1659" s="279"/>
      <c r="BE1659" s="279"/>
      <c r="BF1659" s="279"/>
      <c r="BG1659" s="279"/>
      <c r="BH1659" s="279"/>
      <c r="BI1659" s="279"/>
      <c r="BQ1659" s="280"/>
      <c r="BR1659" s="280"/>
      <c r="BS1659" s="280"/>
      <c r="BT1659" s="280"/>
      <c r="BU1659" s="280"/>
      <c r="BV1659" s="280"/>
      <c r="BW1659" s="280"/>
      <c r="BX1659" s="280"/>
      <c r="BY1659" s="280"/>
      <c r="BZ1659" s="280"/>
      <c r="CA1659" s="280"/>
      <c r="CB1659" s="280"/>
    </row>
    <row r="1660" spans="1:80" s="278" customFormat="1" x14ac:dyDescent="0.25">
      <c r="A1660" s="261"/>
      <c r="B1660" s="261"/>
      <c r="C1660" s="261"/>
      <c r="D1660" s="261"/>
      <c r="E1660" s="261"/>
      <c r="F1660" s="261"/>
      <c r="G1660" s="261"/>
      <c r="AB1660" s="279"/>
      <c r="AC1660" s="279"/>
      <c r="AJ1660" s="279"/>
      <c r="AK1660" s="279"/>
      <c r="AX1660" s="279"/>
      <c r="AY1660" s="279"/>
      <c r="AZ1660" s="279"/>
      <c r="BA1660" s="279"/>
      <c r="BB1660" s="279"/>
      <c r="BC1660" s="279"/>
      <c r="BD1660" s="279"/>
      <c r="BE1660" s="279"/>
      <c r="BF1660" s="279"/>
      <c r="BG1660" s="279"/>
      <c r="BH1660" s="279"/>
      <c r="BI1660" s="279"/>
      <c r="BQ1660" s="280"/>
      <c r="BR1660" s="280"/>
      <c r="BS1660" s="280"/>
      <c r="BT1660" s="280"/>
      <c r="BU1660" s="280"/>
      <c r="BV1660" s="280"/>
      <c r="BW1660" s="280"/>
      <c r="BX1660" s="280"/>
      <c r="BY1660" s="280"/>
      <c r="BZ1660" s="280"/>
      <c r="CA1660" s="280"/>
      <c r="CB1660" s="280"/>
    </row>
    <row r="1661" spans="1:80" s="278" customFormat="1" x14ac:dyDescent="0.25">
      <c r="A1661" s="261"/>
      <c r="B1661" s="261"/>
      <c r="C1661" s="261"/>
      <c r="D1661" s="261"/>
      <c r="E1661" s="261"/>
      <c r="F1661" s="261"/>
      <c r="G1661" s="261"/>
      <c r="AB1661" s="279"/>
      <c r="AC1661" s="279"/>
      <c r="AJ1661" s="279"/>
      <c r="AK1661" s="279"/>
      <c r="AX1661" s="279"/>
      <c r="AY1661" s="279"/>
      <c r="AZ1661" s="279"/>
      <c r="BA1661" s="279"/>
      <c r="BB1661" s="279"/>
      <c r="BC1661" s="279"/>
      <c r="BD1661" s="279"/>
      <c r="BE1661" s="279"/>
      <c r="BF1661" s="279"/>
      <c r="BG1661" s="279"/>
      <c r="BH1661" s="279"/>
      <c r="BI1661" s="279"/>
      <c r="BQ1661" s="280"/>
      <c r="BR1661" s="280"/>
      <c r="BS1661" s="280"/>
      <c r="BT1661" s="280"/>
      <c r="BU1661" s="280"/>
      <c r="BV1661" s="280"/>
      <c r="BW1661" s="280"/>
      <c r="BX1661" s="280"/>
      <c r="BY1661" s="280"/>
      <c r="BZ1661" s="280"/>
      <c r="CA1661" s="280"/>
      <c r="CB1661" s="280"/>
    </row>
    <row r="1662" spans="1:80" s="278" customFormat="1" x14ac:dyDescent="0.25">
      <c r="A1662" s="261"/>
      <c r="B1662" s="261"/>
      <c r="C1662" s="261"/>
      <c r="D1662" s="261"/>
      <c r="E1662" s="261"/>
      <c r="F1662" s="261"/>
      <c r="G1662" s="261"/>
      <c r="AB1662" s="279"/>
      <c r="AC1662" s="279"/>
      <c r="AJ1662" s="279"/>
      <c r="AK1662" s="279"/>
      <c r="AX1662" s="279"/>
      <c r="AY1662" s="279"/>
      <c r="AZ1662" s="279"/>
      <c r="BA1662" s="279"/>
      <c r="BB1662" s="279"/>
      <c r="BC1662" s="279"/>
      <c r="BD1662" s="279"/>
      <c r="BE1662" s="279"/>
      <c r="BF1662" s="279"/>
      <c r="BG1662" s="279"/>
      <c r="BH1662" s="279"/>
      <c r="BI1662" s="279"/>
      <c r="BQ1662" s="280"/>
      <c r="BR1662" s="280"/>
      <c r="BS1662" s="280"/>
      <c r="BT1662" s="280"/>
      <c r="BU1662" s="280"/>
      <c r="BV1662" s="280"/>
      <c r="BW1662" s="280"/>
      <c r="BX1662" s="280"/>
      <c r="BY1662" s="280"/>
      <c r="BZ1662" s="280"/>
      <c r="CA1662" s="280"/>
      <c r="CB1662" s="280"/>
    </row>
    <row r="1663" spans="1:80" s="278" customFormat="1" x14ac:dyDescent="0.25">
      <c r="A1663" s="261"/>
      <c r="B1663" s="261"/>
      <c r="C1663" s="261"/>
      <c r="D1663" s="261"/>
      <c r="E1663" s="261"/>
      <c r="F1663" s="261"/>
      <c r="G1663" s="261"/>
      <c r="AB1663" s="279"/>
      <c r="AC1663" s="279"/>
      <c r="AJ1663" s="279"/>
      <c r="AK1663" s="279"/>
      <c r="AX1663" s="279"/>
      <c r="AY1663" s="279"/>
      <c r="AZ1663" s="279"/>
      <c r="BA1663" s="279"/>
      <c r="BB1663" s="279"/>
      <c r="BC1663" s="279"/>
      <c r="BD1663" s="279"/>
      <c r="BE1663" s="279"/>
      <c r="BF1663" s="279"/>
      <c r="BG1663" s="279"/>
      <c r="BH1663" s="279"/>
      <c r="BI1663" s="279"/>
      <c r="BQ1663" s="280"/>
      <c r="BR1663" s="280"/>
      <c r="BS1663" s="280"/>
      <c r="BT1663" s="280"/>
      <c r="BU1663" s="280"/>
      <c r="BV1663" s="280"/>
      <c r="BW1663" s="280"/>
      <c r="BX1663" s="280"/>
      <c r="BY1663" s="280"/>
      <c r="BZ1663" s="280"/>
      <c r="CA1663" s="280"/>
      <c r="CB1663" s="280"/>
    </row>
    <row r="1664" spans="1:80" s="278" customFormat="1" x14ac:dyDescent="0.25">
      <c r="A1664" s="261"/>
      <c r="B1664" s="261"/>
      <c r="C1664" s="261"/>
      <c r="D1664" s="261"/>
      <c r="E1664" s="261"/>
      <c r="F1664" s="261"/>
      <c r="G1664" s="261"/>
      <c r="AB1664" s="279"/>
      <c r="AC1664" s="279"/>
      <c r="AJ1664" s="279"/>
      <c r="AK1664" s="279"/>
      <c r="AX1664" s="279"/>
      <c r="AY1664" s="279"/>
      <c r="AZ1664" s="279"/>
      <c r="BA1664" s="279"/>
      <c r="BB1664" s="279"/>
      <c r="BC1664" s="279"/>
      <c r="BD1664" s="279"/>
      <c r="BE1664" s="279"/>
      <c r="BF1664" s="279"/>
      <c r="BG1664" s="279"/>
      <c r="BH1664" s="279"/>
      <c r="BI1664" s="279"/>
      <c r="BQ1664" s="280"/>
      <c r="BR1664" s="280"/>
      <c r="BS1664" s="280"/>
      <c r="BT1664" s="280"/>
      <c r="BU1664" s="280"/>
      <c r="BV1664" s="280"/>
      <c r="BW1664" s="280"/>
      <c r="BX1664" s="280"/>
      <c r="BY1664" s="280"/>
      <c r="BZ1664" s="280"/>
      <c r="CA1664" s="280"/>
      <c r="CB1664" s="280"/>
    </row>
    <row r="1665" spans="1:80" s="278" customFormat="1" x14ac:dyDescent="0.25">
      <c r="A1665" s="261"/>
      <c r="B1665" s="261"/>
      <c r="C1665" s="261"/>
      <c r="D1665" s="261"/>
      <c r="E1665" s="261"/>
      <c r="F1665" s="261"/>
      <c r="G1665" s="261"/>
      <c r="AB1665" s="279"/>
      <c r="AC1665" s="279"/>
      <c r="AJ1665" s="279"/>
      <c r="AK1665" s="279"/>
      <c r="AX1665" s="279"/>
      <c r="AY1665" s="279"/>
      <c r="AZ1665" s="279"/>
      <c r="BA1665" s="279"/>
      <c r="BB1665" s="279"/>
      <c r="BC1665" s="279"/>
      <c r="BD1665" s="279"/>
      <c r="BE1665" s="279"/>
      <c r="BF1665" s="279"/>
      <c r="BG1665" s="279"/>
      <c r="BH1665" s="279"/>
      <c r="BI1665" s="279"/>
      <c r="BQ1665" s="280"/>
      <c r="BR1665" s="280"/>
      <c r="BS1665" s="280"/>
      <c r="BT1665" s="280"/>
      <c r="BU1665" s="280"/>
      <c r="BV1665" s="280"/>
      <c r="BW1665" s="280"/>
      <c r="BX1665" s="280"/>
      <c r="BY1665" s="280"/>
      <c r="BZ1665" s="280"/>
      <c r="CA1665" s="280"/>
      <c r="CB1665" s="280"/>
    </row>
    <row r="1666" spans="1:80" s="278" customFormat="1" x14ac:dyDescent="0.25">
      <c r="A1666" s="261"/>
      <c r="B1666" s="261"/>
      <c r="C1666" s="261"/>
      <c r="D1666" s="261"/>
      <c r="E1666" s="261"/>
      <c r="F1666" s="261"/>
      <c r="G1666" s="261"/>
      <c r="AB1666" s="279"/>
      <c r="AC1666" s="279"/>
      <c r="AJ1666" s="279"/>
      <c r="AK1666" s="279"/>
      <c r="AX1666" s="279"/>
      <c r="AY1666" s="279"/>
      <c r="AZ1666" s="279"/>
      <c r="BA1666" s="279"/>
      <c r="BB1666" s="279"/>
      <c r="BC1666" s="279"/>
      <c r="BD1666" s="279"/>
      <c r="BE1666" s="279"/>
      <c r="BF1666" s="279"/>
      <c r="BG1666" s="279"/>
      <c r="BH1666" s="279"/>
      <c r="BI1666" s="279"/>
      <c r="BQ1666" s="280"/>
      <c r="BR1666" s="280"/>
      <c r="BS1666" s="280"/>
      <c r="BT1666" s="280"/>
      <c r="BU1666" s="280"/>
      <c r="BV1666" s="280"/>
      <c r="BW1666" s="280"/>
      <c r="BX1666" s="280"/>
      <c r="BY1666" s="280"/>
      <c r="BZ1666" s="280"/>
      <c r="CA1666" s="280"/>
      <c r="CB1666" s="280"/>
    </row>
    <row r="1667" spans="1:80" s="278" customFormat="1" x14ac:dyDescent="0.25">
      <c r="A1667" s="261"/>
      <c r="B1667" s="261"/>
      <c r="C1667" s="261"/>
      <c r="D1667" s="261"/>
      <c r="E1667" s="261"/>
      <c r="F1667" s="261"/>
      <c r="G1667" s="261"/>
      <c r="AB1667" s="279"/>
      <c r="AC1667" s="279"/>
      <c r="AJ1667" s="279"/>
      <c r="AK1667" s="279"/>
      <c r="AX1667" s="279"/>
      <c r="AY1667" s="279"/>
      <c r="AZ1667" s="279"/>
      <c r="BA1667" s="279"/>
      <c r="BB1667" s="279"/>
      <c r="BC1667" s="279"/>
      <c r="BD1667" s="279"/>
      <c r="BE1667" s="279"/>
      <c r="BF1667" s="279"/>
      <c r="BG1667" s="279"/>
      <c r="BH1667" s="279"/>
      <c r="BI1667" s="279"/>
      <c r="BQ1667" s="280"/>
      <c r="BR1667" s="280"/>
      <c r="BS1667" s="280"/>
      <c r="BT1667" s="280"/>
      <c r="BU1667" s="280"/>
      <c r="BV1667" s="280"/>
      <c r="BW1667" s="280"/>
      <c r="BX1667" s="280"/>
      <c r="BY1667" s="280"/>
      <c r="BZ1667" s="280"/>
      <c r="CA1667" s="280"/>
      <c r="CB1667" s="280"/>
    </row>
    <row r="1668" spans="1:80" s="278" customFormat="1" x14ac:dyDescent="0.25">
      <c r="A1668" s="261"/>
      <c r="B1668" s="261"/>
      <c r="C1668" s="261"/>
      <c r="D1668" s="261"/>
      <c r="E1668" s="261"/>
      <c r="F1668" s="261"/>
      <c r="G1668" s="261"/>
      <c r="AB1668" s="279"/>
      <c r="AC1668" s="279"/>
      <c r="AJ1668" s="279"/>
      <c r="AK1668" s="279"/>
      <c r="AX1668" s="279"/>
      <c r="AY1668" s="279"/>
      <c r="AZ1668" s="279"/>
      <c r="BA1668" s="279"/>
      <c r="BB1668" s="279"/>
      <c r="BC1668" s="279"/>
      <c r="BD1668" s="279"/>
      <c r="BE1668" s="279"/>
      <c r="BF1668" s="279"/>
      <c r="BG1668" s="279"/>
      <c r="BH1668" s="279"/>
      <c r="BI1668" s="279"/>
      <c r="BQ1668" s="280"/>
      <c r="BR1668" s="280"/>
      <c r="BS1668" s="280"/>
      <c r="BT1668" s="280"/>
      <c r="BU1668" s="280"/>
      <c r="BV1668" s="280"/>
      <c r="BW1668" s="280"/>
      <c r="BX1668" s="280"/>
      <c r="BY1668" s="280"/>
      <c r="BZ1668" s="280"/>
      <c r="CA1668" s="280"/>
      <c r="CB1668" s="280"/>
    </row>
    <row r="1669" spans="1:80" s="278" customFormat="1" x14ac:dyDescent="0.25">
      <c r="A1669" s="261"/>
      <c r="B1669" s="261"/>
      <c r="C1669" s="261"/>
      <c r="D1669" s="261"/>
      <c r="E1669" s="261"/>
      <c r="F1669" s="261"/>
      <c r="G1669" s="261"/>
      <c r="AB1669" s="279"/>
      <c r="AC1669" s="279"/>
      <c r="AJ1669" s="279"/>
      <c r="AK1669" s="279"/>
      <c r="AX1669" s="279"/>
      <c r="AY1669" s="279"/>
      <c r="AZ1669" s="279"/>
      <c r="BA1669" s="279"/>
      <c r="BB1669" s="279"/>
      <c r="BC1669" s="279"/>
      <c r="BD1669" s="279"/>
      <c r="BE1669" s="279"/>
      <c r="BF1669" s="279"/>
      <c r="BG1669" s="279"/>
      <c r="BH1669" s="279"/>
      <c r="BI1669" s="279"/>
      <c r="BQ1669" s="280"/>
      <c r="BR1669" s="280"/>
      <c r="BS1669" s="280"/>
      <c r="BT1669" s="280"/>
      <c r="BU1669" s="280"/>
      <c r="BV1669" s="280"/>
      <c r="BW1669" s="280"/>
      <c r="BX1669" s="280"/>
      <c r="BY1669" s="280"/>
      <c r="BZ1669" s="280"/>
      <c r="CA1669" s="280"/>
      <c r="CB1669" s="280"/>
    </row>
    <row r="1670" spans="1:80" s="278" customFormat="1" x14ac:dyDescent="0.25">
      <c r="A1670" s="261"/>
      <c r="B1670" s="261"/>
      <c r="C1670" s="261"/>
      <c r="D1670" s="261"/>
      <c r="E1670" s="261"/>
      <c r="F1670" s="261"/>
      <c r="G1670" s="261"/>
      <c r="AB1670" s="279"/>
      <c r="AC1670" s="279"/>
      <c r="AJ1670" s="279"/>
      <c r="AK1670" s="279"/>
      <c r="AX1670" s="279"/>
      <c r="AY1670" s="279"/>
      <c r="AZ1670" s="279"/>
      <c r="BA1670" s="279"/>
      <c r="BB1670" s="279"/>
      <c r="BC1670" s="279"/>
      <c r="BD1670" s="279"/>
      <c r="BE1670" s="279"/>
      <c r="BF1670" s="279"/>
      <c r="BG1670" s="279"/>
      <c r="BH1670" s="279"/>
      <c r="BI1670" s="279"/>
      <c r="BQ1670" s="280"/>
      <c r="BR1670" s="280"/>
      <c r="BS1670" s="280"/>
      <c r="BT1670" s="280"/>
      <c r="BU1670" s="280"/>
      <c r="BV1670" s="280"/>
      <c r="BW1670" s="280"/>
      <c r="BX1670" s="280"/>
      <c r="BY1670" s="280"/>
      <c r="BZ1670" s="280"/>
      <c r="CA1670" s="280"/>
      <c r="CB1670" s="280"/>
    </row>
    <row r="1671" spans="1:80" s="278" customFormat="1" x14ac:dyDescent="0.25">
      <c r="A1671" s="261"/>
      <c r="B1671" s="261"/>
      <c r="C1671" s="261"/>
      <c r="D1671" s="261"/>
      <c r="E1671" s="261"/>
      <c r="F1671" s="261"/>
      <c r="G1671" s="261"/>
      <c r="AB1671" s="279"/>
      <c r="AC1671" s="279"/>
      <c r="AJ1671" s="279"/>
      <c r="AK1671" s="279"/>
      <c r="AX1671" s="279"/>
      <c r="AY1671" s="279"/>
      <c r="AZ1671" s="279"/>
      <c r="BA1671" s="279"/>
      <c r="BB1671" s="279"/>
      <c r="BC1671" s="279"/>
      <c r="BD1671" s="279"/>
      <c r="BE1671" s="279"/>
      <c r="BF1671" s="279"/>
      <c r="BG1671" s="279"/>
      <c r="BH1671" s="279"/>
      <c r="BI1671" s="279"/>
      <c r="BQ1671" s="280"/>
      <c r="BR1671" s="280"/>
      <c r="BS1671" s="280"/>
      <c r="BT1671" s="280"/>
      <c r="BU1671" s="280"/>
      <c r="BV1671" s="280"/>
      <c r="BW1671" s="280"/>
      <c r="BX1671" s="280"/>
      <c r="BY1671" s="280"/>
      <c r="BZ1671" s="280"/>
      <c r="CA1671" s="280"/>
      <c r="CB1671" s="280"/>
    </row>
    <row r="1672" spans="1:80" s="278" customFormat="1" x14ac:dyDescent="0.25">
      <c r="A1672" s="261"/>
      <c r="B1672" s="261"/>
      <c r="C1672" s="261"/>
      <c r="D1672" s="261"/>
      <c r="E1672" s="261"/>
      <c r="F1672" s="261"/>
      <c r="G1672" s="261"/>
      <c r="AB1672" s="279"/>
      <c r="AC1672" s="279"/>
      <c r="AJ1672" s="279"/>
      <c r="AK1672" s="279"/>
      <c r="AX1672" s="279"/>
      <c r="AY1672" s="279"/>
      <c r="AZ1672" s="279"/>
      <c r="BA1672" s="279"/>
      <c r="BB1672" s="279"/>
      <c r="BC1672" s="279"/>
      <c r="BD1672" s="279"/>
      <c r="BE1672" s="279"/>
      <c r="BF1672" s="279"/>
      <c r="BG1672" s="279"/>
      <c r="BH1672" s="279"/>
      <c r="BI1672" s="279"/>
      <c r="BQ1672" s="280"/>
      <c r="BR1672" s="280"/>
      <c r="BS1672" s="280"/>
      <c r="BT1672" s="280"/>
      <c r="BU1672" s="280"/>
      <c r="BV1672" s="280"/>
      <c r="BW1672" s="280"/>
      <c r="BX1672" s="280"/>
      <c r="BY1672" s="280"/>
      <c r="BZ1672" s="280"/>
      <c r="CA1672" s="280"/>
      <c r="CB1672" s="280"/>
    </row>
    <row r="1673" spans="1:80" s="278" customFormat="1" x14ac:dyDescent="0.25">
      <c r="A1673" s="261"/>
      <c r="B1673" s="261"/>
      <c r="C1673" s="261"/>
      <c r="D1673" s="261"/>
      <c r="E1673" s="261"/>
      <c r="F1673" s="261"/>
      <c r="G1673" s="261"/>
      <c r="AB1673" s="279"/>
      <c r="AC1673" s="279"/>
      <c r="AJ1673" s="279"/>
      <c r="AK1673" s="279"/>
      <c r="AX1673" s="279"/>
      <c r="AY1673" s="279"/>
      <c r="AZ1673" s="279"/>
      <c r="BA1673" s="279"/>
      <c r="BB1673" s="279"/>
      <c r="BC1673" s="279"/>
      <c r="BD1673" s="279"/>
      <c r="BE1673" s="279"/>
      <c r="BF1673" s="279"/>
      <c r="BG1673" s="279"/>
      <c r="BH1673" s="279"/>
      <c r="BI1673" s="279"/>
      <c r="BQ1673" s="280"/>
      <c r="BR1673" s="280"/>
      <c r="BS1673" s="280"/>
      <c r="BT1673" s="280"/>
      <c r="BU1673" s="280"/>
      <c r="BV1673" s="280"/>
      <c r="BW1673" s="280"/>
      <c r="BX1673" s="280"/>
      <c r="BY1673" s="280"/>
      <c r="BZ1673" s="280"/>
      <c r="CA1673" s="280"/>
      <c r="CB1673" s="280"/>
    </row>
    <row r="1674" spans="1:80" s="278" customFormat="1" x14ac:dyDescent="0.25">
      <c r="A1674" s="261"/>
      <c r="B1674" s="261"/>
      <c r="C1674" s="261"/>
      <c r="D1674" s="261"/>
      <c r="E1674" s="261"/>
      <c r="F1674" s="261"/>
      <c r="G1674" s="261"/>
      <c r="AB1674" s="279"/>
      <c r="AC1674" s="279"/>
      <c r="AJ1674" s="279"/>
      <c r="AK1674" s="279"/>
      <c r="AX1674" s="279"/>
      <c r="AY1674" s="279"/>
      <c r="AZ1674" s="279"/>
      <c r="BA1674" s="279"/>
      <c r="BB1674" s="279"/>
      <c r="BC1674" s="279"/>
      <c r="BD1674" s="279"/>
      <c r="BE1674" s="279"/>
      <c r="BF1674" s="279"/>
      <c r="BG1674" s="279"/>
      <c r="BH1674" s="279"/>
      <c r="BI1674" s="279"/>
      <c r="BQ1674" s="280"/>
      <c r="BR1674" s="280"/>
      <c r="BS1674" s="280"/>
      <c r="BT1674" s="280"/>
      <c r="BU1674" s="280"/>
      <c r="BV1674" s="280"/>
      <c r="BW1674" s="280"/>
      <c r="BX1674" s="280"/>
      <c r="BY1674" s="280"/>
      <c r="BZ1674" s="280"/>
      <c r="CA1674" s="280"/>
      <c r="CB1674" s="280"/>
    </row>
    <row r="1675" spans="1:80" s="278" customFormat="1" x14ac:dyDescent="0.25">
      <c r="A1675" s="261"/>
      <c r="B1675" s="261"/>
      <c r="C1675" s="261"/>
      <c r="D1675" s="261"/>
      <c r="E1675" s="261"/>
      <c r="F1675" s="261"/>
      <c r="G1675" s="261"/>
      <c r="AB1675" s="279"/>
      <c r="AC1675" s="279"/>
      <c r="AJ1675" s="279"/>
      <c r="AK1675" s="279"/>
      <c r="AX1675" s="279"/>
      <c r="AY1675" s="279"/>
      <c r="AZ1675" s="279"/>
      <c r="BA1675" s="279"/>
      <c r="BB1675" s="279"/>
      <c r="BC1675" s="279"/>
      <c r="BD1675" s="279"/>
      <c r="BE1675" s="279"/>
      <c r="BF1675" s="279"/>
      <c r="BG1675" s="279"/>
      <c r="BH1675" s="279"/>
      <c r="BI1675" s="279"/>
      <c r="BQ1675" s="280"/>
      <c r="BR1675" s="280"/>
      <c r="BS1675" s="280"/>
      <c r="BT1675" s="280"/>
      <c r="BU1675" s="280"/>
      <c r="BV1675" s="280"/>
      <c r="BW1675" s="280"/>
      <c r="BX1675" s="280"/>
      <c r="BY1675" s="280"/>
      <c r="BZ1675" s="280"/>
      <c r="CA1675" s="280"/>
      <c r="CB1675" s="280"/>
    </row>
    <row r="1676" spans="1:80" s="278" customFormat="1" x14ac:dyDescent="0.25">
      <c r="A1676" s="261"/>
      <c r="B1676" s="261"/>
      <c r="C1676" s="261"/>
      <c r="D1676" s="261"/>
      <c r="E1676" s="261"/>
      <c r="F1676" s="261"/>
      <c r="G1676" s="261"/>
      <c r="AB1676" s="279"/>
      <c r="AC1676" s="279"/>
      <c r="AJ1676" s="279"/>
      <c r="AK1676" s="279"/>
      <c r="AX1676" s="279"/>
      <c r="AY1676" s="279"/>
      <c r="AZ1676" s="279"/>
      <c r="BA1676" s="279"/>
      <c r="BB1676" s="279"/>
      <c r="BC1676" s="279"/>
      <c r="BD1676" s="279"/>
      <c r="BE1676" s="279"/>
      <c r="BF1676" s="279"/>
      <c r="BG1676" s="279"/>
      <c r="BH1676" s="279"/>
      <c r="BI1676" s="279"/>
      <c r="BQ1676" s="280"/>
      <c r="BR1676" s="280"/>
      <c r="BS1676" s="280"/>
      <c r="BT1676" s="280"/>
      <c r="BU1676" s="280"/>
      <c r="BV1676" s="280"/>
      <c r="BW1676" s="280"/>
      <c r="BX1676" s="280"/>
      <c r="BY1676" s="280"/>
      <c r="BZ1676" s="280"/>
      <c r="CA1676" s="280"/>
      <c r="CB1676" s="280"/>
    </row>
    <row r="1677" spans="1:80" s="278" customFormat="1" x14ac:dyDescent="0.25">
      <c r="A1677" s="261"/>
      <c r="B1677" s="261"/>
      <c r="C1677" s="261"/>
      <c r="D1677" s="261"/>
      <c r="E1677" s="261"/>
      <c r="F1677" s="261"/>
      <c r="G1677" s="261"/>
      <c r="AB1677" s="279"/>
      <c r="AC1677" s="279"/>
      <c r="AJ1677" s="279"/>
      <c r="AK1677" s="279"/>
      <c r="AX1677" s="279"/>
      <c r="AY1677" s="279"/>
      <c r="AZ1677" s="279"/>
      <c r="BA1677" s="279"/>
      <c r="BB1677" s="279"/>
      <c r="BC1677" s="279"/>
      <c r="BD1677" s="279"/>
      <c r="BE1677" s="279"/>
      <c r="BF1677" s="279"/>
      <c r="BG1677" s="279"/>
      <c r="BH1677" s="279"/>
      <c r="BI1677" s="279"/>
      <c r="BQ1677" s="280"/>
      <c r="BR1677" s="280"/>
      <c r="BS1677" s="280"/>
      <c r="BT1677" s="280"/>
      <c r="BU1677" s="280"/>
      <c r="BV1677" s="280"/>
      <c r="BW1677" s="280"/>
      <c r="BX1677" s="280"/>
      <c r="BY1677" s="280"/>
      <c r="BZ1677" s="280"/>
      <c r="CA1677" s="280"/>
      <c r="CB1677" s="280"/>
    </row>
    <row r="1678" spans="1:80" s="278" customFormat="1" x14ac:dyDescent="0.25">
      <c r="A1678" s="261"/>
      <c r="B1678" s="261"/>
      <c r="C1678" s="261"/>
      <c r="D1678" s="261"/>
      <c r="E1678" s="261"/>
      <c r="F1678" s="261"/>
      <c r="G1678" s="261"/>
      <c r="AB1678" s="279"/>
      <c r="AC1678" s="279"/>
      <c r="AJ1678" s="279"/>
      <c r="AK1678" s="279"/>
      <c r="AX1678" s="279"/>
      <c r="AY1678" s="279"/>
      <c r="AZ1678" s="279"/>
      <c r="BA1678" s="279"/>
      <c r="BB1678" s="279"/>
      <c r="BC1678" s="279"/>
      <c r="BD1678" s="279"/>
      <c r="BE1678" s="279"/>
      <c r="BF1678" s="279"/>
      <c r="BG1678" s="279"/>
      <c r="BH1678" s="279"/>
      <c r="BI1678" s="279"/>
      <c r="BQ1678" s="280"/>
      <c r="BR1678" s="280"/>
      <c r="BS1678" s="280"/>
      <c r="BT1678" s="280"/>
      <c r="BU1678" s="280"/>
      <c r="BV1678" s="280"/>
      <c r="BW1678" s="280"/>
      <c r="BX1678" s="280"/>
      <c r="BY1678" s="280"/>
      <c r="BZ1678" s="280"/>
      <c r="CA1678" s="280"/>
      <c r="CB1678" s="280"/>
    </row>
    <row r="1679" spans="1:80" s="278" customFormat="1" x14ac:dyDescent="0.25">
      <c r="A1679" s="261"/>
      <c r="B1679" s="261"/>
      <c r="C1679" s="261"/>
      <c r="D1679" s="261"/>
      <c r="E1679" s="261"/>
      <c r="F1679" s="261"/>
      <c r="G1679" s="261"/>
      <c r="AB1679" s="279"/>
      <c r="AC1679" s="279"/>
      <c r="AJ1679" s="279"/>
      <c r="AK1679" s="279"/>
      <c r="AX1679" s="279"/>
      <c r="AY1679" s="279"/>
      <c r="AZ1679" s="279"/>
      <c r="BA1679" s="279"/>
      <c r="BB1679" s="279"/>
      <c r="BC1679" s="279"/>
      <c r="BD1679" s="279"/>
      <c r="BE1679" s="279"/>
      <c r="BF1679" s="279"/>
      <c r="BG1679" s="279"/>
      <c r="BH1679" s="279"/>
      <c r="BI1679" s="279"/>
      <c r="BQ1679" s="280"/>
      <c r="BR1679" s="280"/>
      <c r="BS1679" s="280"/>
      <c r="BT1679" s="280"/>
      <c r="BU1679" s="280"/>
      <c r="BV1679" s="280"/>
      <c r="BW1679" s="280"/>
      <c r="BX1679" s="280"/>
      <c r="BY1679" s="280"/>
      <c r="BZ1679" s="280"/>
      <c r="CA1679" s="280"/>
      <c r="CB1679" s="280"/>
    </row>
    <row r="1680" spans="1:80" s="278" customFormat="1" x14ac:dyDescent="0.25">
      <c r="A1680" s="261"/>
      <c r="B1680" s="261"/>
      <c r="C1680" s="261"/>
      <c r="D1680" s="261"/>
      <c r="E1680" s="261"/>
      <c r="F1680" s="261"/>
      <c r="G1680" s="261"/>
      <c r="AB1680" s="279"/>
      <c r="AC1680" s="279"/>
      <c r="AJ1680" s="279"/>
      <c r="AK1680" s="279"/>
      <c r="AX1680" s="279"/>
      <c r="AY1680" s="279"/>
      <c r="AZ1680" s="279"/>
      <c r="BA1680" s="279"/>
      <c r="BB1680" s="279"/>
      <c r="BC1680" s="279"/>
      <c r="BD1680" s="279"/>
      <c r="BE1680" s="279"/>
      <c r="BF1680" s="279"/>
      <c r="BG1680" s="279"/>
      <c r="BH1680" s="279"/>
      <c r="BI1680" s="279"/>
      <c r="BQ1680" s="280"/>
      <c r="BR1680" s="280"/>
      <c r="BS1680" s="280"/>
      <c r="BT1680" s="280"/>
      <c r="BU1680" s="280"/>
      <c r="BV1680" s="280"/>
      <c r="BW1680" s="280"/>
      <c r="BX1680" s="280"/>
      <c r="BY1680" s="280"/>
      <c r="BZ1680" s="280"/>
      <c r="CA1680" s="280"/>
      <c r="CB1680" s="280"/>
    </row>
    <row r="1681" spans="1:80" s="278" customFormat="1" x14ac:dyDescent="0.25">
      <c r="A1681" s="261"/>
      <c r="B1681" s="261"/>
      <c r="C1681" s="261"/>
      <c r="D1681" s="261"/>
      <c r="E1681" s="261"/>
      <c r="F1681" s="261"/>
      <c r="G1681" s="261"/>
      <c r="AB1681" s="279"/>
      <c r="AC1681" s="279"/>
      <c r="AJ1681" s="279"/>
      <c r="AK1681" s="279"/>
      <c r="AX1681" s="279"/>
      <c r="AY1681" s="279"/>
      <c r="AZ1681" s="279"/>
      <c r="BA1681" s="279"/>
      <c r="BB1681" s="279"/>
      <c r="BC1681" s="279"/>
      <c r="BD1681" s="279"/>
      <c r="BE1681" s="279"/>
      <c r="BF1681" s="279"/>
      <c r="BG1681" s="279"/>
      <c r="BH1681" s="279"/>
      <c r="BI1681" s="279"/>
      <c r="BQ1681" s="280"/>
      <c r="BR1681" s="280"/>
      <c r="BS1681" s="280"/>
      <c r="BT1681" s="280"/>
      <c r="BU1681" s="280"/>
      <c r="BV1681" s="280"/>
      <c r="BW1681" s="280"/>
      <c r="BX1681" s="280"/>
      <c r="BY1681" s="280"/>
      <c r="BZ1681" s="280"/>
      <c r="CA1681" s="280"/>
      <c r="CB1681" s="280"/>
    </row>
    <row r="1682" spans="1:80" s="278" customFormat="1" x14ac:dyDescent="0.25">
      <c r="A1682" s="261"/>
      <c r="B1682" s="261"/>
      <c r="C1682" s="261"/>
      <c r="D1682" s="261"/>
      <c r="E1682" s="261"/>
      <c r="F1682" s="261"/>
      <c r="G1682" s="261"/>
      <c r="AB1682" s="279"/>
      <c r="AC1682" s="279"/>
      <c r="AJ1682" s="279"/>
      <c r="AK1682" s="279"/>
      <c r="AX1682" s="279"/>
      <c r="AY1682" s="279"/>
      <c r="AZ1682" s="279"/>
      <c r="BA1682" s="279"/>
      <c r="BB1682" s="279"/>
      <c r="BC1682" s="279"/>
      <c r="BD1682" s="279"/>
      <c r="BE1682" s="279"/>
      <c r="BF1682" s="279"/>
      <c r="BG1682" s="279"/>
      <c r="BH1682" s="279"/>
      <c r="BI1682" s="279"/>
      <c r="BQ1682" s="280"/>
      <c r="BR1682" s="280"/>
      <c r="BS1682" s="280"/>
      <c r="BT1682" s="280"/>
      <c r="BU1682" s="280"/>
      <c r="BV1682" s="280"/>
      <c r="BW1682" s="280"/>
      <c r="BX1682" s="280"/>
      <c r="BY1682" s="280"/>
      <c r="BZ1682" s="280"/>
      <c r="CA1682" s="280"/>
      <c r="CB1682" s="280"/>
    </row>
    <row r="1683" spans="1:80" s="278" customFormat="1" x14ac:dyDescent="0.25">
      <c r="A1683" s="261"/>
      <c r="B1683" s="261"/>
      <c r="C1683" s="261"/>
      <c r="D1683" s="261"/>
      <c r="E1683" s="261"/>
      <c r="F1683" s="261"/>
      <c r="G1683" s="261"/>
      <c r="AB1683" s="279"/>
      <c r="AC1683" s="279"/>
      <c r="AJ1683" s="279"/>
      <c r="AK1683" s="279"/>
      <c r="AX1683" s="279"/>
      <c r="AY1683" s="279"/>
      <c r="AZ1683" s="279"/>
      <c r="BA1683" s="279"/>
      <c r="BB1683" s="279"/>
      <c r="BC1683" s="279"/>
      <c r="BD1683" s="279"/>
      <c r="BE1683" s="279"/>
      <c r="BF1683" s="279"/>
      <c r="BG1683" s="279"/>
      <c r="BH1683" s="279"/>
      <c r="BI1683" s="279"/>
      <c r="BQ1683" s="280"/>
      <c r="BR1683" s="280"/>
      <c r="BS1683" s="280"/>
      <c r="BT1683" s="280"/>
      <c r="BU1683" s="280"/>
      <c r="BV1683" s="280"/>
      <c r="BW1683" s="280"/>
      <c r="BX1683" s="280"/>
      <c r="BY1683" s="280"/>
      <c r="BZ1683" s="280"/>
      <c r="CA1683" s="280"/>
      <c r="CB1683" s="280"/>
    </row>
    <row r="1684" spans="1:80" s="278" customFormat="1" x14ac:dyDescent="0.25">
      <c r="A1684" s="261"/>
      <c r="B1684" s="261"/>
      <c r="C1684" s="261"/>
      <c r="D1684" s="261"/>
      <c r="E1684" s="261"/>
      <c r="F1684" s="261"/>
      <c r="G1684" s="261"/>
      <c r="AB1684" s="279"/>
      <c r="AC1684" s="279"/>
      <c r="AJ1684" s="279"/>
      <c r="AK1684" s="279"/>
      <c r="AX1684" s="279"/>
      <c r="AY1684" s="279"/>
      <c r="AZ1684" s="279"/>
      <c r="BA1684" s="279"/>
      <c r="BB1684" s="279"/>
      <c r="BC1684" s="279"/>
      <c r="BD1684" s="279"/>
      <c r="BE1684" s="279"/>
      <c r="BF1684" s="279"/>
      <c r="BG1684" s="279"/>
      <c r="BH1684" s="279"/>
      <c r="BI1684" s="279"/>
      <c r="BQ1684" s="280"/>
      <c r="BR1684" s="280"/>
      <c r="BS1684" s="280"/>
      <c r="BT1684" s="280"/>
      <c r="BU1684" s="280"/>
      <c r="BV1684" s="280"/>
      <c r="BW1684" s="280"/>
      <c r="BX1684" s="280"/>
      <c r="BY1684" s="280"/>
      <c r="BZ1684" s="280"/>
      <c r="CA1684" s="280"/>
      <c r="CB1684" s="280"/>
    </row>
    <row r="1685" spans="1:80" s="278" customFormat="1" x14ac:dyDescent="0.25">
      <c r="A1685" s="261"/>
      <c r="B1685" s="261"/>
      <c r="C1685" s="261"/>
      <c r="D1685" s="261"/>
      <c r="E1685" s="261"/>
      <c r="F1685" s="261"/>
      <c r="G1685" s="261"/>
      <c r="AB1685" s="279"/>
      <c r="AC1685" s="279"/>
      <c r="AJ1685" s="279"/>
      <c r="AK1685" s="279"/>
      <c r="AX1685" s="279"/>
      <c r="AY1685" s="279"/>
      <c r="AZ1685" s="279"/>
      <c r="BA1685" s="279"/>
      <c r="BB1685" s="279"/>
      <c r="BC1685" s="279"/>
      <c r="BD1685" s="279"/>
      <c r="BE1685" s="279"/>
      <c r="BF1685" s="279"/>
      <c r="BG1685" s="279"/>
      <c r="BH1685" s="279"/>
      <c r="BI1685" s="279"/>
      <c r="BQ1685" s="280"/>
      <c r="BR1685" s="280"/>
      <c r="BS1685" s="280"/>
      <c r="BT1685" s="280"/>
      <c r="BU1685" s="280"/>
      <c r="BV1685" s="280"/>
      <c r="BW1685" s="280"/>
      <c r="BX1685" s="280"/>
      <c r="BY1685" s="280"/>
      <c r="BZ1685" s="280"/>
      <c r="CA1685" s="280"/>
      <c r="CB1685" s="280"/>
    </row>
    <row r="1686" spans="1:80" s="278" customFormat="1" x14ac:dyDescent="0.25">
      <c r="A1686" s="261"/>
      <c r="B1686" s="261"/>
      <c r="C1686" s="261"/>
      <c r="D1686" s="261"/>
      <c r="E1686" s="261"/>
      <c r="F1686" s="261"/>
      <c r="G1686" s="261"/>
      <c r="AB1686" s="279"/>
      <c r="AC1686" s="279"/>
      <c r="AJ1686" s="279"/>
      <c r="AK1686" s="279"/>
      <c r="AX1686" s="279"/>
      <c r="AY1686" s="279"/>
      <c r="AZ1686" s="279"/>
      <c r="BA1686" s="279"/>
      <c r="BB1686" s="279"/>
      <c r="BC1686" s="279"/>
      <c r="BD1686" s="279"/>
      <c r="BE1686" s="279"/>
      <c r="BF1686" s="279"/>
      <c r="BG1686" s="279"/>
      <c r="BH1686" s="279"/>
      <c r="BI1686" s="279"/>
      <c r="BQ1686" s="280"/>
      <c r="BR1686" s="280"/>
      <c r="BS1686" s="280"/>
      <c r="BT1686" s="280"/>
      <c r="BU1686" s="280"/>
      <c r="BV1686" s="280"/>
      <c r="BW1686" s="280"/>
      <c r="BX1686" s="280"/>
      <c r="BY1686" s="280"/>
      <c r="BZ1686" s="280"/>
      <c r="CA1686" s="280"/>
      <c r="CB1686" s="280"/>
    </row>
    <row r="1687" spans="1:80" s="278" customFormat="1" x14ac:dyDescent="0.25">
      <c r="A1687" s="261"/>
      <c r="B1687" s="261"/>
      <c r="C1687" s="261"/>
      <c r="D1687" s="261"/>
      <c r="E1687" s="261"/>
      <c r="F1687" s="261"/>
      <c r="G1687" s="261"/>
      <c r="AB1687" s="279"/>
      <c r="AC1687" s="279"/>
      <c r="AJ1687" s="279"/>
      <c r="AK1687" s="279"/>
      <c r="AX1687" s="279"/>
      <c r="AY1687" s="279"/>
      <c r="AZ1687" s="279"/>
      <c r="BA1687" s="279"/>
      <c r="BB1687" s="279"/>
      <c r="BC1687" s="279"/>
      <c r="BD1687" s="279"/>
      <c r="BE1687" s="279"/>
      <c r="BF1687" s="279"/>
      <c r="BG1687" s="279"/>
      <c r="BH1687" s="279"/>
      <c r="BI1687" s="279"/>
      <c r="BQ1687" s="280"/>
      <c r="BR1687" s="280"/>
      <c r="BS1687" s="280"/>
      <c r="BT1687" s="280"/>
      <c r="BU1687" s="280"/>
      <c r="BV1687" s="280"/>
      <c r="BW1687" s="280"/>
      <c r="BX1687" s="280"/>
      <c r="BY1687" s="280"/>
      <c r="BZ1687" s="280"/>
      <c r="CA1687" s="280"/>
      <c r="CB1687" s="280"/>
    </row>
    <row r="1688" spans="1:80" s="278" customFormat="1" x14ac:dyDescent="0.25">
      <c r="A1688" s="261"/>
      <c r="B1688" s="261"/>
      <c r="C1688" s="261"/>
      <c r="D1688" s="261"/>
      <c r="E1688" s="261"/>
      <c r="F1688" s="261"/>
      <c r="G1688" s="261"/>
      <c r="AB1688" s="279"/>
      <c r="AC1688" s="279"/>
      <c r="AJ1688" s="279"/>
      <c r="AK1688" s="279"/>
      <c r="AX1688" s="279"/>
      <c r="AY1688" s="279"/>
      <c r="AZ1688" s="279"/>
      <c r="BA1688" s="279"/>
      <c r="BB1688" s="279"/>
      <c r="BC1688" s="279"/>
      <c r="BD1688" s="279"/>
      <c r="BE1688" s="279"/>
      <c r="BF1688" s="279"/>
      <c r="BG1688" s="279"/>
      <c r="BH1688" s="279"/>
      <c r="BI1688" s="279"/>
      <c r="BQ1688" s="280"/>
      <c r="BR1688" s="280"/>
      <c r="BS1688" s="280"/>
      <c r="BT1688" s="280"/>
      <c r="BU1688" s="280"/>
      <c r="BV1688" s="280"/>
      <c r="BW1688" s="280"/>
      <c r="BX1688" s="280"/>
      <c r="BY1688" s="280"/>
      <c r="BZ1688" s="280"/>
      <c r="CA1688" s="280"/>
      <c r="CB1688" s="280"/>
    </row>
    <row r="1689" spans="1:80" s="278" customFormat="1" x14ac:dyDescent="0.25">
      <c r="A1689" s="261"/>
      <c r="B1689" s="261"/>
      <c r="C1689" s="261"/>
      <c r="D1689" s="261"/>
      <c r="E1689" s="261"/>
      <c r="F1689" s="261"/>
      <c r="G1689" s="261"/>
      <c r="AB1689" s="279"/>
      <c r="AC1689" s="279"/>
      <c r="AJ1689" s="279"/>
      <c r="AK1689" s="279"/>
      <c r="AX1689" s="279"/>
      <c r="AY1689" s="279"/>
      <c r="AZ1689" s="279"/>
      <c r="BA1689" s="279"/>
      <c r="BB1689" s="279"/>
      <c r="BC1689" s="279"/>
      <c r="BD1689" s="279"/>
      <c r="BE1689" s="279"/>
      <c r="BF1689" s="279"/>
      <c r="BG1689" s="279"/>
      <c r="BH1689" s="279"/>
      <c r="BI1689" s="279"/>
      <c r="BQ1689" s="280"/>
      <c r="BR1689" s="280"/>
      <c r="BS1689" s="280"/>
      <c r="BT1689" s="280"/>
      <c r="BU1689" s="280"/>
      <c r="BV1689" s="280"/>
      <c r="BW1689" s="280"/>
      <c r="BX1689" s="280"/>
      <c r="BY1689" s="280"/>
      <c r="BZ1689" s="280"/>
      <c r="CA1689" s="280"/>
      <c r="CB1689" s="280"/>
    </row>
    <row r="1690" spans="1:80" s="278" customFormat="1" x14ac:dyDescent="0.25">
      <c r="A1690" s="261"/>
      <c r="B1690" s="261"/>
      <c r="C1690" s="261"/>
      <c r="D1690" s="261"/>
      <c r="E1690" s="261"/>
      <c r="F1690" s="261"/>
      <c r="G1690" s="261"/>
      <c r="AB1690" s="279"/>
      <c r="AC1690" s="279"/>
      <c r="AJ1690" s="279"/>
      <c r="AK1690" s="279"/>
      <c r="AX1690" s="279"/>
      <c r="AY1690" s="279"/>
      <c r="AZ1690" s="279"/>
      <c r="BA1690" s="279"/>
      <c r="BB1690" s="279"/>
      <c r="BC1690" s="279"/>
      <c r="BD1690" s="279"/>
      <c r="BE1690" s="279"/>
      <c r="BF1690" s="279"/>
      <c r="BG1690" s="279"/>
      <c r="BH1690" s="279"/>
      <c r="BI1690" s="279"/>
      <c r="BQ1690" s="280"/>
      <c r="BR1690" s="280"/>
      <c r="BS1690" s="280"/>
      <c r="BT1690" s="280"/>
      <c r="BU1690" s="280"/>
      <c r="BV1690" s="280"/>
      <c r="BW1690" s="280"/>
      <c r="BX1690" s="280"/>
      <c r="BY1690" s="280"/>
      <c r="BZ1690" s="280"/>
      <c r="CA1690" s="280"/>
      <c r="CB1690" s="280"/>
    </row>
    <row r="1691" spans="1:80" s="278" customFormat="1" x14ac:dyDescent="0.25">
      <c r="A1691" s="261"/>
      <c r="B1691" s="261"/>
      <c r="C1691" s="261"/>
      <c r="D1691" s="261"/>
      <c r="E1691" s="261"/>
      <c r="F1691" s="261"/>
      <c r="G1691" s="261"/>
      <c r="AB1691" s="279"/>
      <c r="AC1691" s="279"/>
      <c r="AJ1691" s="279"/>
      <c r="AK1691" s="279"/>
      <c r="AX1691" s="279"/>
      <c r="AY1691" s="279"/>
      <c r="AZ1691" s="279"/>
      <c r="BA1691" s="279"/>
      <c r="BB1691" s="279"/>
      <c r="BC1691" s="279"/>
      <c r="BD1691" s="279"/>
      <c r="BE1691" s="279"/>
      <c r="BF1691" s="279"/>
      <c r="BG1691" s="279"/>
      <c r="BH1691" s="279"/>
      <c r="BI1691" s="279"/>
      <c r="BQ1691" s="280"/>
      <c r="BR1691" s="280"/>
      <c r="BS1691" s="280"/>
      <c r="BT1691" s="280"/>
      <c r="BU1691" s="280"/>
      <c r="BV1691" s="280"/>
      <c r="BW1691" s="280"/>
      <c r="BX1691" s="280"/>
      <c r="BY1691" s="280"/>
      <c r="BZ1691" s="280"/>
      <c r="CA1691" s="280"/>
      <c r="CB1691" s="280"/>
    </row>
    <row r="1692" spans="1:80" s="278" customFormat="1" x14ac:dyDescent="0.25">
      <c r="A1692" s="261"/>
      <c r="B1692" s="261"/>
      <c r="C1692" s="261"/>
      <c r="D1692" s="261"/>
      <c r="E1692" s="261"/>
      <c r="F1692" s="261"/>
      <c r="G1692" s="261"/>
      <c r="AB1692" s="279"/>
      <c r="AC1692" s="279"/>
      <c r="AJ1692" s="279"/>
      <c r="AK1692" s="279"/>
      <c r="AX1692" s="279"/>
      <c r="AY1692" s="279"/>
      <c r="AZ1692" s="279"/>
      <c r="BA1692" s="279"/>
      <c r="BB1692" s="279"/>
      <c r="BC1692" s="279"/>
      <c r="BD1692" s="279"/>
      <c r="BE1692" s="279"/>
      <c r="BF1692" s="279"/>
      <c r="BG1692" s="279"/>
      <c r="BH1692" s="279"/>
      <c r="BI1692" s="279"/>
      <c r="BQ1692" s="280"/>
      <c r="BR1692" s="280"/>
      <c r="BS1692" s="280"/>
      <c r="BT1692" s="280"/>
      <c r="BU1692" s="280"/>
      <c r="BV1692" s="280"/>
      <c r="BW1692" s="280"/>
      <c r="BX1692" s="280"/>
      <c r="BY1692" s="280"/>
      <c r="BZ1692" s="280"/>
      <c r="CA1692" s="280"/>
      <c r="CB1692" s="280"/>
    </row>
    <row r="1693" spans="1:80" s="278" customFormat="1" x14ac:dyDescent="0.25">
      <c r="A1693" s="261"/>
      <c r="B1693" s="261"/>
      <c r="C1693" s="261"/>
      <c r="D1693" s="261"/>
      <c r="E1693" s="261"/>
      <c r="F1693" s="261"/>
      <c r="G1693" s="261"/>
      <c r="AB1693" s="279"/>
      <c r="AC1693" s="279"/>
      <c r="AJ1693" s="279"/>
      <c r="AK1693" s="279"/>
      <c r="AX1693" s="279"/>
      <c r="AY1693" s="279"/>
      <c r="AZ1693" s="279"/>
      <c r="BA1693" s="279"/>
      <c r="BB1693" s="279"/>
      <c r="BC1693" s="279"/>
      <c r="BD1693" s="279"/>
      <c r="BE1693" s="279"/>
      <c r="BF1693" s="279"/>
      <c r="BG1693" s="279"/>
      <c r="BH1693" s="279"/>
      <c r="BI1693" s="279"/>
      <c r="BQ1693" s="280"/>
      <c r="BR1693" s="280"/>
      <c r="BS1693" s="280"/>
      <c r="BT1693" s="280"/>
      <c r="BU1693" s="280"/>
      <c r="BV1693" s="280"/>
      <c r="BW1693" s="280"/>
      <c r="BX1693" s="280"/>
      <c r="BY1693" s="280"/>
      <c r="BZ1693" s="280"/>
      <c r="CA1693" s="280"/>
      <c r="CB1693" s="280"/>
    </row>
    <row r="1694" spans="1:80" s="278" customFormat="1" x14ac:dyDescent="0.25">
      <c r="A1694" s="261"/>
      <c r="B1694" s="261"/>
      <c r="C1694" s="261"/>
      <c r="D1694" s="261"/>
      <c r="E1694" s="261"/>
      <c r="F1694" s="261"/>
      <c r="G1694" s="261"/>
      <c r="AB1694" s="279"/>
      <c r="AC1694" s="279"/>
      <c r="AJ1694" s="279"/>
      <c r="AK1694" s="279"/>
      <c r="AX1694" s="279"/>
      <c r="AY1694" s="279"/>
      <c r="AZ1694" s="279"/>
      <c r="BA1694" s="279"/>
      <c r="BB1694" s="279"/>
      <c r="BC1694" s="279"/>
      <c r="BD1694" s="279"/>
      <c r="BE1694" s="279"/>
      <c r="BF1694" s="279"/>
      <c r="BG1694" s="279"/>
      <c r="BH1694" s="279"/>
      <c r="BI1694" s="279"/>
      <c r="BQ1694" s="280"/>
      <c r="BR1694" s="280"/>
      <c r="BS1694" s="280"/>
      <c r="BT1694" s="280"/>
      <c r="BU1694" s="280"/>
      <c r="BV1694" s="280"/>
      <c r="BW1694" s="280"/>
      <c r="BX1694" s="280"/>
      <c r="BY1694" s="280"/>
      <c r="BZ1694" s="280"/>
      <c r="CA1694" s="280"/>
      <c r="CB1694" s="280"/>
    </row>
    <row r="1695" spans="1:80" s="278" customFormat="1" x14ac:dyDescent="0.25">
      <c r="A1695" s="261"/>
      <c r="B1695" s="261"/>
      <c r="C1695" s="261"/>
      <c r="D1695" s="261"/>
      <c r="E1695" s="261"/>
      <c r="F1695" s="261"/>
      <c r="G1695" s="261"/>
      <c r="AB1695" s="279"/>
      <c r="AC1695" s="279"/>
      <c r="AJ1695" s="279"/>
      <c r="AK1695" s="279"/>
      <c r="AX1695" s="279"/>
      <c r="AY1695" s="279"/>
      <c r="AZ1695" s="279"/>
      <c r="BA1695" s="279"/>
      <c r="BB1695" s="279"/>
      <c r="BC1695" s="279"/>
      <c r="BD1695" s="279"/>
      <c r="BE1695" s="279"/>
      <c r="BF1695" s="279"/>
      <c r="BG1695" s="279"/>
      <c r="BH1695" s="279"/>
      <c r="BI1695" s="279"/>
      <c r="BQ1695" s="280"/>
      <c r="BR1695" s="280"/>
      <c r="BS1695" s="280"/>
      <c r="BT1695" s="280"/>
      <c r="BU1695" s="280"/>
      <c r="BV1695" s="280"/>
      <c r="BW1695" s="280"/>
      <c r="BX1695" s="280"/>
      <c r="BY1695" s="280"/>
      <c r="BZ1695" s="280"/>
      <c r="CA1695" s="280"/>
      <c r="CB1695" s="280"/>
    </row>
    <row r="1696" spans="1:80" s="278" customFormat="1" x14ac:dyDescent="0.25">
      <c r="A1696" s="261"/>
      <c r="B1696" s="261"/>
      <c r="C1696" s="261"/>
      <c r="D1696" s="261"/>
      <c r="E1696" s="261"/>
      <c r="F1696" s="261"/>
      <c r="G1696" s="261"/>
      <c r="AB1696" s="279"/>
      <c r="AC1696" s="279"/>
      <c r="AJ1696" s="279"/>
      <c r="AK1696" s="279"/>
      <c r="AX1696" s="279"/>
      <c r="AY1696" s="279"/>
      <c r="AZ1696" s="279"/>
      <c r="BA1696" s="279"/>
      <c r="BB1696" s="279"/>
      <c r="BC1696" s="279"/>
      <c r="BD1696" s="279"/>
      <c r="BE1696" s="279"/>
      <c r="BF1696" s="279"/>
      <c r="BG1696" s="279"/>
      <c r="BH1696" s="279"/>
      <c r="BI1696" s="279"/>
      <c r="BQ1696" s="280"/>
      <c r="BR1696" s="280"/>
      <c r="BS1696" s="280"/>
      <c r="BT1696" s="280"/>
      <c r="BU1696" s="280"/>
      <c r="BV1696" s="280"/>
      <c r="BW1696" s="280"/>
      <c r="BX1696" s="280"/>
      <c r="BY1696" s="280"/>
      <c r="BZ1696" s="280"/>
      <c r="CA1696" s="280"/>
      <c r="CB1696" s="280"/>
    </row>
    <row r="1697" spans="1:80" s="278" customFormat="1" x14ac:dyDescent="0.25">
      <c r="A1697" s="261"/>
      <c r="B1697" s="261"/>
      <c r="C1697" s="261"/>
      <c r="D1697" s="261"/>
      <c r="E1697" s="261"/>
      <c r="F1697" s="261"/>
      <c r="G1697" s="261"/>
      <c r="AB1697" s="279"/>
      <c r="AC1697" s="279"/>
      <c r="AJ1697" s="279"/>
      <c r="AK1697" s="279"/>
      <c r="AX1697" s="279"/>
      <c r="AY1697" s="279"/>
      <c r="AZ1697" s="279"/>
      <c r="BA1697" s="279"/>
      <c r="BB1697" s="279"/>
      <c r="BC1697" s="279"/>
      <c r="BD1697" s="279"/>
      <c r="BE1697" s="279"/>
      <c r="BF1697" s="279"/>
      <c r="BG1697" s="279"/>
      <c r="BH1697" s="279"/>
      <c r="BI1697" s="279"/>
      <c r="BQ1697" s="280"/>
      <c r="BR1697" s="280"/>
      <c r="BS1697" s="280"/>
      <c r="BT1697" s="280"/>
      <c r="BU1697" s="280"/>
      <c r="BV1697" s="280"/>
      <c r="BW1697" s="280"/>
      <c r="BX1697" s="280"/>
      <c r="BY1697" s="280"/>
      <c r="BZ1697" s="280"/>
      <c r="CA1697" s="280"/>
      <c r="CB1697" s="280"/>
    </row>
    <row r="1698" spans="1:80" s="278" customFormat="1" x14ac:dyDescent="0.25">
      <c r="A1698" s="261"/>
      <c r="B1698" s="261"/>
      <c r="C1698" s="261"/>
      <c r="D1698" s="261"/>
      <c r="E1698" s="261"/>
      <c r="F1698" s="261"/>
      <c r="G1698" s="261"/>
      <c r="AB1698" s="279"/>
      <c r="AC1698" s="279"/>
      <c r="AJ1698" s="279"/>
      <c r="AK1698" s="279"/>
      <c r="AX1698" s="279"/>
      <c r="AY1698" s="279"/>
      <c r="AZ1698" s="279"/>
      <c r="BA1698" s="279"/>
      <c r="BB1698" s="279"/>
      <c r="BC1698" s="279"/>
      <c r="BD1698" s="279"/>
      <c r="BE1698" s="279"/>
      <c r="BF1698" s="279"/>
      <c r="BG1698" s="279"/>
      <c r="BH1698" s="279"/>
      <c r="BI1698" s="279"/>
      <c r="BQ1698" s="280"/>
      <c r="BR1698" s="280"/>
      <c r="BS1698" s="280"/>
      <c r="BT1698" s="280"/>
      <c r="BU1698" s="280"/>
      <c r="BV1698" s="280"/>
      <c r="BW1698" s="280"/>
      <c r="BX1698" s="280"/>
      <c r="BY1698" s="280"/>
      <c r="BZ1698" s="280"/>
      <c r="CA1698" s="280"/>
      <c r="CB1698" s="280"/>
    </row>
    <row r="1699" spans="1:80" s="278" customFormat="1" x14ac:dyDescent="0.25">
      <c r="A1699" s="261"/>
      <c r="B1699" s="261"/>
      <c r="C1699" s="261"/>
      <c r="D1699" s="261"/>
      <c r="E1699" s="261"/>
      <c r="F1699" s="261"/>
      <c r="G1699" s="261"/>
      <c r="AB1699" s="279"/>
      <c r="AC1699" s="279"/>
      <c r="AJ1699" s="279"/>
      <c r="AK1699" s="279"/>
      <c r="AX1699" s="279"/>
      <c r="AY1699" s="279"/>
      <c r="AZ1699" s="279"/>
      <c r="BA1699" s="279"/>
      <c r="BB1699" s="279"/>
      <c r="BC1699" s="279"/>
      <c r="BD1699" s="279"/>
      <c r="BE1699" s="279"/>
      <c r="BF1699" s="279"/>
      <c r="BG1699" s="279"/>
      <c r="BH1699" s="279"/>
      <c r="BI1699" s="279"/>
      <c r="BQ1699" s="280"/>
      <c r="BR1699" s="280"/>
      <c r="BS1699" s="280"/>
      <c r="BT1699" s="280"/>
      <c r="BU1699" s="280"/>
      <c r="BV1699" s="280"/>
      <c r="BW1699" s="280"/>
      <c r="BX1699" s="280"/>
      <c r="BY1699" s="280"/>
      <c r="BZ1699" s="280"/>
      <c r="CA1699" s="280"/>
      <c r="CB1699" s="280"/>
    </row>
    <row r="1700" spans="1:80" s="278" customFormat="1" x14ac:dyDescent="0.25">
      <c r="A1700" s="261"/>
      <c r="B1700" s="261"/>
      <c r="C1700" s="261"/>
      <c r="D1700" s="261"/>
      <c r="E1700" s="261"/>
      <c r="F1700" s="261"/>
      <c r="G1700" s="261"/>
      <c r="AB1700" s="279"/>
      <c r="AC1700" s="279"/>
      <c r="AJ1700" s="279"/>
      <c r="AK1700" s="279"/>
      <c r="AX1700" s="279"/>
      <c r="AY1700" s="279"/>
      <c r="AZ1700" s="279"/>
      <c r="BA1700" s="279"/>
      <c r="BB1700" s="279"/>
      <c r="BC1700" s="279"/>
      <c r="BD1700" s="279"/>
      <c r="BE1700" s="279"/>
      <c r="BF1700" s="279"/>
      <c r="BG1700" s="279"/>
      <c r="BH1700" s="279"/>
      <c r="BI1700" s="279"/>
      <c r="BQ1700" s="280"/>
      <c r="BR1700" s="280"/>
      <c r="BS1700" s="280"/>
      <c r="BT1700" s="280"/>
      <c r="BU1700" s="280"/>
      <c r="BV1700" s="280"/>
      <c r="BW1700" s="280"/>
      <c r="BX1700" s="280"/>
      <c r="BY1700" s="280"/>
      <c r="BZ1700" s="280"/>
      <c r="CA1700" s="280"/>
      <c r="CB1700" s="280"/>
    </row>
    <row r="1701" spans="1:80" s="278" customFormat="1" x14ac:dyDescent="0.25">
      <c r="A1701" s="261"/>
      <c r="B1701" s="261"/>
      <c r="C1701" s="261"/>
      <c r="D1701" s="261"/>
      <c r="E1701" s="261"/>
      <c r="F1701" s="261"/>
      <c r="G1701" s="261"/>
      <c r="AB1701" s="279"/>
      <c r="AC1701" s="279"/>
      <c r="AJ1701" s="279"/>
      <c r="AK1701" s="279"/>
      <c r="AX1701" s="279"/>
      <c r="AY1701" s="279"/>
      <c r="AZ1701" s="279"/>
      <c r="BA1701" s="279"/>
      <c r="BB1701" s="279"/>
      <c r="BC1701" s="279"/>
      <c r="BD1701" s="279"/>
      <c r="BE1701" s="279"/>
      <c r="BF1701" s="279"/>
      <c r="BG1701" s="279"/>
      <c r="BH1701" s="279"/>
      <c r="BI1701" s="279"/>
      <c r="BQ1701" s="280"/>
      <c r="BR1701" s="280"/>
      <c r="BS1701" s="280"/>
      <c r="BT1701" s="280"/>
      <c r="BU1701" s="280"/>
      <c r="BV1701" s="280"/>
      <c r="BW1701" s="280"/>
      <c r="BX1701" s="280"/>
      <c r="BY1701" s="280"/>
      <c r="BZ1701" s="280"/>
      <c r="CA1701" s="280"/>
      <c r="CB1701" s="280"/>
    </row>
    <row r="1702" spans="1:80" s="278" customFormat="1" x14ac:dyDescent="0.25">
      <c r="A1702" s="261"/>
      <c r="B1702" s="261"/>
      <c r="C1702" s="261"/>
      <c r="D1702" s="261"/>
      <c r="E1702" s="261"/>
      <c r="F1702" s="261"/>
      <c r="G1702" s="261"/>
      <c r="AB1702" s="279"/>
      <c r="AC1702" s="279"/>
      <c r="AJ1702" s="279"/>
      <c r="AK1702" s="279"/>
      <c r="AX1702" s="279"/>
      <c r="AY1702" s="279"/>
      <c r="AZ1702" s="279"/>
      <c r="BA1702" s="279"/>
      <c r="BB1702" s="279"/>
      <c r="BC1702" s="279"/>
      <c r="BD1702" s="279"/>
      <c r="BE1702" s="279"/>
      <c r="BF1702" s="279"/>
      <c r="BG1702" s="279"/>
      <c r="BH1702" s="279"/>
      <c r="BI1702" s="279"/>
      <c r="BQ1702" s="280"/>
      <c r="BR1702" s="280"/>
      <c r="BS1702" s="280"/>
      <c r="BT1702" s="280"/>
      <c r="BU1702" s="280"/>
      <c r="BV1702" s="280"/>
      <c r="BW1702" s="280"/>
      <c r="BX1702" s="280"/>
      <c r="BY1702" s="280"/>
      <c r="BZ1702" s="280"/>
      <c r="CA1702" s="280"/>
      <c r="CB1702" s="280"/>
    </row>
    <row r="1703" spans="1:80" s="278" customFormat="1" x14ac:dyDescent="0.25">
      <c r="A1703" s="261"/>
      <c r="B1703" s="261"/>
      <c r="C1703" s="261"/>
      <c r="D1703" s="261"/>
      <c r="E1703" s="261"/>
      <c r="F1703" s="261"/>
      <c r="G1703" s="261"/>
      <c r="AB1703" s="279"/>
      <c r="AC1703" s="279"/>
      <c r="AJ1703" s="279"/>
      <c r="AK1703" s="279"/>
      <c r="AX1703" s="279"/>
      <c r="AY1703" s="279"/>
      <c r="AZ1703" s="279"/>
      <c r="BA1703" s="279"/>
      <c r="BB1703" s="279"/>
      <c r="BC1703" s="279"/>
      <c r="BD1703" s="279"/>
      <c r="BE1703" s="279"/>
      <c r="BF1703" s="279"/>
      <c r="BG1703" s="279"/>
      <c r="BH1703" s="279"/>
      <c r="BI1703" s="279"/>
      <c r="BQ1703" s="280"/>
      <c r="BR1703" s="280"/>
      <c r="BS1703" s="280"/>
      <c r="BT1703" s="280"/>
      <c r="BU1703" s="280"/>
      <c r="BV1703" s="280"/>
      <c r="BW1703" s="280"/>
      <c r="BX1703" s="280"/>
      <c r="BY1703" s="280"/>
      <c r="BZ1703" s="280"/>
      <c r="CA1703" s="280"/>
      <c r="CB1703" s="280"/>
    </row>
    <row r="1704" spans="1:80" s="278" customFormat="1" x14ac:dyDescent="0.25">
      <c r="A1704" s="261"/>
      <c r="B1704" s="261"/>
      <c r="C1704" s="261"/>
      <c r="D1704" s="261"/>
      <c r="E1704" s="261"/>
      <c r="F1704" s="261"/>
      <c r="G1704" s="261"/>
      <c r="AB1704" s="279"/>
      <c r="AC1704" s="279"/>
      <c r="AJ1704" s="279"/>
      <c r="AK1704" s="279"/>
      <c r="AX1704" s="279"/>
      <c r="AY1704" s="279"/>
      <c r="AZ1704" s="279"/>
      <c r="BA1704" s="279"/>
      <c r="BB1704" s="279"/>
      <c r="BC1704" s="279"/>
      <c r="BD1704" s="279"/>
      <c r="BE1704" s="279"/>
      <c r="BF1704" s="279"/>
      <c r="BG1704" s="279"/>
      <c r="BH1704" s="279"/>
      <c r="BI1704" s="279"/>
      <c r="BQ1704" s="280"/>
      <c r="BR1704" s="280"/>
      <c r="BS1704" s="280"/>
      <c r="BT1704" s="280"/>
      <c r="BU1704" s="280"/>
      <c r="BV1704" s="280"/>
      <c r="BW1704" s="280"/>
      <c r="BX1704" s="280"/>
      <c r="BY1704" s="280"/>
      <c r="BZ1704" s="280"/>
      <c r="CA1704" s="280"/>
      <c r="CB1704" s="280"/>
    </row>
    <row r="1705" spans="1:80" s="278" customFormat="1" x14ac:dyDescent="0.25">
      <c r="A1705" s="261"/>
      <c r="B1705" s="261"/>
      <c r="C1705" s="261"/>
      <c r="D1705" s="261"/>
      <c r="E1705" s="261"/>
      <c r="F1705" s="261"/>
      <c r="G1705" s="261"/>
      <c r="AB1705" s="279"/>
      <c r="AC1705" s="279"/>
      <c r="AJ1705" s="279"/>
      <c r="AK1705" s="279"/>
      <c r="AX1705" s="279"/>
      <c r="AY1705" s="279"/>
      <c r="AZ1705" s="279"/>
      <c r="BA1705" s="279"/>
      <c r="BB1705" s="279"/>
      <c r="BC1705" s="279"/>
      <c r="BD1705" s="279"/>
      <c r="BE1705" s="279"/>
      <c r="BF1705" s="279"/>
      <c r="BG1705" s="279"/>
      <c r="BH1705" s="279"/>
      <c r="BI1705" s="279"/>
      <c r="BQ1705" s="280"/>
      <c r="BR1705" s="280"/>
      <c r="BS1705" s="280"/>
      <c r="BT1705" s="280"/>
      <c r="BU1705" s="280"/>
      <c r="BV1705" s="280"/>
      <c r="BW1705" s="280"/>
      <c r="BX1705" s="280"/>
      <c r="BY1705" s="280"/>
      <c r="BZ1705" s="280"/>
      <c r="CA1705" s="280"/>
      <c r="CB1705" s="280"/>
    </row>
    <row r="1706" spans="1:80" s="278" customFormat="1" x14ac:dyDescent="0.25">
      <c r="A1706" s="261"/>
      <c r="B1706" s="261"/>
      <c r="C1706" s="261"/>
      <c r="D1706" s="261"/>
      <c r="E1706" s="261"/>
      <c r="F1706" s="261"/>
      <c r="G1706" s="261"/>
      <c r="AB1706" s="279"/>
      <c r="AC1706" s="279"/>
      <c r="AJ1706" s="279"/>
      <c r="AK1706" s="279"/>
      <c r="AX1706" s="279"/>
      <c r="AY1706" s="279"/>
      <c r="AZ1706" s="279"/>
      <c r="BA1706" s="279"/>
      <c r="BB1706" s="279"/>
      <c r="BC1706" s="279"/>
      <c r="BD1706" s="279"/>
      <c r="BE1706" s="279"/>
      <c r="BF1706" s="279"/>
      <c r="BG1706" s="279"/>
      <c r="BH1706" s="279"/>
      <c r="BI1706" s="279"/>
      <c r="BQ1706" s="280"/>
      <c r="BR1706" s="280"/>
      <c r="BS1706" s="280"/>
      <c r="BT1706" s="280"/>
      <c r="BU1706" s="280"/>
      <c r="BV1706" s="280"/>
      <c r="BW1706" s="280"/>
      <c r="BX1706" s="280"/>
      <c r="BY1706" s="280"/>
      <c r="BZ1706" s="280"/>
      <c r="CA1706" s="280"/>
      <c r="CB1706" s="280"/>
    </row>
    <row r="1707" spans="1:80" s="278" customFormat="1" x14ac:dyDescent="0.25">
      <c r="A1707" s="261"/>
      <c r="B1707" s="261"/>
      <c r="C1707" s="261"/>
      <c r="D1707" s="261"/>
      <c r="E1707" s="261"/>
      <c r="F1707" s="261"/>
      <c r="G1707" s="261"/>
      <c r="AB1707" s="279"/>
      <c r="AC1707" s="279"/>
      <c r="AJ1707" s="279"/>
      <c r="AK1707" s="279"/>
      <c r="AX1707" s="279"/>
      <c r="AY1707" s="279"/>
      <c r="AZ1707" s="279"/>
      <c r="BA1707" s="279"/>
      <c r="BB1707" s="279"/>
      <c r="BC1707" s="279"/>
      <c r="BD1707" s="279"/>
      <c r="BE1707" s="279"/>
      <c r="BF1707" s="279"/>
      <c r="BG1707" s="279"/>
      <c r="BH1707" s="279"/>
      <c r="BI1707" s="279"/>
      <c r="BQ1707" s="280"/>
      <c r="BR1707" s="280"/>
      <c r="BS1707" s="280"/>
      <c r="BT1707" s="280"/>
      <c r="BU1707" s="280"/>
      <c r="BV1707" s="280"/>
      <c r="BW1707" s="280"/>
      <c r="BX1707" s="280"/>
      <c r="BY1707" s="280"/>
      <c r="BZ1707" s="280"/>
      <c r="CA1707" s="280"/>
      <c r="CB1707" s="280"/>
    </row>
    <row r="1708" spans="1:80" s="278" customFormat="1" x14ac:dyDescent="0.25">
      <c r="A1708" s="261"/>
      <c r="B1708" s="261"/>
      <c r="C1708" s="261"/>
      <c r="D1708" s="261"/>
      <c r="E1708" s="261"/>
      <c r="F1708" s="261"/>
      <c r="G1708" s="261"/>
      <c r="AB1708" s="279"/>
      <c r="AC1708" s="279"/>
      <c r="AJ1708" s="279"/>
      <c r="AK1708" s="279"/>
      <c r="AX1708" s="279"/>
      <c r="AY1708" s="279"/>
      <c r="AZ1708" s="279"/>
      <c r="BA1708" s="279"/>
      <c r="BB1708" s="279"/>
      <c r="BC1708" s="279"/>
      <c r="BD1708" s="279"/>
      <c r="BE1708" s="279"/>
      <c r="BF1708" s="279"/>
      <c r="BG1708" s="279"/>
      <c r="BH1708" s="279"/>
      <c r="BI1708" s="279"/>
      <c r="BQ1708" s="280"/>
      <c r="BR1708" s="280"/>
      <c r="BS1708" s="280"/>
      <c r="BT1708" s="280"/>
      <c r="BU1708" s="280"/>
      <c r="BV1708" s="280"/>
      <c r="BW1708" s="280"/>
      <c r="BX1708" s="280"/>
      <c r="BY1708" s="280"/>
      <c r="BZ1708" s="280"/>
      <c r="CA1708" s="280"/>
      <c r="CB1708" s="280"/>
    </row>
    <row r="1709" spans="1:80" s="278" customFormat="1" x14ac:dyDescent="0.25">
      <c r="A1709" s="261"/>
      <c r="B1709" s="261"/>
      <c r="C1709" s="261"/>
      <c r="D1709" s="261"/>
      <c r="E1709" s="261"/>
      <c r="F1709" s="261"/>
      <c r="G1709" s="261"/>
      <c r="AB1709" s="279"/>
      <c r="AC1709" s="279"/>
      <c r="AJ1709" s="279"/>
      <c r="AK1709" s="279"/>
      <c r="AX1709" s="279"/>
      <c r="AY1709" s="279"/>
      <c r="AZ1709" s="279"/>
      <c r="BA1709" s="279"/>
      <c r="BB1709" s="279"/>
      <c r="BC1709" s="279"/>
      <c r="BD1709" s="279"/>
      <c r="BE1709" s="279"/>
      <c r="BF1709" s="279"/>
      <c r="BG1709" s="279"/>
      <c r="BH1709" s="279"/>
      <c r="BI1709" s="279"/>
      <c r="BQ1709" s="280"/>
      <c r="BR1709" s="280"/>
      <c r="BS1709" s="280"/>
      <c r="BT1709" s="280"/>
      <c r="BU1709" s="280"/>
      <c r="BV1709" s="280"/>
      <c r="BW1709" s="280"/>
      <c r="BX1709" s="280"/>
      <c r="BY1709" s="280"/>
      <c r="BZ1709" s="280"/>
      <c r="CA1709" s="280"/>
      <c r="CB1709" s="280"/>
    </row>
    <row r="1710" spans="1:80" s="278" customFormat="1" x14ac:dyDescent="0.25">
      <c r="A1710" s="261"/>
      <c r="B1710" s="261"/>
      <c r="C1710" s="261"/>
      <c r="D1710" s="261"/>
      <c r="E1710" s="261"/>
      <c r="F1710" s="261"/>
      <c r="G1710" s="261"/>
      <c r="AB1710" s="279"/>
      <c r="AC1710" s="279"/>
      <c r="AJ1710" s="279"/>
      <c r="AK1710" s="279"/>
      <c r="AX1710" s="279"/>
      <c r="AY1710" s="279"/>
      <c r="AZ1710" s="279"/>
      <c r="BA1710" s="279"/>
      <c r="BB1710" s="279"/>
      <c r="BC1710" s="279"/>
      <c r="BD1710" s="279"/>
      <c r="BE1710" s="279"/>
      <c r="BF1710" s="279"/>
      <c r="BG1710" s="279"/>
      <c r="BH1710" s="279"/>
      <c r="BI1710" s="279"/>
      <c r="BQ1710" s="280"/>
      <c r="BR1710" s="280"/>
      <c r="BS1710" s="280"/>
      <c r="BT1710" s="280"/>
      <c r="BU1710" s="280"/>
      <c r="BV1710" s="280"/>
      <c r="BW1710" s="280"/>
      <c r="BX1710" s="280"/>
      <c r="BY1710" s="280"/>
      <c r="BZ1710" s="280"/>
      <c r="CA1710" s="280"/>
      <c r="CB1710" s="280"/>
    </row>
    <row r="1711" spans="1:80" s="278" customFormat="1" x14ac:dyDescent="0.25">
      <c r="A1711" s="261"/>
      <c r="B1711" s="261"/>
      <c r="C1711" s="261"/>
      <c r="D1711" s="261"/>
      <c r="E1711" s="261"/>
      <c r="F1711" s="261"/>
      <c r="G1711" s="261"/>
      <c r="AB1711" s="279"/>
      <c r="AC1711" s="279"/>
      <c r="AJ1711" s="279"/>
      <c r="AK1711" s="279"/>
      <c r="AX1711" s="279"/>
      <c r="AY1711" s="279"/>
      <c r="AZ1711" s="279"/>
      <c r="BA1711" s="279"/>
      <c r="BB1711" s="279"/>
      <c r="BC1711" s="279"/>
      <c r="BD1711" s="279"/>
      <c r="BE1711" s="279"/>
      <c r="BF1711" s="279"/>
      <c r="BG1711" s="279"/>
      <c r="BH1711" s="279"/>
      <c r="BI1711" s="279"/>
      <c r="BQ1711" s="280"/>
      <c r="BR1711" s="280"/>
      <c r="BS1711" s="280"/>
      <c r="BT1711" s="280"/>
      <c r="BU1711" s="280"/>
      <c r="BV1711" s="280"/>
      <c r="BW1711" s="280"/>
      <c r="BX1711" s="280"/>
      <c r="BY1711" s="280"/>
      <c r="BZ1711" s="280"/>
      <c r="CA1711" s="280"/>
      <c r="CB1711" s="280"/>
    </row>
    <row r="1712" spans="1:80" s="278" customFormat="1" x14ac:dyDescent="0.25">
      <c r="A1712" s="261"/>
      <c r="B1712" s="261"/>
      <c r="C1712" s="261"/>
      <c r="D1712" s="261"/>
      <c r="E1712" s="261"/>
      <c r="F1712" s="261"/>
      <c r="G1712" s="261"/>
      <c r="AB1712" s="279"/>
      <c r="AC1712" s="279"/>
      <c r="AJ1712" s="279"/>
      <c r="AK1712" s="279"/>
      <c r="AX1712" s="279"/>
      <c r="AY1712" s="279"/>
      <c r="AZ1712" s="279"/>
      <c r="BA1712" s="279"/>
      <c r="BB1712" s="279"/>
      <c r="BC1712" s="279"/>
      <c r="BD1712" s="279"/>
      <c r="BE1712" s="279"/>
      <c r="BF1712" s="279"/>
      <c r="BG1712" s="279"/>
      <c r="BH1712" s="279"/>
      <c r="BI1712" s="279"/>
      <c r="BQ1712" s="280"/>
      <c r="BR1712" s="280"/>
      <c r="BS1712" s="280"/>
      <c r="BT1712" s="280"/>
      <c r="BU1712" s="280"/>
      <c r="BV1712" s="280"/>
      <c r="BW1712" s="280"/>
      <c r="BX1712" s="280"/>
      <c r="BY1712" s="280"/>
      <c r="BZ1712" s="280"/>
      <c r="CA1712" s="280"/>
      <c r="CB1712" s="280"/>
    </row>
    <row r="1713" spans="1:80" s="278" customFormat="1" x14ac:dyDescent="0.25">
      <c r="A1713" s="261"/>
      <c r="B1713" s="261"/>
      <c r="C1713" s="261"/>
      <c r="D1713" s="261"/>
      <c r="E1713" s="261"/>
      <c r="F1713" s="261"/>
      <c r="G1713" s="261"/>
      <c r="AB1713" s="279"/>
      <c r="AC1713" s="279"/>
      <c r="AJ1713" s="279"/>
      <c r="AK1713" s="279"/>
      <c r="AX1713" s="279"/>
      <c r="AY1713" s="279"/>
      <c r="AZ1713" s="279"/>
      <c r="BA1713" s="279"/>
      <c r="BB1713" s="279"/>
      <c r="BC1713" s="279"/>
      <c r="BD1713" s="279"/>
      <c r="BE1713" s="279"/>
      <c r="BF1713" s="279"/>
      <c r="BG1713" s="279"/>
      <c r="BH1713" s="279"/>
      <c r="BI1713" s="279"/>
      <c r="BQ1713" s="280"/>
      <c r="BR1713" s="280"/>
      <c r="BS1713" s="280"/>
      <c r="BT1713" s="280"/>
      <c r="BU1713" s="280"/>
      <c r="BV1713" s="280"/>
      <c r="BW1713" s="280"/>
      <c r="BX1713" s="280"/>
      <c r="BY1713" s="280"/>
      <c r="BZ1713" s="280"/>
      <c r="CA1713" s="280"/>
      <c r="CB1713" s="280"/>
    </row>
    <row r="1714" spans="1:80" s="278" customFormat="1" x14ac:dyDescent="0.25">
      <c r="A1714" s="261"/>
      <c r="B1714" s="261"/>
      <c r="C1714" s="261"/>
      <c r="D1714" s="261"/>
      <c r="E1714" s="261"/>
      <c r="F1714" s="261"/>
      <c r="G1714" s="261"/>
      <c r="AB1714" s="279"/>
      <c r="AC1714" s="279"/>
      <c r="AJ1714" s="279"/>
      <c r="AK1714" s="279"/>
      <c r="AX1714" s="279"/>
      <c r="AY1714" s="279"/>
      <c r="AZ1714" s="279"/>
      <c r="BA1714" s="279"/>
      <c r="BB1714" s="279"/>
      <c r="BC1714" s="279"/>
      <c r="BD1714" s="279"/>
      <c r="BE1714" s="279"/>
      <c r="BF1714" s="279"/>
      <c r="BG1714" s="279"/>
      <c r="BH1714" s="279"/>
      <c r="BI1714" s="279"/>
      <c r="BQ1714" s="280"/>
      <c r="BR1714" s="280"/>
      <c r="BS1714" s="280"/>
      <c r="BT1714" s="280"/>
      <c r="BU1714" s="280"/>
      <c r="BV1714" s="280"/>
      <c r="BW1714" s="280"/>
      <c r="BX1714" s="280"/>
      <c r="BY1714" s="280"/>
      <c r="BZ1714" s="280"/>
      <c r="CA1714" s="280"/>
      <c r="CB1714" s="280"/>
    </row>
    <row r="1715" spans="1:80" s="278" customFormat="1" x14ac:dyDescent="0.25">
      <c r="A1715" s="261"/>
      <c r="B1715" s="261"/>
      <c r="C1715" s="261"/>
      <c r="D1715" s="261"/>
      <c r="E1715" s="261"/>
      <c r="F1715" s="261"/>
      <c r="G1715" s="261"/>
      <c r="AB1715" s="279"/>
      <c r="AC1715" s="279"/>
      <c r="AJ1715" s="279"/>
      <c r="AK1715" s="279"/>
      <c r="AX1715" s="279"/>
      <c r="AY1715" s="279"/>
      <c r="AZ1715" s="279"/>
      <c r="BA1715" s="279"/>
      <c r="BB1715" s="279"/>
      <c r="BC1715" s="279"/>
      <c r="BD1715" s="279"/>
      <c r="BE1715" s="279"/>
      <c r="BF1715" s="279"/>
      <c r="BG1715" s="279"/>
      <c r="BH1715" s="279"/>
      <c r="BI1715" s="279"/>
      <c r="BQ1715" s="280"/>
      <c r="BR1715" s="280"/>
      <c r="BS1715" s="280"/>
      <c r="BT1715" s="280"/>
      <c r="BU1715" s="280"/>
      <c r="BV1715" s="280"/>
      <c r="BW1715" s="280"/>
      <c r="BX1715" s="280"/>
      <c r="BY1715" s="280"/>
      <c r="BZ1715" s="280"/>
      <c r="CA1715" s="280"/>
      <c r="CB1715" s="280"/>
    </row>
    <row r="1716" spans="1:80" s="278" customFormat="1" x14ac:dyDescent="0.25">
      <c r="A1716" s="261"/>
      <c r="B1716" s="261"/>
      <c r="C1716" s="261"/>
      <c r="D1716" s="261"/>
      <c r="E1716" s="261"/>
      <c r="F1716" s="261"/>
      <c r="G1716" s="261"/>
      <c r="AB1716" s="279"/>
      <c r="AC1716" s="279"/>
      <c r="AJ1716" s="279"/>
      <c r="AK1716" s="279"/>
      <c r="AX1716" s="279"/>
      <c r="AY1716" s="279"/>
      <c r="AZ1716" s="279"/>
      <c r="BA1716" s="279"/>
      <c r="BB1716" s="279"/>
      <c r="BC1716" s="279"/>
      <c r="BD1716" s="279"/>
      <c r="BE1716" s="279"/>
      <c r="BF1716" s="279"/>
      <c r="BG1716" s="279"/>
      <c r="BH1716" s="279"/>
      <c r="BI1716" s="279"/>
      <c r="BQ1716" s="280"/>
      <c r="BR1716" s="280"/>
      <c r="BS1716" s="280"/>
      <c r="BT1716" s="280"/>
      <c r="BU1716" s="280"/>
      <c r="BV1716" s="280"/>
      <c r="BW1716" s="280"/>
      <c r="BX1716" s="280"/>
      <c r="BY1716" s="280"/>
      <c r="BZ1716" s="280"/>
      <c r="CA1716" s="280"/>
      <c r="CB1716" s="280"/>
    </row>
    <row r="1717" spans="1:80" s="278" customFormat="1" x14ac:dyDescent="0.25">
      <c r="A1717" s="261"/>
      <c r="B1717" s="261"/>
      <c r="C1717" s="261"/>
      <c r="D1717" s="261"/>
      <c r="E1717" s="261"/>
      <c r="F1717" s="261"/>
      <c r="G1717" s="261"/>
      <c r="AB1717" s="279"/>
      <c r="AC1717" s="279"/>
      <c r="AJ1717" s="279"/>
      <c r="AK1717" s="279"/>
      <c r="AX1717" s="279"/>
      <c r="AY1717" s="279"/>
      <c r="AZ1717" s="279"/>
      <c r="BA1717" s="279"/>
      <c r="BB1717" s="279"/>
      <c r="BC1717" s="279"/>
      <c r="BD1717" s="279"/>
      <c r="BE1717" s="279"/>
      <c r="BF1717" s="279"/>
      <c r="BG1717" s="279"/>
      <c r="BH1717" s="279"/>
      <c r="BI1717" s="279"/>
      <c r="BQ1717" s="280"/>
      <c r="BR1717" s="280"/>
      <c r="BS1717" s="280"/>
      <c r="BT1717" s="280"/>
      <c r="BU1717" s="280"/>
      <c r="BV1717" s="280"/>
      <c r="BW1717" s="280"/>
      <c r="BX1717" s="280"/>
      <c r="BY1717" s="280"/>
      <c r="BZ1717" s="280"/>
      <c r="CA1717" s="280"/>
      <c r="CB1717" s="280"/>
    </row>
    <row r="1718" spans="1:80" s="278" customFormat="1" x14ac:dyDescent="0.25">
      <c r="A1718" s="261"/>
      <c r="B1718" s="261"/>
      <c r="C1718" s="261"/>
      <c r="D1718" s="261"/>
      <c r="E1718" s="261"/>
      <c r="F1718" s="261"/>
      <c r="G1718" s="261"/>
      <c r="AB1718" s="279"/>
      <c r="AC1718" s="279"/>
      <c r="AJ1718" s="279"/>
      <c r="AK1718" s="279"/>
      <c r="AX1718" s="279"/>
      <c r="AY1718" s="279"/>
      <c r="AZ1718" s="279"/>
      <c r="BA1718" s="279"/>
      <c r="BB1718" s="279"/>
      <c r="BC1718" s="279"/>
      <c r="BD1718" s="279"/>
      <c r="BE1718" s="279"/>
      <c r="BF1718" s="279"/>
      <c r="BG1718" s="279"/>
      <c r="BH1718" s="279"/>
      <c r="BI1718" s="279"/>
      <c r="BQ1718" s="280"/>
      <c r="BR1718" s="280"/>
      <c r="BS1718" s="280"/>
      <c r="BT1718" s="280"/>
      <c r="BU1718" s="280"/>
      <c r="BV1718" s="280"/>
      <c r="BW1718" s="280"/>
      <c r="BX1718" s="280"/>
      <c r="BY1718" s="280"/>
      <c r="BZ1718" s="280"/>
      <c r="CA1718" s="280"/>
      <c r="CB1718" s="280"/>
    </row>
    <row r="1719" spans="1:80" s="278" customFormat="1" x14ac:dyDescent="0.25">
      <c r="A1719" s="261"/>
      <c r="B1719" s="261"/>
      <c r="C1719" s="261"/>
      <c r="D1719" s="261"/>
      <c r="E1719" s="261"/>
      <c r="F1719" s="261"/>
      <c r="G1719" s="261"/>
      <c r="AB1719" s="279"/>
      <c r="AC1719" s="279"/>
      <c r="AJ1719" s="279"/>
      <c r="AK1719" s="279"/>
      <c r="AX1719" s="279"/>
      <c r="AY1719" s="279"/>
      <c r="AZ1719" s="279"/>
      <c r="BA1719" s="279"/>
      <c r="BB1719" s="279"/>
      <c r="BC1719" s="279"/>
      <c r="BD1719" s="279"/>
      <c r="BE1719" s="279"/>
      <c r="BF1719" s="279"/>
      <c r="BG1719" s="279"/>
      <c r="BH1719" s="279"/>
      <c r="BI1719" s="279"/>
      <c r="BQ1719" s="280"/>
      <c r="BR1719" s="280"/>
      <c r="BS1719" s="280"/>
      <c r="BT1719" s="280"/>
      <c r="BU1719" s="280"/>
      <c r="BV1719" s="280"/>
      <c r="BW1719" s="280"/>
      <c r="BX1719" s="280"/>
      <c r="BY1719" s="280"/>
      <c r="BZ1719" s="280"/>
      <c r="CA1719" s="280"/>
      <c r="CB1719" s="280"/>
    </row>
    <row r="1720" spans="1:80" s="278" customFormat="1" x14ac:dyDescent="0.25">
      <c r="A1720" s="261"/>
      <c r="B1720" s="261"/>
      <c r="C1720" s="261"/>
      <c r="D1720" s="261"/>
      <c r="E1720" s="261"/>
      <c r="F1720" s="261"/>
      <c r="G1720" s="261"/>
      <c r="AB1720" s="279"/>
      <c r="AC1720" s="279"/>
      <c r="AJ1720" s="279"/>
      <c r="AK1720" s="279"/>
      <c r="AX1720" s="279"/>
      <c r="AY1720" s="279"/>
      <c r="AZ1720" s="279"/>
      <c r="BA1720" s="279"/>
      <c r="BB1720" s="279"/>
      <c r="BC1720" s="279"/>
      <c r="BD1720" s="279"/>
      <c r="BE1720" s="279"/>
      <c r="BF1720" s="279"/>
      <c r="BG1720" s="279"/>
      <c r="BH1720" s="279"/>
      <c r="BI1720" s="279"/>
      <c r="BQ1720" s="280"/>
      <c r="BR1720" s="280"/>
      <c r="BS1720" s="280"/>
      <c r="BT1720" s="280"/>
      <c r="BU1720" s="280"/>
      <c r="BV1720" s="280"/>
      <c r="BW1720" s="280"/>
      <c r="BX1720" s="280"/>
      <c r="BY1720" s="280"/>
      <c r="BZ1720" s="280"/>
      <c r="CA1720" s="280"/>
      <c r="CB1720" s="280"/>
    </row>
    <row r="1721" spans="1:80" s="278" customFormat="1" x14ac:dyDescent="0.25">
      <c r="A1721" s="261"/>
      <c r="B1721" s="261"/>
      <c r="C1721" s="261"/>
      <c r="D1721" s="261"/>
      <c r="E1721" s="261"/>
      <c r="F1721" s="261"/>
      <c r="G1721" s="261"/>
      <c r="AB1721" s="279"/>
      <c r="AC1721" s="279"/>
      <c r="AJ1721" s="279"/>
      <c r="AK1721" s="279"/>
      <c r="AX1721" s="279"/>
      <c r="AY1721" s="279"/>
      <c r="AZ1721" s="279"/>
      <c r="BA1721" s="279"/>
      <c r="BB1721" s="279"/>
      <c r="BC1721" s="279"/>
      <c r="BD1721" s="279"/>
      <c r="BE1721" s="279"/>
      <c r="BF1721" s="279"/>
      <c r="BG1721" s="279"/>
      <c r="BH1721" s="279"/>
      <c r="BI1721" s="279"/>
      <c r="BQ1721" s="280"/>
      <c r="BR1721" s="280"/>
      <c r="BS1721" s="280"/>
      <c r="BT1721" s="280"/>
      <c r="BU1721" s="280"/>
      <c r="BV1721" s="280"/>
      <c r="BW1721" s="280"/>
      <c r="BX1721" s="280"/>
      <c r="BY1721" s="280"/>
      <c r="BZ1721" s="280"/>
      <c r="CA1721" s="280"/>
      <c r="CB1721" s="280"/>
    </row>
    <row r="1722" spans="1:80" s="278" customFormat="1" x14ac:dyDescent="0.25">
      <c r="A1722" s="261"/>
      <c r="B1722" s="261"/>
      <c r="C1722" s="261"/>
      <c r="D1722" s="261"/>
      <c r="E1722" s="261"/>
      <c r="F1722" s="261"/>
      <c r="G1722" s="261"/>
      <c r="AB1722" s="279"/>
      <c r="AC1722" s="279"/>
      <c r="AJ1722" s="279"/>
      <c r="AK1722" s="279"/>
      <c r="AX1722" s="279"/>
      <c r="AY1722" s="279"/>
      <c r="AZ1722" s="279"/>
      <c r="BA1722" s="279"/>
      <c r="BB1722" s="279"/>
      <c r="BC1722" s="279"/>
      <c r="BD1722" s="279"/>
      <c r="BE1722" s="279"/>
      <c r="BF1722" s="279"/>
      <c r="BG1722" s="279"/>
      <c r="BH1722" s="279"/>
      <c r="BI1722" s="279"/>
      <c r="BQ1722" s="280"/>
      <c r="BR1722" s="280"/>
      <c r="BS1722" s="280"/>
      <c r="BT1722" s="280"/>
      <c r="BU1722" s="280"/>
      <c r="BV1722" s="280"/>
      <c r="BW1722" s="280"/>
      <c r="BX1722" s="280"/>
      <c r="BY1722" s="280"/>
      <c r="BZ1722" s="280"/>
      <c r="CA1722" s="280"/>
      <c r="CB1722" s="280"/>
    </row>
    <row r="1723" spans="1:80" s="278" customFormat="1" x14ac:dyDescent="0.25">
      <c r="A1723" s="261"/>
      <c r="B1723" s="261"/>
      <c r="C1723" s="261"/>
      <c r="D1723" s="261"/>
      <c r="E1723" s="261"/>
      <c r="F1723" s="261"/>
      <c r="G1723" s="261"/>
      <c r="AB1723" s="279"/>
      <c r="AC1723" s="279"/>
      <c r="AJ1723" s="279"/>
      <c r="AK1723" s="279"/>
      <c r="AX1723" s="279"/>
      <c r="AY1723" s="279"/>
      <c r="AZ1723" s="279"/>
      <c r="BA1723" s="279"/>
      <c r="BB1723" s="279"/>
      <c r="BC1723" s="279"/>
      <c r="BD1723" s="279"/>
      <c r="BE1723" s="279"/>
      <c r="BF1723" s="279"/>
      <c r="BG1723" s="279"/>
      <c r="BH1723" s="279"/>
      <c r="BI1723" s="279"/>
      <c r="BQ1723" s="280"/>
      <c r="BR1723" s="280"/>
      <c r="BS1723" s="280"/>
      <c r="BT1723" s="280"/>
      <c r="BU1723" s="280"/>
      <c r="BV1723" s="280"/>
      <c r="BW1723" s="280"/>
      <c r="BX1723" s="280"/>
      <c r="BY1723" s="280"/>
      <c r="BZ1723" s="280"/>
      <c r="CA1723" s="280"/>
      <c r="CB1723" s="280"/>
    </row>
    <row r="1724" spans="1:80" s="278" customFormat="1" x14ac:dyDescent="0.25">
      <c r="A1724" s="261"/>
      <c r="B1724" s="261"/>
      <c r="C1724" s="261"/>
      <c r="D1724" s="261"/>
      <c r="E1724" s="261"/>
      <c r="F1724" s="261"/>
      <c r="G1724" s="261"/>
      <c r="AB1724" s="279"/>
      <c r="AC1724" s="279"/>
      <c r="AJ1724" s="279"/>
      <c r="AK1724" s="279"/>
      <c r="AX1724" s="279"/>
      <c r="AY1724" s="279"/>
      <c r="AZ1724" s="279"/>
      <c r="BA1724" s="279"/>
      <c r="BB1724" s="279"/>
      <c r="BC1724" s="279"/>
      <c r="BD1724" s="279"/>
      <c r="BE1724" s="279"/>
      <c r="BF1724" s="279"/>
      <c r="BG1724" s="279"/>
      <c r="BH1724" s="279"/>
      <c r="BI1724" s="279"/>
      <c r="BQ1724" s="280"/>
      <c r="BR1724" s="280"/>
      <c r="BS1724" s="280"/>
      <c r="BT1724" s="280"/>
      <c r="BU1724" s="280"/>
      <c r="BV1724" s="280"/>
      <c r="BW1724" s="280"/>
      <c r="BX1724" s="280"/>
      <c r="BY1724" s="280"/>
      <c r="BZ1724" s="280"/>
      <c r="CA1724" s="280"/>
      <c r="CB1724" s="280"/>
    </row>
    <row r="1725" spans="1:80" s="278" customFormat="1" x14ac:dyDescent="0.25">
      <c r="A1725" s="261"/>
      <c r="B1725" s="261"/>
      <c r="C1725" s="261"/>
      <c r="D1725" s="261"/>
      <c r="E1725" s="261"/>
      <c r="F1725" s="261"/>
      <c r="G1725" s="261"/>
      <c r="AB1725" s="279"/>
      <c r="AC1725" s="279"/>
      <c r="AJ1725" s="279"/>
      <c r="AK1725" s="279"/>
      <c r="AX1725" s="279"/>
      <c r="AY1725" s="279"/>
      <c r="AZ1725" s="279"/>
      <c r="BA1725" s="279"/>
      <c r="BB1725" s="279"/>
      <c r="BC1725" s="279"/>
      <c r="BD1725" s="279"/>
      <c r="BE1725" s="279"/>
      <c r="BF1725" s="279"/>
      <c r="BG1725" s="279"/>
      <c r="BH1725" s="279"/>
      <c r="BI1725" s="279"/>
      <c r="BQ1725" s="280"/>
      <c r="BR1725" s="280"/>
      <c r="BS1725" s="280"/>
      <c r="BT1725" s="280"/>
      <c r="BU1725" s="280"/>
      <c r="BV1725" s="280"/>
      <c r="BW1725" s="280"/>
      <c r="BX1725" s="280"/>
      <c r="BY1725" s="280"/>
      <c r="BZ1725" s="280"/>
      <c r="CA1725" s="280"/>
      <c r="CB1725" s="280"/>
    </row>
    <row r="1726" spans="1:80" s="278" customFormat="1" x14ac:dyDescent="0.25">
      <c r="A1726" s="261"/>
      <c r="B1726" s="261"/>
      <c r="C1726" s="261"/>
      <c r="D1726" s="261"/>
      <c r="E1726" s="261"/>
      <c r="F1726" s="261"/>
      <c r="G1726" s="261"/>
      <c r="AB1726" s="279"/>
      <c r="AC1726" s="279"/>
      <c r="AJ1726" s="279"/>
      <c r="AK1726" s="279"/>
      <c r="AX1726" s="279"/>
      <c r="AY1726" s="279"/>
      <c r="AZ1726" s="279"/>
      <c r="BA1726" s="279"/>
      <c r="BB1726" s="279"/>
      <c r="BC1726" s="279"/>
      <c r="BD1726" s="279"/>
      <c r="BE1726" s="279"/>
      <c r="BF1726" s="279"/>
      <c r="BG1726" s="279"/>
      <c r="BH1726" s="279"/>
      <c r="BI1726" s="279"/>
      <c r="BQ1726" s="280"/>
      <c r="BR1726" s="280"/>
      <c r="BS1726" s="280"/>
      <c r="BT1726" s="280"/>
      <c r="BU1726" s="280"/>
      <c r="BV1726" s="280"/>
      <c r="BW1726" s="280"/>
      <c r="BX1726" s="280"/>
      <c r="BY1726" s="280"/>
      <c r="BZ1726" s="280"/>
      <c r="CA1726" s="280"/>
      <c r="CB1726" s="280"/>
    </row>
    <row r="1727" spans="1:80" s="278" customFormat="1" x14ac:dyDescent="0.25">
      <c r="A1727" s="261"/>
      <c r="B1727" s="261"/>
      <c r="C1727" s="261"/>
      <c r="D1727" s="261"/>
      <c r="E1727" s="261"/>
      <c r="F1727" s="261"/>
      <c r="G1727" s="261"/>
      <c r="AB1727" s="279"/>
      <c r="AC1727" s="279"/>
      <c r="AJ1727" s="279"/>
      <c r="AK1727" s="279"/>
      <c r="AX1727" s="279"/>
      <c r="AY1727" s="279"/>
      <c r="AZ1727" s="279"/>
      <c r="BA1727" s="279"/>
      <c r="BB1727" s="279"/>
      <c r="BC1727" s="279"/>
      <c r="BD1727" s="279"/>
      <c r="BE1727" s="279"/>
      <c r="BF1727" s="279"/>
      <c r="BG1727" s="279"/>
      <c r="BH1727" s="279"/>
      <c r="BI1727" s="279"/>
      <c r="BQ1727" s="280"/>
      <c r="BR1727" s="280"/>
      <c r="BS1727" s="280"/>
      <c r="BT1727" s="280"/>
      <c r="BU1727" s="280"/>
      <c r="BV1727" s="280"/>
      <c r="BW1727" s="280"/>
      <c r="BX1727" s="280"/>
      <c r="BY1727" s="280"/>
      <c r="BZ1727" s="280"/>
      <c r="CA1727" s="280"/>
      <c r="CB1727" s="280"/>
    </row>
    <row r="1728" spans="1:80" s="278" customFormat="1" x14ac:dyDescent="0.25">
      <c r="A1728" s="261"/>
      <c r="B1728" s="261"/>
      <c r="C1728" s="261"/>
      <c r="D1728" s="261"/>
      <c r="E1728" s="261"/>
      <c r="F1728" s="261"/>
      <c r="G1728" s="261"/>
      <c r="AB1728" s="279"/>
      <c r="AC1728" s="279"/>
      <c r="AJ1728" s="279"/>
      <c r="AK1728" s="279"/>
      <c r="AX1728" s="279"/>
      <c r="AY1728" s="279"/>
      <c r="AZ1728" s="279"/>
      <c r="BA1728" s="279"/>
      <c r="BB1728" s="279"/>
      <c r="BC1728" s="279"/>
      <c r="BD1728" s="279"/>
      <c r="BE1728" s="279"/>
      <c r="BF1728" s="279"/>
      <c r="BG1728" s="279"/>
      <c r="BH1728" s="279"/>
      <c r="BI1728" s="279"/>
      <c r="BQ1728" s="280"/>
      <c r="BR1728" s="280"/>
      <c r="BS1728" s="280"/>
      <c r="BT1728" s="280"/>
      <c r="BU1728" s="280"/>
      <c r="BV1728" s="280"/>
      <c r="BW1728" s="280"/>
      <c r="BX1728" s="280"/>
      <c r="BY1728" s="280"/>
      <c r="BZ1728" s="280"/>
      <c r="CA1728" s="280"/>
      <c r="CB1728" s="280"/>
    </row>
    <row r="1729" spans="1:80" s="278" customFormat="1" x14ac:dyDescent="0.25">
      <c r="A1729" s="261"/>
      <c r="B1729" s="261"/>
      <c r="C1729" s="261"/>
      <c r="D1729" s="261"/>
      <c r="E1729" s="261"/>
      <c r="F1729" s="261"/>
      <c r="G1729" s="261"/>
      <c r="AB1729" s="279"/>
      <c r="AC1729" s="279"/>
      <c r="AJ1729" s="279"/>
      <c r="AK1729" s="279"/>
      <c r="AX1729" s="279"/>
      <c r="AY1729" s="279"/>
      <c r="AZ1729" s="279"/>
      <c r="BA1729" s="279"/>
      <c r="BB1729" s="279"/>
      <c r="BC1729" s="279"/>
      <c r="BD1729" s="279"/>
      <c r="BE1729" s="279"/>
      <c r="BF1729" s="279"/>
      <c r="BG1729" s="279"/>
      <c r="BH1729" s="279"/>
      <c r="BI1729" s="279"/>
      <c r="BQ1729" s="280"/>
      <c r="BR1729" s="280"/>
      <c r="BS1729" s="280"/>
      <c r="BT1729" s="280"/>
      <c r="BU1729" s="280"/>
      <c r="BV1729" s="280"/>
      <c r="BW1729" s="280"/>
      <c r="BX1729" s="280"/>
      <c r="BY1729" s="280"/>
      <c r="BZ1729" s="280"/>
      <c r="CA1729" s="280"/>
      <c r="CB1729" s="280"/>
    </row>
    <row r="1730" spans="1:80" s="278" customFormat="1" x14ac:dyDescent="0.25">
      <c r="A1730" s="261"/>
      <c r="B1730" s="261"/>
      <c r="C1730" s="261"/>
      <c r="D1730" s="261"/>
      <c r="E1730" s="261"/>
      <c r="F1730" s="261"/>
      <c r="G1730" s="261"/>
      <c r="AB1730" s="279"/>
      <c r="AC1730" s="279"/>
      <c r="AJ1730" s="279"/>
      <c r="AK1730" s="279"/>
      <c r="AX1730" s="279"/>
      <c r="AY1730" s="279"/>
      <c r="AZ1730" s="279"/>
      <c r="BA1730" s="279"/>
      <c r="BB1730" s="279"/>
      <c r="BC1730" s="279"/>
      <c r="BD1730" s="279"/>
      <c r="BE1730" s="279"/>
      <c r="BF1730" s="279"/>
      <c r="BG1730" s="279"/>
      <c r="BH1730" s="279"/>
      <c r="BI1730" s="279"/>
      <c r="BQ1730" s="280"/>
      <c r="BR1730" s="280"/>
      <c r="BS1730" s="280"/>
      <c r="BT1730" s="280"/>
      <c r="BU1730" s="280"/>
      <c r="BV1730" s="280"/>
      <c r="BW1730" s="280"/>
      <c r="BX1730" s="280"/>
      <c r="BY1730" s="280"/>
      <c r="BZ1730" s="280"/>
      <c r="CA1730" s="280"/>
      <c r="CB1730" s="280"/>
    </row>
    <row r="1731" spans="1:80" s="278" customFormat="1" x14ac:dyDescent="0.25">
      <c r="A1731" s="261"/>
      <c r="B1731" s="261"/>
      <c r="C1731" s="261"/>
      <c r="D1731" s="261"/>
      <c r="E1731" s="261"/>
      <c r="F1731" s="261"/>
      <c r="G1731" s="261"/>
      <c r="AB1731" s="279"/>
      <c r="AC1731" s="279"/>
      <c r="AJ1731" s="279"/>
      <c r="AK1731" s="279"/>
      <c r="AX1731" s="279"/>
      <c r="AY1731" s="279"/>
      <c r="AZ1731" s="279"/>
      <c r="BA1731" s="279"/>
      <c r="BB1731" s="279"/>
      <c r="BC1731" s="279"/>
      <c r="BD1731" s="279"/>
      <c r="BE1731" s="279"/>
      <c r="BF1731" s="279"/>
      <c r="BG1731" s="279"/>
      <c r="BH1731" s="279"/>
      <c r="BI1731" s="279"/>
      <c r="BQ1731" s="280"/>
      <c r="BR1731" s="280"/>
      <c r="BS1731" s="280"/>
      <c r="BT1731" s="280"/>
      <c r="BU1731" s="280"/>
      <c r="BV1731" s="280"/>
      <c r="BW1731" s="280"/>
      <c r="BX1731" s="280"/>
      <c r="BY1731" s="280"/>
      <c r="BZ1731" s="280"/>
      <c r="CA1731" s="280"/>
      <c r="CB1731" s="280"/>
    </row>
    <row r="1732" spans="1:80" s="278" customFormat="1" x14ac:dyDescent="0.25">
      <c r="A1732" s="261"/>
      <c r="B1732" s="261"/>
      <c r="C1732" s="261"/>
      <c r="D1732" s="261"/>
      <c r="E1732" s="261"/>
      <c r="F1732" s="261"/>
      <c r="G1732" s="261"/>
      <c r="AB1732" s="279"/>
      <c r="AC1732" s="279"/>
      <c r="AJ1732" s="279"/>
      <c r="AK1732" s="279"/>
      <c r="AX1732" s="279"/>
      <c r="AY1732" s="279"/>
      <c r="AZ1732" s="279"/>
      <c r="BA1732" s="279"/>
      <c r="BB1732" s="279"/>
      <c r="BC1732" s="279"/>
      <c r="BD1732" s="279"/>
      <c r="BE1732" s="279"/>
      <c r="BF1732" s="279"/>
      <c r="BG1732" s="279"/>
      <c r="BH1732" s="279"/>
      <c r="BI1732" s="279"/>
      <c r="BQ1732" s="280"/>
      <c r="BR1732" s="280"/>
      <c r="BS1732" s="280"/>
      <c r="BT1732" s="280"/>
      <c r="BU1732" s="280"/>
      <c r="BV1732" s="280"/>
      <c r="BW1732" s="280"/>
      <c r="BX1732" s="280"/>
      <c r="BY1732" s="280"/>
      <c r="BZ1732" s="280"/>
      <c r="CA1732" s="280"/>
      <c r="CB1732" s="280"/>
    </row>
    <row r="1733" spans="1:80" s="278" customFormat="1" x14ac:dyDescent="0.25">
      <c r="A1733" s="261"/>
      <c r="B1733" s="261"/>
      <c r="C1733" s="261"/>
      <c r="D1733" s="261"/>
      <c r="E1733" s="261"/>
      <c r="F1733" s="261"/>
      <c r="G1733" s="261"/>
      <c r="AB1733" s="279"/>
      <c r="AC1733" s="279"/>
      <c r="AJ1733" s="279"/>
      <c r="AK1733" s="279"/>
      <c r="AX1733" s="279"/>
      <c r="AY1733" s="279"/>
      <c r="AZ1733" s="279"/>
      <c r="BA1733" s="279"/>
      <c r="BB1733" s="279"/>
      <c r="BC1733" s="279"/>
      <c r="BD1733" s="279"/>
      <c r="BE1733" s="279"/>
      <c r="BF1733" s="279"/>
      <c r="BG1733" s="279"/>
      <c r="BH1733" s="279"/>
      <c r="BI1733" s="279"/>
      <c r="BQ1733" s="280"/>
      <c r="BR1733" s="280"/>
      <c r="BS1733" s="280"/>
      <c r="BT1733" s="280"/>
      <c r="BU1733" s="280"/>
      <c r="BV1733" s="280"/>
      <c r="BW1733" s="280"/>
      <c r="BX1733" s="280"/>
      <c r="BY1733" s="280"/>
      <c r="BZ1733" s="280"/>
      <c r="CA1733" s="280"/>
      <c r="CB1733" s="280"/>
    </row>
    <row r="1734" spans="1:80" s="278" customFormat="1" x14ac:dyDescent="0.25">
      <c r="A1734" s="261"/>
      <c r="B1734" s="261"/>
      <c r="C1734" s="261"/>
      <c r="D1734" s="261"/>
      <c r="E1734" s="261"/>
      <c r="F1734" s="261"/>
      <c r="G1734" s="261"/>
      <c r="AB1734" s="279"/>
      <c r="AC1734" s="279"/>
      <c r="AJ1734" s="279"/>
      <c r="AK1734" s="279"/>
      <c r="AX1734" s="279"/>
      <c r="AY1734" s="279"/>
      <c r="AZ1734" s="279"/>
      <c r="BA1734" s="279"/>
      <c r="BB1734" s="279"/>
      <c r="BC1734" s="279"/>
      <c r="BD1734" s="279"/>
      <c r="BE1734" s="279"/>
      <c r="BF1734" s="279"/>
      <c r="BG1734" s="279"/>
      <c r="BH1734" s="279"/>
      <c r="BI1734" s="279"/>
      <c r="BQ1734" s="280"/>
      <c r="BR1734" s="280"/>
      <c r="BS1734" s="280"/>
      <c r="BT1734" s="280"/>
      <c r="BU1734" s="280"/>
      <c r="BV1734" s="280"/>
      <c r="BW1734" s="280"/>
      <c r="BX1734" s="280"/>
      <c r="BY1734" s="280"/>
      <c r="BZ1734" s="280"/>
      <c r="CA1734" s="280"/>
      <c r="CB1734" s="280"/>
    </row>
    <row r="1735" spans="1:80" s="278" customFormat="1" x14ac:dyDescent="0.25">
      <c r="A1735" s="261"/>
      <c r="B1735" s="261"/>
      <c r="C1735" s="261"/>
      <c r="D1735" s="261"/>
      <c r="E1735" s="261"/>
      <c r="F1735" s="261"/>
      <c r="G1735" s="261"/>
      <c r="AB1735" s="279"/>
      <c r="AC1735" s="279"/>
      <c r="AJ1735" s="279"/>
      <c r="AK1735" s="279"/>
      <c r="AX1735" s="279"/>
      <c r="AY1735" s="279"/>
      <c r="AZ1735" s="279"/>
      <c r="BA1735" s="279"/>
      <c r="BB1735" s="279"/>
      <c r="BC1735" s="279"/>
      <c r="BD1735" s="279"/>
      <c r="BE1735" s="279"/>
      <c r="BF1735" s="279"/>
      <c r="BG1735" s="279"/>
      <c r="BH1735" s="279"/>
      <c r="BI1735" s="279"/>
      <c r="BQ1735" s="280"/>
      <c r="BR1735" s="280"/>
      <c r="BS1735" s="280"/>
      <c r="BT1735" s="280"/>
      <c r="BU1735" s="280"/>
      <c r="BV1735" s="280"/>
      <c r="BW1735" s="280"/>
      <c r="BX1735" s="280"/>
      <c r="BY1735" s="280"/>
      <c r="BZ1735" s="280"/>
      <c r="CA1735" s="280"/>
      <c r="CB1735" s="280"/>
    </row>
    <row r="1736" spans="1:80" s="278" customFormat="1" x14ac:dyDescent="0.25">
      <c r="A1736" s="261"/>
      <c r="B1736" s="261"/>
      <c r="C1736" s="261"/>
      <c r="D1736" s="261"/>
      <c r="E1736" s="261"/>
      <c r="F1736" s="261"/>
      <c r="G1736" s="261"/>
      <c r="AB1736" s="279"/>
      <c r="AC1736" s="279"/>
      <c r="AJ1736" s="279"/>
      <c r="AK1736" s="279"/>
      <c r="AX1736" s="279"/>
      <c r="AY1736" s="279"/>
      <c r="AZ1736" s="279"/>
      <c r="BA1736" s="279"/>
      <c r="BB1736" s="279"/>
      <c r="BC1736" s="279"/>
      <c r="BD1736" s="279"/>
      <c r="BE1736" s="279"/>
      <c r="BF1736" s="279"/>
      <c r="BG1736" s="279"/>
      <c r="BH1736" s="279"/>
      <c r="BI1736" s="279"/>
      <c r="BQ1736" s="280"/>
      <c r="BR1736" s="280"/>
      <c r="BS1736" s="280"/>
      <c r="BT1736" s="280"/>
      <c r="BU1736" s="280"/>
      <c r="BV1736" s="280"/>
      <c r="BW1736" s="280"/>
      <c r="BX1736" s="280"/>
      <c r="BY1736" s="280"/>
      <c r="BZ1736" s="280"/>
      <c r="CA1736" s="280"/>
      <c r="CB1736" s="280"/>
    </row>
    <row r="1737" spans="1:80" s="278" customFormat="1" x14ac:dyDescent="0.25">
      <c r="A1737" s="261"/>
      <c r="B1737" s="261"/>
      <c r="C1737" s="261"/>
      <c r="D1737" s="261"/>
      <c r="E1737" s="261"/>
      <c r="F1737" s="261"/>
      <c r="G1737" s="261"/>
      <c r="AB1737" s="279"/>
      <c r="AC1737" s="279"/>
      <c r="AJ1737" s="279"/>
      <c r="AK1737" s="279"/>
      <c r="AX1737" s="279"/>
      <c r="AY1737" s="279"/>
      <c r="AZ1737" s="279"/>
      <c r="BA1737" s="279"/>
      <c r="BB1737" s="279"/>
      <c r="BC1737" s="279"/>
      <c r="BD1737" s="279"/>
      <c r="BE1737" s="279"/>
      <c r="BF1737" s="279"/>
      <c r="BG1737" s="279"/>
      <c r="BH1737" s="279"/>
      <c r="BI1737" s="279"/>
      <c r="BQ1737" s="280"/>
      <c r="BR1737" s="280"/>
      <c r="BS1737" s="280"/>
      <c r="BT1737" s="280"/>
      <c r="BU1737" s="280"/>
      <c r="BV1737" s="280"/>
      <c r="BW1737" s="280"/>
      <c r="BX1737" s="280"/>
      <c r="BY1737" s="280"/>
      <c r="BZ1737" s="280"/>
      <c r="CA1737" s="280"/>
      <c r="CB1737" s="280"/>
    </row>
    <row r="1738" spans="1:80" s="278" customFormat="1" x14ac:dyDescent="0.25">
      <c r="A1738" s="261"/>
      <c r="B1738" s="261"/>
      <c r="C1738" s="261"/>
      <c r="D1738" s="261"/>
      <c r="E1738" s="261"/>
      <c r="F1738" s="261"/>
      <c r="G1738" s="261"/>
      <c r="AB1738" s="279"/>
      <c r="AC1738" s="279"/>
      <c r="AJ1738" s="279"/>
      <c r="AK1738" s="279"/>
      <c r="AX1738" s="279"/>
      <c r="AY1738" s="279"/>
      <c r="AZ1738" s="279"/>
      <c r="BA1738" s="279"/>
      <c r="BB1738" s="279"/>
      <c r="BC1738" s="279"/>
      <c r="BD1738" s="279"/>
      <c r="BE1738" s="279"/>
      <c r="BF1738" s="279"/>
      <c r="BG1738" s="279"/>
      <c r="BH1738" s="279"/>
      <c r="BI1738" s="279"/>
      <c r="BQ1738" s="280"/>
      <c r="BR1738" s="280"/>
      <c r="BS1738" s="280"/>
      <c r="BT1738" s="280"/>
      <c r="BU1738" s="280"/>
      <c r="BV1738" s="280"/>
      <c r="BW1738" s="280"/>
      <c r="BX1738" s="280"/>
      <c r="BY1738" s="280"/>
      <c r="BZ1738" s="280"/>
      <c r="CA1738" s="280"/>
      <c r="CB1738" s="280"/>
    </row>
    <row r="1739" spans="1:80" s="278" customFormat="1" x14ac:dyDescent="0.25">
      <c r="A1739" s="261"/>
      <c r="B1739" s="261"/>
      <c r="C1739" s="261"/>
      <c r="D1739" s="261"/>
      <c r="E1739" s="261"/>
      <c r="F1739" s="261"/>
      <c r="G1739" s="261"/>
      <c r="AB1739" s="279"/>
      <c r="AC1739" s="279"/>
      <c r="AJ1739" s="279"/>
      <c r="AK1739" s="279"/>
      <c r="AX1739" s="279"/>
      <c r="AY1739" s="279"/>
      <c r="AZ1739" s="279"/>
      <c r="BA1739" s="279"/>
      <c r="BB1739" s="279"/>
      <c r="BC1739" s="279"/>
      <c r="BD1739" s="279"/>
      <c r="BE1739" s="279"/>
      <c r="BF1739" s="279"/>
      <c r="BG1739" s="279"/>
      <c r="BH1739" s="279"/>
      <c r="BI1739" s="279"/>
      <c r="BQ1739" s="280"/>
      <c r="BR1739" s="280"/>
      <c r="BS1739" s="280"/>
      <c r="BT1739" s="280"/>
      <c r="BU1739" s="280"/>
      <c r="BV1739" s="280"/>
      <c r="BW1739" s="280"/>
      <c r="BX1739" s="280"/>
      <c r="BY1739" s="280"/>
      <c r="BZ1739" s="280"/>
      <c r="CA1739" s="280"/>
      <c r="CB1739" s="280"/>
    </row>
    <row r="1740" spans="1:80" s="278" customFormat="1" x14ac:dyDescent="0.25">
      <c r="A1740" s="261"/>
      <c r="B1740" s="261"/>
      <c r="C1740" s="261"/>
      <c r="D1740" s="261"/>
      <c r="E1740" s="261"/>
      <c r="F1740" s="261"/>
      <c r="G1740" s="261"/>
      <c r="AB1740" s="279"/>
      <c r="AC1740" s="279"/>
      <c r="AJ1740" s="279"/>
      <c r="AK1740" s="279"/>
      <c r="AX1740" s="279"/>
      <c r="AY1740" s="279"/>
      <c r="AZ1740" s="279"/>
      <c r="BA1740" s="279"/>
      <c r="BB1740" s="279"/>
      <c r="BC1740" s="279"/>
      <c r="BD1740" s="279"/>
      <c r="BE1740" s="279"/>
      <c r="BF1740" s="279"/>
      <c r="BG1740" s="279"/>
      <c r="BH1740" s="279"/>
      <c r="BI1740" s="279"/>
      <c r="BQ1740" s="280"/>
      <c r="BR1740" s="280"/>
      <c r="BS1740" s="280"/>
      <c r="BT1740" s="280"/>
      <c r="BU1740" s="280"/>
      <c r="BV1740" s="280"/>
      <c r="BW1740" s="280"/>
      <c r="BX1740" s="280"/>
      <c r="BY1740" s="280"/>
      <c r="BZ1740" s="280"/>
      <c r="CA1740" s="280"/>
      <c r="CB1740" s="280"/>
    </row>
    <row r="1741" spans="1:80" s="278" customFormat="1" x14ac:dyDescent="0.25">
      <c r="A1741" s="261"/>
      <c r="B1741" s="261"/>
      <c r="C1741" s="261"/>
      <c r="D1741" s="261"/>
      <c r="E1741" s="261"/>
      <c r="F1741" s="261"/>
      <c r="G1741" s="261"/>
      <c r="AB1741" s="279"/>
      <c r="AC1741" s="279"/>
      <c r="AJ1741" s="279"/>
      <c r="AK1741" s="279"/>
      <c r="AX1741" s="279"/>
      <c r="AY1741" s="279"/>
      <c r="AZ1741" s="279"/>
      <c r="BA1741" s="279"/>
      <c r="BB1741" s="279"/>
      <c r="BC1741" s="279"/>
      <c r="BD1741" s="279"/>
      <c r="BE1741" s="279"/>
      <c r="BF1741" s="279"/>
      <c r="BG1741" s="279"/>
      <c r="BH1741" s="279"/>
      <c r="BI1741" s="279"/>
      <c r="BQ1741" s="280"/>
      <c r="BR1741" s="280"/>
      <c r="BS1741" s="280"/>
      <c r="BT1741" s="280"/>
      <c r="BU1741" s="280"/>
      <c r="BV1741" s="280"/>
      <c r="BW1741" s="280"/>
      <c r="BX1741" s="280"/>
      <c r="BY1741" s="280"/>
      <c r="BZ1741" s="280"/>
      <c r="CA1741" s="280"/>
      <c r="CB1741" s="280"/>
    </row>
    <row r="1742" spans="1:80" s="278" customFormat="1" x14ac:dyDescent="0.25">
      <c r="A1742" s="261"/>
      <c r="B1742" s="261"/>
      <c r="C1742" s="261"/>
      <c r="D1742" s="261"/>
      <c r="E1742" s="261"/>
      <c r="F1742" s="261"/>
      <c r="G1742" s="261"/>
      <c r="AB1742" s="279"/>
      <c r="AC1742" s="279"/>
      <c r="AJ1742" s="279"/>
      <c r="AK1742" s="279"/>
      <c r="AX1742" s="279"/>
      <c r="AY1742" s="279"/>
      <c r="AZ1742" s="279"/>
      <c r="BA1742" s="279"/>
      <c r="BB1742" s="279"/>
      <c r="BC1742" s="279"/>
      <c r="BD1742" s="279"/>
      <c r="BE1742" s="279"/>
      <c r="BF1742" s="279"/>
      <c r="BG1742" s="279"/>
      <c r="BH1742" s="279"/>
      <c r="BI1742" s="279"/>
      <c r="BQ1742" s="280"/>
      <c r="BR1742" s="280"/>
      <c r="BS1742" s="280"/>
      <c r="BT1742" s="280"/>
      <c r="BU1742" s="280"/>
      <c r="BV1742" s="280"/>
      <c r="BW1742" s="280"/>
      <c r="BX1742" s="280"/>
      <c r="BY1742" s="280"/>
      <c r="BZ1742" s="280"/>
      <c r="CA1742" s="280"/>
      <c r="CB1742" s="280"/>
    </row>
    <row r="1743" spans="1:80" s="278" customFormat="1" x14ac:dyDescent="0.25">
      <c r="A1743" s="261"/>
      <c r="B1743" s="261"/>
      <c r="C1743" s="261"/>
      <c r="D1743" s="261"/>
      <c r="E1743" s="261"/>
      <c r="F1743" s="261"/>
      <c r="G1743" s="261"/>
      <c r="AB1743" s="279"/>
      <c r="AC1743" s="279"/>
      <c r="AJ1743" s="279"/>
      <c r="AK1743" s="279"/>
      <c r="AX1743" s="279"/>
      <c r="AY1743" s="279"/>
      <c r="AZ1743" s="279"/>
      <c r="BA1743" s="279"/>
      <c r="BB1743" s="279"/>
      <c r="BC1743" s="279"/>
      <c r="BD1743" s="279"/>
      <c r="BE1743" s="279"/>
      <c r="BF1743" s="279"/>
      <c r="BG1743" s="279"/>
      <c r="BH1743" s="279"/>
      <c r="BI1743" s="279"/>
      <c r="BQ1743" s="280"/>
      <c r="BR1743" s="280"/>
      <c r="BS1743" s="280"/>
      <c r="BT1743" s="280"/>
      <c r="BU1743" s="280"/>
      <c r="BV1743" s="280"/>
      <c r="BW1743" s="280"/>
      <c r="BX1743" s="280"/>
      <c r="BY1743" s="280"/>
      <c r="BZ1743" s="280"/>
      <c r="CA1743" s="280"/>
      <c r="CB1743" s="280"/>
    </row>
    <row r="1744" spans="1:80" s="278" customFormat="1" x14ac:dyDescent="0.25">
      <c r="A1744" s="261"/>
      <c r="B1744" s="261"/>
      <c r="C1744" s="261"/>
      <c r="D1744" s="261"/>
      <c r="E1744" s="261"/>
      <c r="F1744" s="261"/>
      <c r="G1744" s="261"/>
      <c r="AB1744" s="279"/>
      <c r="AC1744" s="279"/>
      <c r="AJ1744" s="279"/>
      <c r="AK1744" s="279"/>
      <c r="AX1744" s="279"/>
      <c r="AY1744" s="279"/>
      <c r="AZ1744" s="279"/>
      <c r="BA1744" s="279"/>
      <c r="BB1744" s="279"/>
      <c r="BC1744" s="279"/>
      <c r="BD1744" s="279"/>
      <c r="BE1744" s="279"/>
      <c r="BF1744" s="279"/>
      <c r="BG1744" s="279"/>
      <c r="BH1744" s="279"/>
      <c r="BI1744" s="279"/>
      <c r="BQ1744" s="280"/>
      <c r="BR1744" s="280"/>
      <c r="BS1744" s="280"/>
      <c r="BT1744" s="280"/>
      <c r="BU1744" s="280"/>
      <c r="BV1744" s="280"/>
      <c r="BW1744" s="280"/>
      <c r="BX1744" s="280"/>
      <c r="BY1744" s="280"/>
      <c r="BZ1744" s="280"/>
      <c r="CA1744" s="280"/>
      <c r="CB1744" s="280"/>
    </row>
    <row r="1745" spans="1:80" s="278" customFormat="1" x14ac:dyDescent="0.25">
      <c r="A1745" s="261"/>
      <c r="B1745" s="261"/>
      <c r="C1745" s="261"/>
      <c r="D1745" s="261"/>
      <c r="E1745" s="261"/>
      <c r="F1745" s="261"/>
      <c r="G1745" s="261"/>
      <c r="AB1745" s="279"/>
      <c r="AC1745" s="279"/>
      <c r="AJ1745" s="279"/>
      <c r="AK1745" s="279"/>
      <c r="AX1745" s="279"/>
      <c r="AY1745" s="279"/>
      <c r="AZ1745" s="279"/>
      <c r="BA1745" s="279"/>
      <c r="BB1745" s="279"/>
      <c r="BC1745" s="279"/>
      <c r="BD1745" s="279"/>
      <c r="BE1745" s="279"/>
      <c r="BF1745" s="279"/>
      <c r="BG1745" s="279"/>
      <c r="BH1745" s="279"/>
      <c r="BI1745" s="279"/>
      <c r="BQ1745" s="280"/>
      <c r="BR1745" s="280"/>
      <c r="BS1745" s="280"/>
      <c r="BT1745" s="280"/>
      <c r="BU1745" s="280"/>
      <c r="BV1745" s="280"/>
      <c r="BW1745" s="280"/>
      <c r="BX1745" s="280"/>
      <c r="BY1745" s="280"/>
      <c r="BZ1745" s="280"/>
      <c r="CA1745" s="280"/>
      <c r="CB1745" s="280"/>
    </row>
    <row r="1746" spans="1:80" s="278" customFormat="1" x14ac:dyDescent="0.25">
      <c r="A1746" s="261"/>
      <c r="B1746" s="261"/>
      <c r="C1746" s="261"/>
      <c r="D1746" s="261"/>
      <c r="E1746" s="261"/>
      <c r="F1746" s="261"/>
      <c r="G1746" s="261"/>
      <c r="AB1746" s="279"/>
      <c r="AC1746" s="279"/>
      <c r="AJ1746" s="279"/>
      <c r="AK1746" s="279"/>
      <c r="AX1746" s="279"/>
      <c r="AY1746" s="279"/>
      <c r="AZ1746" s="279"/>
      <c r="BA1746" s="279"/>
      <c r="BB1746" s="279"/>
      <c r="BC1746" s="279"/>
      <c r="BD1746" s="279"/>
      <c r="BE1746" s="279"/>
      <c r="BF1746" s="279"/>
      <c r="BG1746" s="279"/>
      <c r="BH1746" s="279"/>
      <c r="BI1746" s="279"/>
      <c r="BQ1746" s="280"/>
      <c r="BR1746" s="280"/>
      <c r="BS1746" s="280"/>
      <c r="BT1746" s="280"/>
      <c r="BU1746" s="280"/>
      <c r="BV1746" s="280"/>
      <c r="BW1746" s="280"/>
      <c r="BX1746" s="280"/>
      <c r="BY1746" s="280"/>
      <c r="BZ1746" s="280"/>
      <c r="CA1746" s="280"/>
      <c r="CB1746" s="280"/>
    </row>
    <row r="1747" spans="1:80" s="278" customFormat="1" x14ac:dyDescent="0.25">
      <c r="A1747" s="261"/>
      <c r="B1747" s="261"/>
      <c r="C1747" s="261"/>
      <c r="D1747" s="261"/>
      <c r="E1747" s="261"/>
      <c r="F1747" s="261"/>
      <c r="G1747" s="261"/>
      <c r="AB1747" s="279"/>
      <c r="AC1747" s="279"/>
      <c r="AJ1747" s="279"/>
      <c r="AK1747" s="279"/>
      <c r="AX1747" s="279"/>
      <c r="AY1747" s="279"/>
      <c r="AZ1747" s="279"/>
      <c r="BA1747" s="279"/>
      <c r="BB1747" s="279"/>
      <c r="BC1747" s="279"/>
      <c r="BD1747" s="279"/>
      <c r="BE1747" s="279"/>
      <c r="BF1747" s="279"/>
      <c r="BG1747" s="279"/>
      <c r="BH1747" s="279"/>
      <c r="BI1747" s="279"/>
      <c r="BQ1747" s="280"/>
      <c r="BR1747" s="280"/>
      <c r="BS1747" s="280"/>
      <c r="BT1747" s="280"/>
      <c r="BU1747" s="280"/>
      <c r="BV1747" s="280"/>
      <c r="BW1747" s="280"/>
      <c r="BX1747" s="280"/>
      <c r="BY1747" s="280"/>
      <c r="BZ1747" s="280"/>
      <c r="CA1747" s="280"/>
      <c r="CB1747" s="280"/>
    </row>
    <row r="1748" spans="1:80" s="278" customFormat="1" x14ac:dyDescent="0.25">
      <c r="A1748" s="261"/>
      <c r="B1748" s="261"/>
      <c r="C1748" s="261"/>
      <c r="D1748" s="261"/>
      <c r="E1748" s="261"/>
      <c r="F1748" s="261"/>
      <c r="G1748" s="261"/>
      <c r="AB1748" s="279"/>
      <c r="AC1748" s="279"/>
      <c r="AJ1748" s="279"/>
      <c r="AK1748" s="279"/>
      <c r="AX1748" s="279"/>
      <c r="AY1748" s="279"/>
      <c r="AZ1748" s="279"/>
      <c r="BA1748" s="279"/>
      <c r="BB1748" s="279"/>
      <c r="BC1748" s="279"/>
      <c r="BD1748" s="279"/>
      <c r="BE1748" s="279"/>
      <c r="BF1748" s="279"/>
      <c r="BG1748" s="279"/>
      <c r="BH1748" s="279"/>
      <c r="BI1748" s="279"/>
      <c r="BQ1748" s="280"/>
      <c r="BR1748" s="280"/>
      <c r="BS1748" s="280"/>
      <c r="BT1748" s="280"/>
      <c r="BU1748" s="280"/>
      <c r="BV1748" s="280"/>
      <c r="BW1748" s="280"/>
      <c r="BX1748" s="280"/>
      <c r="BY1748" s="280"/>
      <c r="BZ1748" s="280"/>
      <c r="CA1748" s="280"/>
      <c r="CB1748" s="280"/>
    </row>
    <row r="1749" spans="1:80" s="278" customFormat="1" x14ac:dyDescent="0.25">
      <c r="A1749" s="261"/>
      <c r="B1749" s="261"/>
      <c r="C1749" s="261"/>
      <c r="D1749" s="261"/>
      <c r="E1749" s="261"/>
      <c r="F1749" s="261"/>
      <c r="G1749" s="261"/>
      <c r="AB1749" s="279"/>
      <c r="AC1749" s="279"/>
      <c r="AJ1749" s="279"/>
      <c r="AK1749" s="279"/>
      <c r="AX1749" s="279"/>
      <c r="AY1749" s="279"/>
      <c r="AZ1749" s="279"/>
      <c r="BA1749" s="279"/>
      <c r="BB1749" s="279"/>
      <c r="BC1749" s="279"/>
      <c r="BD1749" s="279"/>
      <c r="BE1749" s="279"/>
      <c r="BF1749" s="279"/>
      <c r="BG1749" s="279"/>
      <c r="BH1749" s="279"/>
      <c r="BI1749" s="279"/>
      <c r="BQ1749" s="280"/>
      <c r="BR1749" s="280"/>
      <c r="BS1749" s="280"/>
      <c r="BT1749" s="280"/>
      <c r="BU1749" s="280"/>
      <c r="BV1749" s="280"/>
      <c r="BW1749" s="280"/>
      <c r="BX1749" s="280"/>
      <c r="BY1749" s="280"/>
      <c r="BZ1749" s="280"/>
      <c r="CA1749" s="280"/>
      <c r="CB1749" s="280"/>
    </row>
    <row r="1750" spans="1:80" s="278" customFormat="1" x14ac:dyDescent="0.25">
      <c r="A1750" s="261"/>
      <c r="B1750" s="261"/>
      <c r="C1750" s="261"/>
      <c r="D1750" s="261"/>
      <c r="E1750" s="261"/>
      <c r="F1750" s="261"/>
      <c r="G1750" s="261"/>
      <c r="AB1750" s="279"/>
      <c r="AC1750" s="279"/>
      <c r="AJ1750" s="279"/>
      <c r="AK1750" s="279"/>
      <c r="AX1750" s="279"/>
      <c r="AY1750" s="279"/>
      <c r="AZ1750" s="279"/>
      <c r="BA1750" s="279"/>
      <c r="BB1750" s="279"/>
      <c r="BC1750" s="279"/>
      <c r="BD1750" s="279"/>
      <c r="BE1750" s="279"/>
      <c r="BF1750" s="279"/>
      <c r="BG1750" s="279"/>
      <c r="BH1750" s="279"/>
      <c r="BI1750" s="279"/>
      <c r="BQ1750" s="280"/>
      <c r="BR1750" s="280"/>
      <c r="BS1750" s="280"/>
      <c r="BT1750" s="280"/>
      <c r="BU1750" s="280"/>
      <c r="BV1750" s="280"/>
      <c r="BW1750" s="280"/>
      <c r="BX1750" s="280"/>
      <c r="BY1750" s="280"/>
      <c r="BZ1750" s="280"/>
      <c r="CA1750" s="280"/>
      <c r="CB1750" s="280"/>
    </row>
    <row r="1751" spans="1:80" s="278" customFormat="1" x14ac:dyDescent="0.25">
      <c r="A1751" s="261"/>
      <c r="B1751" s="261"/>
      <c r="C1751" s="261"/>
      <c r="D1751" s="261"/>
      <c r="E1751" s="261"/>
      <c r="F1751" s="261"/>
      <c r="G1751" s="261"/>
      <c r="AB1751" s="279"/>
      <c r="AC1751" s="279"/>
      <c r="AJ1751" s="279"/>
      <c r="AK1751" s="279"/>
      <c r="AX1751" s="279"/>
      <c r="AY1751" s="279"/>
      <c r="AZ1751" s="279"/>
      <c r="BA1751" s="279"/>
      <c r="BB1751" s="279"/>
      <c r="BC1751" s="279"/>
      <c r="BD1751" s="279"/>
      <c r="BE1751" s="279"/>
      <c r="BF1751" s="279"/>
      <c r="BG1751" s="279"/>
      <c r="BH1751" s="279"/>
      <c r="BI1751" s="279"/>
      <c r="BQ1751" s="280"/>
      <c r="BR1751" s="280"/>
      <c r="BS1751" s="280"/>
      <c r="BT1751" s="280"/>
      <c r="BU1751" s="280"/>
      <c r="BV1751" s="280"/>
      <c r="BW1751" s="280"/>
      <c r="BX1751" s="280"/>
      <c r="BY1751" s="280"/>
      <c r="BZ1751" s="280"/>
      <c r="CA1751" s="280"/>
      <c r="CB1751" s="280"/>
    </row>
    <row r="1752" spans="1:80" s="278" customFormat="1" x14ac:dyDescent="0.25">
      <c r="A1752" s="261"/>
      <c r="B1752" s="261"/>
      <c r="C1752" s="261"/>
      <c r="D1752" s="261"/>
      <c r="E1752" s="261"/>
      <c r="F1752" s="261"/>
      <c r="G1752" s="261"/>
      <c r="AB1752" s="279"/>
      <c r="AC1752" s="279"/>
      <c r="AJ1752" s="279"/>
      <c r="AK1752" s="279"/>
      <c r="AX1752" s="279"/>
      <c r="AY1752" s="279"/>
      <c r="AZ1752" s="279"/>
      <c r="BA1752" s="279"/>
      <c r="BB1752" s="279"/>
      <c r="BC1752" s="279"/>
      <c r="BD1752" s="279"/>
      <c r="BE1752" s="279"/>
      <c r="BF1752" s="279"/>
      <c r="BG1752" s="279"/>
      <c r="BH1752" s="279"/>
      <c r="BI1752" s="279"/>
      <c r="BQ1752" s="280"/>
      <c r="BR1752" s="280"/>
      <c r="BS1752" s="280"/>
      <c r="BT1752" s="280"/>
      <c r="BU1752" s="280"/>
      <c r="BV1752" s="280"/>
      <c r="BW1752" s="280"/>
      <c r="BX1752" s="280"/>
      <c r="BY1752" s="280"/>
      <c r="BZ1752" s="280"/>
      <c r="CA1752" s="280"/>
      <c r="CB1752" s="280"/>
    </row>
    <row r="1753" spans="1:80" s="278" customFormat="1" x14ac:dyDescent="0.25">
      <c r="A1753" s="261"/>
      <c r="B1753" s="261"/>
      <c r="C1753" s="261"/>
      <c r="D1753" s="261"/>
      <c r="E1753" s="261"/>
      <c r="F1753" s="261"/>
      <c r="G1753" s="261"/>
      <c r="AB1753" s="279"/>
      <c r="AC1753" s="279"/>
      <c r="AJ1753" s="279"/>
      <c r="AK1753" s="279"/>
      <c r="AX1753" s="279"/>
      <c r="AY1753" s="279"/>
      <c r="AZ1753" s="279"/>
      <c r="BA1753" s="279"/>
      <c r="BB1753" s="279"/>
      <c r="BC1753" s="279"/>
      <c r="BD1753" s="279"/>
      <c r="BE1753" s="279"/>
      <c r="BF1753" s="279"/>
      <c r="BG1753" s="279"/>
      <c r="BH1753" s="279"/>
      <c r="BI1753" s="279"/>
      <c r="BQ1753" s="280"/>
      <c r="BR1753" s="280"/>
      <c r="BS1753" s="280"/>
      <c r="BT1753" s="280"/>
      <c r="BU1753" s="280"/>
      <c r="BV1753" s="280"/>
      <c r="BW1753" s="280"/>
      <c r="BX1753" s="280"/>
      <c r="BY1753" s="280"/>
      <c r="BZ1753" s="280"/>
      <c r="CA1753" s="280"/>
      <c r="CB1753" s="280"/>
    </row>
    <row r="1754" spans="1:80" s="278" customFormat="1" x14ac:dyDescent="0.25">
      <c r="A1754" s="261"/>
      <c r="B1754" s="261"/>
      <c r="C1754" s="261"/>
      <c r="D1754" s="261"/>
      <c r="E1754" s="261"/>
      <c r="F1754" s="261"/>
      <c r="G1754" s="261"/>
      <c r="AB1754" s="279"/>
      <c r="AC1754" s="279"/>
      <c r="AJ1754" s="279"/>
      <c r="AK1754" s="279"/>
      <c r="AX1754" s="279"/>
      <c r="AY1754" s="279"/>
      <c r="AZ1754" s="279"/>
      <c r="BA1754" s="279"/>
      <c r="BB1754" s="279"/>
      <c r="BC1754" s="279"/>
      <c r="BD1754" s="279"/>
      <c r="BE1754" s="279"/>
      <c r="BF1754" s="279"/>
      <c r="BG1754" s="279"/>
      <c r="BH1754" s="279"/>
      <c r="BI1754" s="279"/>
      <c r="BQ1754" s="280"/>
      <c r="BR1754" s="280"/>
      <c r="BS1754" s="280"/>
      <c r="BT1754" s="280"/>
      <c r="BU1754" s="280"/>
      <c r="BV1754" s="280"/>
      <c r="BW1754" s="280"/>
      <c r="BX1754" s="280"/>
      <c r="BY1754" s="280"/>
      <c r="BZ1754" s="280"/>
      <c r="CA1754" s="280"/>
      <c r="CB1754" s="280"/>
    </row>
    <row r="1755" spans="1:80" s="278" customFormat="1" x14ac:dyDescent="0.25">
      <c r="A1755" s="261"/>
      <c r="B1755" s="261"/>
      <c r="C1755" s="261"/>
      <c r="D1755" s="261"/>
      <c r="E1755" s="261"/>
      <c r="F1755" s="261"/>
      <c r="G1755" s="261"/>
      <c r="AB1755" s="279"/>
      <c r="AC1755" s="279"/>
      <c r="AJ1755" s="279"/>
      <c r="AK1755" s="279"/>
      <c r="AX1755" s="279"/>
      <c r="AY1755" s="279"/>
      <c r="AZ1755" s="279"/>
      <c r="BA1755" s="279"/>
      <c r="BB1755" s="279"/>
      <c r="BC1755" s="279"/>
      <c r="BD1755" s="279"/>
      <c r="BE1755" s="279"/>
      <c r="BF1755" s="279"/>
      <c r="BG1755" s="279"/>
      <c r="BH1755" s="279"/>
      <c r="BI1755" s="279"/>
      <c r="BQ1755" s="280"/>
      <c r="BR1755" s="280"/>
      <c r="BS1755" s="280"/>
      <c r="BT1755" s="280"/>
      <c r="BU1755" s="280"/>
      <c r="BV1755" s="280"/>
      <c r="BW1755" s="280"/>
      <c r="BX1755" s="280"/>
      <c r="BY1755" s="280"/>
      <c r="BZ1755" s="280"/>
      <c r="CA1755" s="280"/>
      <c r="CB1755" s="280"/>
    </row>
    <row r="1756" spans="1:80" s="278" customFormat="1" x14ac:dyDescent="0.25">
      <c r="A1756" s="261"/>
      <c r="B1756" s="261"/>
      <c r="C1756" s="261"/>
      <c r="D1756" s="261"/>
      <c r="E1756" s="261"/>
      <c r="F1756" s="261"/>
      <c r="G1756" s="261"/>
      <c r="AB1756" s="279"/>
      <c r="AC1756" s="279"/>
      <c r="AJ1756" s="279"/>
      <c r="AK1756" s="279"/>
      <c r="AX1756" s="279"/>
      <c r="AY1756" s="279"/>
      <c r="AZ1756" s="279"/>
      <c r="BA1756" s="279"/>
      <c r="BB1756" s="279"/>
      <c r="BC1756" s="279"/>
      <c r="BD1756" s="279"/>
      <c r="BE1756" s="279"/>
      <c r="BF1756" s="279"/>
      <c r="BG1756" s="279"/>
      <c r="BH1756" s="279"/>
      <c r="BI1756" s="279"/>
      <c r="BQ1756" s="280"/>
      <c r="BR1756" s="280"/>
      <c r="BS1756" s="280"/>
      <c r="BT1756" s="280"/>
      <c r="BU1756" s="280"/>
      <c r="BV1756" s="280"/>
      <c r="BW1756" s="280"/>
      <c r="BX1756" s="280"/>
      <c r="BY1756" s="280"/>
      <c r="BZ1756" s="280"/>
      <c r="CA1756" s="280"/>
      <c r="CB1756" s="280"/>
    </row>
    <row r="1757" spans="1:80" s="278" customFormat="1" x14ac:dyDescent="0.25">
      <c r="A1757" s="261"/>
      <c r="B1757" s="261"/>
      <c r="C1757" s="261"/>
      <c r="D1757" s="261"/>
      <c r="E1757" s="261"/>
      <c r="F1757" s="261"/>
      <c r="G1757" s="261"/>
      <c r="AB1757" s="279"/>
      <c r="AC1757" s="279"/>
      <c r="AJ1757" s="279"/>
      <c r="AK1757" s="279"/>
      <c r="AX1757" s="279"/>
      <c r="AY1757" s="279"/>
      <c r="AZ1757" s="279"/>
      <c r="BA1757" s="279"/>
      <c r="BB1757" s="279"/>
      <c r="BC1757" s="279"/>
      <c r="BD1757" s="279"/>
      <c r="BE1757" s="279"/>
      <c r="BF1757" s="279"/>
      <c r="BG1757" s="279"/>
      <c r="BH1757" s="279"/>
      <c r="BI1757" s="279"/>
      <c r="BQ1757" s="280"/>
      <c r="BR1757" s="280"/>
      <c r="BS1757" s="280"/>
      <c r="BT1757" s="280"/>
      <c r="BU1757" s="280"/>
      <c r="BV1757" s="280"/>
      <c r="BW1757" s="280"/>
      <c r="BX1757" s="280"/>
      <c r="BY1757" s="280"/>
      <c r="BZ1757" s="280"/>
      <c r="CA1757" s="280"/>
      <c r="CB1757" s="280"/>
    </row>
    <row r="1758" spans="1:80" s="278" customFormat="1" x14ac:dyDescent="0.25">
      <c r="A1758" s="261"/>
      <c r="B1758" s="261"/>
      <c r="C1758" s="261"/>
      <c r="D1758" s="261"/>
      <c r="E1758" s="261"/>
      <c r="F1758" s="261"/>
      <c r="G1758" s="261"/>
      <c r="AB1758" s="279"/>
      <c r="AC1758" s="279"/>
      <c r="AJ1758" s="279"/>
      <c r="AK1758" s="279"/>
      <c r="AX1758" s="279"/>
      <c r="AY1758" s="279"/>
      <c r="AZ1758" s="279"/>
      <c r="BA1758" s="279"/>
      <c r="BB1758" s="279"/>
      <c r="BC1758" s="279"/>
      <c r="BD1758" s="279"/>
      <c r="BE1758" s="279"/>
      <c r="BF1758" s="279"/>
      <c r="BG1758" s="279"/>
      <c r="BH1758" s="279"/>
      <c r="BI1758" s="279"/>
      <c r="BQ1758" s="280"/>
      <c r="BR1758" s="280"/>
      <c r="BS1758" s="280"/>
      <c r="BT1758" s="280"/>
      <c r="BU1758" s="280"/>
      <c r="BV1758" s="280"/>
      <c r="BW1758" s="280"/>
      <c r="BX1758" s="280"/>
      <c r="BY1758" s="280"/>
      <c r="BZ1758" s="280"/>
      <c r="CA1758" s="280"/>
      <c r="CB1758" s="280"/>
    </row>
    <row r="1759" spans="1:80" s="278" customFormat="1" x14ac:dyDescent="0.25">
      <c r="A1759" s="261"/>
      <c r="B1759" s="261"/>
      <c r="C1759" s="261"/>
      <c r="D1759" s="261"/>
      <c r="E1759" s="261"/>
      <c r="F1759" s="261"/>
      <c r="G1759" s="261"/>
      <c r="AB1759" s="279"/>
      <c r="AC1759" s="279"/>
      <c r="AJ1759" s="279"/>
      <c r="AK1759" s="279"/>
      <c r="AX1759" s="279"/>
      <c r="AY1759" s="279"/>
      <c r="AZ1759" s="279"/>
      <c r="BA1759" s="279"/>
      <c r="BB1759" s="279"/>
      <c r="BC1759" s="279"/>
      <c r="BD1759" s="279"/>
      <c r="BE1759" s="279"/>
      <c r="BF1759" s="279"/>
      <c r="BG1759" s="279"/>
      <c r="BH1759" s="279"/>
      <c r="BI1759" s="279"/>
      <c r="BQ1759" s="280"/>
      <c r="BR1759" s="280"/>
      <c r="BS1759" s="280"/>
      <c r="BT1759" s="280"/>
      <c r="BU1759" s="280"/>
      <c r="BV1759" s="280"/>
      <c r="BW1759" s="280"/>
      <c r="BX1759" s="280"/>
      <c r="BY1759" s="280"/>
      <c r="BZ1759" s="280"/>
      <c r="CA1759" s="280"/>
      <c r="CB1759" s="280"/>
    </row>
    <row r="1760" spans="1:80" s="278" customFormat="1" x14ac:dyDescent="0.25">
      <c r="A1760" s="261"/>
      <c r="B1760" s="261"/>
      <c r="C1760" s="261"/>
      <c r="D1760" s="261"/>
      <c r="E1760" s="261"/>
      <c r="F1760" s="261"/>
      <c r="G1760" s="261"/>
      <c r="AB1760" s="279"/>
      <c r="AC1760" s="279"/>
      <c r="AJ1760" s="279"/>
      <c r="AK1760" s="279"/>
      <c r="AX1760" s="279"/>
      <c r="AY1760" s="279"/>
      <c r="AZ1760" s="279"/>
      <c r="BA1760" s="279"/>
      <c r="BB1760" s="279"/>
      <c r="BC1760" s="279"/>
      <c r="BD1760" s="279"/>
      <c r="BE1760" s="279"/>
      <c r="BF1760" s="279"/>
      <c r="BG1760" s="279"/>
      <c r="BH1760" s="279"/>
      <c r="BI1760" s="279"/>
      <c r="BQ1760" s="280"/>
      <c r="BR1760" s="280"/>
      <c r="BS1760" s="280"/>
      <c r="BT1760" s="280"/>
      <c r="BU1760" s="280"/>
      <c r="BV1760" s="280"/>
      <c r="BW1760" s="280"/>
      <c r="BX1760" s="280"/>
      <c r="BY1760" s="280"/>
      <c r="BZ1760" s="280"/>
      <c r="CA1760" s="280"/>
      <c r="CB1760" s="280"/>
    </row>
    <row r="1761" spans="1:80" s="278" customFormat="1" x14ac:dyDescent="0.25">
      <c r="A1761" s="261"/>
      <c r="B1761" s="261"/>
      <c r="C1761" s="261"/>
      <c r="D1761" s="261"/>
      <c r="E1761" s="261"/>
      <c r="F1761" s="261"/>
      <c r="G1761" s="261"/>
      <c r="AB1761" s="279"/>
      <c r="AC1761" s="279"/>
      <c r="AJ1761" s="279"/>
      <c r="AK1761" s="279"/>
      <c r="AX1761" s="279"/>
      <c r="AY1761" s="279"/>
      <c r="AZ1761" s="279"/>
      <c r="BA1761" s="279"/>
      <c r="BB1761" s="279"/>
      <c r="BC1761" s="279"/>
      <c r="BD1761" s="279"/>
      <c r="BE1761" s="279"/>
      <c r="BF1761" s="279"/>
      <c r="BG1761" s="279"/>
      <c r="BH1761" s="279"/>
      <c r="BI1761" s="279"/>
      <c r="BQ1761" s="280"/>
      <c r="BR1761" s="280"/>
      <c r="BS1761" s="280"/>
      <c r="BT1761" s="280"/>
      <c r="BU1761" s="280"/>
      <c r="BV1761" s="280"/>
      <c r="BW1761" s="280"/>
      <c r="BX1761" s="280"/>
      <c r="BY1761" s="280"/>
      <c r="BZ1761" s="280"/>
      <c r="CA1761" s="280"/>
      <c r="CB1761" s="280"/>
    </row>
    <row r="1762" spans="1:80" s="278" customFormat="1" x14ac:dyDescent="0.25">
      <c r="A1762" s="261"/>
      <c r="B1762" s="261"/>
      <c r="C1762" s="261"/>
      <c r="D1762" s="261"/>
      <c r="E1762" s="261"/>
      <c r="F1762" s="261"/>
      <c r="G1762" s="261"/>
      <c r="AB1762" s="279"/>
      <c r="AC1762" s="279"/>
      <c r="AJ1762" s="279"/>
      <c r="AK1762" s="279"/>
      <c r="AX1762" s="279"/>
      <c r="AY1762" s="279"/>
      <c r="AZ1762" s="279"/>
      <c r="BA1762" s="279"/>
      <c r="BB1762" s="279"/>
      <c r="BC1762" s="279"/>
      <c r="BD1762" s="279"/>
      <c r="BE1762" s="279"/>
      <c r="BF1762" s="279"/>
      <c r="BG1762" s="279"/>
      <c r="BH1762" s="279"/>
      <c r="BI1762" s="279"/>
      <c r="BQ1762" s="280"/>
      <c r="BR1762" s="280"/>
      <c r="BS1762" s="280"/>
      <c r="BT1762" s="280"/>
      <c r="BU1762" s="280"/>
      <c r="BV1762" s="280"/>
      <c r="BW1762" s="280"/>
      <c r="BX1762" s="280"/>
      <c r="BY1762" s="280"/>
      <c r="BZ1762" s="280"/>
      <c r="CA1762" s="280"/>
      <c r="CB1762" s="280"/>
    </row>
    <row r="1763" spans="1:80" s="278" customFormat="1" x14ac:dyDescent="0.25">
      <c r="A1763" s="261"/>
      <c r="B1763" s="261"/>
      <c r="C1763" s="261"/>
      <c r="D1763" s="261"/>
      <c r="E1763" s="261"/>
      <c r="F1763" s="261"/>
      <c r="G1763" s="261"/>
      <c r="AB1763" s="279"/>
      <c r="AC1763" s="279"/>
      <c r="AJ1763" s="279"/>
      <c r="AK1763" s="279"/>
      <c r="AX1763" s="279"/>
      <c r="AY1763" s="279"/>
      <c r="AZ1763" s="279"/>
      <c r="BA1763" s="279"/>
      <c r="BB1763" s="279"/>
      <c r="BC1763" s="279"/>
      <c r="BD1763" s="279"/>
      <c r="BE1763" s="279"/>
      <c r="BF1763" s="279"/>
      <c r="BG1763" s="279"/>
      <c r="BH1763" s="279"/>
      <c r="BI1763" s="279"/>
      <c r="BQ1763" s="280"/>
      <c r="BR1763" s="280"/>
      <c r="BS1763" s="280"/>
      <c r="BT1763" s="280"/>
      <c r="BU1763" s="280"/>
      <c r="BV1763" s="280"/>
      <c r="BW1763" s="280"/>
      <c r="BX1763" s="280"/>
      <c r="BY1763" s="280"/>
      <c r="BZ1763" s="280"/>
      <c r="CA1763" s="280"/>
      <c r="CB1763" s="280"/>
    </row>
    <row r="1764" spans="1:80" s="278" customFormat="1" x14ac:dyDescent="0.25">
      <c r="A1764" s="261"/>
      <c r="B1764" s="261"/>
      <c r="C1764" s="261"/>
      <c r="D1764" s="261"/>
      <c r="E1764" s="261"/>
      <c r="F1764" s="261"/>
      <c r="G1764" s="261"/>
      <c r="AB1764" s="279"/>
      <c r="AC1764" s="279"/>
      <c r="AJ1764" s="279"/>
      <c r="AK1764" s="279"/>
      <c r="AX1764" s="279"/>
      <c r="AY1764" s="279"/>
      <c r="AZ1764" s="279"/>
      <c r="BA1764" s="279"/>
      <c r="BB1764" s="279"/>
      <c r="BC1764" s="279"/>
      <c r="BD1764" s="279"/>
      <c r="BE1764" s="279"/>
      <c r="BF1764" s="279"/>
      <c r="BG1764" s="279"/>
      <c r="BH1764" s="279"/>
      <c r="BI1764" s="279"/>
      <c r="BQ1764" s="280"/>
      <c r="BR1764" s="280"/>
      <c r="BS1764" s="280"/>
      <c r="BT1764" s="280"/>
      <c r="BU1764" s="280"/>
      <c r="BV1764" s="280"/>
      <c r="BW1764" s="280"/>
      <c r="BX1764" s="280"/>
      <c r="BY1764" s="280"/>
      <c r="BZ1764" s="280"/>
      <c r="CA1764" s="280"/>
      <c r="CB1764" s="280"/>
    </row>
    <row r="1765" spans="1:80" s="278" customFormat="1" x14ac:dyDescent="0.25">
      <c r="A1765" s="261"/>
      <c r="B1765" s="261"/>
      <c r="C1765" s="261"/>
      <c r="D1765" s="261"/>
      <c r="E1765" s="261"/>
      <c r="F1765" s="261"/>
      <c r="G1765" s="261"/>
      <c r="AB1765" s="279"/>
      <c r="AC1765" s="279"/>
      <c r="AJ1765" s="279"/>
      <c r="AK1765" s="279"/>
      <c r="AX1765" s="279"/>
      <c r="AY1765" s="279"/>
      <c r="AZ1765" s="279"/>
      <c r="BA1765" s="279"/>
      <c r="BB1765" s="279"/>
      <c r="BC1765" s="279"/>
      <c r="BD1765" s="279"/>
      <c r="BE1765" s="279"/>
      <c r="BF1765" s="279"/>
      <c r="BG1765" s="279"/>
      <c r="BH1765" s="279"/>
      <c r="BI1765" s="279"/>
      <c r="BQ1765" s="280"/>
      <c r="BR1765" s="280"/>
      <c r="BS1765" s="280"/>
      <c r="BT1765" s="280"/>
      <c r="BU1765" s="280"/>
      <c r="BV1765" s="280"/>
      <c r="BW1765" s="280"/>
      <c r="BX1765" s="280"/>
      <c r="BY1765" s="280"/>
      <c r="BZ1765" s="280"/>
      <c r="CA1765" s="280"/>
      <c r="CB1765" s="280"/>
    </row>
    <row r="1766" spans="1:80" s="278" customFormat="1" x14ac:dyDescent="0.25">
      <c r="A1766" s="261"/>
      <c r="B1766" s="261"/>
      <c r="C1766" s="261"/>
      <c r="D1766" s="261"/>
      <c r="E1766" s="261"/>
      <c r="F1766" s="261"/>
      <c r="G1766" s="261"/>
      <c r="AB1766" s="279"/>
      <c r="AC1766" s="279"/>
      <c r="AJ1766" s="279"/>
      <c r="AK1766" s="279"/>
      <c r="AX1766" s="279"/>
      <c r="AY1766" s="279"/>
      <c r="AZ1766" s="279"/>
      <c r="BA1766" s="279"/>
      <c r="BB1766" s="279"/>
      <c r="BC1766" s="279"/>
      <c r="BD1766" s="279"/>
      <c r="BE1766" s="279"/>
      <c r="BF1766" s="279"/>
      <c r="BG1766" s="279"/>
      <c r="BH1766" s="279"/>
      <c r="BI1766" s="279"/>
      <c r="BQ1766" s="280"/>
      <c r="BR1766" s="280"/>
      <c r="BS1766" s="280"/>
      <c r="BT1766" s="280"/>
      <c r="BU1766" s="280"/>
      <c r="BV1766" s="280"/>
      <c r="BW1766" s="280"/>
      <c r="BX1766" s="280"/>
      <c r="BY1766" s="280"/>
      <c r="BZ1766" s="280"/>
      <c r="CA1766" s="280"/>
      <c r="CB1766" s="280"/>
    </row>
    <row r="1767" spans="1:80" s="278" customFormat="1" x14ac:dyDescent="0.25">
      <c r="A1767" s="261"/>
      <c r="B1767" s="261"/>
      <c r="C1767" s="261"/>
      <c r="D1767" s="261"/>
      <c r="E1767" s="261"/>
      <c r="F1767" s="261"/>
      <c r="G1767" s="261"/>
      <c r="AB1767" s="279"/>
      <c r="AC1767" s="279"/>
      <c r="AJ1767" s="279"/>
      <c r="AK1767" s="279"/>
      <c r="AX1767" s="279"/>
      <c r="AY1767" s="279"/>
      <c r="AZ1767" s="279"/>
      <c r="BA1767" s="279"/>
      <c r="BB1767" s="279"/>
      <c r="BC1767" s="279"/>
      <c r="BD1767" s="279"/>
      <c r="BE1767" s="279"/>
      <c r="BF1767" s="279"/>
      <c r="BG1767" s="279"/>
      <c r="BH1767" s="279"/>
      <c r="BI1767" s="279"/>
      <c r="BQ1767" s="280"/>
      <c r="BR1767" s="280"/>
      <c r="BS1767" s="280"/>
      <c r="BT1767" s="280"/>
      <c r="BU1767" s="280"/>
      <c r="BV1767" s="280"/>
      <c r="BW1767" s="280"/>
      <c r="BX1767" s="280"/>
      <c r="BY1767" s="280"/>
      <c r="BZ1767" s="280"/>
      <c r="CA1767" s="280"/>
      <c r="CB1767" s="280"/>
    </row>
    <row r="1768" spans="1:80" s="278" customFormat="1" x14ac:dyDescent="0.25">
      <c r="A1768" s="261"/>
      <c r="B1768" s="261"/>
      <c r="C1768" s="261"/>
      <c r="D1768" s="261"/>
      <c r="E1768" s="261"/>
      <c r="F1768" s="261"/>
      <c r="G1768" s="261"/>
      <c r="AB1768" s="279"/>
      <c r="AC1768" s="279"/>
      <c r="AJ1768" s="279"/>
      <c r="AK1768" s="279"/>
      <c r="AX1768" s="279"/>
      <c r="AY1768" s="279"/>
      <c r="AZ1768" s="279"/>
      <c r="BA1768" s="279"/>
      <c r="BB1768" s="279"/>
      <c r="BC1768" s="279"/>
      <c r="BD1768" s="279"/>
      <c r="BE1768" s="279"/>
      <c r="BF1768" s="279"/>
      <c r="BG1768" s="279"/>
      <c r="BH1768" s="279"/>
      <c r="BI1768" s="279"/>
      <c r="BQ1768" s="280"/>
      <c r="BR1768" s="280"/>
      <c r="BS1768" s="280"/>
      <c r="BT1768" s="280"/>
      <c r="BU1768" s="280"/>
      <c r="BV1768" s="280"/>
      <c r="BW1768" s="280"/>
      <c r="BX1768" s="280"/>
      <c r="BY1768" s="280"/>
      <c r="BZ1768" s="280"/>
      <c r="CA1768" s="280"/>
      <c r="CB1768" s="280"/>
    </row>
    <row r="1769" spans="1:80" s="278" customFormat="1" x14ac:dyDescent="0.25">
      <c r="A1769" s="261"/>
      <c r="B1769" s="261"/>
      <c r="C1769" s="261"/>
      <c r="D1769" s="261"/>
      <c r="E1769" s="261"/>
      <c r="F1769" s="261"/>
      <c r="G1769" s="261"/>
      <c r="AB1769" s="279"/>
      <c r="AC1769" s="279"/>
      <c r="AJ1769" s="279"/>
      <c r="AK1769" s="279"/>
      <c r="AX1769" s="279"/>
      <c r="AY1769" s="279"/>
      <c r="AZ1769" s="279"/>
      <c r="BA1769" s="279"/>
      <c r="BB1769" s="279"/>
      <c r="BC1769" s="279"/>
      <c r="BD1769" s="279"/>
      <c r="BE1769" s="279"/>
      <c r="BF1769" s="279"/>
      <c r="BG1769" s="279"/>
      <c r="BH1769" s="279"/>
      <c r="BI1769" s="279"/>
      <c r="BQ1769" s="280"/>
      <c r="BR1769" s="280"/>
      <c r="BS1769" s="280"/>
      <c r="BT1769" s="280"/>
      <c r="BU1769" s="280"/>
      <c r="BV1769" s="280"/>
      <c r="BW1769" s="280"/>
      <c r="BX1769" s="280"/>
      <c r="BY1769" s="280"/>
      <c r="BZ1769" s="280"/>
      <c r="CA1769" s="280"/>
      <c r="CB1769" s="280"/>
    </row>
    <row r="1770" spans="1:80" s="278" customFormat="1" x14ac:dyDescent="0.25">
      <c r="A1770" s="261"/>
      <c r="B1770" s="261"/>
      <c r="C1770" s="261"/>
      <c r="D1770" s="261"/>
      <c r="E1770" s="261"/>
      <c r="F1770" s="261"/>
      <c r="G1770" s="261"/>
      <c r="AB1770" s="279"/>
      <c r="AC1770" s="279"/>
      <c r="AJ1770" s="279"/>
      <c r="AK1770" s="279"/>
      <c r="AX1770" s="279"/>
      <c r="AY1770" s="279"/>
      <c r="AZ1770" s="279"/>
      <c r="BA1770" s="279"/>
      <c r="BB1770" s="279"/>
      <c r="BC1770" s="279"/>
      <c r="BD1770" s="279"/>
      <c r="BE1770" s="279"/>
      <c r="BF1770" s="279"/>
      <c r="BG1770" s="279"/>
      <c r="BH1770" s="279"/>
      <c r="BI1770" s="279"/>
      <c r="BQ1770" s="280"/>
      <c r="BR1770" s="280"/>
      <c r="BS1770" s="280"/>
      <c r="BT1770" s="280"/>
      <c r="BU1770" s="280"/>
      <c r="BV1770" s="280"/>
      <c r="BW1770" s="280"/>
      <c r="BX1770" s="280"/>
      <c r="BY1770" s="280"/>
      <c r="BZ1770" s="280"/>
      <c r="CA1770" s="280"/>
      <c r="CB1770" s="280"/>
    </row>
    <row r="1771" spans="1:80" s="278" customFormat="1" x14ac:dyDescent="0.25">
      <c r="A1771" s="261"/>
      <c r="B1771" s="261"/>
      <c r="C1771" s="261"/>
      <c r="D1771" s="261"/>
      <c r="E1771" s="261"/>
      <c r="F1771" s="261"/>
      <c r="G1771" s="261"/>
      <c r="AB1771" s="279"/>
      <c r="AC1771" s="279"/>
      <c r="AJ1771" s="279"/>
      <c r="AK1771" s="279"/>
      <c r="AX1771" s="279"/>
      <c r="AY1771" s="279"/>
      <c r="AZ1771" s="279"/>
      <c r="BA1771" s="279"/>
      <c r="BB1771" s="279"/>
      <c r="BC1771" s="279"/>
      <c r="BD1771" s="279"/>
      <c r="BE1771" s="279"/>
      <c r="BF1771" s="279"/>
      <c r="BG1771" s="279"/>
      <c r="BH1771" s="279"/>
      <c r="BI1771" s="279"/>
      <c r="BQ1771" s="280"/>
      <c r="BR1771" s="280"/>
      <c r="BS1771" s="280"/>
      <c r="BT1771" s="280"/>
      <c r="BU1771" s="280"/>
      <c r="BV1771" s="280"/>
      <c r="BW1771" s="280"/>
      <c r="BX1771" s="280"/>
      <c r="BY1771" s="280"/>
      <c r="BZ1771" s="280"/>
      <c r="CA1771" s="280"/>
      <c r="CB1771" s="280"/>
    </row>
    <row r="1772" spans="1:80" s="278" customFormat="1" x14ac:dyDescent="0.25">
      <c r="A1772" s="261"/>
      <c r="B1772" s="261"/>
      <c r="C1772" s="261"/>
      <c r="D1772" s="261"/>
      <c r="E1772" s="261"/>
      <c r="F1772" s="261"/>
      <c r="G1772" s="261"/>
      <c r="AB1772" s="279"/>
      <c r="AC1772" s="279"/>
      <c r="AJ1772" s="279"/>
      <c r="AK1772" s="279"/>
      <c r="AX1772" s="279"/>
      <c r="AY1772" s="279"/>
      <c r="AZ1772" s="279"/>
      <c r="BA1772" s="279"/>
      <c r="BB1772" s="279"/>
      <c r="BC1772" s="279"/>
      <c r="BD1772" s="279"/>
      <c r="BE1772" s="279"/>
      <c r="BF1772" s="279"/>
      <c r="BG1772" s="279"/>
      <c r="BH1772" s="279"/>
      <c r="BI1772" s="279"/>
      <c r="BQ1772" s="280"/>
      <c r="BR1772" s="280"/>
      <c r="BS1772" s="280"/>
      <c r="BT1772" s="280"/>
      <c r="BU1772" s="280"/>
      <c r="BV1772" s="280"/>
      <c r="BW1772" s="280"/>
      <c r="BX1772" s="280"/>
      <c r="BY1772" s="280"/>
      <c r="BZ1772" s="280"/>
      <c r="CA1772" s="280"/>
      <c r="CB1772" s="280"/>
    </row>
    <row r="1773" spans="1:80" s="278" customFormat="1" x14ac:dyDescent="0.25">
      <c r="A1773" s="261"/>
      <c r="B1773" s="261"/>
      <c r="C1773" s="261"/>
      <c r="D1773" s="261"/>
      <c r="E1773" s="261"/>
      <c r="F1773" s="261"/>
      <c r="G1773" s="261"/>
      <c r="AB1773" s="279"/>
      <c r="AC1773" s="279"/>
      <c r="AJ1773" s="279"/>
      <c r="AK1773" s="279"/>
      <c r="AX1773" s="279"/>
      <c r="AY1773" s="279"/>
      <c r="AZ1773" s="279"/>
      <c r="BA1773" s="279"/>
      <c r="BB1773" s="279"/>
      <c r="BC1773" s="279"/>
      <c r="BD1773" s="279"/>
      <c r="BE1773" s="279"/>
      <c r="BF1773" s="279"/>
      <c r="BG1773" s="279"/>
      <c r="BH1773" s="279"/>
      <c r="BI1773" s="279"/>
      <c r="BQ1773" s="280"/>
      <c r="BR1773" s="280"/>
      <c r="BS1773" s="280"/>
      <c r="BT1773" s="280"/>
      <c r="BU1773" s="280"/>
      <c r="BV1773" s="280"/>
      <c r="BW1773" s="280"/>
      <c r="BX1773" s="280"/>
      <c r="BY1773" s="280"/>
      <c r="BZ1773" s="280"/>
      <c r="CA1773" s="280"/>
      <c r="CB1773" s="280"/>
    </row>
    <row r="1774" spans="1:80" s="278" customFormat="1" x14ac:dyDescent="0.25">
      <c r="A1774" s="261"/>
      <c r="B1774" s="261"/>
      <c r="C1774" s="261"/>
      <c r="D1774" s="261"/>
      <c r="E1774" s="261"/>
      <c r="F1774" s="261"/>
      <c r="G1774" s="261"/>
      <c r="AB1774" s="279"/>
      <c r="AC1774" s="279"/>
      <c r="AJ1774" s="279"/>
      <c r="AK1774" s="279"/>
      <c r="AX1774" s="279"/>
      <c r="AY1774" s="279"/>
      <c r="AZ1774" s="279"/>
      <c r="BA1774" s="279"/>
      <c r="BB1774" s="279"/>
      <c r="BC1774" s="279"/>
      <c r="BD1774" s="279"/>
      <c r="BE1774" s="279"/>
      <c r="BF1774" s="279"/>
      <c r="BG1774" s="279"/>
      <c r="BH1774" s="279"/>
      <c r="BI1774" s="279"/>
      <c r="BQ1774" s="280"/>
      <c r="BR1774" s="280"/>
      <c r="BS1774" s="280"/>
      <c r="BT1774" s="280"/>
      <c r="BU1774" s="280"/>
      <c r="BV1774" s="280"/>
      <c r="BW1774" s="280"/>
      <c r="BX1774" s="280"/>
      <c r="BY1774" s="280"/>
      <c r="BZ1774" s="280"/>
      <c r="CA1774" s="280"/>
      <c r="CB1774" s="280"/>
    </row>
    <row r="1775" spans="1:80" s="278" customFormat="1" x14ac:dyDescent="0.25">
      <c r="A1775" s="261"/>
      <c r="B1775" s="261"/>
      <c r="C1775" s="261"/>
      <c r="D1775" s="261"/>
      <c r="E1775" s="261"/>
      <c r="F1775" s="261"/>
      <c r="G1775" s="261"/>
      <c r="AB1775" s="279"/>
      <c r="AC1775" s="279"/>
      <c r="AJ1775" s="279"/>
      <c r="AK1775" s="279"/>
      <c r="AX1775" s="279"/>
      <c r="AY1775" s="279"/>
      <c r="AZ1775" s="279"/>
      <c r="BA1775" s="279"/>
      <c r="BB1775" s="279"/>
      <c r="BC1775" s="279"/>
      <c r="BD1775" s="279"/>
      <c r="BE1775" s="279"/>
      <c r="BF1775" s="279"/>
      <c r="BG1775" s="279"/>
      <c r="BH1775" s="279"/>
      <c r="BI1775" s="279"/>
      <c r="BQ1775" s="280"/>
      <c r="BR1775" s="280"/>
      <c r="BS1775" s="280"/>
      <c r="BT1775" s="280"/>
      <c r="BU1775" s="280"/>
      <c r="BV1775" s="280"/>
      <c r="BW1775" s="280"/>
      <c r="BX1775" s="280"/>
      <c r="BY1775" s="280"/>
      <c r="BZ1775" s="280"/>
      <c r="CA1775" s="280"/>
      <c r="CB1775" s="280"/>
    </row>
    <row r="1776" spans="1:80" s="278" customFormat="1" x14ac:dyDescent="0.25">
      <c r="A1776" s="261"/>
      <c r="B1776" s="261"/>
      <c r="C1776" s="261"/>
      <c r="D1776" s="261"/>
      <c r="E1776" s="261"/>
      <c r="F1776" s="261"/>
      <c r="G1776" s="261"/>
      <c r="AB1776" s="279"/>
      <c r="AC1776" s="279"/>
      <c r="AJ1776" s="279"/>
      <c r="AK1776" s="279"/>
      <c r="AX1776" s="279"/>
      <c r="AY1776" s="279"/>
      <c r="AZ1776" s="279"/>
      <c r="BA1776" s="279"/>
      <c r="BB1776" s="279"/>
      <c r="BC1776" s="279"/>
      <c r="BD1776" s="279"/>
      <c r="BE1776" s="279"/>
      <c r="BF1776" s="279"/>
      <c r="BG1776" s="279"/>
      <c r="BH1776" s="279"/>
      <c r="BI1776" s="279"/>
      <c r="BQ1776" s="280"/>
      <c r="BR1776" s="280"/>
      <c r="BS1776" s="280"/>
      <c r="BT1776" s="280"/>
      <c r="BU1776" s="280"/>
      <c r="BV1776" s="280"/>
      <c r="BW1776" s="280"/>
      <c r="BX1776" s="280"/>
      <c r="BY1776" s="280"/>
      <c r="BZ1776" s="280"/>
      <c r="CA1776" s="280"/>
      <c r="CB1776" s="280"/>
    </row>
    <row r="1777" spans="1:80" s="278" customFormat="1" x14ac:dyDescent="0.25">
      <c r="A1777" s="261"/>
      <c r="B1777" s="261"/>
      <c r="C1777" s="261"/>
      <c r="D1777" s="261"/>
      <c r="E1777" s="261"/>
      <c r="F1777" s="261"/>
      <c r="G1777" s="261"/>
      <c r="AB1777" s="279"/>
      <c r="AC1777" s="279"/>
      <c r="AJ1777" s="279"/>
      <c r="AK1777" s="279"/>
      <c r="AX1777" s="279"/>
      <c r="AY1777" s="279"/>
      <c r="AZ1777" s="279"/>
      <c r="BA1777" s="279"/>
      <c r="BB1777" s="279"/>
      <c r="BC1777" s="279"/>
      <c r="BD1777" s="279"/>
      <c r="BE1777" s="279"/>
      <c r="BF1777" s="279"/>
      <c r="BG1777" s="279"/>
      <c r="BH1777" s="279"/>
      <c r="BI1777" s="279"/>
      <c r="BQ1777" s="280"/>
      <c r="BR1777" s="280"/>
      <c r="BS1777" s="280"/>
      <c r="BT1777" s="280"/>
      <c r="BU1777" s="280"/>
      <c r="BV1777" s="280"/>
      <c r="BW1777" s="280"/>
      <c r="BX1777" s="280"/>
      <c r="BY1777" s="280"/>
      <c r="BZ1777" s="280"/>
      <c r="CA1777" s="280"/>
      <c r="CB1777" s="280"/>
    </row>
    <row r="1778" spans="1:80" s="278" customFormat="1" x14ac:dyDescent="0.25">
      <c r="A1778" s="261"/>
      <c r="B1778" s="261"/>
      <c r="C1778" s="261"/>
      <c r="D1778" s="261"/>
      <c r="E1778" s="261"/>
      <c r="F1778" s="261"/>
      <c r="G1778" s="261"/>
      <c r="AB1778" s="279"/>
      <c r="AC1778" s="279"/>
      <c r="AJ1778" s="279"/>
      <c r="AK1778" s="279"/>
      <c r="AX1778" s="279"/>
      <c r="AY1778" s="279"/>
      <c r="AZ1778" s="279"/>
      <c r="BA1778" s="279"/>
      <c r="BB1778" s="279"/>
      <c r="BC1778" s="279"/>
      <c r="BD1778" s="279"/>
      <c r="BE1778" s="279"/>
      <c r="BF1778" s="279"/>
      <c r="BG1778" s="279"/>
      <c r="BH1778" s="279"/>
      <c r="BI1778" s="279"/>
      <c r="BQ1778" s="280"/>
      <c r="BR1778" s="280"/>
      <c r="BS1778" s="280"/>
      <c r="BT1778" s="280"/>
      <c r="BU1778" s="280"/>
      <c r="BV1778" s="280"/>
      <c r="BW1778" s="280"/>
      <c r="BX1778" s="280"/>
      <c r="BY1778" s="280"/>
      <c r="BZ1778" s="280"/>
      <c r="CA1778" s="280"/>
      <c r="CB1778" s="280"/>
    </row>
    <row r="1779" spans="1:80" s="278" customFormat="1" x14ac:dyDescent="0.25">
      <c r="A1779" s="261"/>
      <c r="B1779" s="261"/>
      <c r="C1779" s="261"/>
      <c r="D1779" s="261"/>
      <c r="E1779" s="261"/>
      <c r="F1779" s="261"/>
      <c r="G1779" s="261"/>
      <c r="AB1779" s="279"/>
      <c r="AC1779" s="279"/>
      <c r="AJ1779" s="279"/>
      <c r="AK1779" s="279"/>
      <c r="AX1779" s="279"/>
      <c r="AY1779" s="279"/>
      <c r="AZ1779" s="279"/>
      <c r="BA1779" s="279"/>
      <c r="BB1779" s="279"/>
      <c r="BC1779" s="279"/>
      <c r="BD1779" s="279"/>
      <c r="BE1779" s="279"/>
      <c r="BF1779" s="279"/>
      <c r="BG1779" s="279"/>
      <c r="BH1779" s="279"/>
      <c r="BI1779" s="279"/>
      <c r="BQ1779" s="280"/>
      <c r="BR1779" s="280"/>
      <c r="BS1779" s="280"/>
      <c r="BT1779" s="280"/>
      <c r="BU1779" s="280"/>
      <c r="BV1779" s="280"/>
      <c r="BW1779" s="280"/>
      <c r="BX1779" s="280"/>
      <c r="BY1779" s="280"/>
      <c r="BZ1779" s="280"/>
      <c r="CA1779" s="280"/>
      <c r="CB1779" s="280"/>
    </row>
    <row r="1780" spans="1:80" s="278" customFormat="1" x14ac:dyDescent="0.25">
      <c r="A1780" s="261"/>
      <c r="B1780" s="261"/>
      <c r="C1780" s="261"/>
      <c r="D1780" s="261"/>
      <c r="E1780" s="261"/>
      <c r="F1780" s="261"/>
      <c r="G1780" s="261"/>
      <c r="AB1780" s="279"/>
      <c r="AC1780" s="279"/>
      <c r="AJ1780" s="279"/>
      <c r="AK1780" s="279"/>
      <c r="AX1780" s="279"/>
      <c r="AY1780" s="279"/>
      <c r="AZ1780" s="279"/>
      <c r="BA1780" s="279"/>
      <c r="BB1780" s="279"/>
      <c r="BC1780" s="279"/>
      <c r="BD1780" s="279"/>
      <c r="BE1780" s="279"/>
      <c r="BF1780" s="279"/>
      <c r="BG1780" s="279"/>
      <c r="BH1780" s="279"/>
      <c r="BI1780" s="279"/>
      <c r="BQ1780" s="280"/>
      <c r="BR1780" s="280"/>
      <c r="BS1780" s="280"/>
      <c r="BT1780" s="280"/>
      <c r="BU1780" s="280"/>
      <c r="BV1780" s="280"/>
      <c r="BW1780" s="280"/>
      <c r="BX1780" s="280"/>
      <c r="BY1780" s="280"/>
      <c r="BZ1780" s="280"/>
      <c r="CA1780" s="280"/>
      <c r="CB1780" s="280"/>
    </row>
    <row r="1781" spans="1:80" s="278" customFormat="1" x14ac:dyDescent="0.25">
      <c r="A1781" s="261"/>
      <c r="B1781" s="261"/>
      <c r="C1781" s="261"/>
      <c r="D1781" s="261"/>
      <c r="E1781" s="261"/>
      <c r="F1781" s="261"/>
      <c r="G1781" s="261"/>
      <c r="AB1781" s="279"/>
      <c r="AC1781" s="279"/>
      <c r="AJ1781" s="279"/>
      <c r="AK1781" s="279"/>
      <c r="AX1781" s="279"/>
      <c r="AY1781" s="279"/>
      <c r="AZ1781" s="279"/>
      <c r="BA1781" s="279"/>
      <c r="BB1781" s="279"/>
      <c r="BC1781" s="279"/>
      <c r="BD1781" s="279"/>
      <c r="BE1781" s="279"/>
      <c r="BF1781" s="279"/>
      <c r="BG1781" s="279"/>
      <c r="BH1781" s="279"/>
      <c r="BI1781" s="279"/>
      <c r="BQ1781" s="280"/>
      <c r="BR1781" s="280"/>
      <c r="BS1781" s="280"/>
      <c r="BT1781" s="280"/>
      <c r="BU1781" s="280"/>
      <c r="BV1781" s="280"/>
      <c r="BW1781" s="280"/>
      <c r="BX1781" s="280"/>
      <c r="BY1781" s="280"/>
      <c r="BZ1781" s="280"/>
      <c r="CA1781" s="280"/>
      <c r="CB1781" s="280"/>
    </row>
    <row r="1782" spans="1:80" s="278" customFormat="1" x14ac:dyDescent="0.25">
      <c r="A1782" s="261"/>
      <c r="B1782" s="261"/>
      <c r="C1782" s="261"/>
      <c r="D1782" s="261"/>
      <c r="E1782" s="261"/>
      <c r="F1782" s="261"/>
      <c r="G1782" s="261"/>
      <c r="AB1782" s="279"/>
      <c r="AC1782" s="279"/>
      <c r="AJ1782" s="279"/>
      <c r="AK1782" s="279"/>
      <c r="AX1782" s="279"/>
      <c r="AY1782" s="279"/>
      <c r="AZ1782" s="279"/>
      <c r="BA1782" s="279"/>
      <c r="BB1782" s="279"/>
      <c r="BC1782" s="279"/>
      <c r="BD1782" s="279"/>
      <c r="BE1782" s="279"/>
      <c r="BF1782" s="279"/>
      <c r="BG1782" s="279"/>
      <c r="BH1782" s="279"/>
      <c r="BI1782" s="279"/>
      <c r="BQ1782" s="280"/>
      <c r="BR1782" s="280"/>
      <c r="BS1782" s="280"/>
      <c r="BT1782" s="280"/>
      <c r="BU1782" s="280"/>
      <c r="BV1782" s="280"/>
      <c r="BW1782" s="280"/>
      <c r="BX1782" s="280"/>
      <c r="BY1782" s="280"/>
      <c r="BZ1782" s="280"/>
      <c r="CA1782" s="280"/>
      <c r="CB1782" s="280"/>
    </row>
    <row r="1783" spans="1:80" s="278" customFormat="1" x14ac:dyDescent="0.25">
      <c r="A1783" s="261"/>
      <c r="B1783" s="261"/>
      <c r="C1783" s="261"/>
      <c r="D1783" s="261"/>
      <c r="E1783" s="261"/>
      <c r="F1783" s="261"/>
      <c r="G1783" s="261"/>
      <c r="AB1783" s="279"/>
      <c r="AC1783" s="279"/>
      <c r="AJ1783" s="279"/>
      <c r="AK1783" s="279"/>
      <c r="AX1783" s="279"/>
      <c r="AY1783" s="279"/>
      <c r="AZ1783" s="279"/>
      <c r="BA1783" s="279"/>
      <c r="BB1783" s="279"/>
      <c r="BC1783" s="279"/>
      <c r="BD1783" s="279"/>
      <c r="BE1783" s="279"/>
      <c r="BF1783" s="279"/>
      <c r="BG1783" s="279"/>
      <c r="BH1783" s="279"/>
      <c r="BI1783" s="279"/>
      <c r="BQ1783" s="280"/>
      <c r="BR1783" s="280"/>
      <c r="BS1783" s="280"/>
      <c r="BT1783" s="280"/>
      <c r="BU1783" s="280"/>
      <c r="BV1783" s="280"/>
      <c r="BW1783" s="280"/>
      <c r="BX1783" s="280"/>
      <c r="BY1783" s="280"/>
      <c r="BZ1783" s="280"/>
      <c r="CA1783" s="280"/>
      <c r="CB1783" s="280"/>
    </row>
    <row r="1784" spans="1:80" s="278" customFormat="1" x14ac:dyDescent="0.25">
      <c r="A1784" s="261"/>
      <c r="B1784" s="261"/>
      <c r="C1784" s="261"/>
      <c r="D1784" s="261"/>
      <c r="E1784" s="261"/>
      <c r="F1784" s="261"/>
      <c r="G1784" s="261"/>
      <c r="AB1784" s="279"/>
      <c r="AC1784" s="279"/>
      <c r="AJ1784" s="279"/>
      <c r="AK1784" s="279"/>
      <c r="AX1784" s="279"/>
      <c r="AY1784" s="279"/>
      <c r="AZ1784" s="279"/>
      <c r="BA1784" s="279"/>
      <c r="BB1784" s="279"/>
      <c r="BC1784" s="279"/>
      <c r="BD1784" s="279"/>
      <c r="BE1784" s="279"/>
      <c r="BF1784" s="279"/>
      <c r="BG1784" s="279"/>
      <c r="BH1784" s="279"/>
      <c r="BI1784" s="279"/>
      <c r="BQ1784" s="280"/>
      <c r="BR1784" s="280"/>
      <c r="BS1784" s="280"/>
      <c r="BT1784" s="280"/>
      <c r="BU1784" s="280"/>
      <c r="BV1784" s="280"/>
      <c r="BW1784" s="280"/>
      <c r="BX1784" s="280"/>
      <c r="BY1784" s="280"/>
      <c r="BZ1784" s="280"/>
      <c r="CA1784" s="280"/>
      <c r="CB1784" s="280"/>
    </row>
    <row r="1785" spans="1:80" s="278" customFormat="1" x14ac:dyDescent="0.25">
      <c r="A1785" s="261"/>
      <c r="B1785" s="261"/>
      <c r="C1785" s="261"/>
      <c r="D1785" s="261"/>
      <c r="E1785" s="261"/>
      <c r="F1785" s="261"/>
      <c r="G1785" s="261"/>
      <c r="AB1785" s="279"/>
      <c r="AC1785" s="279"/>
      <c r="AJ1785" s="279"/>
      <c r="AK1785" s="279"/>
      <c r="AX1785" s="279"/>
      <c r="AY1785" s="279"/>
      <c r="AZ1785" s="279"/>
      <c r="BA1785" s="279"/>
      <c r="BB1785" s="279"/>
      <c r="BC1785" s="279"/>
      <c r="BD1785" s="279"/>
      <c r="BE1785" s="279"/>
      <c r="BF1785" s="279"/>
      <c r="BG1785" s="279"/>
      <c r="BH1785" s="279"/>
      <c r="BI1785" s="279"/>
      <c r="BQ1785" s="280"/>
      <c r="BR1785" s="280"/>
      <c r="BS1785" s="280"/>
      <c r="BT1785" s="280"/>
      <c r="BU1785" s="280"/>
      <c r="BV1785" s="280"/>
      <c r="BW1785" s="280"/>
      <c r="BX1785" s="280"/>
      <c r="BY1785" s="280"/>
      <c r="BZ1785" s="280"/>
      <c r="CA1785" s="280"/>
      <c r="CB1785" s="280"/>
    </row>
    <row r="1786" spans="1:80" s="278" customFormat="1" x14ac:dyDescent="0.25">
      <c r="A1786" s="261"/>
      <c r="B1786" s="261"/>
      <c r="C1786" s="261"/>
      <c r="D1786" s="261"/>
      <c r="E1786" s="261"/>
      <c r="F1786" s="261"/>
      <c r="G1786" s="261"/>
      <c r="AB1786" s="279"/>
      <c r="AC1786" s="279"/>
      <c r="AJ1786" s="279"/>
      <c r="AK1786" s="279"/>
      <c r="AX1786" s="279"/>
      <c r="AY1786" s="279"/>
      <c r="AZ1786" s="279"/>
      <c r="BA1786" s="279"/>
      <c r="BB1786" s="279"/>
      <c r="BC1786" s="279"/>
      <c r="BD1786" s="279"/>
      <c r="BE1786" s="279"/>
      <c r="BF1786" s="279"/>
      <c r="BG1786" s="279"/>
      <c r="BH1786" s="279"/>
      <c r="BI1786" s="279"/>
      <c r="BQ1786" s="280"/>
      <c r="BR1786" s="280"/>
      <c r="BS1786" s="280"/>
      <c r="BT1786" s="280"/>
      <c r="BU1786" s="280"/>
      <c r="BV1786" s="280"/>
      <c r="BW1786" s="280"/>
      <c r="BX1786" s="280"/>
      <c r="BY1786" s="280"/>
      <c r="BZ1786" s="280"/>
      <c r="CA1786" s="280"/>
      <c r="CB1786" s="280"/>
    </row>
    <row r="1787" spans="1:80" s="278" customFormat="1" x14ac:dyDescent="0.25">
      <c r="A1787" s="261"/>
      <c r="B1787" s="261"/>
      <c r="C1787" s="261"/>
      <c r="D1787" s="261"/>
      <c r="E1787" s="261"/>
      <c r="F1787" s="261"/>
      <c r="G1787" s="261"/>
      <c r="AB1787" s="279"/>
      <c r="AC1787" s="279"/>
      <c r="AJ1787" s="279"/>
      <c r="AK1787" s="279"/>
      <c r="AX1787" s="279"/>
      <c r="AY1787" s="279"/>
      <c r="AZ1787" s="279"/>
      <c r="BA1787" s="279"/>
      <c r="BB1787" s="279"/>
      <c r="BC1787" s="279"/>
      <c r="BD1787" s="279"/>
      <c r="BE1787" s="279"/>
      <c r="BF1787" s="279"/>
      <c r="BG1787" s="279"/>
      <c r="BH1787" s="279"/>
      <c r="BI1787" s="279"/>
      <c r="BQ1787" s="280"/>
      <c r="BR1787" s="280"/>
      <c r="BS1787" s="280"/>
      <c r="BT1787" s="280"/>
      <c r="BU1787" s="280"/>
      <c r="BV1787" s="280"/>
      <c r="BW1787" s="280"/>
      <c r="BX1787" s="280"/>
      <c r="BY1787" s="280"/>
      <c r="BZ1787" s="280"/>
      <c r="CA1787" s="280"/>
      <c r="CB1787" s="280"/>
    </row>
    <row r="1788" spans="1:80" s="278" customFormat="1" x14ac:dyDescent="0.25">
      <c r="A1788" s="261"/>
      <c r="B1788" s="261"/>
      <c r="C1788" s="261"/>
      <c r="D1788" s="261"/>
      <c r="E1788" s="261"/>
      <c r="F1788" s="261"/>
      <c r="G1788" s="261"/>
      <c r="AB1788" s="279"/>
      <c r="AC1788" s="279"/>
      <c r="AJ1788" s="279"/>
      <c r="AK1788" s="279"/>
      <c r="AX1788" s="279"/>
      <c r="AY1788" s="279"/>
      <c r="AZ1788" s="279"/>
      <c r="BA1788" s="279"/>
      <c r="BB1788" s="279"/>
      <c r="BC1788" s="279"/>
      <c r="BD1788" s="279"/>
      <c r="BE1788" s="279"/>
      <c r="BF1788" s="279"/>
      <c r="BG1788" s="279"/>
      <c r="BH1788" s="279"/>
      <c r="BI1788" s="279"/>
      <c r="BQ1788" s="280"/>
      <c r="BR1788" s="280"/>
      <c r="BS1788" s="280"/>
      <c r="BT1788" s="280"/>
      <c r="BU1788" s="280"/>
      <c r="BV1788" s="280"/>
      <c r="BW1788" s="280"/>
      <c r="BX1788" s="280"/>
      <c r="BY1788" s="280"/>
      <c r="BZ1788" s="280"/>
      <c r="CA1788" s="280"/>
      <c r="CB1788" s="280"/>
    </row>
    <row r="1789" spans="1:80" s="278" customFormat="1" x14ac:dyDescent="0.25">
      <c r="A1789" s="261"/>
      <c r="B1789" s="261"/>
      <c r="C1789" s="261"/>
      <c r="D1789" s="261"/>
      <c r="E1789" s="261"/>
      <c r="F1789" s="261"/>
      <c r="G1789" s="261"/>
      <c r="AB1789" s="279"/>
      <c r="AC1789" s="279"/>
      <c r="AJ1789" s="279"/>
      <c r="AK1789" s="279"/>
      <c r="AX1789" s="279"/>
      <c r="AY1789" s="279"/>
      <c r="AZ1789" s="279"/>
      <c r="BA1789" s="279"/>
      <c r="BB1789" s="279"/>
      <c r="BC1789" s="279"/>
      <c r="BD1789" s="279"/>
      <c r="BE1789" s="279"/>
      <c r="BF1789" s="279"/>
      <c r="BG1789" s="279"/>
      <c r="BH1789" s="279"/>
      <c r="BI1789" s="279"/>
      <c r="BQ1789" s="280"/>
      <c r="BR1789" s="280"/>
      <c r="BS1789" s="280"/>
      <c r="BT1789" s="280"/>
      <c r="BU1789" s="280"/>
      <c r="BV1789" s="280"/>
      <c r="BW1789" s="280"/>
      <c r="BX1789" s="280"/>
      <c r="BY1789" s="280"/>
      <c r="BZ1789" s="280"/>
      <c r="CA1789" s="280"/>
      <c r="CB1789" s="280"/>
    </row>
    <row r="1790" spans="1:80" s="278" customFormat="1" x14ac:dyDescent="0.25">
      <c r="A1790" s="261"/>
      <c r="B1790" s="261"/>
      <c r="C1790" s="261"/>
      <c r="D1790" s="261"/>
      <c r="E1790" s="261"/>
      <c r="F1790" s="261"/>
      <c r="G1790" s="261"/>
      <c r="AB1790" s="279"/>
      <c r="AC1790" s="279"/>
      <c r="AJ1790" s="279"/>
      <c r="AK1790" s="279"/>
      <c r="AX1790" s="279"/>
      <c r="AY1790" s="279"/>
      <c r="AZ1790" s="279"/>
      <c r="BA1790" s="279"/>
      <c r="BB1790" s="279"/>
      <c r="BC1790" s="279"/>
      <c r="BD1790" s="279"/>
      <c r="BE1790" s="279"/>
      <c r="BF1790" s="279"/>
      <c r="BG1790" s="279"/>
      <c r="BH1790" s="279"/>
      <c r="BI1790" s="279"/>
      <c r="BQ1790" s="280"/>
      <c r="BR1790" s="280"/>
      <c r="BS1790" s="280"/>
      <c r="BT1790" s="280"/>
      <c r="BU1790" s="280"/>
      <c r="BV1790" s="280"/>
      <c r="BW1790" s="280"/>
      <c r="BX1790" s="280"/>
      <c r="BY1790" s="280"/>
      <c r="BZ1790" s="280"/>
      <c r="CA1790" s="280"/>
      <c r="CB1790" s="280"/>
    </row>
    <row r="1791" spans="1:80" s="278" customFormat="1" x14ac:dyDescent="0.25">
      <c r="A1791" s="261"/>
      <c r="B1791" s="261"/>
      <c r="C1791" s="261"/>
      <c r="D1791" s="261"/>
      <c r="E1791" s="261"/>
      <c r="F1791" s="261"/>
      <c r="G1791" s="261"/>
      <c r="AB1791" s="279"/>
      <c r="AC1791" s="279"/>
      <c r="AJ1791" s="279"/>
      <c r="AK1791" s="279"/>
      <c r="AX1791" s="279"/>
      <c r="AY1791" s="279"/>
      <c r="AZ1791" s="279"/>
      <c r="BA1791" s="279"/>
      <c r="BB1791" s="279"/>
      <c r="BC1791" s="279"/>
      <c r="BD1791" s="279"/>
      <c r="BE1791" s="279"/>
      <c r="BF1791" s="279"/>
      <c r="BG1791" s="279"/>
      <c r="BH1791" s="279"/>
      <c r="BI1791" s="279"/>
      <c r="BQ1791" s="280"/>
      <c r="BR1791" s="280"/>
      <c r="BS1791" s="280"/>
      <c r="BT1791" s="280"/>
      <c r="BU1791" s="280"/>
      <c r="BV1791" s="280"/>
      <c r="BW1791" s="280"/>
      <c r="BX1791" s="280"/>
      <c r="BY1791" s="280"/>
      <c r="BZ1791" s="280"/>
      <c r="CA1791" s="280"/>
      <c r="CB1791" s="280"/>
    </row>
    <row r="1792" spans="1:80" s="278" customFormat="1" x14ac:dyDescent="0.25">
      <c r="A1792" s="261"/>
      <c r="B1792" s="261"/>
      <c r="C1792" s="261"/>
      <c r="D1792" s="261"/>
      <c r="E1792" s="261"/>
      <c r="F1792" s="261"/>
      <c r="G1792" s="261"/>
      <c r="AB1792" s="279"/>
      <c r="AC1792" s="279"/>
      <c r="AJ1792" s="279"/>
      <c r="AK1792" s="279"/>
      <c r="AX1792" s="279"/>
      <c r="AY1792" s="279"/>
      <c r="AZ1792" s="279"/>
      <c r="BA1792" s="279"/>
      <c r="BB1792" s="279"/>
      <c r="BC1792" s="279"/>
      <c r="BD1792" s="279"/>
      <c r="BE1792" s="279"/>
      <c r="BF1792" s="279"/>
      <c r="BG1792" s="279"/>
      <c r="BH1792" s="279"/>
      <c r="BI1792" s="279"/>
      <c r="BQ1792" s="280"/>
      <c r="BR1792" s="280"/>
      <c r="BS1792" s="280"/>
      <c r="BT1792" s="280"/>
      <c r="BU1792" s="280"/>
      <c r="BV1792" s="280"/>
      <c r="BW1792" s="280"/>
      <c r="BX1792" s="280"/>
      <c r="BY1792" s="280"/>
      <c r="BZ1792" s="280"/>
      <c r="CA1792" s="280"/>
      <c r="CB1792" s="280"/>
    </row>
    <row r="1793" spans="1:80" s="278" customFormat="1" x14ac:dyDescent="0.25">
      <c r="A1793" s="261"/>
      <c r="B1793" s="261"/>
      <c r="C1793" s="261"/>
      <c r="D1793" s="261"/>
      <c r="E1793" s="261"/>
      <c r="F1793" s="261"/>
      <c r="G1793" s="261"/>
      <c r="AB1793" s="279"/>
      <c r="AC1793" s="279"/>
      <c r="AJ1793" s="279"/>
      <c r="AK1793" s="279"/>
      <c r="AX1793" s="279"/>
      <c r="AY1793" s="279"/>
      <c r="AZ1793" s="279"/>
      <c r="BA1793" s="279"/>
      <c r="BB1793" s="279"/>
      <c r="BC1793" s="279"/>
      <c r="BD1793" s="279"/>
      <c r="BE1793" s="279"/>
      <c r="BF1793" s="279"/>
      <c r="BG1793" s="279"/>
      <c r="BH1793" s="279"/>
      <c r="BI1793" s="279"/>
      <c r="BQ1793" s="280"/>
      <c r="BR1793" s="280"/>
      <c r="BS1793" s="280"/>
      <c r="BT1793" s="280"/>
      <c r="BU1793" s="280"/>
      <c r="BV1793" s="280"/>
      <c r="BW1793" s="280"/>
      <c r="BX1793" s="280"/>
      <c r="BY1793" s="280"/>
      <c r="BZ1793" s="280"/>
      <c r="CA1793" s="280"/>
      <c r="CB1793" s="280"/>
    </row>
    <row r="1794" spans="1:80" s="278" customFormat="1" x14ac:dyDescent="0.25">
      <c r="A1794" s="261"/>
      <c r="B1794" s="261"/>
      <c r="C1794" s="261"/>
      <c r="D1794" s="261"/>
      <c r="E1794" s="261"/>
      <c r="F1794" s="261"/>
      <c r="G1794" s="261"/>
      <c r="AB1794" s="279"/>
      <c r="AC1794" s="279"/>
      <c r="AJ1794" s="279"/>
      <c r="AK1794" s="279"/>
      <c r="AX1794" s="279"/>
      <c r="AY1794" s="279"/>
      <c r="AZ1794" s="279"/>
      <c r="BA1794" s="279"/>
      <c r="BB1794" s="279"/>
      <c r="BC1794" s="279"/>
      <c r="BD1794" s="279"/>
      <c r="BE1794" s="279"/>
      <c r="BF1794" s="279"/>
      <c r="BG1794" s="279"/>
      <c r="BH1794" s="279"/>
      <c r="BI1794" s="279"/>
      <c r="BQ1794" s="280"/>
      <c r="BR1794" s="280"/>
      <c r="BS1794" s="280"/>
      <c r="BT1794" s="280"/>
      <c r="BU1794" s="280"/>
      <c r="BV1794" s="280"/>
      <c r="BW1794" s="280"/>
      <c r="BX1794" s="280"/>
      <c r="BY1794" s="280"/>
      <c r="BZ1794" s="280"/>
      <c r="CA1794" s="280"/>
      <c r="CB1794" s="280"/>
    </row>
    <row r="1795" spans="1:80" s="278" customFormat="1" x14ac:dyDescent="0.25">
      <c r="A1795" s="261"/>
      <c r="B1795" s="261"/>
      <c r="C1795" s="261"/>
      <c r="D1795" s="261"/>
      <c r="E1795" s="261"/>
      <c r="F1795" s="261"/>
      <c r="G1795" s="261"/>
      <c r="AB1795" s="279"/>
      <c r="AC1795" s="279"/>
      <c r="AJ1795" s="279"/>
      <c r="AK1795" s="279"/>
      <c r="AX1795" s="279"/>
      <c r="AY1795" s="279"/>
      <c r="AZ1795" s="279"/>
      <c r="BA1795" s="279"/>
      <c r="BB1795" s="279"/>
      <c r="BC1795" s="279"/>
      <c r="BD1795" s="279"/>
      <c r="BE1795" s="279"/>
      <c r="BF1795" s="279"/>
      <c r="BG1795" s="279"/>
      <c r="BH1795" s="279"/>
      <c r="BI1795" s="279"/>
      <c r="BQ1795" s="280"/>
      <c r="BR1795" s="280"/>
      <c r="BS1795" s="280"/>
      <c r="BT1795" s="280"/>
      <c r="BU1795" s="280"/>
      <c r="BV1795" s="280"/>
      <c r="BW1795" s="280"/>
      <c r="BX1795" s="280"/>
      <c r="BY1795" s="280"/>
      <c r="BZ1795" s="280"/>
      <c r="CA1795" s="280"/>
      <c r="CB1795" s="280"/>
    </row>
    <row r="1796" spans="1:80" s="278" customFormat="1" x14ac:dyDescent="0.25">
      <c r="A1796" s="261"/>
      <c r="B1796" s="261"/>
      <c r="C1796" s="261"/>
      <c r="D1796" s="261"/>
      <c r="E1796" s="261"/>
      <c r="F1796" s="261"/>
      <c r="G1796" s="261"/>
      <c r="AB1796" s="279"/>
      <c r="AC1796" s="279"/>
      <c r="AJ1796" s="279"/>
      <c r="AK1796" s="279"/>
      <c r="AX1796" s="279"/>
      <c r="AY1796" s="279"/>
      <c r="AZ1796" s="279"/>
      <c r="BA1796" s="279"/>
      <c r="BB1796" s="279"/>
      <c r="BC1796" s="279"/>
      <c r="BD1796" s="279"/>
      <c r="BE1796" s="279"/>
      <c r="BF1796" s="279"/>
      <c r="BG1796" s="279"/>
      <c r="BH1796" s="279"/>
      <c r="BI1796" s="279"/>
      <c r="BQ1796" s="280"/>
      <c r="BR1796" s="280"/>
      <c r="BS1796" s="280"/>
      <c r="BT1796" s="280"/>
      <c r="BU1796" s="280"/>
      <c r="BV1796" s="280"/>
      <c r="BW1796" s="280"/>
      <c r="BX1796" s="280"/>
      <c r="BY1796" s="280"/>
      <c r="BZ1796" s="280"/>
      <c r="CA1796" s="280"/>
      <c r="CB1796" s="280"/>
    </row>
    <row r="1797" spans="1:80" s="278" customFormat="1" x14ac:dyDescent="0.25">
      <c r="A1797" s="261"/>
      <c r="B1797" s="261"/>
      <c r="C1797" s="261"/>
      <c r="D1797" s="261"/>
      <c r="E1797" s="261"/>
      <c r="F1797" s="261"/>
      <c r="G1797" s="261"/>
      <c r="AB1797" s="279"/>
      <c r="AC1797" s="279"/>
      <c r="AJ1797" s="279"/>
      <c r="AK1797" s="279"/>
      <c r="AX1797" s="279"/>
      <c r="AY1797" s="279"/>
      <c r="AZ1797" s="279"/>
      <c r="BA1797" s="279"/>
      <c r="BB1797" s="279"/>
      <c r="BC1797" s="279"/>
      <c r="BD1797" s="279"/>
      <c r="BE1797" s="279"/>
      <c r="BF1797" s="279"/>
      <c r="BG1797" s="279"/>
      <c r="BH1797" s="279"/>
      <c r="BI1797" s="279"/>
      <c r="BQ1797" s="280"/>
      <c r="BR1797" s="280"/>
      <c r="BS1797" s="280"/>
      <c r="BT1797" s="280"/>
      <c r="BU1797" s="280"/>
      <c r="BV1797" s="280"/>
      <c r="BW1797" s="280"/>
      <c r="BX1797" s="280"/>
      <c r="BY1797" s="280"/>
      <c r="BZ1797" s="280"/>
      <c r="CA1797" s="280"/>
      <c r="CB1797" s="280"/>
    </row>
    <row r="1798" spans="1:80" s="278" customFormat="1" x14ac:dyDescent="0.25">
      <c r="A1798" s="261"/>
      <c r="B1798" s="261"/>
      <c r="C1798" s="261"/>
      <c r="D1798" s="261"/>
      <c r="E1798" s="261"/>
      <c r="F1798" s="261"/>
      <c r="G1798" s="261"/>
      <c r="AB1798" s="279"/>
      <c r="AC1798" s="279"/>
      <c r="AJ1798" s="279"/>
      <c r="AK1798" s="279"/>
      <c r="AX1798" s="279"/>
      <c r="AY1798" s="279"/>
      <c r="AZ1798" s="279"/>
      <c r="BA1798" s="279"/>
      <c r="BB1798" s="279"/>
      <c r="BC1798" s="279"/>
      <c r="BD1798" s="279"/>
      <c r="BE1798" s="279"/>
      <c r="BF1798" s="279"/>
      <c r="BG1798" s="279"/>
      <c r="BH1798" s="279"/>
      <c r="BI1798" s="279"/>
      <c r="BQ1798" s="280"/>
      <c r="BR1798" s="280"/>
      <c r="BS1798" s="280"/>
      <c r="BT1798" s="280"/>
      <c r="BU1798" s="280"/>
      <c r="BV1798" s="280"/>
      <c r="BW1798" s="280"/>
      <c r="BX1798" s="280"/>
      <c r="BY1798" s="280"/>
      <c r="BZ1798" s="280"/>
      <c r="CA1798" s="280"/>
      <c r="CB1798" s="280"/>
    </row>
    <row r="1799" spans="1:80" s="278" customFormat="1" x14ac:dyDescent="0.25">
      <c r="A1799" s="261"/>
      <c r="B1799" s="261"/>
      <c r="C1799" s="261"/>
      <c r="D1799" s="261"/>
      <c r="E1799" s="261"/>
      <c r="F1799" s="261"/>
      <c r="G1799" s="261"/>
      <c r="AB1799" s="279"/>
      <c r="AC1799" s="279"/>
      <c r="AJ1799" s="279"/>
      <c r="AK1799" s="279"/>
      <c r="AX1799" s="279"/>
      <c r="AY1799" s="279"/>
      <c r="AZ1799" s="279"/>
      <c r="BA1799" s="279"/>
      <c r="BB1799" s="279"/>
      <c r="BC1799" s="279"/>
      <c r="BD1799" s="279"/>
      <c r="BE1799" s="279"/>
      <c r="BF1799" s="279"/>
      <c r="BG1799" s="279"/>
      <c r="BH1799" s="279"/>
      <c r="BI1799" s="279"/>
      <c r="BQ1799" s="280"/>
      <c r="BR1799" s="280"/>
      <c r="BS1799" s="280"/>
      <c r="BT1799" s="280"/>
      <c r="BU1799" s="280"/>
      <c r="BV1799" s="280"/>
      <c r="BW1799" s="280"/>
      <c r="BX1799" s="280"/>
      <c r="BY1799" s="280"/>
      <c r="BZ1799" s="280"/>
      <c r="CA1799" s="280"/>
      <c r="CB1799" s="280"/>
    </row>
    <row r="1800" spans="1:80" s="278" customFormat="1" x14ac:dyDescent="0.25">
      <c r="A1800" s="261"/>
      <c r="B1800" s="261"/>
      <c r="C1800" s="261"/>
      <c r="D1800" s="261"/>
      <c r="E1800" s="261"/>
      <c r="F1800" s="261"/>
      <c r="G1800" s="261"/>
      <c r="AB1800" s="279"/>
      <c r="AC1800" s="279"/>
      <c r="AJ1800" s="279"/>
      <c r="AK1800" s="279"/>
      <c r="AX1800" s="279"/>
      <c r="AY1800" s="279"/>
      <c r="AZ1800" s="279"/>
      <c r="BA1800" s="279"/>
      <c r="BB1800" s="279"/>
      <c r="BC1800" s="279"/>
      <c r="BD1800" s="279"/>
      <c r="BE1800" s="279"/>
      <c r="BF1800" s="279"/>
      <c r="BG1800" s="279"/>
      <c r="BH1800" s="279"/>
      <c r="BI1800" s="279"/>
      <c r="BQ1800" s="280"/>
      <c r="BR1800" s="280"/>
      <c r="BS1800" s="280"/>
      <c r="BT1800" s="280"/>
      <c r="BU1800" s="280"/>
      <c r="BV1800" s="280"/>
      <c r="BW1800" s="280"/>
      <c r="BX1800" s="280"/>
      <c r="BY1800" s="280"/>
      <c r="BZ1800" s="280"/>
      <c r="CA1800" s="280"/>
      <c r="CB1800" s="280"/>
    </row>
    <row r="1801" spans="1:80" s="278" customFormat="1" x14ac:dyDescent="0.25">
      <c r="A1801" s="261"/>
      <c r="B1801" s="261"/>
      <c r="C1801" s="261"/>
      <c r="D1801" s="261"/>
      <c r="E1801" s="261"/>
      <c r="F1801" s="261"/>
      <c r="G1801" s="261"/>
      <c r="AB1801" s="279"/>
      <c r="AC1801" s="279"/>
      <c r="AJ1801" s="279"/>
      <c r="AK1801" s="279"/>
      <c r="AX1801" s="279"/>
      <c r="AY1801" s="279"/>
      <c r="AZ1801" s="279"/>
      <c r="BA1801" s="279"/>
      <c r="BB1801" s="279"/>
      <c r="BC1801" s="279"/>
      <c r="BD1801" s="279"/>
      <c r="BE1801" s="279"/>
      <c r="BF1801" s="279"/>
      <c r="BG1801" s="279"/>
      <c r="BH1801" s="279"/>
      <c r="BI1801" s="279"/>
      <c r="BQ1801" s="280"/>
      <c r="BR1801" s="280"/>
      <c r="BS1801" s="280"/>
      <c r="BT1801" s="280"/>
      <c r="BU1801" s="280"/>
      <c r="BV1801" s="280"/>
      <c r="BW1801" s="280"/>
      <c r="BX1801" s="280"/>
      <c r="BY1801" s="280"/>
      <c r="BZ1801" s="280"/>
      <c r="CA1801" s="280"/>
      <c r="CB1801" s="280"/>
    </row>
    <row r="1802" spans="1:80" s="278" customFormat="1" x14ac:dyDescent="0.25">
      <c r="A1802" s="261"/>
      <c r="B1802" s="261"/>
      <c r="C1802" s="261"/>
      <c r="D1802" s="261"/>
      <c r="E1802" s="261"/>
      <c r="F1802" s="261"/>
      <c r="G1802" s="261"/>
      <c r="AB1802" s="279"/>
      <c r="AC1802" s="279"/>
      <c r="AJ1802" s="279"/>
      <c r="AK1802" s="279"/>
      <c r="AX1802" s="279"/>
      <c r="AY1802" s="279"/>
      <c r="AZ1802" s="279"/>
      <c r="BA1802" s="279"/>
      <c r="BB1802" s="279"/>
      <c r="BC1802" s="279"/>
      <c r="BD1802" s="279"/>
      <c r="BE1802" s="279"/>
      <c r="BF1802" s="279"/>
      <c r="BG1802" s="279"/>
      <c r="BH1802" s="279"/>
      <c r="BI1802" s="279"/>
      <c r="BQ1802" s="280"/>
      <c r="BR1802" s="280"/>
      <c r="BS1802" s="280"/>
      <c r="BT1802" s="280"/>
      <c r="BU1802" s="280"/>
      <c r="BV1802" s="280"/>
      <c r="BW1802" s="280"/>
      <c r="BX1802" s="280"/>
      <c r="BY1802" s="280"/>
      <c r="BZ1802" s="280"/>
      <c r="CA1802" s="280"/>
      <c r="CB1802" s="280"/>
    </row>
    <row r="1803" spans="1:80" s="278" customFormat="1" x14ac:dyDescent="0.25">
      <c r="A1803" s="261"/>
      <c r="B1803" s="261"/>
      <c r="C1803" s="261"/>
      <c r="D1803" s="261"/>
      <c r="E1803" s="261"/>
      <c r="F1803" s="261"/>
      <c r="G1803" s="261"/>
      <c r="AB1803" s="279"/>
      <c r="AC1803" s="279"/>
      <c r="AJ1803" s="279"/>
      <c r="AK1803" s="279"/>
      <c r="AX1803" s="279"/>
      <c r="AY1803" s="279"/>
      <c r="AZ1803" s="279"/>
      <c r="BA1803" s="279"/>
      <c r="BB1803" s="279"/>
      <c r="BC1803" s="279"/>
      <c r="BD1803" s="279"/>
      <c r="BE1803" s="279"/>
      <c r="BF1803" s="279"/>
      <c r="BG1803" s="279"/>
      <c r="BH1803" s="279"/>
      <c r="BI1803" s="279"/>
      <c r="BQ1803" s="280"/>
      <c r="BR1803" s="280"/>
      <c r="BS1803" s="280"/>
      <c r="BT1803" s="280"/>
      <c r="BU1803" s="280"/>
      <c r="BV1803" s="280"/>
      <c r="BW1803" s="280"/>
      <c r="BX1803" s="280"/>
      <c r="BY1803" s="280"/>
      <c r="BZ1803" s="280"/>
      <c r="CA1803" s="280"/>
      <c r="CB1803" s="280"/>
    </row>
    <row r="1804" spans="1:80" s="278" customFormat="1" x14ac:dyDescent="0.25">
      <c r="A1804" s="261"/>
      <c r="B1804" s="261"/>
      <c r="C1804" s="261"/>
      <c r="D1804" s="261"/>
      <c r="E1804" s="261"/>
      <c r="F1804" s="261"/>
      <c r="G1804" s="261"/>
      <c r="AB1804" s="279"/>
      <c r="AC1804" s="279"/>
      <c r="AJ1804" s="279"/>
      <c r="AK1804" s="279"/>
      <c r="AX1804" s="279"/>
      <c r="AY1804" s="279"/>
      <c r="AZ1804" s="279"/>
      <c r="BA1804" s="279"/>
      <c r="BB1804" s="279"/>
      <c r="BC1804" s="279"/>
      <c r="BD1804" s="279"/>
      <c r="BE1804" s="279"/>
      <c r="BF1804" s="279"/>
      <c r="BG1804" s="279"/>
      <c r="BH1804" s="279"/>
      <c r="BI1804" s="279"/>
      <c r="BQ1804" s="280"/>
      <c r="BR1804" s="280"/>
      <c r="BS1804" s="280"/>
      <c r="BT1804" s="280"/>
      <c r="BU1804" s="280"/>
      <c r="BV1804" s="280"/>
      <c r="BW1804" s="280"/>
      <c r="BX1804" s="280"/>
      <c r="BY1804" s="280"/>
      <c r="BZ1804" s="280"/>
      <c r="CA1804" s="280"/>
      <c r="CB1804" s="280"/>
    </row>
    <row r="1805" spans="1:80" s="278" customFormat="1" x14ac:dyDescent="0.25">
      <c r="A1805" s="261"/>
      <c r="B1805" s="261"/>
      <c r="C1805" s="261"/>
      <c r="D1805" s="261"/>
      <c r="E1805" s="261"/>
      <c r="F1805" s="261"/>
      <c r="G1805" s="261"/>
      <c r="AB1805" s="279"/>
      <c r="AC1805" s="279"/>
      <c r="AJ1805" s="279"/>
      <c r="AK1805" s="279"/>
      <c r="AX1805" s="279"/>
      <c r="AY1805" s="279"/>
      <c r="AZ1805" s="279"/>
      <c r="BA1805" s="279"/>
      <c r="BB1805" s="279"/>
      <c r="BC1805" s="279"/>
      <c r="BD1805" s="279"/>
      <c r="BE1805" s="279"/>
      <c r="BF1805" s="279"/>
      <c r="BG1805" s="279"/>
      <c r="BH1805" s="279"/>
      <c r="BI1805" s="279"/>
      <c r="BQ1805" s="280"/>
      <c r="BR1805" s="280"/>
      <c r="BS1805" s="280"/>
      <c r="BT1805" s="280"/>
      <c r="BU1805" s="280"/>
      <c r="BV1805" s="280"/>
      <c r="BW1805" s="280"/>
      <c r="BX1805" s="280"/>
      <c r="BY1805" s="280"/>
      <c r="BZ1805" s="280"/>
      <c r="CA1805" s="280"/>
      <c r="CB1805" s="280"/>
    </row>
    <row r="1806" spans="1:80" s="278" customFormat="1" x14ac:dyDescent="0.25">
      <c r="A1806" s="261"/>
      <c r="B1806" s="261"/>
      <c r="C1806" s="261"/>
      <c r="D1806" s="261"/>
      <c r="E1806" s="261"/>
      <c r="F1806" s="261"/>
      <c r="G1806" s="261"/>
      <c r="AB1806" s="279"/>
      <c r="AC1806" s="279"/>
      <c r="AJ1806" s="279"/>
      <c r="AK1806" s="279"/>
      <c r="AX1806" s="279"/>
      <c r="AY1806" s="279"/>
      <c r="AZ1806" s="279"/>
      <c r="BA1806" s="279"/>
      <c r="BB1806" s="279"/>
      <c r="BC1806" s="279"/>
      <c r="BD1806" s="279"/>
      <c r="BE1806" s="279"/>
      <c r="BF1806" s="279"/>
      <c r="BG1806" s="279"/>
      <c r="BH1806" s="279"/>
      <c r="BI1806" s="279"/>
      <c r="BQ1806" s="280"/>
      <c r="BR1806" s="280"/>
      <c r="BS1806" s="280"/>
      <c r="BT1806" s="280"/>
      <c r="BU1806" s="280"/>
      <c r="BV1806" s="280"/>
      <c r="BW1806" s="280"/>
      <c r="BX1806" s="280"/>
      <c r="BY1806" s="280"/>
      <c r="BZ1806" s="280"/>
      <c r="CA1806" s="280"/>
      <c r="CB1806" s="280"/>
    </row>
    <row r="1807" spans="1:80" s="278" customFormat="1" x14ac:dyDescent="0.25">
      <c r="A1807" s="261"/>
      <c r="B1807" s="261"/>
      <c r="C1807" s="261"/>
      <c r="D1807" s="261"/>
      <c r="E1807" s="261"/>
      <c r="F1807" s="261"/>
      <c r="G1807" s="261"/>
      <c r="AB1807" s="279"/>
      <c r="AC1807" s="279"/>
      <c r="AJ1807" s="279"/>
      <c r="AK1807" s="279"/>
      <c r="AX1807" s="279"/>
      <c r="AY1807" s="279"/>
      <c r="AZ1807" s="279"/>
      <c r="BA1807" s="279"/>
      <c r="BB1807" s="279"/>
      <c r="BC1807" s="279"/>
      <c r="BD1807" s="279"/>
      <c r="BE1807" s="279"/>
      <c r="BF1807" s="279"/>
      <c r="BG1807" s="279"/>
      <c r="BH1807" s="279"/>
      <c r="BI1807" s="279"/>
      <c r="BQ1807" s="280"/>
      <c r="BR1807" s="280"/>
      <c r="BS1807" s="280"/>
      <c r="BT1807" s="280"/>
      <c r="BU1807" s="280"/>
      <c r="BV1807" s="280"/>
      <c r="BW1807" s="280"/>
      <c r="BX1807" s="280"/>
      <c r="BY1807" s="280"/>
      <c r="BZ1807" s="280"/>
      <c r="CA1807" s="280"/>
      <c r="CB1807" s="280"/>
    </row>
    <row r="1808" spans="1:80" s="278" customFormat="1" x14ac:dyDescent="0.25">
      <c r="A1808" s="261"/>
      <c r="B1808" s="261"/>
      <c r="C1808" s="261"/>
      <c r="D1808" s="261"/>
      <c r="E1808" s="261"/>
      <c r="F1808" s="261"/>
      <c r="G1808" s="261"/>
      <c r="AB1808" s="279"/>
      <c r="AC1808" s="279"/>
      <c r="AJ1808" s="279"/>
      <c r="AK1808" s="279"/>
      <c r="AX1808" s="279"/>
      <c r="AY1808" s="279"/>
      <c r="AZ1808" s="279"/>
      <c r="BA1808" s="279"/>
      <c r="BB1808" s="279"/>
      <c r="BC1808" s="279"/>
      <c r="BD1808" s="279"/>
      <c r="BE1808" s="279"/>
      <c r="BF1808" s="279"/>
      <c r="BG1808" s="279"/>
      <c r="BH1808" s="279"/>
      <c r="BI1808" s="279"/>
      <c r="BQ1808" s="280"/>
      <c r="BR1808" s="280"/>
      <c r="BS1808" s="280"/>
      <c r="BT1808" s="280"/>
      <c r="BU1808" s="280"/>
      <c r="BV1808" s="280"/>
      <c r="BW1808" s="280"/>
      <c r="BX1808" s="280"/>
      <c r="BY1808" s="280"/>
      <c r="BZ1808" s="280"/>
      <c r="CA1808" s="280"/>
      <c r="CB1808" s="280"/>
    </row>
    <row r="1809" spans="1:80" s="278" customFormat="1" x14ac:dyDescent="0.25">
      <c r="A1809" s="261"/>
      <c r="B1809" s="261"/>
      <c r="C1809" s="261"/>
      <c r="D1809" s="261"/>
      <c r="E1809" s="261"/>
      <c r="F1809" s="261"/>
      <c r="G1809" s="261"/>
      <c r="AB1809" s="279"/>
      <c r="AC1809" s="279"/>
      <c r="AJ1809" s="279"/>
      <c r="AK1809" s="279"/>
      <c r="AX1809" s="279"/>
      <c r="AY1809" s="279"/>
      <c r="AZ1809" s="279"/>
      <c r="BA1809" s="279"/>
      <c r="BB1809" s="279"/>
      <c r="BC1809" s="279"/>
      <c r="BD1809" s="279"/>
      <c r="BE1809" s="279"/>
      <c r="BF1809" s="279"/>
      <c r="BG1809" s="279"/>
      <c r="BH1809" s="279"/>
      <c r="BI1809" s="279"/>
      <c r="BQ1809" s="280"/>
      <c r="BR1809" s="280"/>
      <c r="BS1809" s="280"/>
      <c r="BT1809" s="280"/>
      <c r="BU1809" s="280"/>
      <c r="BV1809" s="280"/>
      <c r="BW1809" s="280"/>
      <c r="BX1809" s="280"/>
      <c r="BY1809" s="280"/>
      <c r="BZ1809" s="280"/>
      <c r="CA1809" s="280"/>
      <c r="CB1809" s="280"/>
    </row>
    <row r="1810" spans="1:80" s="278" customFormat="1" x14ac:dyDescent="0.25">
      <c r="A1810" s="261"/>
      <c r="B1810" s="261"/>
      <c r="C1810" s="261"/>
      <c r="D1810" s="261"/>
      <c r="E1810" s="261"/>
      <c r="F1810" s="261"/>
      <c r="G1810" s="261"/>
      <c r="AB1810" s="279"/>
      <c r="AC1810" s="279"/>
      <c r="AJ1810" s="279"/>
      <c r="AK1810" s="279"/>
      <c r="AX1810" s="279"/>
      <c r="AY1810" s="279"/>
      <c r="AZ1810" s="279"/>
      <c r="BA1810" s="279"/>
      <c r="BB1810" s="279"/>
      <c r="BC1810" s="279"/>
      <c r="BD1810" s="279"/>
      <c r="BE1810" s="279"/>
      <c r="BF1810" s="279"/>
      <c r="BG1810" s="279"/>
      <c r="BH1810" s="279"/>
      <c r="BI1810" s="279"/>
      <c r="BQ1810" s="280"/>
      <c r="BR1810" s="280"/>
      <c r="BS1810" s="280"/>
      <c r="BT1810" s="280"/>
      <c r="BU1810" s="280"/>
      <c r="BV1810" s="280"/>
      <c r="BW1810" s="280"/>
      <c r="BX1810" s="280"/>
      <c r="BY1810" s="280"/>
      <c r="BZ1810" s="280"/>
      <c r="CA1810" s="280"/>
      <c r="CB1810" s="280"/>
    </row>
    <row r="1811" spans="1:80" s="278" customFormat="1" x14ac:dyDescent="0.25">
      <c r="A1811" s="261"/>
      <c r="B1811" s="261"/>
      <c r="C1811" s="261"/>
      <c r="D1811" s="261"/>
      <c r="E1811" s="261"/>
      <c r="F1811" s="261"/>
      <c r="G1811" s="261"/>
      <c r="AB1811" s="279"/>
      <c r="AC1811" s="279"/>
      <c r="AJ1811" s="279"/>
      <c r="AK1811" s="279"/>
      <c r="AX1811" s="279"/>
      <c r="AY1811" s="279"/>
      <c r="AZ1811" s="279"/>
      <c r="BA1811" s="279"/>
      <c r="BB1811" s="279"/>
      <c r="BC1811" s="279"/>
      <c r="BD1811" s="279"/>
      <c r="BE1811" s="279"/>
      <c r="BF1811" s="279"/>
      <c r="BG1811" s="279"/>
      <c r="BH1811" s="279"/>
      <c r="BI1811" s="279"/>
      <c r="BQ1811" s="280"/>
      <c r="BR1811" s="280"/>
      <c r="BS1811" s="280"/>
      <c r="BT1811" s="280"/>
      <c r="BU1811" s="280"/>
      <c r="BV1811" s="280"/>
      <c r="BW1811" s="280"/>
      <c r="BX1811" s="280"/>
      <c r="BY1811" s="280"/>
      <c r="BZ1811" s="280"/>
      <c r="CA1811" s="280"/>
      <c r="CB1811" s="280"/>
    </row>
    <row r="1812" spans="1:80" s="278" customFormat="1" x14ac:dyDescent="0.25">
      <c r="A1812" s="261"/>
      <c r="B1812" s="261"/>
      <c r="C1812" s="261"/>
      <c r="D1812" s="261"/>
      <c r="E1812" s="261"/>
      <c r="F1812" s="261"/>
      <c r="G1812" s="261"/>
      <c r="AB1812" s="279"/>
      <c r="AC1812" s="279"/>
      <c r="AJ1812" s="279"/>
      <c r="AK1812" s="279"/>
      <c r="AX1812" s="279"/>
      <c r="AY1812" s="279"/>
      <c r="AZ1812" s="279"/>
      <c r="BA1812" s="279"/>
      <c r="BB1812" s="279"/>
      <c r="BC1812" s="279"/>
      <c r="BD1812" s="279"/>
      <c r="BE1812" s="279"/>
      <c r="BF1812" s="279"/>
      <c r="BG1812" s="279"/>
      <c r="BH1812" s="279"/>
      <c r="BI1812" s="279"/>
      <c r="BQ1812" s="280"/>
      <c r="BR1812" s="280"/>
      <c r="BS1812" s="280"/>
      <c r="BT1812" s="280"/>
      <c r="BU1812" s="280"/>
      <c r="BV1812" s="280"/>
      <c r="BW1812" s="280"/>
      <c r="BX1812" s="280"/>
      <c r="BY1812" s="280"/>
      <c r="BZ1812" s="280"/>
      <c r="CA1812" s="280"/>
      <c r="CB1812" s="280"/>
    </row>
    <row r="1813" spans="1:80" s="278" customFormat="1" x14ac:dyDescent="0.25">
      <c r="A1813" s="261"/>
      <c r="B1813" s="261"/>
      <c r="C1813" s="261"/>
      <c r="D1813" s="261"/>
      <c r="E1813" s="261"/>
      <c r="F1813" s="261"/>
      <c r="G1813" s="261"/>
      <c r="AB1813" s="279"/>
      <c r="AC1813" s="279"/>
      <c r="AJ1813" s="279"/>
      <c r="AK1813" s="279"/>
      <c r="AX1813" s="279"/>
      <c r="AY1813" s="279"/>
      <c r="AZ1813" s="279"/>
      <c r="BA1813" s="279"/>
      <c r="BB1813" s="279"/>
      <c r="BC1813" s="279"/>
      <c r="BD1813" s="279"/>
      <c r="BE1813" s="279"/>
      <c r="BF1813" s="279"/>
      <c r="BG1813" s="279"/>
      <c r="BH1813" s="279"/>
      <c r="BI1813" s="279"/>
      <c r="BQ1813" s="280"/>
      <c r="BR1813" s="280"/>
      <c r="BS1813" s="280"/>
      <c r="BT1813" s="280"/>
      <c r="BU1813" s="280"/>
      <c r="BV1813" s="280"/>
      <c r="BW1813" s="280"/>
      <c r="BX1813" s="280"/>
      <c r="BY1813" s="280"/>
      <c r="BZ1813" s="280"/>
      <c r="CA1813" s="280"/>
      <c r="CB1813" s="280"/>
    </row>
    <row r="1814" spans="1:80" s="278" customFormat="1" x14ac:dyDescent="0.25">
      <c r="A1814" s="261"/>
      <c r="B1814" s="261"/>
      <c r="C1814" s="261"/>
      <c r="D1814" s="261"/>
      <c r="E1814" s="261"/>
      <c r="F1814" s="261"/>
      <c r="G1814" s="261"/>
      <c r="AB1814" s="279"/>
      <c r="AC1814" s="279"/>
      <c r="AJ1814" s="279"/>
      <c r="AK1814" s="279"/>
      <c r="AX1814" s="279"/>
      <c r="AY1814" s="279"/>
      <c r="AZ1814" s="279"/>
      <c r="BA1814" s="279"/>
      <c r="BB1814" s="279"/>
      <c r="BC1814" s="279"/>
      <c r="BD1814" s="279"/>
      <c r="BE1814" s="279"/>
      <c r="BF1814" s="279"/>
      <c r="BG1814" s="279"/>
      <c r="BH1814" s="279"/>
      <c r="BI1814" s="279"/>
      <c r="BQ1814" s="280"/>
      <c r="BR1814" s="280"/>
      <c r="BS1814" s="280"/>
      <c r="BT1814" s="280"/>
      <c r="BU1814" s="280"/>
      <c r="BV1814" s="280"/>
      <c r="BW1814" s="280"/>
      <c r="BX1814" s="280"/>
      <c r="BY1814" s="280"/>
      <c r="BZ1814" s="280"/>
      <c r="CA1814" s="280"/>
      <c r="CB1814" s="280"/>
    </row>
    <row r="1815" spans="1:80" s="278" customFormat="1" x14ac:dyDescent="0.25">
      <c r="A1815" s="261"/>
      <c r="B1815" s="261"/>
      <c r="C1815" s="261"/>
      <c r="D1815" s="261"/>
      <c r="E1815" s="261"/>
      <c r="F1815" s="261"/>
      <c r="G1815" s="261"/>
      <c r="AB1815" s="279"/>
      <c r="AC1815" s="279"/>
      <c r="AJ1815" s="279"/>
      <c r="AK1815" s="279"/>
      <c r="AX1815" s="279"/>
      <c r="AY1815" s="279"/>
      <c r="AZ1815" s="279"/>
      <c r="BA1815" s="279"/>
      <c r="BB1815" s="279"/>
      <c r="BC1815" s="279"/>
      <c r="BD1815" s="279"/>
      <c r="BE1815" s="279"/>
      <c r="BF1815" s="279"/>
      <c r="BG1815" s="279"/>
      <c r="BH1815" s="279"/>
      <c r="BI1815" s="279"/>
      <c r="BQ1815" s="280"/>
      <c r="BR1815" s="280"/>
      <c r="BS1815" s="280"/>
      <c r="BT1815" s="280"/>
      <c r="BU1815" s="280"/>
      <c r="BV1815" s="280"/>
      <c r="BW1815" s="280"/>
      <c r="BX1815" s="280"/>
      <c r="BY1815" s="280"/>
      <c r="BZ1815" s="280"/>
      <c r="CA1815" s="280"/>
      <c r="CB1815" s="280"/>
    </row>
    <row r="1816" spans="1:80" s="278" customFormat="1" x14ac:dyDescent="0.25">
      <c r="A1816" s="261"/>
      <c r="B1816" s="261"/>
      <c r="C1816" s="261"/>
      <c r="D1816" s="261"/>
      <c r="E1816" s="261"/>
      <c r="F1816" s="261"/>
      <c r="G1816" s="261"/>
      <c r="AB1816" s="279"/>
      <c r="AC1816" s="279"/>
      <c r="AJ1816" s="279"/>
      <c r="AK1816" s="279"/>
      <c r="AX1816" s="279"/>
      <c r="AY1816" s="279"/>
      <c r="AZ1816" s="279"/>
      <c r="BA1816" s="279"/>
      <c r="BB1816" s="279"/>
      <c r="BC1816" s="279"/>
      <c r="BD1816" s="279"/>
      <c r="BE1816" s="279"/>
      <c r="BF1816" s="279"/>
      <c r="BG1816" s="279"/>
      <c r="BH1816" s="279"/>
      <c r="BI1816" s="279"/>
      <c r="BQ1816" s="280"/>
      <c r="BR1816" s="280"/>
      <c r="BS1816" s="280"/>
      <c r="BT1816" s="280"/>
      <c r="BU1816" s="280"/>
      <c r="BV1816" s="280"/>
      <c r="BW1816" s="280"/>
      <c r="BX1816" s="280"/>
      <c r="BY1816" s="280"/>
      <c r="BZ1816" s="280"/>
      <c r="CA1816" s="280"/>
      <c r="CB1816" s="280"/>
    </row>
    <row r="1817" spans="1:80" s="278" customFormat="1" x14ac:dyDescent="0.25">
      <c r="A1817" s="261"/>
      <c r="B1817" s="261"/>
      <c r="C1817" s="261"/>
      <c r="D1817" s="261"/>
      <c r="E1817" s="261"/>
      <c r="F1817" s="261"/>
      <c r="G1817" s="261"/>
      <c r="AB1817" s="279"/>
      <c r="AC1817" s="279"/>
      <c r="AJ1817" s="279"/>
      <c r="AK1817" s="279"/>
      <c r="AX1817" s="279"/>
      <c r="AY1817" s="279"/>
      <c r="AZ1817" s="279"/>
      <c r="BA1817" s="279"/>
      <c r="BB1817" s="279"/>
      <c r="BC1817" s="279"/>
      <c r="BD1817" s="279"/>
      <c r="BE1817" s="279"/>
      <c r="BF1817" s="279"/>
      <c r="BG1817" s="279"/>
      <c r="BH1817" s="279"/>
      <c r="BI1817" s="279"/>
      <c r="BQ1817" s="280"/>
      <c r="BR1817" s="280"/>
      <c r="BS1817" s="280"/>
      <c r="BT1817" s="280"/>
      <c r="BU1817" s="280"/>
      <c r="BV1817" s="280"/>
      <c r="BW1817" s="280"/>
      <c r="BX1817" s="280"/>
      <c r="BY1817" s="280"/>
      <c r="BZ1817" s="280"/>
      <c r="CA1817" s="280"/>
      <c r="CB1817" s="280"/>
    </row>
    <row r="1818" spans="1:80" s="278" customFormat="1" x14ac:dyDescent="0.25">
      <c r="A1818" s="261"/>
      <c r="B1818" s="261"/>
      <c r="C1818" s="261"/>
      <c r="D1818" s="261"/>
      <c r="E1818" s="261"/>
      <c r="F1818" s="261"/>
      <c r="G1818" s="261"/>
      <c r="AB1818" s="279"/>
      <c r="AC1818" s="279"/>
      <c r="AJ1818" s="279"/>
      <c r="AK1818" s="279"/>
      <c r="AX1818" s="279"/>
      <c r="AY1818" s="279"/>
      <c r="AZ1818" s="279"/>
      <c r="BA1818" s="279"/>
      <c r="BB1818" s="279"/>
      <c r="BC1818" s="279"/>
      <c r="BD1818" s="279"/>
      <c r="BE1818" s="279"/>
      <c r="BF1818" s="279"/>
      <c r="BG1818" s="279"/>
      <c r="BH1818" s="279"/>
      <c r="BI1818" s="279"/>
      <c r="BQ1818" s="280"/>
      <c r="BR1818" s="280"/>
      <c r="BS1818" s="280"/>
      <c r="BT1818" s="280"/>
      <c r="BU1818" s="280"/>
      <c r="BV1818" s="280"/>
      <c r="BW1818" s="280"/>
      <c r="BX1818" s="280"/>
      <c r="BY1818" s="280"/>
      <c r="BZ1818" s="280"/>
      <c r="CA1818" s="280"/>
      <c r="CB1818" s="280"/>
    </row>
    <row r="1819" spans="1:80" s="278" customFormat="1" x14ac:dyDescent="0.25">
      <c r="A1819" s="261"/>
      <c r="B1819" s="261"/>
      <c r="C1819" s="261"/>
      <c r="D1819" s="261"/>
      <c r="E1819" s="261"/>
      <c r="F1819" s="261"/>
      <c r="G1819" s="261"/>
      <c r="AB1819" s="279"/>
      <c r="AC1819" s="279"/>
      <c r="AJ1819" s="279"/>
      <c r="AK1819" s="279"/>
      <c r="AX1819" s="279"/>
      <c r="AY1819" s="279"/>
      <c r="AZ1819" s="279"/>
      <c r="BA1819" s="279"/>
      <c r="BB1819" s="279"/>
      <c r="BC1819" s="279"/>
      <c r="BD1819" s="279"/>
      <c r="BE1819" s="279"/>
      <c r="BF1819" s="279"/>
      <c r="BG1819" s="279"/>
      <c r="BH1819" s="279"/>
      <c r="BI1819" s="279"/>
      <c r="BQ1819" s="280"/>
      <c r="BR1819" s="280"/>
      <c r="BS1819" s="280"/>
      <c r="BT1819" s="280"/>
      <c r="BU1819" s="280"/>
      <c r="BV1819" s="280"/>
      <c r="BW1819" s="280"/>
      <c r="BX1819" s="280"/>
      <c r="BY1819" s="280"/>
      <c r="BZ1819" s="280"/>
      <c r="CA1819" s="280"/>
      <c r="CB1819" s="280"/>
    </row>
    <row r="1820" spans="1:80" s="278" customFormat="1" x14ac:dyDescent="0.25">
      <c r="A1820" s="261"/>
      <c r="B1820" s="261"/>
      <c r="C1820" s="261"/>
      <c r="D1820" s="261"/>
      <c r="E1820" s="261"/>
      <c r="F1820" s="261"/>
      <c r="G1820" s="261"/>
      <c r="AB1820" s="279"/>
      <c r="AC1820" s="279"/>
      <c r="AJ1820" s="279"/>
      <c r="AK1820" s="279"/>
      <c r="AX1820" s="279"/>
      <c r="AY1820" s="279"/>
      <c r="AZ1820" s="279"/>
      <c r="BA1820" s="279"/>
      <c r="BB1820" s="279"/>
      <c r="BC1820" s="279"/>
      <c r="BD1820" s="279"/>
      <c r="BE1820" s="279"/>
      <c r="BF1820" s="279"/>
      <c r="BG1820" s="279"/>
      <c r="BH1820" s="279"/>
      <c r="BI1820" s="279"/>
      <c r="BQ1820" s="280"/>
      <c r="BR1820" s="280"/>
      <c r="BS1820" s="280"/>
      <c r="BT1820" s="280"/>
      <c r="BU1820" s="280"/>
      <c r="BV1820" s="280"/>
      <c r="BW1820" s="280"/>
      <c r="BX1820" s="280"/>
      <c r="BY1820" s="280"/>
      <c r="BZ1820" s="280"/>
      <c r="CA1820" s="280"/>
      <c r="CB1820" s="280"/>
    </row>
    <row r="1821" spans="1:80" s="278" customFormat="1" x14ac:dyDescent="0.25">
      <c r="A1821" s="261"/>
      <c r="B1821" s="261"/>
      <c r="C1821" s="261"/>
      <c r="D1821" s="261"/>
      <c r="E1821" s="261"/>
      <c r="F1821" s="261"/>
      <c r="G1821" s="261"/>
      <c r="AB1821" s="279"/>
      <c r="AC1821" s="279"/>
      <c r="AJ1821" s="279"/>
      <c r="AK1821" s="279"/>
      <c r="AX1821" s="279"/>
      <c r="AY1821" s="279"/>
      <c r="AZ1821" s="279"/>
      <c r="BA1821" s="279"/>
      <c r="BB1821" s="279"/>
      <c r="BC1821" s="279"/>
      <c r="BD1821" s="279"/>
      <c r="BE1821" s="279"/>
      <c r="BF1821" s="279"/>
      <c r="BG1821" s="279"/>
      <c r="BH1821" s="279"/>
      <c r="BI1821" s="279"/>
      <c r="BQ1821" s="280"/>
      <c r="BR1821" s="280"/>
      <c r="BS1821" s="280"/>
      <c r="BT1821" s="280"/>
      <c r="BU1821" s="280"/>
      <c r="BV1821" s="280"/>
      <c r="BW1821" s="280"/>
      <c r="BX1821" s="280"/>
      <c r="BY1821" s="280"/>
      <c r="BZ1821" s="280"/>
      <c r="CA1821" s="280"/>
      <c r="CB1821" s="280"/>
    </row>
    <row r="1822" spans="1:80" s="278" customFormat="1" x14ac:dyDescent="0.25">
      <c r="A1822" s="261"/>
      <c r="B1822" s="261"/>
      <c r="C1822" s="261"/>
      <c r="D1822" s="261"/>
      <c r="E1822" s="261"/>
      <c r="F1822" s="261"/>
      <c r="G1822" s="261"/>
      <c r="AB1822" s="279"/>
      <c r="AC1822" s="279"/>
      <c r="AJ1822" s="279"/>
      <c r="AK1822" s="279"/>
      <c r="AX1822" s="279"/>
      <c r="AY1822" s="279"/>
      <c r="AZ1822" s="279"/>
      <c r="BA1822" s="279"/>
      <c r="BB1822" s="279"/>
      <c r="BC1822" s="279"/>
      <c r="BD1822" s="279"/>
      <c r="BE1822" s="279"/>
      <c r="BF1822" s="279"/>
      <c r="BG1822" s="279"/>
      <c r="BH1822" s="279"/>
      <c r="BI1822" s="279"/>
      <c r="BQ1822" s="280"/>
      <c r="BR1822" s="280"/>
      <c r="BS1822" s="280"/>
      <c r="BT1822" s="280"/>
      <c r="BU1822" s="280"/>
      <c r="BV1822" s="280"/>
      <c r="BW1822" s="280"/>
      <c r="BX1822" s="280"/>
      <c r="BY1822" s="280"/>
      <c r="BZ1822" s="280"/>
      <c r="CA1822" s="280"/>
      <c r="CB1822" s="280"/>
    </row>
    <row r="1823" spans="1:80" s="278" customFormat="1" x14ac:dyDescent="0.25">
      <c r="A1823" s="261"/>
      <c r="B1823" s="261"/>
      <c r="C1823" s="261"/>
      <c r="D1823" s="261"/>
      <c r="E1823" s="261"/>
      <c r="F1823" s="261"/>
      <c r="G1823" s="261"/>
      <c r="AB1823" s="279"/>
      <c r="AC1823" s="279"/>
      <c r="AJ1823" s="279"/>
      <c r="AK1823" s="279"/>
      <c r="AX1823" s="279"/>
      <c r="AY1823" s="279"/>
      <c r="AZ1823" s="279"/>
      <c r="BA1823" s="279"/>
      <c r="BB1823" s="279"/>
      <c r="BC1823" s="279"/>
      <c r="BD1823" s="279"/>
      <c r="BE1823" s="279"/>
      <c r="BF1823" s="279"/>
      <c r="BG1823" s="279"/>
      <c r="BH1823" s="279"/>
      <c r="BI1823" s="279"/>
      <c r="BQ1823" s="280"/>
      <c r="BR1823" s="280"/>
      <c r="BS1823" s="280"/>
      <c r="BT1823" s="280"/>
      <c r="BU1823" s="280"/>
      <c r="BV1823" s="280"/>
      <c r="BW1823" s="280"/>
      <c r="BX1823" s="280"/>
      <c r="BY1823" s="280"/>
      <c r="BZ1823" s="280"/>
      <c r="CA1823" s="280"/>
      <c r="CB1823" s="280"/>
    </row>
    <row r="1824" spans="1:80" s="278" customFormat="1" x14ac:dyDescent="0.25">
      <c r="A1824" s="261"/>
      <c r="B1824" s="261"/>
      <c r="C1824" s="261"/>
      <c r="D1824" s="261"/>
      <c r="E1824" s="261"/>
      <c r="F1824" s="261"/>
      <c r="G1824" s="261"/>
      <c r="AB1824" s="279"/>
      <c r="AC1824" s="279"/>
      <c r="AJ1824" s="279"/>
      <c r="AK1824" s="279"/>
      <c r="AX1824" s="279"/>
      <c r="AY1824" s="279"/>
      <c r="AZ1824" s="279"/>
      <c r="BA1824" s="279"/>
      <c r="BB1824" s="279"/>
      <c r="BC1824" s="279"/>
      <c r="BD1824" s="279"/>
      <c r="BE1824" s="279"/>
      <c r="BF1824" s="279"/>
      <c r="BG1824" s="279"/>
      <c r="BH1824" s="279"/>
      <c r="BI1824" s="279"/>
      <c r="BQ1824" s="280"/>
      <c r="BR1824" s="280"/>
      <c r="BS1824" s="280"/>
      <c r="BT1824" s="280"/>
      <c r="BU1824" s="280"/>
      <c r="BV1824" s="280"/>
      <c r="BW1824" s="280"/>
      <c r="BX1824" s="280"/>
      <c r="BY1824" s="280"/>
      <c r="BZ1824" s="280"/>
      <c r="CA1824" s="280"/>
      <c r="CB1824" s="280"/>
    </row>
    <row r="1825" spans="1:80" s="278" customFormat="1" x14ac:dyDescent="0.25">
      <c r="A1825" s="261"/>
      <c r="B1825" s="261"/>
      <c r="C1825" s="261"/>
      <c r="D1825" s="261"/>
      <c r="E1825" s="261"/>
      <c r="F1825" s="261"/>
      <c r="G1825" s="261"/>
      <c r="AB1825" s="279"/>
      <c r="AC1825" s="279"/>
      <c r="AJ1825" s="279"/>
      <c r="AK1825" s="279"/>
      <c r="AX1825" s="279"/>
      <c r="AY1825" s="279"/>
      <c r="AZ1825" s="279"/>
      <c r="BA1825" s="279"/>
      <c r="BB1825" s="279"/>
      <c r="BC1825" s="279"/>
      <c r="BD1825" s="279"/>
      <c r="BE1825" s="279"/>
      <c r="BF1825" s="279"/>
      <c r="BG1825" s="279"/>
      <c r="BH1825" s="279"/>
      <c r="BI1825" s="279"/>
      <c r="BQ1825" s="280"/>
      <c r="BR1825" s="280"/>
      <c r="BS1825" s="280"/>
      <c r="BT1825" s="280"/>
      <c r="BU1825" s="280"/>
      <c r="BV1825" s="280"/>
      <c r="BW1825" s="280"/>
      <c r="BX1825" s="280"/>
      <c r="BY1825" s="280"/>
      <c r="BZ1825" s="280"/>
      <c r="CA1825" s="280"/>
      <c r="CB1825" s="280"/>
    </row>
    <row r="1826" spans="1:80" s="278" customFormat="1" x14ac:dyDescent="0.25">
      <c r="A1826" s="261"/>
      <c r="B1826" s="261"/>
      <c r="C1826" s="261"/>
      <c r="D1826" s="261"/>
      <c r="E1826" s="261"/>
      <c r="F1826" s="261"/>
      <c r="G1826" s="261"/>
      <c r="AB1826" s="279"/>
      <c r="AC1826" s="279"/>
      <c r="AJ1826" s="279"/>
      <c r="AK1826" s="279"/>
      <c r="AX1826" s="279"/>
      <c r="AY1826" s="279"/>
      <c r="AZ1826" s="279"/>
      <c r="BA1826" s="279"/>
      <c r="BB1826" s="279"/>
      <c r="BC1826" s="279"/>
      <c r="BD1826" s="279"/>
      <c r="BE1826" s="279"/>
      <c r="BF1826" s="279"/>
      <c r="BG1826" s="279"/>
      <c r="BH1826" s="279"/>
      <c r="BI1826" s="279"/>
      <c r="BQ1826" s="280"/>
      <c r="BR1826" s="280"/>
      <c r="BS1826" s="280"/>
      <c r="BT1826" s="280"/>
      <c r="BU1826" s="280"/>
      <c r="BV1826" s="280"/>
      <c r="BW1826" s="280"/>
      <c r="BX1826" s="280"/>
      <c r="BY1826" s="280"/>
      <c r="BZ1826" s="280"/>
      <c r="CA1826" s="280"/>
      <c r="CB1826" s="280"/>
    </row>
    <row r="1827" spans="1:80" s="278" customFormat="1" x14ac:dyDescent="0.25">
      <c r="A1827" s="261"/>
      <c r="B1827" s="261"/>
      <c r="C1827" s="261"/>
      <c r="D1827" s="261"/>
      <c r="E1827" s="261"/>
      <c r="F1827" s="261"/>
      <c r="G1827" s="261"/>
      <c r="AB1827" s="279"/>
      <c r="AC1827" s="279"/>
      <c r="AJ1827" s="279"/>
      <c r="AK1827" s="279"/>
      <c r="AX1827" s="279"/>
      <c r="AY1827" s="279"/>
      <c r="AZ1827" s="279"/>
      <c r="BA1827" s="279"/>
      <c r="BB1827" s="279"/>
      <c r="BC1827" s="279"/>
      <c r="BD1827" s="279"/>
      <c r="BE1827" s="279"/>
      <c r="BF1827" s="279"/>
      <c r="BG1827" s="279"/>
      <c r="BH1827" s="279"/>
      <c r="BI1827" s="279"/>
      <c r="BQ1827" s="280"/>
      <c r="BR1827" s="280"/>
      <c r="BS1827" s="280"/>
      <c r="BT1827" s="280"/>
      <c r="BU1827" s="280"/>
      <c r="BV1827" s="280"/>
      <c r="BW1827" s="280"/>
      <c r="BX1827" s="280"/>
      <c r="BY1827" s="280"/>
      <c r="BZ1827" s="280"/>
      <c r="CA1827" s="280"/>
      <c r="CB1827" s="280"/>
    </row>
    <row r="1828" spans="1:80" s="278" customFormat="1" x14ac:dyDescent="0.25">
      <c r="A1828" s="261"/>
      <c r="B1828" s="261"/>
      <c r="C1828" s="261"/>
      <c r="D1828" s="261"/>
      <c r="E1828" s="261"/>
      <c r="F1828" s="261"/>
      <c r="G1828" s="261"/>
      <c r="AB1828" s="279"/>
      <c r="AC1828" s="279"/>
      <c r="AJ1828" s="279"/>
      <c r="AK1828" s="279"/>
      <c r="AX1828" s="279"/>
      <c r="AY1828" s="279"/>
      <c r="AZ1828" s="279"/>
      <c r="BA1828" s="279"/>
      <c r="BB1828" s="279"/>
      <c r="BC1828" s="279"/>
      <c r="BD1828" s="279"/>
      <c r="BE1828" s="279"/>
      <c r="BF1828" s="279"/>
      <c r="BG1828" s="279"/>
      <c r="BH1828" s="279"/>
      <c r="BI1828" s="279"/>
      <c r="BQ1828" s="280"/>
      <c r="BR1828" s="280"/>
      <c r="BS1828" s="280"/>
      <c r="BT1828" s="280"/>
      <c r="BU1828" s="280"/>
      <c r="BV1828" s="280"/>
      <c r="BW1828" s="280"/>
      <c r="BX1828" s="280"/>
      <c r="BY1828" s="280"/>
      <c r="BZ1828" s="280"/>
      <c r="CA1828" s="280"/>
      <c r="CB1828" s="280"/>
    </row>
    <row r="1829" spans="1:80" s="278" customFormat="1" x14ac:dyDescent="0.25">
      <c r="A1829" s="261"/>
      <c r="B1829" s="261"/>
      <c r="C1829" s="261"/>
      <c r="D1829" s="261"/>
      <c r="E1829" s="261"/>
      <c r="F1829" s="261"/>
      <c r="G1829" s="261"/>
      <c r="AB1829" s="279"/>
      <c r="AC1829" s="279"/>
      <c r="AJ1829" s="279"/>
      <c r="AK1829" s="279"/>
      <c r="AX1829" s="279"/>
      <c r="AY1829" s="279"/>
      <c r="AZ1829" s="279"/>
      <c r="BA1829" s="279"/>
      <c r="BB1829" s="279"/>
      <c r="BC1829" s="279"/>
      <c r="BD1829" s="279"/>
      <c r="BE1829" s="279"/>
      <c r="BF1829" s="279"/>
      <c r="BG1829" s="279"/>
      <c r="BH1829" s="279"/>
      <c r="BI1829" s="279"/>
      <c r="BQ1829" s="280"/>
      <c r="BR1829" s="280"/>
      <c r="BS1829" s="280"/>
      <c r="BT1829" s="280"/>
      <c r="BU1829" s="280"/>
      <c r="BV1829" s="280"/>
      <c r="BW1829" s="280"/>
      <c r="BX1829" s="280"/>
      <c r="BY1829" s="280"/>
      <c r="BZ1829" s="280"/>
      <c r="CA1829" s="280"/>
      <c r="CB1829" s="280"/>
    </row>
    <row r="1830" spans="1:80" s="278" customFormat="1" x14ac:dyDescent="0.25">
      <c r="A1830" s="261"/>
      <c r="B1830" s="261"/>
      <c r="C1830" s="261"/>
      <c r="D1830" s="261"/>
      <c r="E1830" s="261"/>
      <c r="F1830" s="261"/>
      <c r="G1830" s="261"/>
      <c r="AB1830" s="279"/>
      <c r="AC1830" s="279"/>
      <c r="AJ1830" s="279"/>
      <c r="AK1830" s="279"/>
      <c r="AX1830" s="279"/>
      <c r="AY1830" s="279"/>
      <c r="AZ1830" s="279"/>
      <c r="BA1830" s="279"/>
      <c r="BB1830" s="279"/>
      <c r="BC1830" s="279"/>
      <c r="BD1830" s="279"/>
      <c r="BE1830" s="279"/>
      <c r="BF1830" s="279"/>
      <c r="BG1830" s="279"/>
      <c r="BH1830" s="279"/>
      <c r="BI1830" s="279"/>
      <c r="BQ1830" s="280"/>
      <c r="BR1830" s="280"/>
      <c r="BS1830" s="280"/>
      <c r="BT1830" s="280"/>
      <c r="BU1830" s="280"/>
      <c r="BV1830" s="280"/>
      <c r="BW1830" s="280"/>
      <c r="BX1830" s="280"/>
      <c r="BY1830" s="280"/>
      <c r="BZ1830" s="280"/>
      <c r="CA1830" s="280"/>
      <c r="CB1830" s="280"/>
    </row>
    <row r="1831" spans="1:80" s="278" customFormat="1" x14ac:dyDescent="0.25">
      <c r="A1831" s="261"/>
      <c r="B1831" s="261"/>
      <c r="C1831" s="261"/>
      <c r="D1831" s="261"/>
      <c r="E1831" s="261"/>
      <c r="F1831" s="261"/>
      <c r="G1831" s="261"/>
      <c r="AB1831" s="279"/>
      <c r="AC1831" s="279"/>
      <c r="AJ1831" s="279"/>
      <c r="AK1831" s="279"/>
      <c r="AX1831" s="279"/>
      <c r="AY1831" s="279"/>
      <c r="AZ1831" s="279"/>
      <c r="BA1831" s="279"/>
      <c r="BB1831" s="279"/>
      <c r="BC1831" s="279"/>
      <c r="BD1831" s="279"/>
      <c r="BE1831" s="279"/>
      <c r="BF1831" s="279"/>
      <c r="BG1831" s="279"/>
      <c r="BH1831" s="279"/>
      <c r="BI1831" s="279"/>
      <c r="BQ1831" s="280"/>
      <c r="BR1831" s="280"/>
      <c r="BS1831" s="280"/>
      <c r="BT1831" s="280"/>
      <c r="BU1831" s="280"/>
      <c r="BV1831" s="280"/>
      <c r="BW1831" s="280"/>
      <c r="BX1831" s="280"/>
      <c r="BY1831" s="280"/>
      <c r="BZ1831" s="280"/>
      <c r="CA1831" s="280"/>
      <c r="CB1831" s="280"/>
    </row>
    <row r="1832" spans="1:80" s="278" customFormat="1" x14ac:dyDescent="0.25">
      <c r="A1832" s="261"/>
      <c r="B1832" s="261"/>
      <c r="C1832" s="261"/>
      <c r="D1832" s="261"/>
      <c r="E1832" s="261"/>
      <c r="F1832" s="261"/>
      <c r="G1832" s="261"/>
      <c r="AB1832" s="279"/>
      <c r="AC1832" s="279"/>
      <c r="AJ1832" s="279"/>
      <c r="AK1832" s="279"/>
      <c r="AX1832" s="279"/>
      <c r="AY1832" s="279"/>
      <c r="AZ1832" s="279"/>
      <c r="BA1832" s="279"/>
      <c r="BB1832" s="279"/>
      <c r="BC1832" s="279"/>
      <c r="BD1832" s="279"/>
      <c r="BE1832" s="279"/>
      <c r="BF1832" s="279"/>
      <c r="BG1832" s="279"/>
      <c r="BH1832" s="279"/>
      <c r="BI1832" s="279"/>
      <c r="BQ1832" s="280"/>
      <c r="BR1832" s="280"/>
      <c r="BS1832" s="280"/>
      <c r="BT1832" s="280"/>
      <c r="BU1832" s="280"/>
      <c r="BV1832" s="280"/>
      <c r="BW1832" s="280"/>
      <c r="BX1832" s="280"/>
      <c r="BY1832" s="280"/>
      <c r="BZ1832" s="280"/>
      <c r="CA1832" s="280"/>
      <c r="CB1832" s="280"/>
    </row>
    <row r="1833" spans="1:80" s="278" customFormat="1" x14ac:dyDescent="0.25">
      <c r="A1833" s="261"/>
      <c r="B1833" s="261"/>
      <c r="C1833" s="261"/>
      <c r="D1833" s="261"/>
      <c r="E1833" s="261"/>
      <c r="F1833" s="261"/>
      <c r="G1833" s="261"/>
      <c r="AB1833" s="279"/>
      <c r="AC1833" s="279"/>
      <c r="AJ1833" s="279"/>
      <c r="AK1833" s="279"/>
      <c r="AX1833" s="279"/>
      <c r="AY1833" s="279"/>
      <c r="AZ1833" s="279"/>
      <c r="BA1833" s="279"/>
      <c r="BB1833" s="279"/>
      <c r="BC1833" s="279"/>
      <c r="BD1833" s="279"/>
      <c r="BE1833" s="279"/>
      <c r="BF1833" s="279"/>
      <c r="BG1833" s="279"/>
      <c r="BH1833" s="279"/>
      <c r="BI1833" s="279"/>
      <c r="BQ1833" s="280"/>
      <c r="BR1833" s="280"/>
      <c r="BS1833" s="280"/>
      <c r="BT1833" s="280"/>
      <c r="BU1833" s="280"/>
      <c r="BV1833" s="280"/>
      <c r="BW1833" s="280"/>
      <c r="BX1833" s="280"/>
      <c r="BY1833" s="280"/>
      <c r="BZ1833" s="280"/>
      <c r="CA1833" s="280"/>
      <c r="CB1833" s="280"/>
    </row>
    <row r="1834" spans="1:80" s="278" customFormat="1" x14ac:dyDescent="0.25">
      <c r="A1834" s="261"/>
      <c r="B1834" s="261"/>
      <c r="C1834" s="261"/>
      <c r="D1834" s="261"/>
      <c r="E1834" s="261"/>
      <c r="F1834" s="261"/>
      <c r="G1834" s="261"/>
      <c r="AB1834" s="279"/>
      <c r="AC1834" s="279"/>
      <c r="AJ1834" s="279"/>
      <c r="AK1834" s="279"/>
      <c r="AX1834" s="279"/>
      <c r="AY1834" s="279"/>
      <c r="AZ1834" s="279"/>
      <c r="BA1834" s="279"/>
      <c r="BB1834" s="279"/>
      <c r="BC1834" s="279"/>
      <c r="BD1834" s="279"/>
      <c r="BE1834" s="279"/>
      <c r="BF1834" s="279"/>
      <c r="BG1834" s="279"/>
      <c r="BH1834" s="279"/>
      <c r="BI1834" s="279"/>
      <c r="BQ1834" s="280"/>
      <c r="BR1834" s="280"/>
      <c r="BS1834" s="280"/>
      <c r="BT1834" s="280"/>
      <c r="BU1834" s="280"/>
      <c r="BV1834" s="280"/>
      <c r="BW1834" s="280"/>
      <c r="BX1834" s="280"/>
      <c r="BY1834" s="280"/>
      <c r="BZ1834" s="280"/>
      <c r="CA1834" s="280"/>
      <c r="CB1834" s="280"/>
    </row>
    <row r="1835" spans="1:80" s="278" customFormat="1" x14ac:dyDescent="0.25">
      <c r="A1835" s="261"/>
      <c r="B1835" s="261"/>
      <c r="C1835" s="261"/>
      <c r="D1835" s="261"/>
      <c r="E1835" s="261"/>
      <c r="F1835" s="261"/>
      <c r="G1835" s="261"/>
      <c r="AB1835" s="279"/>
      <c r="AC1835" s="279"/>
      <c r="AJ1835" s="279"/>
      <c r="AK1835" s="279"/>
      <c r="AX1835" s="279"/>
      <c r="AY1835" s="279"/>
      <c r="AZ1835" s="279"/>
      <c r="BA1835" s="279"/>
      <c r="BB1835" s="279"/>
      <c r="BC1835" s="279"/>
      <c r="BD1835" s="279"/>
      <c r="BE1835" s="279"/>
      <c r="BF1835" s="279"/>
      <c r="BG1835" s="279"/>
      <c r="BH1835" s="279"/>
      <c r="BI1835" s="279"/>
      <c r="BQ1835" s="280"/>
      <c r="BR1835" s="280"/>
      <c r="BS1835" s="280"/>
      <c r="BT1835" s="280"/>
      <c r="BU1835" s="280"/>
      <c r="BV1835" s="280"/>
      <c r="BW1835" s="280"/>
      <c r="BX1835" s="280"/>
      <c r="BY1835" s="280"/>
      <c r="BZ1835" s="280"/>
      <c r="CA1835" s="280"/>
      <c r="CB1835" s="280"/>
    </row>
    <row r="1836" spans="1:80" s="278" customFormat="1" x14ac:dyDescent="0.25">
      <c r="A1836" s="261"/>
      <c r="B1836" s="261"/>
      <c r="C1836" s="261"/>
      <c r="D1836" s="261"/>
      <c r="E1836" s="261"/>
      <c r="F1836" s="261"/>
      <c r="G1836" s="261"/>
      <c r="AB1836" s="279"/>
      <c r="AC1836" s="279"/>
      <c r="AJ1836" s="279"/>
      <c r="AK1836" s="279"/>
      <c r="AX1836" s="279"/>
      <c r="AY1836" s="279"/>
      <c r="AZ1836" s="279"/>
      <c r="BA1836" s="279"/>
      <c r="BB1836" s="279"/>
      <c r="BC1836" s="279"/>
      <c r="BD1836" s="279"/>
      <c r="BE1836" s="279"/>
      <c r="BF1836" s="279"/>
      <c r="BG1836" s="279"/>
      <c r="BH1836" s="279"/>
      <c r="BI1836" s="279"/>
      <c r="BQ1836" s="280"/>
      <c r="BR1836" s="280"/>
      <c r="BS1836" s="280"/>
      <c r="BT1836" s="280"/>
      <c r="BU1836" s="280"/>
      <c r="BV1836" s="280"/>
      <c r="BW1836" s="280"/>
      <c r="BX1836" s="280"/>
      <c r="BY1836" s="280"/>
      <c r="BZ1836" s="280"/>
      <c r="CA1836" s="280"/>
      <c r="CB1836" s="280"/>
    </row>
    <row r="1837" spans="1:80" s="278" customFormat="1" x14ac:dyDescent="0.25">
      <c r="A1837" s="261"/>
      <c r="B1837" s="261"/>
      <c r="C1837" s="261"/>
      <c r="D1837" s="261"/>
      <c r="E1837" s="261"/>
      <c r="F1837" s="261"/>
      <c r="G1837" s="261"/>
      <c r="AB1837" s="279"/>
      <c r="AC1837" s="279"/>
      <c r="AJ1837" s="279"/>
      <c r="AK1837" s="279"/>
      <c r="AX1837" s="279"/>
      <c r="AY1837" s="279"/>
      <c r="AZ1837" s="279"/>
      <c r="BA1837" s="279"/>
      <c r="BB1837" s="279"/>
      <c r="BC1837" s="279"/>
      <c r="BD1837" s="279"/>
      <c r="BE1837" s="279"/>
      <c r="BF1837" s="279"/>
      <c r="BG1837" s="279"/>
      <c r="BH1837" s="279"/>
      <c r="BI1837" s="279"/>
      <c r="BQ1837" s="280"/>
      <c r="BR1837" s="280"/>
      <c r="BS1837" s="280"/>
      <c r="BT1837" s="280"/>
      <c r="BU1837" s="280"/>
      <c r="BV1837" s="280"/>
      <c r="BW1837" s="280"/>
      <c r="BX1837" s="280"/>
      <c r="BY1837" s="280"/>
      <c r="BZ1837" s="280"/>
      <c r="CA1837" s="280"/>
      <c r="CB1837" s="280"/>
    </row>
    <row r="1838" spans="1:80" s="278" customFormat="1" x14ac:dyDescent="0.25">
      <c r="A1838" s="261"/>
      <c r="B1838" s="261"/>
      <c r="C1838" s="261"/>
      <c r="D1838" s="261"/>
      <c r="E1838" s="261"/>
      <c r="F1838" s="261"/>
      <c r="G1838" s="261"/>
      <c r="AB1838" s="279"/>
      <c r="AC1838" s="279"/>
      <c r="AJ1838" s="279"/>
      <c r="AK1838" s="279"/>
      <c r="AX1838" s="279"/>
      <c r="AY1838" s="279"/>
      <c r="AZ1838" s="279"/>
      <c r="BA1838" s="279"/>
      <c r="BB1838" s="279"/>
      <c r="BC1838" s="279"/>
      <c r="BD1838" s="279"/>
      <c r="BE1838" s="279"/>
      <c r="BF1838" s="279"/>
      <c r="BG1838" s="279"/>
      <c r="BH1838" s="279"/>
      <c r="BI1838" s="279"/>
      <c r="BQ1838" s="280"/>
      <c r="BR1838" s="280"/>
      <c r="BS1838" s="280"/>
      <c r="BT1838" s="280"/>
      <c r="BU1838" s="280"/>
      <c r="BV1838" s="280"/>
      <c r="BW1838" s="280"/>
      <c r="BX1838" s="280"/>
      <c r="BY1838" s="280"/>
      <c r="BZ1838" s="280"/>
      <c r="CA1838" s="280"/>
      <c r="CB1838" s="280"/>
    </row>
    <row r="1839" spans="1:80" s="278" customFormat="1" x14ac:dyDescent="0.25">
      <c r="A1839" s="261"/>
      <c r="B1839" s="261"/>
      <c r="C1839" s="261"/>
      <c r="D1839" s="261"/>
      <c r="E1839" s="261"/>
      <c r="F1839" s="261"/>
      <c r="G1839" s="261"/>
      <c r="AB1839" s="279"/>
      <c r="AC1839" s="279"/>
      <c r="AJ1839" s="279"/>
      <c r="AK1839" s="279"/>
      <c r="AX1839" s="279"/>
      <c r="AY1839" s="279"/>
      <c r="AZ1839" s="279"/>
      <c r="BA1839" s="279"/>
      <c r="BB1839" s="279"/>
      <c r="BC1839" s="279"/>
      <c r="BD1839" s="279"/>
      <c r="BE1839" s="279"/>
      <c r="BF1839" s="279"/>
      <c r="BG1839" s="279"/>
      <c r="BH1839" s="279"/>
      <c r="BI1839" s="279"/>
      <c r="BQ1839" s="280"/>
      <c r="BR1839" s="280"/>
      <c r="BS1839" s="280"/>
      <c r="BT1839" s="280"/>
      <c r="BU1839" s="280"/>
      <c r="BV1839" s="280"/>
      <c r="BW1839" s="280"/>
      <c r="BX1839" s="280"/>
      <c r="BY1839" s="280"/>
      <c r="BZ1839" s="280"/>
      <c r="CA1839" s="280"/>
      <c r="CB1839" s="280"/>
    </row>
    <row r="1840" spans="1:80" s="278" customFormat="1" x14ac:dyDescent="0.25">
      <c r="A1840" s="261"/>
      <c r="B1840" s="261"/>
      <c r="C1840" s="261"/>
      <c r="D1840" s="261"/>
      <c r="E1840" s="261"/>
      <c r="F1840" s="261"/>
      <c r="G1840" s="261"/>
      <c r="AB1840" s="279"/>
      <c r="AC1840" s="279"/>
      <c r="AJ1840" s="279"/>
      <c r="AK1840" s="279"/>
      <c r="AX1840" s="279"/>
      <c r="AY1840" s="279"/>
      <c r="AZ1840" s="279"/>
      <c r="BA1840" s="279"/>
      <c r="BB1840" s="279"/>
      <c r="BC1840" s="279"/>
      <c r="BD1840" s="279"/>
      <c r="BE1840" s="279"/>
      <c r="BF1840" s="279"/>
      <c r="BG1840" s="279"/>
      <c r="BH1840" s="279"/>
      <c r="BI1840" s="279"/>
      <c r="BQ1840" s="280"/>
      <c r="BR1840" s="280"/>
      <c r="BS1840" s="280"/>
      <c r="BT1840" s="280"/>
      <c r="BU1840" s="280"/>
      <c r="BV1840" s="280"/>
      <c r="BW1840" s="280"/>
      <c r="BX1840" s="280"/>
      <c r="BY1840" s="280"/>
      <c r="BZ1840" s="280"/>
      <c r="CA1840" s="280"/>
      <c r="CB1840" s="280"/>
    </row>
    <row r="1841" spans="1:80" s="278" customFormat="1" x14ac:dyDescent="0.25">
      <c r="A1841" s="261"/>
      <c r="B1841" s="261"/>
      <c r="C1841" s="261"/>
      <c r="D1841" s="261"/>
      <c r="E1841" s="261"/>
      <c r="F1841" s="261"/>
      <c r="G1841" s="261"/>
      <c r="AB1841" s="279"/>
      <c r="AC1841" s="279"/>
      <c r="AJ1841" s="279"/>
      <c r="AK1841" s="279"/>
      <c r="AX1841" s="279"/>
      <c r="AY1841" s="279"/>
      <c r="AZ1841" s="279"/>
      <c r="BA1841" s="279"/>
      <c r="BB1841" s="279"/>
      <c r="BC1841" s="279"/>
      <c r="BD1841" s="279"/>
      <c r="BE1841" s="279"/>
      <c r="BF1841" s="279"/>
      <c r="BG1841" s="279"/>
      <c r="BH1841" s="279"/>
      <c r="BI1841" s="279"/>
      <c r="BQ1841" s="280"/>
      <c r="BR1841" s="280"/>
      <c r="BS1841" s="280"/>
      <c r="BT1841" s="280"/>
      <c r="BU1841" s="280"/>
      <c r="BV1841" s="280"/>
      <c r="BW1841" s="280"/>
      <c r="BX1841" s="280"/>
      <c r="BY1841" s="280"/>
      <c r="BZ1841" s="280"/>
      <c r="CA1841" s="280"/>
      <c r="CB1841" s="280"/>
    </row>
    <row r="1842" spans="1:80" s="278" customFormat="1" x14ac:dyDescent="0.25">
      <c r="A1842" s="261"/>
      <c r="B1842" s="261"/>
      <c r="C1842" s="261"/>
      <c r="D1842" s="261"/>
      <c r="E1842" s="261"/>
      <c r="F1842" s="261"/>
      <c r="G1842" s="261"/>
      <c r="AB1842" s="279"/>
      <c r="AC1842" s="279"/>
      <c r="AJ1842" s="279"/>
      <c r="AK1842" s="279"/>
      <c r="AX1842" s="279"/>
      <c r="AY1842" s="279"/>
      <c r="AZ1842" s="279"/>
      <c r="BA1842" s="279"/>
      <c r="BB1842" s="279"/>
      <c r="BC1842" s="279"/>
      <c r="BD1842" s="279"/>
      <c r="BE1842" s="279"/>
      <c r="BF1842" s="279"/>
      <c r="BG1842" s="279"/>
      <c r="BH1842" s="279"/>
      <c r="BI1842" s="279"/>
      <c r="BQ1842" s="280"/>
      <c r="BR1842" s="280"/>
      <c r="BS1842" s="280"/>
      <c r="BT1842" s="280"/>
      <c r="BU1842" s="280"/>
      <c r="BV1842" s="280"/>
      <c r="BW1842" s="280"/>
      <c r="BX1842" s="280"/>
      <c r="BY1842" s="280"/>
      <c r="BZ1842" s="280"/>
      <c r="CA1842" s="280"/>
      <c r="CB1842" s="280"/>
    </row>
    <row r="1843" spans="1:80" s="278" customFormat="1" x14ac:dyDescent="0.25">
      <c r="A1843" s="261"/>
      <c r="B1843" s="261"/>
      <c r="C1843" s="261"/>
      <c r="D1843" s="261"/>
      <c r="E1843" s="261"/>
      <c r="F1843" s="261"/>
      <c r="G1843" s="261"/>
      <c r="AB1843" s="279"/>
      <c r="AC1843" s="279"/>
      <c r="AJ1843" s="279"/>
      <c r="AK1843" s="279"/>
      <c r="AX1843" s="279"/>
      <c r="AY1843" s="279"/>
      <c r="AZ1843" s="279"/>
      <c r="BA1843" s="279"/>
      <c r="BB1843" s="279"/>
      <c r="BC1843" s="279"/>
      <c r="BD1843" s="279"/>
      <c r="BE1843" s="279"/>
      <c r="BF1843" s="279"/>
      <c r="BG1843" s="279"/>
      <c r="BH1843" s="279"/>
      <c r="BI1843" s="279"/>
      <c r="BQ1843" s="280"/>
      <c r="BR1843" s="280"/>
      <c r="BS1843" s="280"/>
      <c r="BT1843" s="280"/>
      <c r="BU1843" s="280"/>
      <c r="BV1843" s="280"/>
      <c r="BW1843" s="280"/>
      <c r="BX1843" s="280"/>
      <c r="BY1843" s="280"/>
      <c r="BZ1843" s="280"/>
      <c r="CA1843" s="280"/>
      <c r="CB1843" s="280"/>
    </row>
    <row r="1844" spans="1:80" s="278" customFormat="1" x14ac:dyDescent="0.25">
      <c r="A1844" s="261"/>
      <c r="B1844" s="261"/>
      <c r="C1844" s="261"/>
      <c r="D1844" s="261"/>
      <c r="E1844" s="261"/>
      <c r="F1844" s="261"/>
      <c r="G1844" s="261"/>
      <c r="AB1844" s="279"/>
      <c r="AC1844" s="279"/>
      <c r="AJ1844" s="279"/>
      <c r="AK1844" s="279"/>
      <c r="AX1844" s="279"/>
      <c r="AY1844" s="279"/>
      <c r="AZ1844" s="279"/>
      <c r="BA1844" s="279"/>
      <c r="BB1844" s="279"/>
      <c r="BC1844" s="279"/>
      <c r="BD1844" s="279"/>
      <c r="BE1844" s="279"/>
      <c r="BF1844" s="279"/>
      <c r="BG1844" s="279"/>
      <c r="BH1844" s="279"/>
      <c r="BI1844" s="279"/>
      <c r="BQ1844" s="280"/>
      <c r="BR1844" s="280"/>
      <c r="BS1844" s="280"/>
      <c r="BT1844" s="280"/>
      <c r="BU1844" s="280"/>
      <c r="BV1844" s="280"/>
      <c r="BW1844" s="280"/>
      <c r="BX1844" s="280"/>
      <c r="BY1844" s="280"/>
      <c r="BZ1844" s="280"/>
      <c r="CA1844" s="280"/>
      <c r="CB1844" s="280"/>
    </row>
    <row r="1845" spans="1:80" s="278" customFormat="1" x14ac:dyDescent="0.25">
      <c r="A1845" s="261"/>
      <c r="B1845" s="261"/>
      <c r="C1845" s="261"/>
      <c r="D1845" s="261"/>
      <c r="E1845" s="261"/>
      <c r="F1845" s="261"/>
      <c r="G1845" s="261"/>
      <c r="AB1845" s="279"/>
      <c r="AC1845" s="279"/>
      <c r="AJ1845" s="279"/>
      <c r="AK1845" s="279"/>
      <c r="AX1845" s="279"/>
      <c r="AY1845" s="279"/>
      <c r="AZ1845" s="279"/>
      <c r="BA1845" s="279"/>
      <c r="BB1845" s="279"/>
      <c r="BC1845" s="279"/>
      <c r="BD1845" s="279"/>
      <c r="BE1845" s="279"/>
      <c r="BF1845" s="279"/>
      <c r="BG1845" s="279"/>
      <c r="BH1845" s="279"/>
      <c r="BI1845" s="279"/>
      <c r="BQ1845" s="280"/>
      <c r="BR1845" s="280"/>
      <c r="BS1845" s="280"/>
      <c r="BT1845" s="280"/>
      <c r="BU1845" s="280"/>
      <c r="BV1845" s="280"/>
      <c r="BW1845" s="280"/>
      <c r="BX1845" s="280"/>
      <c r="BY1845" s="280"/>
      <c r="BZ1845" s="280"/>
      <c r="CA1845" s="280"/>
      <c r="CB1845" s="280"/>
    </row>
    <row r="1846" spans="1:80" s="278" customFormat="1" x14ac:dyDescent="0.25">
      <c r="A1846" s="261"/>
      <c r="B1846" s="261"/>
      <c r="C1846" s="261"/>
      <c r="D1846" s="261"/>
      <c r="E1846" s="261"/>
      <c r="F1846" s="261"/>
      <c r="G1846" s="261"/>
      <c r="AB1846" s="279"/>
      <c r="AC1846" s="279"/>
      <c r="AJ1846" s="279"/>
      <c r="AK1846" s="279"/>
      <c r="AX1846" s="279"/>
      <c r="AY1846" s="279"/>
      <c r="AZ1846" s="279"/>
      <c r="BA1846" s="279"/>
      <c r="BB1846" s="279"/>
      <c r="BC1846" s="279"/>
      <c r="BD1846" s="279"/>
      <c r="BE1846" s="279"/>
      <c r="BF1846" s="279"/>
      <c r="BG1846" s="279"/>
      <c r="BH1846" s="279"/>
      <c r="BI1846" s="279"/>
      <c r="BQ1846" s="280"/>
      <c r="BR1846" s="280"/>
      <c r="BS1846" s="280"/>
      <c r="BT1846" s="280"/>
      <c r="BU1846" s="280"/>
      <c r="BV1846" s="280"/>
      <c r="BW1846" s="280"/>
      <c r="BX1846" s="280"/>
      <c r="BY1846" s="280"/>
      <c r="BZ1846" s="280"/>
      <c r="CA1846" s="280"/>
      <c r="CB1846" s="280"/>
    </row>
    <row r="1847" spans="1:80" s="278" customFormat="1" x14ac:dyDescent="0.25">
      <c r="A1847" s="261"/>
      <c r="B1847" s="261"/>
      <c r="C1847" s="261"/>
      <c r="D1847" s="261"/>
      <c r="E1847" s="261"/>
      <c r="F1847" s="261"/>
      <c r="G1847" s="261"/>
      <c r="AB1847" s="279"/>
      <c r="AC1847" s="279"/>
      <c r="AJ1847" s="279"/>
      <c r="AK1847" s="279"/>
      <c r="AX1847" s="279"/>
      <c r="AY1847" s="279"/>
      <c r="AZ1847" s="279"/>
      <c r="BA1847" s="279"/>
      <c r="BB1847" s="279"/>
      <c r="BC1847" s="279"/>
      <c r="BD1847" s="279"/>
      <c r="BE1847" s="279"/>
      <c r="BF1847" s="279"/>
      <c r="BG1847" s="279"/>
      <c r="BH1847" s="279"/>
      <c r="BI1847" s="279"/>
      <c r="BQ1847" s="280"/>
      <c r="BR1847" s="280"/>
      <c r="BS1847" s="280"/>
      <c r="BT1847" s="280"/>
      <c r="BU1847" s="280"/>
      <c r="BV1847" s="280"/>
      <c r="BW1847" s="280"/>
      <c r="BX1847" s="280"/>
      <c r="BY1847" s="280"/>
      <c r="BZ1847" s="280"/>
      <c r="CA1847" s="280"/>
      <c r="CB1847" s="280"/>
    </row>
    <row r="1848" spans="1:80" s="278" customFormat="1" x14ac:dyDescent="0.25">
      <c r="A1848" s="261"/>
      <c r="B1848" s="261"/>
      <c r="C1848" s="261"/>
      <c r="D1848" s="261"/>
      <c r="E1848" s="261"/>
      <c r="F1848" s="261"/>
      <c r="G1848" s="261"/>
      <c r="AB1848" s="279"/>
      <c r="AC1848" s="279"/>
      <c r="AJ1848" s="279"/>
      <c r="AK1848" s="279"/>
      <c r="AX1848" s="279"/>
      <c r="AY1848" s="279"/>
      <c r="AZ1848" s="279"/>
      <c r="BA1848" s="279"/>
      <c r="BB1848" s="279"/>
      <c r="BC1848" s="279"/>
      <c r="BD1848" s="279"/>
      <c r="BE1848" s="279"/>
      <c r="BF1848" s="279"/>
      <c r="BG1848" s="279"/>
      <c r="BH1848" s="279"/>
      <c r="BI1848" s="279"/>
      <c r="BQ1848" s="280"/>
      <c r="BR1848" s="280"/>
      <c r="BS1848" s="280"/>
      <c r="BT1848" s="280"/>
      <c r="BU1848" s="280"/>
      <c r="BV1848" s="280"/>
      <c r="BW1848" s="280"/>
      <c r="BX1848" s="280"/>
      <c r="BY1848" s="280"/>
      <c r="BZ1848" s="280"/>
      <c r="CA1848" s="280"/>
      <c r="CB1848" s="280"/>
    </row>
    <row r="1849" spans="1:80" s="278" customFormat="1" x14ac:dyDescent="0.25">
      <c r="A1849" s="261"/>
      <c r="B1849" s="261"/>
      <c r="C1849" s="261"/>
      <c r="D1849" s="261"/>
      <c r="E1849" s="261"/>
      <c r="F1849" s="261"/>
      <c r="G1849" s="261"/>
      <c r="AB1849" s="279"/>
      <c r="AC1849" s="279"/>
      <c r="AJ1849" s="279"/>
      <c r="AK1849" s="279"/>
      <c r="AX1849" s="279"/>
      <c r="AY1849" s="279"/>
      <c r="AZ1849" s="279"/>
      <c r="BA1849" s="279"/>
      <c r="BB1849" s="279"/>
      <c r="BC1849" s="279"/>
      <c r="BD1849" s="279"/>
      <c r="BE1849" s="279"/>
      <c r="BF1849" s="279"/>
      <c r="BG1849" s="279"/>
      <c r="BH1849" s="279"/>
      <c r="BI1849" s="279"/>
      <c r="BQ1849" s="280"/>
      <c r="BR1849" s="280"/>
      <c r="BS1849" s="280"/>
      <c r="BT1849" s="280"/>
      <c r="BU1849" s="280"/>
      <c r="BV1849" s="280"/>
      <c r="BW1849" s="280"/>
      <c r="BX1849" s="280"/>
      <c r="BY1849" s="280"/>
      <c r="BZ1849" s="280"/>
      <c r="CA1849" s="280"/>
      <c r="CB1849" s="280"/>
    </row>
    <row r="1850" spans="1:80" s="278" customFormat="1" x14ac:dyDescent="0.25">
      <c r="A1850" s="261"/>
      <c r="B1850" s="261"/>
      <c r="C1850" s="261"/>
      <c r="D1850" s="261"/>
      <c r="E1850" s="261"/>
      <c r="F1850" s="261"/>
      <c r="G1850" s="261"/>
      <c r="AB1850" s="279"/>
      <c r="AC1850" s="279"/>
      <c r="AJ1850" s="279"/>
      <c r="AK1850" s="279"/>
      <c r="AX1850" s="279"/>
      <c r="AY1850" s="279"/>
      <c r="AZ1850" s="279"/>
      <c r="BA1850" s="279"/>
      <c r="BB1850" s="279"/>
      <c r="BC1850" s="279"/>
      <c r="BD1850" s="279"/>
      <c r="BE1850" s="279"/>
      <c r="BF1850" s="279"/>
      <c r="BG1850" s="279"/>
      <c r="BH1850" s="279"/>
      <c r="BI1850" s="279"/>
      <c r="BQ1850" s="280"/>
      <c r="BR1850" s="280"/>
      <c r="BS1850" s="280"/>
      <c r="BT1850" s="280"/>
      <c r="BU1850" s="280"/>
      <c r="BV1850" s="280"/>
      <c r="BW1850" s="280"/>
      <c r="BX1850" s="280"/>
      <c r="BY1850" s="280"/>
      <c r="BZ1850" s="280"/>
      <c r="CA1850" s="280"/>
      <c r="CB1850" s="280"/>
    </row>
    <row r="1851" spans="1:80" s="278" customFormat="1" x14ac:dyDescent="0.25">
      <c r="A1851" s="261"/>
      <c r="B1851" s="261"/>
      <c r="C1851" s="261"/>
      <c r="D1851" s="261"/>
      <c r="E1851" s="261"/>
      <c r="F1851" s="261"/>
      <c r="G1851" s="261"/>
      <c r="AB1851" s="279"/>
      <c r="AC1851" s="279"/>
      <c r="AJ1851" s="279"/>
      <c r="AK1851" s="279"/>
      <c r="AX1851" s="279"/>
      <c r="AY1851" s="279"/>
      <c r="AZ1851" s="279"/>
      <c r="BA1851" s="279"/>
      <c r="BB1851" s="279"/>
      <c r="BC1851" s="279"/>
      <c r="BD1851" s="279"/>
      <c r="BE1851" s="279"/>
      <c r="BF1851" s="279"/>
      <c r="BG1851" s="279"/>
      <c r="BH1851" s="279"/>
      <c r="BI1851" s="279"/>
      <c r="BQ1851" s="280"/>
      <c r="BR1851" s="280"/>
      <c r="BS1851" s="280"/>
      <c r="BT1851" s="280"/>
      <c r="BU1851" s="280"/>
      <c r="BV1851" s="280"/>
      <c r="BW1851" s="280"/>
      <c r="BX1851" s="280"/>
      <c r="BY1851" s="280"/>
      <c r="BZ1851" s="280"/>
      <c r="CA1851" s="280"/>
      <c r="CB1851" s="280"/>
    </row>
    <row r="1852" spans="1:80" s="278" customFormat="1" x14ac:dyDescent="0.25">
      <c r="A1852" s="261"/>
      <c r="B1852" s="261"/>
      <c r="C1852" s="261"/>
      <c r="D1852" s="261"/>
      <c r="E1852" s="261"/>
      <c r="F1852" s="261"/>
      <c r="G1852" s="261"/>
      <c r="AB1852" s="279"/>
      <c r="AC1852" s="279"/>
      <c r="AJ1852" s="279"/>
      <c r="AK1852" s="279"/>
      <c r="AX1852" s="279"/>
      <c r="AY1852" s="279"/>
      <c r="AZ1852" s="279"/>
      <c r="BA1852" s="279"/>
      <c r="BB1852" s="279"/>
      <c r="BC1852" s="279"/>
      <c r="BD1852" s="279"/>
      <c r="BE1852" s="279"/>
      <c r="BF1852" s="279"/>
      <c r="BG1852" s="279"/>
      <c r="BH1852" s="279"/>
      <c r="BI1852" s="279"/>
      <c r="BQ1852" s="280"/>
      <c r="BR1852" s="280"/>
      <c r="BS1852" s="280"/>
      <c r="BT1852" s="280"/>
      <c r="BU1852" s="280"/>
      <c r="BV1852" s="280"/>
      <c r="BW1852" s="280"/>
      <c r="BX1852" s="280"/>
      <c r="BY1852" s="280"/>
      <c r="BZ1852" s="280"/>
      <c r="CA1852" s="280"/>
      <c r="CB1852" s="280"/>
    </row>
    <row r="1853" spans="1:80" s="278" customFormat="1" x14ac:dyDescent="0.25">
      <c r="A1853" s="261"/>
      <c r="B1853" s="261"/>
      <c r="C1853" s="261"/>
      <c r="D1853" s="261"/>
      <c r="E1853" s="261"/>
      <c r="F1853" s="261"/>
      <c r="G1853" s="261"/>
      <c r="AB1853" s="279"/>
      <c r="AC1853" s="279"/>
      <c r="AJ1853" s="279"/>
      <c r="AK1853" s="279"/>
      <c r="AX1853" s="279"/>
      <c r="AY1853" s="279"/>
      <c r="AZ1853" s="279"/>
      <c r="BA1853" s="279"/>
      <c r="BB1853" s="279"/>
      <c r="BC1853" s="279"/>
      <c r="BD1853" s="279"/>
      <c r="BE1853" s="279"/>
      <c r="BF1853" s="279"/>
      <c r="BG1853" s="279"/>
      <c r="BH1853" s="279"/>
      <c r="BI1853" s="279"/>
      <c r="BQ1853" s="280"/>
      <c r="BR1853" s="280"/>
      <c r="BS1853" s="280"/>
      <c r="BT1853" s="280"/>
      <c r="BU1853" s="280"/>
      <c r="BV1853" s="280"/>
      <c r="BW1853" s="280"/>
      <c r="BX1853" s="280"/>
      <c r="BY1853" s="280"/>
      <c r="BZ1853" s="280"/>
      <c r="CA1853" s="280"/>
      <c r="CB1853" s="280"/>
    </row>
    <row r="1854" spans="1:80" s="278" customFormat="1" x14ac:dyDescent="0.25">
      <c r="A1854" s="261"/>
      <c r="B1854" s="261"/>
      <c r="C1854" s="261"/>
      <c r="D1854" s="261"/>
      <c r="E1854" s="261"/>
      <c r="F1854" s="261"/>
      <c r="G1854" s="261"/>
      <c r="AB1854" s="279"/>
      <c r="AC1854" s="279"/>
      <c r="AJ1854" s="279"/>
      <c r="AK1854" s="279"/>
      <c r="AX1854" s="279"/>
      <c r="AY1854" s="279"/>
      <c r="AZ1854" s="279"/>
      <c r="BA1854" s="279"/>
      <c r="BB1854" s="279"/>
      <c r="BC1854" s="279"/>
      <c r="BD1854" s="279"/>
      <c r="BE1854" s="279"/>
      <c r="BF1854" s="279"/>
      <c r="BG1854" s="279"/>
      <c r="BH1854" s="279"/>
      <c r="BI1854" s="279"/>
      <c r="BQ1854" s="280"/>
      <c r="BR1854" s="280"/>
      <c r="BS1854" s="280"/>
      <c r="BT1854" s="280"/>
      <c r="BU1854" s="280"/>
      <c r="BV1854" s="280"/>
      <c r="BW1854" s="280"/>
      <c r="BX1854" s="280"/>
      <c r="BY1854" s="280"/>
      <c r="BZ1854" s="280"/>
      <c r="CA1854" s="280"/>
      <c r="CB1854" s="280"/>
    </row>
    <row r="1855" spans="1:80" s="278" customFormat="1" x14ac:dyDescent="0.25">
      <c r="A1855" s="261"/>
      <c r="B1855" s="261"/>
      <c r="C1855" s="261"/>
      <c r="D1855" s="261"/>
      <c r="E1855" s="261"/>
      <c r="F1855" s="261"/>
      <c r="G1855" s="261"/>
      <c r="AB1855" s="279"/>
      <c r="AC1855" s="279"/>
      <c r="AJ1855" s="279"/>
      <c r="AK1855" s="279"/>
      <c r="AX1855" s="279"/>
      <c r="AY1855" s="279"/>
      <c r="AZ1855" s="279"/>
      <c r="BA1855" s="279"/>
      <c r="BB1855" s="279"/>
      <c r="BC1855" s="279"/>
      <c r="BD1855" s="279"/>
      <c r="BE1855" s="279"/>
      <c r="BF1855" s="279"/>
      <c r="BG1855" s="279"/>
      <c r="BH1855" s="279"/>
      <c r="BI1855" s="279"/>
      <c r="BQ1855" s="280"/>
      <c r="BR1855" s="280"/>
      <c r="BS1855" s="280"/>
      <c r="BT1855" s="280"/>
      <c r="BU1855" s="280"/>
      <c r="BV1855" s="280"/>
      <c r="BW1855" s="280"/>
      <c r="BX1855" s="280"/>
      <c r="BY1855" s="280"/>
      <c r="BZ1855" s="280"/>
      <c r="CA1855" s="280"/>
      <c r="CB1855" s="280"/>
    </row>
    <row r="1856" spans="1:80" s="278" customFormat="1" x14ac:dyDescent="0.25">
      <c r="A1856" s="261"/>
      <c r="B1856" s="261"/>
      <c r="C1856" s="261"/>
      <c r="D1856" s="261"/>
      <c r="E1856" s="261"/>
      <c r="F1856" s="261"/>
      <c r="G1856" s="261"/>
      <c r="AB1856" s="279"/>
      <c r="AC1856" s="279"/>
      <c r="AJ1856" s="279"/>
      <c r="AK1856" s="279"/>
      <c r="AX1856" s="279"/>
      <c r="AY1856" s="279"/>
      <c r="AZ1856" s="279"/>
      <c r="BA1856" s="279"/>
      <c r="BB1856" s="279"/>
      <c r="BC1856" s="279"/>
      <c r="BD1856" s="279"/>
      <c r="BE1856" s="279"/>
      <c r="BF1856" s="279"/>
      <c r="BG1856" s="279"/>
      <c r="BH1856" s="279"/>
      <c r="BI1856" s="279"/>
      <c r="BQ1856" s="280"/>
      <c r="BR1856" s="280"/>
      <c r="BS1856" s="280"/>
      <c r="BT1856" s="280"/>
      <c r="BU1856" s="280"/>
      <c r="BV1856" s="280"/>
      <c r="BW1856" s="280"/>
      <c r="BX1856" s="280"/>
      <c r="BY1856" s="280"/>
      <c r="BZ1856" s="280"/>
      <c r="CA1856" s="280"/>
      <c r="CB1856" s="280"/>
    </row>
    <row r="1857" spans="1:80" s="278" customFormat="1" x14ac:dyDescent="0.25">
      <c r="A1857" s="261"/>
      <c r="B1857" s="261"/>
      <c r="C1857" s="261"/>
      <c r="D1857" s="261"/>
      <c r="E1857" s="261"/>
      <c r="F1857" s="261"/>
      <c r="G1857" s="261"/>
      <c r="AB1857" s="279"/>
      <c r="AC1857" s="279"/>
      <c r="AJ1857" s="279"/>
      <c r="AK1857" s="279"/>
      <c r="AX1857" s="279"/>
      <c r="AY1857" s="279"/>
      <c r="AZ1857" s="279"/>
      <c r="BA1857" s="279"/>
      <c r="BB1857" s="279"/>
      <c r="BC1857" s="279"/>
      <c r="BD1857" s="279"/>
      <c r="BE1857" s="279"/>
      <c r="BF1857" s="279"/>
      <c r="BG1857" s="279"/>
      <c r="BH1857" s="279"/>
      <c r="BI1857" s="279"/>
      <c r="BQ1857" s="280"/>
      <c r="BR1857" s="280"/>
      <c r="BS1857" s="280"/>
      <c r="BT1857" s="280"/>
      <c r="BU1857" s="280"/>
      <c r="BV1857" s="280"/>
      <c r="BW1857" s="280"/>
      <c r="BX1857" s="280"/>
      <c r="BY1857" s="280"/>
      <c r="BZ1857" s="280"/>
      <c r="CA1857" s="280"/>
      <c r="CB1857" s="280"/>
    </row>
    <row r="1858" spans="1:80" s="278" customFormat="1" x14ac:dyDescent="0.25">
      <c r="A1858" s="261"/>
      <c r="B1858" s="261"/>
      <c r="C1858" s="261"/>
      <c r="D1858" s="261"/>
      <c r="E1858" s="261"/>
      <c r="F1858" s="261"/>
      <c r="G1858" s="261"/>
      <c r="AB1858" s="279"/>
      <c r="AC1858" s="279"/>
      <c r="AJ1858" s="279"/>
      <c r="AK1858" s="279"/>
      <c r="AX1858" s="279"/>
      <c r="AY1858" s="279"/>
      <c r="AZ1858" s="279"/>
      <c r="BA1858" s="279"/>
      <c r="BB1858" s="279"/>
      <c r="BC1858" s="279"/>
      <c r="BD1858" s="279"/>
      <c r="BE1858" s="279"/>
      <c r="BF1858" s="279"/>
      <c r="BG1858" s="279"/>
      <c r="BH1858" s="279"/>
      <c r="BI1858" s="279"/>
      <c r="BQ1858" s="280"/>
      <c r="BR1858" s="280"/>
      <c r="BS1858" s="280"/>
      <c r="BT1858" s="280"/>
      <c r="BU1858" s="280"/>
      <c r="BV1858" s="280"/>
      <c r="BW1858" s="280"/>
      <c r="BX1858" s="280"/>
      <c r="BY1858" s="280"/>
      <c r="BZ1858" s="280"/>
      <c r="CA1858" s="280"/>
      <c r="CB1858" s="280"/>
    </row>
    <row r="1859" spans="1:80" s="278" customFormat="1" x14ac:dyDescent="0.25">
      <c r="A1859" s="261"/>
      <c r="B1859" s="261"/>
      <c r="C1859" s="261"/>
      <c r="D1859" s="261"/>
      <c r="E1859" s="261"/>
      <c r="F1859" s="261"/>
      <c r="G1859" s="261"/>
      <c r="AB1859" s="279"/>
      <c r="AC1859" s="279"/>
      <c r="AJ1859" s="279"/>
      <c r="AK1859" s="279"/>
      <c r="AX1859" s="279"/>
      <c r="AY1859" s="279"/>
      <c r="AZ1859" s="279"/>
      <c r="BA1859" s="279"/>
      <c r="BB1859" s="279"/>
      <c r="BC1859" s="279"/>
      <c r="BD1859" s="279"/>
      <c r="BE1859" s="279"/>
      <c r="BF1859" s="279"/>
      <c r="BG1859" s="279"/>
      <c r="BH1859" s="279"/>
      <c r="BI1859" s="279"/>
      <c r="BQ1859" s="280"/>
      <c r="BR1859" s="280"/>
      <c r="BS1859" s="280"/>
      <c r="BT1859" s="280"/>
      <c r="BU1859" s="280"/>
      <c r="BV1859" s="280"/>
      <c r="BW1859" s="280"/>
      <c r="BX1859" s="280"/>
      <c r="BY1859" s="280"/>
      <c r="BZ1859" s="280"/>
      <c r="CA1859" s="280"/>
      <c r="CB1859" s="280"/>
    </row>
    <row r="1860" spans="1:80" s="278" customFormat="1" x14ac:dyDescent="0.25">
      <c r="A1860" s="261"/>
      <c r="B1860" s="261"/>
      <c r="C1860" s="261"/>
      <c r="D1860" s="261"/>
      <c r="E1860" s="261"/>
      <c r="F1860" s="261"/>
      <c r="G1860" s="261"/>
      <c r="AB1860" s="279"/>
      <c r="AC1860" s="279"/>
      <c r="AJ1860" s="279"/>
      <c r="AK1860" s="279"/>
      <c r="AX1860" s="279"/>
      <c r="AY1860" s="279"/>
      <c r="AZ1860" s="279"/>
      <c r="BA1860" s="279"/>
      <c r="BB1860" s="279"/>
      <c r="BC1860" s="279"/>
      <c r="BD1860" s="279"/>
      <c r="BE1860" s="279"/>
      <c r="BF1860" s="279"/>
      <c r="BG1860" s="279"/>
      <c r="BH1860" s="279"/>
      <c r="BI1860" s="279"/>
      <c r="BQ1860" s="280"/>
      <c r="BR1860" s="280"/>
      <c r="BS1860" s="280"/>
      <c r="BT1860" s="280"/>
      <c r="BU1860" s="280"/>
      <c r="BV1860" s="280"/>
      <c r="BW1860" s="280"/>
      <c r="BX1860" s="280"/>
      <c r="BY1860" s="280"/>
      <c r="BZ1860" s="280"/>
      <c r="CA1860" s="280"/>
      <c r="CB1860" s="280"/>
    </row>
    <row r="1861" spans="1:80" s="278" customFormat="1" x14ac:dyDescent="0.25">
      <c r="A1861" s="261"/>
      <c r="B1861" s="261"/>
      <c r="C1861" s="261"/>
      <c r="D1861" s="261"/>
      <c r="E1861" s="261"/>
      <c r="F1861" s="261"/>
      <c r="G1861" s="261"/>
      <c r="AB1861" s="279"/>
      <c r="AC1861" s="279"/>
      <c r="AJ1861" s="279"/>
      <c r="AK1861" s="279"/>
      <c r="AX1861" s="279"/>
      <c r="AY1861" s="279"/>
      <c r="AZ1861" s="279"/>
      <c r="BA1861" s="279"/>
      <c r="BB1861" s="279"/>
      <c r="BC1861" s="279"/>
      <c r="BD1861" s="279"/>
      <c r="BE1861" s="279"/>
      <c r="BF1861" s="279"/>
      <c r="BG1861" s="279"/>
      <c r="BH1861" s="279"/>
      <c r="BI1861" s="279"/>
      <c r="BQ1861" s="280"/>
      <c r="BR1861" s="280"/>
      <c r="BS1861" s="280"/>
      <c r="BT1861" s="280"/>
      <c r="BU1861" s="280"/>
      <c r="BV1861" s="280"/>
      <c r="BW1861" s="280"/>
      <c r="BX1861" s="280"/>
      <c r="BY1861" s="280"/>
      <c r="BZ1861" s="280"/>
      <c r="CA1861" s="280"/>
      <c r="CB1861" s="280"/>
    </row>
    <row r="1862" spans="1:80" s="278" customFormat="1" x14ac:dyDescent="0.25">
      <c r="A1862" s="261"/>
      <c r="B1862" s="261"/>
      <c r="C1862" s="261"/>
      <c r="D1862" s="261"/>
      <c r="E1862" s="261"/>
      <c r="F1862" s="261"/>
      <c r="G1862" s="261"/>
      <c r="AB1862" s="279"/>
      <c r="AC1862" s="279"/>
      <c r="AJ1862" s="279"/>
      <c r="AK1862" s="279"/>
      <c r="AX1862" s="279"/>
      <c r="AY1862" s="279"/>
      <c r="AZ1862" s="279"/>
      <c r="BA1862" s="279"/>
      <c r="BB1862" s="279"/>
      <c r="BC1862" s="279"/>
      <c r="BD1862" s="279"/>
      <c r="BE1862" s="279"/>
      <c r="BF1862" s="279"/>
      <c r="BG1862" s="279"/>
      <c r="BH1862" s="279"/>
      <c r="BI1862" s="279"/>
      <c r="BQ1862" s="280"/>
      <c r="BR1862" s="280"/>
      <c r="BS1862" s="280"/>
      <c r="BT1862" s="280"/>
      <c r="BU1862" s="280"/>
      <c r="BV1862" s="280"/>
      <c r="BW1862" s="280"/>
      <c r="BX1862" s="280"/>
      <c r="BY1862" s="280"/>
      <c r="BZ1862" s="280"/>
      <c r="CA1862" s="280"/>
      <c r="CB1862" s="280"/>
    </row>
    <row r="1863" spans="1:80" s="278" customFormat="1" x14ac:dyDescent="0.25">
      <c r="A1863" s="261"/>
      <c r="B1863" s="261"/>
      <c r="C1863" s="261"/>
      <c r="D1863" s="261"/>
      <c r="E1863" s="261"/>
      <c r="F1863" s="261"/>
      <c r="G1863" s="261"/>
      <c r="AB1863" s="279"/>
      <c r="AC1863" s="279"/>
      <c r="AJ1863" s="279"/>
      <c r="AK1863" s="279"/>
      <c r="AX1863" s="279"/>
      <c r="AY1863" s="279"/>
      <c r="AZ1863" s="279"/>
      <c r="BA1863" s="279"/>
      <c r="BB1863" s="279"/>
      <c r="BC1863" s="279"/>
      <c r="BD1863" s="279"/>
      <c r="BE1863" s="279"/>
      <c r="BF1863" s="279"/>
      <c r="BG1863" s="279"/>
      <c r="BH1863" s="279"/>
      <c r="BI1863" s="279"/>
      <c r="BQ1863" s="280"/>
      <c r="BR1863" s="280"/>
      <c r="BS1863" s="280"/>
      <c r="BT1863" s="280"/>
      <c r="BU1863" s="280"/>
      <c r="BV1863" s="280"/>
      <c r="BW1863" s="280"/>
      <c r="BX1863" s="280"/>
      <c r="BY1863" s="280"/>
      <c r="BZ1863" s="280"/>
      <c r="CA1863" s="280"/>
      <c r="CB1863" s="280"/>
    </row>
    <row r="1864" spans="1:80" s="278" customFormat="1" x14ac:dyDescent="0.25">
      <c r="A1864" s="261"/>
      <c r="B1864" s="261"/>
      <c r="C1864" s="261"/>
      <c r="D1864" s="261"/>
      <c r="E1864" s="261"/>
      <c r="F1864" s="261"/>
      <c r="G1864" s="261"/>
      <c r="AB1864" s="279"/>
      <c r="AC1864" s="279"/>
      <c r="AJ1864" s="279"/>
      <c r="AK1864" s="279"/>
      <c r="AX1864" s="279"/>
      <c r="AY1864" s="279"/>
      <c r="AZ1864" s="279"/>
      <c r="BA1864" s="279"/>
      <c r="BB1864" s="279"/>
      <c r="BC1864" s="279"/>
      <c r="BD1864" s="279"/>
      <c r="BE1864" s="279"/>
      <c r="BF1864" s="279"/>
      <c r="BG1864" s="279"/>
      <c r="BH1864" s="279"/>
      <c r="BI1864" s="279"/>
      <c r="BQ1864" s="280"/>
      <c r="BR1864" s="280"/>
      <c r="BS1864" s="280"/>
      <c r="BT1864" s="280"/>
      <c r="BU1864" s="280"/>
      <c r="BV1864" s="280"/>
      <c r="BW1864" s="280"/>
      <c r="BX1864" s="280"/>
      <c r="BY1864" s="280"/>
      <c r="BZ1864" s="280"/>
      <c r="CA1864" s="280"/>
      <c r="CB1864" s="280"/>
    </row>
    <row r="1865" spans="1:80" s="278" customFormat="1" x14ac:dyDescent="0.25">
      <c r="A1865" s="261"/>
      <c r="B1865" s="261"/>
      <c r="C1865" s="261"/>
      <c r="D1865" s="261"/>
      <c r="E1865" s="261"/>
      <c r="F1865" s="261"/>
      <c r="G1865" s="261"/>
      <c r="AB1865" s="279"/>
      <c r="AC1865" s="279"/>
      <c r="AJ1865" s="279"/>
      <c r="AK1865" s="279"/>
      <c r="AX1865" s="279"/>
      <c r="AY1865" s="279"/>
      <c r="AZ1865" s="279"/>
      <c r="BA1865" s="279"/>
      <c r="BB1865" s="279"/>
      <c r="BC1865" s="279"/>
      <c r="BD1865" s="279"/>
      <c r="BE1865" s="279"/>
      <c r="BF1865" s="279"/>
      <c r="BG1865" s="279"/>
      <c r="BH1865" s="279"/>
      <c r="BI1865" s="279"/>
      <c r="BQ1865" s="280"/>
      <c r="BR1865" s="280"/>
      <c r="BS1865" s="280"/>
      <c r="BT1865" s="280"/>
      <c r="BU1865" s="280"/>
      <c r="BV1865" s="280"/>
      <c r="BW1865" s="280"/>
      <c r="BX1865" s="280"/>
      <c r="BY1865" s="280"/>
      <c r="BZ1865" s="280"/>
      <c r="CA1865" s="280"/>
      <c r="CB1865" s="280"/>
    </row>
    <row r="1866" spans="1:80" s="278" customFormat="1" x14ac:dyDescent="0.25">
      <c r="A1866" s="261"/>
      <c r="B1866" s="261"/>
      <c r="C1866" s="261"/>
      <c r="D1866" s="261"/>
      <c r="E1866" s="261"/>
      <c r="F1866" s="261"/>
      <c r="G1866" s="261"/>
      <c r="AB1866" s="279"/>
      <c r="AC1866" s="279"/>
      <c r="AJ1866" s="279"/>
      <c r="AK1866" s="279"/>
      <c r="AX1866" s="279"/>
      <c r="AY1866" s="279"/>
      <c r="AZ1866" s="279"/>
      <c r="BA1866" s="279"/>
      <c r="BB1866" s="279"/>
      <c r="BC1866" s="279"/>
      <c r="BD1866" s="279"/>
      <c r="BE1866" s="279"/>
      <c r="BF1866" s="279"/>
      <c r="BG1866" s="279"/>
      <c r="BH1866" s="279"/>
      <c r="BI1866" s="279"/>
      <c r="BQ1866" s="280"/>
      <c r="BR1866" s="280"/>
      <c r="BS1866" s="280"/>
      <c r="BT1866" s="280"/>
      <c r="BU1866" s="280"/>
      <c r="BV1866" s="280"/>
      <c r="BW1866" s="280"/>
      <c r="BX1866" s="280"/>
      <c r="BY1866" s="280"/>
      <c r="BZ1866" s="280"/>
      <c r="CA1866" s="280"/>
      <c r="CB1866" s="280"/>
    </row>
    <row r="1867" spans="1:80" s="278" customFormat="1" x14ac:dyDescent="0.25">
      <c r="A1867" s="261"/>
      <c r="B1867" s="261"/>
      <c r="C1867" s="261"/>
      <c r="D1867" s="261"/>
      <c r="E1867" s="261"/>
      <c r="F1867" s="261"/>
      <c r="G1867" s="261"/>
      <c r="AB1867" s="279"/>
      <c r="AC1867" s="279"/>
      <c r="AJ1867" s="279"/>
      <c r="AK1867" s="279"/>
      <c r="AX1867" s="279"/>
      <c r="AY1867" s="279"/>
      <c r="AZ1867" s="279"/>
      <c r="BA1867" s="279"/>
      <c r="BB1867" s="279"/>
      <c r="BC1867" s="279"/>
      <c r="BD1867" s="279"/>
      <c r="BE1867" s="279"/>
      <c r="BF1867" s="279"/>
      <c r="BG1867" s="279"/>
      <c r="BH1867" s="279"/>
      <c r="BI1867" s="279"/>
      <c r="BQ1867" s="280"/>
      <c r="BR1867" s="280"/>
      <c r="BS1867" s="280"/>
      <c r="BT1867" s="280"/>
      <c r="BU1867" s="280"/>
      <c r="BV1867" s="280"/>
      <c r="BW1867" s="280"/>
      <c r="BX1867" s="280"/>
      <c r="BY1867" s="280"/>
      <c r="BZ1867" s="280"/>
      <c r="CA1867" s="280"/>
      <c r="CB1867" s="280"/>
    </row>
    <row r="1868" spans="1:80" s="278" customFormat="1" x14ac:dyDescent="0.25">
      <c r="A1868" s="261"/>
      <c r="B1868" s="261"/>
      <c r="C1868" s="261"/>
      <c r="D1868" s="261"/>
      <c r="E1868" s="261"/>
      <c r="F1868" s="261"/>
      <c r="G1868" s="261"/>
      <c r="AB1868" s="279"/>
      <c r="AC1868" s="279"/>
      <c r="AJ1868" s="279"/>
      <c r="AK1868" s="279"/>
      <c r="AX1868" s="279"/>
      <c r="AY1868" s="279"/>
      <c r="AZ1868" s="279"/>
      <c r="BA1868" s="279"/>
      <c r="BB1868" s="279"/>
      <c r="BC1868" s="279"/>
      <c r="BD1868" s="279"/>
      <c r="BE1868" s="279"/>
      <c r="BF1868" s="279"/>
      <c r="BG1868" s="279"/>
      <c r="BH1868" s="279"/>
      <c r="BI1868" s="279"/>
      <c r="BQ1868" s="280"/>
      <c r="BR1868" s="280"/>
      <c r="BS1868" s="280"/>
      <c r="BT1868" s="280"/>
      <c r="BU1868" s="280"/>
      <c r="BV1868" s="280"/>
      <c r="BW1868" s="280"/>
      <c r="BX1868" s="280"/>
      <c r="BY1868" s="280"/>
      <c r="BZ1868" s="280"/>
      <c r="CA1868" s="280"/>
      <c r="CB1868" s="280"/>
    </row>
    <row r="1869" spans="1:80" s="278" customFormat="1" x14ac:dyDescent="0.25">
      <c r="A1869" s="261"/>
      <c r="B1869" s="261"/>
      <c r="C1869" s="261"/>
      <c r="D1869" s="261"/>
      <c r="E1869" s="261"/>
      <c r="F1869" s="261"/>
      <c r="G1869" s="261"/>
      <c r="AB1869" s="279"/>
      <c r="AC1869" s="279"/>
      <c r="AJ1869" s="279"/>
      <c r="AK1869" s="279"/>
      <c r="AX1869" s="279"/>
      <c r="AY1869" s="279"/>
      <c r="AZ1869" s="279"/>
      <c r="BA1869" s="279"/>
      <c r="BB1869" s="279"/>
      <c r="BC1869" s="279"/>
      <c r="BD1869" s="279"/>
      <c r="BE1869" s="279"/>
      <c r="BF1869" s="279"/>
      <c r="BG1869" s="279"/>
      <c r="BH1869" s="279"/>
      <c r="BI1869" s="279"/>
      <c r="BQ1869" s="280"/>
      <c r="BR1869" s="280"/>
      <c r="BS1869" s="280"/>
      <c r="BT1869" s="280"/>
      <c r="BU1869" s="280"/>
      <c r="BV1869" s="280"/>
      <c r="BW1869" s="280"/>
      <c r="BX1869" s="280"/>
      <c r="BY1869" s="280"/>
      <c r="BZ1869" s="280"/>
      <c r="CA1869" s="280"/>
      <c r="CB1869" s="280"/>
    </row>
    <row r="1870" spans="1:80" s="278" customFormat="1" x14ac:dyDescent="0.25">
      <c r="A1870" s="261"/>
      <c r="B1870" s="261"/>
      <c r="C1870" s="261"/>
      <c r="D1870" s="261"/>
      <c r="E1870" s="261"/>
      <c r="F1870" s="261"/>
      <c r="G1870" s="261"/>
      <c r="AB1870" s="279"/>
      <c r="AC1870" s="279"/>
      <c r="AJ1870" s="279"/>
      <c r="AK1870" s="279"/>
      <c r="AX1870" s="279"/>
      <c r="AY1870" s="279"/>
      <c r="AZ1870" s="279"/>
      <c r="BA1870" s="279"/>
      <c r="BB1870" s="279"/>
      <c r="BC1870" s="279"/>
      <c r="BD1870" s="279"/>
      <c r="BE1870" s="279"/>
      <c r="BF1870" s="279"/>
      <c r="BG1870" s="279"/>
      <c r="BH1870" s="279"/>
      <c r="BI1870" s="279"/>
      <c r="BQ1870" s="280"/>
      <c r="BR1870" s="280"/>
      <c r="BS1870" s="280"/>
      <c r="BT1870" s="280"/>
      <c r="BU1870" s="280"/>
      <c r="BV1870" s="280"/>
      <c r="BW1870" s="280"/>
      <c r="BX1870" s="280"/>
      <c r="BY1870" s="280"/>
      <c r="BZ1870" s="280"/>
      <c r="CA1870" s="280"/>
      <c r="CB1870" s="280"/>
    </row>
    <row r="1871" spans="1:80" s="278" customFormat="1" x14ac:dyDescent="0.25">
      <c r="A1871" s="261"/>
      <c r="B1871" s="261"/>
      <c r="C1871" s="261"/>
      <c r="D1871" s="261"/>
      <c r="E1871" s="261"/>
      <c r="F1871" s="261"/>
      <c r="G1871" s="261"/>
      <c r="AB1871" s="279"/>
      <c r="AC1871" s="279"/>
      <c r="AJ1871" s="279"/>
      <c r="AK1871" s="279"/>
      <c r="AX1871" s="279"/>
      <c r="AY1871" s="279"/>
      <c r="AZ1871" s="279"/>
      <c r="BA1871" s="279"/>
      <c r="BB1871" s="279"/>
      <c r="BC1871" s="279"/>
      <c r="BD1871" s="279"/>
      <c r="BE1871" s="279"/>
      <c r="BF1871" s="279"/>
      <c r="BG1871" s="279"/>
      <c r="BH1871" s="279"/>
      <c r="BI1871" s="279"/>
      <c r="BQ1871" s="280"/>
      <c r="BR1871" s="280"/>
      <c r="BS1871" s="280"/>
      <c r="BT1871" s="280"/>
      <c r="BU1871" s="280"/>
      <c r="BV1871" s="280"/>
      <c r="BW1871" s="280"/>
      <c r="BX1871" s="280"/>
      <c r="BY1871" s="280"/>
      <c r="BZ1871" s="280"/>
      <c r="CA1871" s="280"/>
      <c r="CB1871" s="280"/>
    </row>
    <row r="1872" spans="1:80" s="278" customFormat="1" x14ac:dyDescent="0.25">
      <c r="A1872" s="261"/>
      <c r="B1872" s="261"/>
      <c r="C1872" s="261"/>
      <c r="D1872" s="261"/>
      <c r="E1872" s="261"/>
      <c r="F1872" s="261"/>
      <c r="G1872" s="261"/>
      <c r="AB1872" s="279"/>
      <c r="AC1872" s="279"/>
      <c r="AJ1872" s="279"/>
      <c r="AK1872" s="279"/>
      <c r="AX1872" s="279"/>
      <c r="AY1872" s="279"/>
      <c r="AZ1872" s="279"/>
      <c r="BA1872" s="279"/>
      <c r="BB1872" s="279"/>
      <c r="BC1872" s="279"/>
      <c r="BD1872" s="279"/>
      <c r="BE1872" s="279"/>
      <c r="BF1872" s="279"/>
      <c r="BG1872" s="279"/>
      <c r="BH1872" s="279"/>
      <c r="BI1872" s="279"/>
      <c r="BQ1872" s="280"/>
      <c r="BR1872" s="280"/>
      <c r="BS1872" s="280"/>
      <c r="BT1872" s="280"/>
      <c r="BU1872" s="280"/>
      <c r="BV1872" s="280"/>
      <c r="BW1872" s="280"/>
      <c r="BX1872" s="280"/>
      <c r="BY1872" s="280"/>
      <c r="BZ1872" s="280"/>
      <c r="CA1872" s="280"/>
      <c r="CB1872" s="280"/>
    </row>
    <row r="1873" spans="1:80" s="278" customFormat="1" x14ac:dyDescent="0.25">
      <c r="A1873" s="261"/>
      <c r="B1873" s="261"/>
      <c r="C1873" s="261"/>
      <c r="D1873" s="261"/>
      <c r="E1873" s="261"/>
      <c r="F1873" s="261"/>
      <c r="G1873" s="261"/>
      <c r="AB1873" s="279"/>
      <c r="AC1873" s="279"/>
      <c r="AJ1873" s="279"/>
      <c r="AK1873" s="279"/>
      <c r="AX1873" s="279"/>
      <c r="AY1873" s="279"/>
      <c r="AZ1873" s="279"/>
      <c r="BA1873" s="279"/>
      <c r="BB1873" s="279"/>
      <c r="BC1873" s="279"/>
      <c r="BD1873" s="279"/>
      <c r="BE1873" s="279"/>
      <c r="BF1873" s="279"/>
      <c r="BG1873" s="279"/>
      <c r="BH1873" s="279"/>
      <c r="BI1873" s="279"/>
      <c r="BQ1873" s="280"/>
      <c r="BR1873" s="280"/>
      <c r="BS1873" s="280"/>
      <c r="BT1873" s="280"/>
      <c r="BU1873" s="280"/>
      <c r="BV1873" s="280"/>
      <c r="BW1873" s="280"/>
      <c r="BX1873" s="280"/>
      <c r="BY1873" s="280"/>
      <c r="BZ1873" s="280"/>
      <c r="CA1873" s="280"/>
      <c r="CB1873" s="280"/>
    </row>
    <row r="1874" spans="1:80" s="278" customFormat="1" x14ac:dyDescent="0.25">
      <c r="A1874" s="261"/>
      <c r="B1874" s="261"/>
      <c r="C1874" s="261"/>
      <c r="D1874" s="261"/>
      <c r="E1874" s="261"/>
      <c r="F1874" s="261"/>
      <c r="G1874" s="261"/>
      <c r="AB1874" s="279"/>
      <c r="AC1874" s="279"/>
      <c r="AJ1874" s="279"/>
      <c r="AK1874" s="279"/>
      <c r="AX1874" s="279"/>
      <c r="AY1874" s="279"/>
      <c r="AZ1874" s="279"/>
      <c r="BA1874" s="279"/>
      <c r="BB1874" s="279"/>
      <c r="BC1874" s="279"/>
      <c r="BD1874" s="279"/>
      <c r="BE1874" s="279"/>
      <c r="BF1874" s="279"/>
      <c r="BG1874" s="279"/>
      <c r="BH1874" s="279"/>
      <c r="BI1874" s="279"/>
      <c r="BQ1874" s="280"/>
      <c r="BR1874" s="280"/>
      <c r="BS1874" s="280"/>
      <c r="BT1874" s="280"/>
      <c r="BU1874" s="280"/>
      <c r="BV1874" s="280"/>
      <c r="BW1874" s="280"/>
      <c r="BX1874" s="280"/>
      <c r="BY1874" s="280"/>
      <c r="BZ1874" s="280"/>
      <c r="CA1874" s="280"/>
      <c r="CB1874" s="280"/>
    </row>
    <row r="1875" spans="1:80" s="278" customFormat="1" x14ac:dyDescent="0.25">
      <c r="A1875" s="261"/>
      <c r="B1875" s="261"/>
      <c r="C1875" s="261"/>
      <c r="D1875" s="261"/>
      <c r="E1875" s="261"/>
      <c r="F1875" s="261"/>
      <c r="G1875" s="261"/>
      <c r="AB1875" s="279"/>
      <c r="AC1875" s="279"/>
      <c r="AJ1875" s="279"/>
      <c r="AK1875" s="279"/>
      <c r="AX1875" s="279"/>
      <c r="AY1875" s="279"/>
      <c r="AZ1875" s="279"/>
      <c r="BA1875" s="279"/>
      <c r="BB1875" s="279"/>
      <c r="BC1875" s="279"/>
      <c r="BD1875" s="279"/>
      <c r="BE1875" s="279"/>
      <c r="BF1875" s="279"/>
      <c r="BG1875" s="279"/>
      <c r="BH1875" s="279"/>
      <c r="BI1875" s="279"/>
      <c r="BQ1875" s="280"/>
      <c r="BR1875" s="280"/>
      <c r="BS1875" s="280"/>
      <c r="BT1875" s="280"/>
      <c r="BU1875" s="280"/>
      <c r="BV1875" s="280"/>
      <c r="BW1875" s="280"/>
      <c r="BX1875" s="280"/>
      <c r="BY1875" s="280"/>
      <c r="BZ1875" s="280"/>
      <c r="CA1875" s="280"/>
      <c r="CB1875" s="280"/>
    </row>
    <row r="1876" spans="1:80" s="278" customFormat="1" x14ac:dyDescent="0.25">
      <c r="A1876" s="261"/>
      <c r="B1876" s="261"/>
      <c r="C1876" s="261"/>
      <c r="D1876" s="261"/>
      <c r="E1876" s="261"/>
      <c r="F1876" s="261"/>
      <c r="G1876" s="261"/>
      <c r="AB1876" s="279"/>
      <c r="AC1876" s="279"/>
      <c r="AJ1876" s="279"/>
      <c r="AK1876" s="279"/>
      <c r="AX1876" s="279"/>
      <c r="AY1876" s="279"/>
      <c r="AZ1876" s="279"/>
      <c r="BA1876" s="279"/>
      <c r="BB1876" s="279"/>
      <c r="BC1876" s="279"/>
      <c r="BD1876" s="279"/>
      <c r="BE1876" s="279"/>
      <c r="BF1876" s="279"/>
      <c r="BG1876" s="279"/>
      <c r="BH1876" s="279"/>
      <c r="BI1876" s="279"/>
      <c r="BQ1876" s="280"/>
      <c r="BR1876" s="280"/>
      <c r="BS1876" s="280"/>
      <c r="BT1876" s="280"/>
      <c r="BU1876" s="280"/>
      <c r="BV1876" s="280"/>
      <c r="BW1876" s="280"/>
      <c r="BX1876" s="280"/>
      <c r="BY1876" s="280"/>
      <c r="BZ1876" s="280"/>
      <c r="CA1876" s="280"/>
      <c r="CB1876" s="280"/>
    </row>
    <row r="1877" spans="1:80" s="278" customFormat="1" x14ac:dyDescent="0.25">
      <c r="A1877" s="261"/>
      <c r="B1877" s="261"/>
      <c r="C1877" s="261"/>
      <c r="D1877" s="261"/>
      <c r="E1877" s="261"/>
      <c r="F1877" s="261"/>
      <c r="G1877" s="261"/>
      <c r="AB1877" s="279"/>
      <c r="AC1877" s="279"/>
      <c r="AJ1877" s="279"/>
      <c r="AK1877" s="279"/>
      <c r="AX1877" s="279"/>
      <c r="AY1877" s="279"/>
      <c r="AZ1877" s="279"/>
      <c r="BA1877" s="279"/>
      <c r="BB1877" s="279"/>
      <c r="BC1877" s="279"/>
      <c r="BD1877" s="279"/>
      <c r="BE1877" s="279"/>
      <c r="BF1877" s="279"/>
      <c r="BG1877" s="279"/>
      <c r="BH1877" s="279"/>
      <c r="BI1877" s="279"/>
      <c r="BQ1877" s="280"/>
      <c r="BR1877" s="280"/>
      <c r="BS1877" s="280"/>
      <c r="BT1877" s="280"/>
      <c r="BU1877" s="280"/>
      <c r="BV1877" s="280"/>
      <c r="BW1877" s="280"/>
      <c r="BX1877" s="280"/>
      <c r="BY1877" s="280"/>
      <c r="BZ1877" s="280"/>
      <c r="CA1877" s="280"/>
      <c r="CB1877" s="280"/>
    </row>
    <row r="1878" spans="1:80" s="278" customFormat="1" x14ac:dyDescent="0.25">
      <c r="A1878" s="261"/>
      <c r="B1878" s="261"/>
      <c r="C1878" s="261"/>
      <c r="D1878" s="261"/>
      <c r="E1878" s="261"/>
      <c r="F1878" s="261"/>
      <c r="G1878" s="261"/>
      <c r="AB1878" s="279"/>
      <c r="AC1878" s="279"/>
      <c r="AJ1878" s="279"/>
      <c r="AK1878" s="279"/>
      <c r="AX1878" s="279"/>
      <c r="AY1878" s="279"/>
      <c r="AZ1878" s="279"/>
      <c r="BA1878" s="279"/>
      <c r="BB1878" s="279"/>
      <c r="BC1878" s="279"/>
      <c r="BD1878" s="279"/>
      <c r="BE1878" s="279"/>
      <c r="BF1878" s="279"/>
      <c r="BG1878" s="279"/>
      <c r="BH1878" s="279"/>
      <c r="BI1878" s="279"/>
      <c r="BQ1878" s="280"/>
      <c r="BR1878" s="280"/>
      <c r="BS1878" s="280"/>
      <c r="BT1878" s="280"/>
      <c r="BU1878" s="280"/>
      <c r="BV1878" s="280"/>
      <c r="BW1878" s="280"/>
      <c r="BX1878" s="280"/>
      <c r="BY1878" s="280"/>
      <c r="BZ1878" s="280"/>
      <c r="CA1878" s="280"/>
      <c r="CB1878" s="280"/>
    </row>
    <row r="1879" spans="1:80" s="278" customFormat="1" x14ac:dyDescent="0.25">
      <c r="A1879" s="261"/>
      <c r="B1879" s="261"/>
      <c r="C1879" s="261"/>
      <c r="D1879" s="261"/>
      <c r="E1879" s="261"/>
      <c r="F1879" s="261"/>
      <c r="G1879" s="261"/>
      <c r="AB1879" s="279"/>
      <c r="AC1879" s="279"/>
      <c r="AJ1879" s="279"/>
      <c r="AK1879" s="279"/>
      <c r="AX1879" s="279"/>
      <c r="AY1879" s="279"/>
      <c r="AZ1879" s="279"/>
      <c r="BA1879" s="279"/>
      <c r="BB1879" s="279"/>
      <c r="BC1879" s="279"/>
      <c r="BD1879" s="279"/>
      <c r="BE1879" s="279"/>
      <c r="BF1879" s="279"/>
      <c r="BG1879" s="279"/>
      <c r="BH1879" s="279"/>
      <c r="BI1879" s="279"/>
      <c r="BQ1879" s="280"/>
      <c r="BR1879" s="280"/>
      <c r="BS1879" s="280"/>
      <c r="BT1879" s="280"/>
      <c r="BU1879" s="280"/>
      <c r="BV1879" s="280"/>
      <c r="BW1879" s="280"/>
      <c r="BX1879" s="280"/>
      <c r="BY1879" s="280"/>
      <c r="BZ1879" s="280"/>
      <c r="CA1879" s="280"/>
      <c r="CB1879" s="280"/>
    </row>
    <row r="1880" spans="1:80" s="278" customFormat="1" x14ac:dyDescent="0.25">
      <c r="A1880" s="261"/>
      <c r="B1880" s="261"/>
      <c r="C1880" s="261"/>
      <c r="D1880" s="261"/>
      <c r="E1880" s="261"/>
      <c r="F1880" s="261"/>
      <c r="G1880" s="261"/>
      <c r="AB1880" s="279"/>
      <c r="AC1880" s="279"/>
      <c r="AJ1880" s="279"/>
      <c r="AK1880" s="279"/>
      <c r="AX1880" s="279"/>
      <c r="AY1880" s="279"/>
      <c r="AZ1880" s="279"/>
      <c r="BA1880" s="279"/>
      <c r="BB1880" s="279"/>
      <c r="BC1880" s="279"/>
      <c r="BD1880" s="279"/>
      <c r="BE1880" s="279"/>
      <c r="BF1880" s="279"/>
      <c r="BG1880" s="279"/>
      <c r="BH1880" s="279"/>
      <c r="BI1880" s="279"/>
      <c r="BQ1880" s="280"/>
      <c r="BR1880" s="280"/>
      <c r="BS1880" s="280"/>
      <c r="BT1880" s="280"/>
      <c r="BU1880" s="280"/>
      <c r="BV1880" s="280"/>
      <c r="BW1880" s="280"/>
      <c r="BX1880" s="280"/>
      <c r="BY1880" s="280"/>
      <c r="BZ1880" s="280"/>
      <c r="CA1880" s="280"/>
      <c r="CB1880" s="280"/>
    </row>
    <row r="1881" spans="1:80" s="278" customFormat="1" x14ac:dyDescent="0.25">
      <c r="A1881" s="261"/>
      <c r="B1881" s="261"/>
      <c r="C1881" s="261"/>
      <c r="D1881" s="261"/>
      <c r="E1881" s="261"/>
      <c r="F1881" s="261"/>
      <c r="G1881" s="261"/>
      <c r="AB1881" s="279"/>
      <c r="AC1881" s="279"/>
      <c r="AJ1881" s="279"/>
      <c r="AK1881" s="279"/>
      <c r="AX1881" s="279"/>
      <c r="AY1881" s="279"/>
      <c r="AZ1881" s="279"/>
      <c r="BA1881" s="279"/>
      <c r="BB1881" s="279"/>
      <c r="BC1881" s="279"/>
      <c r="BD1881" s="279"/>
      <c r="BE1881" s="279"/>
      <c r="BF1881" s="279"/>
      <c r="BG1881" s="279"/>
      <c r="BH1881" s="279"/>
      <c r="BI1881" s="279"/>
      <c r="BQ1881" s="280"/>
      <c r="BR1881" s="280"/>
      <c r="BS1881" s="280"/>
      <c r="BT1881" s="280"/>
      <c r="BU1881" s="280"/>
      <c r="BV1881" s="280"/>
      <c r="BW1881" s="280"/>
      <c r="BX1881" s="280"/>
      <c r="BY1881" s="280"/>
      <c r="BZ1881" s="280"/>
      <c r="CA1881" s="280"/>
      <c r="CB1881" s="280"/>
    </row>
    <row r="1882" spans="1:80" s="278" customFormat="1" x14ac:dyDescent="0.25">
      <c r="A1882" s="261"/>
      <c r="B1882" s="261"/>
      <c r="C1882" s="261"/>
      <c r="D1882" s="261"/>
      <c r="E1882" s="261"/>
      <c r="F1882" s="261"/>
      <c r="G1882" s="261"/>
      <c r="AB1882" s="279"/>
      <c r="AC1882" s="279"/>
      <c r="AJ1882" s="279"/>
      <c r="AK1882" s="279"/>
      <c r="AX1882" s="279"/>
      <c r="AY1882" s="279"/>
      <c r="AZ1882" s="279"/>
      <c r="BA1882" s="279"/>
      <c r="BB1882" s="279"/>
      <c r="BC1882" s="279"/>
      <c r="BD1882" s="279"/>
      <c r="BE1882" s="279"/>
      <c r="BF1882" s="279"/>
      <c r="BG1882" s="279"/>
      <c r="BH1882" s="279"/>
      <c r="BI1882" s="279"/>
      <c r="BQ1882" s="280"/>
      <c r="BR1882" s="280"/>
      <c r="BS1882" s="280"/>
      <c r="BT1882" s="280"/>
      <c r="BU1882" s="280"/>
      <c r="BV1882" s="280"/>
      <c r="BW1882" s="280"/>
      <c r="BX1882" s="280"/>
      <c r="BY1882" s="280"/>
      <c r="BZ1882" s="280"/>
      <c r="CA1882" s="280"/>
      <c r="CB1882" s="280"/>
    </row>
    <row r="1883" spans="1:80" s="278" customFormat="1" x14ac:dyDescent="0.25">
      <c r="A1883" s="261"/>
      <c r="B1883" s="261"/>
      <c r="C1883" s="261"/>
      <c r="D1883" s="261"/>
      <c r="E1883" s="261"/>
      <c r="F1883" s="261"/>
      <c r="G1883" s="261"/>
      <c r="AB1883" s="279"/>
      <c r="AC1883" s="279"/>
      <c r="AJ1883" s="279"/>
      <c r="AK1883" s="279"/>
      <c r="AX1883" s="279"/>
      <c r="AY1883" s="279"/>
      <c r="AZ1883" s="279"/>
      <c r="BA1883" s="279"/>
      <c r="BB1883" s="279"/>
      <c r="BC1883" s="279"/>
      <c r="BD1883" s="279"/>
      <c r="BE1883" s="279"/>
      <c r="BF1883" s="279"/>
      <c r="BG1883" s="279"/>
      <c r="BH1883" s="279"/>
      <c r="BI1883" s="279"/>
      <c r="BQ1883" s="280"/>
      <c r="BR1883" s="280"/>
      <c r="BS1883" s="280"/>
      <c r="BT1883" s="280"/>
      <c r="BU1883" s="280"/>
      <c r="BV1883" s="280"/>
      <c r="BW1883" s="280"/>
      <c r="BX1883" s="280"/>
      <c r="BY1883" s="280"/>
      <c r="BZ1883" s="280"/>
      <c r="CA1883" s="280"/>
      <c r="CB1883" s="280"/>
    </row>
    <row r="1884" spans="1:80" s="278" customFormat="1" x14ac:dyDescent="0.25">
      <c r="A1884" s="261"/>
      <c r="B1884" s="261"/>
      <c r="C1884" s="261"/>
      <c r="D1884" s="261"/>
      <c r="E1884" s="261"/>
      <c r="F1884" s="261"/>
      <c r="G1884" s="261"/>
      <c r="AB1884" s="279"/>
      <c r="AC1884" s="279"/>
      <c r="AJ1884" s="279"/>
      <c r="AK1884" s="279"/>
      <c r="AX1884" s="279"/>
      <c r="AY1884" s="279"/>
      <c r="AZ1884" s="279"/>
      <c r="BA1884" s="279"/>
      <c r="BB1884" s="279"/>
      <c r="BC1884" s="279"/>
      <c r="BD1884" s="279"/>
      <c r="BE1884" s="279"/>
      <c r="BF1884" s="279"/>
      <c r="BG1884" s="279"/>
      <c r="BH1884" s="279"/>
      <c r="BI1884" s="279"/>
      <c r="BQ1884" s="280"/>
      <c r="BR1884" s="280"/>
      <c r="BS1884" s="280"/>
      <c r="BT1884" s="280"/>
      <c r="BU1884" s="280"/>
      <c r="BV1884" s="280"/>
      <c r="BW1884" s="280"/>
      <c r="BX1884" s="280"/>
      <c r="BY1884" s="280"/>
      <c r="BZ1884" s="280"/>
      <c r="CA1884" s="280"/>
      <c r="CB1884" s="280"/>
    </row>
    <row r="1885" spans="1:80" s="278" customFormat="1" x14ac:dyDescent="0.25">
      <c r="A1885" s="261"/>
      <c r="B1885" s="261"/>
      <c r="C1885" s="261"/>
      <c r="D1885" s="261"/>
      <c r="E1885" s="261"/>
      <c r="F1885" s="261"/>
      <c r="G1885" s="261"/>
      <c r="AB1885" s="279"/>
      <c r="AC1885" s="279"/>
      <c r="AJ1885" s="279"/>
      <c r="AK1885" s="279"/>
      <c r="AX1885" s="279"/>
      <c r="AY1885" s="279"/>
      <c r="AZ1885" s="279"/>
      <c r="BA1885" s="279"/>
      <c r="BB1885" s="279"/>
      <c r="BC1885" s="279"/>
      <c r="BD1885" s="279"/>
      <c r="BE1885" s="279"/>
      <c r="BF1885" s="279"/>
      <c r="BG1885" s="279"/>
      <c r="BH1885" s="279"/>
      <c r="BI1885" s="279"/>
      <c r="BQ1885" s="280"/>
      <c r="BR1885" s="280"/>
      <c r="BS1885" s="280"/>
      <c r="BT1885" s="280"/>
      <c r="BU1885" s="280"/>
      <c r="BV1885" s="280"/>
      <c r="BW1885" s="280"/>
      <c r="BX1885" s="280"/>
      <c r="BY1885" s="280"/>
      <c r="BZ1885" s="280"/>
      <c r="CA1885" s="280"/>
      <c r="CB1885" s="280"/>
    </row>
    <row r="1886" spans="1:80" s="278" customFormat="1" x14ac:dyDescent="0.25">
      <c r="A1886" s="261"/>
      <c r="B1886" s="261"/>
      <c r="C1886" s="261"/>
      <c r="D1886" s="261"/>
      <c r="E1886" s="261"/>
      <c r="F1886" s="261"/>
      <c r="G1886" s="261"/>
      <c r="AB1886" s="279"/>
      <c r="AC1886" s="279"/>
      <c r="AJ1886" s="279"/>
      <c r="AK1886" s="279"/>
      <c r="AX1886" s="279"/>
      <c r="AY1886" s="279"/>
      <c r="AZ1886" s="279"/>
      <c r="BA1886" s="279"/>
      <c r="BB1886" s="279"/>
      <c r="BC1886" s="279"/>
      <c r="BD1886" s="279"/>
      <c r="BE1886" s="279"/>
      <c r="BF1886" s="279"/>
      <c r="BG1886" s="279"/>
      <c r="BH1886" s="279"/>
      <c r="BI1886" s="279"/>
      <c r="BQ1886" s="280"/>
      <c r="BR1886" s="280"/>
      <c r="BS1886" s="280"/>
      <c r="BT1886" s="280"/>
      <c r="BU1886" s="280"/>
      <c r="BV1886" s="280"/>
      <c r="BW1886" s="280"/>
      <c r="BX1886" s="280"/>
      <c r="BY1886" s="280"/>
      <c r="BZ1886" s="280"/>
      <c r="CA1886" s="280"/>
      <c r="CB1886" s="280"/>
    </row>
    <row r="1887" spans="1:80" s="278" customFormat="1" x14ac:dyDescent="0.25">
      <c r="A1887" s="261"/>
      <c r="B1887" s="261"/>
      <c r="C1887" s="261"/>
      <c r="D1887" s="261"/>
      <c r="E1887" s="261"/>
      <c r="F1887" s="261"/>
      <c r="G1887" s="261"/>
      <c r="AB1887" s="279"/>
      <c r="AC1887" s="279"/>
      <c r="AJ1887" s="279"/>
      <c r="AK1887" s="279"/>
      <c r="AX1887" s="279"/>
      <c r="AY1887" s="279"/>
      <c r="AZ1887" s="279"/>
      <c r="BA1887" s="279"/>
      <c r="BB1887" s="279"/>
      <c r="BC1887" s="279"/>
      <c r="BD1887" s="279"/>
      <c r="BE1887" s="279"/>
      <c r="BF1887" s="279"/>
      <c r="BG1887" s="279"/>
      <c r="BH1887" s="279"/>
      <c r="BI1887" s="279"/>
      <c r="BQ1887" s="280"/>
      <c r="BR1887" s="280"/>
      <c r="BS1887" s="280"/>
      <c r="BT1887" s="280"/>
      <c r="BU1887" s="280"/>
      <c r="BV1887" s="280"/>
      <c r="BW1887" s="280"/>
      <c r="BX1887" s="280"/>
      <c r="BY1887" s="280"/>
      <c r="BZ1887" s="280"/>
      <c r="CA1887" s="280"/>
      <c r="CB1887" s="280"/>
    </row>
    <row r="1888" spans="1:80" s="278" customFormat="1" x14ac:dyDescent="0.25">
      <c r="A1888" s="261"/>
      <c r="B1888" s="261"/>
      <c r="C1888" s="261"/>
      <c r="D1888" s="261"/>
      <c r="E1888" s="261"/>
      <c r="F1888" s="261"/>
      <c r="G1888" s="261"/>
      <c r="AB1888" s="279"/>
      <c r="AC1888" s="279"/>
      <c r="AJ1888" s="279"/>
      <c r="AK1888" s="279"/>
      <c r="AX1888" s="279"/>
      <c r="AY1888" s="279"/>
      <c r="AZ1888" s="279"/>
      <c r="BA1888" s="279"/>
      <c r="BB1888" s="279"/>
      <c r="BC1888" s="279"/>
      <c r="BD1888" s="279"/>
      <c r="BE1888" s="279"/>
      <c r="BF1888" s="279"/>
      <c r="BG1888" s="279"/>
      <c r="BH1888" s="279"/>
      <c r="BI1888" s="279"/>
      <c r="BQ1888" s="280"/>
      <c r="BR1888" s="280"/>
      <c r="BS1888" s="280"/>
      <c r="BT1888" s="280"/>
      <c r="BU1888" s="280"/>
      <c r="BV1888" s="280"/>
      <c r="BW1888" s="280"/>
      <c r="BX1888" s="280"/>
      <c r="BY1888" s="280"/>
      <c r="BZ1888" s="280"/>
      <c r="CA1888" s="280"/>
      <c r="CB1888" s="280"/>
    </row>
    <row r="1889" spans="1:80" s="278" customFormat="1" x14ac:dyDescent="0.25">
      <c r="A1889" s="261"/>
      <c r="B1889" s="261"/>
      <c r="C1889" s="261"/>
      <c r="D1889" s="261"/>
      <c r="E1889" s="261"/>
      <c r="F1889" s="261"/>
      <c r="G1889" s="261"/>
      <c r="AB1889" s="279"/>
      <c r="AC1889" s="279"/>
      <c r="AJ1889" s="279"/>
      <c r="AK1889" s="279"/>
      <c r="AX1889" s="279"/>
      <c r="AY1889" s="279"/>
      <c r="AZ1889" s="279"/>
      <c r="BA1889" s="279"/>
      <c r="BB1889" s="279"/>
      <c r="BC1889" s="279"/>
      <c r="BD1889" s="279"/>
      <c r="BE1889" s="279"/>
      <c r="BF1889" s="279"/>
      <c r="BG1889" s="279"/>
      <c r="BH1889" s="279"/>
      <c r="BI1889" s="279"/>
      <c r="BQ1889" s="280"/>
      <c r="BR1889" s="280"/>
      <c r="BS1889" s="280"/>
      <c r="BT1889" s="280"/>
      <c r="BU1889" s="280"/>
      <c r="BV1889" s="280"/>
      <c r="BW1889" s="280"/>
      <c r="BX1889" s="280"/>
      <c r="BY1889" s="280"/>
      <c r="BZ1889" s="280"/>
      <c r="CA1889" s="280"/>
      <c r="CB1889" s="280"/>
    </row>
    <row r="1890" spans="1:80" s="278" customFormat="1" x14ac:dyDescent="0.25">
      <c r="A1890" s="261"/>
      <c r="B1890" s="261"/>
      <c r="C1890" s="261"/>
      <c r="D1890" s="261"/>
      <c r="E1890" s="261"/>
      <c r="F1890" s="261"/>
      <c r="G1890" s="261"/>
      <c r="AB1890" s="279"/>
      <c r="AC1890" s="279"/>
      <c r="AJ1890" s="279"/>
      <c r="AK1890" s="279"/>
      <c r="AX1890" s="279"/>
      <c r="AY1890" s="279"/>
      <c r="AZ1890" s="279"/>
      <c r="BA1890" s="279"/>
      <c r="BB1890" s="279"/>
      <c r="BC1890" s="279"/>
      <c r="BD1890" s="279"/>
      <c r="BE1890" s="279"/>
      <c r="BF1890" s="279"/>
      <c r="BG1890" s="279"/>
      <c r="BH1890" s="279"/>
      <c r="BI1890" s="279"/>
      <c r="BQ1890" s="280"/>
      <c r="BR1890" s="280"/>
      <c r="BS1890" s="280"/>
      <c r="BT1890" s="280"/>
      <c r="BU1890" s="280"/>
      <c r="BV1890" s="280"/>
      <c r="BW1890" s="280"/>
      <c r="BX1890" s="280"/>
      <c r="BY1890" s="280"/>
      <c r="BZ1890" s="280"/>
      <c r="CA1890" s="280"/>
      <c r="CB1890" s="280"/>
    </row>
    <row r="1891" spans="1:80" s="278" customFormat="1" x14ac:dyDescent="0.25">
      <c r="A1891" s="261"/>
      <c r="B1891" s="261"/>
      <c r="C1891" s="261"/>
      <c r="D1891" s="261"/>
      <c r="E1891" s="261"/>
      <c r="F1891" s="261"/>
      <c r="G1891" s="261"/>
      <c r="AB1891" s="279"/>
      <c r="AC1891" s="279"/>
      <c r="AJ1891" s="279"/>
      <c r="AK1891" s="279"/>
      <c r="AX1891" s="279"/>
      <c r="AY1891" s="279"/>
      <c r="AZ1891" s="279"/>
      <c r="BA1891" s="279"/>
      <c r="BB1891" s="279"/>
      <c r="BC1891" s="279"/>
      <c r="BD1891" s="279"/>
      <c r="BE1891" s="279"/>
      <c r="BF1891" s="279"/>
      <c r="BG1891" s="279"/>
      <c r="BH1891" s="279"/>
      <c r="BI1891" s="279"/>
      <c r="BQ1891" s="280"/>
      <c r="BR1891" s="280"/>
      <c r="BS1891" s="280"/>
      <c r="BT1891" s="280"/>
      <c r="BU1891" s="280"/>
      <c r="BV1891" s="280"/>
      <c r="BW1891" s="280"/>
      <c r="BX1891" s="280"/>
      <c r="BY1891" s="280"/>
      <c r="BZ1891" s="280"/>
      <c r="CA1891" s="280"/>
      <c r="CB1891" s="280"/>
    </row>
    <row r="1892" spans="1:80" s="278" customFormat="1" x14ac:dyDescent="0.25">
      <c r="A1892" s="261"/>
      <c r="B1892" s="261"/>
      <c r="C1892" s="261"/>
      <c r="D1892" s="261"/>
      <c r="E1892" s="261"/>
      <c r="F1892" s="261"/>
      <c r="G1892" s="261"/>
      <c r="AB1892" s="279"/>
      <c r="AC1892" s="279"/>
      <c r="AJ1892" s="279"/>
      <c r="AK1892" s="279"/>
      <c r="AX1892" s="279"/>
      <c r="AY1892" s="279"/>
      <c r="AZ1892" s="279"/>
      <c r="BA1892" s="279"/>
      <c r="BB1892" s="279"/>
      <c r="BC1892" s="279"/>
      <c r="BD1892" s="279"/>
      <c r="BE1892" s="279"/>
      <c r="BF1892" s="279"/>
      <c r="BG1892" s="279"/>
      <c r="BH1892" s="279"/>
      <c r="BI1892" s="279"/>
      <c r="BQ1892" s="280"/>
      <c r="BR1892" s="280"/>
      <c r="BS1892" s="280"/>
      <c r="BT1892" s="280"/>
      <c r="BU1892" s="280"/>
      <c r="BV1892" s="280"/>
      <c r="BW1892" s="280"/>
      <c r="BX1892" s="280"/>
      <c r="BY1892" s="280"/>
      <c r="BZ1892" s="280"/>
      <c r="CA1892" s="280"/>
      <c r="CB1892" s="280"/>
    </row>
    <row r="1893" spans="1:80" s="278" customFormat="1" x14ac:dyDescent="0.25">
      <c r="A1893" s="261"/>
      <c r="B1893" s="261"/>
      <c r="C1893" s="261"/>
      <c r="D1893" s="261"/>
      <c r="E1893" s="261"/>
      <c r="F1893" s="261"/>
      <c r="G1893" s="261"/>
      <c r="AB1893" s="279"/>
      <c r="AC1893" s="279"/>
      <c r="AJ1893" s="279"/>
      <c r="AK1893" s="279"/>
      <c r="AX1893" s="279"/>
      <c r="AY1893" s="279"/>
      <c r="AZ1893" s="279"/>
      <c r="BA1893" s="279"/>
      <c r="BB1893" s="279"/>
      <c r="BC1893" s="279"/>
      <c r="BD1893" s="279"/>
      <c r="BE1893" s="279"/>
      <c r="BF1893" s="279"/>
      <c r="BG1893" s="279"/>
      <c r="BH1893" s="279"/>
      <c r="BI1893" s="279"/>
      <c r="BQ1893" s="280"/>
      <c r="BR1893" s="280"/>
      <c r="BS1893" s="280"/>
      <c r="BT1893" s="280"/>
      <c r="BU1893" s="280"/>
      <c r="BV1893" s="280"/>
      <c r="BW1893" s="280"/>
      <c r="BX1893" s="280"/>
      <c r="BY1893" s="280"/>
      <c r="BZ1893" s="280"/>
      <c r="CA1893" s="280"/>
      <c r="CB1893" s="280"/>
    </row>
    <row r="1894" spans="1:80" s="278" customFormat="1" x14ac:dyDescent="0.25">
      <c r="A1894" s="261"/>
      <c r="B1894" s="261"/>
      <c r="C1894" s="261"/>
      <c r="D1894" s="261"/>
      <c r="E1894" s="261"/>
      <c r="F1894" s="261"/>
      <c r="G1894" s="261"/>
      <c r="AB1894" s="279"/>
      <c r="AC1894" s="279"/>
      <c r="AJ1894" s="279"/>
      <c r="AK1894" s="279"/>
      <c r="AX1894" s="279"/>
      <c r="AY1894" s="279"/>
      <c r="AZ1894" s="279"/>
      <c r="BA1894" s="279"/>
      <c r="BB1894" s="279"/>
      <c r="BC1894" s="279"/>
      <c r="BD1894" s="279"/>
      <c r="BE1894" s="279"/>
      <c r="BF1894" s="279"/>
      <c r="BG1894" s="279"/>
      <c r="BH1894" s="279"/>
      <c r="BI1894" s="279"/>
      <c r="BQ1894" s="280"/>
      <c r="BR1894" s="280"/>
      <c r="BS1894" s="280"/>
      <c r="BT1894" s="280"/>
      <c r="BU1894" s="280"/>
      <c r="BV1894" s="280"/>
      <c r="BW1894" s="280"/>
      <c r="BX1894" s="280"/>
      <c r="BY1894" s="280"/>
      <c r="BZ1894" s="280"/>
      <c r="CA1894" s="280"/>
      <c r="CB1894" s="280"/>
    </row>
    <row r="1895" spans="1:80" s="278" customFormat="1" x14ac:dyDescent="0.25">
      <c r="A1895" s="261"/>
      <c r="B1895" s="261"/>
      <c r="C1895" s="261"/>
      <c r="D1895" s="261"/>
      <c r="E1895" s="261"/>
      <c r="F1895" s="261"/>
      <c r="G1895" s="261"/>
      <c r="AB1895" s="279"/>
      <c r="AC1895" s="279"/>
      <c r="AJ1895" s="279"/>
      <c r="AK1895" s="279"/>
      <c r="AX1895" s="279"/>
      <c r="AY1895" s="279"/>
      <c r="AZ1895" s="279"/>
      <c r="BA1895" s="279"/>
      <c r="BB1895" s="279"/>
      <c r="BC1895" s="279"/>
      <c r="BD1895" s="279"/>
      <c r="BE1895" s="279"/>
      <c r="BF1895" s="279"/>
      <c r="BG1895" s="279"/>
      <c r="BH1895" s="279"/>
      <c r="BI1895" s="279"/>
      <c r="BQ1895" s="280"/>
      <c r="BR1895" s="280"/>
      <c r="BS1895" s="280"/>
      <c r="BT1895" s="280"/>
      <c r="BU1895" s="280"/>
      <c r="BV1895" s="280"/>
      <c r="BW1895" s="280"/>
      <c r="BX1895" s="280"/>
      <c r="BY1895" s="280"/>
      <c r="BZ1895" s="280"/>
      <c r="CA1895" s="280"/>
      <c r="CB1895" s="280"/>
    </row>
    <row r="1896" spans="1:80" s="278" customFormat="1" x14ac:dyDescent="0.25">
      <c r="A1896" s="261"/>
      <c r="B1896" s="261"/>
      <c r="C1896" s="261"/>
      <c r="D1896" s="261"/>
      <c r="E1896" s="261"/>
      <c r="F1896" s="261"/>
      <c r="G1896" s="261"/>
      <c r="AB1896" s="279"/>
      <c r="AC1896" s="279"/>
      <c r="AJ1896" s="279"/>
      <c r="AK1896" s="279"/>
      <c r="AX1896" s="279"/>
      <c r="AY1896" s="279"/>
      <c r="AZ1896" s="279"/>
      <c r="BA1896" s="279"/>
      <c r="BB1896" s="279"/>
      <c r="BC1896" s="279"/>
      <c r="BD1896" s="279"/>
      <c r="BE1896" s="279"/>
      <c r="BF1896" s="279"/>
      <c r="BG1896" s="279"/>
      <c r="BH1896" s="279"/>
      <c r="BI1896" s="279"/>
      <c r="BQ1896" s="280"/>
      <c r="BR1896" s="280"/>
      <c r="BS1896" s="280"/>
      <c r="BT1896" s="280"/>
      <c r="BU1896" s="280"/>
      <c r="BV1896" s="280"/>
      <c r="BW1896" s="280"/>
      <c r="BX1896" s="280"/>
      <c r="BY1896" s="280"/>
      <c r="BZ1896" s="280"/>
      <c r="CA1896" s="280"/>
      <c r="CB1896" s="280"/>
    </row>
    <row r="1897" spans="1:80" s="278" customFormat="1" x14ac:dyDescent="0.25">
      <c r="A1897" s="261"/>
      <c r="B1897" s="261"/>
      <c r="C1897" s="261"/>
      <c r="D1897" s="261"/>
      <c r="E1897" s="261"/>
      <c r="F1897" s="261"/>
      <c r="G1897" s="261"/>
      <c r="AB1897" s="279"/>
      <c r="AC1897" s="279"/>
      <c r="AJ1897" s="279"/>
      <c r="AK1897" s="279"/>
      <c r="AX1897" s="279"/>
      <c r="AY1897" s="279"/>
      <c r="AZ1897" s="279"/>
      <c r="BA1897" s="279"/>
      <c r="BB1897" s="279"/>
      <c r="BC1897" s="279"/>
      <c r="BD1897" s="279"/>
      <c r="BE1897" s="279"/>
      <c r="BF1897" s="279"/>
      <c r="BG1897" s="279"/>
      <c r="BH1897" s="279"/>
      <c r="BI1897" s="279"/>
      <c r="BQ1897" s="280"/>
      <c r="BR1897" s="280"/>
      <c r="BS1897" s="280"/>
      <c r="BT1897" s="280"/>
      <c r="BU1897" s="280"/>
      <c r="BV1897" s="280"/>
      <c r="BW1897" s="280"/>
      <c r="BX1897" s="280"/>
      <c r="BY1897" s="280"/>
      <c r="BZ1897" s="280"/>
      <c r="CA1897" s="280"/>
      <c r="CB1897" s="280"/>
    </row>
    <row r="1898" spans="1:80" s="278" customFormat="1" x14ac:dyDescent="0.25">
      <c r="A1898" s="261"/>
      <c r="B1898" s="261"/>
      <c r="C1898" s="261"/>
      <c r="D1898" s="261"/>
      <c r="E1898" s="261"/>
      <c r="F1898" s="261"/>
      <c r="G1898" s="261"/>
      <c r="AB1898" s="279"/>
      <c r="AC1898" s="279"/>
      <c r="AJ1898" s="279"/>
      <c r="AK1898" s="279"/>
      <c r="AX1898" s="279"/>
      <c r="AY1898" s="279"/>
      <c r="AZ1898" s="279"/>
      <c r="BA1898" s="279"/>
      <c r="BB1898" s="279"/>
      <c r="BC1898" s="279"/>
      <c r="BD1898" s="279"/>
      <c r="BE1898" s="279"/>
      <c r="BF1898" s="279"/>
      <c r="BG1898" s="279"/>
      <c r="BH1898" s="279"/>
      <c r="BI1898" s="279"/>
      <c r="BQ1898" s="280"/>
      <c r="BR1898" s="280"/>
      <c r="BS1898" s="280"/>
      <c r="BT1898" s="280"/>
      <c r="BU1898" s="280"/>
      <c r="BV1898" s="280"/>
      <c r="BW1898" s="280"/>
      <c r="BX1898" s="280"/>
      <c r="BY1898" s="280"/>
      <c r="BZ1898" s="280"/>
      <c r="CA1898" s="280"/>
      <c r="CB1898" s="280"/>
    </row>
    <row r="1899" spans="1:80" s="278" customFormat="1" x14ac:dyDescent="0.25">
      <c r="A1899" s="261"/>
      <c r="B1899" s="261"/>
      <c r="C1899" s="261"/>
      <c r="D1899" s="261"/>
      <c r="E1899" s="261"/>
      <c r="F1899" s="261"/>
      <c r="G1899" s="261"/>
      <c r="AB1899" s="279"/>
      <c r="AC1899" s="279"/>
      <c r="AJ1899" s="279"/>
      <c r="AK1899" s="279"/>
      <c r="AX1899" s="279"/>
      <c r="AY1899" s="279"/>
      <c r="AZ1899" s="279"/>
      <c r="BA1899" s="279"/>
      <c r="BB1899" s="279"/>
      <c r="BC1899" s="279"/>
      <c r="BD1899" s="279"/>
      <c r="BE1899" s="279"/>
      <c r="BF1899" s="279"/>
      <c r="BG1899" s="279"/>
      <c r="BH1899" s="279"/>
      <c r="BI1899" s="279"/>
      <c r="BQ1899" s="280"/>
      <c r="BR1899" s="280"/>
      <c r="BS1899" s="280"/>
      <c r="BT1899" s="280"/>
      <c r="BU1899" s="280"/>
      <c r="BV1899" s="280"/>
      <c r="BW1899" s="280"/>
      <c r="BX1899" s="280"/>
      <c r="BY1899" s="280"/>
      <c r="BZ1899" s="280"/>
      <c r="CA1899" s="280"/>
      <c r="CB1899" s="280"/>
    </row>
    <row r="1900" spans="1:80" s="278" customFormat="1" x14ac:dyDescent="0.25">
      <c r="A1900" s="261"/>
      <c r="B1900" s="261"/>
      <c r="C1900" s="261"/>
      <c r="D1900" s="261"/>
      <c r="E1900" s="261"/>
      <c r="F1900" s="261"/>
      <c r="G1900" s="261"/>
      <c r="AB1900" s="279"/>
      <c r="AC1900" s="279"/>
      <c r="AJ1900" s="279"/>
      <c r="AK1900" s="279"/>
      <c r="AX1900" s="279"/>
      <c r="AY1900" s="279"/>
      <c r="AZ1900" s="279"/>
      <c r="BA1900" s="279"/>
      <c r="BB1900" s="279"/>
      <c r="BC1900" s="279"/>
      <c r="BD1900" s="279"/>
      <c r="BE1900" s="279"/>
      <c r="BF1900" s="279"/>
      <c r="BG1900" s="279"/>
      <c r="BH1900" s="279"/>
      <c r="BI1900" s="279"/>
      <c r="BQ1900" s="280"/>
      <c r="BR1900" s="280"/>
      <c r="BS1900" s="280"/>
      <c r="BT1900" s="280"/>
      <c r="BU1900" s="280"/>
      <c r="BV1900" s="280"/>
      <c r="BW1900" s="280"/>
      <c r="BX1900" s="280"/>
      <c r="BY1900" s="280"/>
      <c r="BZ1900" s="280"/>
      <c r="CA1900" s="280"/>
      <c r="CB1900" s="280"/>
    </row>
    <row r="1901" spans="1:80" s="278" customFormat="1" x14ac:dyDescent="0.25">
      <c r="A1901" s="261"/>
      <c r="B1901" s="261"/>
      <c r="C1901" s="261"/>
      <c r="D1901" s="261"/>
      <c r="E1901" s="261"/>
      <c r="F1901" s="261"/>
      <c r="G1901" s="261"/>
      <c r="AB1901" s="279"/>
      <c r="AC1901" s="279"/>
      <c r="AJ1901" s="279"/>
      <c r="AK1901" s="279"/>
      <c r="AX1901" s="279"/>
      <c r="AY1901" s="279"/>
      <c r="AZ1901" s="279"/>
      <c r="BA1901" s="279"/>
      <c r="BB1901" s="279"/>
      <c r="BC1901" s="279"/>
      <c r="BD1901" s="279"/>
      <c r="BE1901" s="279"/>
      <c r="BF1901" s="279"/>
      <c r="BG1901" s="279"/>
      <c r="BH1901" s="279"/>
      <c r="BI1901" s="279"/>
      <c r="BQ1901" s="280"/>
      <c r="BR1901" s="280"/>
      <c r="BS1901" s="280"/>
      <c r="BT1901" s="280"/>
      <c r="BU1901" s="280"/>
      <c r="BV1901" s="280"/>
      <c r="BW1901" s="280"/>
      <c r="BX1901" s="280"/>
      <c r="BY1901" s="280"/>
      <c r="BZ1901" s="280"/>
      <c r="CA1901" s="280"/>
      <c r="CB1901" s="280"/>
    </row>
    <row r="1902" spans="1:80" s="278" customFormat="1" x14ac:dyDescent="0.25">
      <c r="A1902" s="261"/>
      <c r="B1902" s="261"/>
      <c r="C1902" s="261"/>
      <c r="D1902" s="261"/>
      <c r="E1902" s="261"/>
      <c r="F1902" s="261"/>
      <c r="G1902" s="261"/>
      <c r="AB1902" s="279"/>
      <c r="AC1902" s="279"/>
      <c r="AJ1902" s="279"/>
      <c r="AK1902" s="279"/>
      <c r="AX1902" s="279"/>
      <c r="AY1902" s="279"/>
      <c r="AZ1902" s="279"/>
      <c r="BA1902" s="279"/>
      <c r="BB1902" s="279"/>
      <c r="BC1902" s="279"/>
      <c r="BD1902" s="279"/>
      <c r="BE1902" s="279"/>
      <c r="BF1902" s="279"/>
      <c r="BG1902" s="279"/>
      <c r="BH1902" s="279"/>
      <c r="BI1902" s="279"/>
      <c r="BQ1902" s="280"/>
      <c r="BR1902" s="280"/>
      <c r="BS1902" s="280"/>
      <c r="BT1902" s="280"/>
      <c r="BU1902" s="280"/>
      <c r="BV1902" s="280"/>
      <c r="BW1902" s="280"/>
      <c r="BX1902" s="280"/>
      <c r="BY1902" s="280"/>
      <c r="BZ1902" s="280"/>
      <c r="CA1902" s="280"/>
      <c r="CB1902" s="280"/>
    </row>
    <row r="1903" spans="1:80" s="278" customFormat="1" x14ac:dyDescent="0.25">
      <c r="A1903" s="261"/>
      <c r="B1903" s="261"/>
      <c r="C1903" s="261"/>
      <c r="D1903" s="261"/>
      <c r="E1903" s="261"/>
      <c r="F1903" s="261"/>
      <c r="G1903" s="261"/>
      <c r="AB1903" s="279"/>
      <c r="AC1903" s="279"/>
      <c r="AJ1903" s="279"/>
      <c r="AK1903" s="279"/>
      <c r="AX1903" s="279"/>
      <c r="AY1903" s="279"/>
      <c r="AZ1903" s="279"/>
      <c r="BA1903" s="279"/>
      <c r="BB1903" s="279"/>
      <c r="BC1903" s="279"/>
      <c r="BD1903" s="279"/>
      <c r="BE1903" s="279"/>
      <c r="BF1903" s="279"/>
      <c r="BG1903" s="279"/>
      <c r="BH1903" s="279"/>
      <c r="BI1903" s="279"/>
      <c r="BQ1903" s="280"/>
      <c r="BR1903" s="280"/>
      <c r="BS1903" s="280"/>
      <c r="BT1903" s="280"/>
      <c r="BU1903" s="280"/>
      <c r="BV1903" s="280"/>
      <c r="BW1903" s="280"/>
      <c r="BX1903" s="280"/>
      <c r="BY1903" s="280"/>
      <c r="BZ1903" s="280"/>
      <c r="CA1903" s="280"/>
      <c r="CB1903" s="280"/>
    </row>
    <row r="1904" spans="1:80" s="278" customFormat="1" x14ac:dyDescent="0.25">
      <c r="A1904" s="261"/>
      <c r="B1904" s="261"/>
      <c r="C1904" s="261"/>
      <c r="D1904" s="261"/>
      <c r="E1904" s="261"/>
      <c r="F1904" s="261"/>
      <c r="G1904" s="261"/>
      <c r="AB1904" s="279"/>
      <c r="AC1904" s="279"/>
      <c r="AJ1904" s="279"/>
      <c r="AK1904" s="279"/>
      <c r="AX1904" s="279"/>
      <c r="AY1904" s="279"/>
      <c r="AZ1904" s="279"/>
      <c r="BA1904" s="279"/>
      <c r="BB1904" s="279"/>
      <c r="BC1904" s="279"/>
      <c r="BD1904" s="279"/>
      <c r="BE1904" s="279"/>
      <c r="BF1904" s="279"/>
      <c r="BG1904" s="279"/>
      <c r="BH1904" s="279"/>
      <c r="BI1904" s="279"/>
      <c r="BQ1904" s="280"/>
      <c r="BR1904" s="280"/>
      <c r="BS1904" s="280"/>
      <c r="BT1904" s="280"/>
      <c r="BU1904" s="280"/>
      <c r="BV1904" s="280"/>
      <c r="BW1904" s="280"/>
      <c r="BX1904" s="280"/>
      <c r="BY1904" s="280"/>
      <c r="BZ1904" s="280"/>
      <c r="CA1904" s="280"/>
      <c r="CB1904" s="280"/>
    </row>
    <row r="1905" spans="1:80" s="278" customFormat="1" x14ac:dyDescent="0.25">
      <c r="A1905" s="261"/>
      <c r="B1905" s="261"/>
      <c r="C1905" s="261"/>
      <c r="D1905" s="261"/>
      <c r="E1905" s="261"/>
      <c r="F1905" s="261"/>
      <c r="G1905" s="261"/>
      <c r="AB1905" s="279"/>
      <c r="AC1905" s="279"/>
      <c r="AJ1905" s="279"/>
      <c r="AK1905" s="279"/>
      <c r="AX1905" s="279"/>
      <c r="AY1905" s="279"/>
      <c r="AZ1905" s="279"/>
      <c r="BA1905" s="279"/>
      <c r="BB1905" s="279"/>
      <c r="BC1905" s="279"/>
      <c r="BD1905" s="279"/>
      <c r="BE1905" s="279"/>
      <c r="BF1905" s="279"/>
      <c r="BG1905" s="279"/>
      <c r="BH1905" s="279"/>
      <c r="BI1905" s="279"/>
      <c r="BQ1905" s="280"/>
      <c r="BR1905" s="280"/>
      <c r="BS1905" s="280"/>
      <c r="BT1905" s="280"/>
      <c r="BU1905" s="280"/>
      <c r="BV1905" s="280"/>
      <c r="BW1905" s="280"/>
      <c r="BX1905" s="280"/>
      <c r="BY1905" s="280"/>
      <c r="BZ1905" s="280"/>
      <c r="CA1905" s="280"/>
      <c r="CB1905" s="280"/>
    </row>
    <row r="1906" spans="1:80" s="278" customFormat="1" x14ac:dyDescent="0.25">
      <c r="A1906" s="261"/>
      <c r="B1906" s="261"/>
      <c r="C1906" s="261"/>
      <c r="D1906" s="261"/>
      <c r="E1906" s="261"/>
      <c r="F1906" s="261"/>
      <c r="G1906" s="261"/>
      <c r="AB1906" s="279"/>
      <c r="AC1906" s="279"/>
      <c r="AJ1906" s="279"/>
      <c r="AK1906" s="279"/>
      <c r="AX1906" s="279"/>
      <c r="AY1906" s="279"/>
      <c r="AZ1906" s="279"/>
      <c r="BA1906" s="279"/>
      <c r="BB1906" s="279"/>
      <c r="BC1906" s="279"/>
      <c r="BD1906" s="279"/>
      <c r="BE1906" s="279"/>
      <c r="BF1906" s="279"/>
      <c r="BG1906" s="279"/>
      <c r="BH1906" s="279"/>
      <c r="BI1906" s="279"/>
      <c r="BQ1906" s="280"/>
      <c r="BR1906" s="280"/>
      <c r="BS1906" s="280"/>
      <c r="BT1906" s="280"/>
      <c r="BU1906" s="280"/>
      <c r="BV1906" s="280"/>
      <c r="BW1906" s="280"/>
      <c r="BX1906" s="280"/>
      <c r="BY1906" s="280"/>
      <c r="BZ1906" s="280"/>
      <c r="CA1906" s="280"/>
      <c r="CB1906" s="280"/>
    </row>
    <row r="1907" spans="1:80" s="278" customFormat="1" x14ac:dyDescent="0.25">
      <c r="A1907" s="261"/>
      <c r="B1907" s="261"/>
      <c r="C1907" s="261"/>
      <c r="D1907" s="261"/>
      <c r="E1907" s="261"/>
      <c r="F1907" s="261"/>
      <c r="G1907" s="261"/>
      <c r="AB1907" s="279"/>
      <c r="AC1907" s="279"/>
      <c r="AJ1907" s="279"/>
      <c r="AK1907" s="279"/>
      <c r="AX1907" s="279"/>
      <c r="AY1907" s="279"/>
      <c r="AZ1907" s="279"/>
      <c r="BA1907" s="279"/>
      <c r="BB1907" s="279"/>
      <c r="BC1907" s="279"/>
      <c r="BD1907" s="279"/>
      <c r="BE1907" s="279"/>
      <c r="BF1907" s="279"/>
      <c r="BG1907" s="279"/>
      <c r="BH1907" s="279"/>
      <c r="BI1907" s="279"/>
      <c r="BQ1907" s="280"/>
      <c r="BR1907" s="280"/>
      <c r="BS1907" s="280"/>
      <c r="BT1907" s="280"/>
      <c r="BU1907" s="280"/>
      <c r="BV1907" s="280"/>
      <c r="BW1907" s="280"/>
      <c r="BX1907" s="280"/>
      <c r="BY1907" s="280"/>
      <c r="BZ1907" s="280"/>
      <c r="CA1907" s="280"/>
      <c r="CB1907" s="280"/>
    </row>
    <row r="1908" spans="1:80" s="278" customFormat="1" x14ac:dyDescent="0.25">
      <c r="A1908" s="261"/>
      <c r="B1908" s="261"/>
      <c r="C1908" s="261"/>
      <c r="D1908" s="261"/>
      <c r="E1908" s="261"/>
      <c r="F1908" s="261"/>
      <c r="G1908" s="261"/>
      <c r="AB1908" s="279"/>
      <c r="AC1908" s="279"/>
      <c r="AJ1908" s="279"/>
      <c r="AK1908" s="279"/>
      <c r="AX1908" s="279"/>
      <c r="AY1908" s="279"/>
      <c r="AZ1908" s="279"/>
      <c r="BA1908" s="279"/>
      <c r="BB1908" s="279"/>
      <c r="BC1908" s="279"/>
      <c r="BD1908" s="279"/>
      <c r="BE1908" s="279"/>
      <c r="BF1908" s="279"/>
      <c r="BG1908" s="279"/>
      <c r="BH1908" s="279"/>
      <c r="BI1908" s="279"/>
      <c r="BQ1908" s="280"/>
      <c r="BR1908" s="280"/>
      <c r="BS1908" s="280"/>
      <c r="BT1908" s="280"/>
      <c r="BU1908" s="280"/>
      <c r="BV1908" s="280"/>
      <c r="BW1908" s="280"/>
      <c r="BX1908" s="280"/>
      <c r="BY1908" s="280"/>
      <c r="BZ1908" s="280"/>
      <c r="CA1908" s="280"/>
      <c r="CB1908" s="280"/>
    </row>
    <row r="1909" spans="1:80" s="278" customFormat="1" x14ac:dyDescent="0.25">
      <c r="A1909" s="261"/>
      <c r="B1909" s="261"/>
      <c r="C1909" s="261"/>
      <c r="D1909" s="261"/>
      <c r="E1909" s="261"/>
      <c r="F1909" s="261"/>
      <c r="G1909" s="261"/>
      <c r="AB1909" s="279"/>
      <c r="AC1909" s="279"/>
      <c r="AJ1909" s="279"/>
      <c r="AK1909" s="279"/>
      <c r="AX1909" s="279"/>
      <c r="AY1909" s="279"/>
      <c r="AZ1909" s="279"/>
      <c r="BA1909" s="279"/>
      <c r="BB1909" s="279"/>
      <c r="BC1909" s="279"/>
      <c r="BD1909" s="279"/>
      <c r="BE1909" s="279"/>
      <c r="BF1909" s="279"/>
      <c r="BG1909" s="279"/>
      <c r="BH1909" s="279"/>
      <c r="BI1909" s="279"/>
      <c r="BQ1909" s="280"/>
      <c r="BR1909" s="280"/>
      <c r="BS1909" s="280"/>
      <c r="BT1909" s="280"/>
      <c r="BU1909" s="280"/>
      <c r="BV1909" s="280"/>
      <c r="BW1909" s="280"/>
      <c r="BX1909" s="280"/>
      <c r="BY1909" s="280"/>
      <c r="BZ1909" s="280"/>
      <c r="CA1909" s="280"/>
      <c r="CB1909" s="280"/>
    </row>
    <row r="1910" spans="1:80" s="278" customFormat="1" x14ac:dyDescent="0.25">
      <c r="A1910" s="261"/>
      <c r="B1910" s="261"/>
      <c r="C1910" s="261"/>
      <c r="D1910" s="261"/>
      <c r="E1910" s="261"/>
      <c r="F1910" s="261"/>
      <c r="G1910" s="261"/>
      <c r="AB1910" s="279"/>
      <c r="AC1910" s="279"/>
      <c r="AJ1910" s="279"/>
      <c r="AK1910" s="279"/>
      <c r="AX1910" s="279"/>
      <c r="AY1910" s="279"/>
      <c r="AZ1910" s="279"/>
      <c r="BA1910" s="279"/>
      <c r="BB1910" s="279"/>
      <c r="BC1910" s="279"/>
      <c r="BD1910" s="279"/>
      <c r="BE1910" s="279"/>
      <c r="BF1910" s="279"/>
      <c r="BG1910" s="279"/>
      <c r="BH1910" s="279"/>
      <c r="BI1910" s="279"/>
      <c r="BQ1910" s="280"/>
      <c r="BR1910" s="280"/>
      <c r="BS1910" s="280"/>
      <c r="BT1910" s="280"/>
      <c r="BU1910" s="280"/>
      <c r="BV1910" s="280"/>
      <c r="BW1910" s="280"/>
      <c r="BX1910" s="280"/>
      <c r="BY1910" s="280"/>
      <c r="BZ1910" s="280"/>
      <c r="CA1910" s="280"/>
      <c r="CB1910" s="280"/>
    </row>
    <row r="1911" spans="1:80" s="278" customFormat="1" x14ac:dyDescent="0.25">
      <c r="A1911" s="261"/>
      <c r="B1911" s="261"/>
      <c r="C1911" s="261"/>
      <c r="D1911" s="261"/>
      <c r="E1911" s="261"/>
      <c r="F1911" s="261"/>
      <c r="G1911" s="261"/>
      <c r="AB1911" s="279"/>
      <c r="AC1911" s="279"/>
      <c r="AJ1911" s="279"/>
      <c r="AK1911" s="279"/>
      <c r="AX1911" s="279"/>
      <c r="AY1911" s="279"/>
      <c r="AZ1911" s="279"/>
      <c r="BA1911" s="279"/>
      <c r="BB1911" s="279"/>
      <c r="BC1911" s="279"/>
      <c r="BD1911" s="279"/>
      <c r="BE1911" s="279"/>
      <c r="BF1911" s="279"/>
      <c r="BG1911" s="279"/>
      <c r="BH1911" s="279"/>
      <c r="BI1911" s="279"/>
      <c r="BQ1911" s="280"/>
      <c r="BR1911" s="280"/>
      <c r="BS1911" s="280"/>
      <c r="BT1911" s="280"/>
      <c r="BU1911" s="280"/>
      <c r="BV1911" s="280"/>
      <c r="BW1911" s="280"/>
      <c r="BX1911" s="280"/>
      <c r="BY1911" s="280"/>
      <c r="BZ1911" s="280"/>
      <c r="CA1911" s="280"/>
      <c r="CB1911" s="280"/>
    </row>
    <row r="1912" spans="1:80" s="278" customFormat="1" x14ac:dyDescent="0.25">
      <c r="A1912" s="261"/>
      <c r="B1912" s="261"/>
      <c r="C1912" s="261"/>
      <c r="D1912" s="261"/>
      <c r="E1912" s="261"/>
      <c r="F1912" s="261"/>
      <c r="G1912" s="261"/>
      <c r="AB1912" s="279"/>
      <c r="AC1912" s="279"/>
      <c r="AJ1912" s="279"/>
      <c r="AK1912" s="279"/>
      <c r="AX1912" s="279"/>
      <c r="AY1912" s="279"/>
      <c r="AZ1912" s="279"/>
      <c r="BA1912" s="279"/>
      <c r="BB1912" s="279"/>
      <c r="BC1912" s="279"/>
      <c r="BD1912" s="279"/>
      <c r="BE1912" s="279"/>
      <c r="BF1912" s="279"/>
      <c r="BG1912" s="279"/>
      <c r="BH1912" s="279"/>
      <c r="BI1912" s="279"/>
      <c r="BQ1912" s="280"/>
      <c r="BR1912" s="280"/>
      <c r="BS1912" s="280"/>
      <c r="BT1912" s="280"/>
      <c r="BU1912" s="280"/>
      <c r="BV1912" s="280"/>
      <c r="BW1912" s="280"/>
      <c r="BX1912" s="280"/>
      <c r="BY1912" s="280"/>
      <c r="BZ1912" s="280"/>
      <c r="CA1912" s="280"/>
      <c r="CB1912" s="280"/>
    </row>
    <row r="1913" spans="1:80" s="278" customFormat="1" x14ac:dyDescent="0.25">
      <c r="A1913" s="261"/>
      <c r="B1913" s="261"/>
      <c r="C1913" s="261"/>
      <c r="D1913" s="261"/>
      <c r="E1913" s="261"/>
      <c r="F1913" s="261"/>
      <c r="G1913" s="261"/>
      <c r="AB1913" s="279"/>
      <c r="AC1913" s="279"/>
      <c r="AJ1913" s="279"/>
      <c r="AK1913" s="279"/>
      <c r="AX1913" s="279"/>
      <c r="AY1913" s="279"/>
      <c r="AZ1913" s="279"/>
      <c r="BA1913" s="279"/>
      <c r="BB1913" s="279"/>
      <c r="BC1913" s="279"/>
      <c r="BD1913" s="279"/>
      <c r="BE1913" s="279"/>
      <c r="BF1913" s="279"/>
      <c r="BG1913" s="279"/>
      <c r="BH1913" s="279"/>
      <c r="BI1913" s="279"/>
      <c r="BQ1913" s="280"/>
      <c r="BR1913" s="280"/>
      <c r="BS1913" s="280"/>
      <c r="BT1913" s="280"/>
      <c r="BU1913" s="280"/>
      <c r="BV1913" s="280"/>
      <c r="BW1913" s="280"/>
      <c r="BX1913" s="280"/>
      <c r="BY1913" s="280"/>
      <c r="BZ1913" s="280"/>
      <c r="CA1913" s="280"/>
      <c r="CB1913" s="280"/>
    </row>
    <row r="1914" spans="1:80" s="278" customFormat="1" x14ac:dyDescent="0.25">
      <c r="A1914" s="261"/>
      <c r="B1914" s="261"/>
      <c r="C1914" s="261"/>
      <c r="D1914" s="261"/>
      <c r="E1914" s="261"/>
      <c r="F1914" s="261"/>
      <c r="G1914" s="261"/>
      <c r="AB1914" s="279"/>
      <c r="AC1914" s="279"/>
      <c r="AJ1914" s="279"/>
      <c r="AK1914" s="279"/>
      <c r="AX1914" s="279"/>
      <c r="AY1914" s="279"/>
      <c r="AZ1914" s="279"/>
      <c r="BA1914" s="279"/>
      <c r="BB1914" s="279"/>
      <c r="BC1914" s="279"/>
      <c r="BD1914" s="279"/>
      <c r="BE1914" s="279"/>
      <c r="BF1914" s="279"/>
      <c r="BG1914" s="279"/>
      <c r="BH1914" s="279"/>
      <c r="BI1914" s="279"/>
      <c r="BQ1914" s="280"/>
      <c r="BR1914" s="280"/>
      <c r="BS1914" s="280"/>
      <c r="BT1914" s="280"/>
      <c r="BU1914" s="280"/>
      <c r="BV1914" s="280"/>
      <c r="BW1914" s="280"/>
      <c r="BX1914" s="280"/>
      <c r="BY1914" s="280"/>
      <c r="BZ1914" s="280"/>
      <c r="CA1914" s="280"/>
      <c r="CB1914" s="280"/>
    </row>
    <row r="1915" spans="1:80" s="278" customFormat="1" x14ac:dyDescent="0.25">
      <c r="A1915" s="261"/>
      <c r="B1915" s="261"/>
      <c r="C1915" s="261"/>
      <c r="D1915" s="261"/>
      <c r="E1915" s="261"/>
      <c r="F1915" s="261"/>
      <c r="G1915" s="261"/>
      <c r="AB1915" s="279"/>
      <c r="AC1915" s="279"/>
      <c r="AJ1915" s="279"/>
      <c r="AK1915" s="279"/>
      <c r="AX1915" s="279"/>
      <c r="AY1915" s="279"/>
      <c r="AZ1915" s="279"/>
      <c r="BA1915" s="279"/>
      <c r="BB1915" s="279"/>
      <c r="BC1915" s="279"/>
      <c r="BD1915" s="279"/>
      <c r="BE1915" s="279"/>
      <c r="BF1915" s="279"/>
      <c r="BG1915" s="279"/>
      <c r="BH1915" s="279"/>
      <c r="BI1915" s="279"/>
      <c r="BQ1915" s="280"/>
      <c r="BR1915" s="280"/>
      <c r="BS1915" s="280"/>
      <c r="BT1915" s="280"/>
      <c r="BU1915" s="280"/>
      <c r="BV1915" s="280"/>
      <c r="BW1915" s="280"/>
      <c r="BX1915" s="280"/>
      <c r="BY1915" s="280"/>
      <c r="BZ1915" s="280"/>
      <c r="CA1915" s="280"/>
      <c r="CB1915" s="280"/>
    </row>
    <row r="1916" spans="1:80" s="278" customFormat="1" x14ac:dyDescent="0.25">
      <c r="A1916" s="261"/>
      <c r="B1916" s="261"/>
      <c r="C1916" s="261"/>
      <c r="D1916" s="261"/>
      <c r="E1916" s="261"/>
      <c r="F1916" s="261"/>
      <c r="G1916" s="261"/>
      <c r="AB1916" s="279"/>
      <c r="AC1916" s="279"/>
      <c r="AJ1916" s="279"/>
      <c r="AK1916" s="279"/>
      <c r="AX1916" s="279"/>
      <c r="AY1916" s="279"/>
      <c r="AZ1916" s="279"/>
      <c r="BA1916" s="279"/>
      <c r="BB1916" s="279"/>
      <c r="BC1916" s="279"/>
      <c r="BD1916" s="279"/>
      <c r="BE1916" s="279"/>
      <c r="BF1916" s="279"/>
      <c r="BG1916" s="279"/>
      <c r="BH1916" s="279"/>
      <c r="BI1916" s="279"/>
      <c r="BQ1916" s="280"/>
      <c r="BR1916" s="280"/>
      <c r="BS1916" s="280"/>
      <c r="BT1916" s="280"/>
      <c r="BU1916" s="280"/>
      <c r="BV1916" s="280"/>
      <c r="BW1916" s="280"/>
      <c r="BX1916" s="280"/>
      <c r="BY1916" s="280"/>
      <c r="BZ1916" s="280"/>
      <c r="CA1916" s="280"/>
      <c r="CB1916" s="280"/>
    </row>
    <row r="1917" spans="1:80" s="278" customFormat="1" x14ac:dyDescent="0.25">
      <c r="A1917" s="261"/>
      <c r="B1917" s="261"/>
      <c r="C1917" s="261"/>
      <c r="D1917" s="261"/>
      <c r="E1917" s="261"/>
      <c r="F1917" s="261"/>
      <c r="G1917" s="261"/>
      <c r="AB1917" s="279"/>
      <c r="AC1917" s="279"/>
      <c r="AJ1917" s="279"/>
      <c r="AK1917" s="279"/>
      <c r="AX1917" s="279"/>
      <c r="AY1917" s="279"/>
      <c r="AZ1917" s="279"/>
      <c r="BA1917" s="279"/>
      <c r="BB1917" s="279"/>
      <c r="BC1917" s="279"/>
      <c r="BD1917" s="279"/>
      <c r="BE1917" s="279"/>
      <c r="BF1917" s="279"/>
      <c r="BG1917" s="279"/>
      <c r="BH1917" s="279"/>
      <c r="BI1917" s="279"/>
      <c r="BQ1917" s="280"/>
      <c r="BR1917" s="280"/>
      <c r="BS1917" s="280"/>
      <c r="BT1917" s="280"/>
      <c r="BU1917" s="280"/>
      <c r="BV1917" s="280"/>
      <c r="BW1917" s="280"/>
      <c r="BX1917" s="280"/>
      <c r="BY1917" s="280"/>
      <c r="BZ1917" s="280"/>
      <c r="CA1917" s="280"/>
      <c r="CB1917" s="280"/>
    </row>
    <row r="1918" spans="1:80" s="278" customFormat="1" x14ac:dyDescent="0.25">
      <c r="A1918" s="261"/>
      <c r="B1918" s="261"/>
      <c r="C1918" s="261"/>
      <c r="D1918" s="261"/>
      <c r="E1918" s="261"/>
      <c r="F1918" s="261"/>
      <c r="G1918" s="261"/>
      <c r="AB1918" s="279"/>
      <c r="AC1918" s="279"/>
      <c r="AJ1918" s="279"/>
      <c r="AK1918" s="279"/>
      <c r="AX1918" s="279"/>
      <c r="AY1918" s="279"/>
      <c r="AZ1918" s="279"/>
      <c r="BA1918" s="279"/>
      <c r="BB1918" s="279"/>
      <c r="BC1918" s="279"/>
      <c r="BD1918" s="279"/>
      <c r="BE1918" s="279"/>
      <c r="BF1918" s="279"/>
      <c r="BG1918" s="279"/>
      <c r="BH1918" s="279"/>
      <c r="BI1918" s="279"/>
      <c r="BQ1918" s="280"/>
      <c r="BR1918" s="280"/>
      <c r="BS1918" s="280"/>
      <c r="BT1918" s="280"/>
      <c r="BU1918" s="280"/>
      <c r="BV1918" s="280"/>
      <c r="BW1918" s="280"/>
      <c r="BX1918" s="280"/>
      <c r="BY1918" s="280"/>
      <c r="BZ1918" s="280"/>
      <c r="CA1918" s="280"/>
      <c r="CB1918" s="280"/>
    </row>
    <row r="1919" spans="1:80" s="278" customFormat="1" x14ac:dyDescent="0.25">
      <c r="A1919" s="261"/>
      <c r="B1919" s="261"/>
      <c r="C1919" s="261"/>
      <c r="D1919" s="261"/>
      <c r="E1919" s="261"/>
      <c r="F1919" s="261"/>
      <c r="G1919" s="261"/>
      <c r="AB1919" s="279"/>
      <c r="AC1919" s="279"/>
      <c r="AJ1919" s="279"/>
      <c r="AK1919" s="279"/>
      <c r="AX1919" s="279"/>
      <c r="AY1919" s="279"/>
      <c r="AZ1919" s="279"/>
      <c r="BA1919" s="279"/>
      <c r="BB1919" s="279"/>
      <c r="BC1919" s="279"/>
      <c r="BD1919" s="279"/>
      <c r="BE1919" s="279"/>
      <c r="BF1919" s="279"/>
      <c r="BG1919" s="279"/>
      <c r="BH1919" s="279"/>
      <c r="BI1919" s="279"/>
      <c r="BQ1919" s="280"/>
      <c r="BR1919" s="280"/>
      <c r="BS1919" s="280"/>
      <c r="BT1919" s="280"/>
      <c r="BU1919" s="280"/>
      <c r="BV1919" s="280"/>
      <c r="BW1919" s="280"/>
      <c r="BX1919" s="280"/>
      <c r="BY1919" s="280"/>
      <c r="BZ1919" s="280"/>
      <c r="CA1919" s="280"/>
      <c r="CB1919" s="280"/>
    </row>
    <row r="1920" spans="1:80" s="278" customFormat="1" x14ac:dyDescent="0.25">
      <c r="A1920" s="261"/>
      <c r="B1920" s="261"/>
      <c r="C1920" s="261"/>
      <c r="D1920" s="261"/>
      <c r="E1920" s="261"/>
      <c r="F1920" s="261"/>
      <c r="G1920" s="261"/>
      <c r="AB1920" s="279"/>
      <c r="AC1920" s="279"/>
      <c r="AJ1920" s="279"/>
      <c r="AK1920" s="279"/>
      <c r="AX1920" s="279"/>
      <c r="AY1920" s="279"/>
      <c r="AZ1920" s="279"/>
      <c r="BA1920" s="279"/>
      <c r="BB1920" s="279"/>
      <c r="BC1920" s="279"/>
      <c r="BD1920" s="279"/>
      <c r="BE1920" s="279"/>
      <c r="BF1920" s="279"/>
      <c r="BG1920" s="279"/>
      <c r="BH1920" s="279"/>
      <c r="BI1920" s="279"/>
      <c r="BQ1920" s="280"/>
      <c r="BR1920" s="280"/>
      <c r="BS1920" s="280"/>
      <c r="BT1920" s="280"/>
      <c r="BU1920" s="280"/>
      <c r="BV1920" s="280"/>
      <c r="BW1920" s="280"/>
      <c r="BX1920" s="280"/>
      <c r="BY1920" s="280"/>
      <c r="BZ1920" s="280"/>
      <c r="CA1920" s="280"/>
      <c r="CB1920" s="280"/>
    </row>
    <row r="1921" spans="1:80" s="278" customFormat="1" x14ac:dyDescent="0.25">
      <c r="A1921" s="261"/>
      <c r="B1921" s="261"/>
      <c r="C1921" s="261"/>
      <c r="D1921" s="261"/>
      <c r="E1921" s="261"/>
      <c r="F1921" s="261"/>
      <c r="G1921" s="261"/>
      <c r="AB1921" s="279"/>
      <c r="AC1921" s="279"/>
      <c r="AJ1921" s="279"/>
      <c r="AK1921" s="279"/>
      <c r="AX1921" s="279"/>
      <c r="AY1921" s="279"/>
      <c r="AZ1921" s="279"/>
      <c r="BA1921" s="279"/>
      <c r="BB1921" s="279"/>
      <c r="BC1921" s="279"/>
      <c r="BD1921" s="279"/>
      <c r="BE1921" s="279"/>
      <c r="BF1921" s="279"/>
      <c r="BG1921" s="279"/>
      <c r="BH1921" s="279"/>
      <c r="BI1921" s="279"/>
      <c r="BQ1921" s="280"/>
      <c r="BR1921" s="280"/>
      <c r="BS1921" s="280"/>
      <c r="BT1921" s="280"/>
      <c r="BU1921" s="280"/>
      <c r="BV1921" s="280"/>
      <c r="BW1921" s="280"/>
      <c r="BX1921" s="280"/>
      <c r="BY1921" s="280"/>
      <c r="BZ1921" s="280"/>
      <c r="CA1921" s="280"/>
      <c r="CB1921" s="280"/>
    </row>
    <row r="1922" spans="1:80" s="278" customFormat="1" x14ac:dyDescent="0.25">
      <c r="A1922" s="261"/>
      <c r="B1922" s="261"/>
      <c r="C1922" s="261"/>
      <c r="D1922" s="261"/>
      <c r="E1922" s="261"/>
      <c r="F1922" s="261"/>
      <c r="G1922" s="261"/>
      <c r="AB1922" s="279"/>
      <c r="AC1922" s="279"/>
      <c r="AJ1922" s="279"/>
      <c r="AK1922" s="279"/>
      <c r="AX1922" s="279"/>
      <c r="AY1922" s="279"/>
      <c r="AZ1922" s="279"/>
      <c r="BA1922" s="279"/>
      <c r="BB1922" s="279"/>
      <c r="BC1922" s="279"/>
      <c r="BD1922" s="279"/>
      <c r="BE1922" s="279"/>
      <c r="BF1922" s="279"/>
      <c r="BG1922" s="279"/>
      <c r="BH1922" s="279"/>
      <c r="BI1922" s="279"/>
      <c r="BQ1922" s="280"/>
      <c r="BR1922" s="280"/>
      <c r="BS1922" s="280"/>
      <c r="BT1922" s="280"/>
      <c r="BU1922" s="280"/>
      <c r="BV1922" s="280"/>
      <c r="BW1922" s="280"/>
      <c r="BX1922" s="280"/>
      <c r="BY1922" s="280"/>
      <c r="BZ1922" s="280"/>
      <c r="CA1922" s="280"/>
      <c r="CB1922" s="280"/>
    </row>
    <row r="1923" spans="1:80" s="278" customFormat="1" x14ac:dyDescent="0.25">
      <c r="A1923" s="261"/>
      <c r="B1923" s="261"/>
      <c r="C1923" s="261"/>
      <c r="D1923" s="261"/>
      <c r="E1923" s="261"/>
      <c r="F1923" s="261"/>
      <c r="G1923" s="261"/>
      <c r="AB1923" s="279"/>
      <c r="AC1923" s="279"/>
      <c r="AJ1923" s="279"/>
      <c r="AK1923" s="279"/>
      <c r="AX1923" s="279"/>
      <c r="AY1923" s="279"/>
      <c r="AZ1923" s="279"/>
      <c r="BA1923" s="279"/>
      <c r="BB1923" s="279"/>
      <c r="BC1923" s="279"/>
      <c r="BD1923" s="279"/>
      <c r="BE1923" s="279"/>
      <c r="BF1923" s="279"/>
      <c r="BG1923" s="279"/>
      <c r="BH1923" s="279"/>
      <c r="BI1923" s="279"/>
      <c r="BQ1923" s="280"/>
      <c r="BR1923" s="280"/>
      <c r="BS1923" s="280"/>
      <c r="BT1923" s="280"/>
      <c r="BU1923" s="280"/>
      <c r="BV1923" s="280"/>
      <c r="BW1923" s="280"/>
      <c r="BX1923" s="280"/>
      <c r="BY1923" s="280"/>
      <c r="BZ1923" s="280"/>
      <c r="CA1923" s="280"/>
      <c r="CB1923" s="280"/>
    </row>
    <row r="1924" spans="1:80" s="278" customFormat="1" x14ac:dyDescent="0.25">
      <c r="A1924" s="261"/>
      <c r="B1924" s="261"/>
      <c r="C1924" s="261"/>
      <c r="D1924" s="261"/>
      <c r="E1924" s="261"/>
      <c r="F1924" s="261"/>
      <c r="G1924" s="261"/>
      <c r="AB1924" s="279"/>
      <c r="AC1924" s="279"/>
      <c r="AJ1924" s="279"/>
      <c r="AK1924" s="279"/>
      <c r="AX1924" s="279"/>
      <c r="AY1924" s="279"/>
      <c r="AZ1924" s="279"/>
      <c r="BA1924" s="279"/>
      <c r="BB1924" s="279"/>
      <c r="BC1924" s="279"/>
      <c r="BD1924" s="279"/>
      <c r="BE1924" s="279"/>
      <c r="BF1924" s="279"/>
      <c r="BG1924" s="279"/>
      <c r="BH1924" s="279"/>
      <c r="BI1924" s="279"/>
      <c r="BQ1924" s="280"/>
      <c r="BR1924" s="280"/>
      <c r="BS1924" s="280"/>
      <c r="BT1924" s="280"/>
      <c r="BU1924" s="280"/>
      <c r="BV1924" s="280"/>
      <c r="BW1924" s="280"/>
      <c r="BX1924" s="280"/>
      <c r="BY1924" s="280"/>
      <c r="BZ1924" s="280"/>
      <c r="CA1924" s="280"/>
      <c r="CB1924" s="280"/>
    </row>
    <row r="1925" spans="1:80" s="278" customFormat="1" x14ac:dyDescent="0.25">
      <c r="A1925" s="261"/>
      <c r="B1925" s="261"/>
      <c r="C1925" s="261"/>
      <c r="D1925" s="261"/>
      <c r="E1925" s="261"/>
      <c r="F1925" s="261"/>
      <c r="G1925" s="261"/>
      <c r="AB1925" s="279"/>
      <c r="AC1925" s="279"/>
      <c r="AJ1925" s="279"/>
      <c r="AK1925" s="279"/>
      <c r="AX1925" s="279"/>
      <c r="AY1925" s="279"/>
      <c r="AZ1925" s="279"/>
      <c r="BA1925" s="279"/>
      <c r="BB1925" s="279"/>
      <c r="BC1925" s="279"/>
      <c r="BD1925" s="279"/>
      <c r="BE1925" s="279"/>
      <c r="BF1925" s="279"/>
      <c r="BG1925" s="279"/>
      <c r="BH1925" s="279"/>
      <c r="BI1925" s="279"/>
      <c r="BQ1925" s="280"/>
      <c r="BR1925" s="280"/>
      <c r="BS1925" s="280"/>
      <c r="BT1925" s="280"/>
      <c r="BU1925" s="280"/>
      <c r="BV1925" s="280"/>
      <c r="BW1925" s="280"/>
      <c r="BX1925" s="280"/>
      <c r="BY1925" s="280"/>
      <c r="BZ1925" s="280"/>
      <c r="CA1925" s="280"/>
      <c r="CB1925" s="280"/>
    </row>
    <row r="1926" spans="1:80" s="278" customFormat="1" x14ac:dyDescent="0.25">
      <c r="A1926" s="261"/>
      <c r="B1926" s="261"/>
      <c r="C1926" s="261"/>
      <c r="D1926" s="261"/>
      <c r="E1926" s="261"/>
      <c r="F1926" s="261"/>
      <c r="G1926" s="261"/>
      <c r="AB1926" s="279"/>
      <c r="AC1926" s="279"/>
      <c r="AJ1926" s="279"/>
      <c r="AK1926" s="279"/>
      <c r="AX1926" s="279"/>
      <c r="AY1926" s="279"/>
      <c r="AZ1926" s="279"/>
      <c r="BA1926" s="279"/>
      <c r="BB1926" s="279"/>
      <c r="BC1926" s="279"/>
      <c r="BD1926" s="279"/>
      <c r="BE1926" s="279"/>
      <c r="BF1926" s="279"/>
      <c r="BG1926" s="279"/>
      <c r="BH1926" s="279"/>
      <c r="BI1926" s="279"/>
      <c r="BQ1926" s="280"/>
      <c r="BR1926" s="280"/>
      <c r="BS1926" s="280"/>
      <c r="BT1926" s="280"/>
      <c r="BU1926" s="280"/>
      <c r="BV1926" s="280"/>
      <c r="BW1926" s="280"/>
      <c r="BX1926" s="280"/>
      <c r="BY1926" s="280"/>
      <c r="BZ1926" s="280"/>
      <c r="CA1926" s="280"/>
      <c r="CB1926" s="280"/>
    </row>
    <row r="1927" spans="1:80" s="278" customFormat="1" x14ac:dyDescent="0.25">
      <c r="A1927" s="261"/>
      <c r="B1927" s="261"/>
      <c r="C1927" s="261"/>
      <c r="D1927" s="261"/>
      <c r="E1927" s="261"/>
      <c r="F1927" s="261"/>
      <c r="G1927" s="261"/>
      <c r="AB1927" s="279"/>
      <c r="AC1927" s="279"/>
      <c r="AJ1927" s="279"/>
      <c r="AK1927" s="279"/>
      <c r="AX1927" s="279"/>
      <c r="AY1927" s="279"/>
      <c r="AZ1927" s="279"/>
      <c r="BA1927" s="279"/>
      <c r="BB1927" s="279"/>
      <c r="BC1927" s="279"/>
      <c r="BD1927" s="279"/>
      <c r="BE1927" s="279"/>
      <c r="BF1927" s="279"/>
      <c r="BG1927" s="279"/>
      <c r="BH1927" s="279"/>
      <c r="BI1927" s="279"/>
      <c r="BQ1927" s="280"/>
      <c r="BR1927" s="280"/>
      <c r="BS1927" s="280"/>
      <c r="BT1927" s="280"/>
      <c r="BU1927" s="280"/>
      <c r="BV1927" s="280"/>
      <c r="BW1927" s="280"/>
      <c r="BX1927" s="280"/>
      <c r="BY1927" s="280"/>
      <c r="BZ1927" s="280"/>
      <c r="CA1927" s="280"/>
      <c r="CB1927" s="280"/>
    </row>
    <row r="1928" spans="1:80" s="278" customFormat="1" x14ac:dyDescent="0.25">
      <c r="A1928" s="261"/>
      <c r="B1928" s="261"/>
      <c r="C1928" s="261"/>
      <c r="D1928" s="261"/>
      <c r="E1928" s="261"/>
      <c r="F1928" s="261"/>
      <c r="G1928" s="261"/>
      <c r="AB1928" s="279"/>
      <c r="AC1928" s="279"/>
      <c r="AJ1928" s="279"/>
      <c r="AK1928" s="279"/>
      <c r="AX1928" s="279"/>
      <c r="AY1928" s="279"/>
      <c r="AZ1928" s="279"/>
      <c r="BA1928" s="279"/>
      <c r="BB1928" s="279"/>
      <c r="BC1928" s="279"/>
      <c r="BD1928" s="279"/>
      <c r="BE1928" s="279"/>
      <c r="BF1928" s="279"/>
      <c r="BG1928" s="279"/>
      <c r="BH1928" s="279"/>
      <c r="BI1928" s="279"/>
      <c r="BQ1928" s="280"/>
      <c r="BR1928" s="280"/>
      <c r="BS1928" s="280"/>
      <c r="BT1928" s="280"/>
      <c r="BU1928" s="280"/>
      <c r="BV1928" s="280"/>
      <c r="BW1928" s="280"/>
      <c r="BX1928" s="280"/>
      <c r="BY1928" s="280"/>
      <c r="BZ1928" s="280"/>
      <c r="CA1928" s="280"/>
      <c r="CB1928" s="280"/>
    </row>
    <row r="1929" spans="1:80" s="278" customFormat="1" x14ac:dyDescent="0.25">
      <c r="A1929" s="261"/>
      <c r="B1929" s="261"/>
      <c r="C1929" s="261"/>
      <c r="D1929" s="261"/>
      <c r="E1929" s="261"/>
      <c r="F1929" s="261"/>
      <c r="G1929" s="261"/>
      <c r="AB1929" s="279"/>
      <c r="AC1929" s="279"/>
      <c r="AJ1929" s="279"/>
      <c r="AK1929" s="279"/>
      <c r="AX1929" s="279"/>
      <c r="AY1929" s="279"/>
      <c r="AZ1929" s="279"/>
      <c r="BA1929" s="279"/>
      <c r="BB1929" s="279"/>
      <c r="BC1929" s="279"/>
      <c r="BD1929" s="279"/>
      <c r="BE1929" s="279"/>
      <c r="BF1929" s="279"/>
      <c r="BG1929" s="279"/>
      <c r="BH1929" s="279"/>
      <c r="BI1929" s="279"/>
      <c r="BQ1929" s="280"/>
      <c r="BR1929" s="280"/>
      <c r="BS1929" s="280"/>
      <c r="BT1929" s="280"/>
      <c r="BU1929" s="280"/>
      <c r="BV1929" s="280"/>
      <c r="BW1929" s="280"/>
      <c r="BX1929" s="280"/>
      <c r="BY1929" s="280"/>
      <c r="BZ1929" s="280"/>
      <c r="CA1929" s="280"/>
      <c r="CB1929" s="280"/>
    </row>
    <row r="1930" spans="1:80" s="278" customFormat="1" x14ac:dyDescent="0.25">
      <c r="A1930" s="261"/>
      <c r="B1930" s="261"/>
      <c r="C1930" s="261"/>
      <c r="D1930" s="261"/>
      <c r="E1930" s="261"/>
      <c r="F1930" s="261"/>
      <c r="G1930" s="261"/>
      <c r="AB1930" s="279"/>
      <c r="AC1930" s="279"/>
      <c r="AJ1930" s="279"/>
      <c r="AK1930" s="279"/>
      <c r="AX1930" s="279"/>
      <c r="AY1930" s="279"/>
      <c r="AZ1930" s="279"/>
      <c r="BA1930" s="279"/>
      <c r="BB1930" s="279"/>
      <c r="BC1930" s="279"/>
      <c r="BD1930" s="279"/>
      <c r="BE1930" s="279"/>
      <c r="BF1930" s="279"/>
      <c r="BG1930" s="279"/>
      <c r="BH1930" s="279"/>
      <c r="BI1930" s="279"/>
      <c r="BQ1930" s="280"/>
      <c r="BR1930" s="280"/>
      <c r="BS1930" s="280"/>
      <c r="BT1930" s="280"/>
      <c r="BU1930" s="280"/>
      <c r="BV1930" s="280"/>
      <c r="BW1930" s="280"/>
      <c r="BX1930" s="280"/>
      <c r="BY1930" s="280"/>
      <c r="BZ1930" s="280"/>
      <c r="CA1930" s="280"/>
      <c r="CB1930" s="280"/>
    </row>
    <row r="1931" spans="1:80" s="278" customFormat="1" x14ac:dyDescent="0.25">
      <c r="A1931" s="261"/>
      <c r="B1931" s="261"/>
      <c r="C1931" s="261"/>
      <c r="D1931" s="261"/>
      <c r="E1931" s="261"/>
      <c r="F1931" s="261"/>
      <c r="G1931" s="261"/>
      <c r="AB1931" s="279"/>
      <c r="AC1931" s="279"/>
      <c r="AJ1931" s="279"/>
      <c r="AK1931" s="279"/>
      <c r="AX1931" s="279"/>
      <c r="AY1931" s="279"/>
      <c r="AZ1931" s="279"/>
      <c r="BA1931" s="279"/>
      <c r="BB1931" s="279"/>
      <c r="BC1931" s="279"/>
      <c r="BD1931" s="279"/>
      <c r="BE1931" s="279"/>
      <c r="BF1931" s="279"/>
      <c r="BG1931" s="279"/>
      <c r="BH1931" s="279"/>
      <c r="BI1931" s="279"/>
      <c r="BQ1931" s="280"/>
      <c r="BR1931" s="280"/>
      <c r="BS1931" s="280"/>
      <c r="BT1931" s="280"/>
      <c r="BU1931" s="280"/>
      <c r="BV1931" s="280"/>
      <c r="BW1931" s="280"/>
      <c r="BX1931" s="280"/>
      <c r="BY1931" s="280"/>
      <c r="BZ1931" s="280"/>
      <c r="CA1931" s="280"/>
      <c r="CB1931" s="280"/>
    </row>
    <row r="1932" spans="1:80" s="278" customFormat="1" x14ac:dyDescent="0.25">
      <c r="A1932" s="261"/>
      <c r="B1932" s="261"/>
      <c r="C1932" s="261"/>
      <c r="D1932" s="261"/>
      <c r="E1932" s="261"/>
      <c r="F1932" s="261"/>
      <c r="G1932" s="261"/>
      <c r="AB1932" s="279"/>
      <c r="AC1932" s="279"/>
      <c r="AJ1932" s="279"/>
      <c r="AK1932" s="279"/>
      <c r="AX1932" s="279"/>
      <c r="AY1932" s="279"/>
      <c r="AZ1932" s="279"/>
      <c r="BA1932" s="279"/>
      <c r="BB1932" s="279"/>
      <c r="BC1932" s="279"/>
      <c r="BD1932" s="279"/>
      <c r="BE1932" s="279"/>
      <c r="BF1932" s="279"/>
      <c r="BG1932" s="279"/>
      <c r="BH1932" s="279"/>
      <c r="BI1932" s="279"/>
      <c r="BQ1932" s="280"/>
      <c r="BR1932" s="280"/>
      <c r="BS1932" s="280"/>
      <c r="BT1932" s="280"/>
      <c r="BU1932" s="280"/>
      <c r="BV1932" s="280"/>
      <c r="BW1932" s="280"/>
      <c r="BX1932" s="280"/>
      <c r="BY1932" s="280"/>
      <c r="BZ1932" s="280"/>
      <c r="CA1932" s="280"/>
      <c r="CB1932" s="280"/>
    </row>
    <row r="1933" spans="1:80" s="278" customFormat="1" x14ac:dyDescent="0.25">
      <c r="A1933" s="261"/>
      <c r="B1933" s="261"/>
      <c r="C1933" s="261"/>
      <c r="D1933" s="261"/>
      <c r="E1933" s="261"/>
      <c r="F1933" s="261"/>
      <c r="G1933" s="261"/>
      <c r="AB1933" s="279"/>
      <c r="AC1933" s="279"/>
      <c r="AJ1933" s="279"/>
      <c r="AK1933" s="279"/>
      <c r="AX1933" s="279"/>
      <c r="AY1933" s="279"/>
      <c r="AZ1933" s="279"/>
      <c r="BA1933" s="279"/>
      <c r="BB1933" s="279"/>
      <c r="BC1933" s="279"/>
      <c r="BD1933" s="279"/>
      <c r="BE1933" s="279"/>
      <c r="BF1933" s="279"/>
      <c r="BG1933" s="279"/>
      <c r="BH1933" s="279"/>
      <c r="BI1933" s="279"/>
      <c r="BQ1933" s="280"/>
      <c r="BR1933" s="280"/>
      <c r="BS1933" s="280"/>
      <c r="BT1933" s="280"/>
      <c r="BU1933" s="280"/>
      <c r="BV1933" s="280"/>
      <c r="BW1933" s="280"/>
      <c r="BX1933" s="280"/>
      <c r="BY1933" s="280"/>
      <c r="BZ1933" s="280"/>
      <c r="CA1933" s="280"/>
      <c r="CB1933" s="280"/>
    </row>
    <row r="1934" spans="1:80" s="278" customFormat="1" x14ac:dyDescent="0.25">
      <c r="A1934" s="261"/>
      <c r="B1934" s="261"/>
      <c r="C1934" s="261"/>
      <c r="D1934" s="261"/>
      <c r="E1934" s="261"/>
      <c r="F1934" s="261"/>
      <c r="G1934" s="261"/>
      <c r="AB1934" s="279"/>
      <c r="AC1934" s="279"/>
      <c r="AJ1934" s="279"/>
      <c r="AK1934" s="279"/>
      <c r="AX1934" s="279"/>
      <c r="AY1934" s="279"/>
      <c r="AZ1934" s="279"/>
      <c r="BA1934" s="279"/>
      <c r="BB1934" s="279"/>
      <c r="BC1934" s="279"/>
      <c r="BD1934" s="279"/>
      <c r="BE1934" s="279"/>
      <c r="BF1934" s="279"/>
      <c r="BG1934" s="279"/>
      <c r="BH1934" s="279"/>
      <c r="BI1934" s="279"/>
      <c r="BQ1934" s="280"/>
      <c r="BR1934" s="280"/>
      <c r="BS1934" s="280"/>
      <c r="BT1934" s="280"/>
      <c r="BU1934" s="280"/>
      <c r="BV1934" s="280"/>
      <c r="BW1934" s="280"/>
      <c r="BX1934" s="280"/>
      <c r="BY1934" s="280"/>
      <c r="BZ1934" s="280"/>
      <c r="CA1934" s="280"/>
      <c r="CB1934" s="280"/>
    </row>
    <row r="1935" spans="1:80" s="278" customFormat="1" x14ac:dyDescent="0.25">
      <c r="A1935" s="261"/>
      <c r="B1935" s="261"/>
      <c r="C1935" s="261"/>
      <c r="D1935" s="261"/>
      <c r="E1935" s="261"/>
      <c r="F1935" s="261"/>
      <c r="G1935" s="261"/>
      <c r="AB1935" s="279"/>
      <c r="AC1935" s="279"/>
      <c r="AJ1935" s="279"/>
      <c r="AK1935" s="279"/>
      <c r="AX1935" s="279"/>
      <c r="AY1935" s="279"/>
      <c r="AZ1935" s="279"/>
      <c r="BA1935" s="279"/>
      <c r="BB1935" s="279"/>
      <c r="BC1935" s="279"/>
      <c r="BD1935" s="279"/>
      <c r="BE1935" s="279"/>
      <c r="BF1935" s="279"/>
      <c r="BG1935" s="279"/>
      <c r="BH1935" s="279"/>
      <c r="BI1935" s="279"/>
      <c r="BQ1935" s="280"/>
      <c r="BR1935" s="280"/>
      <c r="BS1935" s="280"/>
      <c r="BT1935" s="280"/>
      <c r="BU1935" s="280"/>
      <c r="BV1935" s="280"/>
      <c r="BW1935" s="280"/>
      <c r="BX1935" s="280"/>
      <c r="BY1935" s="280"/>
      <c r="BZ1935" s="280"/>
      <c r="CA1935" s="280"/>
      <c r="CB1935" s="280"/>
    </row>
    <row r="1936" spans="1:80" s="278" customFormat="1" x14ac:dyDescent="0.25">
      <c r="A1936" s="261"/>
      <c r="B1936" s="261"/>
      <c r="C1936" s="261"/>
      <c r="D1936" s="261"/>
      <c r="E1936" s="261"/>
      <c r="F1936" s="261"/>
      <c r="G1936" s="261"/>
      <c r="AB1936" s="279"/>
      <c r="AC1936" s="279"/>
      <c r="AJ1936" s="279"/>
      <c r="AK1936" s="279"/>
      <c r="AX1936" s="279"/>
      <c r="AY1936" s="279"/>
      <c r="AZ1936" s="279"/>
      <c r="BA1936" s="279"/>
      <c r="BB1936" s="279"/>
      <c r="BC1936" s="279"/>
      <c r="BD1936" s="279"/>
      <c r="BE1936" s="279"/>
      <c r="BF1936" s="279"/>
      <c r="BG1936" s="279"/>
      <c r="BH1936" s="279"/>
      <c r="BI1936" s="279"/>
      <c r="BQ1936" s="280"/>
      <c r="BR1936" s="280"/>
      <c r="BS1936" s="280"/>
      <c r="BT1936" s="280"/>
      <c r="BU1936" s="280"/>
      <c r="BV1936" s="280"/>
      <c r="BW1936" s="280"/>
      <c r="BX1936" s="280"/>
      <c r="BY1936" s="280"/>
      <c r="BZ1936" s="280"/>
      <c r="CA1936" s="280"/>
      <c r="CB1936" s="280"/>
    </row>
    <row r="1937" spans="1:80" s="278" customFormat="1" x14ac:dyDescent="0.25">
      <c r="A1937" s="261"/>
      <c r="B1937" s="261"/>
      <c r="C1937" s="261"/>
      <c r="D1937" s="261"/>
      <c r="E1937" s="261"/>
      <c r="F1937" s="261"/>
      <c r="G1937" s="261"/>
      <c r="AB1937" s="279"/>
      <c r="AC1937" s="279"/>
      <c r="AJ1937" s="279"/>
      <c r="AK1937" s="279"/>
      <c r="AX1937" s="279"/>
      <c r="AY1937" s="279"/>
      <c r="AZ1937" s="279"/>
      <c r="BA1937" s="279"/>
      <c r="BB1937" s="279"/>
      <c r="BC1937" s="279"/>
      <c r="BD1937" s="279"/>
      <c r="BE1937" s="279"/>
      <c r="BF1937" s="279"/>
      <c r="BG1937" s="279"/>
      <c r="BH1937" s="279"/>
      <c r="BI1937" s="279"/>
      <c r="BQ1937" s="280"/>
      <c r="BR1937" s="280"/>
      <c r="BS1937" s="280"/>
      <c r="BT1937" s="280"/>
      <c r="BU1937" s="280"/>
      <c r="BV1937" s="280"/>
      <c r="BW1937" s="280"/>
      <c r="BX1937" s="280"/>
      <c r="BY1937" s="280"/>
      <c r="BZ1937" s="280"/>
      <c r="CA1937" s="280"/>
      <c r="CB1937" s="280"/>
    </row>
    <row r="1938" spans="1:80" s="278" customFormat="1" x14ac:dyDescent="0.25">
      <c r="A1938" s="261"/>
      <c r="B1938" s="261"/>
      <c r="C1938" s="261"/>
      <c r="D1938" s="261"/>
      <c r="E1938" s="261"/>
      <c r="F1938" s="261"/>
      <c r="G1938" s="261"/>
      <c r="AB1938" s="279"/>
      <c r="AC1938" s="279"/>
      <c r="AJ1938" s="279"/>
      <c r="AK1938" s="279"/>
      <c r="AX1938" s="279"/>
      <c r="AY1938" s="279"/>
      <c r="AZ1938" s="279"/>
      <c r="BA1938" s="279"/>
      <c r="BB1938" s="279"/>
      <c r="BC1938" s="279"/>
      <c r="BD1938" s="279"/>
      <c r="BE1938" s="279"/>
      <c r="BF1938" s="279"/>
      <c r="BG1938" s="279"/>
      <c r="BH1938" s="279"/>
      <c r="BI1938" s="279"/>
      <c r="BQ1938" s="280"/>
      <c r="BR1938" s="280"/>
      <c r="BS1938" s="280"/>
      <c r="BT1938" s="280"/>
      <c r="BU1938" s="280"/>
      <c r="BV1938" s="280"/>
      <c r="BW1938" s="280"/>
      <c r="BX1938" s="280"/>
      <c r="BY1938" s="280"/>
      <c r="BZ1938" s="280"/>
      <c r="CA1938" s="280"/>
      <c r="CB1938" s="280"/>
    </row>
    <row r="1939" spans="1:80" s="278" customFormat="1" x14ac:dyDescent="0.25">
      <c r="A1939" s="261"/>
      <c r="B1939" s="261"/>
      <c r="C1939" s="261"/>
      <c r="D1939" s="261"/>
      <c r="E1939" s="261"/>
      <c r="F1939" s="261"/>
      <c r="G1939" s="261"/>
      <c r="AB1939" s="279"/>
      <c r="AC1939" s="279"/>
      <c r="AJ1939" s="279"/>
      <c r="AK1939" s="279"/>
      <c r="AX1939" s="279"/>
      <c r="AY1939" s="279"/>
      <c r="AZ1939" s="279"/>
      <c r="BA1939" s="279"/>
      <c r="BB1939" s="279"/>
      <c r="BC1939" s="279"/>
      <c r="BD1939" s="279"/>
      <c r="BE1939" s="279"/>
      <c r="BF1939" s="279"/>
      <c r="BG1939" s="279"/>
      <c r="BH1939" s="279"/>
      <c r="BI1939" s="279"/>
      <c r="BQ1939" s="280"/>
      <c r="BR1939" s="280"/>
      <c r="BS1939" s="280"/>
      <c r="BT1939" s="280"/>
      <c r="BU1939" s="280"/>
      <c r="BV1939" s="280"/>
      <c r="BW1939" s="280"/>
      <c r="BX1939" s="280"/>
      <c r="BY1939" s="280"/>
      <c r="BZ1939" s="280"/>
      <c r="CA1939" s="280"/>
      <c r="CB1939" s="280"/>
    </row>
    <row r="1940" spans="1:80" s="278" customFormat="1" x14ac:dyDescent="0.25">
      <c r="A1940" s="261"/>
      <c r="B1940" s="261"/>
      <c r="C1940" s="261"/>
      <c r="D1940" s="261"/>
      <c r="E1940" s="261"/>
      <c r="F1940" s="261"/>
      <c r="G1940" s="261"/>
      <c r="AB1940" s="279"/>
      <c r="AC1940" s="279"/>
      <c r="AJ1940" s="279"/>
      <c r="AK1940" s="279"/>
      <c r="AX1940" s="279"/>
      <c r="AY1940" s="279"/>
      <c r="AZ1940" s="279"/>
      <c r="BA1940" s="279"/>
      <c r="BB1940" s="279"/>
      <c r="BC1940" s="279"/>
      <c r="BD1940" s="279"/>
      <c r="BE1940" s="279"/>
      <c r="BF1940" s="279"/>
      <c r="BG1940" s="279"/>
      <c r="BH1940" s="279"/>
      <c r="BI1940" s="279"/>
      <c r="BQ1940" s="280"/>
      <c r="BR1940" s="280"/>
      <c r="BS1940" s="280"/>
      <c r="BT1940" s="280"/>
      <c r="BU1940" s="280"/>
      <c r="BV1940" s="280"/>
      <c r="BW1940" s="280"/>
      <c r="BX1940" s="280"/>
      <c r="BY1940" s="280"/>
      <c r="BZ1940" s="280"/>
      <c r="CA1940" s="280"/>
      <c r="CB1940" s="280"/>
    </row>
    <row r="1941" spans="1:80" s="278" customFormat="1" x14ac:dyDescent="0.25">
      <c r="A1941" s="261"/>
      <c r="B1941" s="261"/>
      <c r="C1941" s="261"/>
      <c r="D1941" s="261"/>
      <c r="E1941" s="261"/>
      <c r="F1941" s="261"/>
      <c r="G1941" s="261"/>
      <c r="AB1941" s="279"/>
      <c r="AC1941" s="279"/>
      <c r="AJ1941" s="279"/>
      <c r="AK1941" s="279"/>
      <c r="AX1941" s="279"/>
      <c r="AY1941" s="279"/>
      <c r="AZ1941" s="279"/>
      <c r="BA1941" s="279"/>
      <c r="BB1941" s="279"/>
      <c r="BC1941" s="279"/>
      <c r="BD1941" s="279"/>
      <c r="BE1941" s="279"/>
      <c r="BF1941" s="279"/>
      <c r="BG1941" s="279"/>
      <c r="BH1941" s="279"/>
      <c r="BI1941" s="279"/>
      <c r="BQ1941" s="280"/>
      <c r="BR1941" s="280"/>
      <c r="BS1941" s="280"/>
      <c r="BT1941" s="280"/>
      <c r="BU1941" s="280"/>
      <c r="BV1941" s="280"/>
      <c r="BW1941" s="280"/>
      <c r="BX1941" s="280"/>
      <c r="BY1941" s="280"/>
      <c r="BZ1941" s="280"/>
      <c r="CA1941" s="280"/>
      <c r="CB1941" s="280"/>
    </row>
    <row r="1942" spans="1:80" s="278" customFormat="1" x14ac:dyDescent="0.25">
      <c r="A1942" s="261"/>
      <c r="B1942" s="261"/>
      <c r="C1942" s="261"/>
      <c r="D1942" s="261"/>
      <c r="E1942" s="261"/>
      <c r="F1942" s="261"/>
      <c r="G1942" s="261"/>
      <c r="AB1942" s="279"/>
      <c r="AC1942" s="279"/>
      <c r="AJ1942" s="279"/>
      <c r="AK1942" s="279"/>
      <c r="AX1942" s="279"/>
      <c r="AY1942" s="279"/>
      <c r="AZ1942" s="279"/>
      <c r="BA1942" s="279"/>
      <c r="BB1942" s="279"/>
      <c r="BC1942" s="279"/>
      <c r="BD1942" s="279"/>
      <c r="BE1942" s="279"/>
      <c r="BF1942" s="279"/>
      <c r="BG1942" s="279"/>
      <c r="BH1942" s="279"/>
      <c r="BI1942" s="279"/>
      <c r="BQ1942" s="280"/>
      <c r="BR1942" s="280"/>
      <c r="BS1942" s="280"/>
      <c r="BT1942" s="280"/>
      <c r="BU1942" s="280"/>
      <c r="BV1942" s="280"/>
      <c r="BW1942" s="280"/>
      <c r="BX1942" s="280"/>
      <c r="BY1942" s="280"/>
      <c r="BZ1942" s="280"/>
      <c r="CA1942" s="280"/>
      <c r="CB1942" s="280"/>
    </row>
    <row r="1943" spans="1:80" s="278" customFormat="1" x14ac:dyDescent="0.25">
      <c r="A1943" s="261"/>
      <c r="B1943" s="261"/>
      <c r="C1943" s="261"/>
      <c r="D1943" s="261"/>
      <c r="E1943" s="261"/>
      <c r="F1943" s="261"/>
      <c r="G1943" s="261"/>
      <c r="AB1943" s="279"/>
      <c r="AC1943" s="279"/>
      <c r="AJ1943" s="279"/>
      <c r="AK1943" s="279"/>
      <c r="AX1943" s="279"/>
      <c r="AY1943" s="279"/>
      <c r="AZ1943" s="279"/>
      <c r="BA1943" s="279"/>
      <c r="BB1943" s="279"/>
      <c r="BC1943" s="279"/>
      <c r="BD1943" s="279"/>
      <c r="BE1943" s="279"/>
      <c r="BF1943" s="279"/>
      <c r="BG1943" s="279"/>
      <c r="BH1943" s="279"/>
      <c r="BI1943" s="279"/>
      <c r="BQ1943" s="280"/>
      <c r="BR1943" s="280"/>
      <c r="BS1943" s="280"/>
      <c r="BT1943" s="280"/>
      <c r="BU1943" s="280"/>
      <c r="BV1943" s="280"/>
      <c r="BW1943" s="280"/>
      <c r="BX1943" s="280"/>
      <c r="BY1943" s="280"/>
      <c r="BZ1943" s="280"/>
      <c r="CA1943" s="280"/>
      <c r="CB1943" s="280"/>
    </row>
    <row r="1944" spans="1:80" s="278" customFormat="1" x14ac:dyDescent="0.25">
      <c r="A1944" s="261"/>
      <c r="B1944" s="261"/>
      <c r="C1944" s="261"/>
      <c r="D1944" s="261"/>
      <c r="E1944" s="261"/>
      <c r="F1944" s="261"/>
      <c r="G1944" s="261"/>
      <c r="AB1944" s="279"/>
      <c r="AC1944" s="279"/>
      <c r="AJ1944" s="279"/>
      <c r="AK1944" s="279"/>
      <c r="AX1944" s="279"/>
      <c r="AY1944" s="279"/>
      <c r="AZ1944" s="279"/>
      <c r="BA1944" s="279"/>
      <c r="BB1944" s="279"/>
      <c r="BC1944" s="279"/>
      <c r="BD1944" s="279"/>
      <c r="BE1944" s="279"/>
      <c r="BF1944" s="279"/>
      <c r="BG1944" s="279"/>
      <c r="BH1944" s="279"/>
      <c r="BI1944" s="279"/>
      <c r="BQ1944" s="280"/>
      <c r="BR1944" s="280"/>
      <c r="BS1944" s="280"/>
      <c r="BT1944" s="280"/>
      <c r="BU1944" s="280"/>
      <c r="BV1944" s="280"/>
      <c r="BW1944" s="280"/>
      <c r="BX1944" s="280"/>
      <c r="BY1944" s="280"/>
      <c r="BZ1944" s="280"/>
      <c r="CA1944" s="280"/>
      <c r="CB1944" s="280"/>
    </row>
    <row r="1945" spans="1:80" s="278" customFormat="1" x14ac:dyDescent="0.25">
      <c r="A1945" s="261"/>
      <c r="B1945" s="261"/>
      <c r="C1945" s="261"/>
      <c r="D1945" s="261"/>
      <c r="E1945" s="261"/>
      <c r="F1945" s="261"/>
      <c r="G1945" s="261"/>
      <c r="AB1945" s="279"/>
      <c r="AC1945" s="279"/>
      <c r="AJ1945" s="279"/>
      <c r="AK1945" s="279"/>
      <c r="AX1945" s="279"/>
      <c r="AY1945" s="279"/>
      <c r="AZ1945" s="279"/>
      <c r="BA1945" s="279"/>
      <c r="BB1945" s="279"/>
      <c r="BC1945" s="279"/>
      <c r="BD1945" s="279"/>
      <c r="BE1945" s="279"/>
      <c r="BF1945" s="279"/>
      <c r="BG1945" s="279"/>
      <c r="BH1945" s="279"/>
      <c r="BI1945" s="279"/>
      <c r="BQ1945" s="280"/>
      <c r="BR1945" s="280"/>
      <c r="BS1945" s="280"/>
      <c r="BT1945" s="280"/>
      <c r="BU1945" s="280"/>
      <c r="BV1945" s="280"/>
      <c r="BW1945" s="280"/>
      <c r="BX1945" s="280"/>
      <c r="BY1945" s="280"/>
      <c r="BZ1945" s="280"/>
      <c r="CA1945" s="280"/>
      <c r="CB1945" s="280"/>
    </row>
    <row r="1946" spans="1:80" s="278" customFormat="1" x14ac:dyDescent="0.25">
      <c r="A1946" s="261"/>
      <c r="B1946" s="261"/>
      <c r="C1946" s="261"/>
      <c r="D1946" s="261"/>
      <c r="E1946" s="261"/>
      <c r="F1946" s="261"/>
      <c r="G1946" s="261"/>
      <c r="AB1946" s="279"/>
      <c r="AC1946" s="279"/>
      <c r="AJ1946" s="279"/>
      <c r="AK1946" s="279"/>
      <c r="AX1946" s="279"/>
      <c r="AY1946" s="279"/>
      <c r="AZ1946" s="279"/>
      <c r="BA1946" s="279"/>
      <c r="BB1946" s="279"/>
      <c r="BC1946" s="279"/>
      <c r="BD1946" s="279"/>
      <c r="BE1946" s="279"/>
      <c r="BF1946" s="279"/>
      <c r="BG1946" s="279"/>
      <c r="BH1946" s="279"/>
      <c r="BI1946" s="279"/>
      <c r="BQ1946" s="280"/>
      <c r="BR1946" s="280"/>
      <c r="BS1946" s="280"/>
      <c r="BT1946" s="280"/>
      <c r="BU1946" s="280"/>
      <c r="BV1946" s="280"/>
      <c r="BW1946" s="280"/>
      <c r="BX1946" s="280"/>
      <c r="BY1946" s="280"/>
      <c r="BZ1946" s="280"/>
      <c r="CA1946" s="280"/>
      <c r="CB1946" s="280"/>
    </row>
    <row r="1947" spans="1:80" s="278" customFormat="1" x14ac:dyDescent="0.25">
      <c r="A1947" s="261"/>
      <c r="B1947" s="261"/>
      <c r="C1947" s="261"/>
      <c r="D1947" s="261"/>
      <c r="E1947" s="261"/>
      <c r="F1947" s="261"/>
      <c r="G1947" s="261"/>
      <c r="AB1947" s="279"/>
      <c r="AC1947" s="279"/>
      <c r="AJ1947" s="279"/>
      <c r="AK1947" s="279"/>
      <c r="AX1947" s="279"/>
      <c r="AY1947" s="279"/>
      <c r="AZ1947" s="279"/>
      <c r="BA1947" s="279"/>
      <c r="BB1947" s="279"/>
      <c r="BC1947" s="279"/>
      <c r="BD1947" s="279"/>
      <c r="BE1947" s="279"/>
      <c r="BF1947" s="279"/>
      <c r="BG1947" s="279"/>
      <c r="BH1947" s="279"/>
      <c r="BI1947" s="279"/>
      <c r="BQ1947" s="280"/>
      <c r="BR1947" s="280"/>
      <c r="BS1947" s="280"/>
      <c r="BT1947" s="280"/>
      <c r="BU1947" s="280"/>
      <c r="BV1947" s="280"/>
      <c r="BW1947" s="280"/>
      <c r="BX1947" s="280"/>
      <c r="BY1947" s="280"/>
      <c r="BZ1947" s="280"/>
      <c r="CA1947" s="280"/>
      <c r="CB1947" s="280"/>
    </row>
    <row r="1948" spans="1:80" s="278" customFormat="1" x14ac:dyDescent="0.25">
      <c r="A1948" s="261"/>
      <c r="B1948" s="261"/>
      <c r="C1948" s="261"/>
      <c r="D1948" s="261"/>
      <c r="E1948" s="261"/>
      <c r="F1948" s="261"/>
      <c r="G1948" s="261"/>
      <c r="AB1948" s="279"/>
      <c r="AC1948" s="279"/>
      <c r="AJ1948" s="279"/>
      <c r="AK1948" s="279"/>
      <c r="AX1948" s="279"/>
      <c r="AY1948" s="279"/>
      <c r="AZ1948" s="279"/>
      <c r="BA1948" s="279"/>
      <c r="BB1948" s="279"/>
      <c r="BC1948" s="279"/>
      <c r="BD1948" s="279"/>
      <c r="BE1948" s="279"/>
      <c r="BF1948" s="279"/>
      <c r="BG1948" s="279"/>
      <c r="BH1948" s="279"/>
      <c r="BI1948" s="279"/>
      <c r="BQ1948" s="280"/>
      <c r="BR1948" s="280"/>
      <c r="BS1948" s="280"/>
      <c r="BT1948" s="280"/>
      <c r="BU1948" s="280"/>
      <c r="BV1948" s="280"/>
      <c r="BW1948" s="280"/>
      <c r="BX1948" s="280"/>
      <c r="BY1948" s="280"/>
      <c r="BZ1948" s="280"/>
      <c r="CA1948" s="280"/>
      <c r="CB1948" s="280"/>
    </row>
    <row r="1949" spans="1:80" s="278" customFormat="1" x14ac:dyDescent="0.25">
      <c r="A1949" s="261"/>
      <c r="B1949" s="261"/>
      <c r="C1949" s="261"/>
      <c r="D1949" s="261"/>
      <c r="E1949" s="261"/>
      <c r="F1949" s="261"/>
      <c r="G1949" s="261"/>
      <c r="AB1949" s="279"/>
      <c r="AC1949" s="279"/>
      <c r="AJ1949" s="279"/>
      <c r="AK1949" s="279"/>
      <c r="AX1949" s="279"/>
      <c r="AY1949" s="279"/>
      <c r="AZ1949" s="279"/>
      <c r="BA1949" s="279"/>
      <c r="BB1949" s="279"/>
      <c r="BC1949" s="279"/>
      <c r="BD1949" s="279"/>
      <c r="BE1949" s="279"/>
      <c r="BF1949" s="279"/>
      <c r="BG1949" s="279"/>
      <c r="BH1949" s="279"/>
      <c r="BI1949" s="279"/>
      <c r="BQ1949" s="280"/>
      <c r="BR1949" s="280"/>
      <c r="BS1949" s="280"/>
      <c r="BT1949" s="280"/>
      <c r="BU1949" s="280"/>
      <c r="BV1949" s="280"/>
      <c r="BW1949" s="280"/>
      <c r="BX1949" s="280"/>
      <c r="BY1949" s="280"/>
      <c r="BZ1949" s="280"/>
      <c r="CA1949" s="280"/>
      <c r="CB1949" s="280"/>
    </row>
    <row r="1950" spans="1:80" s="278" customFormat="1" x14ac:dyDescent="0.25">
      <c r="A1950" s="261"/>
      <c r="B1950" s="261"/>
      <c r="C1950" s="261"/>
      <c r="D1950" s="261"/>
      <c r="E1950" s="261"/>
      <c r="F1950" s="261"/>
      <c r="G1950" s="261"/>
      <c r="AB1950" s="279"/>
      <c r="AC1950" s="279"/>
      <c r="AJ1950" s="279"/>
      <c r="AK1950" s="279"/>
      <c r="AX1950" s="279"/>
      <c r="AY1950" s="279"/>
      <c r="AZ1950" s="279"/>
      <c r="BA1950" s="279"/>
      <c r="BB1950" s="279"/>
      <c r="BC1950" s="279"/>
      <c r="BD1950" s="279"/>
      <c r="BE1950" s="279"/>
      <c r="BF1950" s="279"/>
      <c r="BG1950" s="279"/>
      <c r="BH1950" s="279"/>
      <c r="BI1950" s="279"/>
      <c r="BQ1950" s="280"/>
      <c r="BR1950" s="280"/>
      <c r="BS1950" s="280"/>
      <c r="BT1950" s="280"/>
      <c r="BU1950" s="280"/>
      <c r="BV1950" s="280"/>
      <c r="BW1950" s="280"/>
      <c r="BX1950" s="280"/>
      <c r="BY1950" s="280"/>
      <c r="BZ1950" s="280"/>
      <c r="CA1950" s="280"/>
      <c r="CB1950" s="280"/>
    </row>
    <row r="1951" spans="1:80" s="278" customFormat="1" x14ac:dyDescent="0.25">
      <c r="A1951" s="261"/>
      <c r="B1951" s="261"/>
      <c r="C1951" s="261"/>
      <c r="D1951" s="261"/>
      <c r="E1951" s="261"/>
      <c r="F1951" s="261"/>
      <c r="G1951" s="261"/>
      <c r="AB1951" s="279"/>
      <c r="AC1951" s="279"/>
      <c r="AJ1951" s="279"/>
      <c r="AK1951" s="279"/>
      <c r="AX1951" s="279"/>
      <c r="AY1951" s="279"/>
      <c r="AZ1951" s="279"/>
      <c r="BA1951" s="279"/>
      <c r="BB1951" s="279"/>
      <c r="BC1951" s="279"/>
      <c r="BD1951" s="279"/>
      <c r="BE1951" s="279"/>
      <c r="BF1951" s="279"/>
      <c r="BG1951" s="279"/>
      <c r="BH1951" s="279"/>
      <c r="BI1951" s="279"/>
      <c r="BQ1951" s="280"/>
      <c r="BR1951" s="280"/>
      <c r="BS1951" s="280"/>
      <c r="BT1951" s="280"/>
      <c r="BU1951" s="280"/>
      <c r="BV1951" s="280"/>
      <c r="BW1951" s="280"/>
      <c r="BX1951" s="280"/>
      <c r="BY1951" s="280"/>
      <c r="BZ1951" s="280"/>
      <c r="CA1951" s="280"/>
      <c r="CB1951" s="280"/>
    </row>
    <row r="1952" spans="1:80" s="278" customFormat="1" x14ac:dyDescent="0.25">
      <c r="A1952" s="261"/>
      <c r="B1952" s="261"/>
      <c r="C1952" s="261"/>
      <c r="D1952" s="261"/>
      <c r="E1952" s="261"/>
      <c r="F1952" s="261"/>
      <c r="G1952" s="261"/>
      <c r="AB1952" s="279"/>
      <c r="AC1952" s="279"/>
      <c r="AJ1952" s="279"/>
      <c r="AK1952" s="279"/>
      <c r="AX1952" s="279"/>
      <c r="AY1952" s="279"/>
      <c r="AZ1952" s="279"/>
      <c r="BA1952" s="279"/>
      <c r="BB1952" s="279"/>
      <c r="BC1952" s="279"/>
      <c r="BD1952" s="279"/>
      <c r="BE1952" s="279"/>
      <c r="BF1952" s="279"/>
      <c r="BG1952" s="279"/>
      <c r="BH1952" s="279"/>
      <c r="BI1952" s="279"/>
      <c r="BQ1952" s="280"/>
      <c r="BR1952" s="280"/>
      <c r="BS1952" s="280"/>
      <c r="BT1952" s="280"/>
      <c r="BU1952" s="280"/>
      <c r="BV1952" s="280"/>
      <c r="BW1952" s="280"/>
      <c r="BX1952" s="280"/>
      <c r="BY1952" s="280"/>
      <c r="BZ1952" s="280"/>
      <c r="CA1952" s="280"/>
      <c r="CB1952" s="280"/>
    </row>
    <row r="1953" spans="1:80" s="278" customFormat="1" x14ac:dyDescent="0.25">
      <c r="A1953" s="261"/>
      <c r="B1953" s="261"/>
      <c r="C1953" s="261"/>
      <c r="D1953" s="261"/>
      <c r="E1953" s="261"/>
      <c r="F1953" s="261"/>
      <c r="G1953" s="261"/>
      <c r="AB1953" s="279"/>
      <c r="AC1953" s="279"/>
      <c r="AJ1953" s="279"/>
      <c r="AK1953" s="279"/>
      <c r="AX1953" s="279"/>
      <c r="AY1953" s="279"/>
      <c r="AZ1953" s="279"/>
      <c r="BA1953" s="279"/>
      <c r="BB1953" s="279"/>
      <c r="BC1953" s="279"/>
      <c r="BD1953" s="279"/>
      <c r="BE1953" s="279"/>
      <c r="BF1953" s="279"/>
      <c r="BG1953" s="279"/>
      <c r="BH1953" s="279"/>
      <c r="BI1953" s="279"/>
      <c r="BQ1953" s="280"/>
      <c r="BR1953" s="280"/>
      <c r="BS1953" s="280"/>
      <c r="BT1953" s="280"/>
      <c r="BU1953" s="280"/>
      <c r="BV1953" s="280"/>
      <c r="BW1953" s="280"/>
      <c r="BX1953" s="280"/>
      <c r="BY1953" s="280"/>
      <c r="BZ1953" s="280"/>
      <c r="CA1953" s="280"/>
      <c r="CB1953" s="280"/>
    </row>
    <row r="1954" spans="1:80" s="278" customFormat="1" x14ac:dyDescent="0.25">
      <c r="A1954" s="261"/>
      <c r="B1954" s="261"/>
      <c r="C1954" s="261"/>
      <c r="D1954" s="261"/>
      <c r="E1954" s="261"/>
      <c r="F1954" s="261"/>
      <c r="G1954" s="261"/>
      <c r="AB1954" s="279"/>
      <c r="AC1954" s="279"/>
      <c r="AJ1954" s="279"/>
      <c r="AK1954" s="279"/>
      <c r="AX1954" s="279"/>
      <c r="AY1954" s="279"/>
      <c r="AZ1954" s="279"/>
      <c r="BA1954" s="279"/>
      <c r="BB1954" s="279"/>
      <c r="BC1954" s="279"/>
      <c r="BD1954" s="279"/>
      <c r="BE1954" s="279"/>
      <c r="BF1954" s="279"/>
      <c r="BG1954" s="279"/>
      <c r="BH1954" s="279"/>
      <c r="BI1954" s="279"/>
      <c r="BQ1954" s="280"/>
      <c r="BR1954" s="280"/>
      <c r="BS1954" s="280"/>
      <c r="BT1954" s="280"/>
      <c r="BU1954" s="280"/>
      <c r="BV1954" s="280"/>
      <c r="BW1954" s="280"/>
      <c r="BX1954" s="280"/>
      <c r="BY1954" s="280"/>
      <c r="BZ1954" s="280"/>
      <c r="CA1954" s="280"/>
      <c r="CB1954" s="280"/>
    </row>
    <row r="1955" spans="1:80" s="278" customFormat="1" x14ac:dyDescent="0.25">
      <c r="A1955" s="261"/>
      <c r="B1955" s="261"/>
      <c r="C1955" s="261"/>
      <c r="D1955" s="261"/>
      <c r="E1955" s="261"/>
      <c r="F1955" s="261"/>
      <c r="G1955" s="261"/>
      <c r="AB1955" s="279"/>
      <c r="AC1955" s="279"/>
      <c r="AJ1955" s="279"/>
      <c r="AK1955" s="279"/>
      <c r="AX1955" s="279"/>
      <c r="AY1955" s="279"/>
      <c r="AZ1955" s="279"/>
      <c r="BA1955" s="279"/>
      <c r="BB1955" s="279"/>
      <c r="BC1955" s="279"/>
      <c r="BD1955" s="279"/>
      <c r="BE1955" s="279"/>
      <c r="BF1955" s="279"/>
      <c r="BG1955" s="279"/>
      <c r="BH1955" s="279"/>
      <c r="BI1955" s="279"/>
      <c r="BQ1955" s="280"/>
      <c r="BR1955" s="280"/>
      <c r="BS1955" s="280"/>
      <c r="BT1955" s="280"/>
      <c r="BU1955" s="280"/>
      <c r="BV1955" s="280"/>
      <c r="BW1955" s="280"/>
      <c r="BX1955" s="280"/>
      <c r="BY1955" s="280"/>
      <c r="BZ1955" s="280"/>
      <c r="CA1955" s="280"/>
      <c r="CB1955" s="280"/>
    </row>
    <row r="1956" spans="1:80" s="278" customFormat="1" x14ac:dyDescent="0.25">
      <c r="A1956" s="261"/>
      <c r="B1956" s="261"/>
      <c r="C1956" s="261"/>
      <c r="D1956" s="261"/>
      <c r="E1956" s="261"/>
      <c r="F1956" s="261"/>
      <c r="G1956" s="261"/>
      <c r="AB1956" s="279"/>
      <c r="AC1956" s="279"/>
      <c r="AJ1956" s="279"/>
      <c r="AK1956" s="279"/>
      <c r="AX1956" s="279"/>
      <c r="AY1956" s="279"/>
      <c r="AZ1956" s="279"/>
      <c r="BA1956" s="279"/>
      <c r="BB1956" s="279"/>
      <c r="BC1956" s="279"/>
      <c r="BD1956" s="279"/>
      <c r="BE1956" s="279"/>
      <c r="BF1956" s="279"/>
      <c r="BG1956" s="279"/>
      <c r="BH1956" s="279"/>
      <c r="BI1956" s="279"/>
      <c r="BQ1956" s="280"/>
      <c r="BR1956" s="280"/>
      <c r="BS1956" s="280"/>
      <c r="BT1956" s="280"/>
      <c r="BU1956" s="280"/>
      <c r="BV1956" s="280"/>
      <c r="BW1956" s="280"/>
      <c r="BX1956" s="280"/>
      <c r="BY1956" s="280"/>
      <c r="BZ1956" s="280"/>
      <c r="CA1956" s="280"/>
      <c r="CB1956" s="280"/>
    </row>
    <row r="1957" spans="1:80" s="278" customFormat="1" x14ac:dyDescent="0.25">
      <c r="A1957" s="261"/>
      <c r="B1957" s="261"/>
      <c r="C1957" s="261"/>
      <c r="D1957" s="261"/>
      <c r="E1957" s="261"/>
      <c r="F1957" s="261"/>
      <c r="G1957" s="261"/>
      <c r="AB1957" s="279"/>
      <c r="AC1957" s="279"/>
      <c r="AJ1957" s="279"/>
      <c r="AK1957" s="279"/>
      <c r="AX1957" s="279"/>
      <c r="AY1957" s="279"/>
      <c r="AZ1957" s="279"/>
      <c r="BA1957" s="279"/>
      <c r="BB1957" s="279"/>
      <c r="BC1957" s="279"/>
      <c r="BD1957" s="279"/>
      <c r="BE1957" s="279"/>
      <c r="BF1957" s="279"/>
      <c r="BG1957" s="279"/>
      <c r="BH1957" s="279"/>
      <c r="BI1957" s="279"/>
      <c r="BQ1957" s="280"/>
      <c r="BR1957" s="280"/>
      <c r="BS1957" s="280"/>
      <c r="BT1957" s="280"/>
      <c r="BU1957" s="280"/>
      <c r="BV1957" s="280"/>
      <c r="BW1957" s="280"/>
      <c r="BX1957" s="280"/>
      <c r="BY1957" s="280"/>
      <c r="BZ1957" s="280"/>
      <c r="CA1957" s="280"/>
      <c r="CB1957" s="280"/>
    </row>
    <row r="1958" spans="1:80" s="278" customFormat="1" x14ac:dyDescent="0.25">
      <c r="A1958" s="261"/>
      <c r="B1958" s="261"/>
      <c r="C1958" s="261"/>
      <c r="D1958" s="261"/>
      <c r="E1958" s="261"/>
      <c r="F1958" s="261"/>
      <c r="G1958" s="261"/>
      <c r="AB1958" s="279"/>
      <c r="AC1958" s="279"/>
      <c r="AJ1958" s="279"/>
      <c r="AK1958" s="279"/>
      <c r="AX1958" s="279"/>
      <c r="AY1958" s="279"/>
      <c r="AZ1958" s="279"/>
      <c r="BA1958" s="279"/>
      <c r="BB1958" s="279"/>
      <c r="BC1958" s="279"/>
      <c r="BD1958" s="279"/>
      <c r="BE1958" s="279"/>
      <c r="BF1958" s="279"/>
      <c r="BG1958" s="279"/>
      <c r="BH1958" s="279"/>
      <c r="BI1958" s="279"/>
      <c r="BQ1958" s="280"/>
      <c r="BR1958" s="280"/>
      <c r="BS1958" s="280"/>
      <c r="BT1958" s="280"/>
      <c r="BU1958" s="280"/>
      <c r="BV1958" s="280"/>
      <c r="BW1958" s="280"/>
      <c r="BX1958" s="280"/>
      <c r="BY1958" s="280"/>
      <c r="BZ1958" s="280"/>
      <c r="CA1958" s="280"/>
      <c r="CB1958" s="280"/>
    </row>
    <row r="1959" spans="1:80" s="278" customFormat="1" x14ac:dyDescent="0.25">
      <c r="A1959" s="261"/>
      <c r="B1959" s="261"/>
      <c r="C1959" s="261"/>
      <c r="D1959" s="261"/>
      <c r="E1959" s="261"/>
      <c r="F1959" s="261"/>
      <c r="G1959" s="261"/>
      <c r="AB1959" s="279"/>
      <c r="AC1959" s="279"/>
      <c r="AJ1959" s="279"/>
      <c r="AK1959" s="279"/>
      <c r="AX1959" s="279"/>
      <c r="AY1959" s="279"/>
      <c r="AZ1959" s="279"/>
      <c r="BA1959" s="279"/>
      <c r="BB1959" s="279"/>
      <c r="BC1959" s="279"/>
      <c r="BD1959" s="279"/>
      <c r="BE1959" s="279"/>
      <c r="BF1959" s="279"/>
      <c r="BG1959" s="279"/>
      <c r="BH1959" s="279"/>
      <c r="BI1959" s="279"/>
      <c r="BQ1959" s="280"/>
      <c r="BR1959" s="280"/>
      <c r="BS1959" s="280"/>
      <c r="BT1959" s="280"/>
      <c r="BU1959" s="280"/>
      <c r="BV1959" s="280"/>
      <c r="BW1959" s="280"/>
      <c r="BX1959" s="280"/>
      <c r="BY1959" s="280"/>
      <c r="BZ1959" s="280"/>
      <c r="CA1959" s="280"/>
      <c r="CB1959" s="280"/>
    </row>
    <row r="1960" spans="1:80" s="278" customFormat="1" x14ac:dyDescent="0.25">
      <c r="A1960" s="261"/>
      <c r="B1960" s="261"/>
      <c r="C1960" s="261"/>
      <c r="D1960" s="261"/>
      <c r="E1960" s="261"/>
      <c r="F1960" s="261"/>
      <c r="G1960" s="261"/>
      <c r="AB1960" s="279"/>
      <c r="AC1960" s="279"/>
      <c r="AJ1960" s="279"/>
      <c r="AK1960" s="279"/>
      <c r="AX1960" s="279"/>
      <c r="AY1960" s="279"/>
      <c r="AZ1960" s="279"/>
      <c r="BA1960" s="279"/>
      <c r="BB1960" s="279"/>
      <c r="BC1960" s="279"/>
      <c r="BD1960" s="279"/>
      <c r="BE1960" s="279"/>
      <c r="BF1960" s="279"/>
      <c r="BG1960" s="279"/>
      <c r="BH1960" s="279"/>
      <c r="BI1960" s="279"/>
      <c r="BQ1960" s="280"/>
      <c r="BR1960" s="280"/>
      <c r="BS1960" s="280"/>
      <c r="BT1960" s="280"/>
      <c r="BU1960" s="280"/>
      <c r="BV1960" s="280"/>
      <c r="BW1960" s="280"/>
      <c r="BX1960" s="280"/>
      <c r="BY1960" s="280"/>
      <c r="BZ1960" s="280"/>
      <c r="CA1960" s="280"/>
      <c r="CB1960" s="280"/>
    </row>
    <row r="1961" spans="1:80" s="278" customFormat="1" x14ac:dyDescent="0.25">
      <c r="A1961" s="261"/>
      <c r="B1961" s="261"/>
      <c r="C1961" s="261"/>
      <c r="D1961" s="261"/>
      <c r="E1961" s="261"/>
      <c r="F1961" s="261"/>
      <c r="G1961" s="261"/>
      <c r="AB1961" s="279"/>
      <c r="AC1961" s="279"/>
      <c r="AJ1961" s="279"/>
      <c r="AK1961" s="279"/>
      <c r="AX1961" s="279"/>
      <c r="AY1961" s="279"/>
      <c r="AZ1961" s="279"/>
      <c r="BA1961" s="279"/>
      <c r="BB1961" s="279"/>
      <c r="BC1961" s="279"/>
      <c r="BD1961" s="279"/>
      <c r="BE1961" s="279"/>
      <c r="BF1961" s="279"/>
      <c r="BG1961" s="279"/>
      <c r="BH1961" s="279"/>
      <c r="BI1961" s="279"/>
      <c r="BQ1961" s="280"/>
      <c r="BR1961" s="280"/>
      <c r="BS1961" s="280"/>
      <c r="BT1961" s="280"/>
      <c r="BU1961" s="280"/>
      <c r="BV1961" s="280"/>
      <c r="BW1961" s="280"/>
      <c r="BX1961" s="280"/>
      <c r="BY1961" s="280"/>
      <c r="BZ1961" s="280"/>
      <c r="CA1961" s="280"/>
      <c r="CB1961" s="280"/>
    </row>
    <row r="1962" spans="1:80" s="278" customFormat="1" x14ac:dyDescent="0.25">
      <c r="A1962" s="261"/>
      <c r="B1962" s="261"/>
      <c r="C1962" s="261"/>
      <c r="D1962" s="261"/>
      <c r="E1962" s="261"/>
      <c r="F1962" s="261"/>
      <c r="G1962" s="261"/>
      <c r="AB1962" s="279"/>
      <c r="AC1962" s="279"/>
      <c r="AJ1962" s="279"/>
      <c r="AK1962" s="279"/>
      <c r="AX1962" s="279"/>
      <c r="AY1962" s="279"/>
      <c r="AZ1962" s="279"/>
      <c r="BA1962" s="279"/>
      <c r="BB1962" s="279"/>
      <c r="BC1962" s="279"/>
      <c r="BD1962" s="279"/>
      <c r="BE1962" s="279"/>
      <c r="BF1962" s="279"/>
      <c r="BG1962" s="279"/>
      <c r="BH1962" s="279"/>
      <c r="BI1962" s="279"/>
      <c r="BQ1962" s="280"/>
      <c r="BR1962" s="280"/>
      <c r="BS1962" s="280"/>
      <c r="BT1962" s="280"/>
      <c r="BU1962" s="280"/>
      <c r="BV1962" s="280"/>
      <c r="BW1962" s="280"/>
      <c r="BX1962" s="280"/>
      <c r="BY1962" s="280"/>
      <c r="BZ1962" s="280"/>
      <c r="CA1962" s="280"/>
      <c r="CB1962" s="280"/>
    </row>
    <row r="1963" spans="1:80" s="278" customFormat="1" x14ac:dyDescent="0.25">
      <c r="A1963" s="261"/>
      <c r="B1963" s="261"/>
      <c r="C1963" s="261"/>
      <c r="D1963" s="261"/>
      <c r="E1963" s="261"/>
      <c r="F1963" s="261"/>
      <c r="G1963" s="261"/>
      <c r="AB1963" s="279"/>
      <c r="AC1963" s="279"/>
      <c r="AJ1963" s="279"/>
      <c r="AK1963" s="279"/>
      <c r="AX1963" s="279"/>
      <c r="AY1963" s="279"/>
      <c r="AZ1963" s="279"/>
      <c r="BA1963" s="279"/>
      <c r="BB1963" s="279"/>
      <c r="BC1963" s="279"/>
      <c r="BD1963" s="279"/>
      <c r="BE1963" s="279"/>
      <c r="BF1963" s="279"/>
      <c r="BG1963" s="279"/>
      <c r="BH1963" s="279"/>
      <c r="BI1963" s="279"/>
      <c r="BQ1963" s="280"/>
      <c r="BR1963" s="280"/>
      <c r="BS1963" s="280"/>
      <c r="BT1963" s="280"/>
      <c r="BU1963" s="280"/>
      <c r="BV1963" s="280"/>
      <c r="BW1963" s="280"/>
      <c r="BX1963" s="280"/>
      <c r="BY1963" s="280"/>
      <c r="BZ1963" s="280"/>
      <c r="CA1963" s="280"/>
      <c r="CB1963" s="280"/>
    </row>
    <row r="1964" spans="1:80" s="278" customFormat="1" x14ac:dyDescent="0.25">
      <c r="A1964" s="261"/>
      <c r="B1964" s="261"/>
      <c r="C1964" s="261"/>
      <c r="D1964" s="261"/>
      <c r="E1964" s="261"/>
      <c r="F1964" s="261"/>
      <c r="G1964" s="261"/>
      <c r="AB1964" s="279"/>
      <c r="AC1964" s="279"/>
      <c r="AJ1964" s="279"/>
      <c r="AK1964" s="279"/>
      <c r="AX1964" s="279"/>
      <c r="AY1964" s="279"/>
      <c r="AZ1964" s="279"/>
      <c r="BA1964" s="279"/>
      <c r="BB1964" s="279"/>
      <c r="BC1964" s="279"/>
      <c r="BD1964" s="279"/>
      <c r="BE1964" s="279"/>
      <c r="BF1964" s="279"/>
      <c r="BG1964" s="279"/>
      <c r="BH1964" s="279"/>
      <c r="BI1964" s="279"/>
      <c r="BQ1964" s="280"/>
      <c r="BR1964" s="280"/>
      <c r="BS1964" s="280"/>
      <c r="BT1964" s="280"/>
      <c r="BU1964" s="280"/>
      <c r="BV1964" s="280"/>
      <c r="BW1964" s="280"/>
      <c r="BX1964" s="280"/>
      <c r="BY1964" s="280"/>
      <c r="BZ1964" s="280"/>
      <c r="CA1964" s="280"/>
      <c r="CB1964" s="280"/>
    </row>
    <row r="1965" spans="1:80" s="278" customFormat="1" x14ac:dyDescent="0.25">
      <c r="A1965" s="261"/>
      <c r="B1965" s="261"/>
      <c r="C1965" s="261"/>
      <c r="D1965" s="261"/>
      <c r="E1965" s="261"/>
      <c r="F1965" s="261"/>
      <c r="G1965" s="261"/>
      <c r="AB1965" s="279"/>
      <c r="AC1965" s="279"/>
      <c r="AJ1965" s="279"/>
      <c r="AK1965" s="279"/>
      <c r="AX1965" s="279"/>
      <c r="AY1965" s="279"/>
      <c r="AZ1965" s="279"/>
      <c r="BA1965" s="279"/>
      <c r="BB1965" s="279"/>
      <c r="BC1965" s="279"/>
      <c r="BD1965" s="279"/>
      <c r="BE1965" s="279"/>
      <c r="BF1965" s="279"/>
      <c r="BG1965" s="279"/>
      <c r="BH1965" s="279"/>
      <c r="BI1965" s="279"/>
      <c r="BQ1965" s="280"/>
      <c r="BR1965" s="280"/>
      <c r="BS1965" s="280"/>
      <c r="BT1965" s="280"/>
      <c r="BU1965" s="280"/>
      <c r="BV1965" s="280"/>
      <c r="BW1965" s="280"/>
      <c r="BX1965" s="280"/>
      <c r="BY1965" s="280"/>
      <c r="BZ1965" s="280"/>
      <c r="CA1965" s="280"/>
      <c r="CB1965" s="280"/>
    </row>
    <row r="1966" spans="1:80" s="278" customFormat="1" x14ac:dyDescent="0.25">
      <c r="A1966" s="261"/>
      <c r="B1966" s="261"/>
      <c r="C1966" s="261"/>
      <c r="D1966" s="261"/>
      <c r="E1966" s="261"/>
      <c r="F1966" s="261"/>
      <c r="G1966" s="261"/>
      <c r="AB1966" s="279"/>
      <c r="AC1966" s="279"/>
      <c r="AJ1966" s="279"/>
      <c r="AK1966" s="279"/>
      <c r="AX1966" s="279"/>
      <c r="AY1966" s="279"/>
      <c r="AZ1966" s="279"/>
      <c r="BA1966" s="279"/>
      <c r="BB1966" s="279"/>
      <c r="BC1966" s="279"/>
      <c r="BD1966" s="279"/>
      <c r="BE1966" s="279"/>
      <c r="BF1966" s="279"/>
      <c r="BG1966" s="279"/>
      <c r="BH1966" s="279"/>
      <c r="BI1966" s="279"/>
      <c r="BQ1966" s="280"/>
      <c r="BR1966" s="280"/>
      <c r="BS1966" s="280"/>
      <c r="BT1966" s="280"/>
      <c r="BU1966" s="280"/>
      <c r="BV1966" s="280"/>
      <c r="BW1966" s="280"/>
      <c r="BX1966" s="280"/>
      <c r="BY1966" s="280"/>
      <c r="BZ1966" s="280"/>
      <c r="CA1966" s="280"/>
      <c r="CB1966" s="280"/>
    </row>
    <row r="1967" spans="1:80" s="278" customFormat="1" x14ac:dyDescent="0.25">
      <c r="A1967" s="261"/>
      <c r="B1967" s="261"/>
      <c r="C1967" s="261"/>
      <c r="D1967" s="261"/>
      <c r="E1967" s="261"/>
      <c r="F1967" s="261"/>
      <c r="G1967" s="261"/>
      <c r="AB1967" s="279"/>
      <c r="AC1967" s="279"/>
      <c r="AJ1967" s="279"/>
      <c r="AK1967" s="279"/>
      <c r="AX1967" s="279"/>
      <c r="AY1967" s="279"/>
      <c r="AZ1967" s="279"/>
      <c r="BA1967" s="279"/>
      <c r="BB1967" s="279"/>
      <c r="BC1967" s="279"/>
      <c r="BD1967" s="279"/>
      <c r="BE1967" s="279"/>
      <c r="BF1967" s="279"/>
      <c r="BG1967" s="279"/>
      <c r="BH1967" s="279"/>
      <c r="BI1967" s="279"/>
      <c r="BQ1967" s="280"/>
      <c r="BR1967" s="280"/>
      <c r="BS1967" s="280"/>
      <c r="BT1967" s="280"/>
      <c r="BU1967" s="280"/>
      <c r="BV1967" s="280"/>
      <c r="BW1967" s="280"/>
      <c r="BX1967" s="280"/>
      <c r="BY1967" s="280"/>
      <c r="BZ1967" s="280"/>
      <c r="CA1967" s="280"/>
      <c r="CB1967" s="280"/>
    </row>
    <row r="1968" spans="1:80" s="278" customFormat="1" x14ac:dyDescent="0.25">
      <c r="A1968" s="261"/>
      <c r="B1968" s="261"/>
      <c r="C1968" s="261"/>
      <c r="D1968" s="261"/>
      <c r="E1968" s="261"/>
      <c r="F1968" s="261"/>
      <c r="G1968" s="261"/>
      <c r="AB1968" s="279"/>
      <c r="AC1968" s="279"/>
      <c r="AJ1968" s="279"/>
      <c r="AK1968" s="279"/>
      <c r="AX1968" s="279"/>
      <c r="AY1968" s="279"/>
      <c r="AZ1968" s="279"/>
      <c r="BA1968" s="279"/>
      <c r="BB1968" s="279"/>
      <c r="BC1968" s="279"/>
      <c r="BD1968" s="279"/>
      <c r="BE1968" s="279"/>
      <c r="BF1968" s="279"/>
      <c r="BG1968" s="279"/>
      <c r="BH1968" s="279"/>
      <c r="BI1968" s="279"/>
      <c r="BQ1968" s="280"/>
      <c r="BR1968" s="280"/>
      <c r="BS1968" s="280"/>
      <c r="BT1968" s="280"/>
      <c r="BU1968" s="280"/>
      <c r="BV1968" s="280"/>
      <c r="BW1968" s="280"/>
      <c r="BX1968" s="280"/>
      <c r="BY1968" s="280"/>
      <c r="BZ1968" s="280"/>
      <c r="CA1968" s="280"/>
      <c r="CB1968" s="280"/>
    </row>
    <row r="1969" spans="1:80" s="278" customFormat="1" x14ac:dyDescent="0.25">
      <c r="A1969" s="261"/>
      <c r="B1969" s="261"/>
      <c r="C1969" s="261"/>
      <c r="D1969" s="261"/>
      <c r="E1969" s="261"/>
      <c r="F1969" s="261"/>
      <c r="G1969" s="261"/>
      <c r="AB1969" s="279"/>
      <c r="AC1969" s="279"/>
      <c r="AJ1969" s="279"/>
      <c r="AK1969" s="279"/>
      <c r="AX1969" s="279"/>
      <c r="AY1969" s="279"/>
      <c r="AZ1969" s="279"/>
      <c r="BA1969" s="279"/>
      <c r="BB1969" s="279"/>
      <c r="BC1969" s="279"/>
      <c r="BD1969" s="279"/>
      <c r="BE1969" s="279"/>
      <c r="BF1969" s="279"/>
      <c r="BG1969" s="279"/>
      <c r="BH1969" s="279"/>
      <c r="BI1969" s="279"/>
      <c r="BQ1969" s="280"/>
      <c r="BR1969" s="280"/>
      <c r="BS1969" s="280"/>
      <c r="BT1969" s="280"/>
      <c r="BU1969" s="280"/>
      <c r="BV1969" s="280"/>
      <c r="BW1969" s="280"/>
      <c r="BX1969" s="280"/>
      <c r="BY1969" s="280"/>
      <c r="BZ1969" s="280"/>
      <c r="CA1969" s="280"/>
      <c r="CB1969" s="280"/>
    </row>
    <row r="1970" spans="1:80" s="278" customFormat="1" x14ac:dyDescent="0.25">
      <c r="A1970" s="261"/>
      <c r="B1970" s="261"/>
      <c r="C1970" s="261"/>
      <c r="D1970" s="261"/>
      <c r="E1970" s="261"/>
      <c r="F1970" s="261"/>
      <c r="G1970" s="261"/>
      <c r="AB1970" s="279"/>
      <c r="AC1970" s="279"/>
      <c r="AJ1970" s="279"/>
      <c r="AK1970" s="279"/>
      <c r="AX1970" s="279"/>
      <c r="AY1970" s="279"/>
      <c r="AZ1970" s="279"/>
      <c r="BA1970" s="279"/>
      <c r="BB1970" s="279"/>
      <c r="BC1970" s="279"/>
      <c r="BD1970" s="279"/>
      <c r="BE1970" s="279"/>
      <c r="BF1970" s="279"/>
      <c r="BG1970" s="279"/>
      <c r="BH1970" s="279"/>
      <c r="BI1970" s="279"/>
      <c r="BQ1970" s="280"/>
      <c r="BR1970" s="280"/>
      <c r="BS1970" s="280"/>
      <c r="BT1970" s="280"/>
      <c r="BU1970" s="280"/>
      <c r="BV1970" s="280"/>
      <c r="BW1970" s="280"/>
      <c r="BX1970" s="280"/>
      <c r="BY1970" s="280"/>
      <c r="BZ1970" s="280"/>
      <c r="CA1970" s="280"/>
      <c r="CB1970" s="280"/>
    </row>
    <row r="1971" spans="1:80" s="278" customFormat="1" x14ac:dyDescent="0.25">
      <c r="A1971" s="261"/>
      <c r="B1971" s="261"/>
      <c r="C1971" s="261"/>
      <c r="D1971" s="261"/>
      <c r="E1971" s="261"/>
      <c r="F1971" s="261"/>
      <c r="G1971" s="261"/>
      <c r="AB1971" s="279"/>
      <c r="AC1971" s="279"/>
      <c r="AJ1971" s="279"/>
      <c r="AK1971" s="279"/>
      <c r="AX1971" s="279"/>
      <c r="AY1971" s="279"/>
      <c r="AZ1971" s="279"/>
      <c r="BA1971" s="279"/>
      <c r="BB1971" s="279"/>
      <c r="BC1971" s="279"/>
      <c r="BD1971" s="279"/>
      <c r="BE1971" s="279"/>
      <c r="BF1971" s="279"/>
      <c r="BG1971" s="279"/>
      <c r="BH1971" s="279"/>
      <c r="BI1971" s="279"/>
      <c r="BQ1971" s="280"/>
      <c r="BR1971" s="280"/>
      <c r="BS1971" s="280"/>
      <c r="BT1971" s="280"/>
      <c r="BU1971" s="280"/>
      <c r="BV1971" s="280"/>
      <c r="BW1971" s="280"/>
      <c r="BX1971" s="280"/>
      <c r="BY1971" s="280"/>
      <c r="BZ1971" s="280"/>
      <c r="CA1971" s="280"/>
      <c r="CB1971" s="280"/>
    </row>
    <row r="1972" spans="1:80" s="278" customFormat="1" x14ac:dyDescent="0.25">
      <c r="A1972" s="261"/>
      <c r="B1972" s="261"/>
      <c r="C1972" s="261"/>
      <c r="D1972" s="261"/>
      <c r="E1972" s="261"/>
      <c r="F1972" s="261"/>
      <c r="G1972" s="261"/>
      <c r="AB1972" s="279"/>
      <c r="AC1972" s="279"/>
      <c r="AJ1972" s="279"/>
      <c r="AK1972" s="279"/>
      <c r="AX1972" s="279"/>
      <c r="AY1972" s="279"/>
      <c r="AZ1972" s="279"/>
      <c r="BA1972" s="279"/>
      <c r="BB1972" s="279"/>
      <c r="BC1972" s="279"/>
      <c r="BD1972" s="279"/>
      <c r="BE1972" s="279"/>
      <c r="BF1972" s="279"/>
      <c r="BG1972" s="279"/>
      <c r="BH1972" s="279"/>
      <c r="BI1972" s="279"/>
      <c r="BQ1972" s="280"/>
      <c r="BR1972" s="280"/>
      <c r="BS1972" s="280"/>
      <c r="BT1972" s="280"/>
      <c r="BU1972" s="280"/>
      <c r="BV1972" s="280"/>
      <c r="BW1972" s="280"/>
      <c r="BX1972" s="280"/>
      <c r="BY1972" s="280"/>
      <c r="BZ1972" s="280"/>
      <c r="CA1972" s="280"/>
      <c r="CB1972" s="280"/>
    </row>
    <row r="1973" spans="1:80" s="278" customFormat="1" x14ac:dyDescent="0.25">
      <c r="A1973" s="261"/>
      <c r="B1973" s="261"/>
      <c r="C1973" s="261"/>
      <c r="D1973" s="261"/>
      <c r="E1973" s="261"/>
      <c r="F1973" s="261"/>
      <c r="G1973" s="261"/>
      <c r="AB1973" s="279"/>
      <c r="AC1973" s="279"/>
      <c r="AJ1973" s="279"/>
      <c r="AK1973" s="279"/>
      <c r="AX1973" s="279"/>
      <c r="AY1973" s="279"/>
      <c r="AZ1973" s="279"/>
      <c r="BA1973" s="279"/>
      <c r="BB1973" s="279"/>
      <c r="BC1973" s="279"/>
      <c r="BD1973" s="279"/>
      <c r="BE1973" s="279"/>
      <c r="BF1973" s="279"/>
      <c r="BG1973" s="279"/>
      <c r="BH1973" s="279"/>
      <c r="BI1973" s="279"/>
      <c r="BQ1973" s="280"/>
      <c r="BR1973" s="280"/>
      <c r="BS1973" s="280"/>
      <c r="BT1973" s="280"/>
      <c r="BU1973" s="280"/>
      <c r="BV1973" s="280"/>
      <c r="BW1973" s="280"/>
      <c r="BX1973" s="280"/>
      <c r="BY1973" s="280"/>
      <c r="BZ1973" s="280"/>
      <c r="CA1973" s="280"/>
      <c r="CB1973" s="280"/>
    </row>
    <row r="1974" spans="1:80" s="278" customFormat="1" x14ac:dyDescent="0.25">
      <c r="A1974" s="261"/>
      <c r="B1974" s="261"/>
      <c r="C1974" s="261"/>
      <c r="D1974" s="261"/>
      <c r="E1974" s="261"/>
      <c r="F1974" s="261"/>
      <c r="G1974" s="261"/>
      <c r="AB1974" s="279"/>
      <c r="AC1974" s="279"/>
      <c r="AJ1974" s="279"/>
      <c r="AK1974" s="279"/>
      <c r="AX1974" s="279"/>
      <c r="AY1974" s="279"/>
      <c r="AZ1974" s="279"/>
      <c r="BA1974" s="279"/>
      <c r="BB1974" s="279"/>
      <c r="BC1974" s="279"/>
      <c r="BD1974" s="279"/>
      <c r="BE1974" s="279"/>
      <c r="BF1974" s="279"/>
      <c r="BG1974" s="279"/>
      <c r="BH1974" s="279"/>
      <c r="BI1974" s="279"/>
      <c r="BQ1974" s="280"/>
      <c r="BR1974" s="280"/>
      <c r="BS1974" s="280"/>
      <c r="BT1974" s="280"/>
      <c r="BU1974" s="280"/>
      <c r="BV1974" s="280"/>
      <c r="BW1974" s="280"/>
      <c r="BX1974" s="280"/>
      <c r="BY1974" s="280"/>
      <c r="BZ1974" s="280"/>
      <c r="CA1974" s="280"/>
      <c r="CB1974" s="280"/>
    </row>
    <row r="1975" spans="1:80" s="278" customFormat="1" x14ac:dyDescent="0.25">
      <c r="A1975" s="261"/>
      <c r="B1975" s="261"/>
      <c r="C1975" s="261"/>
      <c r="D1975" s="261"/>
      <c r="E1975" s="261"/>
      <c r="F1975" s="261"/>
      <c r="G1975" s="261"/>
      <c r="AB1975" s="279"/>
      <c r="AC1975" s="279"/>
      <c r="AJ1975" s="279"/>
      <c r="AK1975" s="279"/>
      <c r="AX1975" s="279"/>
      <c r="AY1975" s="279"/>
      <c r="AZ1975" s="279"/>
      <c r="BA1975" s="279"/>
      <c r="BB1975" s="279"/>
      <c r="BC1975" s="279"/>
      <c r="BD1975" s="279"/>
      <c r="BE1975" s="279"/>
      <c r="BF1975" s="279"/>
      <c r="BG1975" s="279"/>
      <c r="BH1975" s="279"/>
      <c r="BI1975" s="279"/>
      <c r="BQ1975" s="280"/>
      <c r="BR1975" s="280"/>
      <c r="BS1975" s="280"/>
      <c r="BT1975" s="280"/>
      <c r="BU1975" s="280"/>
      <c r="BV1975" s="280"/>
      <c r="BW1975" s="280"/>
      <c r="BX1975" s="280"/>
      <c r="BY1975" s="280"/>
      <c r="BZ1975" s="280"/>
      <c r="CA1975" s="280"/>
      <c r="CB1975" s="280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15E8-3753-4FCA-A4D6-6BC9451A52C8}">
  <sheetPr>
    <tabColor rgb="FFC00000"/>
    <pageSetUpPr fitToPage="1"/>
  </sheetPr>
  <dimension ref="A1:AI60"/>
  <sheetViews>
    <sheetView zoomScaleNormal="100" workbookViewId="0">
      <pane ySplit="5" topLeftCell="A38" activePane="bottomLeft" state="frozen"/>
      <selection pane="bottomLeft" activeCell="Z12" sqref="Z12"/>
    </sheetView>
  </sheetViews>
  <sheetFormatPr defaultColWidth="9.140625" defaultRowHeight="11.25" customHeight="1" outlineLevelCol="1" x14ac:dyDescent="0.2"/>
  <cols>
    <col min="1" max="1" width="7" style="308" customWidth="1"/>
    <col min="2" max="2" width="32.28515625" style="308" customWidth="1"/>
    <col min="3" max="3" width="23" style="769" hidden="1" customWidth="1"/>
    <col min="4" max="4" width="7" style="769" customWidth="1"/>
    <col min="5" max="5" width="11.140625" style="769" customWidth="1"/>
    <col min="6" max="6" width="10" style="769" customWidth="1"/>
    <col min="7" max="7" width="13" style="769" customWidth="1"/>
    <col min="8" max="8" width="8.7109375" style="770" hidden="1" customWidth="1" outlineLevel="1"/>
    <col min="9" max="9" width="13.28515625" style="769" hidden="1" customWidth="1" outlineLevel="1"/>
    <col min="10" max="10" width="7.42578125" style="770" hidden="1" customWidth="1" outlineLevel="1"/>
    <col min="11" max="11" width="11.7109375" style="769" hidden="1" customWidth="1" outlineLevel="1"/>
    <col min="12" max="12" width="7.28515625" style="770" hidden="1" customWidth="1" outlineLevel="1"/>
    <col min="13" max="13" width="11.7109375" style="769" hidden="1" customWidth="1" outlineLevel="1"/>
    <col min="14" max="14" width="7.28515625" style="770" hidden="1" customWidth="1" outlineLevel="1"/>
    <col min="15" max="15" width="11.7109375" style="769" hidden="1" customWidth="1" outlineLevel="1"/>
    <col min="16" max="16" width="7.28515625" style="770" hidden="1" customWidth="1" outlineLevel="1"/>
    <col min="17" max="17" width="11.7109375" style="769" hidden="1" customWidth="1" outlineLevel="1"/>
    <col min="18" max="18" width="7.28515625" style="770" hidden="1" customWidth="1" outlineLevel="1"/>
    <col min="19" max="19" width="11.7109375" style="769" hidden="1" customWidth="1" outlineLevel="1"/>
    <col min="20" max="20" width="7.28515625" style="770" hidden="1" customWidth="1" outlineLevel="1"/>
    <col min="21" max="21" width="11.7109375" style="769" hidden="1" customWidth="1" outlineLevel="1"/>
    <col min="22" max="22" width="8.28515625" style="770" customWidth="1" collapsed="1"/>
    <col min="23" max="23" width="13.85546875" style="769" customWidth="1"/>
    <col min="24" max="24" width="8.140625" style="770" customWidth="1"/>
    <col min="25" max="25" width="13.85546875" style="769" customWidth="1"/>
    <col min="26" max="26" width="21" style="308" customWidth="1"/>
    <col min="27" max="27" width="13.28515625" style="308" customWidth="1"/>
    <col min="28" max="42" width="10.7109375" style="308" customWidth="1"/>
    <col min="43" max="16384" width="9.140625" style="308"/>
  </cols>
  <sheetData>
    <row r="1" spans="1:27" s="338" customFormat="1" ht="15" customHeight="1" x14ac:dyDescent="0.25">
      <c r="A1" s="631" t="s">
        <v>9</v>
      </c>
      <c r="B1" s="631"/>
      <c r="C1" s="632"/>
      <c r="D1" s="632"/>
      <c r="E1" s="632"/>
      <c r="F1" s="632"/>
      <c r="G1" s="632"/>
      <c r="H1" s="633"/>
      <c r="I1" s="632"/>
      <c r="J1" s="633"/>
      <c r="K1" s="632"/>
      <c r="L1" s="633"/>
      <c r="M1" s="632"/>
      <c r="N1" s="633"/>
      <c r="O1" s="632"/>
      <c r="P1" s="633"/>
      <c r="Q1" s="632"/>
      <c r="R1" s="633"/>
      <c r="S1" s="632"/>
      <c r="T1" s="633"/>
      <c r="U1" s="632"/>
      <c r="V1" s="633"/>
      <c r="W1" s="632"/>
      <c r="X1" s="633"/>
      <c r="Y1" s="632"/>
    </row>
    <row r="2" spans="1:27" s="338" customFormat="1" ht="6.75" customHeight="1" x14ac:dyDescent="0.25">
      <c r="A2" s="634"/>
      <c r="B2" s="635"/>
      <c r="C2" s="636"/>
      <c r="D2" s="636"/>
      <c r="E2" s="636"/>
      <c r="F2" s="636"/>
      <c r="G2" s="636"/>
      <c r="H2" s="637"/>
      <c r="I2" s="636"/>
      <c r="J2" s="637"/>
      <c r="K2" s="636"/>
      <c r="L2" s="637"/>
      <c r="M2" s="636"/>
      <c r="N2" s="637"/>
      <c r="O2" s="636"/>
      <c r="P2" s="637"/>
      <c r="Q2" s="636"/>
      <c r="R2" s="637"/>
      <c r="S2" s="636"/>
      <c r="T2" s="637"/>
      <c r="U2" s="636"/>
      <c r="V2" s="637"/>
      <c r="W2" s="636"/>
      <c r="X2" s="637"/>
      <c r="Y2" s="636"/>
    </row>
    <row r="3" spans="1:27" s="338" customFormat="1" ht="15" customHeight="1" thickBot="1" x14ac:dyDescent="0.3">
      <c r="A3" s="638" t="s">
        <v>611</v>
      </c>
      <c r="B3" s="638"/>
      <c r="C3" s="639"/>
      <c r="D3" s="639"/>
      <c r="E3" s="639"/>
      <c r="F3" s="639"/>
      <c r="G3" s="639"/>
      <c r="H3" s="640"/>
      <c r="I3" s="639"/>
      <c r="J3" s="640"/>
      <c r="K3" s="639"/>
      <c r="L3" s="640"/>
      <c r="M3" s="639"/>
      <c r="N3" s="640"/>
      <c r="O3" s="639"/>
      <c r="P3" s="640"/>
      <c r="Q3" s="639"/>
      <c r="R3" s="640"/>
      <c r="S3" s="639"/>
      <c r="T3" s="640"/>
      <c r="U3" s="639"/>
      <c r="V3" s="640"/>
      <c r="W3" s="639"/>
      <c r="X3" s="640"/>
      <c r="Y3" s="639"/>
    </row>
    <row r="4" spans="1:27" s="338" customFormat="1" ht="15" customHeight="1" thickBot="1" x14ac:dyDescent="0.3">
      <c r="A4" s="641" t="s">
        <v>612</v>
      </c>
      <c r="B4" s="642"/>
      <c r="C4" s="636"/>
      <c r="D4" s="636"/>
      <c r="E4" s="636"/>
      <c r="F4" s="636"/>
      <c r="G4" s="636"/>
      <c r="H4" s="993" t="s">
        <v>613</v>
      </c>
      <c r="I4" s="993"/>
      <c r="J4" s="994" t="s">
        <v>614</v>
      </c>
      <c r="K4" s="994"/>
      <c r="L4" s="995" t="s">
        <v>615</v>
      </c>
      <c r="M4" s="995"/>
      <c r="N4" s="986" t="s">
        <v>616</v>
      </c>
      <c r="O4" s="986"/>
      <c r="P4" s="996" t="s">
        <v>617</v>
      </c>
      <c r="Q4" s="996"/>
      <c r="R4" s="986" t="s">
        <v>618</v>
      </c>
      <c r="S4" s="986"/>
      <c r="T4" s="986" t="s">
        <v>619</v>
      </c>
      <c r="U4" s="986"/>
      <c r="V4" s="987" t="s">
        <v>620</v>
      </c>
      <c r="W4" s="988"/>
      <c r="X4" s="989" t="s">
        <v>621</v>
      </c>
      <c r="Y4" s="990"/>
    </row>
    <row r="5" spans="1:27" s="338" customFormat="1" ht="46.5" customHeight="1" x14ac:dyDescent="0.25">
      <c r="A5" s="643" t="s">
        <v>622</v>
      </c>
      <c r="B5" s="644" t="s">
        <v>623</v>
      </c>
      <c r="C5" s="645" t="s">
        <v>624</v>
      </c>
      <c r="D5" s="644" t="s">
        <v>625</v>
      </c>
      <c r="E5" s="646" t="s">
        <v>32</v>
      </c>
      <c r="F5" s="647" t="s">
        <v>626</v>
      </c>
      <c r="G5" s="644" t="s">
        <v>627</v>
      </c>
      <c r="H5" s="648" t="s">
        <v>32</v>
      </c>
      <c r="I5" s="649" t="s">
        <v>627</v>
      </c>
      <c r="J5" s="648" t="s">
        <v>32</v>
      </c>
      <c r="K5" s="649" t="s">
        <v>627</v>
      </c>
      <c r="L5" s="648" t="s">
        <v>32</v>
      </c>
      <c r="M5" s="649" t="s">
        <v>627</v>
      </c>
      <c r="N5" s="648" t="s">
        <v>32</v>
      </c>
      <c r="O5" s="649" t="s">
        <v>627</v>
      </c>
      <c r="P5" s="648" t="s">
        <v>32</v>
      </c>
      <c r="Q5" s="649" t="s">
        <v>627</v>
      </c>
      <c r="R5" s="648" t="s">
        <v>32</v>
      </c>
      <c r="S5" s="649" t="s">
        <v>627</v>
      </c>
      <c r="T5" s="648" t="s">
        <v>32</v>
      </c>
      <c r="U5" s="650" t="s">
        <v>627</v>
      </c>
      <c r="V5" s="651" t="s">
        <v>32</v>
      </c>
      <c r="W5" s="652" t="s">
        <v>627</v>
      </c>
      <c r="X5" s="651" t="s">
        <v>32</v>
      </c>
      <c r="Y5" s="652" t="s">
        <v>627</v>
      </c>
    </row>
    <row r="6" spans="1:27" s="338" customFormat="1" ht="15" customHeight="1" x14ac:dyDescent="0.25">
      <c r="A6" s="653">
        <v>1</v>
      </c>
      <c r="B6" s="654">
        <v>2</v>
      </c>
      <c r="C6" s="655">
        <v>3</v>
      </c>
      <c r="D6" s="654">
        <v>3</v>
      </c>
      <c r="E6" s="656">
        <v>4</v>
      </c>
      <c r="F6" s="656">
        <v>5</v>
      </c>
      <c r="G6" s="656">
        <v>6</v>
      </c>
      <c r="H6" s="657">
        <v>7</v>
      </c>
      <c r="I6" s="657">
        <v>8</v>
      </c>
      <c r="J6" s="657">
        <v>9</v>
      </c>
      <c r="K6" s="657">
        <v>10</v>
      </c>
      <c r="L6" s="657">
        <v>11</v>
      </c>
      <c r="M6" s="657">
        <v>12</v>
      </c>
      <c r="N6" s="657">
        <v>15</v>
      </c>
      <c r="O6" s="657">
        <v>16</v>
      </c>
      <c r="P6" s="657">
        <v>15</v>
      </c>
      <c r="Q6" s="657">
        <v>16</v>
      </c>
      <c r="R6" s="657">
        <v>17</v>
      </c>
      <c r="S6" s="657">
        <v>18</v>
      </c>
      <c r="T6" s="657">
        <v>19</v>
      </c>
      <c r="U6" s="658">
        <v>20</v>
      </c>
      <c r="V6" s="659">
        <v>21</v>
      </c>
      <c r="W6" s="660">
        <v>22</v>
      </c>
      <c r="X6" s="659">
        <v>21</v>
      </c>
      <c r="Y6" s="660">
        <v>22</v>
      </c>
    </row>
    <row r="7" spans="1:27" s="338" customFormat="1" ht="15" customHeight="1" x14ac:dyDescent="0.25">
      <c r="A7" s="661" t="s">
        <v>44</v>
      </c>
      <c r="B7" s="662"/>
      <c r="C7" s="663"/>
      <c r="D7" s="663"/>
      <c r="E7" s="663"/>
      <c r="F7" s="663"/>
      <c r="G7" s="663"/>
      <c r="H7" s="664"/>
      <c r="I7" s="663"/>
      <c r="J7" s="664"/>
      <c r="K7" s="663"/>
      <c r="L7" s="664"/>
      <c r="M7" s="663"/>
      <c r="N7" s="664"/>
      <c r="O7" s="663"/>
      <c r="P7" s="664"/>
      <c r="Q7" s="663"/>
      <c r="R7" s="664"/>
      <c r="S7" s="663"/>
      <c r="T7" s="664"/>
      <c r="U7" s="665"/>
      <c r="V7" s="666"/>
      <c r="W7" s="667"/>
      <c r="X7" s="666"/>
      <c r="Y7" s="667"/>
    </row>
    <row r="8" spans="1:27" s="338" customFormat="1" ht="45" x14ac:dyDescent="0.25">
      <c r="A8" s="668" t="s">
        <v>45</v>
      </c>
      <c r="B8" s="669" t="s">
        <v>47</v>
      </c>
      <c r="C8" s="670" t="s">
        <v>179</v>
      </c>
      <c r="D8" s="670" t="s">
        <v>628</v>
      </c>
      <c r="E8" s="671">
        <v>293.18799999999999</v>
      </c>
      <c r="F8" s="672">
        <v>34265.300000000003</v>
      </c>
      <c r="G8" s="672">
        <f>E8*F8</f>
        <v>10046174.779999999</v>
      </c>
      <c r="H8" s="673">
        <v>17.760999999999999</v>
      </c>
      <c r="I8" s="672">
        <f>F8*H8</f>
        <v>608585.99</v>
      </c>
      <c r="J8" s="673">
        <v>34.200000000000003</v>
      </c>
      <c r="K8" s="672">
        <f>F8*J8</f>
        <v>1171873.26</v>
      </c>
      <c r="L8" s="674">
        <v>58.234999999999999</v>
      </c>
      <c r="M8" s="672">
        <f>F8*L8</f>
        <v>1995439.75</v>
      </c>
      <c r="N8" s="674">
        <v>114.59399999999999</v>
      </c>
      <c r="O8" s="672">
        <f>F8*N8</f>
        <v>3926597.79</v>
      </c>
      <c r="P8" s="674">
        <v>45.13</v>
      </c>
      <c r="Q8" s="672">
        <f>F8*P8</f>
        <v>1546392.99</v>
      </c>
      <c r="R8" s="674"/>
      <c r="S8" s="672">
        <f>F8*R8</f>
        <v>0</v>
      </c>
      <c r="T8" s="674"/>
      <c r="U8" s="675">
        <f>F8*T8</f>
        <v>0</v>
      </c>
      <c r="V8" s="676">
        <f>H8+J8+L8+N8+P8+R8+T8</f>
        <v>269.92</v>
      </c>
      <c r="W8" s="677">
        <f>I8+K8+M8+O8+Q8+S8+U8</f>
        <v>9248889.7799999993</v>
      </c>
      <c r="X8" s="676">
        <f>E8-V8</f>
        <v>23.268000000000001</v>
      </c>
      <c r="Y8" s="677">
        <f>G8-W8</f>
        <v>797285</v>
      </c>
      <c r="Z8" s="678"/>
      <c r="AA8" s="679"/>
    </row>
    <row r="9" spans="1:27" s="338" customFormat="1" ht="45" x14ac:dyDescent="0.25">
      <c r="A9" s="668" t="s">
        <v>25</v>
      </c>
      <c r="B9" s="669" t="s">
        <v>180</v>
      </c>
      <c r="C9" s="670" t="s">
        <v>181</v>
      </c>
      <c r="D9" s="670" t="s">
        <v>628</v>
      </c>
      <c r="E9" s="671">
        <v>9.2560000000000002</v>
      </c>
      <c r="F9" s="672">
        <v>18896.3</v>
      </c>
      <c r="G9" s="672">
        <f>E9*F9</f>
        <v>174904.15</v>
      </c>
      <c r="H9" s="674"/>
      <c r="I9" s="672">
        <f>F9*H9</f>
        <v>0</v>
      </c>
      <c r="J9" s="674"/>
      <c r="K9" s="672">
        <f>F9*J9</f>
        <v>0</v>
      </c>
      <c r="L9" s="674"/>
      <c r="M9" s="672">
        <f>F9*L9</f>
        <v>0</v>
      </c>
      <c r="N9" s="674">
        <v>8.5419999999999998</v>
      </c>
      <c r="O9" s="672">
        <f>F9*N9</f>
        <v>161412.19</v>
      </c>
      <c r="P9" s="674">
        <v>0.71399999999999997</v>
      </c>
      <c r="Q9" s="672">
        <f>F9*P9</f>
        <v>13491.96</v>
      </c>
      <c r="R9" s="674"/>
      <c r="S9" s="672">
        <f>F9*R9</f>
        <v>0</v>
      </c>
      <c r="T9" s="674"/>
      <c r="U9" s="675">
        <f>F9*T9</f>
        <v>0</v>
      </c>
      <c r="V9" s="676">
        <f>H9+J9+L9+N9+P9+R9+T9</f>
        <v>9.2560000000000002</v>
      </c>
      <c r="W9" s="677">
        <f>I9+K9+M9+O9+Q9+S9+U9</f>
        <v>174904.15</v>
      </c>
      <c r="X9" s="676">
        <f>E9-V9</f>
        <v>0</v>
      </c>
      <c r="Y9" s="677">
        <f>G9-W9</f>
        <v>0</v>
      </c>
    </row>
    <row r="10" spans="1:27" s="338" customFormat="1" ht="15" x14ac:dyDescent="0.25">
      <c r="A10" s="680" t="s">
        <v>60</v>
      </c>
      <c r="B10" s="681" t="s">
        <v>55</v>
      </c>
      <c r="C10" s="670" t="s">
        <v>54</v>
      </c>
      <c r="D10" s="670" t="s">
        <v>56</v>
      </c>
      <c r="E10" s="682">
        <f>(E8+E9)/1.04</f>
        <v>290.81200000000001</v>
      </c>
      <c r="F10" s="672"/>
      <c r="G10" s="683"/>
      <c r="H10" s="684">
        <f>H8</f>
        <v>17.760999999999999</v>
      </c>
      <c r="I10" s="683"/>
      <c r="J10" s="684">
        <f>J8</f>
        <v>34.200000000000003</v>
      </c>
      <c r="K10" s="683"/>
      <c r="L10" s="684">
        <v>55.994</v>
      </c>
      <c r="M10" s="683"/>
      <c r="N10" s="684">
        <v>118.4</v>
      </c>
      <c r="O10" s="683"/>
      <c r="P10" s="684">
        <v>44.081000000000003</v>
      </c>
      <c r="Q10" s="683"/>
      <c r="R10" s="684"/>
      <c r="S10" s="683"/>
      <c r="T10" s="684"/>
      <c r="U10" s="685"/>
      <c r="V10" s="686">
        <f>H10+J10+L10+N10+P10+R10+T10</f>
        <v>270.43599999999998</v>
      </c>
      <c r="W10" s="687"/>
      <c r="X10" s="686">
        <f>E10-V10</f>
        <v>20.376000000000001</v>
      </c>
      <c r="Y10" s="687"/>
      <c r="Z10" s="688">
        <v>290.81200000000001</v>
      </c>
    </row>
    <row r="11" spans="1:27" s="338" customFormat="1" ht="15" customHeight="1" x14ac:dyDescent="0.25">
      <c r="A11" s="661" t="s">
        <v>59</v>
      </c>
      <c r="B11" s="662"/>
      <c r="C11" s="663"/>
      <c r="D11" s="663"/>
      <c r="E11" s="663"/>
      <c r="F11" s="663"/>
      <c r="G11" s="663"/>
      <c r="H11" s="664"/>
      <c r="I11" s="663"/>
      <c r="J11" s="664"/>
      <c r="K11" s="663"/>
      <c r="L11" s="664"/>
      <c r="M11" s="663"/>
      <c r="N11" s="664"/>
      <c r="O11" s="663"/>
      <c r="P11" s="664"/>
      <c r="Q11" s="663"/>
      <c r="R11" s="664"/>
      <c r="S11" s="663"/>
      <c r="T11" s="664"/>
      <c r="U11" s="665"/>
      <c r="V11" s="666"/>
      <c r="W11" s="667"/>
      <c r="X11" s="666"/>
      <c r="Y11" s="667"/>
    </row>
    <row r="12" spans="1:27" s="338" customFormat="1" ht="45" x14ac:dyDescent="0.25">
      <c r="A12" s="668" t="s">
        <v>61</v>
      </c>
      <c r="B12" s="669" t="s">
        <v>63</v>
      </c>
      <c r="C12" s="670" t="s">
        <v>182</v>
      </c>
      <c r="D12" s="670" t="s">
        <v>628</v>
      </c>
      <c r="E12" s="797">
        <f>702.111-57.85</f>
        <v>644.26099999999997</v>
      </c>
      <c r="F12" s="672">
        <v>56312.99</v>
      </c>
      <c r="G12" s="672">
        <f>E12*F12</f>
        <v>36280263.25</v>
      </c>
      <c r="H12" s="673">
        <v>35.142000000000003</v>
      </c>
      <c r="I12" s="672">
        <f>F12*H12</f>
        <v>1978951.09</v>
      </c>
      <c r="J12" s="673">
        <v>43.41</v>
      </c>
      <c r="K12" s="672">
        <f>F12*J12</f>
        <v>2444546.9</v>
      </c>
      <c r="L12" s="674">
        <v>87.768000000000001</v>
      </c>
      <c r="M12" s="672">
        <f>F12*L12</f>
        <v>4942478.51</v>
      </c>
      <c r="N12" s="674">
        <v>301.83800000000002</v>
      </c>
      <c r="O12" s="672">
        <f>F12*N12</f>
        <v>16997400.280000001</v>
      </c>
      <c r="P12" s="674">
        <v>97.56</v>
      </c>
      <c r="Q12" s="672">
        <f>F12*P12</f>
        <v>5493895.2999999998</v>
      </c>
      <c r="R12" s="674"/>
      <c r="S12" s="672">
        <f>F12*R12</f>
        <v>0</v>
      </c>
      <c r="T12" s="674"/>
      <c r="U12" s="675">
        <f>F12*T12</f>
        <v>0</v>
      </c>
      <c r="V12" s="676">
        <f>H12+J12+L12+N12+P12+R12+T12</f>
        <v>565.71799999999996</v>
      </c>
      <c r="W12" s="677">
        <f>I12+K12+M12+O12+Q12+S12+U12</f>
        <v>31857272.079999998</v>
      </c>
      <c r="X12" s="676">
        <f>E12-V12</f>
        <v>78.543000000000006</v>
      </c>
      <c r="Y12" s="677">
        <f>G12-W12</f>
        <v>4422991.17</v>
      </c>
      <c r="Z12" s="796">
        <f>E60</f>
        <v>0</v>
      </c>
    </row>
    <row r="13" spans="1:27" s="338" customFormat="1" ht="15" x14ac:dyDescent="0.25">
      <c r="A13" s="680" t="s">
        <v>69</v>
      </c>
      <c r="B13" s="681" t="s">
        <v>55</v>
      </c>
      <c r="C13" s="670" t="s">
        <v>54</v>
      </c>
      <c r="D13" s="670" t="s">
        <v>56</v>
      </c>
      <c r="E13" s="682">
        <f>E12/1.04</f>
        <v>619.48199999999997</v>
      </c>
      <c r="F13" s="672"/>
      <c r="G13" s="683"/>
      <c r="H13" s="684">
        <f>H12</f>
        <v>35.142000000000003</v>
      </c>
      <c r="I13" s="683"/>
      <c r="J13" s="684">
        <f>J12</f>
        <v>43.41</v>
      </c>
      <c r="K13" s="683"/>
      <c r="L13" s="684">
        <f>L12/1.04</f>
        <v>84.391999999999996</v>
      </c>
      <c r="M13" s="683"/>
      <c r="N13" s="684">
        <v>290.22899999999998</v>
      </c>
      <c r="O13" s="683"/>
      <c r="P13" s="684">
        <v>93.808000000000007</v>
      </c>
      <c r="Q13" s="683"/>
      <c r="R13" s="684"/>
      <c r="S13" s="683"/>
      <c r="T13" s="684"/>
      <c r="U13" s="685"/>
      <c r="V13" s="686">
        <f>H13+J13+L13+N13+P13+R13+T13</f>
        <v>546.98099999999999</v>
      </c>
      <c r="W13" s="687"/>
      <c r="X13" s="686">
        <f>E13-V13</f>
        <v>72.501000000000005</v>
      </c>
      <c r="Y13" s="687"/>
    </row>
    <row r="14" spans="1:27" s="338" customFormat="1" ht="15" customHeight="1" x14ac:dyDescent="0.25">
      <c r="A14" s="661" t="s">
        <v>68</v>
      </c>
      <c r="B14" s="662"/>
      <c r="C14" s="663"/>
      <c r="D14" s="663"/>
      <c r="E14" s="663"/>
      <c r="F14" s="663"/>
      <c r="G14" s="663"/>
      <c r="H14" s="689"/>
      <c r="I14" s="690"/>
      <c r="J14" s="689"/>
      <c r="K14" s="663"/>
      <c r="L14" s="664"/>
      <c r="M14" s="663"/>
      <c r="N14" s="664"/>
      <c r="O14" s="663"/>
      <c r="P14" s="664"/>
      <c r="Q14" s="663"/>
      <c r="R14" s="664"/>
      <c r="S14" s="663"/>
      <c r="T14" s="664"/>
      <c r="U14" s="665"/>
      <c r="V14" s="666"/>
      <c r="W14" s="667"/>
      <c r="X14" s="666"/>
      <c r="Y14" s="667"/>
    </row>
    <row r="15" spans="1:27" s="338" customFormat="1" ht="45" x14ac:dyDescent="0.25">
      <c r="A15" s="668" t="s">
        <v>70</v>
      </c>
      <c r="B15" s="691" t="s">
        <v>63</v>
      </c>
      <c r="C15" s="670" t="s">
        <v>182</v>
      </c>
      <c r="D15" s="670" t="s">
        <v>628</v>
      </c>
      <c r="E15" s="671">
        <f>332.091</f>
        <v>332.09100000000001</v>
      </c>
      <c r="F15" s="672">
        <v>56312.99</v>
      </c>
      <c r="G15" s="672">
        <f>E15*F15</f>
        <v>18701037.16</v>
      </c>
      <c r="H15" s="673">
        <v>29.047000000000001</v>
      </c>
      <c r="I15" s="672">
        <f>F15*H15</f>
        <v>1635723.42</v>
      </c>
      <c r="J15" s="673">
        <v>35.08</v>
      </c>
      <c r="K15" s="672">
        <f>F15*J15</f>
        <v>1975459.69</v>
      </c>
      <c r="L15" s="674">
        <v>48.618000000000002</v>
      </c>
      <c r="M15" s="672">
        <f>F15*L15</f>
        <v>2737824.95</v>
      </c>
      <c r="N15" s="674">
        <v>137.74100000000001</v>
      </c>
      <c r="O15" s="672">
        <f>F15*N15</f>
        <v>7756607.5599999996</v>
      </c>
      <c r="P15" s="674">
        <v>15.622999999999999</v>
      </c>
      <c r="Q15" s="672">
        <f>F15*P15</f>
        <v>879777.84</v>
      </c>
      <c r="R15" s="674"/>
      <c r="S15" s="672">
        <f>F15*R15</f>
        <v>0</v>
      </c>
      <c r="T15" s="674"/>
      <c r="U15" s="675">
        <f>F15*T15</f>
        <v>0</v>
      </c>
      <c r="V15" s="676">
        <f>H15+J15+L15+N15+P15+R15+T15</f>
        <v>266.10899999999998</v>
      </c>
      <c r="W15" s="677">
        <f>I15+K15+M15+O15+Q15+S15+U15</f>
        <v>14985393.460000001</v>
      </c>
      <c r="X15" s="676">
        <f>E15-V15</f>
        <v>65.981999999999999</v>
      </c>
      <c r="Y15" s="677">
        <f>G15-W15</f>
        <v>3715643.7</v>
      </c>
    </row>
    <row r="16" spans="1:27" s="338" customFormat="1" ht="15" x14ac:dyDescent="0.25">
      <c r="A16" s="680" t="s">
        <v>76</v>
      </c>
      <c r="B16" s="681" t="s">
        <v>55</v>
      </c>
      <c r="C16" s="670" t="s">
        <v>54</v>
      </c>
      <c r="D16" s="670" t="s">
        <v>56</v>
      </c>
      <c r="E16" s="682">
        <f>E15/1.04</f>
        <v>319.31799999999998</v>
      </c>
      <c r="F16" s="672"/>
      <c r="G16" s="683"/>
      <c r="H16" s="684">
        <f>H15</f>
        <v>29.047000000000001</v>
      </c>
      <c r="I16" s="683"/>
      <c r="J16" s="684">
        <f>J15</f>
        <v>35.08</v>
      </c>
      <c r="K16" s="683"/>
      <c r="L16" s="684">
        <f>L15/1.04</f>
        <v>46.747999999999998</v>
      </c>
      <c r="M16" s="683"/>
      <c r="N16" s="684">
        <v>132.44300000000001</v>
      </c>
      <c r="O16" s="683"/>
      <c r="P16" s="684">
        <v>15.022</v>
      </c>
      <c r="Q16" s="683"/>
      <c r="R16" s="684"/>
      <c r="S16" s="683"/>
      <c r="T16" s="684"/>
      <c r="U16" s="685"/>
      <c r="V16" s="686">
        <f>H16+J16+L16+N16+P16+R16+T16</f>
        <v>258.33999999999997</v>
      </c>
      <c r="W16" s="687"/>
      <c r="X16" s="686">
        <f>E16-V16</f>
        <v>60.978000000000002</v>
      </c>
      <c r="Y16" s="687"/>
    </row>
    <row r="17" spans="1:26" s="338" customFormat="1" ht="15" customHeight="1" x14ac:dyDescent="0.25">
      <c r="A17" s="661" t="s">
        <v>75</v>
      </c>
      <c r="B17" s="662"/>
      <c r="C17" s="663"/>
      <c r="D17" s="663"/>
      <c r="E17" s="663"/>
      <c r="F17" s="663"/>
      <c r="G17" s="663"/>
      <c r="H17" s="692"/>
      <c r="I17" s="693"/>
      <c r="J17" s="692"/>
      <c r="K17" s="663"/>
      <c r="L17" s="664"/>
      <c r="M17" s="663"/>
      <c r="N17" s="664"/>
      <c r="O17" s="663"/>
      <c r="P17" s="664"/>
      <c r="Q17" s="663"/>
      <c r="R17" s="664"/>
      <c r="S17" s="663"/>
      <c r="T17" s="664"/>
      <c r="U17" s="665"/>
      <c r="V17" s="666"/>
      <c r="W17" s="667"/>
      <c r="X17" s="666"/>
      <c r="Y17" s="667"/>
    </row>
    <row r="18" spans="1:26" s="338" customFormat="1" ht="45" x14ac:dyDescent="0.25">
      <c r="A18" s="668" t="s">
        <v>77</v>
      </c>
      <c r="B18" s="669" t="s">
        <v>79</v>
      </c>
      <c r="C18" s="670" t="s">
        <v>183</v>
      </c>
      <c r="D18" s="670" t="s">
        <v>628</v>
      </c>
      <c r="E18" s="797">
        <f>'считалка (ЛСР по КМ) '!E18</f>
        <v>284.85599999999999</v>
      </c>
      <c r="F18" s="672">
        <v>135261.81</v>
      </c>
      <c r="G18" s="672">
        <f>E18*F18</f>
        <v>38530138.149999999</v>
      </c>
      <c r="H18" s="674"/>
      <c r="I18" s="672">
        <f>F18*H18</f>
        <v>0</v>
      </c>
      <c r="J18" s="673">
        <v>14.2</v>
      </c>
      <c r="K18" s="672">
        <f>F18*J18</f>
        <v>1920717.7</v>
      </c>
      <c r="L18" s="674">
        <v>59.377000000000002</v>
      </c>
      <c r="M18" s="672">
        <f>F18*L18</f>
        <v>8031440.4900000002</v>
      </c>
      <c r="N18" s="674">
        <v>168.786</v>
      </c>
      <c r="O18" s="672">
        <f>F18*N18</f>
        <v>22830299.859999999</v>
      </c>
      <c r="P18" s="674">
        <v>22.492999999999999</v>
      </c>
      <c r="Q18" s="672">
        <f>F18*P18</f>
        <v>3042443.89</v>
      </c>
      <c r="R18" s="674"/>
      <c r="S18" s="672">
        <f>F18*R18</f>
        <v>0</v>
      </c>
      <c r="T18" s="674"/>
      <c r="U18" s="675">
        <f>F18*T18</f>
        <v>0</v>
      </c>
      <c r="V18" s="676">
        <f>H18+J18+L18+N18+P18+R18+T18</f>
        <v>264.85599999999999</v>
      </c>
      <c r="W18" s="677">
        <f>I18+K18+M18+O18+Q18+S18+U18</f>
        <v>35824901.939999998</v>
      </c>
      <c r="X18" s="676">
        <f>E18-V18</f>
        <v>20</v>
      </c>
      <c r="Y18" s="677">
        <f>G18-W18</f>
        <v>2705236.21</v>
      </c>
      <c r="Z18" s="991" t="s">
        <v>636</v>
      </c>
    </row>
    <row r="19" spans="1:26" s="338" customFormat="1" ht="15" x14ac:dyDescent="0.25">
      <c r="A19" s="680" t="s">
        <v>184</v>
      </c>
      <c r="B19" s="694" t="s">
        <v>55</v>
      </c>
      <c r="C19" s="670" t="s">
        <v>54</v>
      </c>
      <c r="D19" s="670" t="s">
        <v>56</v>
      </c>
      <c r="E19" s="682">
        <f>E18/1.04</f>
        <v>273.89999999999998</v>
      </c>
      <c r="F19" s="672"/>
      <c r="G19" s="683"/>
      <c r="H19" s="684"/>
      <c r="I19" s="683"/>
      <c r="J19" s="684">
        <f>J18</f>
        <v>14.2</v>
      </c>
      <c r="K19" s="683"/>
      <c r="L19" s="684">
        <f>L18/1.04</f>
        <v>57.093000000000004</v>
      </c>
      <c r="M19" s="683"/>
      <c r="N19" s="684">
        <v>162.29499999999999</v>
      </c>
      <c r="O19" s="683"/>
      <c r="P19" s="684">
        <v>21.628</v>
      </c>
      <c r="Q19" s="683"/>
      <c r="R19" s="684"/>
      <c r="S19" s="683"/>
      <c r="T19" s="684"/>
      <c r="U19" s="685"/>
      <c r="V19" s="686">
        <f>H19+J19+L19+N19+P19+R19+T19-0.001</f>
        <v>255.215</v>
      </c>
      <c r="W19" s="687"/>
      <c r="X19" s="686">
        <f>E19-V19</f>
        <v>18.684999999999999</v>
      </c>
      <c r="Y19" s="687"/>
      <c r="Z19" s="991"/>
    </row>
    <row r="20" spans="1:26" s="338" customFormat="1" ht="15" customHeight="1" x14ac:dyDescent="0.25">
      <c r="A20" s="661" t="s">
        <v>185</v>
      </c>
      <c r="B20" s="662"/>
      <c r="C20" s="663"/>
      <c r="D20" s="663"/>
      <c r="E20" s="663"/>
      <c r="F20" s="663"/>
      <c r="G20" s="663"/>
      <c r="H20" s="664"/>
      <c r="I20" s="663"/>
      <c r="J20" s="664"/>
      <c r="K20" s="663"/>
      <c r="L20" s="664"/>
      <c r="M20" s="663"/>
      <c r="N20" s="664"/>
      <c r="O20" s="663"/>
      <c r="P20" s="664"/>
      <c r="Q20" s="663"/>
      <c r="R20" s="664"/>
      <c r="S20" s="663"/>
      <c r="T20" s="664"/>
      <c r="U20" s="665"/>
      <c r="V20" s="666"/>
      <c r="W20" s="667"/>
      <c r="X20" s="666"/>
      <c r="Y20" s="667"/>
    </row>
    <row r="21" spans="1:26" s="338" customFormat="1" ht="15" x14ac:dyDescent="0.25">
      <c r="A21" s="668" t="s">
        <v>186</v>
      </c>
      <c r="B21" s="669" t="s">
        <v>187</v>
      </c>
      <c r="C21" s="670" t="s">
        <v>188</v>
      </c>
      <c r="D21" s="670" t="s">
        <v>628</v>
      </c>
      <c r="E21" s="671">
        <v>58.631</v>
      </c>
      <c r="F21" s="672">
        <v>79181.820000000007</v>
      </c>
      <c r="G21" s="672">
        <f>E21*F21</f>
        <v>4642509.29</v>
      </c>
      <c r="H21" s="674"/>
      <c r="I21" s="672">
        <f>F21*H21</f>
        <v>0</v>
      </c>
      <c r="J21" s="695"/>
      <c r="K21" s="672">
        <f>F21*J21</f>
        <v>0</v>
      </c>
      <c r="L21" s="674"/>
      <c r="M21" s="672">
        <f>F21*L21</f>
        <v>0</v>
      </c>
      <c r="N21" s="674">
        <v>24.34</v>
      </c>
      <c r="O21" s="672">
        <f>F21*N21</f>
        <v>1927285.5</v>
      </c>
      <c r="P21" s="674">
        <v>10.56</v>
      </c>
      <c r="Q21" s="672">
        <f>F21*P21</f>
        <v>836160.02</v>
      </c>
      <c r="R21" s="674"/>
      <c r="S21" s="672">
        <f>F21*R21</f>
        <v>0</v>
      </c>
      <c r="T21" s="674"/>
      <c r="U21" s="675">
        <f>F21*T21</f>
        <v>0</v>
      </c>
      <c r="V21" s="676">
        <f>H21+J21+L21+N21+P21+R21+T21</f>
        <v>34.9</v>
      </c>
      <c r="W21" s="677">
        <f>I21+K21+M21+O21+Q21+S21+U21</f>
        <v>2763445.52</v>
      </c>
      <c r="X21" s="676">
        <f>E21-V21</f>
        <v>23.731000000000002</v>
      </c>
      <c r="Y21" s="677">
        <f>G21-W21</f>
        <v>1879063.77</v>
      </c>
    </row>
    <row r="22" spans="1:26" s="338" customFormat="1" ht="22.5" x14ac:dyDescent="0.25">
      <c r="A22" s="668" t="s">
        <v>190</v>
      </c>
      <c r="B22" s="669" t="s">
        <v>191</v>
      </c>
      <c r="C22" s="670" t="s">
        <v>192</v>
      </c>
      <c r="D22" s="670" t="s">
        <v>56</v>
      </c>
      <c r="E22" s="696">
        <v>1.0327200000000001</v>
      </c>
      <c r="F22" s="672"/>
      <c r="G22" s="683"/>
      <c r="H22" s="697"/>
      <c r="I22" s="683"/>
      <c r="J22" s="697"/>
      <c r="K22" s="683"/>
      <c r="L22" s="697"/>
      <c r="M22" s="683"/>
      <c r="N22" s="697">
        <v>0.223</v>
      </c>
      <c r="O22" s="683"/>
      <c r="P22" s="697">
        <v>0.126</v>
      </c>
      <c r="Q22" s="683"/>
      <c r="R22" s="697"/>
      <c r="S22" s="683"/>
      <c r="T22" s="697"/>
      <c r="U22" s="685"/>
      <c r="V22" s="676">
        <f>H22+J22+L22+N22+P22+R22+T22</f>
        <v>0.34899999999999998</v>
      </c>
      <c r="W22" s="687"/>
      <c r="X22" s="676">
        <f>E22-V22</f>
        <v>0.68400000000000005</v>
      </c>
      <c r="Y22" s="687"/>
    </row>
    <row r="23" spans="1:26" s="338" customFormat="1" ht="15" x14ac:dyDescent="0.25">
      <c r="A23" s="680" t="s">
        <v>194</v>
      </c>
      <c r="B23" s="694" t="s">
        <v>55</v>
      </c>
      <c r="C23" s="670" t="s">
        <v>54</v>
      </c>
      <c r="D23" s="670" t="s">
        <v>56</v>
      </c>
      <c r="E23" s="682">
        <f>E21/1.04</f>
        <v>56.375999999999998</v>
      </c>
      <c r="F23" s="672"/>
      <c r="G23" s="683"/>
      <c r="H23" s="684"/>
      <c r="I23" s="683"/>
      <c r="J23" s="684"/>
      <c r="K23" s="683"/>
      <c r="L23" s="684"/>
      <c r="M23" s="683"/>
      <c r="N23" s="684">
        <v>23.404</v>
      </c>
      <c r="O23" s="683"/>
      <c r="P23" s="684">
        <v>10.154</v>
      </c>
      <c r="Q23" s="683"/>
      <c r="R23" s="684"/>
      <c r="S23" s="683"/>
      <c r="T23" s="684"/>
      <c r="U23" s="685"/>
      <c r="V23" s="686">
        <f>H23+J23+L23+N23+P23+R23+T23</f>
        <v>33.558</v>
      </c>
      <c r="W23" s="687"/>
      <c r="X23" s="686">
        <f>E23-V23</f>
        <v>22.818000000000001</v>
      </c>
      <c r="Y23" s="687"/>
    </row>
    <row r="24" spans="1:26" s="338" customFormat="1" ht="15" customHeight="1" x14ac:dyDescent="0.25">
      <c r="A24" s="661" t="s">
        <v>195</v>
      </c>
      <c r="B24" s="662"/>
      <c r="C24" s="663"/>
      <c r="D24" s="663"/>
      <c r="E24" s="663"/>
      <c r="F24" s="663"/>
      <c r="G24" s="663"/>
      <c r="H24" s="664"/>
      <c r="I24" s="663"/>
      <c r="J24" s="664"/>
      <c r="K24" s="663"/>
      <c r="L24" s="664"/>
      <c r="M24" s="663"/>
      <c r="N24" s="664"/>
      <c r="O24" s="663"/>
      <c r="P24" s="664"/>
      <c r="Q24" s="663"/>
      <c r="R24" s="664"/>
      <c r="S24" s="663"/>
      <c r="T24" s="664"/>
      <c r="U24" s="665"/>
      <c r="V24" s="666"/>
      <c r="W24" s="667"/>
      <c r="X24" s="666"/>
      <c r="Y24" s="667"/>
    </row>
    <row r="25" spans="1:26" s="338" customFormat="1" ht="15" customHeight="1" x14ac:dyDescent="0.25">
      <c r="A25" s="698" t="s">
        <v>567</v>
      </c>
      <c r="B25" s="699"/>
      <c r="C25" s="654"/>
      <c r="D25" s="654"/>
      <c r="E25" s="656"/>
      <c r="F25" s="656"/>
      <c r="G25" s="656"/>
      <c r="H25" s="664"/>
      <c r="I25" s="656"/>
      <c r="J25" s="664"/>
      <c r="K25" s="656"/>
      <c r="L25" s="664"/>
      <c r="M25" s="656"/>
      <c r="N25" s="664"/>
      <c r="O25" s="656"/>
      <c r="P25" s="664"/>
      <c r="Q25" s="656"/>
      <c r="R25" s="664"/>
      <c r="S25" s="656"/>
      <c r="T25" s="664"/>
      <c r="U25" s="700"/>
      <c r="V25" s="666"/>
      <c r="W25" s="701"/>
      <c r="X25" s="666"/>
      <c r="Y25" s="701"/>
      <c r="Z25" s="308"/>
    </row>
    <row r="26" spans="1:26" s="338" customFormat="1" ht="33.75" x14ac:dyDescent="0.25">
      <c r="A26" s="668" t="s">
        <v>196</v>
      </c>
      <c r="B26" s="669" t="s">
        <v>197</v>
      </c>
      <c r="C26" s="670" t="s">
        <v>198</v>
      </c>
      <c r="D26" s="670" t="s">
        <v>628</v>
      </c>
      <c r="E26" s="671">
        <v>45.51</v>
      </c>
      <c r="F26" s="672">
        <v>88815.12</v>
      </c>
      <c r="G26" s="672">
        <f>E26*F26</f>
        <v>4041976.11</v>
      </c>
      <c r="H26" s="674"/>
      <c r="I26" s="672">
        <f>F26*H26</f>
        <v>0</v>
      </c>
      <c r="J26" s="674"/>
      <c r="K26" s="672">
        <f>F26*J26</f>
        <v>0</v>
      </c>
      <c r="L26" s="674"/>
      <c r="M26" s="672">
        <f>F26*L26</f>
        <v>0</v>
      </c>
      <c r="N26" s="674">
        <v>2.0219999999999998</v>
      </c>
      <c r="O26" s="672">
        <f>F26*N26</f>
        <v>179584.17</v>
      </c>
      <c r="P26" s="674">
        <v>5</v>
      </c>
      <c r="Q26" s="672">
        <f>F26*P26</f>
        <v>444075.6</v>
      </c>
      <c r="R26" s="674"/>
      <c r="S26" s="672">
        <f>F26*R26</f>
        <v>0</v>
      </c>
      <c r="T26" s="674"/>
      <c r="U26" s="675">
        <f>F26*T26</f>
        <v>0</v>
      </c>
      <c r="V26" s="676">
        <f>H26+J26+L26+N26+P26+R26+T26</f>
        <v>7.0220000000000002</v>
      </c>
      <c r="W26" s="677">
        <f>I26+K26+M26+O26+Q26+S26+U26</f>
        <v>623659.77</v>
      </c>
      <c r="X26" s="676">
        <f>E26-V26</f>
        <v>38.488</v>
      </c>
      <c r="Y26" s="677">
        <f>G26-W26</f>
        <v>3418316.34</v>
      </c>
    </row>
    <row r="27" spans="1:26" s="338" customFormat="1" ht="15" x14ac:dyDescent="0.25">
      <c r="A27" s="680" t="s">
        <v>200</v>
      </c>
      <c r="B27" s="681" t="s">
        <v>55</v>
      </c>
      <c r="C27" s="670" t="s">
        <v>54</v>
      </c>
      <c r="D27" s="670" t="s">
        <v>56</v>
      </c>
      <c r="E27" s="682">
        <f>E26/1.04</f>
        <v>43.76</v>
      </c>
      <c r="F27" s="672"/>
      <c r="G27" s="683"/>
      <c r="H27" s="684"/>
      <c r="I27" s="683"/>
      <c r="J27" s="684"/>
      <c r="K27" s="683"/>
      <c r="L27" s="684"/>
      <c r="M27" s="683"/>
      <c r="N27" s="684">
        <v>1.944</v>
      </c>
      <c r="O27" s="683"/>
      <c r="P27" s="684">
        <v>4.8079999999999998</v>
      </c>
      <c r="Q27" s="683"/>
      <c r="R27" s="684"/>
      <c r="S27" s="683"/>
      <c r="T27" s="684"/>
      <c r="U27" s="685"/>
      <c r="V27" s="686">
        <f>H27+J27+L27+N27+P27+R27+T27</f>
        <v>6.7519999999999998</v>
      </c>
      <c r="W27" s="687"/>
      <c r="X27" s="686">
        <f>E27-V27</f>
        <v>37.008000000000003</v>
      </c>
      <c r="Y27" s="687"/>
    </row>
    <row r="28" spans="1:26" s="338" customFormat="1" ht="15" customHeight="1" x14ac:dyDescent="0.25">
      <c r="A28" s="661" t="s">
        <v>201</v>
      </c>
      <c r="B28" s="662"/>
      <c r="C28" s="663"/>
      <c r="D28" s="663"/>
      <c r="E28" s="663"/>
      <c r="F28" s="663"/>
      <c r="G28" s="663"/>
      <c r="H28" s="664"/>
      <c r="I28" s="663"/>
      <c r="J28" s="664"/>
      <c r="K28" s="663"/>
      <c r="L28" s="664"/>
      <c r="M28" s="663"/>
      <c r="N28" s="664"/>
      <c r="O28" s="663"/>
      <c r="P28" s="664"/>
      <c r="Q28" s="663"/>
      <c r="R28" s="664"/>
      <c r="S28" s="663"/>
      <c r="T28" s="664"/>
      <c r="U28" s="665"/>
      <c r="V28" s="666"/>
      <c r="W28" s="667"/>
      <c r="X28" s="666"/>
      <c r="Y28" s="667"/>
    </row>
    <row r="29" spans="1:26" s="338" customFormat="1" ht="33.75" x14ac:dyDescent="0.25">
      <c r="A29" s="668" t="s">
        <v>202</v>
      </c>
      <c r="B29" s="669" t="s">
        <v>203</v>
      </c>
      <c r="C29" s="670" t="s">
        <v>204</v>
      </c>
      <c r="D29" s="670" t="s">
        <v>628</v>
      </c>
      <c r="E29" s="671">
        <v>190.27</v>
      </c>
      <c r="F29" s="672">
        <v>97565.65</v>
      </c>
      <c r="G29" s="672">
        <f>E29*F29</f>
        <v>18563816.23</v>
      </c>
      <c r="H29" s="674"/>
      <c r="I29" s="672">
        <f>F29*H29</f>
        <v>0</v>
      </c>
      <c r="J29" s="674"/>
      <c r="K29" s="672">
        <f>F29*J29</f>
        <v>0</v>
      </c>
      <c r="L29" s="674"/>
      <c r="M29" s="672">
        <f>F29*L29</f>
        <v>0</v>
      </c>
      <c r="N29" s="674">
        <v>34.494999999999997</v>
      </c>
      <c r="O29" s="672">
        <f>F29*N29</f>
        <v>3365527.1</v>
      </c>
      <c r="P29" s="674">
        <v>15.2</v>
      </c>
      <c r="Q29" s="672">
        <f>F29*P29</f>
        <v>1482997.88</v>
      </c>
      <c r="R29" s="674"/>
      <c r="S29" s="672">
        <f>F29*R29</f>
        <v>0</v>
      </c>
      <c r="T29" s="674"/>
      <c r="U29" s="675">
        <f>F29*T29</f>
        <v>0</v>
      </c>
      <c r="V29" s="676">
        <f>H29+J29+L29+N29+P29+R29+T29</f>
        <v>49.695</v>
      </c>
      <c r="W29" s="677">
        <f>I29+K29+M29+O29+Q29+S29+U29</f>
        <v>4848524.9800000004</v>
      </c>
      <c r="X29" s="676">
        <f>E29-V29</f>
        <v>140.57499999999999</v>
      </c>
      <c r="Y29" s="677">
        <f>G29-W29</f>
        <v>13715291.25</v>
      </c>
    </row>
    <row r="30" spans="1:26" s="338" customFormat="1" ht="15" x14ac:dyDescent="0.25">
      <c r="A30" s="680" t="s">
        <v>206</v>
      </c>
      <c r="B30" s="681" t="s">
        <v>55</v>
      </c>
      <c r="C30" s="670" t="s">
        <v>54</v>
      </c>
      <c r="D30" s="670" t="s">
        <v>56</v>
      </c>
      <c r="E30" s="682">
        <f>E29/1.04</f>
        <v>182.952</v>
      </c>
      <c r="F30" s="672"/>
      <c r="G30" s="683"/>
      <c r="H30" s="684"/>
      <c r="I30" s="683"/>
      <c r="J30" s="684"/>
      <c r="K30" s="683"/>
      <c r="L30" s="684"/>
      <c r="M30" s="683"/>
      <c r="N30" s="684">
        <v>33.167999999999999</v>
      </c>
      <c r="O30" s="683"/>
      <c r="P30" s="684">
        <v>14.615</v>
      </c>
      <c r="Q30" s="683"/>
      <c r="R30" s="684"/>
      <c r="S30" s="683"/>
      <c r="T30" s="684"/>
      <c r="U30" s="685"/>
      <c r="V30" s="686">
        <f>H30+J30+L30+N30+P30+R30+T30</f>
        <v>47.783000000000001</v>
      </c>
      <c r="W30" s="687"/>
      <c r="X30" s="686">
        <f>E30-V30</f>
        <v>135.16900000000001</v>
      </c>
      <c r="Y30" s="687"/>
    </row>
    <row r="31" spans="1:26" s="338" customFormat="1" ht="33.75" x14ac:dyDescent="0.25">
      <c r="A31" s="668" t="s">
        <v>207</v>
      </c>
      <c r="B31" s="669" t="s">
        <v>208</v>
      </c>
      <c r="C31" s="670" t="s">
        <v>209</v>
      </c>
      <c r="D31" s="670" t="s">
        <v>210</v>
      </c>
      <c r="E31" s="771">
        <v>52.7</v>
      </c>
      <c r="F31" s="672">
        <v>81882.559999999998</v>
      </c>
      <c r="G31" s="672">
        <f>E31*F31</f>
        <v>4315210.91</v>
      </c>
      <c r="H31" s="703"/>
      <c r="I31" s="672">
        <f>F31*H31</f>
        <v>0</v>
      </c>
      <c r="J31" s="703"/>
      <c r="K31" s="672">
        <f>F31*J31</f>
        <v>0</v>
      </c>
      <c r="L31" s="703"/>
      <c r="M31" s="672">
        <f>F31*L31</f>
        <v>0</v>
      </c>
      <c r="N31" s="703"/>
      <c r="O31" s="672">
        <f>F31*N31</f>
        <v>0</v>
      </c>
      <c r="P31" s="703"/>
      <c r="Q31" s="672">
        <f>F31*P31</f>
        <v>0</v>
      </c>
      <c r="R31" s="703"/>
      <c r="S31" s="672">
        <f>F31*R31</f>
        <v>0</v>
      </c>
      <c r="T31" s="703"/>
      <c r="U31" s="675">
        <f>F31*T31</f>
        <v>0</v>
      </c>
      <c r="V31" s="676">
        <f>H31+J31+L31+N31+P31+R31+T31</f>
        <v>0</v>
      </c>
      <c r="W31" s="677">
        <f>I31+K31+M31+O31+Q31+S31+U31</f>
        <v>0</v>
      </c>
      <c r="X31" s="676">
        <f>E31-V31</f>
        <v>52.7</v>
      </c>
      <c r="Y31" s="677">
        <f>G31-W31</f>
        <v>4315210.91</v>
      </c>
      <c r="Z31" s="992" t="s">
        <v>639</v>
      </c>
    </row>
    <row r="32" spans="1:26" s="338" customFormat="1" ht="15" x14ac:dyDescent="0.25">
      <c r="A32" s="668" t="s">
        <v>212</v>
      </c>
      <c r="B32" s="669" t="s">
        <v>213</v>
      </c>
      <c r="C32" s="670" t="s">
        <v>54</v>
      </c>
      <c r="D32" s="670" t="s">
        <v>56</v>
      </c>
      <c r="E32" s="771">
        <v>56.7</v>
      </c>
      <c r="F32" s="672"/>
      <c r="G32" s="683"/>
      <c r="H32" s="703"/>
      <c r="I32" s="683"/>
      <c r="J32" s="703"/>
      <c r="K32" s="683"/>
      <c r="L32" s="703"/>
      <c r="M32" s="683"/>
      <c r="N32" s="703"/>
      <c r="O32" s="683"/>
      <c r="P32" s="703"/>
      <c r="Q32" s="683"/>
      <c r="R32" s="703"/>
      <c r="S32" s="683"/>
      <c r="T32" s="703"/>
      <c r="U32" s="685"/>
      <c r="V32" s="704"/>
      <c r="W32" s="687"/>
      <c r="X32" s="704"/>
      <c r="Y32" s="687"/>
      <c r="Z32" s="992"/>
    </row>
    <row r="33" spans="1:35" s="338" customFormat="1" ht="33.75" x14ac:dyDescent="0.25">
      <c r="A33" s="668" t="s">
        <v>214</v>
      </c>
      <c r="B33" s="691" t="s">
        <v>215</v>
      </c>
      <c r="C33" s="670" t="s">
        <v>216</v>
      </c>
      <c r="D33" s="670" t="s">
        <v>56</v>
      </c>
      <c r="E33" s="772">
        <v>1.8972</v>
      </c>
      <c r="F33" s="672">
        <v>211120.21</v>
      </c>
      <c r="G33" s="672">
        <f>E33*F33</f>
        <v>400537.26</v>
      </c>
      <c r="H33" s="706"/>
      <c r="I33" s="672">
        <f>F33*H33</f>
        <v>0</v>
      </c>
      <c r="J33" s="706"/>
      <c r="K33" s="672">
        <f>F33*J33</f>
        <v>0</v>
      </c>
      <c r="L33" s="706"/>
      <c r="M33" s="672">
        <f t="shared" ref="M33:M36" si="0">F33*L33</f>
        <v>0</v>
      </c>
      <c r="N33" s="706"/>
      <c r="O33" s="672">
        <f>F33*N33</f>
        <v>0</v>
      </c>
      <c r="P33" s="706"/>
      <c r="Q33" s="672">
        <f t="shared" ref="Q33:Q36" si="1">F33*P33</f>
        <v>0</v>
      </c>
      <c r="R33" s="706"/>
      <c r="S33" s="672">
        <f t="shared" ref="S33:S36" si="2">F33*R33</f>
        <v>0</v>
      </c>
      <c r="T33" s="706"/>
      <c r="U33" s="675">
        <f t="shared" ref="U33:U36" si="3">F33*T33</f>
        <v>0</v>
      </c>
      <c r="V33" s="676">
        <f t="shared" ref="V33:W36" si="4">H33+J33+L33+N33+P33+R33+T33</f>
        <v>0</v>
      </c>
      <c r="W33" s="677">
        <f t="shared" si="4"/>
        <v>0</v>
      </c>
      <c r="X33" s="676">
        <f t="shared" ref="X33:X36" si="5">E33-V33</f>
        <v>1.897</v>
      </c>
      <c r="Y33" s="677">
        <f t="shared" ref="Y33:Y36" si="6">G33-W33</f>
        <v>400537.26</v>
      </c>
      <c r="Z33" s="992"/>
    </row>
    <row r="34" spans="1:35" s="338" customFormat="1" ht="45" x14ac:dyDescent="0.25">
      <c r="A34" s="668" t="s">
        <v>217</v>
      </c>
      <c r="B34" s="669" t="s">
        <v>640</v>
      </c>
      <c r="C34" s="670" t="s">
        <v>219</v>
      </c>
      <c r="D34" s="670" t="s">
        <v>220</v>
      </c>
      <c r="E34" s="772">
        <v>65.675700000000006</v>
      </c>
      <c r="F34" s="672">
        <v>275475.7</v>
      </c>
      <c r="G34" s="672">
        <f>E34*F34</f>
        <v>18092059.43</v>
      </c>
      <c r="H34" s="706"/>
      <c r="I34" s="672">
        <f>F34*H34</f>
        <v>0</v>
      </c>
      <c r="J34" s="706"/>
      <c r="K34" s="672">
        <f>F34*J34</f>
        <v>0</v>
      </c>
      <c r="L34" s="706"/>
      <c r="M34" s="672">
        <f t="shared" si="0"/>
        <v>0</v>
      </c>
      <c r="N34" s="706"/>
      <c r="O34" s="672">
        <f>F34*N34</f>
        <v>0</v>
      </c>
      <c r="P34" s="706"/>
      <c r="Q34" s="672">
        <f t="shared" si="1"/>
        <v>0</v>
      </c>
      <c r="R34" s="706"/>
      <c r="S34" s="672">
        <f t="shared" si="2"/>
        <v>0</v>
      </c>
      <c r="T34" s="706"/>
      <c r="U34" s="675">
        <f t="shared" si="3"/>
        <v>0</v>
      </c>
      <c r="V34" s="676">
        <f t="shared" si="4"/>
        <v>0</v>
      </c>
      <c r="W34" s="677">
        <f t="shared" si="4"/>
        <v>0</v>
      </c>
      <c r="X34" s="676">
        <f t="shared" si="5"/>
        <v>65.676000000000002</v>
      </c>
      <c r="Y34" s="677">
        <f t="shared" si="6"/>
        <v>18092059.43</v>
      </c>
      <c r="Z34" s="992"/>
    </row>
    <row r="35" spans="1:35" s="338" customFormat="1" ht="22.5" x14ac:dyDescent="0.25">
      <c r="A35" s="707" t="s">
        <v>221</v>
      </c>
      <c r="B35" s="708" t="s">
        <v>222</v>
      </c>
      <c r="C35" s="709" t="s">
        <v>223</v>
      </c>
      <c r="D35" s="709" t="s">
        <v>56</v>
      </c>
      <c r="E35" s="773">
        <v>3.7959999999999998</v>
      </c>
      <c r="F35" s="711">
        <v>148109.4</v>
      </c>
      <c r="G35" s="711">
        <f>E35*F35</f>
        <v>562223.28</v>
      </c>
      <c r="H35" s="712"/>
      <c r="I35" s="711">
        <f>F35*H35</f>
        <v>0</v>
      </c>
      <c r="J35" s="712"/>
      <c r="K35" s="711">
        <f>F35*J35</f>
        <v>0</v>
      </c>
      <c r="L35" s="712"/>
      <c r="M35" s="711">
        <f t="shared" si="0"/>
        <v>0</v>
      </c>
      <c r="N35" s="712"/>
      <c r="O35" s="711">
        <f>F35*N35</f>
        <v>0</v>
      </c>
      <c r="P35" s="712"/>
      <c r="Q35" s="711">
        <f t="shared" si="1"/>
        <v>0</v>
      </c>
      <c r="R35" s="712"/>
      <c r="S35" s="711">
        <f t="shared" si="2"/>
        <v>0</v>
      </c>
      <c r="T35" s="712"/>
      <c r="U35" s="713">
        <f t="shared" si="3"/>
        <v>0</v>
      </c>
      <c r="V35" s="714">
        <f t="shared" si="4"/>
        <v>0</v>
      </c>
      <c r="W35" s="715">
        <f t="shared" si="4"/>
        <v>0</v>
      </c>
      <c r="X35" s="714">
        <f t="shared" si="5"/>
        <v>3.7959999999999998</v>
      </c>
      <c r="Y35" s="715">
        <f t="shared" si="6"/>
        <v>562223.28</v>
      </c>
      <c r="Z35" s="992"/>
    </row>
    <row r="36" spans="1:35" s="338" customFormat="1" ht="33.75" x14ac:dyDescent="0.25">
      <c r="A36" s="668" t="s">
        <v>224</v>
      </c>
      <c r="B36" s="669" t="s">
        <v>215</v>
      </c>
      <c r="C36" s="670" t="s">
        <v>216</v>
      </c>
      <c r="D36" s="670" t="s">
        <v>56</v>
      </c>
      <c r="E36" s="772">
        <v>2.3643000000000001</v>
      </c>
      <c r="F36" s="672">
        <v>211120.2</v>
      </c>
      <c r="G36" s="672">
        <f>E36*F36</f>
        <v>499151.49</v>
      </c>
      <c r="H36" s="706"/>
      <c r="I36" s="672">
        <f>F36*H36</f>
        <v>0</v>
      </c>
      <c r="J36" s="706"/>
      <c r="K36" s="672">
        <f>F36*J36</f>
        <v>0</v>
      </c>
      <c r="L36" s="706"/>
      <c r="M36" s="672">
        <f t="shared" si="0"/>
        <v>0</v>
      </c>
      <c r="N36" s="706"/>
      <c r="O36" s="672">
        <f>F36*N36</f>
        <v>0</v>
      </c>
      <c r="P36" s="706"/>
      <c r="Q36" s="672">
        <f t="shared" si="1"/>
        <v>0</v>
      </c>
      <c r="R36" s="706"/>
      <c r="S36" s="672">
        <f t="shared" si="2"/>
        <v>0</v>
      </c>
      <c r="T36" s="706"/>
      <c r="U36" s="675">
        <f t="shared" si="3"/>
        <v>0</v>
      </c>
      <c r="V36" s="676">
        <f t="shared" si="4"/>
        <v>0</v>
      </c>
      <c r="W36" s="677">
        <f t="shared" si="4"/>
        <v>0</v>
      </c>
      <c r="X36" s="676">
        <f t="shared" si="5"/>
        <v>2.3639999999999999</v>
      </c>
      <c r="Y36" s="677">
        <f t="shared" si="6"/>
        <v>499151.49</v>
      </c>
      <c r="Z36" s="992"/>
    </row>
    <row r="37" spans="1:35" s="338" customFormat="1" ht="15" x14ac:dyDescent="0.25">
      <c r="A37" s="668" t="s">
        <v>226</v>
      </c>
      <c r="B37" s="669" t="s">
        <v>227</v>
      </c>
      <c r="C37" s="670" t="s">
        <v>54</v>
      </c>
      <c r="D37" s="670" t="s">
        <v>56</v>
      </c>
      <c r="E37" s="774">
        <v>54</v>
      </c>
      <c r="F37" s="672"/>
      <c r="G37" s="683"/>
      <c r="H37" s="717"/>
      <c r="I37" s="683"/>
      <c r="J37" s="717"/>
      <c r="K37" s="683"/>
      <c r="L37" s="717"/>
      <c r="M37" s="683"/>
      <c r="N37" s="717"/>
      <c r="O37" s="683"/>
      <c r="P37" s="717"/>
      <c r="Q37" s="683"/>
      <c r="R37" s="717"/>
      <c r="S37" s="683"/>
      <c r="T37" s="717"/>
      <c r="U37" s="685"/>
      <c r="V37" s="718"/>
      <c r="W37" s="687"/>
      <c r="X37" s="718"/>
      <c r="Y37" s="687"/>
      <c r="Z37" s="992"/>
    </row>
    <row r="38" spans="1:35" s="338" customFormat="1" ht="15" customHeight="1" x14ac:dyDescent="0.25">
      <c r="A38" s="661" t="s">
        <v>228</v>
      </c>
      <c r="B38" s="662"/>
      <c r="C38" s="663"/>
      <c r="D38" s="663"/>
      <c r="E38" s="663"/>
      <c r="F38" s="663"/>
      <c r="G38" s="663"/>
      <c r="H38" s="664"/>
      <c r="I38" s="663"/>
      <c r="J38" s="664"/>
      <c r="K38" s="663"/>
      <c r="L38" s="664"/>
      <c r="M38" s="663"/>
      <c r="N38" s="664"/>
      <c r="O38" s="663"/>
      <c r="P38" s="664"/>
      <c r="Q38" s="663"/>
      <c r="R38" s="664"/>
      <c r="S38" s="663"/>
      <c r="T38" s="664"/>
      <c r="U38" s="665"/>
      <c r="V38" s="666"/>
      <c r="W38" s="667"/>
      <c r="X38" s="666"/>
      <c r="Y38" s="667"/>
      <c r="Z38" s="992"/>
    </row>
    <row r="39" spans="1:35" s="338" customFormat="1" ht="45" x14ac:dyDescent="0.25">
      <c r="A39" s="668" t="s">
        <v>229</v>
      </c>
      <c r="B39" s="669" t="s">
        <v>230</v>
      </c>
      <c r="C39" s="670" t="s">
        <v>231</v>
      </c>
      <c r="D39" s="670" t="s">
        <v>232</v>
      </c>
      <c r="E39" s="671">
        <v>5.2839999999999998</v>
      </c>
      <c r="F39" s="672">
        <v>208958.33</v>
      </c>
      <c r="G39" s="672">
        <f>E39*F39</f>
        <v>1104135.82</v>
      </c>
      <c r="H39" s="674"/>
      <c r="I39" s="672">
        <f>F39*H39</f>
        <v>0</v>
      </c>
      <c r="J39" s="674"/>
      <c r="K39" s="672">
        <f>F39*J39</f>
        <v>0</v>
      </c>
      <c r="L39" s="674"/>
      <c r="M39" s="672">
        <f>F39*L39</f>
        <v>0</v>
      </c>
      <c r="N39" s="674"/>
      <c r="O39" s="672">
        <f>F39*N39</f>
        <v>0</v>
      </c>
      <c r="P39" s="674"/>
      <c r="Q39" s="672">
        <f>F39*P39</f>
        <v>0</v>
      </c>
      <c r="R39" s="674"/>
      <c r="S39" s="672">
        <f>F39*R39</f>
        <v>0</v>
      </c>
      <c r="T39" s="674"/>
      <c r="U39" s="675">
        <f>F39*T39</f>
        <v>0</v>
      </c>
      <c r="V39" s="676">
        <f>H39+J39+L39+N39+P39+R39+T39</f>
        <v>0</v>
      </c>
      <c r="W39" s="677">
        <f>I39+K39+M39+O39+Q39+S39+U39</f>
        <v>0</v>
      </c>
      <c r="X39" s="676">
        <f>E39-V39</f>
        <v>5.2839999999999998</v>
      </c>
      <c r="Y39" s="677">
        <f>G39-W39</f>
        <v>1104135.82</v>
      </c>
    </row>
    <row r="40" spans="1:35" s="338" customFormat="1" ht="15" x14ac:dyDescent="0.25">
      <c r="A40" s="680" t="s">
        <v>234</v>
      </c>
      <c r="B40" s="681" t="s">
        <v>55</v>
      </c>
      <c r="C40" s="670" t="s">
        <v>54</v>
      </c>
      <c r="D40" s="670" t="s">
        <v>56</v>
      </c>
      <c r="E40" s="682">
        <f>E39/1.04</f>
        <v>5.0810000000000004</v>
      </c>
      <c r="F40" s="672"/>
      <c r="G40" s="683"/>
      <c r="H40" s="684"/>
      <c r="I40" s="683"/>
      <c r="J40" s="684"/>
      <c r="K40" s="683"/>
      <c r="L40" s="684"/>
      <c r="M40" s="683"/>
      <c r="N40" s="684"/>
      <c r="O40" s="683"/>
      <c r="P40" s="684"/>
      <c r="Q40" s="683"/>
      <c r="R40" s="684"/>
      <c r="S40" s="683"/>
      <c r="T40" s="684"/>
      <c r="U40" s="685"/>
      <c r="V40" s="686">
        <f>H40+J40+L40+N40+P40+R40+T40</f>
        <v>0</v>
      </c>
      <c r="W40" s="687"/>
      <c r="X40" s="686">
        <f>E40-V40</f>
        <v>5.0810000000000004</v>
      </c>
      <c r="Y40" s="687"/>
    </row>
    <row r="41" spans="1:35" s="338" customFormat="1" ht="15" customHeight="1" x14ac:dyDescent="0.25">
      <c r="A41" s="661" t="s">
        <v>235</v>
      </c>
      <c r="B41" s="662"/>
      <c r="C41" s="663"/>
      <c r="D41" s="663"/>
      <c r="E41" s="663"/>
      <c r="F41" s="663"/>
      <c r="G41" s="663"/>
      <c r="H41" s="664"/>
      <c r="I41" s="663"/>
      <c r="J41" s="664"/>
      <c r="K41" s="663"/>
      <c r="L41" s="664"/>
      <c r="M41" s="663"/>
      <c r="N41" s="664"/>
      <c r="O41" s="663"/>
      <c r="P41" s="664"/>
      <c r="Q41" s="663"/>
      <c r="R41" s="664"/>
      <c r="S41" s="663"/>
      <c r="T41" s="664"/>
      <c r="U41" s="665"/>
      <c r="V41" s="666"/>
      <c r="W41" s="667"/>
      <c r="X41" s="666"/>
      <c r="Y41" s="667"/>
    </row>
    <row r="42" spans="1:35" s="338" customFormat="1" ht="56.25" x14ac:dyDescent="0.25">
      <c r="A42" s="668" t="s">
        <v>236</v>
      </c>
      <c r="B42" s="669" t="s">
        <v>629</v>
      </c>
      <c r="C42" s="670" t="s">
        <v>238</v>
      </c>
      <c r="D42" s="670" t="s">
        <v>239</v>
      </c>
      <c r="E42" s="705">
        <v>47.659599999999998</v>
      </c>
      <c r="F42" s="672">
        <v>11614.35</v>
      </c>
      <c r="G42" s="672">
        <f>E42*F42</f>
        <v>553535.28</v>
      </c>
      <c r="H42" s="706"/>
      <c r="I42" s="672">
        <f>F42*H42</f>
        <v>0</v>
      </c>
      <c r="J42" s="706"/>
      <c r="K42" s="672">
        <f>F42*J42</f>
        <v>0</v>
      </c>
      <c r="L42" s="706"/>
      <c r="M42" s="672">
        <f t="shared" ref="M42:M45" si="7">F42*L42</f>
        <v>0</v>
      </c>
      <c r="N42" s="706">
        <v>1.488</v>
      </c>
      <c r="O42" s="672">
        <f>F42*N42</f>
        <v>17282.150000000001</v>
      </c>
      <c r="P42" s="706"/>
      <c r="Q42" s="672">
        <f t="shared" ref="Q42:Q45" si="8">F42*P42</f>
        <v>0</v>
      </c>
      <c r="R42" s="706"/>
      <c r="S42" s="672">
        <f t="shared" ref="S42:S45" si="9">F42*R42</f>
        <v>0</v>
      </c>
      <c r="T42" s="706"/>
      <c r="U42" s="675">
        <f t="shared" ref="U42:U45" si="10">F42*T42</f>
        <v>0</v>
      </c>
      <c r="V42" s="676">
        <f t="shared" ref="V42:W45" si="11">H42+J42+L42+N42+P42+R42+T42</f>
        <v>1.488</v>
      </c>
      <c r="W42" s="677">
        <f t="shared" si="11"/>
        <v>17282.150000000001</v>
      </c>
      <c r="X42" s="676">
        <f t="shared" ref="X42:X45" si="12">E42-V42</f>
        <v>46.171999999999997</v>
      </c>
      <c r="Y42" s="677">
        <f t="shared" ref="Y42:Y45" si="13">G42-W42</f>
        <v>536253.13</v>
      </c>
    </row>
    <row r="43" spans="1:35" s="338" customFormat="1" ht="33.75" x14ac:dyDescent="0.25">
      <c r="A43" s="668" t="s">
        <v>240</v>
      </c>
      <c r="B43" s="669" t="s">
        <v>241</v>
      </c>
      <c r="C43" s="670" t="s">
        <v>630</v>
      </c>
      <c r="D43" s="670" t="s">
        <v>242</v>
      </c>
      <c r="E43" s="702">
        <v>571.9</v>
      </c>
      <c r="F43" s="672">
        <v>298.33</v>
      </c>
      <c r="G43" s="672">
        <f>E43*F43</f>
        <v>170614.93</v>
      </c>
      <c r="H43" s="703"/>
      <c r="I43" s="672">
        <f>F43*H43</f>
        <v>0</v>
      </c>
      <c r="J43" s="703"/>
      <c r="K43" s="672">
        <f>F43*J43</f>
        <v>0</v>
      </c>
      <c r="L43" s="703"/>
      <c r="M43" s="672">
        <f t="shared" si="7"/>
        <v>0</v>
      </c>
      <c r="N43" s="703">
        <v>17.899999999999999</v>
      </c>
      <c r="O43" s="672">
        <f>F43*N43</f>
        <v>5340.11</v>
      </c>
      <c r="P43" s="703"/>
      <c r="Q43" s="672">
        <f t="shared" si="8"/>
        <v>0</v>
      </c>
      <c r="R43" s="703"/>
      <c r="S43" s="672">
        <f t="shared" si="9"/>
        <v>0</v>
      </c>
      <c r="T43" s="703"/>
      <c r="U43" s="675">
        <f t="shared" si="10"/>
        <v>0</v>
      </c>
      <c r="V43" s="676">
        <f t="shared" si="11"/>
        <v>17.899999999999999</v>
      </c>
      <c r="W43" s="677">
        <f t="shared" si="11"/>
        <v>5340.11</v>
      </c>
      <c r="X43" s="676">
        <f t="shared" si="12"/>
        <v>554</v>
      </c>
      <c r="Y43" s="677">
        <f t="shared" si="13"/>
        <v>165274.82</v>
      </c>
    </row>
    <row r="44" spans="1:35" s="338" customFormat="1" ht="56.25" x14ac:dyDescent="0.25">
      <c r="A44" s="668" t="s">
        <v>243</v>
      </c>
      <c r="B44" s="691" t="s">
        <v>631</v>
      </c>
      <c r="C44" s="670" t="s">
        <v>245</v>
      </c>
      <c r="D44" s="670" t="s">
        <v>239</v>
      </c>
      <c r="E44" s="705">
        <v>20.565200000000001</v>
      </c>
      <c r="F44" s="672">
        <v>14111.31</v>
      </c>
      <c r="G44" s="672">
        <f>E44*F44</f>
        <v>290201.90999999997</v>
      </c>
      <c r="H44" s="706"/>
      <c r="I44" s="672">
        <f>F44*H44</f>
        <v>0</v>
      </c>
      <c r="J44" s="706"/>
      <c r="K44" s="672">
        <f>F44*J44</f>
        <v>0</v>
      </c>
      <c r="L44" s="706"/>
      <c r="M44" s="672">
        <f t="shared" si="7"/>
        <v>0</v>
      </c>
      <c r="N44" s="706"/>
      <c r="O44" s="672">
        <f t="shared" ref="O44:O45" si="14">F44*N44</f>
        <v>0</v>
      </c>
      <c r="P44" s="706"/>
      <c r="Q44" s="672">
        <f t="shared" si="8"/>
        <v>0</v>
      </c>
      <c r="R44" s="706"/>
      <c r="S44" s="672">
        <f t="shared" si="9"/>
        <v>0</v>
      </c>
      <c r="T44" s="706"/>
      <c r="U44" s="675">
        <f t="shared" si="10"/>
        <v>0</v>
      </c>
      <c r="V44" s="676">
        <f t="shared" si="11"/>
        <v>0</v>
      </c>
      <c r="W44" s="677">
        <f t="shared" si="11"/>
        <v>0</v>
      </c>
      <c r="X44" s="676">
        <f t="shared" si="12"/>
        <v>20.565000000000001</v>
      </c>
      <c r="Y44" s="677">
        <f t="shared" si="13"/>
        <v>290201.90999999997</v>
      </c>
    </row>
    <row r="45" spans="1:35" s="338" customFormat="1" ht="34.5" thickBot="1" x14ac:dyDescent="0.3">
      <c r="A45" s="719" t="s">
        <v>246</v>
      </c>
      <c r="B45" s="720" t="s">
        <v>247</v>
      </c>
      <c r="C45" s="670" t="s">
        <v>632</v>
      </c>
      <c r="D45" s="721" t="s">
        <v>242</v>
      </c>
      <c r="E45" s="722">
        <v>781.5</v>
      </c>
      <c r="F45" s="723">
        <v>373.39</v>
      </c>
      <c r="G45" s="723">
        <f>E45*F45</f>
        <v>291804.28999999998</v>
      </c>
      <c r="H45" s="724"/>
      <c r="I45" s="723">
        <f>F45*H45</f>
        <v>0</v>
      </c>
      <c r="J45" s="724"/>
      <c r="K45" s="723">
        <f>F45*J45</f>
        <v>0</v>
      </c>
      <c r="L45" s="724"/>
      <c r="M45" s="723">
        <f t="shared" si="7"/>
        <v>0</v>
      </c>
      <c r="N45" s="724"/>
      <c r="O45" s="723">
        <f t="shared" si="14"/>
        <v>0</v>
      </c>
      <c r="P45" s="724"/>
      <c r="Q45" s="723">
        <f t="shared" si="8"/>
        <v>0</v>
      </c>
      <c r="R45" s="724"/>
      <c r="S45" s="723">
        <f t="shared" si="9"/>
        <v>0</v>
      </c>
      <c r="T45" s="724"/>
      <c r="U45" s="725">
        <f t="shared" si="10"/>
        <v>0</v>
      </c>
      <c r="V45" s="726">
        <f t="shared" si="11"/>
        <v>0</v>
      </c>
      <c r="W45" s="727">
        <f t="shared" si="11"/>
        <v>0</v>
      </c>
      <c r="X45" s="726">
        <f t="shared" si="12"/>
        <v>781.5</v>
      </c>
      <c r="Y45" s="727">
        <f t="shared" si="13"/>
        <v>291804.28999999998</v>
      </c>
    </row>
    <row r="46" spans="1:35" s="338" customFormat="1" ht="13.5" customHeight="1" thickTop="1" x14ac:dyDescent="0.25">
      <c r="A46" s="728"/>
      <c r="B46" s="729" t="s">
        <v>271</v>
      </c>
      <c r="C46" s="730"/>
      <c r="D46" s="731"/>
      <c r="E46" s="731"/>
      <c r="F46" s="731"/>
      <c r="G46" s="732">
        <f>SUM(G8:G45)</f>
        <v>157260293.72</v>
      </c>
      <c r="H46" s="733"/>
      <c r="I46" s="732">
        <f>SUM(I8:I45)</f>
        <v>4223260.5</v>
      </c>
      <c r="J46" s="733"/>
      <c r="K46" s="732">
        <f>SUM(K8:K45)+0.02</f>
        <v>7512597.5700000003</v>
      </c>
      <c r="L46" s="733"/>
      <c r="M46" s="732">
        <v>9943426.7699999996</v>
      </c>
      <c r="N46" s="733"/>
      <c r="O46" s="732">
        <v>57090872.82</v>
      </c>
      <c r="P46" s="733"/>
      <c r="Q46" s="732">
        <v>13739707.5</v>
      </c>
      <c r="R46" s="733"/>
      <c r="S46" s="732">
        <f>SUM(S8:S45)</f>
        <v>0</v>
      </c>
      <c r="T46" s="733"/>
      <c r="U46" s="734">
        <f>SUM(U8:U45)</f>
        <v>0</v>
      </c>
      <c r="V46" s="735"/>
      <c r="W46" s="736">
        <f>SUM(W8:W45)</f>
        <v>100349613.94</v>
      </c>
      <c r="X46" s="735"/>
      <c r="Y46" s="736">
        <f>SUM(Y8:Y45)</f>
        <v>56910679.780000001</v>
      </c>
      <c r="Z46" s="793">
        <f>Y46-100000</f>
        <v>56810679.780000001</v>
      </c>
      <c r="AA46" s="679" t="s">
        <v>664</v>
      </c>
      <c r="AI46" s="679"/>
    </row>
    <row r="47" spans="1:35" s="745" customFormat="1" ht="13.5" customHeight="1" x14ac:dyDescent="0.25">
      <c r="A47" s="737"/>
      <c r="B47" s="738" t="s">
        <v>633</v>
      </c>
      <c r="C47" s="739"/>
      <c r="D47" s="739"/>
      <c r="E47" s="739"/>
      <c r="F47" s="740"/>
      <c r="G47" s="740">
        <f>G46*0.0253738294118085</f>
        <v>3990295.87</v>
      </c>
      <c r="H47" s="741"/>
      <c r="I47" s="740">
        <v>0</v>
      </c>
      <c r="J47" s="741"/>
      <c r="K47" s="740">
        <v>0</v>
      </c>
      <c r="L47" s="741"/>
      <c r="M47" s="740">
        <v>0</v>
      </c>
      <c r="N47" s="741"/>
      <c r="O47" s="740">
        <v>0</v>
      </c>
      <c r="P47" s="741"/>
      <c r="Q47" s="740">
        <v>0</v>
      </c>
      <c r="R47" s="741"/>
      <c r="S47" s="740">
        <v>0</v>
      </c>
      <c r="T47" s="741"/>
      <c r="U47" s="742">
        <v>0</v>
      </c>
      <c r="V47" s="743"/>
      <c r="W47" s="744">
        <v>0</v>
      </c>
      <c r="X47" s="743"/>
      <c r="Y47" s="744">
        <v>0</v>
      </c>
      <c r="AI47" s="746"/>
    </row>
    <row r="48" spans="1:35" s="338" customFormat="1" ht="13.5" customHeight="1" x14ac:dyDescent="0.25">
      <c r="A48" s="747"/>
      <c r="B48" s="748" t="s">
        <v>634</v>
      </c>
      <c r="C48" s="730"/>
      <c r="D48" s="730"/>
      <c r="E48" s="730"/>
      <c r="F48" s="730"/>
      <c r="G48" s="749">
        <f>G46+G47</f>
        <v>161250589.59</v>
      </c>
      <c r="H48" s="750"/>
      <c r="I48" s="749">
        <f>I46-0.04</f>
        <v>4223260.46</v>
      </c>
      <c r="J48" s="750"/>
      <c r="K48" s="749">
        <f>K46</f>
        <v>7512597.5700000003</v>
      </c>
      <c r="L48" s="750"/>
      <c r="M48" s="749">
        <f>M46</f>
        <v>9943426.7699999996</v>
      </c>
      <c r="N48" s="750"/>
      <c r="O48" s="749">
        <f>O46</f>
        <v>57090872.82</v>
      </c>
      <c r="P48" s="750"/>
      <c r="Q48" s="749">
        <f>Q46</f>
        <v>13739707.5</v>
      </c>
      <c r="R48" s="750"/>
      <c r="S48" s="749">
        <f>S46</f>
        <v>0</v>
      </c>
      <c r="T48" s="750"/>
      <c r="U48" s="751">
        <f>U46</f>
        <v>0</v>
      </c>
      <c r="V48" s="752"/>
      <c r="W48" s="753">
        <f>W46</f>
        <v>100349613.94</v>
      </c>
      <c r="X48" s="752"/>
      <c r="Y48" s="753">
        <f>Y46</f>
        <v>56910679.780000001</v>
      </c>
      <c r="AI48" s="679"/>
    </row>
    <row r="49" spans="1:35" s="338" customFormat="1" ht="13.5" customHeight="1" x14ac:dyDescent="0.25">
      <c r="A49" s="754"/>
      <c r="B49" s="755" t="s">
        <v>635</v>
      </c>
      <c r="C49" s="756"/>
      <c r="D49" s="756"/>
      <c r="E49" s="756"/>
      <c r="F49" s="756"/>
      <c r="G49" s="757"/>
      <c r="H49" s="750"/>
      <c r="I49" s="758">
        <v>0.2</v>
      </c>
      <c r="J49" s="750"/>
      <c r="K49" s="758">
        <v>0.22</v>
      </c>
      <c r="L49" s="750"/>
      <c r="M49" s="758">
        <v>0.22</v>
      </c>
      <c r="N49" s="750"/>
      <c r="O49" s="758">
        <v>0.22</v>
      </c>
      <c r="P49" s="750"/>
      <c r="Q49" s="758">
        <v>0.22</v>
      </c>
      <c r="R49" s="750"/>
      <c r="S49" s="758">
        <v>0.22</v>
      </c>
      <c r="T49" s="750"/>
      <c r="U49" s="759">
        <v>0.22</v>
      </c>
      <c r="V49" s="752"/>
      <c r="W49" s="760"/>
      <c r="X49" s="752"/>
      <c r="Y49" s="760"/>
      <c r="AI49" s="679"/>
    </row>
    <row r="50" spans="1:35" s="338" customFormat="1" ht="13.5" customHeight="1" thickBot="1" x14ac:dyDescent="0.3">
      <c r="A50" s="761"/>
      <c r="B50" s="762" t="s">
        <v>634</v>
      </c>
      <c r="C50" s="763"/>
      <c r="D50" s="763"/>
      <c r="E50" s="763"/>
      <c r="F50" s="763"/>
      <c r="G50" s="764"/>
      <c r="H50" s="765"/>
      <c r="I50" s="764">
        <f>I48*1.2</f>
        <v>5067912.55</v>
      </c>
      <c r="J50" s="765"/>
      <c r="K50" s="764">
        <f>K48*1.22</f>
        <v>9165369.0399999991</v>
      </c>
      <c r="L50" s="765"/>
      <c r="M50" s="764">
        <f>M48*1.22</f>
        <v>12130980.66</v>
      </c>
      <c r="N50" s="765"/>
      <c r="O50" s="764">
        <f>O48*1.22</f>
        <v>69650864.840000004</v>
      </c>
      <c r="P50" s="765"/>
      <c r="Q50" s="764">
        <f>Q48*1.22</f>
        <v>16762443.15</v>
      </c>
      <c r="R50" s="765"/>
      <c r="S50" s="764">
        <f>S48*1.22</f>
        <v>0</v>
      </c>
      <c r="T50" s="765"/>
      <c r="U50" s="766">
        <f>U48*1.22</f>
        <v>0</v>
      </c>
      <c r="V50" s="767"/>
      <c r="W50" s="768">
        <f>I50+K50+M50+O50+Q50+S50+U50</f>
        <v>112777570.23999999</v>
      </c>
      <c r="X50" s="767"/>
      <c r="Y50" s="768"/>
      <c r="AI50" s="679"/>
    </row>
    <row r="52" spans="1:35" ht="11.25" customHeight="1" x14ac:dyDescent="0.2">
      <c r="G52" s="769">
        <v>156567929.34999999</v>
      </c>
    </row>
    <row r="53" spans="1:35" ht="11.25" customHeight="1" x14ac:dyDescent="0.2">
      <c r="G53" s="795">
        <f>G48-G52</f>
        <v>4682660.24</v>
      </c>
    </row>
    <row r="54" spans="1:35" ht="11.25" customHeight="1" x14ac:dyDescent="0.2">
      <c r="D54" s="769" t="s">
        <v>637</v>
      </c>
      <c r="E54" s="775">
        <f>E8+E9+E12+E15+E18+E21+E26+E29+E39</f>
        <v>1863.35</v>
      </c>
    </row>
    <row r="55" spans="1:35" ht="11.25" customHeight="1" x14ac:dyDescent="0.2">
      <c r="D55" s="769" t="s">
        <v>638</v>
      </c>
      <c r="E55" s="775">
        <f>E54/1.04</f>
        <v>1791.68</v>
      </c>
    </row>
    <row r="57" spans="1:35" ht="11.25" customHeight="1" x14ac:dyDescent="0.2">
      <c r="D57" s="769" t="s">
        <v>637</v>
      </c>
      <c r="E57" s="769">
        <v>1863.35</v>
      </c>
    </row>
    <row r="58" spans="1:35" ht="11.25" customHeight="1" x14ac:dyDescent="0.2">
      <c r="D58" s="769" t="s">
        <v>638</v>
      </c>
      <c r="E58" s="769">
        <v>1791.68</v>
      </c>
    </row>
    <row r="60" spans="1:35" ht="11.25" customHeight="1" x14ac:dyDescent="0.2">
      <c r="E60" s="775">
        <f>E55-E58</f>
        <v>0</v>
      </c>
    </row>
  </sheetData>
  <autoFilter ref="A6:AM50" xr:uid="{00000000-0001-0000-0000-000000000000}"/>
  <mergeCells count="11">
    <mergeCell ref="R4:S4"/>
    <mergeCell ref="H4:I4"/>
    <mergeCell ref="J4:K4"/>
    <mergeCell ref="L4:M4"/>
    <mergeCell ref="N4:O4"/>
    <mergeCell ref="P4:Q4"/>
    <mergeCell ref="T4:U4"/>
    <mergeCell ref="V4:W4"/>
    <mergeCell ref="X4:Y4"/>
    <mergeCell ref="Z18:Z19"/>
    <mergeCell ref="Z31:Z3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для расчета</vt:lpstr>
      <vt:lpstr>расчет</vt:lpstr>
      <vt:lpstr>КС3 №6</vt:lpstr>
      <vt:lpstr>кс-2№6</vt:lpstr>
      <vt:lpstr>кс-2№6 "бегунок"</vt:lpstr>
      <vt:lpstr>кс-6а за март справочно</vt:lpstr>
      <vt:lpstr>кс-2 "бегунок"</vt:lpstr>
      <vt:lpstr>кс-6а февр</vt:lpstr>
      <vt:lpstr>КМД_считалка  (!!!!)</vt:lpstr>
      <vt:lpstr>КМД_считалка Маша</vt:lpstr>
      <vt:lpstr>КМД_считалка Маша (2)</vt:lpstr>
      <vt:lpstr>СВОД ПЛАН_ФАКТ</vt:lpstr>
      <vt:lpstr>КС3 свод по оплате (кс №1-9)</vt:lpstr>
      <vt:lpstr>считалка (ЛСР по КМ) </vt:lpstr>
      <vt:lpstr>кс-6а (кс-2 №1-9)</vt:lpstr>
      <vt:lpstr>расчет (для Кирилла) на 06.05</vt:lpstr>
      <vt:lpstr>свод м-15</vt:lpstr>
      <vt:lpstr>оплата по бухг.</vt:lpstr>
      <vt:lpstr>отчет о дав. 1</vt:lpstr>
      <vt:lpstr>отчет о дав. 2 корр </vt:lpstr>
      <vt:lpstr>'КМД_считалка  (!!!!)'!Заголовки_для_печати</vt:lpstr>
      <vt:lpstr>'КМД_считалка Маша'!Заголовки_для_печати</vt:lpstr>
      <vt:lpstr>'КМД_считалка Маша (2)'!Заголовки_для_печати</vt:lpstr>
      <vt:lpstr>'кс-2 "бегунок"'!Заголовки_для_печати</vt:lpstr>
      <vt:lpstr>'кс-2№6'!Заголовки_для_печати</vt:lpstr>
      <vt:lpstr>'кс-2№6 "бегунок"'!Заголовки_для_печати</vt:lpstr>
      <vt:lpstr>'считалка (ЛСР по КМ) '!Заголовки_для_печати</vt:lpstr>
      <vt:lpstr>'для расчета'!Область_печати</vt:lpstr>
      <vt:lpstr>'кс-2 "бегунок"'!Область_печати</vt:lpstr>
      <vt:lpstr>'кс-2№6'!Область_печати</vt:lpstr>
      <vt:lpstr>'кс-2№6 "бегунок"'!Область_печати</vt:lpstr>
      <vt:lpstr>'КС3 №6'!Область_печати</vt:lpstr>
      <vt:lpstr>'КС3 свод по оплате (кс №1-9)'!Область_печати</vt:lpstr>
      <vt:lpstr>'кс-6а (кс-2 №1-9)'!Область_печати</vt:lpstr>
      <vt:lpstr>'кс-6а за март справочно'!Область_печати</vt:lpstr>
      <vt:lpstr>'кс-6а февр'!Область_печати</vt:lpstr>
      <vt:lpstr>'отчет о дав. 1'!Область_печати</vt:lpstr>
      <vt:lpstr>'отчет о дав. 2 корр '!Область_печати</vt:lpstr>
      <vt:lpstr>расчет!Область_печати</vt:lpstr>
      <vt:lpstr>'свод м-15'!Область_печати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2026-05-14T11:02:39Z</dcterms:modified>
</cp:coreProperties>
</file>